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Debarge\Desktop\NEW PARTEMA CH TOOLS\Analysis\Monthly Cost &amp; Margin analysis\2018\"/>
    </mc:Choice>
  </mc:AlternateContent>
  <bookViews>
    <workbookView xWindow="0" yWindow="0" windowWidth="19200" windowHeight="6945" tabRatio="735" firstSheet="1" activeTab="1"/>
  </bookViews>
  <sheets>
    <sheet name="3. Old Detailed Planning" sheetId="9" state="hidden" r:id="rId1"/>
    <sheet name="November 18" sheetId="15" r:id="rId2"/>
    <sheet name="November 18 - Indiv Plan" sheetId="25" r:id="rId3"/>
    <sheet name="Scenarios" sheetId="14" state="hidden" r:id="rId4"/>
    <sheet name="PENDING_General Planning" sheetId="12" state="hidden" r:id="rId5"/>
    <sheet name="Feuil1" sheetId="10" state="hidden" r:id="rId6"/>
  </sheets>
  <definedNames>
    <definedName name="_xlnm._FilterDatabase" localSheetId="0" hidden="1">'3. Old Detailed Planning'!$A$25:$II$25</definedName>
    <definedName name="_xlnm._FilterDatabase" localSheetId="4" hidden="1">'PENDING_General Planning'!$A$8:$ABB$182</definedName>
    <definedName name="_xlnm._FilterDatabase" localSheetId="3" hidden="1">Scenarios!$A$4:$BA$4</definedName>
    <definedName name="CLIENTS">#REF!</definedName>
    <definedName name="MAIN_CLIENTS">#REF!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48" i="25" l="1"/>
  <c r="AC48" i="25"/>
  <c r="S48" i="25"/>
  <c r="ET7" i="25"/>
  <c r="ES11" i="25"/>
  <c r="ES12" i="25"/>
  <c r="ES13" i="25"/>
  <c r="ES14" i="25"/>
  <c r="ES15" i="25"/>
  <c r="ES16" i="25"/>
  <c r="ES17" i="25"/>
  <c r="ES18" i="25"/>
  <c r="ES19" i="25"/>
  <c r="ES20" i="25"/>
  <c r="ES21" i="25"/>
  <c r="ES22" i="25"/>
  <c r="ES23" i="25"/>
  <c r="ES24" i="25"/>
  <c r="ES25" i="25"/>
  <c r="ES26" i="25"/>
  <c r="ES27" i="25"/>
  <c r="ES28" i="25"/>
  <c r="ES29" i="25"/>
  <c r="ES30" i="25"/>
  <c r="ES31" i="25"/>
  <c r="ES32" i="25"/>
  <c r="ES33" i="25"/>
  <c r="ES34" i="25"/>
  <c r="ES35" i="25"/>
  <c r="ES36" i="25"/>
  <c r="ES37" i="25"/>
  <c r="ES38" i="25"/>
  <c r="ES39" i="25"/>
  <c r="ES40" i="25"/>
  <c r="ES41" i="25"/>
  <c r="EN43" i="25"/>
  <c r="EN44" i="25"/>
  <c r="ES48" i="25"/>
  <c r="EN48" i="25"/>
  <c r="EO7" i="25"/>
  <c r="EN7" i="25"/>
  <c r="EJ7" i="25"/>
  <c r="DZ7" i="25"/>
  <c r="DP7" i="25"/>
  <c r="EI11" i="25"/>
  <c r="EI12" i="25"/>
  <c r="EI13" i="25"/>
  <c r="EI14" i="25"/>
  <c r="EI15" i="25"/>
  <c r="EI16" i="25"/>
  <c r="EI17" i="25"/>
  <c r="EI18" i="25"/>
  <c r="EI19" i="25"/>
  <c r="EI20" i="25"/>
  <c r="EI21" i="25"/>
  <c r="EI22" i="25"/>
  <c r="EI23" i="25"/>
  <c r="EI24" i="25"/>
  <c r="EI25" i="25"/>
  <c r="EI26" i="25"/>
  <c r="EI27" i="25"/>
  <c r="EI28" i="25"/>
  <c r="EI29" i="25"/>
  <c r="EI30" i="25"/>
  <c r="EI31" i="25"/>
  <c r="EI32" i="25"/>
  <c r="EI33" i="25"/>
  <c r="EI34" i="25"/>
  <c r="EI35" i="25"/>
  <c r="EI36" i="25"/>
  <c r="EI37" i="25"/>
  <c r="EI38" i="25"/>
  <c r="EI39" i="25"/>
  <c r="EI40" i="25"/>
  <c r="EI41" i="25"/>
  <c r="ED43" i="25"/>
  <c r="ED44" i="25"/>
  <c r="EI48" i="25"/>
  <c r="ED48" i="25"/>
  <c r="EE7" i="25"/>
  <c r="ED7" i="25"/>
  <c r="DY11" i="25"/>
  <c r="DY12" i="25"/>
  <c r="DY13" i="25"/>
  <c r="DY14" i="25"/>
  <c r="DY15" i="25"/>
  <c r="DY16" i="25"/>
  <c r="DY17" i="25"/>
  <c r="DY18" i="25"/>
  <c r="DY19" i="25"/>
  <c r="DY20" i="25"/>
  <c r="DY21" i="25"/>
  <c r="DY22" i="25"/>
  <c r="DY23" i="25"/>
  <c r="DY24" i="25"/>
  <c r="DY25" i="25"/>
  <c r="DY26" i="25"/>
  <c r="DY27" i="25"/>
  <c r="DY28" i="25"/>
  <c r="DY29" i="25"/>
  <c r="DY30" i="25"/>
  <c r="DY31" i="25"/>
  <c r="DY32" i="25"/>
  <c r="DY33" i="25"/>
  <c r="DY34" i="25"/>
  <c r="DY35" i="25"/>
  <c r="DY36" i="25"/>
  <c r="DY37" i="25"/>
  <c r="DY38" i="25"/>
  <c r="DY39" i="25"/>
  <c r="DY40" i="25"/>
  <c r="DY41" i="25"/>
  <c r="DT43" i="25"/>
  <c r="DT44" i="25"/>
  <c r="DY48" i="25"/>
  <c r="DT48" i="25"/>
  <c r="DU7" i="25"/>
  <c r="DT7" i="25"/>
  <c r="DO11" i="25"/>
  <c r="DO12" i="25"/>
  <c r="DO13" i="25"/>
  <c r="DO14" i="25"/>
  <c r="DO15" i="25"/>
  <c r="DO16" i="25"/>
  <c r="DO17" i="25"/>
  <c r="DO18" i="25"/>
  <c r="DO19" i="25"/>
  <c r="DO20" i="25"/>
  <c r="DO21" i="25"/>
  <c r="DO22" i="25"/>
  <c r="DO23" i="25"/>
  <c r="DO24" i="25"/>
  <c r="DO25" i="25"/>
  <c r="DO26" i="25"/>
  <c r="DO27" i="25"/>
  <c r="DO28" i="25"/>
  <c r="DO29" i="25"/>
  <c r="DO30" i="25"/>
  <c r="DO31" i="25"/>
  <c r="DO32" i="25"/>
  <c r="DO33" i="25"/>
  <c r="DO34" i="25"/>
  <c r="DO35" i="25"/>
  <c r="DO36" i="25"/>
  <c r="DO37" i="25"/>
  <c r="DO38" i="25"/>
  <c r="DO39" i="25"/>
  <c r="DO40" i="25"/>
  <c r="DO41" i="25"/>
  <c r="DJ43" i="25"/>
  <c r="DJ44" i="25"/>
  <c r="DO48" i="25"/>
  <c r="DJ48" i="25"/>
  <c r="DK7" i="25"/>
  <c r="DJ7" i="25"/>
  <c r="DF7" i="25"/>
  <c r="CV7" i="25"/>
  <c r="CL7" i="25"/>
  <c r="CB7" i="25"/>
  <c r="BR7" i="25"/>
  <c r="BH7" i="25"/>
  <c r="AX7" i="25"/>
  <c r="AN7" i="25"/>
  <c r="AD7" i="25"/>
  <c r="T7" i="25"/>
  <c r="DE11" i="25"/>
  <c r="DE12" i="25"/>
  <c r="DE13" i="25"/>
  <c r="DE14" i="25"/>
  <c r="DE15" i="25"/>
  <c r="DE16" i="25"/>
  <c r="DE17" i="25"/>
  <c r="DE18" i="25"/>
  <c r="DE19" i="25"/>
  <c r="DE20" i="25"/>
  <c r="DE21" i="25"/>
  <c r="DE22" i="25"/>
  <c r="DE23" i="25"/>
  <c r="DE24" i="25"/>
  <c r="DE25" i="25"/>
  <c r="DE26" i="25"/>
  <c r="DE27" i="25"/>
  <c r="DE28" i="25"/>
  <c r="DE29" i="25"/>
  <c r="DE30" i="25"/>
  <c r="DE31" i="25"/>
  <c r="DE32" i="25"/>
  <c r="DE33" i="25"/>
  <c r="DE34" i="25"/>
  <c r="DE35" i="25"/>
  <c r="DE36" i="25"/>
  <c r="DE37" i="25"/>
  <c r="DE38" i="25"/>
  <c r="DE39" i="25"/>
  <c r="DE40" i="25"/>
  <c r="DE41" i="25"/>
  <c r="CZ43" i="25"/>
  <c r="CZ44" i="25"/>
  <c r="DE48" i="25"/>
  <c r="CZ48" i="25"/>
  <c r="DA7" i="25"/>
  <c r="CZ7" i="25"/>
  <c r="CU11" i="25"/>
  <c r="CU12" i="25"/>
  <c r="CU13" i="25"/>
  <c r="CU14" i="25"/>
  <c r="CU15" i="25"/>
  <c r="CU16" i="25"/>
  <c r="CU17" i="25"/>
  <c r="CU18" i="25"/>
  <c r="CU19" i="25"/>
  <c r="CU20" i="25"/>
  <c r="CU21" i="25"/>
  <c r="CU22" i="25"/>
  <c r="CU23" i="25"/>
  <c r="CU24" i="25"/>
  <c r="CU25" i="25"/>
  <c r="CU26" i="25"/>
  <c r="CU27" i="25"/>
  <c r="CU28" i="25"/>
  <c r="CU29" i="25"/>
  <c r="CU30" i="25"/>
  <c r="CU31" i="25"/>
  <c r="CU32" i="25"/>
  <c r="CU33" i="25"/>
  <c r="CU34" i="25"/>
  <c r="CU35" i="25"/>
  <c r="CU36" i="25"/>
  <c r="CU37" i="25"/>
  <c r="CU38" i="25"/>
  <c r="CU39" i="25"/>
  <c r="CU40" i="25"/>
  <c r="CU41" i="25"/>
  <c r="CP43" i="25"/>
  <c r="CP44" i="25"/>
  <c r="CU48" i="25"/>
  <c r="CP48" i="25"/>
  <c r="CQ7" i="25"/>
  <c r="CP7" i="25"/>
  <c r="CK11" i="25"/>
  <c r="CK12" i="25"/>
  <c r="CK13" i="25"/>
  <c r="CK14" i="25"/>
  <c r="CK15" i="25"/>
  <c r="CK16" i="25"/>
  <c r="CK17" i="25"/>
  <c r="CK18" i="25"/>
  <c r="CK19" i="25"/>
  <c r="CK20" i="25"/>
  <c r="CK21" i="25"/>
  <c r="CK22" i="25"/>
  <c r="CK23" i="25"/>
  <c r="CK24" i="25"/>
  <c r="CK25" i="25"/>
  <c r="CK26" i="25"/>
  <c r="CK27" i="25"/>
  <c r="CK28" i="25"/>
  <c r="CK29" i="25"/>
  <c r="CK30" i="25"/>
  <c r="CK31" i="25"/>
  <c r="CK32" i="25"/>
  <c r="CK33" i="25"/>
  <c r="CK34" i="25"/>
  <c r="CK35" i="25"/>
  <c r="CK36" i="25"/>
  <c r="CK37" i="25"/>
  <c r="CK38" i="25"/>
  <c r="CK39" i="25"/>
  <c r="CK40" i="25"/>
  <c r="CK41" i="25"/>
  <c r="CF43" i="25"/>
  <c r="CF44" i="25"/>
  <c r="CK48" i="25"/>
  <c r="CF48" i="25"/>
  <c r="CG7" i="25"/>
  <c r="CF7" i="25"/>
  <c r="CA11" i="25"/>
  <c r="CA12" i="25"/>
  <c r="CA13" i="25"/>
  <c r="CA14" i="25"/>
  <c r="CA15" i="25"/>
  <c r="CA16" i="25"/>
  <c r="CA17" i="25"/>
  <c r="CA18" i="25"/>
  <c r="CA19" i="25"/>
  <c r="CA20" i="25"/>
  <c r="CA21" i="25"/>
  <c r="CA22" i="25"/>
  <c r="CA23" i="25"/>
  <c r="CA24" i="25"/>
  <c r="CA25" i="25"/>
  <c r="CA26" i="25"/>
  <c r="CA27" i="25"/>
  <c r="CA28" i="25"/>
  <c r="CA29" i="25"/>
  <c r="CA30" i="25"/>
  <c r="CA31" i="25"/>
  <c r="CA32" i="25"/>
  <c r="CA33" i="25"/>
  <c r="CA34" i="25"/>
  <c r="CA35" i="25"/>
  <c r="CA36" i="25"/>
  <c r="CA37" i="25"/>
  <c r="CA38" i="25"/>
  <c r="CA39" i="25"/>
  <c r="CA40" i="25"/>
  <c r="CA41" i="25"/>
  <c r="BV43" i="25"/>
  <c r="BV44" i="25"/>
  <c r="CA48" i="25"/>
  <c r="BV48" i="25"/>
  <c r="BW7" i="25"/>
  <c r="BV7" i="25"/>
  <c r="BQ11" i="25"/>
  <c r="BQ12" i="25"/>
  <c r="BQ13" i="25"/>
  <c r="BQ14" i="25"/>
  <c r="BQ15" i="25"/>
  <c r="BQ16" i="25"/>
  <c r="BQ17" i="25"/>
  <c r="BQ18" i="25"/>
  <c r="BQ19" i="25"/>
  <c r="BQ20" i="25"/>
  <c r="BQ21" i="25"/>
  <c r="BQ22" i="25"/>
  <c r="BQ23" i="25"/>
  <c r="BQ24" i="25"/>
  <c r="BQ25" i="25"/>
  <c r="BQ26" i="25"/>
  <c r="BQ27" i="25"/>
  <c r="BQ28" i="25"/>
  <c r="BQ29" i="25"/>
  <c r="BQ30" i="25"/>
  <c r="BQ31" i="25"/>
  <c r="BQ32" i="25"/>
  <c r="BQ33" i="25"/>
  <c r="BQ34" i="25"/>
  <c r="BQ35" i="25"/>
  <c r="BQ36" i="25"/>
  <c r="BQ37" i="25"/>
  <c r="BQ38" i="25"/>
  <c r="BQ39" i="25"/>
  <c r="BQ40" i="25"/>
  <c r="BQ41" i="25"/>
  <c r="BL43" i="25"/>
  <c r="BL44" i="25"/>
  <c r="BQ48" i="25"/>
  <c r="BL48" i="25"/>
  <c r="BM7" i="25"/>
  <c r="BL7" i="25"/>
  <c r="BG11" i="25"/>
  <c r="BG12" i="25"/>
  <c r="BG13" i="25"/>
  <c r="BG14" i="25"/>
  <c r="BG15" i="25"/>
  <c r="BG16" i="25"/>
  <c r="BG17" i="25"/>
  <c r="BG18" i="25"/>
  <c r="BG19" i="25"/>
  <c r="BG20" i="25"/>
  <c r="BG21" i="25"/>
  <c r="BG22" i="25"/>
  <c r="BG23" i="25"/>
  <c r="BG24" i="25"/>
  <c r="BG25" i="25"/>
  <c r="BG26" i="25"/>
  <c r="BG27" i="25"/>
  <c r="BG28" i="25"/>
  <c r="BG29" i="25"/>
  <c r="BG30" i="25"/>
  <c r="BG31" i="25"/>
  <c r="BG32" i="25"/>
  <c r="BG33" i="25"/>
  <c r="BG34" i="25"/>
  <c r="BG35" i="25"/>
  <c r="BG36" i="25"/>
  <c r="BG37" i="25"/>
  <c r="BG38" i="25"/>
  <c r="BG39" i="25"/>
  <c r="BG40" i="25"/>
  <c r="BG41" i="25"/>
  <c r="BB43" i="25"/>
  <c r="BB44" i="25"/>
  <c r="BG48" i="25"/>
  <c r="BB48" i="25"/>
  <c r="BC7" i="25"/>
  <c r="BB7" i="25"/>
  <c r="AW11" i="25"/>
  <c r="AW12" i="25"/>
  <c r="AW13" i="25"/>
  <c r="AW14" i="25"/>
  <c r="AW15" i="25"/>
  <c r="AW16" i="25"/>
  <c r="AW17" i="25"/>
  <c r="AW18" i="25"/>
  <c r="AW19" i="25"/>
  <c r="AW20" i="25"/>
  <c r="AW21" i="25"/>
  <c r="AW22" i="25"/>
  <c r="AW23" i="25"/>
  <c r="AW24" i="25"/>
  <c r="AW25" i="25"/>
  <c r="AW26" i="25"/>
  <c r="AW27" i="25"/>
  <c r="AW28" i="25"/>
  <c r="AW29" i="25"/>
  <c r="AW30" i="25"/>
  <c r="AW31" i="25"/>
  <c r="AW32" i="25"/>
  <c r="AW33" i="25"/>
  <c r="AW34" i="25"/>
  <c r="AW35" i="25"/>
  <c r="AW36" i="25"/>
  <c r="AW37" i="25"/>
  <c r="AW38" i="25"/>
  <c r="AW39" i="25"/>
  <c r="AW40" i="25"/>
  <c r="AW41" i="25"/>
  <c r="AR43" i="25"/>
  <c r="AR44" i="25"/>
  <c r="AW48" i="25"/>
  <c r="AR48" i="25"/>
  <c r="AS7" i="25"/>
  <c r="AR7" i="25"/>
  <c r="AM11" i="25"/>
  <c r="AM12" i="25"/>
  <c r="AM13" i="25"/>
  <c r="AM14" i="25"/>
  <c r="AM15" i="25"/>
  <c r="AM16" i="25"/>
  <c r="AM17" i="25"/>
  <c r="AM18" i="25"/>
  <c r="AM19" i="25"/>
  <c r="AM20" i="25"/>
  <c r="AM21" i="25"/>
  <c r="AM22" i="25"/>
  <c r="AM23" i="25"/>
  <c r="AM24" i="25"/>
  <c r="AM25" i="25"/>
  <c r="AM26" i="25"/>
  <c r="AM27" i="25"/>
  <c r="AM28" i="25"/>
  <c r="AM29" i="25"/>
  <c r="AM30" i="25"/>
  <c r="AM31" i="25"/>
  <c r="AM32" i="25"/>
  <c r="AM33" i="25"/>
  <c r="AM34" i="25"/>
  <c r="AM35" i="25"/>
  <c r="AM36" i="25"/>
  <c r="AM37" i="25"/>
  <c r="AM38" i="25"/>
  <c r="AM39" i="25"/>
  <c r="AM40" i="25"/>
  <c r="AM41" i="25"/>
  <c r="AH43" i="25"/>
  <c r="AH44" i="25"/>
  <c r="AH48" i="25"/>
  <c r="AI7" i="25"/>
  <c r="AH7" i="25"/>
  <c r="AC11" i="25"/>
  <c r="AC12" i="25"/>
  <c r="AC13" i="25"/>
  <c r="AC14" i="25"/>
  <c r="AC15" i="25"/>
  <c r="AC16" i="25"/>
  <c r="AC17" i="25"/>
  <c r="AC18" i="25"/>
  <c r="AC19" i="25"/>
  <c r="AC20" i="25"/>
  <c r="AC21" i="25"/>
  <c r="AC22" i="25"/>
  <c r="AC23" i="25"/>
  <c r="AC24" i="25"/>
  <c r="AC25" i="25"/>
  <c r="AC26" i="25"/>
  <c r="AC27" i="25"/>
  <c r="AC28" i="25"/>
  <c r="AC29" i="25"/>
  <c r="AC30" i="25"/>
  <c r="AC31" i="25"/>
  <c r="AC32" i="25"/>
  <c r="AC33" i="25"/>
  <c r="AC34" i="25"/>
  <c r="AC35" i="25"/>
  <c r="AC36" i="25"/>
  <c r="AC37" i="25"/>
  <c r="AC38" i="25"/>
  <c r="AC39" i="25"/>
  <c r="AC40" i="25"/>
  <c r="AC41" i="25"/>
  <c r="X43" i="25"/>
  <c r="X44" i="25"/>
  <c r="X48" i="25"/>
  <c r="Y7" i="25"/>
  <c r="X7" i="25"/>
  <c r="S11" i="25"/>
  <c r="S12" i="25"/>
  <c r="S13" i="25"/>
  <c r="S14" i="25"/>
  <c r="S15" i="25"/>
  <c r="S16" i="25"/>
  <c r="S17" i="25"/>
  <c r="S18" i="25"/>
  <c r="S19" i="25"/>
  <c r="S20" i="25"/>
  <c r="S21" i="25"/>
  <c r="S22" i="25"/>
  <c r="S23" i="25"/>
  <c r="S24" i="25"/>
  <c r="S25" i="25"/>
  <c r="S26" i="25"/>
  <c r="S27" i="25"/>
  <c r="S28" i="25"/>
  <c r="S29" i="25"/>
  <c r="S30" i="25"/>
  <c r="S31" i="25"/>
  <c r="S32" i="25"/>
  <c r="S33" i="25"/>
  <c r="S34" i="25"/>
  <c r="S35" i="25"/>
  <c r="S36" i="25"/>
  <c r="S37" i="25"/>
  <c r="S38" i="25"/>
  <c r="S39" i="25"/>
  <c r="S40" i="25"/>
  <c r="S41" i="25"/>
  <c r="N43" i="25"/>
  <c r="N44" i="25"/>
  <c r="N48" i="25"/>
  <c r="O7" i="25"/>
  <c r="N7" i="25"/>
  <c r="J7" i="25"/>
  <c r="E7" i="25"/>
  <c r="D7" i="25"/>
  <c r="FF21" i="15"/>
  <c r="FF28" i="15"/>
  <c r="FF35" i="15"/>
  <c r="FF42" i="15"/>
  <c r="EZ50" i="1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11" i="25"/>
  <c r="D43" i="25"/>
  <c r="D44" i="25"/>
  <c r="D48" i="25"/>
  <c r="I48" i="25"/>
  <c r="XB21" i="15"/>
  <c r="XB28" i="15"/>
  <c r="XB35" i="15"/>
  <c r="XB42" i="15"/>
  <c r="WV50" i="15"/>
  <c r="XB18" i="15"/>
  <c r="XB19" i="15"/>
  <c r="XB20" i="15"/>
  <c r="XB22" i="15"/>
  <c r="XB23" i="15"/>
  <c r="XB24" i="15"/>
  <c r="XB25" i="15"/>
  <c r="XB26" i="15"/>
  <c r="XB27" i="15"/>
  <c r="XB29" i="15"/>
  <c r="XB30" i="15"/>
  <c r="XB31" i="15"/>
  <c r="XB32" i="15"/>
  <c r="XB33" i="15"/>
  <c r="XB34" i="15"/>
  <c r="XB36" i="15"/>
  <c r="XB37" i="15"/>
  <c r="XB38" i="15"/>
  <c r="XB39" i="15"/>
  <c r="XB40" i="15"/>
  <c r="XB41" i="15"/>
  <c r="XB43" i="15"/>
  <c r="XB44" i="15"/>
  <c r="XB45" i="15"/>
  <c r="XB46" i="15"/>
  <c r="XB47" i="15"/>
  <c r="XB48" i="15"/>
  <c r="WV51" i="15"/>
  <c r="WW61" i="15"/>
  <c r="WV61" i="15"/>
  <c r="WW62" i="15"/>
  <c r="WV62" i="15"/>
  <c r="WW63" i="15"/>
  <c r="WV63" i="15"/>
  <c r="WW64" i="15"/>
  <c r="WV64" i="15"/>
  <c r="WW65" i="15"/>
  <c r="WV65" i="15"/>
  <c r="WW66" i="15"/>
  <c r="WV66" i="15"/>
  <c r="WW67" i="15"/>
  <c r="WV67" i="15"/>
  <c r="WW68" i="15"/>
  <c r="WV68" i="15"/>
  <c r="WW69" i="15"/>
  <c r="WV69" i="15"/>
  <c r="WW70" i="15"/>
  <c r="WV70" i="15"/>
  <c r="WW71" i="15"/>
  <c r="WV71" i="15"/>
  <c r="WW72" i="15"/>
  <c r="WV72" i="15"/>
  <c r="WW73" i="15"/>
  <c r="WV73" i="15"/>
  <c r="WT21" i="15"/>
  <c r="WT28" i="15"/>
  <c r="WT35" i="15"/>
  <c r="WT42" i="15"/>
  <c r="WN50" i="15"/>
  <c r="WT18" i="15"/>
  <c r="WT19" i="15"/>
  <c r="WT20" i="15"/>
  <c r="WT22" i="15"/>
  <c r="WT23" i="15"/>
  <c r="WT24" i="15"/>
  <c r="WT25" i="15"/>
  <c r="WT26" i="15"/>
  <c r="WT27" i="15"/>
  <c r="WT29" i="15"/>
  <c r="WT30" i="15"/>
  <c r="WT31" i="15"/>
  <c r="WT32" i="15"/>
  <c r="WT33" i="15"/>
  <c r="WT34" i="15"/>
  <c r="WT36" i="15"/>
  <c r="WT37" i="15"/>
  <c r="WT38" i="15"/>
  <c r="WT39" i="15"/>
  <c r="WT40" i="15"/>
  <c r="WT41" i="15"/>
  <c r="WT43" i="15"/>
  <c r="WT44" i="15"/>
  <c r="WT45" i="15"/>
  <c r="WT46" i="15"/>
  <c r="WT47" i="15"/>
  <c r="WT48" i="15"/>
  <c r="WN51" i="15"/>
  <c r="WO61" i="15"/>
  <c r="WN61" i="15"/>
  <c r="WO62" i="15"/>
  <c r="WN62" i="15"/>
  <c r="WO63" i="15"/>
  <c r="WN63" i="15"/>
  <c r="WO64" i="15"/>
  <c r="WN64" i="15"/>
  <c r="WO65" i="15"/>
  <c r="WN65" i="15"/>
  <c r="WO66" i="15"/>
  <c r="WN66" i="15"/>
  <c r="WO67" i="15"/>
  <c r="WN67" i="15"/>
  <c r="WO68" i="15"/>
  <c r="WN68" i="15"/>
  <c r="WO69" i="15"/>
  <c r="WN69" i="15"/>
  <c r="WO70" i="15"/>
  <c r="WN70" i="15"/>
  <c r="WO71" i="15"/>
  <c r="WN71" i="15"/>
  <c r="WO72" i="15"/>
  <c r="WN72" i="15"/>
  <c r="WO73" i="15"/>
  <c r="WN73" i="15"/>
  <c r="WL21" i="15"/>
  <c r="WL28" i="15"/>
  <c r="WL35" i="15"/>
  <c r="WL42" i="15"/>
  <c r="WF50" i="15"/>
  <c r="WL18" i="15"/>
  <c r="WL19" i="15"/>
  <c r="WL20" i="15"/>
  <c r="WL22" i="15"/>
  <c r="WL23" i="15"/>
  <c r="WL24" i="15"/>
  <c r="WL25" i="15"/>
  <c r="WL26" i="15"/>
  <c r="WL27" i="15"/>
  <c r="WL29" i="15"/>
  <c r="WL30" i="15"/>
  <c r="WL31" i="15"/>
  <c r="WL32" i="15"/>
  <c r="WL33" i="15"/>
  <c r="WL34" i="15"/>
  <c r="WL36" i="15"/>
  <c r="WL37" i="15"/>
  <c r="WL38" i="15"/>
  <c r="WL39" i="15"/>
  <c r="WL40" i="15"/>
  <c r="WL41" i="15"/>
  <c r="WL43" i="15"/>
  <c r="WL44" i="15"/>
  <c r="WL45" i="15"/>
  <c r="WL46" i="15"/>
  <c r="WL47" i="15"/>
  <c r="WL48" i="15"/>
  <c r="WF51" i="15"/>
  <c r="WG61" i="15"/>
  <c r="WF61" i="15"/>
  <c r="WG62" i="15"/>
  <c r="WF62" i="15"/>
  <c r="WG63" i="15"/>
  <c r="WF63" i="15"/>
  <c r="WG64" i="15"/>
  <c r="WF64" i="15"/>
  <c r="WG65" i="15"/>
  <c r="WF65" i="15"/>
  <c r="WG66" i="15"/>
  <c r="WF66" i="15"/>
  <c r="WG67" i="15"/>
  <c r="WF67" i="15"/>
  <c r="WG68" i="15"/>
  <c r="WF68" i="15"/>
  <c r="WG69" i="15"/>
  <c r="WF69" i="15"/>
  <c r="WG70" i="15"/>
  <c r="WF70" i="15"/>
  <c r="WG71" i="15"/>
  <c r="WF71" i="15"/>
  <c r="WG72" i="15"/>
  <c r="WF72" i="15"/>
  <c r="WG73" i="15"/>
  <c r="WF73" i="15"/>
  <c r="WD21" i="15"/>
  <c r="WD28" i="15"/>
  <c r="WD35" i="15"/>
  <c r="WD42" i="15"/>
  <c r="VX50" i="15"/>
  <c r="WD18" i="15"/>
  <c r="WD19" i="15"/>
  <c r="WD20" i="15"/>
  <c r="WD22" i="15"/>
  <c r="WD23" i="15"/>
  <c r="WD24" i="15"/>
  <c r="WD25" i="15"/>
  <c r="WD26" i="15"/>
  <c r="WD27" i="15"/>
  <c r="WD29" i="15"/>
  <c r="WD30" i="15"/>
  <c r="WD31" i="15"/>
  <c r="WD32" i="15"/>
  <c r="WD33" i="15"/>
  <c r="WD34" i="15"/>
  <c r="WD36" i="15"/>
  <c r="WD37" i="15"/>
  <c r="WD38" i="15"/>
  <c r="WD39" i="15"/>
  <c r="WD40" i="15"/>
  <c r="WD41" i="15"/>
  <c r="WD43" i="15"/>
  <c r="WD44" i="15"/>
  <c r="WD45" i="15"/>
  <c r="WD46" i="15"/>
  <c r="WD47" i="15"/>
  <c r="WD48" i="15"/>
  <c r="VX51" i="15"/>
  <c r="VY61" i="15"/>
  <c r="VX61" i="15"/>
  <c r="VY62" i="15"/>
  <c r="VX62" i="15"/>
  <c r="VY63" i="15"/>
  <c r="VX63" i="15"/>
  <c r="VY64" i="15"/>
  <c r="VX64" i="15"/>
  <c r="VY65" i="15"/>
  <c r="VX65" i="15"/>
  <c r="VY66" i="15"/>
  <c r="VX66" i="15"/>
  <c r="VY67" i="15"/>
  <c r="VX67" i="15"/>
  <c r="VY68" i="15"/>
  <c r="VX68" i="15"/>
  <c r="VY69" i="15"/>
  <c r="VX69" i="15"/>
  <c r="VY70" i="15"/>
  <c r="VX70" i="15"/>
  <c r="VY71" i="15"/>
  <c r="VX71" i="15"/>
  <c r="VY72" i="15"/>
  <c r="VX72" i="15"/>
  <c r="VY73" i="15"/>
  <c r="VX73" i="15"/>
  <c r="VW21" i="15"/>
  <c r="VW28" i="15"/>
  <c r="VW35" i="15"/>
  <c r="VW42" i="15"/>
  <c r="VQ50" i="15"/>
  <c r="VW18" i="15"/>
  <c r="VW19" i="15"/>
  <c r="VW20" i="15"/>
  <c r="VW22" i="15"/>
  <c r="VW23" i="15"/>
  <c r="VW24" i="15"/>
  <c r="VW25" i="15"/>
  <c r="VW26" i="15"/>
  <c r="VW27" i="15"/>
  <c r="VW29" i="15"/>
  <c r="VW30" i="15"/>
  <c r="VW31" i="15"/>
  <c r="VW32" i="15"/>
  <c r="VW33" i="15"/>
  <c r="VW34" i="15"/>
  <c r="VW36" i="15"/>
  <c r="VW37" i="15"/>
  <c r="VW38" i="15"/>
  <c r="VW39" i="15"/>
  <c r="VW40" i="15"/>
  <c r="VW41" i="15"/>
  <c r="VW43" i="15"/>
  <c r="VW44" i="15"/>
  <c r="VW45" i="15"/>
  <c r="VW46" i="15"/>
  <c r="VW47" i="15"/>
  <c r="VW48" i="15"/>
  <c r="VQ51" i="15"/>
  <c r="VR61" i="15"/>
  <c r="VQ61" i="15"/>
  <c r="VR62" i="15"/>
  <c r="VQ62" i="15"/>
  <c r="VR63" i="15"/>
  <c r="VQ63" i="15"/>
  <c r="VR64" i="15"/>
  <c r="VQ64" i="15"/>
  <c r="VR65" i="15"/>
  <c r="VQ65" i="15"/>
  <c r="VR66" i="15"/>
  <c r="VQ66" i="15"/>
  <c r="VR67" i="15"/>
  <c r="VQ67" i="15"/>
  <c r="VR68" i="15"/>
  <c r="VQ68" i="15"/>
  <c r="VR69" i="15"/>
  <c r="VQ69" i="15"/>
  <c r="VR70" i="15"/>
  <c r="VQ70" i="15"/>
  <c r="VR71" i="15"/>
  <c r="VQ71" i="15"/>
  <c r="VR72" i="15"/>
  <c r="VQ72" i="15"/>
  <c r="VR73" i="15"/>
  <c r="VQ73" i="15"/>
  <c r="VO21" i="15"/>
  <c r="VO28" i="15"/>
  <c r="VO35" i="15"/>
  <c r="VO42" i="15"/>
  <c r="VI50" i="15"/>
  <c r="VO18" i="15"/>
  <c r="VO19" i="15"/>
  <c r="VO20" i="15"/>
  <c r="VO22" i="15"/>
  <c r="VO23" i="15"/>
  <c r="VO24" i="15"/>
  <c r="VO25" i="15"/>
  <c r="VO26" i="15"/>
  <c r="VO27" i="15"/>
  <c r="VO29" i="15"/>
  <c r="VO30" i="15"/>
  <c r="VO31" i="15"/>
  <c r="VO32" i="15"/>
  <c r="VO33" i="15"/>
  <c r="VO34" i="15"/>
  <c r="VO36" i="15"/>
  <c r="VO37" i="15"/>
  <c r="VO38" i="15"/>
  <c r="VO39" i="15"/>
  <c r="VO40" i="15"/>
  <c r="VO41" i="15"/>
  <c r="VO43" i="15"/>
  <c r="VO44" i="15"/>
  <c r="VO45" i="15"/>
  <c r="VO46" i="15"/>
  <c r="VO47" i="15"/>
  <c r="VO48" i="15"/>
  <c r="VI51" i="15"/>
  <c r="VJ61" i="15"/>
  <c r="VI61" i="15"/>
  <c r="VJ62" i="15"/>
  <c r="VI62" i="15"/>
  <c r="VJ63" i="15"/>
  <c r="VI63" i="15"/>
  <c r="VJ64" i="15"/>
  <c r="VI64" i="15"/>
  <c r="VJ65" i="15"/>
  <c r="VI65" i="15"/>
  <c r="VJ66" i="15"/>
  <c r="VI66" i="15"/>
  <c r="VJ67" i="15"/>
  <c r="VI67" i="15"/>
  <c r="VJ68" i="15"/>
  <c r="VI68" i="15"/>
  <c r="VJ69" i="15"/>
  <c r="VI69" i="15"/>
  <c r="VJ70" i="15"/>
  <c r="VI70" i="15"/>
  <c r="VJ71" i="15"/>
  <c r="VI71" i="15"/>
  <c r="VJ72" i="15"/>
  <c r="VI72" i="15"/>
  <c r="VJ73" i="15"/>
  <c r="VI73" i="15"/>
  <c r="VG21" i="15"/>
  <c r="VG28" i="15"/>
  <c r="VG35" i="15"/>
  <c r="VG42" i="15"/>
  <c r="VA50" i="15"/>
  <c r="VG18" i="15"/>
  <c r="VG19" i="15"/>
  <c r="VG20" i="15"/>
  <c r="VG22" i="15"/>
  <c r="VG23" i="15"/>
  <c r="VG24" i="15"/>
  <c r="VG25" i="15"/>
  <c r="VG26" i="15"/>
  <c r="VG27" i="15"/>
  <c r="VG29" i="15"/>
  <c r="VG30" i="15"/>
  <c r="VG31" i="15"/>
  <c r="VG32" i="15"/>
  <c r="VG33" i="15"/>
  <c r="VG34" i="15"/>
  <c r="VG36" i="15"/>
  <c r="VG37" i="15"/>
  <c r="VG38" i="15"/>
  <c r="VG39" i="15"/>
  <c r="VG40" i="15"/>
  <c r="VG41" i="15"/>
  <c r="VG43" i="15"/>
  <c r="VG44" i="15"/>
  <c r="VG45" i="15"/>
  <c r="VG46" i="15"/>
  <c r="VG47" i="15"/>
  <c r="VG48" i="15"/>
  <c r="VA51" i="15"/>
  <c r="VB61" i="15"/>
  <c r="VA61" i="15"/>
  <c r="VB62" i="15"/>
  <c r="VA62" i="15"/>
  <c r="VB63" i="15"/>
  <c r="VA63" i="15"/>
  <c r="VB64" i="15"/>
  <c r="VA64" i="15"/>
  <c r="VB65" i="15"/>
  <c r="VA65" i="15"/>
  <c r="VB66" i="15"/>
  <c r="VA66" i="15"/>
  <c r="VB67" i="15"/>
  <c r="VA67" i="15"/>
  <c r="VB68" i="15"/>
  <c r="VA68" i="15"/>
  <c r="VB69" i="15"/>
  <c r="VA69" i="15"/>
  <c r="VB70" i="15"/>
  <c r="VA70" i="15"/>
  <c r="VB71" i="15"/>
  <c r="VA71" i="15"/>
  <c r="VB72" i="15"/>
  <c r="VA72" i="15"/>
  <c r="VB73" i="15"/>
  <c r="VA73" i="15"/>
  <c r="UY21" i="15"/>
  <c r="UY28" i="15"/>
  <c r="UY35" i="15"/>
  <c r="UY42" i="15"/>
  <c r="US50" i="15"/>
  <c r="UY18" i="15"/>
  <c r="UY19" i="15"/>
  <c r="UY20" i="15"/>
  <c r="UY22" i="15"/>
  <c r="UY23" i="15"/>
  <c r="UY24" i="15"/>
  <c r="UY25" i="15"/>
  <c r="UY26" i="15"/>
  <c r="UY27" i="15"/>
  <c r="UY29" i="15"/>
  <c r="UY30" i="15"/>
  <c r="UY31" i="15"/>
  <c r="UY32" i="15"/>
  <c r="UY33" i="15"/>
  <c r="UY34" i="15"/>
  <c r="UY36" i="15"/>
  <c r="UY37" i="15"/>
  <c r="UY38" i="15"/>
  <c r="UY39" i="15"/>
  <c r="UY40" i="15"/>
  <c r="UY41" i="15"/>
  <c r="UY43" i="15"/>
  <c r="UY44" i="15"/>
  <c r="UY45" i="15"/>
  <c r="UY46" i="15"/>
  <c r="UY47" i="15"/>
  <c r="UY48" i="15"/>
  <c r="US51" i="15"/>
  <c r="UT61" i="15"/>
  <c r="US61" i="15"/>
  <c r="UT62" i="15"/>
  <c r="US62" i="15"/>
  <c r="UT63" i="15"/>
  <c r="US63" i="15"/>
  <c r="UT64" i="15"/>
  <c r="US64" i="15"/>
  <c r="UT65" i="15"/>
  <c r="US65" i="15"/>
  <c r="UT66" i="15"/>
  <c r="US66" i="15"/>
  <c r="UT67" i="15"/>
  <c r="US67" i="15"/>
  <c r="UT68" i="15"/>
  <c r="US68" i="15"/>
  <c r="UT69" i="15"/>
  <c r="US69" i="15"/>
  <c r="UT70" i="15"/>
  <c r="US70" i="15"/>
  <c r="UT71" i="15"/>
  <c r="US71" i="15"/>
  <c r="UT72" i="15"/>
  <c r="US72" i="15"/>
  <c r="UT73" i="15"/>
  <c r="US73" i="15"/>
  <c r="UQ21" i="15"/>
  <c r="UQ28" i="15"/>
  <c r="UQ35" i="15"/>
  <c r="UQ42" i="15"/>
  <c r="UK50" i="15"/>
  <c r="UQ18" i="15"/>
  <c r="UQ19" i="15"/>
  <c r="UQ20" i="15"/>
  <c r="UQ22" i="15"/>
  <c r="UQ23" i="15"/>
  <c r="UQ24" i="15"/>
  <c r="UQ25" i="15"/>
  <c r="UQ26" i="15"/>
  <c r="UQ27" i="15"/>
  <c r="UQ29" i="15"/>
  <c r="UQ30" i="15"/>
  <c r="UQ31" i="15"/>
  <c r="UQ32" i="15"/>
  <c r="UQ33" i="15"/>
  <c r="UQ34" i="15"/>
  <c r="UQ36" i="15"/>
  <c r="UQ37" i="15"/>
  <c r="UQ38" i="15"/>
  <c r="UQ39" i="15"/>
  <c r="UQ40" i="15"/>
  <c r="UQ41" i="15"/>
  <c r="UQ43" i="15"/>
  <c r="UQ44" i="15"/>
  <c r="UQ45" i="15"/>
  <c r="UQ46" i="15"/>
  <c r="UQ47" i="15"/>
  <c r="UQ48" i="15"/>
  <c r="UK51" i="15"/>
  <c r="UL61" i="15"/>
  <c r="UK61" i="15"/>
  <c r="UL62" i="15"/>
  <c r="UK62" i="15"/>
  <c r="UL63" i="15"/>
  <c r="UK63" i="15"/>
  <c r="UL64" i="15"/>
  <c r="UK64" i="15"/>
  <c r="UL65" i="15"/>
  <c r="UK65" i="15"/>
  <c r="UL66" i="15"/>
  <c r="UK66" i="15"/>
  <c r="UL67" i="15"/>
  <c r="UK67" i="15"/>
  <c r="UL68" i="15"/>
  <c r="UK68" i="15"/>
  <c r="UL69" i="15"/>
  <c r="UK69" i="15"/>
  <c r="UL70" i="15"/>
  <c r="UK70" i="15"/>
  <c r="UL71" i="15"/>
  <c r="UK71" i="15"/>
  <c r="UL72" i="15"/>
  <c r="UK72" i="15"/>
  <c r="UL73" i="15"/>
  <c r="UK73" i="15"/>
  <c r="UI21" i="15"/>
  <c r="UI28" i="15"/>
  <c r="UI35" i="15"/>
  <c r="UI42" i="15"/>
  <c r="UC50" i="15"/>
  <c r="UI18" i="15"/>
  <c r="UI19" i="15"/>
  <c r="UI20" i="15"/>
  <c r="UI22" i="15"/>
  <c r="UI23" i="15"/>
  <c r="UI24" i="15"/>
  <c r="UI25" i="15"/>
  <c r="UI26" i="15"/>
  <c r="UI27" i="15"/>
  <c r="UI29" i="15"/>
  <c r="UI30" i="15"/>
  <c r="UI31" i="15"/>
  <c r="UI32" i="15"/>
  <c r="UI33" i="15"/>
  <c r="UI34" i="15"/>
  <c r="UI36" i="15"/>
  <c r="UI37" i="15"/>
  <c r="UI38" i="15"/>
  <c r="UI39" i="15"/>
  <c r="UI40" i="15"/>
  <c r="UI41" i="15"/>
  <c r="UI43" i="15"/>
  <c r="UI44" i="15"/>
  <c r="UI45" i="15"/>
  <c r="UI46" i="15"/>
  <c r="UI47" i="15"/>
  <c r="UI48" i="15"/>
  <c r="UC51" i="15"/>
  <c r="UD61" i="15"/>
  <c r="UC61" i="15"/>
  <c r="UD62" i="15"/>
  <c r="UC62" i="15"/>
  <c r="UD63" i="15"/>
  <c r="UC63" i="15"/>
  <c r="UD64" i="15"/>
  <c r="UC64" i="15"/>
  <c r="UD65" i="15"/>
  <c r="UC65" i="15"/>
  <c r="UD66" i="15"/>
  <c r="UC66" i="15"/>
  <c r="UD67" i="15"/>
  <c r="UC67" i="15"/>
  <c r="UD68" i="15"/>
  <c r="UC68" i="15"/>
  <c r="UD69" i="15"/>
  <c r="UC69" i="15"/>
  <c r="UD70" i="15"/>
  <c r="UC70" i="15"/>
  <c r="UD71" i="15"/>
  <c r="UC71" i="15"/>
  <c r="UD72" i="15"/>
  <c r="UC72" i="15"/>
  <c r="UD73" i="15"/>
  <c r="UC73" i="15"/>
  <c r="UA21" i="15"/>
  <c r="UA28" i="15"/>
  <c r="UA35" i="15"/>
  <c r="UA42" i="15"/>
  <c r="TU50" i="15"/>
  <c r="UA18" i="15"/>
  <c r="UA19" i="15"/>
  <c r="UA20" i="15"/>
  <c r="UA22" i="15"/>
  <c r="UA23" i="15"/>
  <c r="UA24" i="15"/>
  <c r="UA25" i="15"/>
  <c r="UA26" i="15"/>
  <c r="UA27" i="15"/>
  <c r="UA29" i="15"/>
  <c r="UA30" i="15"/>
  <c r="UA31" i="15"/>
  <c r="UA32" i="15"/>
  <c r="UA33" i="15"/>
  <c r="UA34" i="15"/>
  <c r="UA36" i="15"/>
  <c r="UA37" i="15"/>
  <c r="UA38" i="15"/>
  <c r="UA39" i="15"/>
  <c r="UA40" i="15"/>
  <c r="UA41" i="15"/>
  <c r="UA43" i="15"/>
  <c r="UA44" i="15"/>
  <c r="UA45" i="15"/>
  <c r="UA46" i="15"/>
  <c r="UA47" i="15"/>
  <c r="UA48" i="15"/>
  <c r="TU51" i="15"/>
  <c r="TV61" i="15"/>
  <c r="TU61" i="15"/>
  <c r="TV62" i="15"/>
  <c r="TU62" i="15"/>
  <c r="TV63" i="15"/>
  <c r="TU63" i="15"/>
  <c r="TV64" i="15"/>
  <c r="TU64" i="15"/>
  <c r="TV65" i="15"/>
  <c r="TU65" i="15"/>
  <c r="TV66" i="15"/>
  <c r="TU66" i="15"/>
  <c r="TV67" i="15"/>
  <c r="TU67" i="15"/>
  <c r="TV68" i="15"/>
  <c r="TU68" i="15"/>
  <c r="TV69" i="15"/>
  <c r="TU69" i="15"/>
  <c r="TV70" i="15"/>
  <c r="TU70" i="15"/>
  <c r="TV71" i="15"/>
  <c r="TU71" i="15"/>
  <c r="TV72" i="15"/>
  <c r="TU72" i="15"/>
  <c r="TV73" i="15"/>
  <c r="TU73" i="15"/>
  <c r="TT21" i="15"/>
  <c r="TT28" i="15"/>
  <c r="TT35" i="15"/>
  <c r="TT42" i="15"/>
  <c r="TN50" i="15"/>
  <c r="TT18" i="15"/>
  <c r="TT19" i="15"/>
  <c r="TT20" i="15"/>
  <c r="TT22" i="15"/>
  <c r="TT23" i="15"/>
  <c r="TT24" i="15"/>
  <c r="TT25" i="15"/>
  <c r="TT26" i="15"/>
  <c r="TT27" i="15"/>
  <c r="TT29" i="15"/>
  <c r="TT30" i="15"/>
  <c r="TT31" i="15"/>
  <c r="TT32" i="15"/>
  <c r="TT33" i="15"/>
  <c r="TT34" i="15"/>
  <c r="TT36" i="15"/>
  <c r="TT37" i="15"/>
  <c r="TT38" i="15"/>
  <c r="TT39" i="15"/>
  <c r="TT40" i="15"/>
  <c r="TT41" i="15"/>
  <c r="TT43" i="15"/>
  <c r="TT44" i="15"/>
  <c r="TT45" i="15"/>
  <c r="TT46" i="15"/>
  <c r="TT47" i="15"/>
  <c r="TT48" i="15"/>
  <c r="TN51" i="15"/>
  <c r="TO61" i="15"/>
  <c r="TN61" i="15"/>
  <c r="TO62" i="15"/>
  <c r="TN62" i="15"/>
  <c r="TO63" i="15"/>
  <c r="TN63" i="15"/>
  <c r="TO64" i="15"/>
  <c r="TN64" i="15"/>
  <c r="TO65" i="15"/>
  <c r="TN65" i="15"/>
  <c r="TO66" i="15"/>
  <c r="TN66" i="15"/>
  <c r="TO67" i="15"/>
  <c r="TN67" i="15"/>
  <c r="TO68" i="15"/>
  <c r="TN68" i="15"/>
  <c r="TO69" i="15"/>
  <c r="TN69" i="15"/>
  <c r="TO70" i="15"/>
  <c r="TN70" i="15"/>
  <c r="TO71" i="15"/>
  <c r="TN71" i="15"/>
  <c r="TO72" i="15"/>
  <c r="TN72" i="15"/>
  <c r="TO73" i="15"/>
  <c r="TN73" i="15"/>
  <c r="TM21" i="15"/>
  <c r="TM28" i="15"/>
  <c r="TM35" i="15"/>
  <c r="TM42" i="15"/>
  <c r="TG50" i="15"/>
  <c r="TM18" i="15"/>
  <c r="TM19" i="15"/>
  <c r="TM20" i="15"/>
  <c r="TM22" i="15"/>
  <c r="TM23" i="15"/>
  <c r="TM24" i="15"/>
  <c r="TM25" i="15"/>
  <c r="TM26" i="15"/>
  <c r="TM27" i="15"/>
  <c r="TM29" i="15"/>
  <c r="TM30" i="15"/>
  <c r="TM31" i="15"/>
  <c r="TM32" i="15"/>
  <c r="TM33" i="15"/>
  <c r="TM34" i="15"/>
  <c r="TM36" i="15"/>
  <c r="TM37" i="15"/>
  <c r="TM38" i="15"/>
  <c r="TM39" i="15"/>
  <c r="TM40" i="15"/>
  <c r="TM41" i="15"/>
  <c r="TM43" i="15"/>
  <c r="TM44" i="15"/>
  <c r="TM45" i="15"/>
  <c r="TM46" i="15"/>
  <c r="TM47" i="15"/>
  <c r="TM48" i="15"/>
  <c r="TG51" i="15"/>
  <c r="TH61" i="15"/>
  <c r="TG61" i="15"/>
  <c r="TH62" i="15"/>
  <c r="TG62" i="15"/>
  <c r="TH63" i="15"/>
  <c r="TG63" i="15"/>
  <c r="TH64" i="15"/>
  <c r="TG64" i="15"/>
  <c r="TH65" i="15"/>
  <c r="TG65" i="15"/>
  <c r="TH66" i="15"/>
  <c r="TG66" i="15"/>
  <c r="TH67" i="15"/>
  <c r="TG67" i="15"/>
  <c r="TH68" i="15"/>
  <c r="TG68" i="15"/>
  <c r="TH69" i="15"/>
  <c r="TG69" i="15"/>
  <c r="TH70" i="15"/>
  <c r="TG70" i="15"/>
  <c r="TH71" i="15"/>
  <c r="TG71" i="15"/>
  <c r="TH72" i="15"/>
  <c r="TG72" i="15"/>
  <c r="TH73" i="15"/>
  <c r="TG73" i="15"/>
  <c r="TF21" i="15"/>
  <c r="TF28" i="15"/>
  <c r="TF35" i="15"/>
  <c r="TF42" i="15"/>
  <c r="SZ50" i="15"/>
  <c r="TF18" i="15"/>
  <c r="TF19" i="15"/>
  <c r="TF20" i="15"/>
  <c r="TF22" i="15"/>
  <c r="TF23" i="15"/>
  <c r="TF24" i="15"/>
  <c r="TF25" i="15"/>
  <c r="TF26" i="15"/>
  <c r="TF27" i="15"/>
  <c r="TF29" i="15"/>
  <c r="TF30" i="15"/>
  <c r="TF31" i="15"/>
  <c r="TF32" i="15"/>
  <c r="TF33" i="15"/>
  <c r="TF34" i="15"/>
  <c r="TF36" i="15"/>
  <c r="TF37" i="15"/>
  <c r="TF38" i="15"/>
  <c r="TF39" i="15"/>
  <c r="TF40" i="15"/>
  <c r="TF41" i="15"/>
  <c r="TF43" i="15"/>
  <c r="TF44" i="15"/>
  <c r="TF45" i="15"/>
  <c r="TF46" i="15"/>
  <c r="TF47" i="15"/>
  <c r="TF48" i="15"/>
  <c r="SZ51" i="15"/>
  <c r="TA61" i="15"/>
  <c r="SZ61" i="15"/>
  <c r="TA62" i="15"/>
  <c r="SZ62" i="15"/>
  <c r="TA63" i="15"/>
  <c r="SZ63" i="15"/>
  <c r="TA64" i="15"/>
  <c r="SZ64" i="15"/>
  <c r="TA65" i="15"/>
  <c r="SZ65" i="15"/>
  <c r="TA66" i="15"/>
  <c r="SZ66" i="15"/>
  <c r="TA67" i="15"/>
  <c r="SZ67" i="15"/>
  <c r="TA68" i="15"/>
  <c r="SZ68" i="15"/>
  <c r="TA69" i="15"/>
  <c r="SZ69" i="15"/>
  <c r="TA70" i="15"/>
  <c r="SZ70" i="15"/>
  <c r="TA71" i="15"/>
  <c r="SZ71" i="15"/>
  <c r="TA72" i="15"/>
  <c r="SZ72" i="15"/>
  <c r="TA73" i="15"/>
  <c r="SZ73" i="15"/>
  <c r="SY21" i="15"/>
  <c r="SY28" i="15"/>
  <c r="SY35" i="15"/>
  <c r="SY42" i="15"/>
  <c r="SS50" i="15"/>
  <c r="SY18" i="15"/>
  <c r="SY19" i="15"/>
  <c r="SY20" i="15"/>
  <c r="SY22" i="15"/>
  <c r="SY23" i="15"/>
  <c r="SY24" i="15"/>
  <c r="SY25" i="15"/>
  <c r="SY26" i="15"/>
  <c r="SY27" i="15"/>
  <c r="SY29" i="15"/>
  <c r="SY30" i="15"/>
  <c r="SY31" i="15"/>
  <c r="SY32" i="15"/>
  <c r="SY33" i="15"/>
  <c r="SY34" i="15"/>
  <c r="SY36" i="15"/>
  <c r="SY37" i="15"/>
  <c r="SY38" i="15"/>
  <c r="SY39" i="15"/>
  <c r="SY40" i="15"/>
  <c r="SY41" i="15"/>
  <c r="SY43" i="15"/>
  <c r="SY44" i="15"/>
  <c r="SY45" i="15"/>
  <c r="SY46" i="15"/>
  <c r="SY47" i="15"/>
  <c r="SY48" i="15"/>
  <c r="SS51" i="15"/>
  <c r="ST61" i="15"/>
  <c r="SS61" i="15"/>
  <c r="ST62" i="15"/>
  <c r="SS62" i="15"/>
  <c r="ST63" i="15"/>
  <c r="SS63" i="15"/>
  <c r="ST64" i="15"/>
  <c r="SS64" i="15"/>
  <c r="ST65" i="15"/>
  <c r="SS65" i="15"/>
  <c r="ST66" i="15"/>
  <c r="SS66" i="15"/>
  <c r="ST67" i="15"/>
  <c r="SS67" i="15"/>
  <c r="ST68" i="15"/>
  <c r="SS68" i="15"/>
  <c r="ST69" i="15"/>
  <c r="SS69" i="15"/>
  <c r="ST70" i="15"/>
  <c r="SS70" i="15"/>
  <c r="ST71" i="15"/>
  <c r="SS71" i="15"/>
  <c r="ST72" i="15"/>
  <c r="SS72" i="15"/>
  <c r="ST73" i="15"/>
  <c r="SS73" i="15"/>
  <c r="SR21" i="15"/>
  <c r="SR28" i="15"/>
  <c r="SR35" i="15"/>
  <c r="SR42" i="15"/>
  <c r="SL50" i="15"/>
  <c r="SR18" i="15"/>
  <c r="SR19" i="15"/>
  <c r="SR20" i="15"/>
  <c r="SR22" i="15"/>
  <c r="SR23" i="15"/>
  <c r="SR24" i="15"/>
  <c r="SR25" i="15"/>
  <c r="SR26" i="15"/>
  <c r="SR27" i="15"/>
  <c r="SR29" i="15"/>
  <c r="SR30" i="15"/>
  <c r="SR31" i="15"/>
  <c r="SR32" i="15"/>
  <c r="SR33" i="15"/>
  <c r="SR34" i="15"/>
  <c r="SR36" i="15"/>
  <c r="SR37" i="15"/>
  <c r="SR38" i="15"/>
  <c r="SR39" i="15"/>
  <c r="SR40" i="15"/>
  <c r="SR41" i="15"/>
  <c r="SR43" i="15"/>
  <c r="SR44" i="15"/>
  <c r="SR45" i="15"/>
  <c r="SR46" i="15"/>
  <c r="SR47" i="15"/>
  <c r="SR48" i="15"/>
  <c r="SL51" i="15"/>
  <c r="SM61" i="15"/>
  <c r="SL61" i="15"/>
  <c r="SM62" i="15"/>
  <c r="SL62" i="15"/>
  <c r="SM63" i="15"/>
  <c r="SL63" i="15"/>
  <c r="SM64" i="15"/>
  <c r="SL64" i="15"/>
  <c r="SM65" i="15"/>
  <c r="SL65" i="15"/>
  <c r="SM66" i="15"/>
  <c r="SL66" i="15"/>
  <c r="SM67" i="15"/>
  <c r="SL67" i="15"/>
  <c r="SM68" i="15"/>
  <c r="SL68" i="15"/>
  <c r="SM69" i="15"/>
  <c r="SL69" i="15"/>
  <c r="SM70" i="15"/>
  <c r="SL70" i="15"/>
  <c r="SM71" i="15"/>
  <c r="SL71" i="15"/>
  <c r="SM72" i="15"/>
  <c r="SL72" i="15"/>
  <c r="SM73" i="15"/>
  <c r="SL73" i="15"/>
  <c r="SK21" i="15"/>
  <c r="SK28" i="15"/>
  <c r="SK35" i="15"/>
  <c r="SK42" i="15"/>
  <c r="SE50" i="15"/>
  <c r="SK18" i="15"/>
  <c r="SK19" i="15"/>
  <c r="SK20" i="15"/>
  <c r="SK22" i="15"/>
  <c r="SK23" i="15"/>
  <c r="SK24" i="15"/>
  <c r="SK25" i="15"/>
  <c r="SK26" i="15"/>
  <c r="SK27" i="15"/>
  <c r="SK29" i="15"/>
  <c r="SK30" i="15"/>
  <c r="SK31" i="15"/>
  <c r="SK32" i="15"/>
  <c r="SK33" i="15"/>
  <c r="SK34" i="15"/>
  <c r="SK36" i="15"/>
  <c r="SK37" i="15"/>
  <c r="SK38" i="15"/>
  <c r="SK39" i="15"/>
  <c r="SK40" i="15"/>
  <c r="SK41" i="15"/>
  <c r="SK43" i="15"/>
  <c r="SK44" i="15"/>
  <c r="SK45" i="15"/>
  <c r="SK46" i="15"/>
  <c r="SK47" i="15"/>
  <c r="SK48" i="15"/>
  <c r="SE51" i="15"/>
  <c r="SF61" i="15"/>
  <c r="SE61" i="15"/>
  <c r="SF62" i="15"/>
  <c r="SE62" i="15"/>
  <c r="SF63" i="15"/>
  <c r="SE63" i="15"/>
  <c r="SF64" i="15"/>
  <c r="SE64" i="15"/>
  <c r="SF65" i="15"/>
  <c r="SE65" i="15"/>
  <c r="SF66" i="15"/>
  <c r="SE66" i="15"/>
  <c r="SF67" i="15"/>
  <c r="SE67" i="15"/>
  <c r="SF68" i="15"/>
  <c r="SE68" i="15"/>
  <c r="SF69" i="15"/>
  <c r="SE69" i="15"/>
  <c r="SF70" i="15"/>
  <c r="SE70" i="15"/>
  <c r="SF71" i="15"/>
  <c r="SE71" i="15"/>
  <c r="SF72" i="15"/>
  <c r="SE72" i="15"/>
  <c r="SF73" i="15"/>
  <c r="SE73" i="15"/>
  <c r="SC21" i="15"/>
  <c r="SC28" i="15"/>
  <c r="SC35" i="15"/>
  <c r="SC42" i="15"/>
  <c r="RW50" i="15"/>
  <c r="SC18" i="15"/>
  <c r="SC19" i="15"/>
  <c r="SC20" i="15"/>
  <c r="SC22" i="15"/>
  <c r="SC23" i="15"/>
  <c r="SC24" i="15"/>
  <c r="SC25" i="15"/>
  <c r="SC26" i="15"/>
  <c r="SC27" i="15"/>
  <c r="SC29" i="15"/>
  <c r="SC30" i="15"/>
  <c r="SC31" i="15"/>
  <c r="SC32" i="15"/>
  <c r="SC33" i="15"/>
  <c r="SC34" i="15"/>
  <c r="SC36" i="15"/>
  <c r="SC37" i="15"/>
  <c r="SC38" i="15"/>
  <c r="SC39" i="15"/>
  <c r="SC40" i="15"/>
  <c r="SC41" i="15"/>
  <c r="SC43" i="15"/>
  <c r="SC44" i="15"/>
  <c r="SC45" i="15"/>
  <c r="SC46" i="15"/>
  <c r="SC47" i="15"/>
  <c r="SC48" i="15"/>
  <c r="RW51" i="15"/>
  <c r="RX61" i="15"/>
  <c r="RW61" i="15"/>
  <c r="RX62" i="15"/>
  <c r="RW62" i="15"/>
  <c r="RX63" i="15"/>
  <c r="RW63" i="15"/>
  <c r="RX64" i="15"/>
  <c r="RW64" i="15"/>
  <c r="RX65" i="15"/>
  <c r="RW65" i="15"/>
  <c r="RX66" i="15"/>
  <c r="RW66" i="15"/>
  <c r="RX67" i="15"/>
  <c r="RW67" i="15"/>
  <c r="RX68" i="15"/>
  <c r="RW68" i="15"/>
  <c r="RX69" i="15"/>
  <c r="RW69" i="15"/>
  <c r="RX70" i="15"/>
  <c r="RW70" i="15"/>
  <c r="RX71" i="15"/>
  <c r="RW71" i="15"/>
  <c r="RX72" i="15"/>
  <c r="RW72" i="15"/>
  <c r="RX73" i="15"/>
  <c r="RW73" i="15"/>
  <c r="RU21" i="15"/>
  <c r="RU28" i="15"/>
  <c r="RU35" i="15"/>
  <c r="RU42" i="15"/>
  <c r="RO50" i="15"/>
  <c r="RU18" i="15"/>
  <c r="RU19" i="15"/>
  <c r="RU20" i="15"/>
  <c r="RU22" i="15"/>
  <c r="RU23" i="15"/>
  <c r="RU24" i="15"/>
  <c r="RU25" i="15"/>
  <c r="RU26" i="15"/>
  <c r="RU27" i="15"/>
  <c r="RU29" i="15"/>
  <c r="RU30" i="15"/>
  <c r="RU31" i="15"/>
  <c r="RU32" i="15"/>
  <c r="RU33" i="15"/>
  <c r="RU34" i="15"/>
  <c r="RU36" i="15"/>
  <c r="RU37" i="15"/>
  <c r="RU38" i="15"/>
  <c r="RU39" i="15"/>
  <c r="RU40" i="15"/>
  <c r="RU41" i="15"/>
  <c r="RU43" i="15"/>
  <c r="RU44" i="15"/>
  <c r="RU45" i="15"/>
  <c r="RU46" i="15"/>
  <c r="RU47" i="15"/>
  <c r="RU48" i="15"/>
  <c r="RO51" i="15"/>
  <c r="RP61" i="15"/>
  <c r="RO61" i="15"/>
  <c r="RP62" i="15"/>
  <c r="RO62" i="15"/>
  <c r="RP63" i="15"/>
  <c r="RO63" i="15"/>
  <c r="RP64" i="15"/>
  <c r="RO64" i="15"/>
  <c r="RP65" i="15"/>
  <c r="RO65" i="15"/>
  <c r="RP66" i="15"/>
  <c r="RO66" i="15"/>
  <c r="RP67" i="15"/>
  <c r="RO67" i="15"/>
  <c r="RP68" i="15"/>
  <c r="RO68" i="15"/>
  <c r="RP69" i="15"/>
  <c r="RO69" i="15"/>
  <c r="RP70" i="15"/>
  <c r="RO70" i="15"/>
  <c r="RP71" i="15"/>
  <c r="RO71" i="15"/>
  <c r="RP72" i="15"/>
  <c r="RO72" i="15"/>
  <c r="RP73" i="15"/>
  <c r="RO73" i="15"/>
  <c r="RN21" i="15"/>
  <c r="RN28" i="15"/>
  <c r="RN35" i="15"/>
  <c r="RN42" i="15"/>
  <c r="RH50" i="15"/>
  <c r="RN18" i="15"/>
  <c r="RN19" i="15"/>
  <c r="RN20" i="15"/>
  <c r="RN22" i="15"/>
  <c r="RN23" i="15"/>
  <c r="RN24" i="15"/>
  <c r="RN25" i="15"/>
  <c r="RN26" i="15"/>
  <c r="RN27" i="15"/>
  <c r="RN29" i="15"/>
  <c r="RN30" i="15"/>
  <c r="RN31" i="15"/>
  <c r="RN32" i="15"/>
  <c r="RN33" i="15"/>
  <c r="RN34" i="15"/>
  <c r="RN36" i="15"/>
  <c r="RN37" i="15"/>
  <c r="RN38" i="15"/>
  <c r="RN39" i="15"/>
  <c r="RN40" i="15"/>
  <c r="RN41" i="15"/>
  <c r="RN43" i="15"/>
  <c r="RN44" i="15"/>
  <c r="RN45" i="15"/>
  <c r="RN46" i="15"/>
  <c r="RN47" i="15"/>
  <c r="RN48" i="15"/>
  <c r="RH51" i="15"/>
  <c r="RI61" i="15"/>
  <c r="RH61" i="15"/>
  <c r="RI62" i="15"/>
  <c r="RH62" i="15"/>
  <c r="RI63" i="15"/>
  <c r="RH63" i="15"/>
  <c r="RI64" i="15"/>
  <c r="RH64" i="15"/>
  <c r="RI65" i="15"/>
  <c r="RH65" i="15"/>
  <c r="RI66" i="15"/>
  <c r="RH66" i="15"/>
  <c r="RI67" i="15"/>
  <c r="RH67" i="15"/>
  <c r="RI68" i="15"/>
  <c r="RH68" i="15"/>
  <c r="RI69" i="15"/>
  <c r="RH69" i="15"/>
  <c r="RI70" i="15"/>
  <c r="RH70" i="15"/>
  <c r="RI71" i="15"/>
  <c r="RH71" i="15"/>
  <c r="RI72" i="15"/>
  <c r="RH72" i="15"/>
  <c r="RI73" i="15"/>
  <c r="RH73" i="15"/>
  <c r="RF21" i="15"/>
  <c r="RF28" i="15"/>
  <c r="RF35" i="15"/>
  <c r="RF42" i="15"/>
  <c r="QZ50" i="15"/>
  <c r="RF18" i="15"/>
  <c r="RF19" i="15"/>
  <c r="RF20" i="15"/>
  <c r="RF22" i="15"/>
  <c r="RF23" i="15"/>
  <c r="RF24" i="15"/>
  <c r="RF25" i="15"/>
  <c r="RF26" i="15"/>
  <c r="RF27" i="15"/>
  <c r="RF29" i="15"/>
  <c r="RF30" i="15"/>
  <c r="RF31" i="15"/>
  <c r="RF32" i="15"/>
  <c r="RF33" i="15"/>
  <c r="RF34" i="15"/>
  <c r="RF36" i="15"/>
  <c r="RF37" i="15"/>
  <c r="RF38" i="15"/>
  <c r="RF39" i="15"/>
  <c r="RF40" i="15"/>
  <c r="RF41" i="15"/>
  <c r="RF43" i="15"/>
  <c r="RF44" i="15"/>
  <c r="RF45" i="15"/>
  <c r="RF46" i="15"/>
  <c r="RF47" i="15"/>
  <c r="RF48" i="15"/>
  <c r="QZ51" i="15"/>
  <c r="RA61" i="15"/>
  <c r="QZ61" i="15"/>
  <c r="RA62" i="15"/>
  <c r="QZ62" i="15"/>
  <c r="RA63" i="15"/>
  <c r="QZ63" i="15"/>
  <c r="RA64" i="15"/>
  <c r="QZ64" i="15"/>
  <c r="RA65" i="15"/>
  <c r="QZ65" i="15"/>
  <c r="RA66" i="15"/>
  <c r="QZ66" i="15"/>
  <c r="RA67" i="15"/>
  <c r="QZ67" i="15"/>
  <c r="RA68" i="15"/>
  <c r="QZ68" i="15"/>
  <c r="RA69" i="15"/>
  <c r="QZ69" i="15"/>
  <c r="RA70" i="15"/>
  <c r="QZ70" i="15"/>
  <c r="RA71" i="15"/>
  <c r="QZ71" i="15"/>
  <c r="RA72" i="15"/>
  <c r="QZ72" i="15"/>
  <c r="RA73" i="15"/>
  <c r="QZ73" i="15"/>
  <c r="QX21" i="15"/>
  <c r="QX28" i="15"/>
  <c r="QX35" i="15"/>
  <c r="QX42" i="15"/>
  <c r="QR50" i="15"/>
  <c r="QX18" i="15"/>
  <c r="QX19" i="15"/>
  <c r="QX20" i="15"/>
  <c r="QX22" i="15"/>
  <c r="QX23" i="15"/>
  <c r="QX24" i="15"/>
  <c r="QX25" i="15"/>
  <c r="QX26" i="15"/>
  <c r="QX27" i="15"/>
  <c r="QX29" i="15"/>
  <c r="QX30" i="15"/>
  <c r="QX31" i="15"/>
  <c r="QX32" i="15"/>
  <c r="QX33" i="15"/>
  <c r="QX34" i="15"/>
  <c r="QX36" i="15"/>
  <c r="QX37" i="15"/>
  <c r="QX38" i="15"/>
  <c r="QX39" i="15"/>
  <c r="QX40" i="15"/>
  <c r="QX41" i="15"/>
  <c r="QX43" i="15"/>
  <c r="QX44" i="15"/>
  <c r="QX45" i="15"/>
  <c r="QX46" i="15"/>
  <c r="QX47" i="15"/>
  <c r="QX48" i="15"/>
  <c r="QR51" i="15"/>
  <c r="QS61" i="15"/>
  <c r="QR61" i="15"/>
  <c r="QS62" i="15"/>
  <c r="QR62" i="15"/>
  <c r="QS63" i="15"/>
  <c r="QR63" i="15"/>
  <c r="QS64" i="15"/>
  <c r="QR64" i="15"/>
  <c r="QS65" i="15"/>
  <c r="QR65" i="15"/>
  <c r="QS66" i="15"/>
  <c r="QR66" i="15"/>
  <c r="QS67" i="15"/>
  <c r="QR67" i="15"/>
  <c r="QS68" i="15"/>
  <c r="QR68" i="15"/>
  <c r="QS69" i="15"/>
  <c r="QR69" i="15"/>
  <c r="QS70" i="15"/>
  <c r="QR70" i="15"/>
  <c r="QS71" i="15"/>
  <c r="QR71" i="15"/>
  <c r="QS72" i="15"/>
  <c r="QR72" i="15"/>
  <c r="QS73" i="15"/>
  <c r="QR73" i="15"/>
  <c r="QQ21" i="15"/>
  <c r="QQ28" i="15"/>
  <c r="QQ35" i="15"/>
  <c r="QQ42" i="15"/>
  <c r="QK50" i="15"/>
  <c r="QQ18" i="15"/>
  <c r="QQ19" i="15"/>
  <c r="QQ20" i="15"/>
  <c r="QQ22" i="15"/>
  <c r="QQ23" i="15"/>
  <c r="QQ24" i="15"/>
  <c r="QQ25" i="15"/>
  <c r="QQ26" i="15"/>
  <c r="QQ27" i="15"/>
  <c r="QQ29" i="15"/>
  <c r="QQ30" i="15"/>
  <c r="QQ31" i="15"/>
  <c r="QQ32" i="15"/>
  <c r="QQ33" i="15"/>
  <c r="QQ34" i="15"/>
  <c r="QQ36" i="15"/>
  <c r="QQ37" i="15"/>
  <c r="QQ38" i="15"/>
  <c r="QQ39" i="15"/>
  <c r="QQ40" i="15"/>
  <c r="QQ41" i="15"/>
  <c r="QQ43" i="15"/>
  <c r="QQ44" i="15"/>
  <c r="QQ45" i="15"/>
  <c r="QQ46" i="15"/>
  <c r="QQ47" i="15"/>
  <c r="QQ48" i="15"/>
  <c r="QK51" i="15"/>
  <c r="QL61" i="15"/>
  <c r="QK61" i="15"/>
  <c r="QL62" i="15"/>
  <c r="QK62" i="15"/>
  <c r="QL63" i="15"/>
  <c r="QK63" i="15"/>
  <c r="QL64" i="15"/>
  <c r="QK64" i="15"/>
  <c r="QL65" i="15"/>
  <c r="QK65" i="15"/>
  <c r="QL66" i="15"/>
  <c r="QK66" i="15"/>
  <c r="QL67" i="15"/>
  <c r="QK67" i="15"/>
  <c r="QL68" i="15"/>
  <c r="QK68" i="15"/>
  <c r="QL69" i="15"/>
  <c r="QK69" i="15"/>
  <c r="QL70" i="15"/>
  <c r="QK70" i="15"/>
  <c r="QL71" i="15"/>
  <c r="QK71" i="15"/>
  <c r="QL72" i="15"/>
  <c r="QK72" i="15"/>
  <c r="QL73" i="15"/>
  <c r="QK73" i="15"/>
  <c r="QI21" i="15"/>
  <c r="QI28" i="15"/>
  <c r="QI35" i="15"/>
  <c r="QI42" i="15"/>
  <c r="QC50" i="15"/>
  <c r="QI18" i="15"/>
  <c r="QI19" i="15"/>
  <c r="QI20" i="15"/>
  <c r="QI22" i="15"/>
  <c r="QI23" i="15"/>
  <c r="QI24" i="15"/>
  <c r="QI25" i="15"/>
  <c r="QI26" i="15"/>
  <c r="QI27" i="15"/>
  <c r="QI29" i="15"/>
  <c r="QI30" i="15"/>
  <c r="QI31" i="15"/>
  <c r="QI32" i="15"/>
  <c r="QI33" i="15"/>
  <c r="QI34" i="15"/>
  <c r="QI36" i="15"/>
  <c r="QI37" i="15"/>
  <c r="QI38" i="15"/>
  <c r="QI39" i="15"/>
  <c r="QI40" i="15"/>
  <c r="QI41" i="15"/>
  <c r="QI43" i="15"/>
  <c r="QI44" i="15"/>
  <c r="QI45" i="15"/>
  <c r="QI46" i="15"/>
  <c r="QI47" i="15"/>
  <c r="QI48" i="15"/>
  <c r="QC51" i="15"/>
  <c r="QD61" i="15"/>
  <c r="QC61" i="15"/>
  <c r="QD62" i="15"/>
  <c r="QC62" i="15"/>
  <c r="QD63" i="15"/>
  <c r="QC63" i="15"/>
  <c r="QD64" i="15"/>
  <c r="QC64" i="15"/>
  <c r="QD65" i="15"/>
  <c r="QC65" i="15"/>
  <c r="QD66" i="15"/>
  <c r="QC66" i="15"/>
  <c r="QD67" i="15"/>
  <c r="QC67" i="15"/>
  <c r="QD68" i="15"/>
  <c r="QC68" i="15"/>
  <c r="QD69" i="15"/>
  <c r="QC69" i="15"/>
  <c r="QD70" i="15"/>
  <c r="QC70" i="15"/>
  <c r="QD71" i="15"/>
  <c r="QC71" i="15"/>
  <c r="QD72" i="15"/>
  <c r="QC72" i="15"/>
  <c r="QD73" i="15"/>
  <c r="QC73" i="15"/>
  <c r="QB21" i="15"/>
  <c r="QB28" i="15"/>
  <c r="QB35" i="15"/>
  <c r="QB42" i="15"/>
  <c r="PV50" i="15"/>
  <c r="QB18" i="15"/>
  <c r="QB19" i="15"/>
  <c r="QB20" i="15"/>
  <c r="QB22" i="15"/>
  <c r="QB23" i="15"/>
  <c r="QB24" i="15"/>
  <c r="QB25" i="15"/>
  <c r="QB26" i="15"/>
  <c r="QB27" i="15"/>
  <c r="QB29" i="15"/>
  <c r="QB30" i="15"/>
  <c r="QB31" i="15"/>
  <c r="QB32" i="15"/>
  <c r="QB33" i="15"/>
  <c r="QB34" i="15"/>
  <c r="QB36" i="15"/>
  <c r="QB37" i="15"/>
  <c r="QB38" i="15"/>
  <c r="QB39" i="15"/>
  <c r="QB40" i="15"/>
  <c r="QB41" i="15"/>
  <c r="QB43" i="15"/>
  <c r="QB44" i="15"/>
  <c r="QB45" i="15"/>
  <c r="QB46" i="15"/>
  <c r="QB47" i="15"/>
  <c r="QB48" i="15"/>
  <c r="PV51" i="15"/>
  <c r="PW61" i="15"/>
  <c r="PV61" i="15"/>
  <c r="PW62" i="15"/>
  <c r="PV62" i="15"/>
  <c r="PW63" i="15"/>
  <c r="PV63" i="15"/>
  <c r="PW64" i="15"/>
  <c r="PV64" i="15"/>
  <c r="PW65" i="15"/>
  <c r="PV65" i="15"/>
  <c r="PW66" i="15"/>
  <c r="PV66" i="15"/>
  <c r="PW67" i="15"/>
  <c r="PV67" i="15"/>
  <c r="PW68" i="15"/>
  <c r="PV68" i="15"/>
  <c r="PW69" i="15"/>
  <c r="PV69" i="15"/>
  <c r="PW70" i="15"/>
  <c r="PV70" i="15"/>
  <c r="PW71" i="15"/>
  <c r="PV71" i="15"/>
  <c r="PW72" i="15"/>
  <c r="PV72" i="15"/>
  <c r="PW73" i="15"/>
  <c r="PV73" i="15"/>
  <c r="PU21" i="15"/>
  <c r="PU28" i="15"/>
  <c r="PU35" i="15"/>
  <c r="PU42" i="15"/>
  <c r="PO50" i="15"/>
  <c r="PU18" i="15"/>
  <c r="PU19" i="15"/>
  <c r="PU20" i="15"/>
  <c r="PU22" i="15"/>
  <c r="PU23" i="15"/>
  <c r="PU24" i="15"/>
  <c r="PU25" i="15"/>
  <c r="PU26" i="15"/>
  <c r="PU27" i="15"/>
  <c r="PU29" i="15"/>
  <c r="PU30" i="15"/>
  <c r="PU31" i="15"/>
  <c r="PU32" i="15"/>
  <c r="PU33" i="15"/>
  <c r="PU34" i="15"/>
  <c r="PU36" i="15"/>
  <c r="PU37" i="15"/>
  <c r="PU38" i="15"/>
  <c r="PU39" i="15"/>
  <c r="PU40" i="15"/>
  <c r="PU41" i="15"/>
  <c r="PU43" i="15"/>
  <c r="PU44" i="15"/>
  <c r="PU45" i="15"/>
  <c r="PU46" i="15"/>
  <c r="PU47" i="15"/>
  <c r="PU48" i="15"/>
  <c r="PO51" i="15"/>
  <c r="PP61" i="15"/>
  <c r="PO61" i="15"/>
  <c r="PP62" i="15"/>
  <c r="PO62" i="15"/>
  <c r="PP63" i="15"/>
  <c r="PO63" i="15"/>
  <c r="PP64" i="15"/>
  <c r="PO64" i="15"/>
  <c r="PP65" i="15"/>
  <c r="PO65" i="15"/>
  <c r="PP66" i="15"/>
  <c r="PO66" i="15"/>
  <c r="PP67" i="15"/>
  <c r="PO67" i="15"/>
  <c r="PP68" i="15"/>
  <c r="PO68" i="15"/>
  <c r="PP69" i="15"/>
  <c r="PO69" i="15"/>
  <c r="PP70" i="15"/>
  <c r="PO70" i="15"/>
  <c r="PP71" i="15"/>
  <c r="PO71" i="15"/>
  <c r="PP72" i="15"/>
  <c r="PO72" i="15"/>
  <c r="PP73" i="15"/>
  <c r="PO73" i="15"/>
  <c r="PM21" i="15"/>
  <c r="PM28" i="15"/>
  <c r="PM35" i="15"/>
  <c r="PM42" i="15"/>
  <c r="PG50" i="15"/>
  <c r="PM18" i="15"/>
  <c r="PM19" i="15"/>
  <c r="PM20" i="15"/>
  <c r="PM22" i="15"/>
  <c r="PM23" i="15"/>
  <c r="PM24" i="15"/>
  <c r="PM25" i="15"/>
  <c r="PM26" i="15"/>
  <c r="PM27" i="15"/>
  <c r="PM29" i="15"/>
  <c r="PM30" i="15"/>
  <c r="PM31" i="15"/>
  <c r="PM32" i="15"/>
  <c r="PM33" i="15"/>
  <c r="PM34" i="15"/>
  <c r="PM36" i="15"/>
  <c r="PM37" i="15"/>
  <c r="PM38" i="15"/>
  <c r="PM39" i="15"/>
  <c r="PM40" i="15"/>
  <c r="PM41" i="15"/>
  <c r="PM43" i="15"/>
  <c r="PM44" i="15"/>
  <c r="PM45" i="15"/>
  <c r="PM46" i="15"/>
  <c r="PM47" i="15"/>
  <c r="PM48" i="15"/>
  <c r="PG51" i="15"/>
  <c r="PH61" i="15"/>
  <c r="PG61" i="15"/>
  <c r="PH62" i="15"/>
  <c r="PG62" i="15"/>
  <c r="PH63" i="15"/>
  <c r="PG63" i="15"/>
  <c r="PH64" i="15"/>
  <c r="PG64" i="15"/>
  <c r="PH65" i="15"/>
  <c r="PG65" i="15"/>
  <c r="PH66" i="15"/>
  <c r="PG66" i="15"/>
  <c r="PH67" i="15"/>
  <c r="PG67" i="15"/>
  <c r="PH68" i="15"/>
  <c r="PG68" i="15"/>
  <c r="PH69" i="15"/>
  <c r="PG69" i="15"/>
  <c r="PH70" i="15"/>
  <c r="PG70" i="15"/>
  <c r="PH71" i="15"/>
  <c r="PG71" i="15"/>
  <c r="PH72" i="15"/>
  <c r="PG72" i="15"/>
  <c r="PH73" i="15"/>
  <c r="PG73" i="15"/>
  <c r="PF21" i="15"/>
  <c r="PF28" i="15"/>
  <c r="PF35" i="15"/>
  <c r="PF42" i="15"/>
  <c r="OZ50" i="15"/>
  <c r="PF18" i="15"/>
  <c r="PF19" i="15"/>
  <c r="PF20" i="15"/>
  <c r="PF22" i="15"/>
  <c r="PF23" i="15"/>
  <c r="PF24" i="15"/>
  <c r="PF25" i="15"/>
  <c r="PF26" i="15"/>
  <c r="PF27" i="15"/>
  <c r="PF29" i="15"/>
  <c r="PF30" i="15"/>
  <c r="PF31" i="15"/>
  <c r="PF32" i="15"/>
  <c r="PF33" i="15"/>
  <c r="PF34" i="15"/>
  <c r="PF36" i="15"/>
  <c r="PF37" i="15"/>
  <c r="PF38" i="15"/>
  <c r="PF39" i="15"/>
  <c r="PF40" i="15"/>
  <c r="PF41" i="15"/>
  <c r="PF43" i="15"/>
  <c r="PF44" i="15"/>
  <c r="PF45" i="15"/>
  <c r="PF46" i="15"/>
  <c r="PF47" i="15"/>
  <c r="PF48" i="15"/>
  <c r="OZ51" i="15"/>
  <c r="PA61" i="15"/>
  <c r="OZ61" i="15"/>
  <c r="PA62" i="15"/>
  <c r="OZ62" i="15"/>
  <c r="PA63" i="15"/>
  <c r="OZ63" i="15"/>
  <c r="PA64" i="15"/>
  <c r="OZ64" i="15"/>
  <c r="PA65" i="15"/>
  <c r="OZ65" i="15"/>
  <c r="PA66" i="15"/>
  <c r="OZ66" i="15"/>
  <c r="PA67" i="15"/>
  <c r="OZ67" i="15"/>
  <c r="PA68" i="15"/>
  <c r="OZ68" i="15"/>
  <c r="PA69" i="15"/>
  <c r="OZ69" i="15"/>
  <c r="PA70" i="15"/>
  <c r="OZ70" i="15"/>
  <c r="PA71" i="15"/>
  <c r="OZ71" i="15"/>
  <c r="PA72" i="15"/>
  <c r="OZ72" i="15"/>
  <c r="PA73" i="15"/>
  <c r="OZ73" i="15"/>
  <c r="OX21" i="15"/>
  <c r="OX28" i="15"/>
  <c r="OX35" i="15"/>
  <c r="OX42" i="15"/>
  <c r="OR50" i="15"/>
  <c r="OX18" i="15"/>
  <c r="OX19" i="15"/>
  <c r="OX20" i="15"/>
  <c r="OX22" i="15"/>
  <c r="OX23" i="15"/>
  <c r="OX24" i="15"/>
  <c r="OX25" i="15"/>
  <c r="OX26" i="15"/>
  <c r="OX27" i="15"/>
  <c r="OX29" i="15"/>
  <c r="OX30" i="15"/>
  <c r="OX31" i="15"/>
  <c r="OX32" i="15"/>
  <c r="OX33" i="15"/>
  <c r="OX34" i="15"/>
  <c r="OX36" i="15"/>
  <c r="OX37" i="15"/>
  <c r="OX38" i="15"/>
  <c r="OX39" i="15"/>
  <c r="OX40" i="15"/>
  <c r="OX41" i="15"/>
  <c r="OX43" i="15"/>
  <c r="OX44" i="15"/>
  <c r="OX45" i="15"/>
  <c r="OX46" i="15"/>
  <c r="OX47" i="15"/>
  <c r="OX48" i="15"/>
  <c r="OR51" i="15"/>
  <c r="OS61" i="15"/>
  <c r="OR61" i="15"/>
  <c r="OS62" i="15"/>
  <c r="OR62" i="15"/>
  <c r="OS63" i="15"/>
  <c r="OR63" i="15"/>
  <c r="OS64" i="15"/>
  <c r="OR64" i="15"/>
  <c r="OS65" i="15"/>
  <c r="OR65" i="15"/>
  <c r="OS66" i="15"/>
  <c r="OR66" i="15"/>
  <c r="OS67" i="15"/>
  <c r="OR67" i="15"/>
  <c r="OS68" i="15"/>
  <c r="OR68" i="15"/>
  <c r="OS69" i="15"/>
  <c r="OR69" i="15"/>
  <c r="OS70" i="15"/>
  <c r="OR70" i="15"/>
  <c r="OS71" i="15"/>
  <c r="OR71" i="15"/>
  <c r="OS72" i="15"/>
  <c r="OR72" i="15"/>
  <c r="OS73" i="15"/>
  <c r="OR73" i="15"/>
  <c r="OP21" i="15"/>
  <c r="OP28" i="15"/>
  <c r="OP35" i="15"/>
  <c r="OP42" i="15"/>
  <c r="OJ50" i="15"/>
  <c r="OP18" i="15"/>
  <c r="OP19" i="15"/>
  <c r="OP20" i="15"/>
  <c r="OP22" i="15"/>
  <c r="OP23" i="15"/>
  <c r="OP24" i="15"/>
  <c r="OP25" i="15"/>
  <c r="OP26" i="15"/>
  <c r="OP27" i="15"/>
  <c r="OP29" i="15"/>
  <c r="OP30" i="15"/>
  <c r="OP31" i="15"/>
  <c r="OP32" i="15"/>
  <c r="OP33" i="15"/>
  <c r="OP34" i="15"/>
  <c r="OP36" i="15"/>
  <c r="OP37" i="15"/>
  <c r="OP38" i="15"/>
  <c r="OP39" i="15"/>
  <c r="OP40" i="15"/>
  <c r="OP41" i="15"/>
  <c r="OP43" i="15"/>
  <c r="OP44" i="15"/>
  <c r="OP45" i="15"/>
  <c r="OP46" i="15"/>
  <c r="OP47" i="15"/>
  <c r="OP48" i="15"/>
  <c r="OJ51" i="15"/>
  <c r="OK61" i="15"/>
  <c r="OJ61" i="15"/>
  <c r="OK62" i="15"/>
  <c r="OJ62" i="15"/>
  <c r="OK63" i="15"/>
  <c r="OJ63" i="15"/>
  <c r="OK64" i="15"/>
  <c r="OJ64" i="15"/>
  <c r="OK65" i="15"/>
  <c r="OJ65" i="15"/>
  <c r="OK66" i="15"/>
  <c r="OJ66" i="15"/>
  <c r="OK67" i="15"/>
  <c r="OJ67" i="15"/>
  <c r="OK68" i="15"/>
  <c r="OJ68" i="15"/>
  <c r="OK69" i="15"/>
  <c r="OJ69" i="15"/>
  <c r="OK70" i="15"/>
  <c r="OJ70" i="15"/>
  <c r="OK71" i="15"/>
  <c r="OJ71" i="15"/>
  <c r="OK72" i="15"/>
  <c r="OJ72" i="15"/>
  <c r="OK73" i="15"/>
  <c r="OJ73" i="15"/>
  <c r="OH21" i="15"/>
  <c r="OH28" i="15"/>
  <c r="OH35" i="15"/>
  <c r="OH42" i="15"/>
  <c r="OB50" i="15"/>
  <c r="OH18" i="15"/>
  <c r="OH19" i="15"/>
  <c r="OH20" i="15"/>
  <c r="OH22" i="15"/>
  <c r="OH23" i="15"/>
  <c r="OH24" i="15"/>
  <c r="OH25" i="15"/>
  <c r="OH26" i="15"/>
  <c r="OH27" i="15"/>
  <c r="OH29" i="15"/>
  <c r="OH30" i="15"/>
  <c r="OH31" i="15"/>
  <c r="OH32" i="15"/>
  <c r="OH33" i="15"/>
  <c r="OH34" i="15"/>
  <c r="OH36" i="15"/>
  <c r="OH37" i="15"/>
  <c r="OH38" i="15"/>
  <c r="OH39" i="15"/>
  <c r="OH40" i="15"/>
  <c r="OH41" i="15"/>
  <c r="OH43" i="15"/>
  <c r="OH44" i="15"/>
  <c r="OH45" i="15"/>
  <c r="OH46" i="15"/>
  <c r="OH47" i="15"/>
  <c r="OH48" i="15"/>
  <c r="OB51" i="15"/>
  <c r="OC61" i="15"/>
  <c r="OB61" i="15"/>
  <c r="OC62" i="15"/>
  <c r="OB62" i="15"/>
  <c r="OC63" i="15"/>
  <c r="OB63" i="15"/>
  <c r="OC64" i="15"/>
  <c r="OB64" i="15"/>
  <c r="OC65" i="15"/>
  <c r="OB65" i="15"/>
  <c r="OC66" i="15"/>
  <c r="OB66" i="15"/>
  <c r="OC67" i="15"/>
  <c r="OB67" i="15"/>
  <c r="OC68" i="15"/>
  <c r="OB68" i="15"/>
  <c r="OC69" i="15"/>
  <c r="OB69" i="15"/>
  <c r="OC70" i="15"/>
  <c r="OB70" i="15"/>
  <c r="OC71" i="15"/>
  <c r="OB71" i="15"/>
  <c r="OC72" i="15"/>
  <c r="OB72" i="15"/>
  <c r="OC73" i="15"/>
  <c r="OB73" i="15"/>
  <c r="NZ21" i="15"/>
  <c r="NZ28" i="15"/>
  <c r="NZ35" i="15"/>
  <c r="NZ42" i="15"/>
  <c r="NT50" i="15"/>
  <c r="NZ18" i="15"/>
  <c r="NZ19" i="15"/>
  <c r="NZ20" i="15"/>
  <c r="NZ22" i="15"/>
  <c r="NZ23" i="15"/>
  <c r="NZ24" i="15"/>
  <c r="NZ25" i="15"/>
  <c r="NZ26" i="15"/>
  <c r="NZ27" i="15"/>
  <c r="NZ29" i="15"/>
  <c r="NZ30" i="15"/>
  <c r="NZ31" i="15"/>
  <c r="NZ32" i="15"/>
  <c r="NZ33" i="15"/>
  <c r="NZ34" i="15"/>
  <c r="NZ36" i="15"/>
  <c r="NZ37" i="15"/>
  <c r="NZ38" i="15"/>
  <c r="NZ39" i="15"/>
  <c r="NZ40" i="15"/>
  <c r="NZ41" i="15"/>
  <c r="NZ43" i="15"/>
  <c r="NZ44" i="15"/>
  <c r="NZ45" i="15"/>
  <c r="NZ46" i="15"/>
  <c r="NZ47" i="15"/>
  <c r="NZ48" i="15"/>
  <c r="NT51" i="15"/>
  <c r="NU61" i="15"/>
  <c r="NT61" i="15"/>
  <c r="NU62" i="15"/>
  <c r="NT62" i="15"/>
  <c r="NU63" i="15"/>
  <c r="NT63" i="15"/>
  <c r="NU64" i="15"/>
  <c r="NT64" i="15"/>
  <c r="NU65" i="15"/>
  <c r="NT65" i="15"/>
  <c r="NU66" i="15"/>
  <c r="NT66" i="15"/>
  <c r="NU67" i="15"/>
  <c r="NT67" i="15"/>
  <c r="NU68" i="15"/>
  <c r="NT68" i="15"/>
  <c r="NU69" i="15"/>
  <c r="NT69" i="15"/>
  <c r="NU70" i="15"/>
  <c r="NT70" i="15"/>
  <c r="NU71" i="15"/>
  <c r="NT71" i="15"/>
  <c r="NU72" i="15"/>
  <c r="NT72" i="15"/>
  <c r="NU73" i="15"/>
  <c r="NT73" i="15"/>
  <c r="NS21" i="15"/>
  <c r="NS28" i="15"/>
  <c r="NS35" i="15"/>
  <c r="NS42" i="15"/>
  <c r="NM50" i="15"/>
  <c r="NS18" i="15"/>
  <c r="NS19" i="15"/>
  <c r="NS20" i="15"/>
  <c r="NS22" i="15"/>
  <c r="NS23" i="15"/>
  <c r="NS24" i="15"/>
  <c r="NS25" i="15"/>
  <c r="NS26" i="15"/>
  <c r="NS27" i="15"/>
  <c r="NS29" i="15"/>
  <c r="NS30" i="15"/>
  <c r="NS31" i="15"/>
  <c r="NS32" i="15"/>
  <c r="NS33" i="15"/>
  <c r="NS34" i="15"/>
  <c r="NS36" i="15"/>
  <c r="NS37" i="15"/>
  <c r="NS38" i="15"/>
  <c r="NS39" i="15"/>
  <c r="NS40" i="15"/>
  <c r="NS41" i="15"/>
  <c r="NS43" i="15"/>
  <c r="NS44" i="15"/>
  <c r="NS45" i="15"/>
  <c r="NS46" i="15"/>
  <c r="NS47" i="15"/>
  <c r="NS48" i="15"/>
  <c r="NM51" i="15"/>
  <c r="NN61" i="15"/>
  <c r="NM61" i="15"/>
  <c r="NN62" i="15"/>
  <c r="NM62" i="15"/>
  <c r="NN63" i="15"/>
  <c r="NM63" i="15"/>
  <c r="NN64" i="15"/>
  <c r="NM64" i="15"/>
  <c r="NN65" i="15"/>
  <c r="NM65" i="15"/>
  <c r="NN66" i="15"/>
  <c r="NM66" i="15"/>
  <c r="NN67" i="15"/>
  <c r="NM67" i="15"/>
  <c r="NN68" i="15"/>
  <c r="NM68" i="15"/>
  <c r="NN69" i="15"/>
  <c r="NM69" i="15"/>
  <c r="NN70" i="15"/>
  <c r="NM70" i="15"/>
  <c r="NN71" i="15"/>
  <c r="NM71" i="15"/>
  <c r="NN72" i="15"/>
  <c r="NM72" i="15"/>
  <c r="NN73" i="15"/>
  <c r="NM73" i="15"/>
  <c r="NK21" i="15"/>
  <c r="NK28" i="15"/>
  <c r="NK35" i="15"/>
  <c r="NK42" i="15"/>
  <c r="NE50" i="15"/>
  <c r="NK18" i="15"/>
  <c r="NK19" i="15"/>
  <c r="NK20" i="15"/>
  <c r="NK22" i="15"/>
  <c r="NK23" i="15"/>
  <c r="NK24" i="15"/>
  <c r="NK25" i="15"/>
  <c r="NK26" i="15"/>
  <c r="NK27" i="15"/>
  <c r="NK29" i="15"/>
  <c r="NK30" i="15"/>
  <c r="NK31" i="15"/>
  <c r="NK32" i="15"/>
  <c r="NK33" i="15"/>
  <c r="NK34" i="15"/>
  <c r="NK36" i="15"/>
  <c r="NK37" i="15"/>
  <c r="NK38" i="15"/>
  <c r="NK39" i="15"/>
  <c r="NK40" i="15"/>
  <c r="NK41" i="15"/>
  <c r="NK43" i="15"/>
  <c r="NK44" i="15"/>
  <c r="NK45" i="15"/>
  <c r="NK46" i="15"/>
  <c r="NK47" i="15"/>
  <c r="NK48" i="15"/>
  <c r="NE51" i="15"/>
  <c r="NF61" i="15"/>
  <c r="NE61" i="15"/>
  <c r="NF62" i="15"/>
  <c r="NE62" i="15"/>
  <c r="NF63" i="15"/>
  <c r="NE63" i="15"/>
  <c r="NF64" i="15"/>
  <c r="NE64" i="15"/>
  <c r="NF65" i="15"/>
  <c r="NE65" i="15"/>
  <c r="NF66" i="15"/>
  <c r="NE66" i="15"/>
  <c r="NF67" i="15"/>
  <c r="NE67" i="15"/>
  <c r="NF68" i="15"/>
  <c r="NE68" i="15"/>
  <c r="NF69" i="15"/>
  <c r="NE69" i="15"/>
  <c r="NF70" i="15"/>
  <c r="NE70" i="15"/>
  <c r="NF71" i="15"/>
  <c r="NE71" i="15"/>
  <c r="NF72" i="15"/>
  <c r="NE72" i="15"/>
  <c r="NF73" i="15"/>
  <c r="NE73" i="15"/>
  <c r="NC21" i="15"/>
  <c r="NC28" i="15"/>
  <c r="NC35" i="15"/>
  <c r="NC42" i="15"/>
  <c r="MW50" i="15"/>
  <c r="NC18" i="15"/>
  <c r="NC19" i="15"/>
  <c r="NC20" i="15"/>
  <c r="NC22" i="15"/>
  <c r="NC23" i="15"/>
  <c r="NC24" i="15"/>
  <c r="NC25" i="15"/>
  <c r="NC26" i="15"/>
  <c r="NC27" i="15"/>
  <c r="NC29" i="15"/>
  <c r="NC30" i="15"/>
  <c r="NC31" i="15"/>
  <c r="NC32" i="15"/>
  <c r="NC33" i="15"/>
  <c r="NC34" i="15"/>
  <c r="NC36" i="15"/>
  <c r="NC37" i="15"/>
  <c r="NC38" i="15"/>
  <c r="NC39" i="15"/>
  <c r="NC40" i="15"/>
  <c r="NC41" i="15"/>
  <c r="NC43" i="15"/>
  <c r="NC44" i="15"/>
  <c r="NC45" i="15"/>
  <c r="NC46" i="15"/>
  <c r="NC47" i="15"/>
  <c r="NC48" i="15"/>
  <c r="MW51" i="15"/>
  <c r="MX61" i="15"/>
  <c r="MW61" i="15"/>
  <c r="MX62" i="15"/>
  <c r="MW62" i="15"/>
  <c r="MX63" i="15"/>
  <c r="MW63" i="15"/>
  <c r="MX64" i="15"/>
  <c r="MW64" i="15"/>
  <c r="MX65" i="15"/>
  <c r="MW65" i="15"/>
  <c r="MX66" i="15"/>
  <c r="MW66" i="15"/>
  <c r="MX67" i="15"/>
  <c r="MW67" i="15"/>
  <c r="MX68" i="15"/>
  <c r="MW68" i="15"/>
  <c r="MX69" i="15"/>
  <c r="MW69" i="15"/>
  <c r="MX70" i="15"/>
  <c r="MW70" i="15"/>
  <c r="MX71" i="15"/>
  <c r="MW71" i="15"/>
  <c r="MX72" i="15"/>
  <c r="MW72" i="15"/>
  <c r="MX73" i="15"/>
  <c r="MW73" i="15"/>
  <c r="MU21" i="15"/>
  <c r="MU28" i="15"/>
  <c r="MU35" i="15"/>
  <c r="MU42" i="15"/>
  <c r="MO50" i="15"/>
  <c r="MU18" i="15"/>
  <c r="MU19" i="15"/>
  <c r="MU20" i="15"/>
  <c r="MU22" i="15"/>
  <c r="MU23" i="15"/>
  <c r="MU24" i="15"/>
  <c r="MU25" i="15"/>
  <c r="MU26" i="15"/>
  <c r="MU27" i="15"/>
  <c r="MU29" i="15"/>
  <c r="MU30" i="15"/>
  <c r="MU31" i="15"/>
  <c r="MU32" i="15"/>
  <c r="MU33" i="15"/>
  <c r="MU34" i="15"/>
  <c r="MU36" i="15"/>
  <c r="MU37" i="15"/>
  <c r="MU38" i="15"/>
  <c r="MU39" i="15"/>
  <c r="MU40" i="15"/>
  <c r="MU41" i="15"/>
  <c r="MU43" i="15"/>
  <c r="MU44" i="15"/>
  <c r="MU45" i="15"/>
  <c r="MU46" i="15"/>
  <c r="MU47" i="15"/>
  <c r="MU48" i="15"/>
  <c r="MO51" i="15"/>
  <c r="MP61" i="15"/>
  <c r="MO61" i="15"/>
  <c r="MP62" i="15"/>
  <c r="MO62" i="15"/>
  <c r="MP63" i="15"/>
  <c r="MO63" i="15"/>
  <c r="MP64" i="15"/>
  <c r="MO64" i="15"/>
  <c r="MP65" i="15"/>
  <c r="MO65" i="15"/>
  <c r="MP66" i="15"/>
  <c r="MO66" i="15"/>
  <c r="MP67" i="15"/>
  <c r="MO67" i="15"/>
  <c r="MP68" i="15"/>
  <c r="MO68" i="15"/>
  <c r="MP69" i="15"/>
  <c r="MO69" i="15"/>
  <c r="MP70" i="15"/>
  <c r="MO70" i="15"/>
  <c r="MP71" i="15"/>
  <c r="MO71" i="15"/>
  <c r="MP72" i="15"/>
  <c r="MO72" i="15"/>
  <c r="MP73" i="15"/>
  <c r="MO73" i="15"/>
  <c r="MN21" i="15"/>
  <c r="MN28" i="15"/>
  <c r="MN35" i="15"/>
  <c r="MN42" i="15"/>
  <c r="MH50" i="15"/>
  <c r="MN18" i="15"/>
  <c r="MN19" i="15"/>
  <c r="MN20" i="15"/>
  <c r="MN22" i="15"/>
  <c r="MN23" i="15"/>
  <c r="MN24" i="15"/>
  <c r="MN25" i="15"/>
  <c r="MN26" i="15"/>
  <c r="MN27" i="15"/>
  <c r="MN29" i="15"/>
  <c r="MN30" i="15"/>
  <c r="MN31" i="15"/>
  <c r="MN32" i="15"/>
  <c r="MN33" i="15"/>
  <c r="MN34" i="15"/>
  <c r="MN36" i="15"/>
  <c r="MN37" i="15"/>
  <c r="MN38" i="15"/>
  <c r="MN39" i="15"/>
  <c r="MN40" i="15"/>
  <c r="MN41" i="15"/>
  <c r="MN43" i="15"/>
  <c r="MN44" i="15"/>
  <c r="MN45" i="15"/>
  <c r="MN46" i="15"/>
  <c r="MN47" i="15"/>
  <c r="MN48" i="15"/>
  <c r="MH51" i="15"/>
  <c r="MI61" i="15"/>
  <c r="MH61" i="15"/>
  <c r="MI62" i="15"/>
  <c r="MH62" i="15"/>
  <c r="MI63" i="15"/>
  <c r="MH63" i="15"/>
  <c r="MI64" i="15"/>
  <c r="MH64" i="15"/>
  <c r="MI65" i="15"/>
  <c r="MH65" i="15"/>
  <c r="MI66" i="15"/>
  <c r="MH66" i="15"/>
  <c r="MI67" i="15"/>
  <c r="MH67" i="15"/>
  <c r="MI68" i="15"/>
  <c r="MH68" i="15"/>
  <c r="MI69" i="15"/>
  <c r="MH69" i="15"/>
  <c r="MI70" i="15"/>
  <c r="MH70" i="15"/>
  <c r="MI71" i="15"/>
  <c r="MH71" i="15"/>
  <c r="MI72" i="15"/>
  <c r="MH72" i="15"/>
  <c r="MI73" i="15"/>
  <c r="MH73" i="15"/>
  <c r="MF21" i="15"/>
  <c r="MF28" i="15"/>
  <c r="MF35" i="15"/>
  <c r="MF42" i="15"/>
  <c r="LZ50" i="15"/>
  <c r="MF18" i="15"/>
  <c r="MF19" i="15"/>
  <c r="MF20" i="15"/>
  <c r="MF22" i="15"/>
  <c r="MF23" i="15"/>
  <c r="MF24" i="15"/>
  <c r="MF25" i="15"/>
  <c r="MF26" i="15"/>
  <c r="MF27" i="15"/>
  <c r="MF29" i="15"/>
  <c r="MF30" i="15"/>
  <c r="MF31" i="15"/>
  <c r="MF32" i="15"/>
  <c r="MF33" i="15"/>
  <c r="MF34" i="15"/>
  <c r="MF36" i="15"/>
  <c r="MF37" i="15"/>
  <c r="MF38" i="15"/>
  <c r="MF39" i="15"/>
  <c r="MF40" i="15"/>
  <c r="MF41" i="15"/>
  <c r="MF43" i="15"/>
  <c r="MF44" i="15"/>
  <c r="MF45" i="15"/>
  <c r="MF46" i="15"/>
  <c r="MF47" i="15"/>
  <c r="MF48" i="15"/>
  <c r="LZ51" i="15"/>
  <c r="MA61" i="15"/>
  <c r="LZ61" i="15"/>
  <c r="MA62" i="15"/>
  <c r="LZ62" i="15"/>
  <c r="MA63" i="15"/>
  <c r="LZ63" i="15"/>
  <c r="MA64" i="15"/>
  <c r="LZ64" i="15"/>
  <c r="MA65" i="15"/>
  <c r="LZ65" i="15"/>
  <c r="MA66" i="15"/>
  <c r="LZ66" i="15"/>
  <c r="MA67" i="15"/>
  <c r="LZ67" i="15"/>
  <c r="MA68" i="15"/>
  <c r="LZ68" i="15"/>
  <c r="MA69" i="15"/>
  <c r="LZ69" i="15"/>
  <c r="MA70" i="15"/>
  <c r="LZ70" i="15"/>
  <c r="MA71" i="15"/>
  <c r="LZ71" i="15"/>
  <c r="MA72" i="15"/>
  <c r="LZ72" i="15"/>
  <c r="MA73" i="15"/>
  <c r="LZ73" i="15"/>
  <c r="LY21" i="15"/>
  <c r="LY28" i="15"/>
  <c r="LY35" i="15"/>
  <c r="LY42" i="15"/>
  <c r="LS50" i="15"/>
  <c r="LY18" i="15"/>
  <c r="LY19" i="15"/>
  <c r="LY20" i="15"/>
  <c r="LY22" i="15"/>
  <c r="LY23" i="15"/>
  <c r="LY24" i="15"/>
  <c r="LY25" i="15"/>
  <c r="LY26" i="15"/>
  <c r="LY27" i="15"/>
  <c r="LY29" i="15"/>
  <c r="LY30" i="15"/>
  <c r="LY31" i="15"/>
  <c r="LY32" i="15"/>
  <c r="LY33" i="15"/>
  <c r="LY34" i="15"/>
  <c r="LY36" i="15"/>
  <c r="LY37" i="15"/>
  <c r="LY38" i="15"/>
  <c r="LY39" i="15"/>
  <c r="LY40" i="15"/>
  <c r="LY41" i="15"/>
  <c r="LY43" i="15"/>
  <c r="LY44" i="15"/>
  <c r="LY45" i="15"/>
  <c r="LY46" i="15"/>
  <c r="LY47" i="15"/>
  <c r="LY48" i="15"/>
  <c r="LS51" i="15"/>
  <c r="LT61" i="15"/>
  <c r="LS61" i="15"/>
  <c r="LT62" i="15"/>
  <c r="LS62" i="15"/>
  <c r="LT63" i="15"/>
  <c r="LS63" i="15"/>
  <c r="LT64" i="15"/>
  <c r="LS64" i="15"/>
  <c r="LT65" i="15"/>
  <c r="LS65" i="15"/>
  <c r="LT66" i="15"/>
  <c r="LS66" i="15"/>
  <c r="LT67" i="15"/>
  <c r="LS67" i="15"/>
  <c r="LT68" i="15"/>
  <c r="LS68" i="15"/>
  <c r="LT69" i="15"/>
  <c r="LS69" i="15"/>
  <c r="LT70" i="15"/>
  <c r="LS70" i="15"/>
  <c r="LT71" i="15"/>
  <c r="LS71" i="15"/>
  <c r="LT72" i="15"/>
  <c r="LS72" i="15"/>
  <c r="LT73" i="15"/>
  <c r="LS73" i="15"/>
  <c r="LR21" i="15"/>
  <c r="LR28" i="15"/>
  <c r="LR35" i="15"/>
  <c r="LR42" i="15"/>
  <c r="LL50" i="15"/>
  <c r="LR18" i="15"/>
  <c r="LR19" i="15"/>
  <c r="LR20" i="15"/>
  <c r="LR22" i="15"/>
  <c r="LR23" i="15"/>
  <c r="LR24" i="15"/>
  <c r="LR25" i="15"/>
  <c r="LR26" i="15"/>
  <c r="LR27" i="15"/>
  <c r="LR29" i="15"/>
  <c r="LR30" i="15"/>
  <c r="LR31" i="15"/>
  <c r="LR32" i="15"/>
  <c r="LR33" i="15"/>
  <c r="LR34" i="15"/>
  <c r="LR36" i="15"/>
  <c r="LR37" i="15"/>
  <c r="LR38" i="15"/>
  <c r="LR39" i="15"/>
  <c r="LR40" i="15"/>
  <c r="LR41" i="15"/>
  <c r="LR43" i="15"/>
  <c r="LR44" i="15"/>
  <c r="LR45" i="15"/>
  <c r="LR46" i="15"/>
  <c r="LR47" i="15"/>
  <c r="LR48" i="15"/>
  <c r="LL51" i="15"/>
  <c r="LM61" i="15"/>
  <c r="LL61" i="15"/>
  <c r="LM62" i="15"/>
  <c r="LL62" i="15"/>
  <c r="LM63" i="15"/>
  <c r="LL63" i="15"/>
  <c r="LM64" i="15"/>
  <c r="LL64" i="15"/>
  <c r="LM65" i="15"/>
  <c r="LL65" i="15"/>
  <c r="LM66" i="15"/>
  <c r="LL66" i="15"/>
  <c r="LM67" i="15"/>
  <c r="LL67" i="15"/>
  <c r="LM68" i="15"/>
  <c r="LL68" i="15"/>
  <c r="LM69" i="15"/>
  <c r="LL69" i="15"/>
  <c r="LM70" i="15"/>
  <c r="LL70" i="15"/>
  <c r="LM71" i="15"/>
  <c r="LL71" i="15"/>
  <c r="LM72" i="15"/>
  <c r="LL72" i="15"/>
  <c r="LM73" i="15"/>
  <c r="LL73" i="15"/>
  <c r="LK21" i="15"/>
  <c r="LK28" i="15"/>
  <c r="LK35" i="15"/>
  <c r="LK42" i="15"/>
  <c r="LE50" i="15"/>
  <c r="LK18" i="15"/>
  <c r="LK19" i="15"/>
  <c r="LK20" i="15"/>
  <c r="LK22" i="15"/>
  <c r="LK23" i="15"/>
  <c r="LK24" i="15"/>
  <c r="LK25" i="15"/>
  <c r="LK26" i="15"/>
  <c r="LK27" i="15"/>
  <c r="LK29" i="15"/>
  <c r="LK30" i="15"/>
  <c r="LK31" i="15"/>
  <c r="LK32" i="15"/>
  <c r="LK33" i="15"/>
  <c r="LK34" i="15"/>
  <c r="LK36" i="15"/>
  <c r="LK37" i="15"/>
  <c r="LK38" i="15"/>
  <c r="LK39" i="15"/>
  <c r="LK40" i="15"/>
  <c r="LK41" i="15"/>
  <c r="LK43" i="15"/>
  <c r="LK44" i="15"/>
  <c r="LK45" i="15"/>
  <c r="LK46" i="15"/>
  <c r="LK47" i="15"/>
  <c r="LK48" i="15"/>
  <c r="LE51" i="15"/>
  <c r="LF61" i="15"/>
  <c r="LE61" i="15"/>
  <c r="LF62" i="15"/>
  <c r="LE62" i="15"/>
  <c r="LF63" i="15"/>
  <c r="LE63" i="15"/>
  <c r="LF64" i="15"/>
  <c r="LE64" i="15"/>
  <c r="LF65" i="15"/>
  <c r="LE65" i="15"/>
  <c r="LF66" i="15"/>
  <c r="LE66" i="15"/>
  <c r="LF67" i="15"/>
  <c r="LE67" i="15"/>
  <c r="LF68" i="15"/>
  <c r="LE68" i="15"/>
  <c r="LF69" i="15"/>
  <c r="LE69" i="15"/>
  <c r="LF70" i="15"/>
  <c r="LE70" i="15"/>
  <c r="LF71" i="15"/>
  <c r="LE71" i="15"/>
  <c r="LF72" i="15"/>
  <c r="LE72" i="15"/>
  <c r="LF73" i="15"/>
  <c r="LE73" i="15"/>
  <c r="LD21" i="15"/>
  <c r="LD28" i="15"/>
  <c r="LD35" i="15"/>
  <c r="LD42" i="15"/>
  <c r="KX50" i="15"/>
  <c r="LD18" i="15"/>
  <c r="LD19" i="15"/>
  <c r="LD20" i="15"/>
  <c r="LD22" i="15"/>
  <c r="LD23" i="15"/>
  <c r="LD24" i="15"/>
  <c r="LD25" i="15"/>
  <c r="LD26" i="15"/>
  <c r="LD27" i="15"/>
  <c r="LD29" i="15"/>
  <c r="LD30" i="15"/>
  <c r="LD31" i="15"/>
  <c r="LD32" i="15"/>
  <c r="LD33" i="15"/>
  <c r="LD34" i="15"/>
  <c r="LD36" i="15"/>
  <c r="LD37" i="15"/>
  <c r="LD38" i="15"/>
  <c r="LD39" i="15"/>
  <c r="LD40" i="15"/>
  <c r="LD41" i="15"/>
  <c r="LD43" i="15"/>
  <c r="LD44" i="15"/>
  <c r="LD45" i="15"/>
  <c r="LD46" i="15"/>
  <c r="LD47" i="15"/>
  <c r="LD48" i="15"/>
  <c r="KX51" i="15"/>
  <c r="KY61" i="15"/>
  <c r="KX61" i="15"/>
  <c r="KY62" i="15"/>
  <c r="KX62" i="15"/>
  <c r="KY63" i="15"/>
  <c r="KX63" i="15"/>
  <c r="KY64" i="15"/>
  <c r="KX64" i="15"/>
  <c r="KY65" i="15"/>
  <c r="KX65" i="15"/>
  <c r="KY66" i="15"/>
  <c r="KX66" i="15"/>
  <c r="KY67" i="15"/>
  <c r="KX67" i="15"/>
  <c r="KY68" i="15"/>
  <c r="KX68" i="15"/>
  <c r="KY69" i="15"/>
  <c r="KX69" i="15"/>
  <c r="KY70" i="15"/>
  <c r="KX70" i="15"/>
  <c r="KY71" i="15"/>
  <c r="KX71" i="15"/>
  <c r="KY72" i="15"/>
  <c r="KX72" i="15"/>
  <c r="KY73" i="15"/>
  <c r="KX73" i="15"/>
  <c r="KW21" i="15"/>
  <c r="KW28" i="15"/>
  <c r="KW35" i="15"/>
  <c r="KW42" i="15"/>
  <c r="KQ50" i="15"/>
  <c r="KW18" i="15"/>
  <c r="KW19" i="15"/>
  <c r="KW20" i="15"/>
  <c r="KW22" i="15"/>
  <c r="KW23" i="15"/>
  <c r="KW24" i="15"/>
  <c r="KW25" i="15"/>
  <c r="KW26" i="15"/>
  <c r="KW27" i="15"/>
  <c r="KW29" i="15"/>
  <c r="KW30" i="15"/>
  <c r="KW31" i="15"/>
  <c r="KW32" i="15"/>
  <c r="KW33" i="15"/>
  <c r="KW34" i="15"/>
  <c r="KW36" i="15"/>
  <c r="KW37" i="15"/>
  <c r="KW38" i="15"/>
  <c r="KW39" i="15"/>
  <c r="KW40" i="15"/>
  <c r="KW41" i="15"/>
  <c r="KW43" i="15"/>
  <c r="KW44" i="15"/>
  <c r="KW45" i="15"/>
  <c r="KW46" i="15"/>
  <c r="KW47" i="15"/>
  <c r="KW48" i="15"/>
  <c r="KQ51" i="15"/>
  <c r="KR61" i="15"/>
  <c r="KQ61" i="15"/>
  <c r="KR62" i="15"/>
  <c r="KQ62" i="15"/>
  <c r="KR63" i="15"/>
  <c r="KQ63" i="15"/>
  <c r="KR64" i="15"/>
  <c r="KQ64" i="15"/>
  <c r="KR65" i="15"/>
  <c r="KQ65" i="15"/>
  <c r="KR66" i="15"/>
  <c r="KQ66" i="15"/>
  <c r="KR67" i="15"/>
  <c r="KQ67" i="15"/>
  <c r="KR68" i="15"/>
  <c r="KQ68" i="15"/>
  <c r="KR69" i="15"/>
  <c r="KQ69" i="15"/>
  <c r="KR70" i="15"/>
  <c r="KQ70" i="15"/>
  <c r="KR71" i="15"/>
  <c r="KQ71" i="15"/>
  <c r="KR72" i="15"/>
  <c r="KQ72" i="15"/>
  <c r="KR73" i="15"/>
  <c r="KQ73" i="15"/>
  <c r="KP21" i="15"/>
  <c r="KP28" i="15"/>
  <c r="KP35" i="15"/>
  <c r="KP42" i="15"/>
  <c r="KJ50" i="15"/>
  <c r="KP18" i="15"/>
  <c r="KP19" i="15"/>
  <c r="KP20" i="15"/>
  <c r="KP22" i="15"/>
  <c r="KP23" i="15"/>
  <c r="KP24" i="15"/>
  <c r="KP25" i="15"/>
  <c r="KP26" i="15"/>
  <c r="KP27" i="15"/>
  <c r="KP29" i="15"/>
  <c r="KP30" i="15"/>
  <c r="KP31" i="15"/>
  <c r="KP32" i="15"/>
  <c r="KP33" i="15"/>
  <c r="KP34" i="15"/>
  <c r="KP36" i="15"/>
  <c r="KP37" i="15"/>
  <c r="KP38" i="15"/>
  <c r="KP39" i="15"/>
  <c r="KP40" i="15"/>
  <c r="KP41" i="15"/>
  <c r="KP43" i="15"/>
  <c r="KP44" i="15"/>
  <c r="KP45" i="15"/>
  <c r="KP46" i="15"/>
  <c r="KP47" i="15"/>
  <c r="KP48" i="15"/>
  <c r="KJ51" i="15"/>
  <c r="KK61" i="15"/>
  <c r="KJ61" i="15"/>
  <c r="KK62" i="15"/>
  <c r="KJ62" i="15"/>
  <c r="KK63" i="15"/>
  <c r="KJ63" i="15"/>
  <c r="KK64" i="15"/>
  <c r="KJ64" i="15"/>
  <c r="KK65" i="15"/>
  <c r="KJ65" i="15"/>
  <c r="KK66" i="15"/>
  <c r="KJ66" i="15"/>
  <c r="KK67" i="15"/>
  <c r="KJ67" i="15"/>
  <c r="KK68" i="15"/>
  <c r="KJ68" i="15"/>
  <c r="KK69" i="15"/>
  <c r="KJ69" i="15"/>
  <c r="KK70" i="15"/>
  <c r="KJ70" i="15"/>
  <c r="KK71" i="15"/>
  <c r="KJ71" i="15"/>
  <c r="KK72" i="15"/>
  <c r="KJ72" i="15"/>
  <c r="KK73" i="15"/>
  <c r="KJ73" i="15"/>
  <c r="KI21" i="15"/>
  <c r="KI28" i="15"/>
  <c r="KI35" i="15"/>
  <c r="KI42" i="15"/>
  <c r="KC50" i="15"/>
  <c r="KI18" i="15"/>
  <c r="KI19" i="15"/>
  <c r="KI20" i="15"/>
  <c r="KI22" i="15"/>
  <c r="KI23" i="15"/>
  <c r="KI24" i="15"/>
  <c r="KI25" i="15"/>
  <c r="KI26" i="15"/>
  <c r="KI27" i="15"/>
  <c r="KI29" i="15"/>
  <c r="KI30" i="15"/>
  <c r="KI31" i="15"/>
  <c r="KI32" i="15"/>
  <c r="KI33" i="15"/>
  <c r="KI34" i="15"/>
  <c r="KI36" i="15"/>
  <c r="KI37" i="15"/>
  <c r="KI38" i="15"/>
  <c r="KI39" i="15"/>
  <c r="KI40" i="15"/>
  <c r="KI41" i="15"/>
  <c r="KI43" i="15"/>
  <c r="KI44" i="15"/>
  <c r="KI45" i="15"/>
  <c r="KI46" i="15"/>
  <c r="KI47" i="15"/>
  <c r="KI48" i="15"/>
  <c r="KC51" i="15"/>
  <c r="KD61" i="15"/>
  <c r="KC61" i="15"/>
  <c r="KD62" i="15"/>
  <c r="KC62" i="15"/>
  <c r="KD63" i="15"/>
  <c r="KC63" i="15"/>
  <c r="KD64" i="15"/>
  <c r="KC64" i="15"/>
  <c r="KD65" i="15"/>
  <c r="KC65" i="15"/>
  <c r="KD66" i="15"/>
  <c r="KC66" i="15"/>
  <c r="KD67" i="15"/>
  <c r="KC67" i="15"/>
  <c r="KD68" i="15"/>
  <c r="KC68" i="15"/>
  <c r="KD69" i="15"/>
  <c r="KC69" i="15"/>
  <c r="KD70" i="15"/>
  <c r="KC70" i="15"/>
  <c r="KD71" i="15"/>
  <c r="KC71" i="15"/>
  <c r="KD72" i="15"/>
  <c r="KC72" i="15"/>
  <c r="KD73" i="15"/>
  <c r="KC73" i="15"/>
  <c r="KA21" i="15"/>
  <c r="KA28" i="15"/>
  <c r="KA35" i="15"/>
  <c r="KA42" i="15"/>
  <c r="JU50" i="15"/>
  <c r="KA18" i="15"/>
  <c r="KA19" i="15"/>
  <c r="KA20" i="15"/>
  <c r="KA22" i="15"/>
  <c r="KA23" i="15"/>
  <c r="KA24" i="15"/>
  <c r="KA25" i="15"/>
  <c r="KA26" i="15"/>
  <c r="KA27" i="15"/>
  <c r="KA29" i="15"/>
  <c r="KA30" i="15"/>
  <c r="KA31" i="15"/>
  <c r="KA32" i="15"/>
  <c r="KA33" i="15"/>
  <c r="KA34" i="15"/>
  <c r="KA36" i="15"/>
  <c r="KA37" i="15"/>
  <c r="KA38" i="15"/>
  <c r="KA39" i="15"/>
  <c r="KA40" i="15"/>
  <c r="KA41" i="15"/>
  <c r="KA43" i="15"/>
  <c r="KA44" i="15"/>
  <c r="KA45" i="15"/>
  <c r="KA46" i="15"/>
  <c r="KA47" i="15"/>
  <c r="KA48" i="15"/>
  <c r="JU51" i="15"/>
  <c r="JV61" i="15"/>
  <c r="JU61" i="15"/>
  <c r="JV62" i="15"/>
  <c r="JU62" i="15"/>
  <c r="JV63" i="15"/>
  <c r="JU63" i="15"/>
  <c r="JV64" i="15"/>
  <c r="JU64" i="15"/>
  <c r="JV65" i="15"/>
  <c r="JU65" i="15"/>
  <c r="JV66" i="15"/>
  <c r="JU66" i="15"/>
  <c r="JV67" i="15"/>
  <c r="JU67" i="15"/>
  <c r="JV68" i="15"/>
  <c r="JU68" i="15"/>
  <c r="JV69" i="15"/>
  <c r="JU69" i="15"/>
  <c r="JV70" i="15"/>
  <c r="JU70" i="15"/>
  <c r="JV71" i="15"/>
  <c r="JU71" i="15"/>
  <c r="JV72" i="15"/>
  <c r="JU72" i="15"/>
  <c r="JV73" i="15"/>
  <c r="JU73" i="15"/>
  <c r="JS21" i="15"/>
  <c r="JS28" i="15"/>
  <c r="JS35" i="15"/>
  <c r="JS42" i="15"/>
  <c r="JM50" i="15"/>
  <c r="JS18" i="15"/>
  <c r="JS19" i="15"/>
  <c r="JS20" i="15"/>
  <c r="JS22" i="15"/>
  <c r="JS23" i="15"/>
  <c r="JS24" i="15"/>
  <c r="JS25" i="15"/>
  <c r="JS26" i="15"/>
  <c r="JS27" i="15"/>
  <c r="JS29" i="15"/>
  <c r="JS30" i="15"/>
  <c r="JS31" i="15"/>
  <c r="JS32" i="15"/>
  <c r="JS33" i="15"/>
  <c r="JS34" i="15"/>
  <c r="JS36" i="15"/>
  <c r="JS37" i="15"/>
  <c r="JS38" i="15"/>
  <c r="JS39" i="15"/>
  <c r="JS40" i="15"/>
  <c r="JS41" i="15"/>
  <c r="JS43" i="15"/>
  <c r="JS44" i="15"/>
  <c r="JS45" i="15"/>
  <c r="JS46" i="15"/>
  <c r="JS47" i="15"/>
  <c r="JS48" i="15"/>
  <c r="JM51" i="15"/>
  <c r="JN61" i="15"/>
  <c r="JM61" i="15"/>
  <c r="JN62" i="15"/>
  <c r="JM62" i="15"/>
  <c r="JN63" i="15"/>
  <c r="JM63" i="15"/>
  <c r="JN64" i="15"/>
  <c r="JM64" i="15"/>
  <c r="JN65" i="15"/>
  <c r="JM65" i="15"/>
  <c r="JN66" i="15"/>
  <c r="JM66" i="15"/>
  <c r="JN67" i="15"/>
  <c r="JM67" i="15"/>
  <c r="JN68" i="15"/>
  <c r="JM68" i="15"/>
  <c r="JN69" i="15"/>
  <c r="JM69" i="15"/>
  <c r="JN70" i="15"/>
  <c r="JM70" i="15"/>
  <c r="JN71" i="15"/>
  <c r="JM71" i="15"/>
  <c r="JN72" i="15"/>
  <c r="JM72" i="15"/>
  <c r="JN73" i="15"/>
  <c r="JM73" i="15"/>
  <c r="JK21" i="15"/>
  <c r="JK28" i="15"/>
  <c r="JK35" i="15"/>
  <c r="JK42" i="15"/>
  <c r="JE50" i="15"/>
  <c r="JK18" i="15"/>
  <c r="JK19" i="15"/>
  <c r="JK20" i="15"/>
  <c r="JK22" i="15"/>
  <c r="JK23" i="15"/>
  <c r="JK24" i="15"/>
  <c r="JK25" i="15"/>
  <c r="JK26" i="15"/>
  <c r="JK27" i="15"/>
  <c r="JK29" i="15"/>
  <c r="JK30" i="15"/>
  <c r="JK31" i="15"/>
  <c r="JK32" i="15"/>
  <c r="JK33" i="15"/>
  <c r="JK34" i="15"/>
  <c r="JK36" i="15"/>
  <c r="JK37" i="15"/>
  <c r="JK38" i="15"/>
  <c r="JK39" i="15"/>
  <c r="JK40" i="15"/>
  <c r="JK41" i="15"/>
  <c r="JK43" i="15"/>
  <c r="JK44" i="15"/>
  <c r="JK45" i="15"/>
  <c r="JK46" i="15"/>
  <c r="JK47" i="15"/>
  <c r="JK48" i="15"/>
  <c r="JE51" i="15"/>
  <c r="JF61" i="15"/>
  <c r="JE61" i="15"/>
  <c r="JF62" i="15"/>
  <c r="JE62" i="15"/>
  <c r="JF63" i="15"/>
  <c r="JE63" i="15"/>
  <c r="JF64" i="15"/>
  <c r="JE64" i="15"/>
  <c r="JF65" i="15"/>
  <c r="JE65" i="15"/>
  <c r="JF66" i="15"/>
  <c r="JE66" i="15"/>
  <c r="JF67" i="15"/>
  <c r="JE67" i="15"/>
  <c r="JF68" i="15"/>
  <c r="JE68" i="15"/>
  <c r="JF69" i="15"/>
  <c r="JE69" i="15"/>
  <c r="JF70" i="15"/>
  <c r="JE70" i="15"/>
  <c r="JF71" i="15"/>
  <c r="JE71" i="15"/>
  <c r="JF72" i="15"/>
  <c r="JE72" i="15"/>
  <c r="JF73" i="15"/>
  <c r="JE73" i="15"/>
  <c r="JC21" i="15"/>
  <c r="JC28" i="15"/>
  <c r="JC35" i="15"/>
  <c r="JC42" i="15"/>
  <c r="IW50" i="15"/>
  <c r="JC18" i="15"/>
  <c r="JC19" i="15"/>
  <c r="JC20" i="15"/>
  <c r="JC22" i="15"/>
  <c r="JC23" i="15"/>
  <c r="JC24" i="15"/>
  <c r="JC25" i="15"/>
  <c r="JC26" i="15"/>
  <c r="JC27" i="15"/>
  <c r="JC29" i="15"/>
  <c r="JC30" i="15"/>
  <c r="JC31" i="15"/>
  <c r="JC32" i="15"/>
  <c r="JC33" i="15"/>
  <c r="JC34" i="15"/>
  <c r="JC36" i="15"/>
  <c r="JC37" i="15"/>
  <c r="JC38" i="15"/>
  <c r="JC39" i="15"/>
  <c r="JC40" i="15"/>
  <c r="JC41" i="15"/>
  <c r="JC43" i="15"/>
  <c r="JC44" i="15"/>
  <c r="JC45" i="15"/>
  <c r="JC46" i="15"/>
  <c r="JC47" i="15"/>
  <c r="JC48" i="15"/>
  <c r="IW51" i="15"/>
  <c r="IX61" i="15"/>
  <c r="IW61" i="15"/>
  <c r="IX62" i="15"/>
  <c r="IW62" i="15"/>
  <c r="IX63" i="15"/>
  <c r="IW63" i="15"/>
  <c r="IX64" i="15"/>
  <c r="IW64" i="15"/>
  <c r="IX65" i="15"/>
  <c r="IW65" i="15"/>
  <c r="IX66" i="15"/>
  <c r="IW66" i="15"/>
  <c r="IX67" i="15"/>
  <c r="IW67" i="15"/>
  <c r="IX68" i="15"/>
  <c r="IW68" i="15"/>
  <c r="IX69" i="15"/>
  <c r="IW69" i="15"/>
  <c r="IX70" i="15"/>
  <c r="IW70" i="15"/>
  <c r="IX71" i="15"/>
  <c r="IW71" i="15"/>
  <c r="IX72" i="15"/>
  <c r="IW72" i="15"/>
  <c r="IX73" i="15"/>
  <c r="IW73" i="15"/>
  <c r="IU21" i="15"/>
  <c r="IU28" i="15"/>
  <c r="IU35" i="15"/>
  <c r="IU42" i="15"/>
  <c r="IO50" i="15"/>
  <c r="IU18" i="15"/>
  <c r="IU19" i="15"/>
  <c r="IU20" i="15"/>
  <c r="IU22" i="15"/>
  <c r="IU23" i="15"/>
  <c r="IU24" i="15"/>
  <c r="IU25" i="15"/>
  <c r="IU26" i="15"/>
  <c r="IU27" i="15"/>
  <c r="IU29" i="15"/>
  <c r="IU30" i="15"/>
  <c r="IU31" i="15"/>
  <c r="IU32" i="15"/>
  <c r="IU33" i="15"/>
  <c r="IU34" i="15"/>
  <c r="IU36" i="15"/>
  <c r="IU37" i="15"/>
  <c r="IU38" i="15"/>
  <c r="IU39" i="15"/>
  <c r="IU40" i="15"/>
  <c r="IU41" i="15"/>
  <c r="IU43" i="15"/>
  <c r="IU44" i="15"/>
  <c r="IU45" i="15"/>
  <c r="IU46" i="15"/>
  <c r="IU47" i="15"/>
  <c r="IU48" i="15"/>
  <c r="IO51" i="15"/>
  <c r="IP61" i="15"/>
  <c r="IO61" i="15"/>
  <c r="IP62" i="15"/>
  <c r="IO62" i="15"/>
  <c r="IP63" i="15"/>
  <c r="IO63" i="15"/>
  <c r="IP64" i="15"/>
  <c r="IO64" i="15"/>
  <c r="IP65" i="15"/>
  <c r="IO65" i="15"/>
  <c r="IP66" i="15"/>
  <c r="IO66" i="15"/>
  <c r="IP67" i="15"/>
  <c r="IO67" i="15"/>
  <c r="IP68" i="15"/>
  <c r="IO68" i="15"/>
  <c r="IP69" i="15"/>
  <c r="IO69" i="15"/>
  <c r="IP70" i="15"/>
  <c r="IO70" i="15"/>
  <c r="IP71" i="15"/>
  <c r="IO71" i="15"/>
  <c r="IP72" i="15"/>
  <c r="IO72" i="15"/>
  <c r="IP73" i="15"/>
  <c r="IO73" i="15"/>
  <c r="IM21" i="15"/>
  <c r="IM28" i="15"/>
  <c r="IM35" i="15"/>
  <c r="IM42" i="15"/>
  <c r="IG50" i="15"/>
  <c r="IM18" i="15"/>
  <c r="IM19" i="15"/>
  <c r="IM20" i="15"/>
  <c r="IM22" i="15"/>
  <c r="IM23" i="15"/>
  <c r="IM24" i="15"/>
  <c r="IM25" i="15"/>
  <c r="IM26" i="15"/>
  <c r="IM27" i="15"/>
  <c r="IM29" i="15"/>
  <c r="IM30" i="15"/>
  <c r="IM31" i="15"/>
  <c r="IM32" i="15"/>
  <c r="IM33" i="15"/>
  <c r="IM34" i="15"/>
  <c r="IM36" i="15"/>
  <c r="IM37" i="15"/>
  <c r="IM38" i="15"/>
  <c r="IM39" i="15"/>
  <c r="IM40" i="15"/>
  <c r="IM41" i="15"/>
  <c r="IM43" i="15"/>
  <c r="IM44" i="15"/>
  <c r="IM45" i="15"/>
  <c r="IM46" i="15"/>
  <c r="IM47" i="15"/>
  <c r="IM48" i="15"/>
  <c r="IG51" i="15"/>
  <c r="IH61" i="15"/>
  <c r="IG61" i="15"/>
  <c r="IH62" i="15"/>
  <c r="IG62" i="15"/>
  <c r="IH63" i="15"/>
  <c r="IG63" i="15"/>
  <c r="IH64" i="15"/>
  <c r="IG64" i="15"/>
  <c r="IH65" i="15"/>
  <c r="IG65" i="15"/>
  <c r="IH66" i="15"/>
  <c r="IG66" i="15"/>
  <c r="IH67" i="15"/>
  <c r="IG67" i="15"/>
  <c r="IH68" i="15"/>
  <c r="IG68" i="15"/>
  <c r="IH69" i="15"/>
  <c r="IG69" i="15"/>
  <c r="IH70" i="15"/>
  <c r="IG70" i="15"/>
  <c r="IH71" i="15"/>
  <c r="IG71" i="15"/>
  <c r="IH72" i="15"/>
  <c r="IG72" i="15"/>
  <c r="IH73" i="15"/>
  <c r="IG73" i="15"/>
  <c r="IE21" i="15"/>
  <c r="IE28" i="15"/>
  <c r="IE35" i="15"/>
  <c r="IE42" i="15"/>
  <c r="HY50" i="15"/>
  <c r="IE18" i="15"/>
  <c r="IE19" i="15"/>
  <c r="IE20" i="15"/>
  <c r="IE22" i="15"/>
  <c r="IE23" i="15"/>
  <c r="IE24" i="15"/>
  <c r="IE25" i="15"/>
  <c r="IE26" i="15"/>
  <c r="IE27" i="15"/>
  <c r="IE29" i="15"/>
  <c r="IE30" i="15"/>
  <c r="IE31" i="15"/>
  <c r="IE32" i="15"/>
  <c r="IE33" i="15"/>
  <c r="IE34" i="15"/>
  <c r="IE36" i="15"/>
  <c r="IE37" i="15"/>
  <c r="IE38" i="15"/>
  <c r="IE39" i="15"/>
  <c r="IE40" i="15"/>
  <c r="IE41" i="15"/>
  <c r="IE43" i="15"/>
  <c r="IE44" i="15"/>
  <c r="IE45" i="15"/>
  <c r="IE46" i="15"/>
  <c r="IE47" i="15"/>
  <c r="IE48" i="15"/>
  <c r="HY51" i="15"/>
  <c r="HZ61" i="15"/>
  <c r="HY61" i="15"/>
  <c r="HZ62" i="15"/>
  <c r="HY62" i="15"/>
  <c r="HZ63" i="15"/>
  <c r="HY63" i="15"/>
  <c r="HZ64" i="15"/>
  <c r="HY64" i="15"/>
  <c r="HZ65" i="15"/>
  <c r="HY65" i="15"/>
  <c r="HZ66" i="15"/>
  <c r="HY66" i="15"/>
  <c r="HZ67" i="15"/>
  <c r="HY67" i="15"/>
  <c r="HZ68" i="15"/>
  <c r="HY68" i="15"/>
  <c r="HZ69" i="15"/>
  <c r="HY69" i="15"/>
  <c r="HZ70" i="15"/>
  <c r="HY70" i="15"/>
  <c r="HZ71" i="15"/>
  <c r="HY71" i="15"/>
  <c r="HZ72" i="15"/>
  <c r="HY72" i="15"/>
  <c r="HZ73" i="15"/>
  <c r="HY73" i="15"/>
  <c r="HW21" i="15"/>
  <c r="HW28" i="15"/>
  <c r="HW35" i="15"/>
  <c r="HW42" i="15"/>
  <c r="HQ50" i="15"/>
  <c r="HW18" i="15"/>
  <c r="HW19" i="15"/>
  <c r="HW20" i="15"/>
  <c r="HW22" i="15"/>
  <c r="HW23" i="15"/>
  <c r="HW24" i="15"/>
  <c r="HW25" i="15"/>
  <c r="HW26" i="15"/>
  <c r="HW27" i="15"/>
  <c r="HW29" i="15"/>
  <c r="HW30" i="15"/>
  <c r="HW31" i="15"/>
  <c r="HW32" i="15"/>
  <c r="HW33" i="15"/>
  <c r="HW34" i="15"/>
  <c r="HW36" i="15"/>
  <c r="HW37" i="15"/>
  <c r="HW38" i="15"/>
  <c r="HW39" i="15"/>
  <c r="HW40" i="15"/>
  <c r="HW41" i="15"/>
  <c r="HW43" i="15"/>
  <c r="HW44" i="15"/>
  <c r="HW45" i="15"/>
  <c r="HW46" i="15"/>
  <c r="HW47" i="15"/>
  <c r="HW48" i="15"/>
  <c r="HQ51" i="15"/>
  <c r="HR61" i="15"/>
  <c r="HQ61" i="15"/>
  <c r="HR62" i="15"/>
  <c r="HQ62" i="15"/>
  <c r="HR63" i="15"/>
  <c r="HQ63" i="15"/>
  <c r="HR64" i="15"/>
  <c r="HQ64" i="15"/>
  <c r="HR65" i="15"/>
  <c r="HQ65" i="15"/>
  <c r="HR66" i="15"/>
  <c r="HQ66" i="15"/>
  <c r="HR67" i="15"/>
  <c r="HQ67" i="15"/>
  <c r="HR68" i="15"/>
  <c r="HQ68" i="15"/>
  <c r="HR69" i="15"/>
  <c r="HQ69" i="15"/>
  <c r="HR70" i="15"/>
  <c r="HQ70" i="15"/>
  <c r="HR71" i="15"/>
  <c r="HQ71" i="15"/>
  <c r="HR72" i="15"/>
  <c r="HQ72" i="15"/>
  <c r="HR73" i="15"/>
  <c r="HQ73" i="15"/>
  <c r="HO21" i="15"/>
  <c r="HO28" i="15"/>
  <c r="HO35" i="15"/>
  <c r="HO42" i="15"/>
  <c r="HI50" i="15"/>
  <c r="HO18" i="15"/>
  <c r="HO19" i="15"/>
  <c r="HO20" i="15"/>
  <c r="HO22" i="15"/>
  <c r="HO23" i="15"/>
  <c r="HO24" i="15"/>
  <c r="HO25" i="15"/>
  <c r="HO26" i="15"/>
  <c r="HO27" i="15"/>
  <c r="HO29" i="15"/>
  <c r="HO30" i="15"/>
  <c r="HO31" i="15"/>
  <c r="HO32" i="15"/>
  <c r="HO33" i="15"/>
  <c r="HO34" i="15"/>
  <c r="HO36" i="15"/>
  <c r="HO37" i="15"/>
  <c r="HO38" i="15"/>
  <c r="HO39" i="15"/>
  <c r="HO40" i="15"/>
  <c r="HO41" i="15"/>
  <c r="HO43" i="15"/>
  <c r="HO44" i="15"/>
  <c r="HO45" i="15"/>
  <c r="HO46" i="15"/>
  <c r="HO47" i="15"/>
  <c r="HO48" i="15"/>
  <c r="HI51" i="15"/>
  <c r="HJ61" i="15"/>
  <c r="HI61" i="15"/>
  <c r="HJ62" i="15"/>
  <c r="HI62" i="15"/>
  <c r="HJ63" i="15"/>
  <c r="HI63" i="15"/>
  <c r="HJ64" i="15"/>
  <c r="HI64" i="15"/>
  <c r="HJ65" i="15"/>
  <c r="HI65" i="15"/>
  <c r="HJ66" i="15"/>
  <c r="HI66" i="15"/>
  <c r="HJ67" i="15"/>
  <c r="HI67" i="15"/>
  <c r="HJ68" i="15"/>
  <c r="HI68" i="15"/>
  <c r="HJ69" i="15"/>
  <c r="HI69" i="15"/>
  <c r="HJ70" i="15"/>
  <c r="HI70" i="15"/>
  <c r="HJ71" i="15"/>
  <c r="HI71" i="15"/>
  <c r="HJ72" i="15"/>
  <c r="HI72" i="15"/>
  <c r="HJ73" i="15"/>
  <c r="HI73" i="15"/>
  <c r="HG21" i="15"/>
  <c r="HG28" i="15"/>
  <c r="HG35" i="15"/>
  <c r="HG42" i="15"/>
  <c r="HA50" i="15"/>
  <c r="HG18" i="15"/>
  <c r="HG19" i="15"/>
  <c r="HG20" i="15"/>
  <c r="HG22" i="15"/>
  <c r="HG23" i="15"/>
  <c r="HG24" i="15"/>
  <c r="HG25" i="15"/>
  <c r="HG26" i="15"/>
  <c r="HG27" i="15"/>
  <c r="HG29" i="15"/>
  <c r="HG30" i="15"/>
  <c r="HG31" i="15"/>
  <c r="HG32" i="15"/>
  <c r="HG33" i="15"/>
  <c r="HG34" i="15"/>
  <c r="HG36" i="15"/>
  <c r="HG37" i="15"/>
  <c r="HG38" i="15"/>
  <c r="HG39" i="15"/>
  <c r="HG40" i="15"/>
  <c r="HG41" i="15"/>
  <c r="HG43" i="15"/>
  <c r="HG44" i="15"/>
  <c r="HG45" i="15"/>
  <c r="HG46" i="15"/>
  <c r="HG47" i="15"/>
  <c r="HG48" i="15"/>
  <c r="HA51" i="15"/>
  <c r="HB61" i="15"/>
  <c r="HA61" i="15"/>
  <c r="HB62" i="15"/>
  <c r="HA62" i="15"/>
  <c r="HB63" i="15"/>
  <c r="HA63" i="15"/>
  <c r="HB64" i="15"/>
  <c r="HA64" i="15"/>
  <c r="HB65" i="15"/>
  <c r="HA65" i="15"/>
  <c r="HB66" i="15"/>
  <c r="HA66" i="15"/>
  <c r="HB67" i="15"/>
  <c r="HA67" i="15"/>
  <c r="HB68" i="15"/>
  <c r="HA68" i="15"/>
  <c r="HB69" i="15"/>
  <c r="HA69" i="15"/>
  <c r="HB70" i="15"/>
  <c r="HA70" i="15"/>
  <c r="HB71" i="15"/>
  <c r="HA71" i="15"/>
  <c r="HB72" i="15"/>
  <c r="HA72" i="15"/>
  <c r="HB73" i="15"/>
  <c r="HA73" i="15"/>
  <c r="GY21" i="15"/>
  <c r="GY28" i="15"/>
  <c r="GY35" i="15"/>
  <c r="GY42" i="15"/>
  <c r="GS50" i="15"/>
  <c r="GY18" i="15"/>
  <c r="GY19" i="15"/>
  <c r="GY20" i="15"/>
  <c r="GY22" i="15"/>
  <c r="GY23" i="15"/>
  <c r="GY24" i="15"/>
  <c r="GY25" i="15"/>
  <c r="GY26" i="15"/>
  <c r="GY27" i="15"/>
  <c r="GY29" i="15"/>
  <c r="GY30" i="15"/>
  <c r="GY31" i="15"/>
  <c r="GY32" i="15"/>
  <c r="GY33" i="15"/>
  <c r="GY34" i="15"/>
  <c r="GY36" i="15"/>
  <c r="GY37" i="15"/>
  <c r="GY38" i="15"/>
  <c r="GY39" i="15"/>
  <c r="GY40" i="15"/>
  <c r="GY41" i="15"/>
  <c r="GY43" i="15"/>
  <c r="GY44" i="15"/>
  <c r="GY45" i="15"/>
  <c r="GY46" i="15"/>
  <c r="GY47" i="15"/>
  <c r="GY48" i="15"/>
  <c r="GS51" i="15"/>
  <c r="GT61" i="15"/>
  <c r="GS61" i="15"/>
  <c r="GT62" i="15"/>
  <c r="GS62" i="15"/>
  <c r="GT63" i="15"/>
  <c r="GS63" i="15"/>
  <c r="GT64" i="15"/>
  <c r="GS64" i="15"/>
  <c r="GT65" i="15"/>
  <c r="GS65" i="15"/>
  <c r="GT66" i="15"/>
  <c r="GS66" i="15"/>
  <c r="GT67" i="15"/>
  <c r="GS67" i="15"/>
  <c r="GT68" i="15"/>
  <c r="GS68" i="15"/>
  <c r="GT69" i="15"/>
  <c r="GS69" i="15"/>
  <c r="GT70" i="15"/>
  <c r="GS70" i="15"/>
  <c r="GT71" i="15"/>
  <c r="GS71" i="15"/>
  <c r="GT72" i="15"/>
  <c r="GS72" i="15"/>
  <c r="GT73" i="15"/>
  <c r="GS73" i="15"/>
  <c r="GR21" i="15"/>
  <c r="GR28" i="15"/>
  <c r="GR35" i="15"/>
  <c r="GR42" i="15"/>
  <c r="GL50" i="15"/>
  <c r="GR18" i="15"/>
  <c r="GR19" i="15"/>
  <c r="GR20" i="15"/>
  <c r="GR22" i="15"/>
  <c r="GR23" i="15"/>
  <c r="GR24" i="15"/>
  <c r="GR25" i="15"/>
  <c r="GR26" i="15"/>
  <c r="GR27" i="15"/>
  <c r="GR29" i="15"/>
  <c r="GR30" i="15"/>
  <c r="GR31" i="15"/>
  <c r="GR32" i="15"/>
  <c r="GR33" i="15"/>
  <c r="GR34" i="15"/>
  <c r="GR36" i="15"/>
  <c r="GR37" i="15"/>
  <c r="GR38" i="15"/>
  <c r="GR39" i="15"/>
  <c r="GR40" i="15"/>
  <c r="GR41" i="15"/>
  <c r="GR43" i="15"/>
  <c r="GR44" i="15"/>
  <c r="GR45" i="15"/>
  <c r="GR46" i="15"/>
  <c r="GR47" i="15"/>
  <c r="GR48" i="15"/>
  <c r="GL51" i="15"/>
  <c r="GM61" i="15"/>
  <c r="GL61" i="15"/>
  <c r="GM62" i="15"/>
  <c r="GL62" i="15"/>
  <c r="GM63" i="15"/>
  <c r="GL63" i="15"/>
  <c r="GM64" i="15"/>
  <c r="GL64" i="15"/>
  <c r="GM65" i="15"/>
  <c r="GL65" i="15"/>
  <c r="GM66" i="15"/>
  <c r="GL66" i="15"/>
  <c r="GM67" i="15"/>
  <c r="GL67" i="15"/>
  <c r="GM68" i="15"/>
  <c r="GL68" i="15"/>
  <c r="GM69" i="15"/>
  <c r="GL69" i="15"/>
  <c r="GM70" i="15"/>
  <c r="GL70" i="15"/>
  <c r="GM71" i="15"/>
  <c r="GL71" i="15"/>
  <c r="GM72" i="15"/>
  <c r="GL72" i="15"/>
  <c r="GM73" i="15"/>
  <c r="GL73" i="15"/>
  <c r="GK21" i="15"/>
  <c r="GK28" i="15"/>
  <c r="GK35" i="15"/>
  <c r="GK42" i="15"/>
  <c r="GE50" i="15"/>
  <c r="GK18" i="15"/>
  <c r="GK19" i="15"/>
  <c r="GK20" i="15"/>
  <c r="GK22" i="15"/>
  <c r="GK23" i="15"/>
  <c r="GK24" i="15"/>
  <c r="GK25" i="15"/>
  <c r="GK26" i="15"/>
  <c r="GK27" i="15"/>
  <c r="GK29" i="15"/>
  <c r="GK30" i="15"/>
  <c r="GK31" i="15"/>
  <c r="GK32" i="15"/>
  <c r="GK33" i="15"/>
  <c r="GK34" i="15"/>
  <c r="GK36" i="15"/>
  <c r="GK37" i="15"/>
  <c r="GK38" i="15"/>
  <c r="GK39" i="15"/>
  <c r="GK40" i="15"/>
  <c r="GK41" i="15"/>
  <c r="GK43" i="15"/>
  <c r="GK44" i="15"/>
  <c r="GK45" i="15"/>
  <c r="GK46" i="15"/>
  <c r="GK47" i="15"/>
  <c r="GK48" i="15"/>
  <c r="GE51" i="15"/>
  <c r="GF61" i="15"/>
  <c r="GE61" i="15"/>
  <c r="GF62" i="15"/>
  <c r="GE62" i="15"/>
  <c r="GF63" i="15"/>
  <c r="GE63" i="15"/>
  <c r="GF64" i="15"/>
  <c r="GE64" i="15"/>
  <c r="GF65" i="15"/>
  <c r="GE65" i="15"/>
  <c r="GF66" i="15"/>
  <c r="GE66" i="15"/>
  <c r="GF67" i="15"/>
  <c r="GE67" i="15"/>
  <c r="GF68" i="15"/>
  <c r="GE68" i="15"/>
  <c r="GF69" i="15"/>
  <c r="GE69" i="15"/>
  <c r="GF70" i="15"/>
  <c r="GE70" i="15"/>
  <c r="GF71" i="15"/>
  <c r="GE71" i="15"/>
  <c r="GF72" i="15"/>
  <c r="GE72" i="15"/>
  <c r="GF73" i="15"/>
  <c r="GE73" i="15"/>
  <c r="GD21" i="15"/>
  <c r="GD28" i="15"/>
  <c r="GD35" i="15"/>
  <c r="GD42" i="15"/>
  <c r="FX50" i="15"/>
  <c r="GD18" i="15"/>
  <c r="GD19" i="15"/>
  <c r="GD20" i="15"/>
  <c r="GD22" i="15"/>
  <c r="GD23" i="15"/>
  <c r="GD24" i="15"/>
  <c r="GD25" i="15"/>
  <c r="GD26" i="15"/>
  <c r="GD27" i="15"/>
  <c r="GD29" i="15"/>
  <c r="GD30" i="15"/>
  <c r="GD31" i="15"/>
  <c r="GD32" i="15"/>
  <c r="GD33" i="15"/>
  <c r="GD34" i="15"/>
  <c r="GD36" i="15"/>
  <c r="GD37" i="15"/>
  <c r="GD38" i="15"/>
  <c r="GD39" i="15"/>
  <c r="GD40" i="15"/>
  <c r="GD41" i="15"/>
  <c r="GD43" i="15"/>
  <c r="GD44" i="15"/>
  <c r="GD45" i="15"/>
  <c r="GD46" i="15"/>
  <c r="GD47" i="15"/>
  <c r="GD48" i="15"/>
  <c r="FX51" i="15"/>
  <c r="FY61" i="15"/>
  <c r="FX61" i="15"/>
  <c r="FY62" i="15"/>
  <c r="FX62" i="15"/>
  <c r="FY63" i="15"/>
  <c r="FX63" i="15"/>
  <c r="FY64" i="15"/>
  <c r="FX64" i="15"/>
  <c r="FY65" i="15"/>
  <c r="FX65" i="15"/>
  <c r="FY66" i="15"/>
  <c r="FX66" i="15"/>
  <c r="FY67" i="15"/>
  <c r="FX67" i="15"/>
  <c r="FY68" i="15"/>
  <c r="FX68" i="15"/>
  <c r="FY69" i="15"/>
  <c r="FX69" i="15"/>
  <c r="FY70" i="15"/>
  <c r="FX70" i="15"/>
  <c r="FY71" i="15"/>
  <c r="FX71" i="15"/>
  <c r="FY72" i="15"/>
  <c r="FX72" i="15"/>
  <c r="FY73" i="15"/>
  <c r="FX73" i="15"/>
  <c r="FV21" i="15"/>
  <c r="FV28" i="15"/>
  <c r="FV35" i="15"/>
  <c r="FV42" i="15"/>
  <c r="FP50" i="15"/>
  <c r="FV18" i="15"/>
  <c r="FV19" i="15"/>
  <c r="FV20" i="15"/>
  <c r="FV22" i="15"/>
  <c r="FV23" i="15"/>
  <c r="FV24" i="15"/>
  <c r="FV25" i="15"/>
  <c r="FV26" i="15"/>
  <c r="FV27" i="15"/>
  <c r="FV29" i="15"/>
  <c r="FV30" i="15"/>
  <c r="FV31" i="15"/>
  <c r="FV32" i="15"/>
  <c r="FV33" i="15"/>
  <c r="FV34" i="15"/>
  <c r="FV36" i="15"/>
  <c r="FV37" i="15"/>
  <c r="FV38" i="15"/>
  <c r="FV39" i="15"/>
  <c r="FV40" i="15"/>
  <c r="FV41" i="15"/>
  <c r="FV43" i="15"/>
  <c r="FV44" i="15"/>
  <c r="FV45" i="15"/>
  <c r="FV46" i="15"/>
  <c r="FV47" i="15"/>
  <c r="FV48" i="15"/>
  <c r="FP51" i="15"/>
  <c r="FQ61" i="15"/>
  <c r="FP61" i="15"/>
  <c r="FQ62" i="15"/>
  <c r="FP62" i="15"/>
  <c r="FQ63" i="15"/>
  <c r="FP63" i="15"/>
  <c r="FQ64" i="15"/>
  <c r="FP64" i="15"/>
  <c r="FQ65" i="15"/>
  <c r="FP65" i="15"/>
  <c r="FQ66" i="15"/>
  <c r="FP66" i="15"/>
  <c r="FQ67" i="15"/>
  <c r="FP67" i="15"/>
  <c r="FQ68" i="15"/>
  <c r="FP68" i="15"/>
  <c r="FQ69" i="15"/>
  <c r="FP69" i="15"/>
  <c r="FQ70" i="15"/>
  <c r="FP70" i="15"/>
  <c r="FQ71" i="15"/>
  <c r="FP71" i="15"/>
  <c r="FQ72" i="15"/>
  <c r="FP72" i="15"/>
  <c r="FQ73" i="15"/>
  <c r="FP73" i="15"/>
  <c r="FN21" i="15"/>
  <c r="FN28" i="15"/>
  <c r="FN35" i="15"/>
  <c r="FN42" i="15"/>
  <c r="FH50" i="15"/>
  <c r="FN18" i="15"/>
  <c r="FN19" i="15"/>
  <c r="FN20" i="15"/>
  <c r="FN22" i="15"/>
  <c r="FN23" i="15"/>
  <c r="FN24" i="15"/>
  <c r="FN25" i="15"/>
  <c r="FN26" i="15"/>
  <c r="FN27" i="15"/>
  <c r="FN29" i="15"/>
  <c r="FN30" i="15"/>
  <c r="FN31" i="15"/>
  <c r="FN32" i="15"/>
  <c r="FN33" i="15"/>
  <c r="FN34" i="15"/>
  <c r="FN36" i="15"/>
  <c r="FN37" i="15"/>
  <c r="FN38" i="15"/>
  <c r="FN39" i="15"/>
  <c r="FN40" i="15"/>
  <c r="FN41" i="15"/>
  <c r="FN43" i="15"/>
  <c r="FN44" i="15"/>
  <c r="FN45" i="15"/>
  <c r="FN46" i="15"/>
  <c r="FN47" i="15"/>
  <c r="FN48" i="15"/>
  <c r="FH51" i="15"/>
  <c r="FI61" i="15"/>
  <c r="FH61" i="15"/>
  <c r="FI62" i="15"/>
  <c r="FH62" i="15"/>
  <c r="FI63" i="15"/>
  <c r="FH63" i="15"/>
  <c r="FI64" i="15"/>
  <c r="FH64" i="15"/>
  <c r="FI65" i="15"/>
  <c r="FH65" i="15"/>
  <c r="FI66" i="15"/>
  <c r="FH66" i="15"/>
  <c r="FI67" i="15"/>
  <c r="FH67" i="15"/>
  <c r="FI68" i="15"/>
  <c r="FH68" i="15"/>
  <c r="FI69" i="15"/>
  <c r="FH69" i="15"/>
  <c r="FI70" i="15"/>
  <c r="FH70" i="15"/>
  <c r="FI71" i="15"/>
  <c r="FH71" i="15"/>
  <c r="FI72" i="15"/>
  <c r="FH72" i="15"/>
  <c r="FI73" i="15"/>
  <c r="FH73" i="15"/>
  <c r="FF18" i="15"/>
  <c r="FF19" i="15"/>
  <c r="FF20" i="15"/>
  <c r="FF22" i="15"/>
  <c r="FF23" i="15"/>
  <c r="FF24" i="15"/>
  <c r="FF25" i="15"/>
  <c r="FF26" i="15"/>
  <c r="FF27" i="15"/>
  <c r="FF29" i="15"/>
  <c r="FF30" i="15"/>
  <c r="FF31" i="15"/>
  <c r="FF32" i="15"/>
  <c r="FF33" i="15"/>
  <c r="FF34" i="15"/>
  <c r="FF36" i="15"/>
  <c r="FF37" i="15"/>
  <c r="FF38" i="15"/>
  <c r="FF39" i="15"/>
  <c r="FF40" i="15"/>
  <c r="FF41" i="15"/>
  <c r="FF43" i="15"/>
  <c r="FF44" i="15"/>
  <c r="FF45" i="15"/>
  <c r="FF46" i="15"/>
  <c r="FF47" i="15"/>
  <c r="FF48" i="15"/>
  <c r="EZ51" i="15"/>
  <c r="FA61" i="15"/>
  <c r="EZ61" i="15"/>
  <c r="FA62" i="15"/>
  <c r="EZ62" i="15"/>
  <c r="FA63" i="15"/>
  <c r="EZ63" i="15"/>
  <c r="FA64" i="15"/>
  <c r="EZ64" i="15"/>
  <c r="FA65" i="15"/>
  <c r="EZ65" i="15"/>
  <c r="FA66" i="15"/>
  <c r="EZ66" i="15"/>
  <c r="FA67" i="15"/>
  <c r="EZ67" i="15"/>
  <c r="FA68" i="15"/>
  <c r="EZ68" i="15"/>
  <c r="FA69" i="15"/>
  <c r="EZ69" i="15"/>
  <c r="FA70" i="15"/>
  <c r="EZ70" i="15"/>
  <c r="FA71" i="15"/>
  <c r="EZ71" i="15"/>
  <c r="FA72" i="15"/>
  <c r="EZ72" i="15"/>
  <c r="FA73" i="15"/>
  <c r="EZ73" i="15"/>
  <c r="EX21" i="15"/>
  <c r="EX28" i="15"/>
  <c r="EX35" i="15"/>
  <c r="EX42" i="15"/>
  <c r="ER50" i="15"/>
  <c r="EX18" i="15"/>
  <c r="EX19" i="15"/>
  <c r="EX20" i="15"/>
  <c r="EX22" i="15"/>
  <c r="EX23" i="15"/>
  <c r="EX24" i="15"/>
  <c r="EX25" i="15"/>
  <c r="EX26" i="15"/>
  <c r="EX27" i="15"/>
  <c r="EX29" i="15"/>
  <c r="EX30" i="15"/>
  <c r="EX31" i="15"/>
  <c r="EX32" i="15"/>
  <c r="EX33" i="15"/>
  <c r="EX34" i="15"/>
  <c r="EX36" i="15"/>
  <c r="EX37" i="15"/>
  <c r="EX38" i="15"/>
  <c r="EX39" i="15"/>
  <c r="EX40" i="15"/>
  <c r="EX41" i="15"/>
  <c r="EX43" i="15"/>
  <c r="EX44" i="15"/>
  <c r="EX45" i="15"/>
  <c r="EX46" i="15"/>
  <c r="EX47" i="15"/>
  <c r="EX48" i="15"/>
  <c r="ER51" i="15"/>
  <c r="ES61" i="15"/>
  <c r="ER61" i="15"/>
  <c r="ES62" i="15"/>
  <c r="ER62" i="15"/>
  <c r="ES63" i="15"/>
  <c r="ER63" i="15"/>
  <c r="ES64" i="15"/>
  <c r="ER64" i="15"/>
  <c r="ES65" i="15"/>
  <c r="ER65" i="15"/>
  <c r="ES66" i="15"/>
  <c r="ER66" i="15"/>
  <c r="ES67" i="15"/>
  <c r="ER67" i="15"/>
  <c r="ES68" i="15"/>
  <c r="ER68" i="15"/>
  <c r="ES69" i="15"/>
  <c r="ER69" i="15"/>
  <c r="ES70" i="15"/>
  <c r="ER70" i="15"/>
  <c r="ES71" i="15"/>
  <c r="ER71" i="15"/>
  <c r="ES72" i="15"/>
  <c r="ER72" i="15"/>
  <c r="ES73" i="15"/>
  <c r="ER73" i="15"/>
  <c r="EP21" i="15"/>
  <c r="EP28" i="15"/>
  <c r="EP35" i="15"/>
  <c r="EP42" i="15"/>
  <c r="EJ50" i="15"/>
  <c r="EP18" i="15"/>
  <c r="EP19" i="15"/>
  <c r="EP20" i="15"/>
  <c r="EP22" i="15"/>
  <c r="EP23" i="15"/>
  <c r="EP24" i="15"/>
  <c r="EP25" i="15"/>
  <c r="EP26" i="15"/>
  <c r="EP27" i="15"/>
  <c r="EP29" i="15"/>
  <c r="EP30" i="15"/>
  <c r="EP31" i="15"/>
  <c r="EP32" i="15"/>
  <c r="EP33" i="15"/>
  <c r="EP34" i="15"/>
  <c r="EP36" i="15"/>
  <c r="EP37" i="15"/>
  <c r="EP38" i="15"/>
  <c r="EP39" i="15"/>
  <c r="EP40" i="15"/>
  <c r="EP41" i="15"/>
  <c r="EP43" i="15"/>
  <c r="EP44" i="15"/>
  <c r="EP45" i="15"/>
  <c r="EP46" i="15"/>
  <c r="EP47" i="15"/>
  <c r="EP48" i="15"/>
  <c r="EJ51" i="15"/>
  <c r="EK61" i="15"/>
  <c r="EJ61" i="15"/>
  <c r="EK62" i="15"/>
  <c r="EJ62" i="15"/>
  <c r="EK63" i="15"/>
  <c r="EJ63" i="15"/>
  <c r="EK64" i="15"/>
  <c r="EJ64" i="15"/>
  <c r="EK65" i="15"/>
  <c r="EJ65" i="15"/>
  <c r="EK66" i="15"/>
  <c r="EJ66" i="15"/>
  <c r="EK67" i="15"/>
  <c r="EJ67" i="15"/>
  <c r="EK68" i="15"/>
  <c r="EJ68" i="15"/>
  <c r="EK69" i="15"/>
  <c r="EJ69" i="15"/>
  <c r="EK70" i="15"/>
  <c r="EJ70" i="15"/>
  <c r="EK71" i="15"/>
  <c r="EJ71" i="15"/>
  <c r="EK72" i="15"/>
  <c r="EJ72" i="15"/>
  <c r="EK73" i="15"/>
  <c r="EJ73" i="15"/>
  <c r="EH21" i="15"/>
  <c r="EH28" i="15"/>
  <c r="EH35" i="15"/>
  <c r="EH42" i="15"/>
  <c r="EB50" i="15"/>
  <c r="EH18" i="15"/>
  <c r="EH19" i="15"/>
  <c r="EH20" i="15"/>
  <c r="EH22" i="15"/>
  <c r="EH23" i="15"/>
  <c r="EH24" i="15"/>
  <c r="EH25" i="15"/>
  <c r="EH26" i="15"/>
  <c r="EH27" i="15"/>
  <c r="EH29" i="15"/>
  <c r="EH30" i="15"/>
  <c r="EH31" i="15"/>
  <c r="EH32" i="15"/>
  <c r="EH33" i="15"/>
  <c r="EH34" i="15"/>
  <c r="EH36" i="15"/>
  <c r="EH37" i="15"/>
  <c r="EH38" i="15"/>
  <c r="EH39" i="15"/>
  <c r="EH40" i="15"/>
  <c r="EH41" i="15"/>
  <c r="EH43" i="15"/>
  <c r="EH44" i="15"/>
  <c r="EH45" i="15"/>
  <c r="EH46" i="15"/>
  <c r="EH47" i="15"/>
  <c r="EH48" i="15"/>
  <c r="EB51" i="15"/>
  <c r="EC61" i="15"/>
  <c r="EB61" i="15"/>
  <c r="EC62" i="15"/>
  <c r="EB62" i="15"/>
  <c r="EC63" i="15"/>
  <c r="EB63" i="15"/>
  <c r="EC64" i="15"/>
  <c r="EB64" i="15"/>
  <c r="EC65" i="15"/>
  <c r="EB65" i="15"/>
  <c r="EC66" i="15"/>
  <c r="EB66" i="15"/>
  <c r="EC67" i="15"/>
  <c r="EB67" i="15"/>
  <c r="EC68" i="15"/>
  <c r="EB68" i="15"/>
  <c r="EC69" i="15"/>
  <c r="EB69" i="15"/>
  <c r="EC70" i="15"/>
  <c r="EB70" i="15"/>
  <c r="EC71" i="15"/>
  <c r="EB71" i="15"/>
  <c r="EC72" i="15"/>
  <c r="EB72" i="15"/>
  <c r="EC73" i="15"/>
  <c r="EB73" i="15"/>
  <c r="DZ21" i="15"/>
  <c r="DZ28" i="15"/>
  <c r="DZ35" i="15"/>
  <c r="DZ42" i="15"/>
  <c r="DT50" i="15"/>
  <c r="DZ18" i="15"/>
  <c r="DZ19" i="15"/>
  <c r="DZ20" i="15"/>
  <c r="DZ22" i="15"/>
  <c r="DZ23" i="15"/>
  <c r="DZ24" i="15"/>
  <c r="DZ25" i="15"/>
  <c r="DZ26" i="15"/>
  <c r="DZ27" i="15"/>
  <c r="DZ29" i="15"/>
  <c r="DZ30" i="15"/>
  <c r="DZ31" i="15"/>
  <c r="DZ32" i="15"/>
  <c r="DZ33" i="15"/>
  <c r="DZ34" i="15"/>
  <c r="DZ36" i="15"/>
  <c r="DZ37" i="15"/>
  <c r="DZ38" i="15"/>
  <c r="DZ39" i="15"/>
  <c r="DZ40" i="15"/>
  <c r="DZ41" i="15"/>
  <c r="DZ43" i="15"/>
  <c r="DZ44" i="15"/>
  <c r="DZ45" i="15"/>
  <c r="DZ46" i="15"/>
  <c r="DZ47" i="15"/>
  <c r="DZ48" i="15"/>
  <c r="DT51" i="15"/>
  <c r="DU61" i="15"/>
  <c r="DT61" i="15"/>
  <c r="DU62" i="15"/>
  <c r="DT62" i="15"/>
  <c r="DU63" i="15"/>
  <c r="DT63" i="15"/>
  <c r="DU64" i="15"/>
  <c r="DT64" i="15"/>
  <c r="DU65" i="15"/>
  <c r="DT65" i="15"/>
  <c r="DU66" i="15"/>
  <c r="DT66" i="15"/>
  <c r="DU67" i="15"/>
  <c r="DT67" i="15"/>
  <c r="DU68" i="15"/>
  <c r="DT68" i="15"/>
  <c r="DU69" i="15"/>
  <c r="DT69" i="15"/>
  <c r="DU70" i="15"/>
  <c r="DT70" i="15"/>
  <c r="DU71" i="15"/>
  <c r="DT71" i="15"/>
  <c r="DU72" i="15"/>
  <c r="DT72" i="15"/>
  <c r="DU73" i="15"/>
  <c r="DT73" i="15"/>
  <c r="DR21" i="15"/>
  <c r="DR28" i="15"/>
  <c r="DR35" i="15"/>
  <c r="DR42" i="15"/>
  <c r="DL50" i="15"/>
  <c r="DR18" i="15"/>
  <c r="DR19" i="15"/>
  <c r="DR20" i="15"/>
  <c r="DR22" i="15"/>
  <c r="DR23" i="15"/>
  <c r="DR24" i="15"/>
  <c r="DR25" i="15"/>
  <c r="DR26" i="15"/>
  <c r="DR27" i="15"/>
  <c r="DR29" i="15"/>
  <c r="DR30" i="15"/>
  <c r="DR31" i="15"/>
  <c r="DR32" i="15"/>
  <c r="DR33" i="15"/>
  <c r="DR34" i="15"/>
  <c r="DR36" i="15"/>
  <c r="DR37" i="15"/>
  <c r="DR38" i="15"/>
  <c r="DR39" i="15"/>
  <c r="DR40" i="15"/>
  <c r="DR41" i="15"/>
  <c r="DR43" i="15"/>
  <c r="DR44" i="15"/>
  <c r="DR45" i="15"/>
  <c r="DR46" i="15"/>
  <c r="DR47" i="15"/>
  <c r="DR48" i="15"/>
  <c r="DL51" i="15"/>
  <c r="DM61" i="15"/>
  <c r="DL61" i="15"/>
  <c r="DM62" i="15"/>
  <c r="DL62" i="15"/>
  <c r="DM63" i="15"/>
  <c r="DL63" i="15"/>
  <c r="DM64" i="15"/>
  <c r="DL64" i="15"/>
  <c r="DM65" i="15"/>
  <c r="DL65" i="15"/>
  <c r="DM66" i="15"/>
  <c r="DL66" i="15"/>
  <c r="DM67" i="15"/>
  <c r="DL67" i="15"/>
  <c r="DM68" i="15"/>
  <c r="DL68" i="15"/>
  <c r="DM69" i="15"/>
  <c r="DL69" i="15"/>
  <c r="DM70" i="15"/>
  <c r="DL70" i="15"/>
  <c r="DM71" i="15"/>
  <c r="DL71" i="15"/>
  <c r="DM72" i="15"/>
  <c r="DL72" i="15"/>
  <c r="DM73" i="15"/>
  <c r="DL73" i="15"/>
  <c r="DB21" i="15"/>
  <c r="DB28" i="15"/>
  <c r="DB35" i="15"/>
  <c r="DB42" i="15"/>
  <c r="CV50" i="15"/>
  <c r="DB18" i="15"/>
  <c r="DB19" i="15"/>
  <c r="DB20" i="15"/>
  <c r="DB22" i="15"/>
  <c r="DB23" i="15"/>
  <c r="DB24" i="15"/>
  <c r="DB25" i="15"/>
  <c r="DB26" i="15"/>
  <c r="DB27" i="15"/>
  <c r="DB29" i="15"/>
  <c r="DB30" i="15"/>
  <c r="DB31" i="15"/>
  <c r="DB32" i="15"/>
  <c r="DB33" i="15"/>
  <c r="DB34" i="15"/>
  <c r="DB36" i="15"/>
  <c r="DB37" i="15"/>
  <c r="DB38" i="15"/>
  <c r="DB39" i="15"/>
  <c r="DB40" i="15"/>
  <c r="DB41" i="15"/>
  <c r="DB43" i="15"/>
  <c r="DB44" i="15"/>
  <c r="DB45" i="15"/>
  <c r="DB46" i="15"/>
  <c r="DB47" i="15"/>
  <c r="DB48" i="15"/>
  <c r="CV51" i="15"/>
  <c r="CW61" i="15"/>
  <c r="CV61" i="15"/>
  <c r="CW62" i="15"/>
  <c r="CV62" i="15"/>
  <c r="CW63" i="15"/>
  <c r="CV63" i="15"/>
  <c r="CW64" i="15"/>
  <c r="CV64" i="15"/>
  <c r="CW65" i="15"/>
  <c r="CV65" i="15"/>
  <c r="CW66" i="15"/>
  <c r="CV66" i="15"/>
  <c r="CW67" i="15"/>
  <c r="CV67" i="15"/>
  <c r="CW68" i="15"/>
  <c r="CV68" i="15"/>
  <c r="CW69" i="15"/>
  <c r="CV69" i="15"/>
  <c r="CW70" i="15"/>
  <c r="CV70" i="15"/>
  <c r="CW71" i="15"/>
  <c r="CV71" i="15"/>
  <c r="CW72" i="15"/>
  <c r="CV72" i="15"/>
  <c r="CW73" i="15"/>
  <c r="CV73" i="15"/>
  <c r="DJ21" i="15"/>
  <c r="DJ28" i="15"/>
  <c r="DJ35" i="15"/>
  <c r="DJ42" i="15"/>
  <c r="DD50" i="15"/>
  <c r="DJ18" i="15"/>
  <c r="DJ19" i="15"/>
  <c r="DJ20" i="15"/>
  <c r="DJ22" i="15"/>
  <c r="DJ23" i="15"/>
  <c r="DJ24" i="15"/>
  <c r="DJ25" i="15"/>
  <c r="DJ26" i="15"/>
  <c r="DJ27" i="15"/>
  <c r="DJ29" i="15"/>
  <c r="DJ30" i="15"/>
  <c r="DJ31" i="15"/>
  <c r="DJ32" i="15"/>
  <c r="DJ33" i="15"/>
  <c r="DJ34" i="15"/>
  <c r="DJ36" i="15"/>
  <c r="DJ37" i="15"/>
  <c r="DJ38" i="15"/>
  <c r="DJ39" i="15"/>
  <c r="DJ40" i="15"/>
  <c r="DJ41" i="15"/>
  <c r="DJ43" i="15"/>
  <c r="DJ44" i="15"/>
  <c r="DJ45" i="15"/>
  <c r="DJ46" i="15"/>
  <c r="DJ47" i="15"/>
  <c r="DJ48" i="15"/>
  <c r="DD51" i="15"/>
  <c r="DE61" i="15"/>
  <c r="DD61" i="15"/>
  <c r="DE62" i="15"/>
  <c r="DD62" i="15"/>
  <c r="DE63" i="15"/>
  <c r="DD63" i="15"/>
  <c r="DE64" i="15"/>
  <c r="DD64" i="15"/>
  <c r="DE65" i="15"/>
  <c r="DD65" i="15"/>
  <c r="DE66" i="15"/>
  <c r="DD66" i="15"/>
  <c r="DE67" i="15"/>
  <c r="DD67" i="15"/>
  <c r="DE68" i="15"/>
  <c r="DD68" i="15"/>
  <c r="DE69" i="15"/>
  <c r="DD69" i="15"/>
  <c r="DE70" i="15"/>
  <c r="DD70" i="15"/>
  <c r="DE71" i="15"/>
  <c r="DD71" i="15"/>
  <c r="DE72" i="15"/>
  <c r="DD72" i="15"/>
  <c r="DE73" i="15"/>
  <c r="DD73" i="15"/>
  <c r="CT21" i="15"/>
  <c r="CT28" i="15"/>
  <c r="CT35" i="15"/>
  <c r="CT42" i="15"/>
  <c r="CN50" i="15"/>
  <c r="CT18" i="15"/>
  <c r="CT19" i="15"/>
  <c r="CT20" i="15"/>
  <c r="CT22" i="15"/>
  <c r="CT23" i="15"/>
  <c r="CT24" i="15"/>
  <c r="CT25" i="15"/>
  <c r="CT26" i="15"/>
  <c r="CT27" i="15"/>
  <c r="CT29" i="15"/>
  <c r="CT30" i="15"/>
  <c r="CT31" i="15"/>
  <c r="CT32" i="15"/>
  <c r="CT33" i="15"/>
  <c r="CT34" i="15"/>
  <c r="CT36" i="15"/>
  <c r="CT37" i="15"/>
  <c r="CT38" i="15"/>
  <c r="CT39" i="15"/>
  <c r="CT40" i="15"/>
  <c r="CT41" i="15"/>
  <c r="CT43" i="15"/>
  <c r="CT44" i="15"/>
  <c r="CT45" i="15"/>
  <c r="CT46" i="15"/>
  <c r="CT47" i="15"/>
  <c r="CT48" i="15"/>
  <c r="CN51" i="15"/>
  <c r="CO61" i="15"/>
  <c r="CN61" i="15"/>
  <c r="CO62" i="15"/>
  <c r="CN62" i="15"/>
  <c r="CO63" i="15"/>
  <c r="CN63" i="15"/>
  <c r="CO64" i="15"/>
  <c r="CN64" i="15"/>
  <c r="CO65" i="15"/>
  <c r="CN65" i="15"/>
  <c r="CO66" i="15"/>
  <c r="CN66" i="15"/>
  <c r="CO67" i="15"/>
  <c r="CN67" i="15"/>
  <c r="CO68" i="15"/>
  <c r="CN68" i="15"/>
  <c r="CO69" i="15"/>
  <c r="CN69" i="15"/>
  <c r="CO70" i="15"/>
  <c r="CN70" i="15"/>
  <c r="CO71" i="15"/>
  <c r="CN71" i="15"/>
  <c r="CO72" i="15"/>
  <c r="CN72" i="15"/>
  <c r="CO73" i="15"/>
  <c r="CN73" i="15"/>
  <c r="CL21" i="15"/>
  <c r="CL28" i="15"/>
  <c r="CL35" i="15"/>
  <c r="CL42" i="15"/>
  <c r="CF50" i="15"/>
  <c r="CL18" i="15"/>
  <c r="CL19" i="15"/>
  <c r="CL20" i="15"/>
  <c r="CL22" i="15"/>
  <c r="CL23" i="15"/>
  <c r="CL24" i="15"/>
  <c r="CL25" i="15"/>
  <c r="CL26" i="15"/>
  <c r="CL27" i="15"/>
  <c r="CL29" i="15"/>
  <c r="CL30" i="15"/>
  <c r="CL31" i="15"/>
  <c r="CL32" i="15"/>
  <c r="CL33" i="15"/>
  <c r="CL34" i="15"/>
  <c r="CL36" i="15"/>
  <c r="CL37" i="15"/>
  <c r="CL38" i="15"/>
  <c r="CL39" i="15"/>
  <c r="CL40" i="15"/>
  <c r="CL41" i="15"/>
  <c r="CL43" i="15"/>
  <c r="CL44" i="15"/>
  <c r="CL45" i="15"/>
  <c r="CL46" i="15"/>
  <c r="CL47" i="15"/>
  <c r="CL48" i="15"/>
  <c r="CF51" i="15"/>
  <c r="CG61" i="15"/>
  <c r="CF61" i="15"/>
  <c r="CG62" i="15"/>
  <c r="CF62" i="15"/>
  <c r="CG63" i="15"/>
  <c r="CF63" i="15"/>
  <c r="CG64" i="15"/>
  <c r="CF64" i="15"/>
  <c r="CG65" i="15"/>
  <c r="CF65" i="15"/>
  <c r="CG66" i="15"/>
  <c r="CF66" i="15"/>
  <c r="CG67" i="15"/>
  <c r="CF67" i="15"/>
  <c r="CG68" i="15"/>
  <c r="CF68" i="15"/>
  <c r="CG69" i="15"/>
  <c r="CF69" i="15"/>
  <c r="CG70" i="15"/>
  <c r="CF70" i="15"/>
  <c r="CG71" i="15"/>
  <c r="CF71" i="15"/>
  <c r="CG72" i="15"/>
  <c r="CF72" i="15"/>
  <c r="CG73" i="15"/>
  <c r="CF73" i="15"/>
  <c r="CD21" i="15"/>
  <c r="CD28" i="15"/>
  <c r="CD35" i="15"/>
  <c r="CD42" i="15"/>
  <c r="BX50" i="15"/>
  <c r="CD18" i="15"/>
  <c r="CD19" i="15"/>
  <c r="CD20" i="15"/>
  <c r="CD22" i="15"/>
  <c r="CD23" i="15"/>
  <c r="CD24" i="15"/>
  <c r="CD25" i="15"/>
  <c r="CD26" i="15"/>
  <c r="CD27" i="15"/>
  <c r="CD29" i="15"/>
  <c r="CD30" i="15"/>
  <c r="CD31" i="15"/>
  <c r="CD32" i="15"/>
  <c r="CD33" i="15"/>
  <c r="CD34" i="15"/>
  <c r="CD36" i="15"/>
  <c r="CD37" i="15"/>
  <c r="CD38" i="15"/>
  <c r="CD39" i="15"/>
  <c r="CD40" i="15"/>
  <c r="CD41" i="15"/>
  <c r="CD43" i="15"/>
  <c r="CD44" i="15"/>
  <c r="CD45" i="15"/>
  <c r="CD46" i="15"/>
  <c r="CD47" i="15"/>
  <c r="CD48" i="15"/>
  <c r="BX51" i="15"/>
  <c r="BY61" i="15"/>
  <c r="BX61" i="15"/>
  <c r="BY62" i="15"/>
  <c r="BX62" i="15"/>
  <c r="BY63" i="15"/>
  <c r="BX63" i="15"/>
  <c r="BY64" i="15"/>
  <c r="BX64" i="15"/>
  <c r="BY65" i="15"/>
  <c r="BX65" i="15"/>
  <c r="BY66" i="15"/>
  <c r="BX66" i="15"/>
  <c r="BY67" i="15"/>
  <c r="BX67" i="15"/>
  <c r="BY68" i="15"/>
  <c r="BX68" i="15"/>
  <c r="BY69" i="15"/>
  <c r="BX69" i="15"/>
  <c r="BY70" i="15"/>
  <c r="BX70" i="15"/>
  <c r="BY71" i="15"/>
  <c r="BX71" i="15"/>
  <c r="BY72" i="15"/>
  <c r="BX72" i="15"/>
  <c r="BY73" i="15"/>
  <c r="BX73" i="15"/>
  <c r="BV21" i="15"/>
  <c r="BV28" i="15"/>
  <c r="BV35" i="15"/>
  <c r="BV42" i="15"/>
  <c r="BP50" i="15"/>
  <c r="BV18" i="15"/>
  <c r="BV19" i="15"/>
  <c r="BV20" i="15"/>
  <c r="BV22" i="15"/>
  <c r="BV23" i="15"/>
  <c r="BV24" i="15"/>
  <c r="BV25" i="15"/>
  <c r="BV26" i="15"/>
  <c r="BV27" i="15"/>
  <c r="BV29" i="15"/>
  <c r="BV30" i="15"/>
  <c r="BV31" i="15"/>
  <c r="BV32" i="15"/>
  <c r="BV33" i="15"/>
  <c r="BV34" i="15"/>
  <c r="BV36" i="15"/>
  <c r="BV37" i="15"/>
  <c r="BV38" i="15"/>
  <c r="BV39" i="15"/>
  <c r="BV40" i="15"/>
  <c r="BV41" i="15"/>
  <c r="BV43" i="15"/>
  <c r="BV44" i="15"/>
  <c r="BV45" i="15"/>
  <c r="BV46" i="15"/>
  <c r="BV47" i="15"/>
  <c r="BV48" i="15"/>
  <c r="BP51" i="15"/>
  <c r="BQ61" i="15"/>
  <c r="BP61" i="15"/>
  <c r="BQ62" i="15"/>
  <c r="BP62" i="15"/>
  <c r="BQ63" i="15"/>
  <c r="BP63" i="15"/>
  <c r="BQ64" i="15"/>
  <c r="BP64" i="15"/>
  <c r="BQ65" i="15"/>
  <c r="BP65" i="15"/>
  <c r="BQ66" i="15"/>
  <c r="BP66" i="15"/>
  <c r="BQ67" i="15"/>
  <c r="BP67" i="15"/>
  <c r="BQ68" i="15"/>
  <c r="BP68" i="15"/>
  <c r="BQ69" i="15"/>
  <c r="BP69" i="15"/>
  <c r="BQ70" i="15"/>
  <c r="BP70" i="15"/>
  <c r="BQ71" i="15"/>
  <c r="BP71" i="15"/>
  <c r="BQ72" i="15"/>
  <c r="BP72" i="15"/>
  <c r="BQ73" i="15"/>
  <c r="BP73" i="15"/>
  <c r="BN21" i="15"/>
  <c r="BN28" i="15"/>
  <c r="BN35" i="15"/>
  <c r="BN42" i="15"/>
  <c r="BH50" i="15"/>
  <c r="BN18" i="15"/>
  <c r="BN19" i="15"/>
  <c r="BN20" i="15"/>
  <c r="BN22" i="15"/>
  <c r="BN23" i="15"/>
  <c r="BN24" i="15"/>
  <c r="BN25" i="15"/>
  <c r="BN26" i="15"/>
  <c r="BN27" i="15"/>
  <c r="BN29" i="15"/>
  <c r="BN30" i="15"/>
  <c r="BN31" i="15"/>
  <c r="BN32" i="15"/>
  <c r="BN33" i="15"/>
  <c r="BN34" i="15"/>
  <c r="BN36" i="15"/>
  <c r="BN37" i="15"/>
  <c r="BN38" i="15"/>
  <c r="BN39" i="15"/>
  <c r="BN40" i="15"/>
  <c r="BN41" i="15"/>
  <c r="BN43" i="15"/>
  <c r="BN44" i="15"/>
  <c r="BN45" i="15"/>
  <c r="BN46" i="15"/>
  <c r="BN47" i="15"/>
  <c r="BN48" i="15"/>
  <c r="BH51" i="15"/>
  <c r="BI61" i="15"/>
  <c r="BH61" i="15"/>
  <c r="BI62" i="15"/>
  <c r="BH62" i="15"/>
  <c r="BI63" i="15"/>
  <c r="BH63" i="15"/>
  <c r="BI64" i="15"/>
  <c r="BH64" i="15"/>
  <c r="BI65" i="15"/>
  <c r="BH65" i="15"/>
  <c r="BI66" i="15"/>
  <c r="BH66" i="15"/>
  <c r="BI67" i="15"/>
  <c r="BH67" i="15"/>
  <c r="BI68" i="15"/>
  <c r="BH68" i="15"/>
  <c r="BI69" i="15"/>
  <c r="BH69" i="15"/>
  <c r="BI70" i="15"/>
  <c r="BH70" i="15"/>
  <c r="BI71" i="15"/>
  <c r="BH71" i="15"/>
  <c r="BI72" i="15"/>
  <c r="BH72" i="15"/>
  <c r="BI73" i="15"/>
  <c r="BH73" i="15"/>
  <c r="BG21" i="15"/>
  <c r="BG28" i="15"/>
  <c r="BG35" i="15"/>
  <c r="BG42" i="15"/>
  <c r="BA50" i="15"/>
  <c r="BG18" i="15"/>
  <c r="BG19" i="15"/>
  <c r="BG20" i="15"/>
  <c r="BG22" i="15"/>
  <c r="BG23" i="15"/>
  <c r="BG24" i="15"/>
  <c r="BG25" i="15"/>
  <c r="BG26" i="15"/>
  <c r="BG27" i="15"/>
  <c r="BG29" i="15"/>
  <c r="BG30" i="15"/>
  <c r="BG31" i="15"/>
  <c r="BG32" i="15"/>
  <c r="BG33" i="15"/>
  <c r="BG34" i="15"/>
  <c r="BG36" i="15"/>
  <c r="BG37" i="15"/>
  <c r="BG38" i="15"/>
  <c r="BG39" i="15"/>
  <c r="BG40" i="15"/>
  <c r="BG41" i="15"/>
  <c r="BG43" i="15"/>
  <c r="BG44" i="15"/>
  <c r="BG45" i="15"/>
  <c r="BG46" i="15"/>
  <c r="BG47" i="15"/>
  <c r="BG48" i="15"/>
  <c r="BA51" i="15"/>
  <c r="BB61" i="15"/>
  <c r="BA61" i="15"/>
  <c r="BB62" i="15"/>
  <c r="BA62" i="15"/>
  <c r="BB63" i="15"/>
  <c r="BA63" i="15"/>
  <c r="BB64" i="15"/>
  <c r="BA64" i="15"/>
  <c r="BB65" i="15"/>
  <c r="BA65" i="15"/>
  <c r="BB66" i="15"/>
  <c r="BA66" i="15"/>
  <c r="BB67" i="15"/>
  <c r="BA67" i="15"/>
  <c r="BB68" i="15"/>
  <c r="BA68" i="15"/>
  <c r="BB69" i="15"/>
  <c r="BA69" i="15"/>
  <c r="BB70" i="15"/>
  <c r="BA70" i="15"/>
  <c r="BB71" i="15"/>
  <c r="BA71" i="15"/>
  <c r="BB72" i="15"/>
  <c r="BA72" i="15"/>
  <c r="BB73" i="15"/>
  <c r="BA73" i="15"/>
  <c r="AY21" i="15"/>
  <c r="AY28" i="15"/>
  <c r="AY35" i="15"/>
  <c r="AY42" i="15"/>
  <c r="AS50" i="15"/>
  <c r="AY18" i="15"/>
  <c r="AY19" i="15"/>
  <c r="AY20" i="15"/>
  <c r="AY22" i="15"/>
  <c r="AY23" i="15"/>
  <c r="AY24" i="15"/>
  <c r="AY25" i="15"/>
  <c r="AY26" i="15"/>
  <c r="AY27" i="15"/>
  <c r="AY29" i="15"/>
  <c r="AY30" i="15"/>
  <c r="AY31" i="15"/>
  <c r="AY32" i="15"/>
  <c r="AY33" i="15"/>
  <c r="AY34" i="15"/>
  <c r="AY36" i="15"/>
  <c r="AY37" i="15"/>
  <c r="AY38" i="15"/>
  <c r="AY39" i="15"/>
  <c r="AY40" i="15"/>
  <c r="AY41" i="15"/>
  <c r="AY43" i="15"/>
  <c r="AY44" i="15"/>
  <c r="AY45" i="15"/>
  <c r="AY46" i="15"/>
  <c r="AY47" i="15"/>
  <c r="AY48" i="15"/>
  <c r="AS51" i="15"/>
  <c r="AT61" i="15"/>
  <c r="AS61" i="15"/>
  <c r="AT62" i="15"/>
  <c r="AS62" i="15"/>
  <c r="AT63" i="15"/>
  <c r="AS63" i="15"/>
  <c r="AT64" i="15"/>
  <c r="AS64" i="15"/>
  <c r="AT65" i="15"/>
  <c r="AS65" i="15"/>
  <c r="AT66" i="15"/>
  <c r="AS66" i="15"/>
  <c r="AT67" i="15"/>
  <c r="AS67" i="15"/>
  <c r="AT68" i="15"/>
  <c r="AS68" i="15"/>
  <c r="AT69" i="15"/>
  <c r="AS69" i="15"/>
  <c r="AT70" i="15"/>
  <c r="AS70" i="15"/>
  <c r="AT71" i="15"/>
  <c r="AS71" i="15"/>
  <c r="AT72" i="15"/>
  <c r="AS72" i="15"/>
  <c r="AT73" i="15"/>
  <c r="AS73" i="15"/>
  <c r="AR21" i="15"/>
  <c r="AR28" i="15"/>
  <c r="AR35" i="15"/>
  <c r="AR42" i="15"/>
  <c r="AL50" i="15"/>
  <c r="AR18" i="15"/>
  <c r="AR19" i="15"/>
  <c r="AR20" i="15"/>
  <c r="AR22" i="15"/>
  <c r="AR23" i="15"/>
  <c r="AR24" i="15"/>
  <c r="AR25" i="15"/>
  <c r="AR26" i="15"/>
  <c r="AR27" i="15"/>
  <c r="AR29" i="15"/>
  <c r="AR30" i="15"/>
  <c r="AR31" i="15"/>
  <c r="AR32" i="15"/>
  <c r="AR33" i="15"/>
  <c r="AR34" i="15"/>
  <c r="AR36" i="15"/>
  <c r="AR37" i="15"/>
  <c r="AR38" i="15"/>
  <c r="AR39" i="15"/>
  <c r="AR40" i="15"/>
  <c r="AR41" i="15"/>
  <c r="AR43" i="15"/>
  <c r="AR44" i="15"/>
  <c r="AR45" i="15"/>
  <c r="AR46" i="15"/>
  <c r="AR47" i="15"/>
  <c r="AR48" i="15"/>
  <c r="AL51" i="15"/>
  <c r="AM61" i="15"/>
  <c r="AL61" i="15"/>
  <c r="AM62" i="15"/>
  <c r="AL62" i="15"/>
  <c r="AM63" i="15"/>
  <c r="AL63" i="15"/>
  <c r="AM64" i="15"/>
  <c r="AL64" i="15"/>
  <c r="AM65" i="15"/>
  <c r="AL65" i="15"/>
  <c r="AM66" i="15"/>
  <c r="AL66" i="15"/>
  <c r="AM67" i="15"/>
  <c r="AL67" i="15"/>
  <c r="AM68" i="15"/>
  <c r="AL68" i="15"/>
  <c r="AM69" i="15"/>
  <c r="AL69" i="15"/>
  <c r="AM70" i="15"/>
  <c r="AL70" i="15"/>
  <c r="AM71" i="15"/>
  <c r="AL71" i="15"/>
  <c r="AM72" i="15"/>
  <c r="AL72" i="15"/>
  <c r="AM73" i="15"/>
  <c r="AL73" i="15"/>
  <c r="AJ21" i="15"/>
  <c r="AJ28" i="15"/>
  <c r="AJ35" i="15"/>
  <c r="AJ42" i="15"/>
  <c r="AD50" i="15"/>
  <c r="AJ18" i="15"/>
  <c r="AJ19" i="15"/>
  <c r="AJ20" i="15"/>
  <c r="AJ22" i="15"/>
  <c r="AJ23" i="15"/>
  <c r="AJ24" i="15"/>
  <c r="AJ25" i="15"/>
  <c r="AJ26" i="15"/>
  <c r="AJ27" i="15"/>
  <c r="AJ29" i="15"/>
  <c r="AJ30" i="15"/>
  <c r="AJ31" i="15"/>
  <c r="AJ32" i="15"/>
  <c r="AJ33" i="15"/>
  <c r="AJ34" i="15"/>
  <c r="AJ36" i="15"/>
  <c r="AJ37" i="15"/>
  <c r="AJ38" i="15"/>
  <c r="AJ39" i="15"/>
  <c r="AJ40" i="15"/>
  <c r="AJ41" i="15"/>
  <c r="AJ43" i="15"/>
  <c r="AJ44" i="15"/>
  <c r="AJ45" i="15"/>
  <c r="AJ46" i="15"/>
  <c r="AJ47" i="15"/>
  <c r="AJ48" i="15"/>
  <c r="AD51" i="15"/>
  <c r="AE61" i="15"/>
  <c r="AD61" i="15"/>
  <c r="AE62" i="15"/>
  <c r="AD62" i="15"/>
  <c r="AE63" i="15"/>
  <c r="AD63" i="15"/>
  <c r="AE64" i="15"/>
  <c r="AD64" i="15"/>
  <c r="AE65" i="15"/>
  <c r="AD65" i="15"/>
  <c r="AE66" i="15"/>
  <c r="AD66" i="15"/>
  <c r="AE67" i="15"/>
  <c r="AD67" i="15"/>
  <c r="AE68" i="15"/>
  <c r="AD68" i="15"/>
  <c r="AE69" i="15"/>
  <c r="AD69" i="15"/>
  <c r="AE70" i="15"/>
  <c r="AD70" i="15"/>
  <c r="AE71" i="15"/>
  <c r="AD71" i="15"/>
  <c r="AE72" i="15"/>
  <c r="AD72" i="15"/>
  <c r="AE73" i="15"/>
  <c r="AD73" i="15"/>
  <c r="AB21" i="15"/>
  <c r="AB28" i="15"/>
  <c r="AB35" i="15"/>
  <c r="AB42" i="15"/>
  <c r="V50" i="15"/>
  <c r="AB18" i="15"/>
  <c r="AB19" i="15"/>
  <c r="AB20" i="15"/>
  <c r="AB22" i="15"/>
  <c r="AB23" i="15"/>
  <c r="AB24" i="15"/>
  <c r="AB25" i="15"/>
  <c r="AB26" i="15"/>
  <c r="AB27" i="15"/>
  <c r="AB29" i="15"/>
  <c r="AB30" i="15"/>
  <c r="AB31" i="15"/>
  <c r="AB32" i="15"/>
  <c r="AB33" i="15"/>
  <c r="AB34" i="15"/>
  <c r="AB36" i="15"/>
  <c r="AB37" i="15"/>
  <c r="AB38" i="15"/>
  <c r="AB39" i="15"/>
  <c r="AB40" i="15"/>
  <c r="AB41" i="15"/>
  <c r="AB43" i="15"/>
  <c r="AB44" i="15"/>
  <c r="AB45" i="15"/>
  <c r="AB46" i="15"/>
  <c r="AB47" i="15"/>
  <c r="AB48" i="15"/>
  <c r="V51" i="15"/>
  <c r="W61" i="15"/>
  <c r="V61" i="15"/>
  <c r="W62" i="15"/>
  <c r="V62" i="15"/>
  <c r="W63" i="15"/>
  <c r="V63" i="15"/>
  <c r="W64" i="15"/>
  <c r="V64" i="15"/>
  <c r="W65" i="15"/>
  <c r="V65" i="15"/>
  <c r="W66" i="15"/>
  <c r="V66" i="15"/>
  <c r="W67" i="15"/>
  <c r="V67" i="15"/>
  <c r="W68" i="15"/>
  <c r="V68" i="15"/>
  <c r="W69" i="15"/>
  <c r="V69" i="15"/>
  <c r="W70" i="15"/>
  <c r="V70" i="15"/>
  <c r="W71" i="15"/>
  <c r="V71" i="15"/>
  <c r="W72" i="15"/>
  <c r="V72" i="15"/>
  <c r="W73" i="15"/>
  <c r="V73" i="15"/>
  <c r="T21" i="15"/>
  <c r="T28" i="15"/>
  <c r="T35" i="15"/>
  <c r="T42" i="15"/>
  <c r="N50" i="15"/>
  <c r="T18" i="15"/>
  <c r="T19" i="15"/>
  <c r="T20" i="15"/>
  <c r="T22" i="15"/>
  <c r="T23" i="15"/>
  <c r="T24" i="15"/>
  <c r="T25" i="15"/>
  <c r="T26" i="15"/>
  <c r="T27" i="15"/>
  <c r="T29" i="15"/>
  <c r="T30" i="15"/>
  <c r="T31" i="15"/>
  <c r="T32" i="15"/>
  <c r="T33" i="15"/>
  <c r="T34" i="15"/>
  <c r="T36" i="15"/>
  <c r="T37" i="15"/>
  <c r="T38" i="15"/>
  <c r="T39" i="15"/>
  <c r="T40" i="15"/>
  <c r="T41" i="15"/>
  <c r="T43" i="15"/>
  <c r="T44" i="15"/>
  <c r="T45" i="15"/>
  <c r="T46" i="15"/>
  <c r="T47" i="15"/>
  <c r="T48" i="15"/>
  <c r="N51" i="15"/>
  <c r="O61" i="15"/>
  <c r="N61" i="15"/>
  <c r="O62" i="15"/>
  <c r="N62" i="15"/>
  <c r="O63" i="15"/>
  <c r="N63" i="15"/>
  <c r="O64" i="15"/>
  <c r="N64" i="15"/>
  <c r="O65" i="15"/>
  <c r="N65" i="15"/>
  <c r="O66" i="15"/>
  <c r="N66" i="15"/>
  <c r="O67" i="15"/>
  <c r="N67" i="15"/>
  <c r="O68" i="15"/>
  <c r="N68" i="15"/>
  <c r="O69" i="15"/>
  <c r="N69" i="15"/>
  <c r="O70" i="15"/>
  <c r="N70" i="15"/>
  <c r="O71" i="15"/>
  <c r="N71" i="15"/>
  <c r="O72" i="15"/>
  <c r="N72" i="15"/>
  <c r="O73" i="15"/>
  <c r="N73" i="15"/>
  <c r="WX60" i="15"/>
  <c r="WX61" i="15"/>
  <c r="WX62" i="15"/>
  <c r="WX63" i="15"/>
  <c r="WX64" i="15"/>
  <c r="WX65" i="15"/>
  <c r="WX66" i="15"/>
  <c r="WX67" i="15"/>
  <c r="WX68" i="15"/>
  <c r="WX69" i="15"/>
  <c r="WX70" i="15"/>
  <c r="WX71" i="15"/>
  <c r="WX72" i="15"/>
  <c r="WX73" i="15"/>
  <c r="WX74" i="15"/>
  <c r="WP60" i="15"/>
  <c r="WP61" i="15"/>
  <c r="WP62" i="15"/>
  <c r="WP63" i="15"/>
  <c r="WP64" i="15"/>
  <c r="WP65" i="15"/>
  <c r="WP66" i="15"/>
  <c r="WP67" i="15"/>
  <c r="WP68" i="15"/>
  <c r="WP69" i="15"/>
  <c r="WP70" i="15"/>
  <c r="WP71" i="15"/>
  <c r="WP72" i="15"/>
  <c r="WP73" i="15"/>
  <c r="WP74" i="15"/>
  <c r="WH60" i="15"/>
  <c r="WH61" i="15"/>
  <c r="WH62" i="15"/>
  <c r="WH63" i="15"/>
  <c r="WH64" i="15"/>
  <c r="WH65" i="15"/>
  <c r="WH66" i="15"/>
  <c r="WH67" i="15"/>
  <c r="WH68" i="15"/>
  <c r="WH69" i="15"/>
  <c r="WH70" i="15"/>
  <c r="WH71" i="15"/>
  <c r="WH72" i="15"/>
  <c r="WH73" i="15"/>
  <c r="WH74" i="15"/>
  <c r="VZ60" i="15"/>
  <c r="VZ61" i="15"/>
  <c r="VZ62" i="15"/>
  <c r="VZ63" i="15"/>
  <c r="VZ64" i="15"/>
  <c r="VZ65" i="15"/>
  <c r="VZ66" i="15"/>
  <c r="VZ67" i="15"/>
  <c r="VZ68" i="15"/>
  <c r="VZ69" i="15"/>
  <c r="VZ70" i="15"/>
  <c r="VZ71" i="15"/>
  <c r="VZ72" i="15"/>
  <c r="VZ73" i="15"/>
  <c r="VZ74" i="15"/>
  <c r="VS60" i="15"/>
  <c r="VS61" i="15"/>
  <c r="VS62" i="15"/>
  <c r="VS63" i="15"/>
  <c r="VS64" i="15"/>
  <c r="VS65" i="15"/>
  <c r="VS66" i="15"/>
  <c r="VS67" i="15"/>
  <c r="VS68" i="15"/>
  <c r="VS69" i="15"/>
  <c r="VS70" i="15"/>
  <c r="VS71" i="15"/>
  <c r="VS72" i="15"/>
  <c r="VS73" i="15"/>
  <c r="VS74" i="15"/>
  <c r="WD74" i="15"/>
  <c r="VK60" i="15"/>
  <c r="VK61" i="15"/>
  <c r="VK62" i="15"/>
  <c r="VK63" i="15"/>
  <c r="VK64" i="15"/>
  <c r="VK65" i="15"/>
  <c r="VK66" i="15"/>
  <c r="VK67" i="15"/>
  <c r="VK68" i="15"/>
  <c r="VK69" i="15"/>
  <c r="VK70" i="15"/>
  <c r="VK71" i="15"/>
  <c r="VK72" i="15"/>
  <c r="VK73" i="15"/>
  <c r="VK74" i="15"/>
  <c r="VC60" i="15"/>
  <c r="VC61" i="15"/>
  <c r="VC62" i="15"/>
  <c r="VC63" i="15"/>
  <c r="VC64" i="15"/>
  <c r="VC65" i="15"/>
  <c r="VC66" i="15"/>
  <c r="VC67" i="15"/>
  <c r="VC68" i="15"/>
  <c r="VC69" i="15"/>
  <c r="VC70" i="15"/>
  <c r="VC71" i="15"/>
  <c r="VC72" i="15"/>
  <c r="VC73" i="15"/>
  <c r="VC74" i="15"/>
  <c r="UU60" i="15"/>
  <c r="UU61" i="15"/>
  <c r="UU62" i="15"/>
  <c r="UU63" i="15"/>
  <c r="UU64" i="15"/>
  <c r="UU65" i="15"/>
  <c r="UU66" i="15"/>
  <c r="UU67" i="15"/>
  <c r="UU68" i="15"/>
  <c r="UU69" i="15"/>
  <c r="UU70" i="15"/>
  <c r="UU71" i="15"/>
  <c r="UU72" i="15"/>
  <c r="UU73" i="15"/>
  <c r="UU74" i="15"/>
  <c r="UM60" i="15"/>
  <c r="UM61" i="15"/>
  <c r="UM62" i="15"/>
  <c r="UM63" i="15"/>
  <c r="UM64" i="15"/>
  <c r="UM65" i="15"/>
  <c r="UM66" i="15"/>
  <c r="UM67" i="15"/>
  <c r="UM68" i="15"/>
  <c r="UM69" i="15"/>
  <c r="UM70" i="15"/>
  <c r="UM71" i="15"/>
  <c r="UM72" i="15"/>
  <c r="UM73" i="15"/>
  <c r="UM74" i="15"/>
  <c r="UE60" i="15"/>
  <c r="UE61" i="15"/>
  <c r="UE62" i="15"/>
  <c r="UE63" i="15"/>
  <c r="UE64" i="15"/>
  <c r="UE65" i="15"/>
  <c r="UE66" i="15"/>
  <c r="UE67" i="15"/>
  <c r="UE68" i="15"/>
  <c r="UE69" i="15"/>
  <c r="UE70" i="15"/>
  <c r="UE71" i="15"/>
  <c r="UE72" i="15"/>
  <c r="UE73" i="15"/>
  <c r="UE74" i="15"/>
  <c r="TW60" i="15"/>
  <c r="TW61" i="15"/>
  <c r="TW62" i="15"/>
  <c r="TW63" i="15"/>
  <c r="TW64" i="15"/>
  <c r="TW65" i="15"/>
  <c r="TW66" i="15"/>
  <c r="TW67" i="15"/>
  <c r="TW68" i="15"/>
  <c r="TW69" i="15"/>
  <c r="TW70" i="15"/>
  <c r="TW71" i="15"/>
  <c r="TW72" i="15"/>
  <c r="TW73" i="15"/>
  <c r="TW74" i="15"/>
  <c r="TP60" i="15"/>
  <c r="TP61" i="15"/>
  <c r="TP62" i="15"/>
  <c r="TP63" i="15"/>
  <c r="TP64" i="15"/>
  <c r="TP65" i="15"/>
  <c r="TP66" i="15"/>
  <c r="TP67" i="15"/>
  <c r="TP68" i="15"/>
  <c r="TP69" i="15"/>
  <c r="TP70" i="15"/>
  <c r="TP71" i="15"/>
  <c r="TP72" i="15"/>
  <c r="TP73" i="15"/>
  <c r="TP74" i="15"/>
  <c r="TI60" i="15"/>
  <c r="TI61" i="15"/>
  <c r="TI62" i="15"/>
  <c r="TI63" i="15"/>
  <c r="TI64" i="15"/>
  <c r="TI65" i="15"/>
  <c r="TI66" i="15"/>
  <c r="TI67" i="15"/>
  <c r="TI68" i="15"/>
  <c r="TI69" i="15"/>
  <c r="TI70" i="15"/>
  <c r="TI71" i="15"/>
  <c r="TI72" i="15"/>
  <c r="TI73" i="15"/>
  <c r="TI74" i="15"/>
  <c r="TB60" i="15"/>
  <c r="TB61" i="15"/>
  <c r="TB62" i="15"/>
  <c r="TB63" i="15"/>
  <c r="TB64" i="15"/>
  <c r="TB65" i="15"/>
  <c r="TB66" i="15"/>
  <c r="TB67" i="15"/>
  <c r="TB68" i="15"/>
  <c r="TB69" i="15"/>
  <c r="TB70" i="15"/>
  <c r="TB71" i="15"/>
  <c r="TB72" i="15"/>
  <c r="TB73" i="15"/>
  <c r="TB74" i="15"/>
  <c r="SU60" i="15"/>
  <c r="SU61" i="15"/>
  <c r="SU62" i="15"/>
  <c r="SU63" i="15"/>
  <c r="SU64" i="15"/>
  <c r="SU65" i="15"/>
  <c r="SU66" i="15"/>
  <c r="SU67" i="15"/>
  <c r="SU68" i="15"/>
  <c r="SU69" i="15"/>
  <c r="SU70" i="15"/>
  <c r="SU71" i="15"/>
  <c r="SU72" i="15"/>
  <c r="SU73" i="15"/>
  <c r="SU74" i="15"/>
  <c r="SN60" i="15"/>
  <c r="SN61" i="15"/>
  <c r="SN62" i="15"/>
  <c r="SN63" i="15"/>
  <c r="SN64" i="15"/>
  <c r="SN65" i="15"/>
  <c r="SN66" i="15"/>
  <c r="SN67" i="15"/>
  <c r="SN68" i="15"/>
  <c r="SN69" i="15"/>
  <c r="SN70" i="15"/>
  <c r="SN71" i="15"/>
  <c r="SN72" i="15"/>
  <c r="SN73" i="15"/>
  <c r="SN74" i="15"/>
  <c r="SG60" i="15"/>
  <c r="SG61" i="15"/>
  <c r="SG62" i="15"/>
  <c r="SG63" i="15"/>
  <c r="SG64" i="15"/>
  <c r="SG65" i="15"/>
  <c r="SG66" i="15"/>
  <c r="SG67" i="15"/>
  <c r="SG68" i="15"/>
  <c r="SG69" i="15"/>
  <c r="SG70" i="15"/>
  <c r="SG71" i="15"/>
  <c r="SG72" i="15"/>
  <c r="SG73" i="15"/>
  <c r="SG74" i="15"/>
  <c r="UA74" i="15"/>
  <c r="RY60" i="15"/>
  <c r="RY61" i="15"/>
  <c r="RY62" i="15"/>
  <c r="RY63" i="15"/>
  <c r="RY64" i="15"/>
  <c r="RY65" i="15"/>
  <c r="RY66" i="15"/>
  <c r="RY67" i="15"/>
  <c r="RY68" i="15"/>
  <c r="RY69" i="15"/>
  <c r="RY70" i="15"/>
  <c r="RY71" i="15"/>
  <c r="RY72" i="15"/>
  <c r="RY73" i="15"/>
  <c r="RY74" i="15"/>
  <c r="RQ60" i="15"/>
  <c r="RQ61" i="15"/>
  <c r="RQ62" i="15"/>
  <c r="RQ63" i="15"/>
  <c r="RQ64" i="15"/>
  <c r="RQ65" i="15"/>
  <c r="RQ66" i="15"/>
  <c r="RQ67" i="15"/>
  <c r="RQ68" i="15"/>
  <c r="RQ69" i="15"/>
  <c r="RQ70" i="15"/>
  <c r="RQ71" i="15"/>
  <c r="RQ72" i="15"/>
  <c r="RQ73" i="15"/>
  <c r="RQ74" i="15"/>
  <c r="RJ60" i="15"/>
  <c r="RJ61" i="15"/>
  <c r="RJ62" i="15"/>
  <c r="RJ63" i="15"/>
  <c r="RJ64" i="15"/>
  <c r="RJ65" i="15"/>
  <c r="RJ66" i="15"/>
  <c r="RJ67" i="15"/>
  <c r="RJ68" i="15"/>
  <c r="RJ69" i="15"/>
  <c r="RJ70" i="15"/>
  <c r="RJ71" i="15"/>
  <c r="RJ72" i="15"/>
  <c r="RJ73" i="15"/>
  <c r="RJ74" i="15"/>
  <c r="RU74" i="15"/>
  <c r="RB60" i="15"/>
  <c r="RB61" i="15"/>
  <c r="RB62" i="15"/>
  <c r="RB63" i="15"/>
  <c r="RB64" i="15"/>
  <c r="RB65" i="15"/>
  <c r="RB66" i="15"/>
  <c r="RB67" i="15"/>
  <c r="RB68" i="15"/>
  <c r="RB69" i="15"/>
  <c r="RB70" i="15"/>
  <c r="RB71" i="15"/>
  <c r="RB72" i="15"/>
  <c r="RB73" i="15"/>
  <c r="RB74" i="15"/>
  <c r="QT60" i="15"/>
  <c r="QT61" i="15"/>
  <c r="QT62" i="15"/>
  <c r="QT63" i="15"/>
  <c r="QT64" i="15"/>
  <c r="QT65" i="15"/>
  <c r="QT66" i="15"/>
  <c r="QT67" i="15"/>
  <c r="QT68" i="15"/>
  <c r="QT69" i="15"/>
  <c r="QT70" i="15"/>
  <c r="QT71" i="15"/>
  <c r="QT72" i="15"/>
  <c r="QT73" i="15"/>
  <c r="QT74" i="15"/>
  <c r="QM60" i="15"/>
  <c r="QM61" i="15"/>
  <c r="QM62" i="15"/>
  <c r="QM63" i="15"/>
  <c r="QM64" i="15"/>
  <c r="QM65" i="15"/>
  <c r="QM66" i="15"/>
  <c r="QM67" i="15"/>
  <c r="QM68" i="15"/>
  <c r="QM69" i="15"/>
  <c r="QM70" i="15"/>
  <c r="QM71" i="15"/>
  <c r="QM72" i="15"/>
  <c r="QM73" i="15"/>
  <c r="QM74" i="15"/>
  <c r="QX74" i="15"/>
  <c r="QE60" i="15"/>
  <c r="QE61" i="15"/>
  <c r="QE62" i="15"/>
  <c r="QE63" i="15"/>
  <c r="QE64" i="15"/>
  <c r="QE65" i="15"/>
  <c r="QE66" i="15"/>
  <c r="QE67" i="15"/>
  <c r="QE68" i="15"/>
  <c r="QE69" i="15"/>
  <c r="QE70" i="15"/>
  <c r="QE71" i="15"/>
  <c r="QE72" i="15"/>
  <c r="QE73" i="15"/>
  <c r="QE74" i="15"/>
  <c r="PX60" i="15"/>
  <c r="PX61" i="15"/>
  <c r="PX62" i="15"/>
  <c r="PX63" i="15"/>
  <c r="PX64" i="15"/>
  <c r="PX65" i="15"/>
  <c r="PX66" i="15"/>
  <c r="PX67" i="15"/>
  <c r="PX68" i="15"/>
  <c r="PX69" i="15"/>
  <c r="PX70" i="15"/>
  <c r="PX71" i="15"/>
  <c r="PX72" i="15"/>
  <c r="PX73" i="15"/>
  <c r="PX74" i="15"/>
  <c r="PQ60" i="15"/>
  <c r="PQ61" i="15"/>
  <c r="PQ62" i="15"/>
  <c r="PQ63" i="15"/>
  <c r="PQ64" i="15"/>
  <c r="PQ65" i="15"/>
  <c r="PQ66" i="15"/>
  <c r="PQ67" i="15"/>
  <c r="PQ68" i="15"/>
  <c r="PQ69" i="15"/>
  <c r="PQ70" i="15"/>
  <c r="PQ71" i="15"/>
  <c r="PQ72" i="15"/>
  <c r="PQ73" i="15"/>
  <c r="PQ74" i="15"/>
  <c r="QI74" i="15"/>
  <c r="PI60" i="15"/>
  <c r="PI61" i="15"/>
  <c r="PI62" i="15"/>
  <c r="PI63" i="15"/>
  <c r="PI64" i="15"/>
  <c r="PI65" i="15"/>
  <c r="PI66" i="15"/>
  <c r="PI67" i="15"/>
  <c r="PI68" i="15"/>
  <c r="PI69" i="15"/>
  <c r="PI70" i="15"/>
  <c r="PI71" i="15"/>
  <c r="PI72" i="15"/>
  <c r="PI73" i="15"/>
  <c r="PI74" i="15"/>
  <c r="PB60" i="15"/>
  <c r="PB61" i="15"/>
  <c r="PB62" i="15"/>
  <c r="PB63" i="15"/>
  <c r="PB64" i="15"/>
  <c r="PB65" i="15"/>
  <c r="PB66" i="15"/>
  <c r="PB67" i="15"/>
  <c r="PB68" i="15"/>
  <c r="PB69" i="15"/>
  <c r="PB70" i="15"/>
  <c r="PB71" i="15"/>
  <c r="PB72" i="15"/>
  <c r="PB73" i="15"/>
  <c r="PB74" i="15"/>
  <c r="PM74" i="15"/>
  <c r="OT60" i="15"/>
  <c r="OT61" i="15"/>
  <c r="OT62" i="15"/>
  <c r="OT63" i="15"/>
  <c r="OT64" i="15"/>
  <c r="OT65" i="15"/>
  <c r="OT66" i="15"/>
  <c r="OT67" i="15"/>
  <c r="OT68" i="15"/>
  <c r="OT69" i="15"/>
  <c r="OT70" i="15"/>
  <c r="OT71" i="15"/>
  <c r="OT72" i="15"/>
  <c r="OT73" i="15"/>
  <c r="OT74" i="15"/>
  <c r="OL60" i="15"/>
  <c r="OL61" i="15"/>
  <c r="OL62" i="15"/>
  <c r="OL63" i="15"/>
  <c r="OL64" i="15"/>
  <c r="OL65" i="15"/>
  <c r="OL66" i="15"/>
  <c r="OL67" i="15"/>
  <c r="OL68" i="15"/>
  <c r="OL69" i="15"/>
  <c r="OL70" i="15"/>
  <c r="OL71" i="15"/>
  <c r="OL72" i="15"/>
  <c r="OL73" i="15"/>
  <c r="OL74" i="15"/>
  <c r="OD60" i="15"/>
  <c r="OD61" i="15"/>
  <c r="OD62" i="15"/>
  <c r="OD63" i="15"/>
  <c r="OD64" i="15"/>
  <c r="OD65" i="15"/>
  <c r="OD66" i="15"/>
  <c r="OD67" i="15"/>
  <c r="OD68" i="15"/>
  <c r="OD69" i="15"/>
  <c r="OD70" i="15"/>
  <c r="OD71" i="15"/>
  <c r="OD72" i="15"/>
  <c r="OD73" i="15"/>
  <c r="OD74" i="15"/>
  <c r="NV60" i="15"/>
  <c r="NV61" i="15"/>
  <c r="NV62" i="15"/>
  <c r="NV63" i="15"/>
  <c r="NV64" i="15"/>
  <c r="NV65" i="15"/>
  <c r="NV66" i="15"/>
  <c r="NV67" i="15"/>
  <c r="NV68" i="15"/>
  <c r="NV69" i="15"/>
  <c r="NV70" i="15"/>
  <c r="NV71" i="15"/>
  <c r="NV72" i="15"/>
  <c r="NV73" i="15"/>
  <c r="NV74" i="15"/>
  <c r="NO60" i="15"/>
  <c r="NO61" i="15"/>
  <c r="NO62" i="15"/>
  <c r="NO63" i="15"/>
  <c r="NO64" i="15"/>
  <c r="NO65" i="15"/>
  <c r="NO66" i="15"/>
  <c r="NO67" i="15"/>
  <c r="NO68" i="15"/>
  <c r="NO69" i="15"/>
  <c r="NO70" i="15"/>
  <c r="NO71" i="15"/>
  <c r="NO72" i="15"/>
  <c r="NO73" i="15"/>
  <c r="NO74" i="15"/>
  <c r="NZ74" i="15"/>
  <c r="NG60" i="15"/>
  <c r="NG61" i="15"/>
  <c r="NG62" i="15"/>
  <c r="NG63" i="15"/>
  <c r="NG64" i="15"/>
  <c r="NG65" i="15"/>
  <c r="NG66" i="15"/>
  <c r="NG67" i="15"/>
  <c r="NG68" i="15"/>
  <c r="NG69" i="15"/>
  <c r="NG70" i="15"/>
  <c r="NG71" i="15"/>
  <c r="NG72" i="15"/>
  <c r="NG73" i="15"/>
  <c r="NG74" i="15"/>
  <c r="MY60" i="15"/>
  <c r="MY61" i="15"/>
  <c r="MY62" i="15"/>
  <c r="MY63" i="15"/>
  <c r="MY64" i="15"/>
  <c r="MY65" i="15"/>
  <c r="MY66" i="15"/>
  <c r="MY67" i="15"/>
  <c r="MY68" i="15"/>
  <c r="MY69" i="15"/>
  <c r="MY70" i="15"/>
  <c r="MY71" i="15"/>
  <c r="MY72" i="15"/>
  <c r="MY73" i="15"/>
  <c r="MY74" i="15"/>
  <c r="MQ60" i="15"/>
  <c r="MQ61" i="15"/>
  <c r="MQ62" i="15"/>
  <c r="MQ63" i="15"/>
  <c r="MQ64" i="15"/>
  <c r="MQ65" i="15"/>
  <c r="MQ66" i="15"/>
  <c r="MQ67" i="15"/>
  <c r="MQ68" i="15"/>
  <c r="MQ69" i="15"/>
  <c r="MQ70" i="15"/>
  <c r="MQ71" i="15"/>
  <c r="MQ72" i="15"/>
  <c r="MQ73" i="15"/>
  <c r="MQ74" i="15"/>
  <c r="MJ60" i="15"/>
  <c r="MJ61" i="15"/>
  <c r="MJ62" i="15"/>
  <c r="MJ63" i="15"/>
  <c r="MJ64" i="15"/>
  <c r="MJ65" i="15"/>
  <c r="MJ66" i="15"/>
  <c r="MJ67" i="15"/>
  <c r="MJ68" i="15"/>
  <c r="MJ69" i="15"/>
  <c r="MJ70" i="15"/>
  <c r="MJ71" i="15"/>
  <c r="MJ72" i="15"/>
  <c r="MJ73" i="15"/>
  <c r="MJ74" i="15"/>
  <c r="MU74" i="15"/>
  <c r="MB60" i="15"/>
  <c r="MB61" i="15"/>
  <c r="MB62" i="15"/>
  <c r="MB63" i="15"/>
  <c r="MB64" i="15"/>
  <c r="MB65" i="15"/>
  <c r="MB66" i="15"/>
  <c r="MB67" i="15"/>
  <c r="MB68" i="15"/>
  <c r="MB69" i="15"/>
  <c r="MB70" i="15"/>
  <c r="MB71" i="15"/>
  <c r="MB72" i="15"/>
  <c r="MB73" i="15"/>
  <c r="MB74" i="15"/>
  <c r="LU60" i="15"/>
  <c r="LU61" i="15"/>
  <c r="LU62" i="15"/>
  <c r="LU63" i="15"/>
  <c r="LU64" i="15"/>
  <c r="LU65" i="15"/>
  <c r="LU66" i="15"/>
  <c r="LU67" i="15"/>
  <c r="LU68" i="15"/>
  <c r="LU69" i="15"/>
  <c r="LU70" i="15"/>
  <c r="LU71" i="15"/>
  <c r="LU72" i="15"/>
  <c r="LU73" i="15"/>
  <c r="LU74" i="15"/>
  <c r="LN60" i="15"/>
  <c r="LN61" i="15"/>
  <c r="LN62" i="15"/>
  <c r="LN63" i="15"/>
  <c r="LN64" i="15"/>
  <c r="LN65" i="15"/>
  <c r="LN66" i="15"/>
  <c r="LN67" i="15"/>
  <c r="LN68" i="15"/>
  <c r="LN69" i="15"/>
  <c r="LN70" i="15"/>
  <c r="LN71" i="15"/>
  <c r="LN72" i="15"/>
  <c r="LN73" i="15"/>
  <c r="LN74" i="15"/>
  <c r="LG60" i="15"/>
  <c r="LG61" i="15"/>
  <c r="LG62" i="15"/>
  <c r="LG63" i="15"/>
  <c r="LG64" i="15"/>
  <c r="LG65" i="15"/>
  <c r="LG66" i="15"/>
  <c r="LG67" i="15"/>
  <c r="LG68" i="15"/>
  <c r="LG69" i="15"/>
  <c r="LG70" i="15"/>
  <c r="LG71" i="15"/>
  <c r="LG72" i="15"/>
  <c r="LG73" i="15"/>
  <c r="LG74" i="15"/>
  <c r="KZ60" i="15"/>
  <c r="KZ61" i="15"/>
  <c r="KZ62" i="15"/>
  <c r="KZ63" i="15"/>
  <c r="KZ64" i="15"/>
  <c r="KZ65" i="15"/>
  <c r="KZ66" i="15"/>
  <c r="KZ67" i="15"/>
  <c r="KZ68" i="15"/>
  <c r="KZ69" i="15"/>
  <c r="KZ70" i="15"/>
  <c r="KZ71" i="15"/>
  <c r="KZ72" i="15"/>
  <c r="KZ73" i="15"/>
  <c r="KZ74" i="15"/>
  <c r="KS60" i="15"/>
  <c r="KS61" i="15"/>
  <c r="KS62" i="15"/>
  <c r="KS63" i="15"/>
  <c r="KS64" i="15"/>
  <c r="KS65" i="15"/>
  <c r="KS66" i="15"/>
  <c r="KS67" i="15"/>
  <c r="KS68" i="15"/>
  <c r="KS69" i="15"/>
  <c r="KS70" i="15"/>
  <c r="KS71" i="15"/>
  <c r="KS72" i="15"/>
  <c r="KS73" i="15"/>
  <c r="KS74" i="15"/>
  <c r="KL60" i="15"/>
  <c r="KL61" i="15"/>
  <c r="KL62" i="15"/>
  <c r="KL63" i="15"/>
  <c r="KL64" i="15"/>
  <c r="KL65" i="15"/>
  <c r="KL66" i="15"/>
  <c r="KL67" i="15"/>
  <c r="KL68" i="15"/>
  <c r="KL69" i="15"/>
  <c r="KL70" i="15"/>
  <c r="KL71" i="15"/>
  <c r="KL72" i="15"/>
  <c r="KL73" i="15"/>
  <c r="KL74" i="15"/>
  <c r="KE60" i="15"/>
  <c r="KE61" i="15"/>
  <c r="KE62" i="15"/>
  <c r="KE63" i="15"/>
  <c r="KE64" i="15"/>
  <c r="KE65" i="15"/>
  <c r="KE66" i="15"/>
  <c r="KE67" i="15"/>
  <c r="KE68" i="15"/>
  <c r="KE69" i="15"/>
  <c r="KE70" i="15"/>
  <c r="KE71" i="15"/>
  <c r="KE72" i="15"/>
  <c r="KE73" i="15"/>
  <c r="KE74" i="15"/>
  <c r="MF74" i="15"/>
  <c r="JW60" i="15"/>
  <c r="JW61" i="15"/>
  <c r="JW62" i="15"/>
  <c r="JW63" i="15"/>
  <c r="JW64" i="15"/>
  <c r="JW65" i="15"/>
  <c r="JW66" i="15"/>
  <c r="JW67" i="15"/>
  <c r="JW68" i="15"/>
  <c r="JW69" i="15"/>
  <c r="JW70" i="15"/>
  <c r="JW71" i="15"/>
  <c r="JW72" i="15"/>
  <c r="JW73" i="15"/>
  <c r="JW74" i="15"/>
  <c r="JO60" i="15"/>
  <c r="JO61" i="15"/>
  <c r="JO62" i="15"/>
  <c r="JO63" i="15"/>
  <c r="JO64" i="15"/>
  <c r="JO65" i="15"/>
  <c r="JO66" i="15"/>
  <c r="JO67" i="15"/>
  <c r="JO68" i="15"/>
  <c r="JO69" i="15"/>
  <c r="JO70" i="15"/>
  <c r="JO71" i="15"/>
  <c r="JO72" i="15"/>
  <c r="JO73" i="15"/>
  <c r="JO74" i="15"/>
  <c r="JG60" i="15"/>
  <c r="JG61" i="15"/>
  <c r="JG62" i="15"/>
  <c r="JG63" i="15"/>
  <c r="JG64" i="15"/>
  <c r="JG65" i="15"/>
  <c r="JG66" i="15"/>
  <c r="JG67" i="15"/>
  <c r="JG68" i="15"/>
  <c r="JG69" i="15"/>
  <c r="JG70" i="15"/>
  <c r="JG71" i="15"/>
  <c r="JG72" i="15"/>
  <c r="JG73" i="15"/>
  <c r="JG74" i="15"/>
  <c r="IY60" i="15"/>
  <c r="IY61" i="15"/>
  <c r="IY62" i="15"/>
  <c r="IY63" i="15"/>
  <c r="IY64" i="15"/>
  <c r="IY65" i="15"/>
  <c r="IY66" i="15"/>
  <c r="IY67" i="15"/>
  <c r="IY68" i="15"/>
  <c r="IY69" i="15"/>
  <c r="IY70" i="15"/>
  <c r="IY71" i="15"/>
  <c r="IY72" i="15"/>
  <c r="IY73" i="15"/>
  <c r="IY74" i="15"/>
  <c r="IQ60" i="15"/>
  <c r="IQ61" i="15"/>
  <c r="IQ62" i="15"/>
  <c r="IQ63" i="15"/>
  <c r="IQ64" i="15"/>
  <c r="IQ65" i="15"/>
  <c r="IQ66" i="15"/>
  <c r="IQ67" i="15"/>
  <c r="IQ68" i="15"/>
  <c r="IQ69" i="15"/>
  <c r="IQ70" i="15"/>
  <c r="IQ71" i="15"/>
  <c r="IQ72" i="15"/>
  <c r="IQ73" i="15"/>
  <c r="IQ74" i="15"/>
  <c r="II60" i="15"/>
  <c r="II61" i="15"/>
  <c r="II62" i="15"/>
  <c r="II63" i="15"/>
  <c r="II64" i="15"/>
  <c r="II65" i="15"/>
  <c r="II66" i="15"/>
  <c r="II67" i="15"/>
  <c r="II68" i="15"/>
  <c r="II69" i="15"/>
  <c r="II70" i="15"/>
  <c r="II71" i="15"/>
  <c r="II72" i="15"/>
  <c r="II73" i="15"/>
  <c r="II74" i="15"/>
  <c r="IA60" i="15"/>
  <c r="IA61" i="15"/>
  <c r="IA62" i="15"/>
  <c r="IA63" i="15"/>
  <c r="IA64" i="15"/>
  <c r="IA65" i="15"/>
  <c r="IA66" i="15"/>
  <c r="IA67" i="15"/>
  <c r="IA68" i="15"/>
  <c r="IA69" i="15"/>
  <c r="IA70" i="15"/>
  <c r="IA71" i="15"/>
  <c r="IA72" i="15"/>
  <c r="IA73" i="15"/>
  <c r="IA74" i="15"/>
  <c r="HS60" i="15"/>
  <c r="HS61" i="15"/>
  <c r="HS62" i="15"/>
  <c r="HS63" i="15"/>
  <c r="HS64" i="15"/>
  <c r="HS65" i="15"/>
  <c r="HS66" i="15"/>
  <c r="HS67" i="15"/>
  <c r="HS68" i="15"/>
  <c r="HS69" i="15"/>
  <c r="HS70" i="15"/>
  <c r="HS71" i="15"/>
  <c r="HS72" i="15"/>
  <c r="HS73" i="15"/>
  <c r="HS74" i="15"/>
  <c r="HK60" i="15"/>
  <c r="HK61" i="15"/>
  <c r="HK62" i="15"/>
  <c r="HK63" i="15"/>
  <c r="HK64" i="15"/>
  <c r="HK65" i="15"/>
  <c r="HK66" i="15"/>
  <c r="HK67" i="15"/>
  <c r="HK68" i="15"/>
  <c r="HK69" i="15"/>
  <c r="HK70" i="15"/>
  <c r="HK71" i="15"/>
  <c r="HK72" i="15"/>
  <c r="HK73" i="15"/>
  <c r="HK74" i="15"/>
  <c r="HC60" i="15"/>
  <c r="HC61" i="15"/>
  <c r="HC62" i="15"/>
  <c r="HC63" i="15"/>
  <c r="HC64" i="15"/>
  <c r="HC65" i="15"/>
  <c r="HC66" i="15"/>
  <c r="HC67" i="15"/>
  <c r="HC68" i="15"/>
  <c r="HC69" i="15"/>
  <c r="HC70" i="15"/>
  <c r="HC71" i="15"/>
  <c r="HC72" i="15"/>
  <c r="HC73" i="15"/>
  <c r="HC74" i="15"/>
  <c r="GU60" i="15"/>
  <c r="GU61" i="15"/>
  <c r="GU62" i="15"/>
  <c r="GU63" i="15"/>
  <c r="GU64" i="15"/>
  <c r="GU65" i="15"/>
  <c r="GU66" i="15"/>
  <c r="GU67" i="15"/>
  <c r="GU68" i="15"/>
  <c r="GU69" i="15"/>
  <c r="GU70" i="15"/>
  <c r="GU71" i="15"/>
  <c r="GU72" i="15"/>
  <c r="GU73" i="15"/>
  <c r="GU74" i="15"/>
  <c r="GN60" i="15"/>
  <c r="GN61" i="15"/>
  <c r="GN62" i="15"/>
  <c r="GN63" i="15"/>
  <c r="GN64" i="15"/>
  <c r="GN65" i="15"/>
  <c r="GN66" i="15"/>
  <c r="GN67" i="15"/>
  <c r="GN68" i="15"/>
  <c r="GN69" i="15"/>
  <c r="GN70" i="15"/>
  <c r="GN71" i="15"/>
  <c r="GN72" i="15"/>
  <c r="GN73" i="15"/>
  <c r="GN74" i="15"/>
  <c r="GG60" i="15"/>
  <c r="GG61" i="15"/>
  <c r="GG62" i="15"/>
  <c r="GG63" i="15"/>
  <c r="GG64" i="15"/>
  <c r="GG65" i="15"/>
  <c r="GG66" i="15"/>
  <c r="GG67" i="15"/>
  <c r="GG68" i="15"/>
  <c r="GG69" i="15"/>
  <c r="GG70" i="15"/>
  <c r="GG71" i="15"/>
  <c r="GG72" i="15"/>
  <c r="GG73" i="15"/>
  <c r="GG74" i="15"/>
  <c r="FZ60" i="15"/>
  <c r="FZ61" i="15"/>
  <c r="FZ62" i="15"/>
  <c r="FZ63" i="15"/>
  <c r="FZ64" i="15"/>
  <c r="FZ65" i="15"/>
  <c r="FZ66" i="15"/>
  <c r="FZ67" i="15"/>
  <c r="FZ68" i="15"/>
  <c r="FZ69" i="15"/>
  <c r="FZ70" i="15"/>
  <c r="FZ71" i="15"/>
  <c r="FZ72" i="15"/>
  <c r="FZ73" i="15"/>
  <c r="FZ74" i="15"/>
  <c r="GY74" i="15"/>
  <c r="FR60" i="15"/>
  <c r="FR61" i="15"/>
  <c r="FR62" i="15"/>
  <c r="FR63" i="15"/>
  <c r="FR64" i="15"/>
  <c r="FR65" i="15"/>
  <c r="FR66" i="15"/>
  <c r="FR67" i="15"/>
  <c r="FR68" i="15"/>
  <c r="FR69" i="15"/>
  <c r="FR70" i="15"/>
  <c r="FR71" i="15"/>
  <c r="FR72" i="15"/>
  <c r="FR73" i="15"/>
  <c r="FR74" i="15"/>
  <c r="FJ60" i="15"/>
  <c r="FJ61" i="15"/>
  <c r="FJ62" i="15"/>
  <c r="FJ63" i="15"/>
  <c r="FJ64" i="15"/>
  <c r="FJ65" i="15"/>
  <c r="FJ66" i="15"/>
  <c r="FJ67" i="15"/>
  <c r="FJ68" i="15"/>
  <c r="FJ69" i="15"/>
  <c r="FJ70" i="15"/>
  <c r="FJ71" i="15"/>
  <c r="FJ72" i="15"/>
  <c r="FJ73" i="15"/>
  <c r="FJ74" i="15"/>
  <c r="FB60" i="15"/>
  <c r="FB61" i="15"/>
  <c r="FB62" i="15"/>
  <c r="FB63" i="15"/>
  <c r="FB64" i="15"/>
  <c r="FB65" i="15"/>
  <c r="FB66" i="15"/>
  <c r="FB67" i="15"/>
  <c r="FB68" i="15"/>
  <c r="FB69" i="15"/>
  <c r="FB70" i="15"/>
  <c r="FB71" i="15"/>
  <c r="FB72" i="15"/>
  <c r="FB73" i="15"/>
  <c r="FB74" i="15"/>
  <c r="ET60" i="15"/>
  <c r="ET61" i="15"/>
  <c r="ET62" i="15"/>
  <c r="ET63" i="15"/>
  <c r="ET64" i="15"/>
  <c r="ET65" i="15"/>
  <c r="ET66" i="15"/>
  <c r="ET67" i="15"/>
  <c r="ET68" i="15"/>
  <c r="ET69" i="15"/>
  <c r="ET70" i="15"/>
  <c r="ET71" i="15"/>
  <c r="ET72" i="15"/>
  <c r="ET73" i="15"/>
  <c r="ET74" i="15"/>
  <c r="EL60" i="15"/>
  <c r="EL61" i="15"/>
  <c r="EL62" i="15"/>
  <c r="EL63" i="15"/>
  <c r="EL64" i="15"/>
  <c r="EL65" i="15"/>
  <c r="EL66" i="15"/>
  <c r="EL67" i="15"/>
  <c r="EL68" i="15"/>
  <c r="EL69" i="15"/>
  <c r="EL70" i="15"/>
  <c r="EL71" i="15"/>
  <c r="EL72" i="15"/>
  <c r="EL73" i="15"/>
  <c r="EL74" i="15"/>
  <c r="ED60" i="15"/>
  <c r="ED61" i="15"/>
  <c r="ED62" i="15"/>
  <c r="ED63" i="15"/>
  <c r="ED64" i="15"/>
  <c r="ED65" i="15"/>
  <c r="ED66" i="15"/>
  <c r="ED67" i="15"/>
  <c r="ED68" i="15"/>
  <c r="ED69" i="15"/>
  <c r="ED70" i="15"/>
  <c r="ED71" i="15"/>
  <c r="ED72" i="15"/>
  <c r="ED73" i="15"/>
  <c r="ED74" i="15"/>
  <c r="DV60" i="15"/>
  <c r="DV61" i="15"/>
  <c r="DV62" i="15"/>
  <c r="DV63" i="15"/>
  <c r="DV64" i="15"/>
  <c r="DV65" i="15"/>
  <c r="DV66" i="15"/>
  <c r="DV67" i="15"/>
  <c r="DV68" i="15"/>
  <c r="DV69" i="15"/>
  <c r="DV70" i="15"/>
  <c r="DV71" i="15"/>
  <c r="DV72" i="15"/>
  <c r="DV73" i="15"/>
  <c r="DV74" i="15"/>
  <c r="DN60" i="15"/>
  <c r="DN61" i="15"/>
  <c r="DN62" i="15"/>
  <c r="DN63" i="15"/>
  <c r="DN64" i="15"/>
  <c r="DN65" i="15"/>
  <c r="DN66" i="15"/>
  <c r="DN67" i="15"/>
  <c r="DN68" i="15"/>
  <c r="DN69" i="15"/>
  <c r="DN70" i="15"/>
  <c r="DN71" i="15"/>
  <c r="DN72" i="15"/>
  <c r="DN73" i="15"/>
  <c r="DN74" i="15"/>
  <c r="CX60" i="15"/>
  <c r="CX61" i="15"/>
  <c r="CX62" i="15"/>
  <c r="CX63" i="15"/>
  <c r="CX64" i="15"/>
  <c r="CX65" i="15"/>
  <c r="CX66" i="15"/>
  <c r="CX67" i="15"/>
  <c r="CX68" i="15"/>
  <c r="CX69" i="15"/>
  <c r="CX70" i="15"/>
  <c r="CX71" i="15"/>
  <c r="CX72" i="15"/>
  <c r="CX73" i="15"/>
  <c r="CX74" i="15"/>
  <c r="DF60" i="15"/>
  <c r="DF61" i="15"/>
  <c r="DF62" i="15"/>
  <c r="DF63" i="15"/>
  <c r="DF64" i="15"/>
  <c r="DF65" i="15"/>
  <c r="DF66" i="15"/>
  <c r="DF67" i="15"/>
  <c r="DF68" i="15"/>
  <c r="DF69" i="15"/>
  <c r="DF70" i="15"/>
  <c r="DF71" i="15"/>
  <c r="DF72" i="15"/>
  <c r="DF73" i="15"/>
  <c r="DF74" i="15"/>
  <c r="CP60" i="15"/>
  <c r="CP61" i="15"/>
  <c r="CP62" i="15"/>
  <c r="CP63" i="15"/>
  <c r="CP64" i="15"/>
  <c r="CP65" i="15"/>
  <c r="CP66" i="15"/>
  <c r="CP67" i="15"/>
  <c r="CP68" i="15"/>
  <c r="CP69" i="15"/>
  <c r="CP70" i="15"/>
  <c r="CP71" i="15"/>
  <c r="CP72" i="15"/>
  <c r="CP73" i="15"/>
  <c r="CP74" i="15"/>
  <c r="CH60" i="15"/>
  <c r="CH61" i="15"/>
  <c r="CH62" i="15"/>
  <c r="CH63" i="15"/>
  <c r="CH64" i="15"/>
  <c r="CH65" i="15"/>
  <c r="CH66" i="15"/>
  <c r="CH67" i="15"/>
  <c r="CH68" i="15"/>
  <c r="CH69" i="15"/>
  <c r="CH70" i="15"/>
  <c r="CH71" i="15"/>
  <c r="CH72" i="15"/>
  <c r="CH73" i="15"/>
  <c r="CH74" i="15"/>
  <c r="BZ60" i="15"/>
  <c r="BZ61" i="15"/>
  <c r="BZ62" i="15"/>
  <c r="BZ63" i="15"/>
  <c r="BZ64" i="15"/>
  <c r="BZ65" i="15"/>
  <c r="BZ66" i="15"/>
  <c r="BZ67" i="15"/>
  <c r="BZ68" i="15"/>
  <c r="BZ69" i="15"/>
  <c r="BZ70" i="15"/>
  <c r="BZ71" i="15"/>
  <c r="BZ72" i="15"/>
  <c r="BZ73" i="15"/>
  <c r="BZ74" i="15"/>
  <c r="BR60" i="15"/>
  <c r="BR61" i="15"/>
  <c r="BR62" i="15"/>
  <c r="BR63" i="15"/>
  <c r="BR64" i="15"/>
  <c r="BR65" i="15"/>
  <c r="BR66" i="15"/>
  <c r="BR67" i="15"/>
  <c r="BR68" i="15"/>
  <c r="BR69" i="15"/>
  <c r="BR70" i="15"/>
  <c r="BR71" i="15"/>
  <c r="BR72" i="15"/>
  <c r="BR73" i="15"/>
  <c r="BR74" i="15"/>
  <c r="BJ60" i="15"/>
  <c r="BJ61" i="15"/>
  <c r="BJ62" i="15"/>
  <c r="BJ63" i="15"/>
  <c r="BJ64" i="15"/>
  <c r="BJ65" i="15"/>
  <c r="BJ66" i="15"/>
  <c r="BJ67" i="15"/>
  <c r="BJ68" i="15"/>
  <c r="BJ69" i="15"/>
  <c r="BJ70" i="15"/>
  <c r="BJ71" i="15"/>
  <c r="BJ72" i="15"/>
  <c r="BJ73" i="15"/>
  <c r="BJ74" i="15"/>
  <c r="BC60" i="15"/>
  <c r="BC61" i="15"/>
  <c r="BC62" i="15"/>
  <c r="BC63" i="15"/>
  <c r="BC64" i="15"/>
  <c r="BC65" i="15"/>
  <c r="BC66" i="15"/>
  <c r="BC67" i="15"/>
  <c r="BC68" i="15"/>
  <c r="BC69" i="15"/>
  <c r="BC70" i="15"/>
  <c r="BC71" i="15"/>
  <c r="BC72" i="15"/>
  <c r="BC73" i="15"/>
  <c r="BC74" i="15"/>
  <c r="BN74" i="15"/>
  <c r="AU60" i="15"/>
  <c r="AU61" i="15"/>
  <c r="AU62" i="15"/>
  <c r="AU63" i="15"/>
  <c r="AU64" i="15"/>
  <c r="AU65" i="15"/>
  <c r="AU66" i="15"/>
  <c r="AU67" i="15"/>
  <c r="AU68" i="15"/>
  <c r="AU69" i="15"/>
  <c r="AU70" i="15"/>
  <c r="AU71" i="15"/>
  <c r="AU72" i="15"/>
  <c r="AU73" i="15"/>
  <c r="AU74" i="15"/>
  <c r="AN60" i="15"/>
  <c r="AN61" i="15"/>
  <c r="AN62" i="15"/>
  <c r="AN63" i="15"/>
  <c r="AN64" i="15"/>
  <c r="AN65" i="15"/>
  <c r="AN66" i="15"/>
  <c r="AN67" i="15"/>
  <c r="AN68" i="15"/>
  <c r="AN69" i="15"/>
  <c r="AN70" i="15"/>
  <c r="AN71" i="15"/>
  <c r="AN72" i="15"/>
  <c r="AN73" i="15"/>
  <c r="AN74" i="15"/>
  <c r="AY74" i="15"/>
  <c r="AF60" i="15"/>
  <c r="AF61" i="15"/>
  <c r="AF62" i="15"/>
  <c r="AF63" i="15"/>
  <c r="AF64" i="15"/>
  <c r="AF65" i="15"/>
  <c r="AF66" i="15"/>
  <c r="AF67" i="15"/>
  <c r="AF68" i="15"/>
  <c r="AF69" i="15"/>
  <c r="AF70" i="15"/>
  <c r="AF71" i="15"/>
  <c r="AF72" i="15"/>
  <c r="AF73" i="15"/>
  <c r="AF74" i="15"/>
  <c r="X60" i="15"/>
  <c r="X61" i="15"/>
  <c r="X62" i="15"/>
  <c r="X63" i="15"/>
  <c r="X64" i="15"/>
  <c r="X65" i="15"/>
  <c r="X66" i="15"/>
  <c r="X67" i="15"/>
  <c r="X68" i="15"/>
  <c r="X69" i="15"/>
  <c r="X70" i="15"/>
  <c r="X71" i="15"/>
  <c r="X72" i="15"/>
  <c r="X73" i="15"/>
  <c r="X74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XF74" i="15"/>
  <c r="XC61" i="15"/>
  <c r="WB61" i="15"/>
  <c r="TY61" i="15"/>
  <c r="RS61" i="15"/>
  <c r="QV61" i="15"/>
  <c r="QG61" i="15"/>
  <c r="PK61" i="15"/>
  <c r="NX61" i="15"/>
  <c r="MS61" i="15"/>
  <c r="MD61" i="15"/>
  <c r="GW61" i="15"/>
  <c r="BL61" i="15"/>
  <c r="AW61" i="15"/>
  <c r="XD61" i="15"/>
  <c r="WC61" i="15"/>
  <c r="TZ61" i="15"/>
  <c r="RT61" i="15"/>
  <c r="QW61" i="15"/>
  <c r="QH61" i="15"/>
  <c r="PL61" i="15"/>
  <c r="NY61" i="15"/>
  <c r="MT61" i="15"/>
  <c r="ME61" i="15"/>
  <c r="GX61" i="15"/>
  <c r="BM61" i="15"/>
  <c r="AX61" i="15"/>
  <c r="XE61" i="15"/>
  <c r="WD61" i="15"/>
  <c r="UA61" i="15"/>
  <c r="RU61" i="15"/>
  <c r="QX61" i="15"/>
  <c r="QI61" i="15"/>
  <c r="PM61" i="15"/>
  <c r="NZ61" i="15"/>
  <c r="MU61" i="15"/>
  <c r="MF61" i="15"/>
  <c r="GY61" i="15"/>
  <c r="BN61" i="15"/>
  <c r="AY61" i="15"/>
  <c r="XF61" i="15"/>
  <c r="XC62" i="15"/>
  <c r="WB62" i="15"/>
  <c r="TY62" i="15"/>
  <c r="RS62" i="15"/>
  <c r="QV62" i="15"/>
  <c r="QG62" i="15"/>
  <c r="PK62" i="15"/>
  <c r="NX62" i="15"/>
  <c r="MS62" i="15"/>
  <c r="MD62" i="15"/>
  <c r="GW62" i="15"/>
  <c r="BL62" i="15"/>
  <c r="AW62" i="15"/>
  <c r="XD62" i="15"/>
  <c r="WC62" i="15"/>
  <c r="TZ62" i="15"/>
  <c r="RT62" i="15"/>
  <c r="QW62" i="15"/>
  <c r="QH62" i="15"/>
  <c r="PL62" i="15"/>
  <c r="NY62" i="15"/>
  <c r="MT62" i="15"/>
  <c r="ME62" i="15"/>
  <c r="GX62" i="15"/>
  <c r="BM62" i="15"/>
  <c r="AX62" i="15"/>
  <c r="XE62" i="15"/>
  <c r="WD62" i="15"/>
  <c r="UA62" i="15"/>
  <c r="RU62" i="15"/>
  <c r="QX62" i="15"/>
  <c r="QI62" i="15"/>
  <c r="PM62" i="15"/>
  <c r="NZ62" i="15"/>
  <c r="MU62" i="15"/>
  <c r="MF62" i="15"/>
  <c r="GY62" i="15"/>
  <c r="BN62" i="15"/>
  <c r="AY62" i="15"/>
  <c r="XF62" i="15"/>
  <c r="XC63" i="15"/>
  <c r="WB63" i="15"/>
  <c r="TY63" i="15"/>
  <c r="RS63" i="15"/>
  <c r="QV63" i="15"/>
  <c r="QG63" i="15"/>
  <c r="PK63" i="15"/>
  <c r="NX63" i="15"/>
  <c r="MS63" i="15"/>
  <c r="MD63" i="15"/>
  <c r="GW63" i="15"/>
  <c r="BL63" i="15"/>
  <c r="AW63" i="15"/>
  <c r="XD63" i="15"/>
  <c r="WC63" i="15"/>
  <c r="TZ63" i="15"/>
  <c r="RT63" i="15"/>
  <c r="QW63" i="15"/>
  <c r="QH63" i="15"/>
  <c r="PL63" i="15"/>
  <c r="NY63" i="15"/>
  <c r="MT63" i="15"/>
  <c r="ME63" i="15"/>
  <c r="GX63" i="15"/>
  <c r="BM63" i="15"/>
  <c r="AX63" i="15"/>
  <c r="XE63" i="15"/>
  <c r="WD63" i="15"/>
  <c r="UA63" i="15"/>
  <c r="RU63" i="15"/>
  <c r="QX63" i="15"/>
  <c r="QI63" i="15"/>
  <c r="PM63" i="15"/>
  <c r="NZ63" i="15"/>
  <c r="MU63" i="15"/>
  <c r="MF63" i="15"/>
  <c r="GY63" i="15"/>
  <c r="BN63" i="15"/>
  <c r="AY63" i="15"/>
  <c r="XF63" i="15"/>
  <c r="XC64" i="15"/>
  <c r="WB64" i="15"/>
  <c r="TY64" i="15"/>
  <c r="RS64" i="15"/>
  <c r="QV64" i="15"/>
  <c r="QG64" i="15"/>
  <c r="PK64" i="15"/>
  <c r="NX64" i="15"/>
  <c r="MS64" i="15"/>
  <c r="MD64" i="15"/>
  <c r="GW64" i="15"/>
  <c r="BL64" i="15"/>
  <c r="AW64" i="15"/>
  <c r="XD64" i="15"/>
  <c r="WC64" i="15"/>
  <c r="TZ64" i="15"/>
  <c r="RT64" i="15"/>
  <c r="QW64" i="15"/>
  <c r="QH64" i="15"/>
  <c r="PL64" i="15"/>
  <c r="NY64" i="15"/>
  <c r="MT64" i="15"/>
  <c r="ME64" i="15"/>
  <c r="GX64" i="15"/>
  <c r="BM64" i="15"/>
  <c r="AX64" i="15"/>
  <c r="XE64" i="15"/>
  <c r="WD64" i="15"/>
  <c r="UA64" i="15"/>
  <c r="RU64" i="15"/>
  <c r="QX64" i="15"/>
  <c r="QI64" i="15"/>
  <c r="PM64" i="15"/>
  <c r="NZ64" i="15"/>
  <c r="MU64" i="15"/>
  <c r="MF64" i="15"/>
  <c r="GY64" i="15"/>
  <c r="BN64" i="15"/>
  <c r="AY64" i="15"/>
  <c r="XF64" i="15"/>
  <c r="XC65" i="15"/>
  <c r="WB65" i="15"/>
  <c r="TY65" i="15"/>
  <c r="RS65" i="15"/>
  <c r="QV65" i="15"/>
  <c r="QG65" i="15"/>
  <c r="PK65" i="15"/>
  <c r="NX65" i="15"/>
  <c r="MS65" i="15"/>
  <c r="MD65" i="15"/>
  <c r="GW65" i="15"/>
  <c r="BL65" i="15"/>
  <c r="AW65" i="15"/>
  <c r="XD65" i="15"/>
  <c r="WC65" i="15"/>
  <c r="TZ65" i="15"/>
  <c r="RT65" i="15"/>
  <c r="QW65" i="15"/>
  <c r="QH65" i="15"/>
  <c r="PL65" i="15"/>
  <c r="NY65" i="15"/>
  <c r="MT65" i="15"/>
  <c r="ME65" i="15"/>
  <c r="GX65" i="15"/>
  <c r="BM65" i="15"/>
  <c r="AX65" i="15"/>
  <c r="XE65" i="15"/>
  <c r="WD65" i="15"/>
  <c r="UA65" i="15"/>
  <c r="RU65" i="15"/>
  <c r="QX65" i="15"/>
  <c r="QI65" i="15"/>
  <c r="PM65" i="15"/>
  <c r="NZ65" i="15"/>
  <c r="MU65" i="15"/>
  <c r="MF65" i="15"/>
  <c r="GY65" i="15"/>
  <c r="BN65" i="15"/>
  <c r="AY65" i="15"/>
  <c r="XF65" i="15"/>
  <c r="XC66" i="15"/>
  <c r="WB66" i="15"/>
  <c r="TY66" i="15"/>
  <c r="RS66" i="15"/>
  <c r="QV66" i="15"/>
  <c r="QG66" i="15"/>
  <c r="PK66" i="15"/>
  <c r="NX66" i="15"/>
  <c r="MS66" i="15"/>
  <c r="MD66" i="15"/>
  <c r="GW66" i="15"/>
  <c r="BL66" i="15"/>
  <c r="AW66" i="15"/>
  <c r="XD66" i="15"/>
  <c r="WC66" i="15"/>
  <c r="TZ66" i="15"/>
  <c r="RT66" i="15"/>
  <c r="QW66" i="15"/>
  <c r="QH66" i="15"/>
  <c r="PL66" i="15"/>
  <c r="NY66" i="15"/>
  <c r="MT66" i="15"/>
  <c r="ME66" i="15"/>
  <c r="GX66" i="15"/>
  <c r="BM66" i="15"/>
  <c r="AX66" i="15"/>
  <c r="XE66" i="15"/>
  <c r="WD66" i="15"/>
  <c r="UA66" i="15"/>
  <c r="RU66" i="15"/>
  <c r="QX66" i="15"/>
  <c r="QI66" i="15"/>
  <c r="PM66" i="15"/>
  <c r="NZ66" i="15"/>
  <c r="MU66" i="15"/>
  <c r="MF66" i="15"/>
  <c r="GY66" i="15"/>
  <c r="BN66" i="15"/>
  <c r="AY66" i="15"/>
  <c r="XF66" i="15"/>
  <c r="XC67" i="15"/>
  <c r="WB67" i="15"/>
  <c r="TY67" i="15"/>
  <c r="RS67" i="15"/>
  <c r="QV67" i="15"/>
  <c r="QG67" i="15"/>
  <c r="PK67" i="15"/>
  <c r="NX67" i="15"/>
  <c r="MS67" i="15"/>
  <c r="MD67" i="15"/>
  <c r="GW67" i="15"/>
  <c r="BL67" i="15"/>
  <c r="AW67" i="15"/>
  <c r="XD67" i="15"/>
  <c r="WC67" i="15"/>
  <c r="TZ67" i="15"/>
  <c r="RT67" i="15"/>
  <c r="QW67" i="15"/>
  <c r="QH67" i="15"/>
  <c r="PL67" i="15"/>
  <c r="NY67" i="15"/>
  <c r="MT67" i="15"/>
  <c r="ME67" i="15"/>
  <c r="GX67" i="15"/>
  <c r="BM67" i="15"/>
  <c r="AX67" i="15"/>
  <c r="XE67" i="15"/>
  <c r="WD67" i="15"/>
  <c r="UA67" i="15"/>
  <c r="RU67" i="15"/>
  <c r="QX67" i="15"/>
  <c r="QI67" i="15"/>
  <c r="PM67" i="15"/>
  <c r="NZ67" i="15"/>
  <c r="MU67" i="15"/>
  <c r="MF67" i="15"/>
  <c r="GY67" i="15"/>
  <c r="BN67" i="15"/>
  <c r="AY67" i="15"/>
  <c r="XF67" i="15"/>
  <c r="XC68" i="15"/>
  <c r="WB68" i="15"/>
  <c r="TY68" i="15"/>
  <c r="RS68" i="15"/>
  <c r="QV68" i="15"/>
  <c r="QG68" i="15"/>
  <c r="PK68" i="15"/>
  <c r="NX68" i="15"/>
  <c r="MS68" i="15"/>
  <c r="MD68" i="15"/>
  <c r="GW68" i="15"/>
  <c r="BL68" i="15"/>
  <c r="AW68" i="15"/>
  <c r="XD68" i="15"/>
  <c r="WC68" i="15"/>
  <c r="TZ68" i="15"/>
  <c r="RT68" i="15"/>
  <c r="QW68" i="15"/>
  <c r="QH68" i="15"/>
  <c r="PL68" i="15"/>
  <c r="NY68" i="15"/>
  <c r="MT68" i="15"/>
  <c r="ME68" i="15"/>
  <c r="GX68" i="15"/>
  <c r="BM68" i="15"/>
  <c r="AX68" i="15"/>
  <c r="XE68" i="15"/>
  <c r="WD68" i="15"/>
  <c r="UA68" i="15"/>
  <c r="RU68" i="15"/>
  <c r="QX68" i="15"/>
  <c r="QI68" i="15"/>
  <c r="PM68" i="15"/>
  <c r="NZ68" i="15"/>
  <c r="MU68" i="15"/>
  <c r="MF68" i="15"/>
  <c r="GY68" i="15"/>
  <c r="BN68" i="15"/>
  <c r="AY68" i="15"/>
  <c r="XF68" i="15"/>
  <c r="XC69" i="15"/>
  <c r="WB69" i="15"/>
  <c r="TY69" i="15"/>
  <c r="RS69" i="15"/>
  <c r="QV69" i="15"/>
  <c r="QG69" i="15"/>
  <c r="PK69" i="15"/>
  <c r="NX69" i="15"/>
  <c r="MS69" i="15"/>
  <c r="MD69" i="15"/>
  <c r="GW69" i="15"/>
  <c r="BL69" i="15"/>
  <c r="AW69" i="15"/>
  <c r="XD69" i="15"/>
  <c r="WC69" i="15"/>
  <c r="TZ69" i="15"/>
  <c r="RT69" i="15"/>
  <c r="QW69" i="15"/>
  <c r="QH69" i="15"/>
  <c r="PL69" i="15"/>
  <c r="NY69" i="15"/>
  <c r="MT69" i="15"/>
  <c r="ME69" i="15"/>
  <c r="GX69" i="15"/>
  <c r="BM69" i="15"/>
  <c r="AX69" i="15"/>
  <c r="XE69" i="15"/>
  <c r="WD69" i="15"/>
  <c r="UA69" i="15"/>
  <c r="RU69" i="15"/>
  <c r="QX69" i="15"/>
  <c r="QI69" i="15"/>
  <c r="PM69" i="15"/>
  <c r="NZ69" i="15"/>
  <c r="MU69" i="15"/>
  <c r="MF69" i="15"/>
  <c r="GY69" i="15"/>
  <c r="BN69" i="15"/>
  <c r="AY69" i="15"/>
  <c r="XF69" i="15"/>
  <c r="XC70" i="15"/>
  <c r="WB70" i="15"/>
  <c r="TY70" i="15"/>
  <c r="RS70" i="15"/>
  <c r="QV70" i="15"/>
  <c r="QG70" i="15"/>
  <c r="PK70" i="15"/>
  <c r="NX70" i="15"/>
  <c r="MS70" i="15"/>
  <c r="MD70" i="15"/>
  <c r="GW70" i="15"/>
  <c r="BL70" i="15"/>
  <c r="AW70" i="15"/>
  <c r="XD70" i="15"/>
  <c r="WC70" i="15"/>
  <c r="TZ70" i="15"/>
  <c r="RT70" i="15"/>
  <c r="QW70" i="15"/>
  <c r="QH70" i="15"/>
  <c r="PL70" i="15"/>
  <c r="NY70" i="15"/>
  <c r="MT70" i="15"/>
  <c r="ME70" i="15"/>
  <c r="GX70" i="15"/>
  <c r="BM70" i="15"/>
  <c r="AX70" i="15"/>
  <c r="XE70" i="15"/>
  <c r="WD70" i="15"/>
  <c r="UA70" i="15"/>
  <c r="RU70" i="15"/>
  <c r="QX70" i="15"/>
  <c r="QI70" i="15"/>
  <c r="PM70" i="15"/>
  <c r="NZ70" i="15"/>
  <c r="MU70" i="15"/>
  <c r="MF70" i="15"/>
  <c r="GY70" i="15"/>
  <c r="BN70" i="15"/>
  <c r="AY70" i="15"/>
  <c r="XF70" i="15"/>
  <c r="XC71" i="15"/>
  <c r="WB71" i="15"/>
  <c r="TY71" i="15"/>
  <c r="RS71" i="15"/>
  <c r="QV71" i="15"/>
  <c r="QG71" i="15"/>
  <c r="PK71" i="15"/>
  <c r="NX71" i="15"/>
  <c r="MS71" i="15"/>
  <c r="MD71" i="15"/>
  <c r="GW71" i="15"/>
  <c r="BL71" i="15"/>
  <c r="AW71" i="15"/>
  <c r="XD71" i="15"/>
  <c r="WC71" i="15"/>
  <c r="TZ71" i="15"/>
  <c r="RT71" i="15"/>
  <c r="QW71" i="15"/>
  <c r="QH71" i="15"/>
  <c r="PL71" i="15"/>
  <c r="NY71" i="15"/>
  <c r="MT71" i="15"/>
  <c r="ME71" i="15"/>
  <c r="GX71" i="15"/>
  <c r="BM71" i="15"/>
  <c r="AX71" i="15"/>
  <c r="XE71" i="15"/>
  <c r="WD71" i="15"/>
  <c r="UA71" i="15"/>
  <c r="RU71" i="15"/>
  <c r="QX71" i="15"/>
  <c r="QI71" i="15"/>
  <c r="PM71" i="15"/>
  <c r="NZ71" i="15"/>
  <c r="MU71" i="15"/>
  <c r="MF71" i="15"/>
  <c r="GY71" i="15"/>
  <c r="BN71" i="15"/>
  <c r="AY71" i="15"/>
  <c r="XF71" i="15"/>
  <c r="XC72" i="15"/>
  <c r="WB72" i="15"/>
  <c r="TY72" i="15"/>
  <c r="RS72" i="15"/>
  <c r="QV72" i="15"/>
  <c r="QG72" i="15"/>
  <c r="PK72" i="15"/>
  <c r="NX72" i="15"/>
  <c r="MS72" i="15"/>
  <c r="MD72" i="15"/>
  <c r="GW72" i="15"/>
  <c r="BL72" i="15"/>
  <c r="AW72" i="15"/>
  <c r="XD72" i="15"/>
  <c r="WC72" i="15"/>
  <c r="TZ72" i="15"/>
  <c r="RT72" i="15"/>
  <c r="QW72" i="15"/>
  <c r="QH72" i="15"/>
  <c r="PL72" i="15"/>
  <c r="NY72" i="15"/>
  <c r="MT72" i="15"/>
  <c r="ME72" i="15"/>
  <c r="GX72" i="15"/>
  <c r="BM72" i="15"/>
  <c r="AX72" i="15"/>
  <c r="XE72" i="15"/>
  <c r="WD72" i="15"/>
  <c r="UA72" i="15"/>
  <c r="RU72" i="15"/>
  <c r="QX72" i="15"/>
  <c r="QI72" i="15"/>
  <c r="PM72" i="15"/>
  <c r="NZ72" i="15"/>
  <c r="MU72" i="15"/>
  <c r="MF72" i="15"/>
  <c r="GY72" i="15"/>
  <c r="BN72" i="15"/>
  <c r="AY72" i="15"/>
  <c r="XF72" i="15"/>
  <c r="XC73" i="15"/>
  <c r="WB73" i="15"/>
  <c r="TY73" i="15"/>
  <c r="RS73" i="15"/>
  <c r="QV73" i="15"/>
  <c r="QG73" i="15"/>
  <c r="PK73" i="15"/>
  <c r="NX73" i="15"/>
  <c r="MS73" i="15"/>
  <c r="MD73" i="15"/>
  <c r="GW73" i="15"/>
  <c r="BL73" i="15"/>
  <c r="AW73" i="15"/>
  <c r="XD73" i="15"/>
  <c r="WC73" i="15"/>
  <c r="TZ73" i="15"/>
  <c r="RT73" i="15"/>
  <c r="QW73" i="15"/>
  <c r="QH73" i="15"/>
  <c r="PL73" i="15"/>
  <c r="NY73" i="15"/>
  <c r="MT73" i="15"/>
  <c r="ME73" i="15"/>
  <c r="GX73" i="15"/>
  <c r="BM73" i="15"/>
  <c r="AX73" i="15"/>
  <c r="XE73" i="15"/>
  <c r="WD73" i="15"/>
  <c r="UA73" i="15"/>
  <c r="RU73" i="15"/>
  <c r="QX73" i="15"/>
  <c r="QI73" i="15"/>
  <c r="PM73" i="15"/>
  <c r="NZ73" i="15"/>
  <c r="MU73" i="15"/>
  <c r="MF73" i="15"/>
  <c r="GY73" i="15"/>
  <c r="BN73" i="15"/>
  <c r="AY73" i="15"/>
  <c r="XF73" i="15"/>
  <c r="XC74" i="15"/>
  <c r="XC75" i="15"/>
  <c r="XC76" i="15"/>
  <c r="WD60" i="15"/>
  <c r="UA60" i="15"/>
  <c r="RU60" i="15"/>
  <c r="QX60" i="15"/>
  <c r="QI60" i="15"/>
  <c r="PM60" i="15"/>
  <c r="NZ60" i="15"/>
  <c r="MU60" i="15"/>
  <c r="MF60" i="15"/>
  <c r="GY60" i="15"/>
  <c r="BN60" i="15"/>
  <c r="AY60" i="15"/>
  <c r="XF60" i="15"/>
  <c r="XC60" i="15"/>
  <c r="D14" i="15"/>
  <c r="D10" i="15"/>
  <c r="D16" i="15"/>
  <c r="TX60" i="15"/>
  <c r="TX61" i="15"/>
  <c r="TX62" i="15"/>
  <c r="TX63" i="15"/>
  <c r="TN58" i="15"/>
  <c r="TY58" i="15"/>
  <c r="TX64" i="15"/>
  <c r="TX65" i="15"/>
  <c r="TX66" i="15"/>
  <c r="TX67" i="15"/>
  <c r="TX68" i="15"/>
  <c r="TX69" i="15"/>
  <c r="TX70" i="15"/>
  <c r="TX71" i="15"/>
  <c r="TX72" i="15"/>
  <c r="TX73" i="15"/>
  <c r="TT53" i="15"/>
  <c r="TT54" i="15"/>
  <c r="UA53" i="15"/>
  <c r="UA54" i="15"/>
  <c r="TM53" i="15"/>
  <c r="TM54" i="15"/>
  <c r="TF53" i="15"/>
  <c r="TF54" i="15"/>
  <c r="SY53" i="15"/>
  <c r="SY54" i="15"/>
  <c r="SR53" i="15"/>
  <c r="SR54" i="15"/>
  <c r="SK53" i="15"/>
  <c r="SK54" i="15"/>
  <c r="UA75" i="15"/>
  <c r="WM60" i="15"/>
  <c r="WM61" i="15"/>
  <c r="WM62" i="15"/>
  <c r="WM63" i="15"/>
  <c r="WM64" i="15"/>
  <c r="WM65" i="15"/>
  <c r="WM66" i="15"/>
  <c r="WM67" i="15"/>
  <c r="WM68" i="15"/>
  <c r="WM69" i="15"/>
  <c r="WM70" i="15"/>
  <c r="WM71" i="15"/>
  <c r="WM72" i="15"/>
  <c r="WM73" i="15"/>
  <c r="WT53" i="15"/>
  <c r="WT54" i="15"/>
  <c r="WP75" i="15"/>
  <c r="AV60" i="15"/>
  <c r="AV61" i="15"/>
  <c r="AV62" i="15"/>
  <c r="AV63" i="15"/>
  <c r="AL58" i="15"/>
  <c r="AW58" i="15"/>
  <c r="AV64" i="15"/>
  <c r="AV65" i="15"/>
  <c r="AV66" i="15"/>
  <c r="AV67" i="15"/>
  <c r="AV68" i="15"/>
  <c r="AV69" i="15"/>
  <c r="AV70" i="15"/>
  <c r="AV71" i="15"/>
  <c r="AV72" i="15"/>
  <c r="AV73" i="15"/>
  <c r="AR53" i="15"/>
  <c r="AR54" i="15"/>
  <c r="AY53" i="15"/>
  <c r="AY54" i="15"/>
  <c r="AY75" i="15"/>
  <c r="UZ60" i="15"/>
  <c r="UZ61" i="15"/>
  <c r="UZ62" i="15"/>
  <c r="UZ63" i="15"/>
  <c r="UZ64" i="15"/>
  <c r="UZ65" i="15"/>
  <c r="UZ66" i="15"/>
  <c r="UZ67" i="15"/>
  <c r="UZ68" i="15"/>
  <c r="UZ69" i="15"/>
  <c r="UZ70" i="15"/>
  <c r="UZ71" i="15"/>
  <c r="UZ72" i="15"/>
  <c r="UZ73" i="15"/>
  <c r="VG53" i="15"/>
  <c r="VG54" i="15"/>
  <c r="VC75" i="15"/>
  <c r="OA60" i="15"/>
  <c r="OA61" i="15"/>
  <c r="OA62" i="15"/>
  <c r="OA63" i="15"/>
  <c r="OA64" i="15"/>
  <c r="OA65" i="15"/>
  <c r="OA66" i="15"/>
  <c r="OA67" i="15"/>
  <c r="OA68" i="15"/>
  <c r="OA69" i="15"/>
  <c r="OA70" i="15"/>
  <c r="OA71" i="15"/>
  <c r="OA72" i="15"/>
  <c r="OA73" i="15"/>
  <c r="OH53" i="15"/>
  <c r="OH54" i="15"/>
  <c r="OD75" i="15"/>
  <c r="HP60" i="15"/>
  <c r="HP61" i="15"/>
  <c r="HP62" i="15"/>
  <c r="HP63" i="15"/>
  <c r="HP64" i="15"/>
  <c r="HP65" i="15"/>
  <c r="HP66" i="15"/>
  <c r="HP67" i="15"/>
  <c r="HP68" i="15"/>
  <c r="HP69" i="15"/>
  <c r="HP70" i="15"/>
  <c r="HP71" i="15"/>
  <c r="HP72" i="15"/>
  <c r="HP73" i="15"/>
  <c r="HW53" i="15"/>
  <c r="HW54" i="15"/>
  <c r="HS75" i="15"/>
  <c r="EA60" i="15"/>
  <c r="EA61" i="15"/>
  <c r="EA62" i="15"/>
  <c r="EA63" i="15"/>
  <c r="EA64" i="15"/>
  <c r="EA65" i="15"/>
  <c r="EA66" i="15"/>
  <c r="EA67" i="15"/>
  <c r="EA68" i="15"/>
  <c r="EA69" i="15"/>
  <c r="EA70" i="15"/>
  <c r="EA71" i="15"/>
  <c r="EA72" i="15"/>
  <c r="EA73" i="15"/>
  <c r="EH53" i="15"/>
  <c r="EH54" i="15"/>
  <c r="ED75" i="15"/>
  <c r="EY60" i="15"/>
  <c r="EY61" i="15"/>
  <c r="EY62" i="15"/>
  <c r="EY63" i="15"/>
  <c r="EY64" i="15"/>
  <c r="EY65" i="15"/>
  <c r="EY66" i="15"/>
  <c r="EY67" i="15"/>
  <c r="EY68" i="15"/>
  <c r="EY69" i="15"/>
  <c r="EY70" i="15"/>
  <c r="EY71" i="15"/>
  <c r="EY72" i="15"/>
  <c r="EY73" i="15"/>
  <c r="FF53" i="15"/>
  <c r="FF54" i="15"/>
  <c r="FB75" i="15"/>
  <c r="OI60" i="15"/>
  <c r="OI61" i="15"/>
  <c r="OI62" i="15"/>
  <c r="OI63" i="15"/>
  <c r="OI64" i="15"/>
  <c r="OI65" i="15"/>
  <c r="OI66" i="15"/>
  <c r="OI67" i="15"/>
  <c r="OI68" i="15"/>
  <c r="OI69" i="15"/>
  <c r="OI70" i="15"/>
  <c r="OI71" i="15"/>
  <c r="OI72" i="15"/>
  <c r="OI73" i="15"/>
  <c r="OP53" i="15"/>
  <c r="OP54" i="15"/>
  <c r="OL75" i="15"/>
  <c r="WA60" i="15"/>
  <c r="WA61" i="15"/>
  <c r="WA62" i="15"/>
  <c r="WA63" i="15"/>
  <c r="VQ58" i="15"/>
  <c r="WB58" i="15"/>
  <c r="WA64" i="15"/>
  <c r="WA65" i="15"/>
  <c r="WA66" i="15"/>
  <c r="WA67" i="15"/>
  <c r="WA68" i="15"/>
  <c r="WA69" i="15"/>
  <c r="WA70" i="15"/>
  <c r="WA71" i="15"/>
  <c r="WA72" i="15"/>
  <c r="WA73" i="15"/>
  <c r="VW53" i="15"/>
  <c r="VW54" i="15"/>
  <c r="WD53" i="15"/>
  <c r="WD54" i="15"/>
  <c r="WD75" i="15"/>
  <c r="UB60" i="15"/>
  <c r="UB61" i="15"/>
  <c r="UB62" i="15"/>
  <c r="UB63" i="15"/>
  <c r="UB64" i="15"/>
  <c r="UB65" i="15"/>
  <c r="UB66" i="15"/>
  <c r="UB67" i="15"/>
  <c r="UB68" i="15"/>
  <c r="UB69" i="15"/>
  <c r="UB70" i="15"/>
  <c r="UB71" i="15"/>
  <c r="UB72" i="15"/>
  <c r="UB73" i="15"/>
  <c r="UI53" i="15"/>
  <c r="UI54" i="15"/>
  <c r="UE75" i="15"/>
  <c r="RR60" i="15"/>
  <c r="RR61" i="15"/>
  <c r="RR62" i="15"/>
  <c r="RR63" i="15"/>
  <c r="RH58" i="15"/>
  <c r="RS58" i="15"/>
  <c r="RR64" i="15"/>
  <c r="RR65" i="15"/>
  <c r="RR66" i="15"/>
  <c r="RR67" i="15"/>
  <c r="RR68" i="15"/>
  <c r="RR69" i="15"/>
  <c r="RR70" i="15"/>
  <c r="RR71" i="15"/>
  <c r="RR72" i="15"/>
  <c r="RR73" i="15"/>
  <c r="RN53" i="15"/>
  <c r="RN54" i="15"/>
  <c r="RU53" i="15"/>
  <c r="RU54" i="15"/>
  <c r="RU75" i="15"/>
  <c r="QU60" i="15"/>
  <c r="QU61" i="15"/>
  <c r="QU62" i="15"/>
  <c r="QU63" i="15"/>
  <c r="QK58" i="15"/>
  <c r="QV58" i="15"/>
  <c r="QU64" i="15"/>
  <c r="QU65" i="15"/>
  <c r="QU66" i="15"/>
  <c r="QU67" i="15"/>
  <c r="QU68" i="15"/>
  <c r="QU69" i="15"/>
  <c r="QU70" i="15"/>
  <c r="QU71" i="15"/>
  <c r="QU72" i="15"/>
  <c r="QU73" i="15"/>
  <c r="QQ53" i="15"/>
  <c r="QQ54" i="15"/>
  <c r="QX53" i="15"/>
  <c r="QX54" i="15"/>
  <c r="QX75" i="15"/>
  <c r="QF60" i="15"/>
  <c r="QF61" i="15"/>
  <c r="QF62" i="15"/>
  <c r="QF63" i="15"/>
  <c r="PV58" i="15"/>
  <c r="QG58" i="15"/>
  <c r="QF64" i="15"/>
  <c r="QF65" i="15"/>
  <c r="QF66" i="15"/>
  <c r="QF67" i="15"/>
  <c r="QF68" i="15"/>
  <c r="QF69" i="15"/>
  <c r="QF70" i="15"/>
  <c r="QF71" i="15"/>
  <c r="QF72" i="15"/>
  <c r="QF73" i="15"/>
  <c r="QB53" i="15"/>
  <c r="QB54" i="15"/>
  <c r="QI53" i="15"/>
  <c r="QI54" i="15"/>
  <c r="PU53" i="15"/>
  <c r="PU54" i="15"/>
  <c r="QI75" i="15"/>
  <c r="PJ60" i="15"/>
  <c r="PJ61" i="15"/>
  <c r="PJ62" i="15"/>
  <c r="PJ63" i="15"/>
  <c r="OZ58" i="15"/>
  <c r="PK58" i="15"/>
  <c r="PJ64" i="15"/>
  <c r="PJ65" i="15"/>
  <c r="PJ66" i="15"/>
  <c r="PJ67" i="15"/>
  <c r="PJ68" i="15"/>
  <c r="PJ69" i="15"/>
  <c r="PJ70" i="15"/>
  <c r="PJ71" i="15"/>
  <c r="PJ72" i="15"/>
  <c r="PJ73" i="15"/>
  <c r="PF53" i="15"/>
  <c r="PF54" i="15"/>
  <c r="PM53" i="15"/>
  <c r="PM54" i="15"/>
  <c r="PM75" i="15"/>
  <c r="MC60" i="15"/>
  <c r="MC61" i="15"/>
  <c r="MC62" i="15"/>
  <c r="MC63" i="15"/>
  <c r="LS58" i="15"/>
  <c r="MD58" i="15"/>
  <c r="MC64" i="15"/>
  <c r="MC65" i="15"/>
  <c r="MC66" i="15"/>
  <c r="MC67" i="15"/>
  <c r="MC68" i="15"/>
  <c r="MC69" i="15"/>
  <c r="MC70" i="15"/>
  <c r="MC71" i="15"/>
  <c r="MC72" i="15"/>
  <c r="MC73" i="15"/>
  <c r="LY53" i="15"/>
  <c r="LY54" i="15"/>
  <c r="MF53" i="15"/>
  <c r="MF54" i="15"/>
  <c r="LR53" i="15"/>
  <c r="LR54" i="15"/>
  <c r="LK53" i="15"/>
  <c r="LK54" i="15"/>
  <c r="LD53" i="15"/>
  <c r="LD54" i="15"/>
  <c r="KW53" i="15"/>
  <c r="KW54" i="15"/>
  <c r="KP53" i="15"/>
  <c r="KP54" i="15"/>
  <c r="KI53" i="15"/>
  <c r="KI54" i="15"/>
  <c r="MF75" i="15"/>
  <c r="GV60" i="15"/>
  <c r="GV61" i="15"/>
  <c r="GV62" i="15"/>
  <c r="GV63" i="15"/>
  <c r="GL58" i="15"/>
  <c r="GW58" i="15"/>
  <c r="GV64" i="15"/>
  <c r="GV65" i="15"/>
  <c r="GV66" i="15"/>
  <c r="GV67" i="15"/>
  <c r="GV68" i="15"/>
  <c r="GV69" i="15"/>
  <c r="GV70" i="15"/>
  <c r="GV71" i="15"/>
  <c r="GV72" i="15"/>
  <c r="GV73" i="15"/>
  <c r="GR53" i="15"/>
  <c r="GR54" i="15"/>
  <c r="GY53" i="15"/>
  <c r="GY54" i="15"/>
  <c r="GK53" i="15"/>
  <c r="GK54" i="15"/>
  <c r="GD53" i="15"/>
  <c r="GD54" i="15"/>
  <c r="GY75" i="15"/>
  <c r="BK60" i="15"/>
  <c r="BK61" i="15"/>
  <c r="BK62" i="15"/>
  <c r="BK63" i="15"/>
  <c r="BA58" i="15"/>
  <c r="BL58" i="15"/>
  <c r="BK64" i="15"/>
  <c r="BK65" i="15"/>
  <c r="BK66" i="15"/>
  <c r="BK67" i="15"/>
  <c r="BK68" i="15"/>
  <c r="BK69" i="15"/>
  <c r="BK70" i="15"/>
  <c r="BK71" i="15"/>
  <c r="BK72" i="15"/>
  <c r="BK73" i="15"/>
  <c r="BG53" i="15"/>
  <c r="BG54" i="15"/>
  <c r="BN53" i="15"/>
  <c r="BN54" i="15"/>
  <c r="BN75" i="15"/>
  <c r="WE60" i="15"/>
  <c r="WE61" i="15"/>
  <c r="WE62" i="15"/>
  <c r="WE63" i="15"/>
  <c r="WE64" i="15"/>
  <c r="WE65" i="15"/>
  <c r="WE66" i="15"/>
  <c r="WE67" i="15"/>
  <c r="WE68" i="15"/>
  <c r="WE69" i="15"/>
  <c r="WE70" i="15"/>
  <c r="WE71" i="15"/>
  <c r="WE72" i="15"/>
  <c r="WE73" i="15"/>
  <c r="WL53" i="15"/>
  <c r="WL54" i="15"/>
  <c r="WH75" i="15"/>
  <c r="MR60" i="15"/>
  <c r="MR61" i="15"/>
  <c r="MR62" i="15"/>
  <c r="MR63" i="15"/>
  <c r="MH58" i="15"/>
  <c r="MS58" i="15"/>
  <c r="MR64" i="15"/>
  <c r="MR65" i="15"/>
  <c r="MR66" i="15"/>
  <c r="MR67" i="15"/>
  <c r="MR68" i="15"/>
  <c r="MR69" i="15"/>
  <c r="MR70" i="15"/>
  <c r="MR71" i="15"/>
  <c r="MR72" i="15"/>
  <c r="MR73" i="15"/>
  <c r="MN53" i="15"/>
  <c r="MN54" i="15"/>
  <c r="MU53" i="15"/>
  <c r="MU54" i="15"/>
  <c r="MU75" i="15"/>
  <c r="OQ60" i="15"/>
  <c r="OQ61" i="15"/>
  <c r="OQ62" i="15"/>
  <c r="OQ63" i="15"/>
  <c r="OQ64" i="15"/>
  <c r="OQ65" i="15"/>
  <c r="OQ66" i="15"/>
  <c r="OQ67" i="15"/>
  <c r="OQ68" i="15"/>
  <c r="OQ69" i="15"/>
  <c r="OQ70" i="15"/>
  <c r="OQ71" i="15"/>
  <c r="OQ72" i="15"/>
  <c r="OQ73" i="15"/>
  <c r="OX53" i="15"/>
  <c r="OX54" i="15"/>
  <c r="OT75" i="15"/>
  <c r="DC60" i="15"/>
  <c r="DC61" i="15"/>
  <c r="DC62" i="15"/>
  <c r="DC63" i="15"/>
  <c r="DC64" i="15"/>
  <c r="DC65" i="15"/>
  <c r="DC66" i="15"/>
  <c r="DC67" i="15"/>
  <c r="DC68" i="15"/>
  <c r="DC69" i="15"/>
  <c r="DC70" i="15"/>
  <c r="DC71" i="15"/>
  <c r="DC72" i="15"/>
  <c r="DC73" i="15"/>
  <c r="DJ53" i="15"/>
  <c r="DJ54" i="15"/>
  <c r="DF75" i="15"/>
  <c r="UJ60" i="15"/>
  <c r="UJ61" i="15"/>
  <c r="UJ62" i="15"/>
  <c r="UJ63" i="15"/>
  <c r="UJ64" i="15"/>
  <c r="UJ65" i="15"/>
  <c r="UJ66" i="15"/>
  <c r="UJ67" i="15"/>
  <c r="UJ68" i="15"/>
  <c r="UJ69" i="15"/>
  <c r="UJ70" i="15"/>
  <c r="UJ71" i="15"/>
  <c r="UJ72" i="15"/>
  <c r="UJ73" i="15"/>
  <c r="UQ53" i="15"/>
  <c r="UQ54" i="15"/>
  <c r="UM75" i="15"/>
  <c r="JL60" i="15"/>
  <c r="JL61" i="15"/>
  <c r="JL62" i="15"/>
  <c r="JL63" i="15"/>
  <c r="JL64" i="15"/>
  <c r="JL65" i="15"/>
  <c r="JL66" i="15"/>
  <c r="JL67" i="15"/>
  <c r="JL68" i="15"/>
  <c r="JL69" i="15"/>
  <c r="JL70" i="15"/>
  <c r="JL71" i="15"/>
  <c r="JL72" i="15"/>
  <c r="JL73" i="15"/>
  <c r="JS53" i="15"/>
  <c r="JS54" i="15"/>
  <c r="JO75" i="15"/>
  <c r="VH60" i="15"/>
  <c r="VH61" i="15"/>
  <c r="VH62" i="15"/>
  <c r="VH63" i="15"/>
  <c r="VH64" i="15"/>
  <c r="VH65" i="15"/>
  <c r="VH66" i="15"/>
  <c r="VH67" i="15"/>
  <c r="VH68" i="15"/>
  <c r="VH69" i="15"/>
  <c r="VH70" i="15"/>
  <c r="VH71" i="15"/>
  <c r="VH72" i="15"/>
  <c r="VH73" i="15"/>
  <c r="VO53" i="15"/>
  <c r="VO54" i="15"/>
  <c r="VK75" i="15"/>
  <c r="UR60" i="15"/>
  <c r="UR61" i="15"/>
  <c r="UR62" i="15"/>
  <c r="UR63" i="15"/>
  <c r="UR64" i="15"/>
  <c r="UR65" i="15"/>
  <c r="UR66" i="15"/>
  <c r="UR67" i="15"/>
  <c r="UR68" i="15"/>
  <c r="UR69" i="15"/>
  <c r="UR70" i="15"/>
  <c r="UR71" i="15"/>
  <c r="UR72" i="15"/>
  <c r="UR73" i="15"/>
  <c r="UY53" i="15"/>
  <c r="UY54" i="15"/>
  <c r="UU75" i="15"/>
  <c r="RV60" i="15"/>
  <c r="RV61" i="15"/>
  <c r="RV62" i="15"/>
  <c r="RV63" i="15"/>
  <c r="RV64" i="15"/>
  <c r="RV65" i="15"/>
  <c r="RV66" i="15"/>
  <c r="RV67" i="15"/>
  <c r="RV68" i="15"/>
  <c r="RV69" i="15"/>
  <c r="RV70" i="15"/>
  <c r="RV71" i="15"/>
  <c r="RV72" i="15"/>
  <c r="RV73" i="15"/>
  <c r="SC53" i="15"/>
  <c r="SC54" i="15"/>
  <c r="RY75" i="15"/>
  <c r="QY60" i="15"/>
  <c r="QY61" i="15"/>
  <c r="QY62" i="15"/>
  <c r="QY63" i="15"/>
  <c r="QY64" i="15"/>
  <c r="QY65" i="15"/>
  <c r="QY66" i="15"/>
  <c r="QY67" i="15"/>
  <c r="QY68" i="15"/>
  <c r="QY69" i="15"/>
  <c r="QY70" i="15"/>
  <c r="QY71" i="15"/>
  <c r="QY72" i="15"/>
  <c r="QY73" i="15"/>
  <c r="RF53" i="15"/>
  <c r="RF54" i="15"/>
  <c r="RB75" i="15"/>
  <c r="NW60" i="15"/>
  <c r="NW61" i="15"/>
  <c r="NW62" i="15"/>
  <c r="NW63" i="15"/>
  <c r="NM58" i="15"/>
  <c r="NX58" i="15"/>
  <c r="NW64" i="15"/>
  <c r="NW65" i="15"/>
  <c r="NW66" i="15"/>
  <c r="NW67" i="15"/>
  <c r="NW68" i="15"/>
  <c r="NW69" i="15"/>
  <c r="NW70" i="15"/>
  <c r="NW71" i="15"/>
  <c r="NW72" i="15"/>
  <c r="NW73" i="15"/>
  <c r="NS53" i="15"/>
  <c r="NS54" i="15"/>
  <c r="NZ53" i="15"/>
  <c r="NZ54" i="15"/>
  <c r="NZ75" i="15"/>
  <c r="ND60" i="15"/>
  <c r="ND61" i="15"/>
  <c r="ND62" i="15"/>
  <c r="ND63" i="15"/>
  <c r="ND64" i="15"/>
  <c r="ND65" i="15"/>
  <c r="ND66" i="15"/>
  <c r="ND67" i="15"/>
  <c r="ND68" i="15"/>
  <c r="ND69" i="15"/>
  <c r="ND70" i="15"/>
  <c r="ND71" i="15"/>
  <c r="ND72" i="15"/>
  <c r="ND73" i="15"/>
  <c r="NK53" i="15"/>
  <c r="NK54" i="15"/>
  <c r="NG75" i="15"/>
  <c r="MV60" i="15"/>
  <c r="MV61" i="15"/>
  <c r="MV62" i="15"/>
  <c r="MV63" i="15"/>
  <c r="MV64" i="15"/>
  <c r="MV65" i="15"/>
  <c r="MV66" i="15"/>
  <c r="MV67" i="15"/>
  <c r="MV68" i="15"/>
  <c r="MV69" i="15"/>
  <c r="MV70" i="15"/>
  <c r="MV71" i="15"/>
  <c r="MV72" i="15"/>
  <c r="MV73" i="15"/>
  <c r="NC53" i="15"/>
  <c r="NC54" i="15"/>
  <c r="MY75" i="15"/>
  <c r="JT60" i="15"/>
  <c r="JT61" i="15"/>
  <c r="JT62" i="15"/>
  <c r="JT63" i="15"/>
  <c r="JT64" i="15"/>
  <c r="JT65" i="15"/>
  <c r="JT66" i="15"/>
  <c r="JT67" i="15"/>
  <c r="JT68" i="15"/>
  <c r="JT69" i="15"/>
  <c r="JT70" i="15"/>
  <c r="JT71" i="15"/>
  <c r="JT72" i="15"/>
  <c r="JT73" i="15"/>
  <c r="KA53" i="15"/>
  <c r="KA54" i="15"/>
  <c r="JW75" i="15"/>
  <c r="JD60" i="15"/>
  <c r="JD61" i="15"/>
  <c r="JD62" i="15"/>
  <c r="JD63" i="15"/>
  <c r="JD64" i="15"/>
  <c r="JD65" i="15"/>
  <c r="JD66" i="15"/>
  <c r="JD67" i="15"/>
  <c r="JD68" i="15"/>
  <c r="JD69" i="15"/>
  <c r="JD70" i="15"/>
  <c r="JD71" i="15"/>
  <c r="JD72" i="15"/>
  <c r="JD73" i="15"/>
  <c r="JK53" i="15"/>
  <c r="JK54" i="15"/>
  <c r="JG75" i="15"/>
  <c r="IV60" i="15"/>
  <c r="IV61" i="15"/>
  <c r="IV62" i="15"/>
  <c r="IV63" i="15"/>
  <c r="IV64" i="15"/>
  <c r="IV65" i="15"/>
  <c r="IV66" i="15"/>
  <c r="IV67" i="15"/>
  <c r="IV68" i="15"/>
  <c r="IV69" i="15"/>
  <c r="IV70" i="15"/>
  <c r="IV71" i="15"/>
  <c r="IV72" i="15"/>
  <c r="IV73" i="15"/>
  <c r="JC53" i="15"/>
  <c r="JC54" i="15"/>
  <c r="IY75" i="15"/>
  <c r="IN60" i="15"/>
  <c r="IN61" i="15"/>
  <c r="IN62" i="15"/>
  <c r="IN63" i="15"/>
  <c r="IN64" i="15"/>
  <c r="IN65" i="15"/>
  <c r="IN66" i="15"/>
  <c r="IN67" i="15"/>
  <c r="IN68" i="15"/>
  <c r="IN69" i="15"/>
  <c r="IN70" i="15"/>
  <c r="IN71" i="15"/>
  <c r="IN72" i="15"/>
  <c r="IN73" i="15"/>
  <c r="IU53" i="15"/>
  <c r="IU54" i="15"/>
  <c r="IQ75" i="15"/>
  <c r="IF60" i="15"/>
  <c r="IF61" i="15"/>
  <c r="IF62" i="15"/>
  <c r="IF63" i="15"/>
  <c r="IF64" i="15"/>
  <c r="IF65" i="15"/>
  <c r="IF66" i="15"/>
  <c r="IF67" i="15"/>
  <c r="IF68" i="15"/>
  <c r="IF69" i="15"/>
  <c r="IF70" i="15"/>
  <c r="IF71" i="15"/>
  <c r="IF72" i="15"/>
  <c r="IF73" i="15"/>
  <c r="IM53" i="15"/>
  <c r="IM54" i="15"/>
  <c r="II75" i="15"/>
  <c r="HX60" i="15"/>
  <c r="HX61" i="15"/>
  <c r="HX62" i="15"/>
  <c r="HX63" i="15"/>
  <c r="HX64" i="15"/>
  <c r="HX65" i="15"/>
  <c r="HX66" i="15"/>
  <c r="HX67" i="15"/>
  <c r="HX68" i="15"/>
  <c r="HX69" i="15"/>
  <c r="HX70" i="15"/>
  <c r="HX71" i="15"/>
  <c r="HX72" i="15"/>
  <c r="HX73" i="15"/>
  <c r="IE53" i="15"/>
  <c r="IE54" i="15"/>
  <c r="IA75" i="15"/>
  <c r="HH60" i="15"/>
  <c r="HH61" i="15"/>
  <c r="HH62" i="15"/>
  <c r="HH63" i="15"/>
  <c r="HH64" i="15"/>
  <c r="HH65" i="15"/>
  <c r="HH66" i="15"/>
  <c r="HH67" i="15"/>
  <c r="HH68" i="15"/>
  <c r="HH69" i="15"/>
  <c r="HH70" i="15"/>
  <c r="HH71" i="15"/>
  <c r="HH72" i="15"/>
  <c r="HH73" i="15"/>
  <c r="HO53" i="15"/>
  <c r="HO54" i="15"/>
  <c r="HK75" i="15"/>
  <c r="GZ60" i="15"/>
  <c r="GZ61" i="15"/>
  <c r="GZ62" i="15"/>
  <c r="GZ63" i="15"/>
  <c r="GZ64" i="15"/>
  <c r="GZ65" i="15"/>
  <c r="GZ66" i="15"/>
  <c r="GZ67" i="15"/>
  <c r="GZ68" i="15"/>
  <c r="GZ69" i="15"/>
  <c r="GZ70" i="15"/>
  <c r="GZ71" i="15"/>
  <c r="GZ72" i="15"/>
  <c r="GZ73" i="15"/>
  <c r="HG53" i="15"/>
  <c r="HG54" i="15"/>
  <c r="HC75" i="15"/>
  <c r="FO60" i="15"/>
  <c r="FO61" i="15"/>
  <c r="FO62" i="15"/>
  <c r="FO63" i="15"/>
  <c r="FO64" i="15"/>
  <c r="FO65" i="15"/>
  <c r="FO66" i="15"/>
  <c r="FO67" i="15"/>
  <c r="FO68" i="15"/>
  <c r="FO69" i="15"/>
  <c r="FO70" i="15"/>
  <c r="FO71" i="15"/>
  <c r="FO72" i="15"/>
  <c r="FO73" i="15"/>
  <c r="FV53" i="15"/>
  <c r="FV54" i="15"/>
  <c r="FR75" i="15"/>
  <c r="FG60" i="15"/>
  <c r="FG61" i="15"/>
  <c r="FG62" i="15"/>
  <c r="FG63" i="15"/>
  <c r="FG64" i="15"/>
  <c r="FG65" i="15"/>
  <c r="FG66" i="15"/>
  <c r="FG67" i="15"/>
  <c r="FG68" i="15"/>
  <c r="FG69" i="15"/>
  <c r="FG70" i="15"/>
  <c r="FG71" i="15"/>
  <c r="FG72" i="15"/>
  <c r="FG73" i="15"/>
  <c r="FN53" i="15"/>
  <c r="FN54" i="15"/>
  <c r="FJ75" i="15"/>
  <c r="EQ60" i="15"/>
  <c r="EQ61" i="15"/>
  <c r="EQ62" i="15"/>
  <c r="EQ63" i="15"/>
  <c r="EQ64" i="15"/>
  <c r="EQ65" i="15"/>
  <c r="EQ66" i="15"/>
  <c r="EQ67" i="15"/>
  <c r="EQ68" i="15"/>
  <c r="EQ69" i="15"/>
  <c r="EQ70" i="15"/>
  <c r="EQ71" i="15"/>
  <c r="EQ72" i="15"/>
  <c r="EQ73" i="15"/>
  <c r="EX53" i="15"/>
  <c r="EX54" i="15"/>
  <c r="ET75" i="15"/>
  <c r="EI60" i="15"/>
  <c r="EI61" i="15"/>
  <c r="EI62" i="15"/>
  <c r="EI63" i="15"/>
  <c r="EI64" i="15"/>
  <c r="EI65" i="15"/>
  <c r="EI66" i="15"/>
  <c r="EI67" i="15"/>
  <c r="EI68" i="15"/>
  <c r="EI69" i="15"/>
  <c r="EI70" i="15"/>
  <c r="EI71" i="15"/>
  <c r="EI72" i="15"/>
  <c r="EI73" i="15"/>
  <c r="EP53" i="15"/>
  <c r="EP54" i="15"/>
  <c r="EL75" i="15"/>
  <c r="DS60" i="15"/>
  <c r="DS61" i="15"/>
  <c r="DS62" i="15"/>
  <c r="DS63" i="15"/>
  <c r="DS64" i="15"/>
  <c r="DS65" i="15"/>
  <c r="DS66" i="15"/>
  <c r="DS67" i="15"/>
  <c r="DS68" i="15"/>
  <c r="DS69" i="15"/>
  <c r="DS70" i="15"/>
  <c r="DS71" i="15"/>
  <c r="DS72" i="15"/>
  <c r="DS73" i="15"/>
  <c r="DZ53" i="15"/>
  <c r="DZ54" i="15"/>
  <c r="DV75" i="15"/>
  <c r="DK60" i="15"/>
  <c r="DK61" i="15"/>
  <c r="DK62" i="15"/>
  <c r="DK63" i="15"/>
  <c r="DK64" i="15"/>
  <c r="DK65" i="15"/>
  <c r="DK66" i="15"/>
  <c r="DK67" i="15"/>
  <c r="DK68" i="15"/>
  <c r="DK69" i="15"/>
  <c r="DK70" i="15"/>
  <c r="DK71" i="15"/>
  <c r="DK72" i="15"/>
  <c r="DK73" i="15"/>
  <c r="DR53" i="15"/>
  <c r="DR54" i="15"/>
  <c r="DN75" i="15"/>
  <c r="CU60" i="15"/>
  <c r="CU61" i="15"/>
  <c r="CU62" i="15"/>
  <c r="CU63" i="15"/>
  <c r="CU64" i="15"/>
  <c r="CU65" i="15"/>
  <c r="CU66" i="15"/>
  <c r="CU67" i="15"/>
  <c r="CU68" i="15"/>
  <c r="CU69" i="15"/>
  <c r="CU70" i="15"/>
  <c r="CU71" i="15"/>
  <c r="CU72" i="15"/>
  <c r="CU73" i="15"/>
  <c r="DB53" i="15"/>
  <c r="DB54" i="15"/>
  <c r="CX75" i="15"/>
  <c r="CM60" i="15"/>
  <c r="CM61" i="15"/>
  <c r="CM62" i="15"/>
  <c r="CM63" i="15"/>
  <c r="CM64" i="15"/>
  <c r="CM65" i="15"/>
  <c r="CM66" i="15"/>
  <c r="CM67" i="15"/>
  <c r="CM68" i="15"/>
  <c r="CM69" i="15"/>
  <c r="CM70" i="15"/>
  <c r="CM71" i="15"/>
  <c r="CM72" i="15"/>
  <c r="CM73" i="15"/>
  <c r="CT53" i="15"/>
  <c r="CT54" i="15"/>
  <c r="CP75" i="15"/>
  <c r="CE60" i="15"/>
  <c r="CE61" i="15"/>
  <c r="CE62" i="15"/>
  <c r="CE63" i="15"/>
  <c r="CE64" i="15"/>
  <c r="CE65" i="15"/>
  <c r="CE66" i="15"/>
  <c r="CE67" i="15"/>
  <c r="CE68" i="15"/>
  <c r="CE69" i="15"/>
  <c r="CE70" i="15"/>
  <c r="CE71" i="15"/>
  <c r="CE72" i="15"/>
  <c r="CE73" i="15"/>
  <c r="CL53" i="15"/>
  <c r="CL54" i="15"/>
  <c r="CH75" i="15"/>
  <c r="BW60" i="15"/>
  <c r="BW61" i="15"/>
  <c r="BW62" i="15"/>
  <c r="BW63" i="15"/>
  <c r="BW64" i="15"/>
  <c r="BW65" i="15"/>
  <c r="BW66" i="15"/>
  <c r="BW67" i="15"/>
  <c r="BW68" i="15"/>
  <c r="BW69" i="15"/>
  <c r="BW70" i="15"/>
  <c r="BW71" i="15"/>
  <c r="BW72" i="15"/>
  <c r="BW73" i="15"/>
  <c r="CD53" i="15"/>
  <c r="CD54" i="15"/>
  <c r="BZ75" i="15"/>
  <c r="BO60" i="15"/>
  <c r="BO61" i="15"/>
  <c r="BO62" i="15"/>
  <c r="BO63" i="15"/>
  <c r="BO64" i="15"/>
  <c r="BO65" i="15"/>
  <c r="BO66" i="15"/>
  <c r="BO67" i="15"/>
  <c r="BO68" i="15"/>
  <c r="BO69" i="15"/>
  <c r="BO70" i="15"/>
  <c r="BO71" i="15"/>
  <c r="BO72" i="15"/>
  <c r="BO73" i="15"/>
  <c r="BV53" i="15"/>
  <c r="BV54" i="15"/>
  <c r="BR75" i="15"/>
  <c r="AC60" i="15"/>
  <c r="AC61" i="15"/>
  <c r="AC62" i="15"/>
  <c r="AC63" i="15"/>
  <c r="AC64" i="15"/>
  <c r="AC65" i="15"/>
  <c r="AC66" i="15"/>
  <c r="AC67" i="15"/>
  <c r="AC68" i="15"/>
  <c r="AC69" i="15"/>
  <c r="AC70" i="15"/>
  <c r="AC71" i="15"/>
  <c r="AC72" i="15"/>
  <c r="AC73" i="15"/>
  <c r="AJ53" i="15"/>
  <c r="AJ54" i="15"/>
  <c r="AF75" i="15"/>
  <c r="U60" i="15"/>
  <c r="U61" i="15"/>
  <c r="U62" i="15"/>
  <c r="U63" i="15"/>
  <c r="U64" i="15"/>
  <c r="U65" i="15"/>
  <c r="U66" i="15"/>
  <c r="U67" i="15"/>
  <c r="U68" i="15"/>
  <c r="U69" i="15"/>
  <c r="U70" i="15"/>
  <c r="U71" i="15"/>
  <c r="U72" i="15"/>
  <c r="U73" i="15"/>
  <c r="AB53" i="15"/>
  <c r="AB54" i="15"/>
  <c r="X75" i="15"/>
  <c r="M60" i="15"/>
  <c r="M61" i="15"/>
  <c r="M62" i="15"/>
  <c r="M63" i="15"/>
  <c r="M64" i="15"/>
  <c r="M65" i="15"/>
  <c r="M66" i="15"/>
  <c r="M67" i="15"/>
  <c r="M68" i="15"/>
  <c r="M69" i="15"/>
  <c r="M70" i="15"/>
  <c r="M71" i="15"/>
  <c r="M72" i="15"/>
  <c r="M73" i="15"/>
  <c r="T53" i="15"/>
  <c r="T54" i="15"/>
  <c r="P75" i="15"/>
  <c r="MG62" i="15"/>
  <c r="WU62" i="15"/>
  <c r="XA48" i="15"/>
  <c r="XA47" i="15"/>
  <c r="XA46" i="15"/>
  <c r="XA45" i="15"/>
  <c r="XA44" i="15"/>
  <c r="XA43" i="15"/>
  <c r="XA42" i="15"/>
  <c r="XA41" i="15"/>
  <c r="XA40" i="15"/>
  <c r="XA39" i="15"/>
  <c r="XA38" i="15"/>
  <c r="XA37" i="15"/>
  <c r="XA36" i="15"/>
  <c r="XA35" i="15"/>
  <c r="XA34" i="15"/>
  <c r="XA33" i="15"/>
  <c r="XA32" i="15"/>
  <c r="XA31" i="15"/>
  <c r="XA30" i="15"/>
  <c r="XA29" i="15"/>
  <c r="XA28" i="15"/>
  <c r="XA27" i="15"/>
  <c r="XA26" i="15"/>
  <c r="XA25" i="15"/>
  <c r="XA24" i="15"/>
  <c r="XA23" i="15"/>
  <c r="XA22" i="15"/>
  <c r="XA21" i="15"/>
  <c r="XA20" i="15"/>
  <c r="XA19" i="15"/>
  <c r="XA18" i="15"/>
  <c r="WS48" i="15"/>
  <c r="WS47" i="15"/>
  <c r="WS46" i="15"/>
  <c r="WS45" i="15"/>
  <c r="WS44" i="15"/>
  <c r="WS43" i="15"/>
  <c r="WS42" i="15"/>
  <c r="WS41" i="15"/>
  <c r="WS40" i="15"/>
  <c r="WS39" i="15"/>
  <c r="WS38" i="15"/>
  <c r="WS37" i="15"/>
  <c r="WS36" i="15"/>
  <c r="WS35" i="15"/>
  <c r="WS34" i="15"/>
  <c r="WS33" i="15"/>
  <c r="WS32" i="15"/>
  <c r="WS31" i="15"/>
  <c r="WS30" i="15"/>
  <c r="WS29" i="15"/>
  <c r="WS28" i="15"/>
  <c r="WS27" i="15"/>
  <c r="WS26" i="15"/>
  <c r="WS25" i="15"/>
  <c r="WS24" i="15"/>
  <c r="WS23" i="15"/>
  <c r="WS22" i="15"/>
  <c r="WS21" i="15"/>
  <c r="WS20" i="15"/>
  <c r="WS19" i="15"/>
  <c r="WS18" i="15"/>
  <c r="WK48" i="15"/>
  <c r="WK47" i="15"/>
  <c r="WK46" i="15"/>
  <c r="WK45" i="15"/>
  <c r="WK44" i="15"/>
  <c r="WK43" i="15"/>
  <c r="WK42" i="15"/>
  <c r="WK41" i="15"/>
  <c r="WK40" i="15"/>
  <c r="WK39" i="15"/>
  <c r="WK38" i="15"/>
  <c r="WK37" i="15"/>
  <c r="WK36" i="15"/>
  <c r="WK35" i="15"/>
  <c r="WK34" i="15"/>
  <c r="WK33" i="15"/>
  <c r="WK32" i="15"/>
  <c r="WK31" i="15"/>
  <c r="WK30" i="15"/>
  <c r="WK29" i="15"/>
  <c r="WK28" i="15"/>
  <c r="WK27" i="15"/>
  <c r="WK26" i="15"/>
  <c r="WK25" i="15"/>
  <c r="WK24" i="15"/>
  <c r="WK23" i="15"/>
  <c r="WK22" i="15"/>
  <c r="WK21" i="15"/>
  <c r="WK20" i="15"/>
  <c r="WK19" i="15"/>
  <c r="WK18" i="15"/>
  <c r="WC48" i="15"/>
  <c r="WC47" i="15"/>
  <c r="WC46" i="15"/>
  <c r="WC45" i="15"/>
  <c r="WC44" i="15"/>
  <c r="WC43" i="15"/>
  <c r="WC42" i="15"/>
  <c r="WC41" i="15"/>
  <c r="WC40" i="15"/>
  <c r="WC39" i="15"/>
  <c r="WC38" i="15"/>
  <c r="WC37" i="15"/>
  <c r="WC36" i="15"/>
  <c r="WC35" i="15"/>
  <c r="WC34" i="15"/>
  <c r="WC33" i="15"/>
  <c r="WC32" i="15"/>
  <c r="WC31" i="15"/>
  <c r="WC30" i="15"/>
  <c r="WC29" i="15"/>
  <c r="WC28" i="15"/>
  <c r="WC27" i="15"/>
  <c r="WC26" i="15"/>
  <c r="WC25" i="15"/>
  <c r="WC24" i="15"/>
  <c r="WC23" i="15"/>
  <c r="WC22" i="15"/>
  <c r="WC21" i="15"/>
  <c r="WC20" i="15"/>
  <c r="WC19" i="15"/>
  <c r="WC18" i="15"/>
  <c r="VV48" i="15"/>
  <c r="VV47" i="15"/>
  <c r="VV46" i="15"/>
  <c r="VV45" i="15"/>
  <c r="VV44" i="15"/>
  <c r="VV43" i="15"/>
  <c r="VV42" i="15"/>
  <c r="VV41" i="15"/>
  <c r="VV40" i="15"/>
  <c r="VV39" i="15"/>
  <c r="VV38" i="15"/>
  <c r="VV37" i="15"/>
  <c r="VV36" i="15"/>
  <c r="VV35" i="15"/>
  <c r="VV34" i="15"/>
  <c r="VV33" i="15"/>
  <c r="VV32" i="15"/>
  <c r="VV31" i="15"/>
  <c r="VV30" i="15"/>
  <c r="VV29" i="15"/>
  <c r="VV28" i="15"/>
  <c r="VV27" i="15"/>
  <c r="VV26" i="15"/>
  <c r="VV25" i="15"/>
  <c r="VV24" i="15"/>
  <c r="VV23" i="15"/>
  <c r="VV22" i="15"/>
  <c r="VV21" i="15"/>
  <c r="VV20" i="15"/>
  <c r="VV19" i="15"/>
  <c r="VV18" i="15"/>
  <c r="VN48" i="15"/>
  <c r="VN47" i="15"/>
  <c r="VN46" i="15"/>
  <c r="VN45" i="15"/>
  <c r="VN44" i="15"/>
  <c r="VN43" i="15"/>
  <c r="VN42" i="15"/>
  <c r="VN41" i="15"/>
  <c r="VN40" i="15"/>
  <c r="VN39" i="15"/>
  <c r="VN38" i="15"/>
  <c r="VN37" i="15"/>
  <c r="VN36" i="15"/>
  <c r="VN35" i="15"/>
  <c r="VN34" i="15"/>
  <c r="VN33" i="15"/>
  <c r="VN32" i="15"/>
  <c r="VN31" i="15"/>
  <c r="VN30" i="15"/>
  <c r="VN29" i="15"/>
  <c r="VN28" i="15"/>
  <c r="VN27" i="15"/>
  <c r="VN26" i="15"/>
  <c r="VN25" i="15"/>
  <c r="VN24" i="15"/>
  <c r="VN23" i="15"/>
  <c r="VN22" i="15"/>
  <c r="VN21" i="15"/>
  <c r="VN20" i="15"/>
  <c r="VN19" i="15"/>
  <c r="VN18" i="15"/>
  <c r="VF48" i="15"/>
  <c r="VF47" i="15"/>
  <c r="VF46" i="15"/>
  <c r="VF45" i="15"/>
  <c r="VF44" i="15"/>
  <c r="VF43" i="15"/>
  <c r="VF42" i="15"/>
  <c r="VF41" i="15"/>
  <c r="VF40" i="15"/>
  <c r="VF39" i="15"/>
  <c r="VF38" i="15"/>
  <c r="VF37" i="15"/>
  <c r="VF36" i="15"/>
  <c r="VF35" i="15"/>
  <c r="VF34" i="15"/>
  <c r="VF33" i="15"/>
  <c r="VF32" i="15"/>
  <c r="VF31" i="15"/>
  <c r="VF30" i="15"/>
  <c r="VF29" i="15"/>
  <c r="VF28" i="15"/>
  <c r="VF27" i="15"/>
  <c r="VF26" i="15"/>
  <c r="VF25" i="15"/>
  <c r="VF24" i="15"/>
  <c r="VF23" i="15"/>
  <c r="VF22" i="15"/>
  <c r="VF21" i="15"/>
  <c r="VF20" i="15"/>
  <c r="VF19" i="15"/>
  <c r="VF18" i="15"/>
  <c r="UX48" i="15"/>
  <c r="UX47" i="15"/>
  <c r="UX46" i="15"/>
  <c r="UX45" i="15"/>
  <c r="UX44" i="15"/>
  <c r="UX43" i="15"/>
  <c r="UX42" i="15"/>
  <c r="UX41" i="15"/>
  <c r="UX40" i="15"/>
  <c r="UX39" i="15"/>
  <c r="UX38" i="15"/>
  <c r="UX37" i="15"/>
  <c r="UX36" i="15"/>
  <c r="UX35" i="15"/>
  <c r="UX34" i="15"/>
  <c r="UX33" i="15"/>
  <c r="UX32" i="15"/>
  <c r="UX31" i="15"/>
  <c r="UX30" i="15"/>
  <c r="UX29" i="15"/>
  <c r="UX28" i="15"/>
  <c r="UX27" i="15"/>
  <c r="UX26" i="15"/>
  <c r="UX25" i="15"/>
  <c r="UX24" i="15"/>
  <c r="UX23" i="15"/>
  <c r="UX22" i="15"/>
  <c r="UX21" i="15"/>
  <c r="UX20" i="15"/>
  <c r="UX19" i="15"/>
  <c r="UX18" i="15"/>
  <c r="UP48" i="15"/>
  <c r="UP47" i="15"/>
  <c r="UP46" i="15"/>
  <c r="UP45" i="15"/>
  <c r="UP44" i="15"/>
  <c r="UP43" i="15"/>
  <c r="UP42" i="15"/>
  <c r="UP41" i="15"/>
  <c r="UP40" i="15"/>
  <c r="UP39" i="15"/>
  <c r="UP38" i="15"/>
  <c r="UP37" i="15"/>
  <c r="UP36" i="15"/>
  <c r="UP35" i="15"/>
  <c r="UP34" i="15"/>
  <c r="UP33" i="15"/>
  <c r="UP32" i="15"/>
  <c r="UP31" i="15"/>
  <c r="UP30" i="15"/>
  <c r="UP29" i="15"/>
  <c r="UP28" i="15"/>
  <c r="UP27" i="15"/>
  <c r="UP26" i="15"/>
  <c r="UP25" i="15"/>
  <c r="UP24" i="15"/>
  <c r="UP23" i="15"/>
  <c r="UP22" i="15"/>
  <c r="UP21" i="15"/>
  <c r="UP20" i="15"/>
  <c r="UP19" i="15"/>
  <c r="UP18" i="15"/>
  <c r="UH48" i="15"/>
  <c r="UH47" i="15"/>
  <c r="UH46" i="15"/>
  <c r="UH45" i="15"/>
  <c r="UH44" i="15"/>
  <c r="UH43" i="15"/>
  <c r="UH42" i="15"/>
  <c r="UH41" i="15"/>
  <c r="UH40" i="15"/>
  <c r="UH39" i="15"/>
  <c r="UH38" i="15"/>
  <c r="UH37" i="15"/>
  <c r="UH36" i="15"/>
  <c r="UH35" i="15"/>
  <c r="UH34" i="15"/>
  <c r="UH33" i="15"/>
  <c r="UH32" i="15"/>
  <c r="UH31" i="15"/>
  <c r="UH30" i="15"/>
  <c r="UH29" i="15"/>
  <c r="UH28" i="15"/>
  <c r="UH27" i="15"/>
  <c r="UH26" i="15"/>
  <c r="UH25" i="15"/>
  <c r="UH24" i="15"/>
  <c r="UH23" i="15"/>
  <c r="UH22" i="15"/>
  <c r="UH21" i="15"/>
  <c r="UH20" i="15"/>
  <c r="UH19" i="15"/>
  <c r="UH18" i="15"/>
  <c r="TZ48" i="15"/>
  <c r="TZ47" i="15"/>
  <c r="TZ46" i="15"/>
  <c r="TZ45" i="15"/>
  <c r="TZ44" i="15"/>
  <c r="TZ43" i="15"/>
  <c r="TZ42" i="15"/>
  <c r="TZ41" i="15"/>
  <c r="TZ40" i="15"/>
  <c r="TZ39" i="15"/>
  <c r="TZ38" i="15"/>
  <c r="TZ37" i="15"/>
  <c r="TZ36" i="15"/>
  <c r="TZ35" i="15"/>
  <c r="TZ34" i="15"/>
  <c r="TZ33" i="15"/>
  <c r="TZ32" i="15"/>
  <c r="TZ31" i="15"/>
  <c r="TZ30" i="15"/>
  <c r="TZ29" i="15"/>
  <c r="TZ28" i="15"/>
  <c r="TZ27" i="15"/>
  <c r="TZ26" i="15"/>
  <c r="TZ25" i="15"/>
  <c r="TZ24" i="15"/>
  <c r="TZ23" i="15"/>
  <c r="TZ22" i="15"/>
  <c r="TZ21" i="15"/>
  <c r="TZ20" i="15"/>
  <c r="TZ19" i="15"/>
  <c r="TZ18" i="15"/>
  <c r="TS48" i="15"/>
  <c r="TS47" i="15"/>
  <c r="TS46" i="15"/>
  <c r="TS45" i="15"/>
  <c r="TS44" i="15"/>
  <c r="TS43" i="15"/>
  <c r="TS42" i="15"/>
  <c r="TS41" i="15"/>
  <c r="TS40" i="15"/>
  <c r="TS39" i="15"/>
  <c r="TS38" i="15"/>
  <c r="TS37" i="15"/>
  <c r="TS36" i="15"/>
  <c r="TS35" i="15"/>
  <c r="TS34" i="15"/>
  <c r="TS33" i="15"/>
  <c r="TS32" i="15"/>
  <c r="TS31" i="15"/>
  <c r="TS30" i="15"/>
  <c r="TS29" i="15"/>
  <c r="TS28" i="15"/>
  <c r="TS27" i="15"/>
  <c r="TS26" i="15"/>
  <c r="TS25" i="15"/>
  <c r="TS24" i="15"/>
  <c r="TS23" i="15"/>
  <c r="TS22" i="15"/>
  <c r="TS21" i="15"/>
  <c r="TS20" i="15"/>
  <c r="TS19" i="15"/>
  <c r="TS18" i="15"/>
  <c r="TL48" i="15"/>
  <c r="TL47" i="15"/>
  <c r="TL46" i="15"/>
  <c r="TL45" i="15"/>
  <c r="TL44" i="15"/>
  <c r="TL43" i="15"/>
  <c r="TL42" i="15"/>
  <c r="TL41" i="15"/>
  <c r="TL40" i="15"/>
  <c r="TL39" i="15"/>
  <c r="TL38" i="15"/>
  <c r="TL37" i="15"/>
  <c r="TL36" i="15"/>
  <c r="TL35" i="15"/>
  <c r="TL34" i="15"/>
  <c r="TL33" i="15"/>
  <c r="TL32" i="15"/>
  <c r="TL31" i="15"/>
  <c r="TL30" i="15"/>
  <c r="TL29" i="15"/>
  <c r="TL28" i="15"/>
  <c r="TL27" i="15"/>
  <c r="TL26" i="15"/>
  <c r="TL25" i="15"/>
  <c r="TL24" i="15"/>
  <c r="TL23" i="15"/>
  <c r="TL22" i="15"/>
  <c r="TL21" i="15"/>
  <c r="TL20" i="15"/>
  <c r="TL19" i="15"/>
  <c r="TL18" i="15"/>
  <c r="TE48" i="15"/>
  <c r="TE47" i="15"/>
  <c r="TE46" i="15"/>
  <c r="TE45" i="15"/>
  <c r="TE44" i="15"/>
  <c r="TE43" i="15"/>
  <c r="TE42" i="15"/>
  <c r="TE41" i="15"/>
  <c r="TE40" i="15"/>
  <c r="TE39" i="15"/>
  <c r="TE38" i="15"/>
  <c r="TE37" i="15"/>
  <c r="TE36" i="15"/>
  <c r="TE35" i="15"/>
  <c r="TE34" i="15"/>
  <c r="TE33" i="15"/>
  <c r="TE32" i="15"/>
  <c r="TE31" i="15"/>
  <c r="TE30" i="15"/>
  <c r="TE29" i="15"/>
  <c r="TE28" i="15"/>
  <c r="TE27" i="15"/>
  <c r="TE26" i="15"/>
  <c r="TE25" i="15"/>
  <c r="TE24" i="15"/>
  <c r="TE23" i="15"/>
  <c r="TE22" i="15"/>
  <c r="TE21" i="15"/>
  <c r="TE20" i="15"/>
  <c r="TE19" i="15"/>
  <c r="TE18" i="15"/>
  <c r="SX48" i="15"/>
  <c r="SX47" i="15"/>
  <c r="SX46" i="15"/>
  <c r="SX45" i="15"/>
  <c r="SX44" i="15"/>
  <c r="SX43" i="15"/>
  <c r="SX42" i="15"/>
  <c r="SX41" i="15"/>
  <c r="SX40" i="15"/>
  <c r="SX39" i="15"/>
  <c r="SX38" i="15"/>
  <c r="SX37" i="15"/>
  <c r="SX36" i="15"/>
  <c r="SX35" i="15"/>
  <c r="SX34" i="15"/>
  <c r="SX33" i="15"/>
  <c r="SX32" i="15"/>
  <c r="SX31" i="15"/>
  <c r="SX30" i="15"/>
  <c r="SX29" i="15"/>
  <c r="SX28" i="15"/>
  <c r="SX27" i="15"/>
  <c r="SX26" i="15"/>
  <c r="SX25" i="15"/>
  <c r="SX24" i="15"/>
  <c r="SX23" i="15"/>
  <c r="SX22" i="15"/>
  <c r="SX21" i="15"/>
  <c r="SX20" i="15"/>
  <c r="SX19" i="15"/>
  <c r="SX18" i="15"/>
  <c r="SQ48" i="15"/>
  <c r="SQ47" i="15"/>
  <c r="SQ46" i="15"/>
  <c r="SQ45" i="15"/>
  <c r="SQ44" i="15"/>
  <c r="SQ43" i="15"/>
  <c r="SQ42" i="15"/>
  <c r="SQ41" i="15"/>
  <c r="SQ40" i="15"/>
  <c r="SQ39" i="15"/>
  <c r="SQ38" i="15"/>
  <c r="SQ37" i="15"/>
  <c r="SQ36" i="15"/>
  <c r="SQ35" i="15"/>
  <c r="SQ34" i="15"/>
  <c r="SQ33" i="15"/>
  <c r="SQ32" i="15"/>
  <c r="SQ31" i="15"/>
  <c r="SQ30" i="15"/>
  <c r="SQ29" i="15"/>
  <c r="SQ28" i="15"/>
  <c r="SQ27" i="15"/>
  <c r="SQ26" i="15"/>
  <c r="SQ25" i="15"/>
  <c r="SQ24" i="15"/>
  <c r="SQ23" i="15"/>
  <c r="SQ22" i="15"/>
  <c r="SQ21" i="15"/>
  <c r="SQ20" i="15"/>
  <c r="SQ19" i="15"/>
  <c r="SQ18" i="15"/>
  <c r="SJ48" i="15"/>
  <c r="SJ47" i="15"/>
  <c r="SJ46" i="15"/>
  <c r="SJ45" i="15"/>
  <c r="SJ44" i="15"/>
  <c r="SJ43" i="15"/>
  <c r="SJ42" i="15"/>
  <c r="SJ41" i="15"/>
  <c r="SJ40" i="15"/>
  <c r="SJ39" i="15"/>
  <c r="SJ38" i="15"/>
  <c r="SJ37" i="15"/>
  <c r="SJ36" i="15"/>
  <c r="SJ35" i="15"/>
  <c r="SJ34" i="15"/>
  <c r="SJ33" i="15"/>
  <c r="SJ32" i="15"/>
  <c r="SJ31" i="15"/>
  <c r="SJ30" i="15"/>
  <c r="SJ29" i="15"/>
  <c r="SJ28" i="15"/>
  <c r="SJ27" i="15"/>
  <c r="SJ26" i="15"/>
  <c r="SJ25" i="15"/>
  <c r="SJ24" i="15"/>
  <c r="SJ23" i="15"/>
  <c r="SJ22" i="15"/>
  <c r="SJ21" i="15"/>
  <c r="SJ20" i="15"/>
  <c r="SJ19" i="15"/>
  <c r="SJ18" i="15"/>
  <c r="SB48" i="15"/>
  <c r="SB47" i="15"/>
  <c r="SB46" i="15"/>
  <c r="SB45" i="15"/>
  <c r="SB44" i="15"/>
  <c r="SB43" i="15"/>
  <c r="SB42" i="15"/>
  <c r="SB41" i="15"/>
  <c r="SB40" i="15"/>
  <c r="SB39" i="15"/>
  <c r="SB38" i="15"/>
  <c r="SB37" i="15"/>
  <c r="SB36" i="15"/>
  <c r="SB35" i="15"/>
  <c r="SB34" i="15"/>
  <c r="SB33" i="15"/>
  <c r="SB32" i="15"/>
  <c r="SB31" i="15"/>
  <c r="SB30" i="15"/>
  <c r="SB29" i="15"/>
  <c r="SB28" i="15"/>
  <c r="SB27" i="15"/>
  <c r="SB26" i="15"/>
  <c r="SB25" i="15"/>
  <c r="SB24" i="15"/>
  <c r="SB23" i="15"/>
  <c r="SB22" i="15"/>
  <c r="SB21" i="15"/>
  <c r="SB20" i="15"/>
  <c r="SB19" i="15"/>
  <c r="SB18" i="15"/>
  <c r="RT48" i="15"/>
  <c r="RT47" i="15"/>
  <c r="RT46" i="15"/>
  <c r="RT45" i="15"/>
  <c r="RT44" i="15"/>
  <c r="RT43" i="15"/>
  <c r="RT42" i="15"/>
  <c r="RT41" i="15"/>
  <c r="RT40" i="15"/>
  <c r="RT39" i="15"/>
  <c r="RT38" i="15"/>
  <c r="RT37" i="15"/>
  <c r="RT36" i="15"/>
  <c r="RT35" i="15"/>
  <c r="RT34" i="15"/>
  <c r="RT33" i="15"/>
  <c r="RT32" i="15"/>
  <c r="RT31" i="15"/>
  <c r="RT30" i="15"/>
  <c r="RT29" i="15"/>
  <c r="RT28" i="15"/>
  <c r="RT27" i="15"/>
  <c r="RT26" i="15"/>
  <c r="RT25" i="15"/>
  <c r="RT24" i="15"/>
  <c r="RT23" i="15"/>
  <c r="RT22" i="15"/>
  <c r="RT21" i="15"/>
  <c r="RT20" i="15"/>
  <c r="RT19" i="15"/>
  <c r="RT18" i="15"/>
  <c r="RM48" i="15"/>
  <c r="RM47" i="15"/>
  <c r="RM46" i="15"/>
  <c r="RM45" i="15"/>
  <c r="RM44" i="15"/>
  <c r="RM43" i="15"/>
  <c r="RM42" i="15"/>
  <c r="RM41" i="15"/>
  <c r="RM40" i="15"/>
  <c r="RM39" i="15"/>
  <c r="RM38" i="15"/>
  <c r="RM37" i="15"/>
  <c r="RM36" i="15"/>
  <c r="RM35" i="15"/>
  <c r="RM34" i="15"/>
  <c r="RM33" i="15"/>
  <c r="RM32" i="15"/>
  <c r="RM31" i="15"/>
  <c r="RM30" i="15"/>
  <c r="RM29" i="15"/>
  <c r="RM28" i="15"/>
  <c r="RM27" i="15"/>
  <c r="RM26" i="15"/>
  <c r="RM25" i="15"/>
  <c r="RM24" i="15"/>
  <c r="RM23" i="15"/>
  <c r="RM22" i="15"/>
  <c r="RM21" i="15"/>
  <c r="RM20" i="15"/>
  <c r="RM19" i="15"/>
  <c r="RM18" i="15"/>
  <c r="RE48" i="15"/>
  <c r="RE47" i="15"/>
  <c r="RE46" i="15"/>
  <c r="RE45" i="15"/>
  <c r="RE44" i="15"/>
  <c r="RE43" i="15"/>
  <c r="RE42" i="15"/>
  <c r="RE41" i="15"/>
  <c r="RE40" i="15"/>
  <c r="RE39" i="15"/>
  <c r="RE38" i="15"/>
  <c r="RE37" i="15"/>
  <c r="RE36" i="15"/>
  <c r="RE35" i="15"/>
  <c r="RE34" i="15"/>
  <c r="RE33" i="15"/>
  <c r="RE32" i="15"/>
  <c r="RE31" i="15"/>
  <c r="RE30" i="15"/>
  <c r="RE29" i="15"/>
  <c r="RE28" i="15"/>
  <c r="RE27" i="15"/>
  <c r="RE26" i="15"/>
  <c r="RE25" i="15"/>
  <c r="RE24" i="15"/>
  <c r="RE23" i="15"/>
  <c r="RE22" i="15"/>
  <c r="RE21" i="15"/>
  <c r="RE20" i="15"/>
  <c r="RE19" i="15"/>
  <c r="RE18" i="15"/>
  <c r="QW48" i="15"/>
  <c r="QW47" i="15"/>
  <c r="QW46" i="15"/>
  <c r="QW45" i="15"/>
  <c r="QW44" i="15"/>
  <c r="QW43" i="15"/>
  <c r="QW42" i="15"/>
  <c r="QW41" i="15"/>
  <c r="QW40" i="15"/>
  <c r="QW39" i="15"/>
  <c r="QW38" i="15"/>
  <c r="QW37" i="15"/>
  <c r="QW36" i="15"/>
  <c r="QW35" i="15"/>
  <c r="QW34" i="15"/>
  <c r="QW33" i="15"/>
  <c r="QW32" i="15"/>
  <c r="QW31" i="15"/>
  <c r="QW30" i="15"/>
  <c r="QW29" i="15"/>
  <c r="QW28" i="15"/>
  <c r="QW27" i="15"/>
  <c r="QW26" i="15"/>
  <c r="QW25" i="15"/>
  <c r="QW24" i="15"/>
  <c r="QW23" i="15"/>
  <c r="QW22" i="15"/>
  <c r="QW21" i="15"/>
  <c r="QW20" i="15"/>
  <c r="QW19" i="15"/>
  <c r="QW18" i="15"/>
  <c r="QP48" i="15"/>
  <c r="QP47" i="15"/>
  <c r="QP46" i="15"/>
  <c r="QP45" i="15"/>
  <c r="QP44" i="15"/>
  <c r="QP43" i="15"/>
  <c r="QP42" i="15"/>
  <c r="QP41" i="15"/>
  <c r="QP40" i="15"/>
  <c r="QP39" i="15"/>
  <c r="QP38" i="15"/>
  <c r="QP37" i="15"/>
  <c r="QP36" i="15"/>
  <c r="QP35" i="15"/>
  <c r="QP34" i="15"/>
  <c r="QP33" i="15"/>
  <c r="QP32" i="15"/>
  <c r="QP31" i="15"/>
  <c r="QP30" i="15"/>
  <c r="QP29" i="15"/>
  <c r="QP28" i="15"/>
  <c r="QP27" i="15"/>
  <c r="QP26" i="15"/>
  <c r="QP25" i="15"/>
  <c r="QP24" i="15"/>
  <c r="QP23" i="15"/>
  <c r="QP22" i="15"/>
  <c r="QP21" i="15"/>
  <c r="QP20" i="15"/>
  <c r="QP19" i="15"/>
  <c r="QP18" i="15"/>
  <c r="QH48" i="15"/>
  <c r="QH47" i="15"/>
  <c r="QH46" i="15"/>
  <c r="QH45" i="15"/>
  <c r="QH44" i="15"/>
  <c r="QH43" i="15"/>
  <c r="QH42" i="15"/>
  <c r="QH41" i="15"/>
  <c r="QH40" i="15"/>
  <c r="QH39" i="15"/>
  <c r="QH38" i="15"/>
  <c r="QH37" i="15"/>
  <c r="QH36" i="15"/>
  <c r="QH35" i="15"/>
  <c r="QH34" i="15"/>
  <c r="QH33" i="15"/>
  <c r="QH32" i="15"/>
  <c r="QH31" i="15"/>
  <c r="QH30" i="15"/>
  <c r="QH29" i="15"/>
  <c r="QH28" i="15"/>
  <c r="QH27" i="15"/>
  <c r="QH26" i="15"/>
  <c r="QH25" i="15"/>
  <c r="QH24" i="15"/>
  <c r="QH23" i="15"/>
  <c r="QH22" i="15"/>
  <c r="QH21" i="15"/>
  <c r="QH20" i="15"/>
  <c r="QH19" i="15"/>
  <c r="QH18" i="15"/>
  <c r="QA48" i="15"/>
  <c r="QA47" i="15"/>
  <c r="QA46" i="15"/>
  <c r="QA45" i="15"/>
  <c r="QA44" i="15"/>
  <c r="QA43" i="15"/>
  <c r="QA42" i="15"/>
  <c r="QA41" i="15"/>
  <c r="QA40" i="15"/>
  <c r="QA39" i="15"/>
  <c r="QA38" i="15"/>
  <c r="QA37" i="15"/>
  <c r="QA36" i="15"/>
  <c r="QA35" i="15"/>
  <c r="QA34" i="15"/>
  <c r="QA33" i="15"/>
  <c r="QA32" i="15"/>
  <c r="QA31" i="15"/>
  <c r="QA30" i="15"/>
  <c r="QA29" i="15"/>
  <c r="QA28" i="15"/>
  <c r="QA27" i="15"/>
  <c r="QA26" i="15"/>
  <c r="QA25" i="15"/>
  <c r="QA24" i="15"/>
  <c r="QA23" i="15"/>
  <c r="QA22" i="15"/>
  <c r="QA21" i="15"/>
  <c r="QA20" i="15"/>
  <c r="QA19" i="15"/>
  <c r="QA18" i="15"/>
  <c r="PT48" i="15"/>
  <c r="PT47" i="15"/>
  <c r="PT46" i="15"/>
  <c r="PT45" i="15"/>
  <c r="PT44" i="15"/>
  <c r="PT43" i="15"/>
  <c r="PT42" i="15"/>
  <c r="PT41" i="15"/>
  <c r="PT40" i="15"/>
  <c r="PT39" i="15"/>
  <c r="PT38" i="15"/>
  <c r="PT37" i="15"/>
  <c r="PT36" i="15"/>
  <c r="PT35" i="15"/>
  <c r="PT34" i="15"/>
  <c r="PT33" i="15"/>
  <c r="PT32" i="15"/>
  <c r="PT31" i="15"/>
  <c r="PT30" i="15"/>
  <c r="PT29" i="15"/>
  <c r="PT28" i="15"/>
  <c r="PT27" i="15"/>
  <c r="PT26" i="15"/>
  <c r="PT25" i="15"/>
  <c r="PT24" i="15"/>
  <c r="PT23" i="15"/>
  <c r="PT22" i="15"/>
  <c r="PT21" i="15"/>
  <c r="PT20" i="15"/>
  <c r="PT19" i="15"/>
  <c r="PT18" i="15"/>
  <c r="PL48" i="15"/>
  <c r="PL47" i="15"/>
  <c r="PL46" i="15"/>
  <c r="PL45" i="15"/>
  <c r="PL44" i="15"/>
  <c r="PL43" i="15"/>
  <c r="PL42" i="15"/>
  <c r="PL41" i="15"/>
  <c r="PL40" i="15"/>
  <c r="PL39" i="15"/>
  <c r="PL38" i="15"/>
  <c r="PL37" i="15"/>
  <c r="PL36" i="15"/>
  <c r="PL35" i="15"/>
  <c r="PL34" i="15"/>
  <c r="PL33" i="15"/>
  <c r="PL32" i="15"/>
  <c r="PL31" i="15"/>
  <c r="PL30" i="15"/>
  <c r="PL29" i="15"/>
  <c r="PL28" i="15"/>
  <c r="PL27" i="15"/>
  <c r="PL26" i="15"/>
  <c r="PL25" i="15"/>
  <c r="PL24" i="15"/>
  <c r="PL23" i="15"/>
  <c r="PL22" i="15"/>
  <c r="PL21" i="15"/>
  <c r="PL20" i="15"/>
  <c r="PL19" i="15"/>
  <c r="PL18" i="15"/>
  <c r="PE48" i="15"/>
  <c r="PE47" i="15"/>
  <c r="PE46" i="15"/>
  <c r="PE45" i="15"/>
  <c r="PE44" i="15"/>
  <c r="PE43" i="15"/>
  <c r="PE42" i="15"/>
  <c r="PE41" i="15"/>
  <c r="PE40" i="15"/>
  <c r="PE39" i="15"/>
  <c r="PE38" i="15"/>
  <c r="PE37" i="15"/>
  <c r="PE36" i="15"/>
  <c r="PE35" i="15"/>
  <c r="PE34" i="15"/>
  <c r="PE33" i="15"/>
  <c r="PE32" i="15"/>
  <c r="PE31" i="15"/>
  <c r="PE30" i="15"/>
  <c r="PE29" i="15"/>
  <c r="PE28" i="15"/>
  <c r="PE27" i="15"/>
  <c r="PE26" i="15"/>
  <c r="PE25" i="15"/>
  <c r="PE24" i="15"/>
  <c r="PE23" i="15"/>
  <c r="PE22" i="15"/>
  <c r="PE21" i="15"/>
  <c r="PE20" i="15"/>
  <c r="PE19" i="15"/>
  <c r="PE18" i="15"/>
  <c r="OW48" i="15"/>
  <c r="OW47" i="15"/>
  <c r="OW46" i="15"/>
  <c r="OW45" i="15"/>
  <c r="OW44" i="15"/>
  <c r="OW43" i="15"/>
  <c r="OW42" i="15"/>
  <c r="OW41" i="15"/>
  <c r="OW40" i="15"/>
  <c r="OW39" i="15"/>
  <c r="OW38" i="15"/>
  <c r="OW37" i="15"/>
  <c r="OW36" i="15"/>
  <c r="OW35" i="15"/>
  <c r="OW34" i="15"/>
  <c r="OW33" i="15"/>
  <c r="OW32" i="15"/>
  <c r="OW31" i="15"/>
  <c r="OW30" i="15"/>
  <c r="OW29" i="15"/>
  <c r="OW28" i="15"/>
  <c r="OW27" i="15"/>
  <c r="OW26" i="15"/>
  <c r="OW25" i="15"/>
  <c r="OW24" i="15"/>
  <c r="OW23" i="15"/>
  <c r="OW22" i="15"/>
  <c r="OW21" i="15"/>
  <c r="OW20" i="15"/>
  <c r="OW19" i="15"/>
  <c r="OW18" i="15"/>
  <c r="OO48" i="15"/>
  <c r="OO47" i="15"/>
  <c r="OO46" i="15"/>
  <c r="OO45" i="15"/>
  <c r="OO44" i="15"/>
  <c r="OO43" i="15"/>
  <c r="OO42" i="15"/>
  <c r="OO41" i="15"/>
  <c r="OO40" i="15"/>
  <c r="OO39" i="15"/>
  <c r="OO38" i="15"/>
  <c r="OO37" i="15"/>
  <c r="OO36" i="15"/>
  <c r="OO35" i="15"/>
  <c r="OO34" i="15"/>
  <c r="OO33" i="15"/>
  <c r="OO32" i="15"/>
  <c r="OO31" i="15"/>
  <c r="OO30" i="15"/>
  <c r="OO29" i="15"/>
  <c r="OO28" i="15"/>
  <c r="OO27" i="15"/>
  <c r="OO26" i="15"/>
  <c r="OO25" i="15"/>
  <c r="OO24" i="15"/>
  <c r="OO23" i="15"/>
  <c r="OO22" i="15"/>
  <c r="OO21" i="15"/>
  <c r="OO20" i="15"/>
  <c r="OO19" i="15"/>
  <c r="OO18" i="15"/>
  <c r="OG48" i="15"/>
  <c r="OG47" i="15"/>
  <c r="OG46" i="15"/>
  <c r="OG45" i="15"/>
  <c r="OG44" i="15"/>
  <c r="OG43" i="15"/>
  <c r="OG42" i="15"/>
  <c r="OG41" i="15"/>
  <c r="OG40" i="15"/>
  <c r="OG39" i="15"/>
  <c r="OG38" i="15"/>
  <c r="OG37" i="15"/>
  <c r="OG36" i="15"/>
  <c r="OG35" i="15"/>
  <c r="OG34" i="15"/>
  <c r="OG33" i="15"/>
  <c r="OG32" i="15"/>
  <c r="OG31" i="15"/>
  <c r="OG30" i="15"/>
  <c r="OG29" i="15"/>
  <c r="OG28" i="15"/>
  <c r="OG27" i="15"/>
  <c r="OG26" i="15"/>
  <c r="OG25" i="15"/>
  <c r="OG24" i="15"/>
  <c r="OG23" i="15"/>
  <c r="OG22" i="15"/>
  <c r="OG21" i="15"/>
  <c r="OG20" i="15"/>
  <c r="OG19" i="15"/>
  <c r="OG18" i="15"/>
  <c r="NY48" i="15"/>
  <c r="NY47" i="15"/>
  <c r="NY46" i="15"/>
  <c r="NY45" i="15"/>
  <c r="NY44" i="15"/>
  <c r="NY43" i="15"/>
  <c r="NY42" i="15"/>
  <c r="NY41" i="15"/>
  <c r="NY40" i="15"/>
  <c r="NY39" i="15"/>
  <c r="NY38" i="15"/>
  <c r="NY37" i="15"/>
  <c r="NY36" i="15"/>
  <c r="NY35" i="15"/>
  <c r="NY34" i="15"/>
  <c r="NY33" i="15"/>
  <c r="NY32" i="15"/>
  <c r="NY31" i="15"/>
  <c r="NY30" i="15"/>
  <c r="NY29" i="15"/>
  <c r="NY28" i="15"/>
  <c r="NY27" i="15"/>
  <c r="NY26" i="15"/>
  <c r="NY25" i="15"/>
  <c r="NY24" i="15"/>
  <c r="NY23" i="15"/>
  <c r="NY22" i="15"/>
  <c r="NY21" i="15"/>
  <c r="NY20" i="15"/>
  <c r="NY19" i="15"/>
  <c r="NY18" i="15"/>
  <c r="NR48" i="15"/>
  <c r="NR47" i="15"/>
  <c r="NR46" i="15"/>
  <c r="NR45" i="15"/>
  <c r="NR44" i="15"/>
  <c r="NR43" i="15"/>
  <c r="NR42" i="15"/>
  <c r="NR41" i="15"/>
  <c r="NR40" i="15"/>
  <c r="NR39" i="15"/>
  <c r="NR38" i="15"/>
  <c r="NR37" i="15"/>
  <c r="NR36" i="15"/>
  <c r="NR35" i="15"/>
  <c r="NR34" i="15"/>
  <c r="NR33" i="15"/>
  <c r="NR32" i="15"/>
  <c r="NR31" i="15"/>
  <c r="NR30" i="15"/>
  <c r="NR29" i="15"/>
  <c r="NR28" i="15"/>
  <c r="NR27" i="15"/>
  <c r="NR26" i="15"/>
  <c r="NR25" i="15"/>
  <c r="NR24" i="15"/>
  <c r="NR23" i="15"/>
  <c r="NR22" i="15"/>
  <c r="NR21" i="15"/>
  <c r="NR20" i="15"/>
  <c r="NR19" i="15"/>
  <c r="NR18" i="15"/>
  <c r="NJ48" i="15"/>
  <c r="NJ47" i="15"/>
  <c r="NJ46" i="15"/>
  <c r="NJ45" i="15"/>
  <c r="NJ44" i="15"/>
  <c r="NJ43" i="15"/>
  <c r="NJ42" i="15"/>
  <c r="NJ41" i="15"/>
  <c r="NJ40" i="15"/>
  <c r="NJ39" i="15"/>
  <c r="NJ38" i="15"/>
  <c r="NJ37" i="15"/>
  <c r="NJ36" i="15"/>
  <c r="NJ35" i="15"/>
  <c r="NJ34" i="15"/>
  <c r="NJ33" i="15"/>
  <c r="NJ32" i="15"/>
  <c r="NJ31" i="15"/>
  <c r="NJ30" i="15"/>
  <c r="NJ29" i="15"/>
  <c r="NJ28" i="15"/>
  <c r="NJ27" i="15"/>
  <c r="NJ26" i="15"/>
  <c r="NJ25" i="15"/>
  <c r="NJ24" i="15"/>
  <c r="NJ23" i="15"/>
  <c r="NJ22" i="15"/>
  <c r="NJ21" i="15"/>
  <c r="NJ20" i="15"/>
  <c r="NJ19" i="15"/>
  <c r="NJ18" i="15"/>
  <c r="NB48" i="15"/>
  <c r="NB47" i="15"/>
  <c r="NB46" i="15"/>
  <c r="NB45" i="15"/>
  <c r="NB44" i="15"/>
  <c r="NB43" i="15"/>
  <c r="NB42" i="15"/>
  <c r="NB41" i="15"/>
  <c r="NB40" i="15"/>
  <c r="NB39" i="15"/>
  <c r="NB38" i="15"/>
  <c r="NB37" i="15"/>
  <c r="NB36" i="15"/>
  <c r="NB35" i="15"/>
  <c r="NB34" i="15"/>
  <c r="NB33" i="15"/>
  <c r="NB32" i="15"/>
  <c r="NB31" i="15"/>
  <c r="NB30" i="15"/>
  <c r="NB29" i="15"/>
  <c r="NB28" i="15"/>
  <c r="NB27" i="15"/>
  <c r="NB26" i="15"/>
  <c r="NB25" i="15"/>
  <c r="NB24" i="15"/>
  <c r="NB23" i="15"/>
  <c r="NB22" i="15"/>
  <c r="NB21" i="15"/>
  <c r="NB20" i="15"/>
  <c r="NB19" i="15"/>
  <c r="NB18" i="15"/>
  <c r="MT48" i="15"/>
  <c r="MT47" i="15"/>
  <c r="MT46" i="15"/>
  <c r="MT45" i="15"/>
  <c r="MT44" i="15"/>
  <c r="MT43" i="15"/>
  <c r="MT42" i="15"/>
  <c r="MT41" i="15"/>
  <c r="MT40" i="15"/>
  <c r="MT39" i="15"/>
  <c r="MT38" i="15"/>
  <c r="MT37" i="15"/>
  <c r="MT36" i="15"/>
  <c r="MT35" i="15"/>
  <c r="MT34" i="15"/>
  <c r="MT33" i="15"/>
  <c r="MT32" i="15"/>
  <c r="MT31" i="15"/>
  <c r="MT30" i="15"/>
  <c r="MT29" i="15"/>
  <c r="MT28" i="15"/>
  <c r="MT27" i="15"/>
  <c r="MT26" i="15"/>
  <c r="MT25" i="15"/>
  <c r="MT24" i="15"/>
  <c r="MT23" i="15"/>
  <c r="MT22" i="15"/>
  <c r="MT21" i="15"/>
  <c r="MT20" i="15"/>
  <c r="MT19" i="15"/>
  <c r="MT18" i="15"/>
  <c r="MM48" i="15"/>
  <c r="MM47" i="15"/>
  <c r="MM46" i="15"/>
  <c r="MM45" i="15"/>
  <c r="MM44" i="15"/>
  <c r="MM43" i="15"/>
  <c r="MM42" i="15"/>
  <c r="MM41" i="15"/>
  <c r="MM40" i="15"/>
  <c r="MM39" i="15"/>
  <c r="MM38" i="15"/>
  <c r="MM37" i="15"/>
  <c r="MM36" i="15"/>
  <c r="MM35" i="15"/>
  <c r="MM34" i="15"/>
  <c r="MM33" i="15"/>
  <c r="MM32" i="15"/>
  <c r="MM31" i="15"/>
  <c r="MM30" i="15"/>
  <c r="MM29" i="15"/>
  <c r="MM28" i="15"/>
  <c r="MM27" i="15"/>
  <c r="MM26" i="15"/>
  <c r="MM25" i="15"/>
  <c r="MM24" i="15"/>
  <c r="MM23" i="15"/>
  <c r="MM22" i="15"/>
  <c r="MM21" i="15"/>
  <c r="MM20" i="15"/>
  <c r="MM19" i="15"/>
  <c r="MM18" i="15"/>
  <c r="ME48" i="15"/>
  <c r="ME47" i="15"/>
  <c r="ME46" i="15"/>
  <c r="ME45" i="15"/>
  <c r="ME44" i="15"/>
  <c r="ME43" i="15"/>
  <c r="ME42" i="15"/>
  <c r="ME41" i="15"/>
  <c r="ME40" i="15"/>
  <c r="ME39" i="15"/>
  <c r="ME38" i="15"/>
  <c r="ME37" i="15"/>
  <c r="ME36" i="15"/>
  <c r="ME35" i="15"/>
  <c r="ME34" i="15"/>
  <c r="ME33" i="15"/>
  <c r="ME32" i="15"/>
  <c r="ME31" i="15"/>
  <c r="ME30" i="15"/>
  <c r="ME29" i="15"/>
  <c r="ME28" i="15"/>
  <c r="ME27" i="15"/>
  <c r="ME26" i="15"/>
  <c r="ME25" i="15"/>
  <c r="ME24" i="15"/>
  <c r="ME23" i="15"/>
  <c r="ME22" i="15"/>
  <c r="ME21" i="15"/>
  <c r="ME20" i="15"/>
  <c r="ME19" i="15"/>
  <c r="ME18" i="15"/>
  <c r="LX48" i="15"/>
  <c r="LX47" i="15"/>
  <c r="LX46" i="15"/>
  <c r="LX45" i="15"/>
  <c r="LX44" i="15"/>
  <c r="LX43" i="15"/>
  <c r="LX42" i="15"/>
  <c r="LX41" i="15"/>
  <c r="LX40" i="15"/>
  <c r="LX39" i="15"/>
  <c r="LX38" i="15"/>
  <c r="LX37" i="15"/>
  <c r="LX36" i="15"/>
  <c r="LX35" i="15"/>
  <c r="LX34" i="15"/>
  <c r="LX33" i="15"/>
  <c r="LX32" i="15"/>
  <c r="LX31" i="15"/>
  <c r="LX30" i="15"/>
  <c r="LX29" i="15"/>
  <c r="LX28" i="15"/>
  <c r="LX27" i="15"/>
  <c r="LX26" i="15"/>
  <c r="LX25" i="15"/>
  <c r="LX24" i="15"/>
  <c r="LX23" i="15"/>
  <c r="LX22" i="15"/>
  <c r="LX21" i="15"/>
  <c r="LX20" i="15"/>
  <c r="LX19" i="15"/>
  <c r="LX18" i="15"/>
  <c r="LQ48" i="15"/>
  <c r="LQ47" i="15"/>
  <c r="LQ46" i="15"/>
  <c r="LQ45" i="15"/>
  <c r="LQ44" i="15"/>
  <c r="LQ43" i="15"/>
  <c r="LQ42" i="15"/>
  <c r="LQ41" i="15"/>
  <c r="LQ40" i="15"/>
  <c r="LQ39" i="15"/>
  <c r="LQ38" i="15"/>
  <c r="LQ37" i="15"/>
  <c r="LQ36" i="15"/>
  <c r="LQ35" i="15"/>
  <c r="LQ34" i="15"/>
  <c r="LQ33" i="15"/>
  <c r="LQ32" i="15"/>
  <c r="LQ31" i="15"/>
  <c r="LQ30" i="15"/>
  <c r="LQ29" i="15"/>
  <c r="LQ28" i="15"/>
  <c r="LQ27" i="15"/>
  <c r="LQ26" i="15"/>
  <c r="LQ25" i="15"/>
  <c r="LQ24" i="15"/>
  <c r="LQ23" i="15"/>
  <c r="LQ22" i="15"/>
  <c r="LQ21" i="15"/>
  <c r="LQ20" i="15"/>
  <c r="LQ19" i="15"/>
  <c r="LQ18" i="15"/>
  <c r="LJ48" i="15"/>
  <c r="LJ47" i="15"/>
  <c r="LJ46" i="15"/>
  <c r="LJ45" i="15"/>
  <c r="LJ44" i="15"/>
  <c r="LJ43" i="15"/>
  <c r="LJ42" i="15"/>
  <c r="LJ41" i="15"/>
  <c r="LJ40" i="15"/>
  <c r="LJ39" i="15"/>
  <c r="LJ38" i="15"/>
  <c r="LJ37" i="15"/>
  <c r="LJ36" i="15"/>
  <c r="LJ35" i="15"/>
  <c r="LJ34" i="15"/>
  <c r="LJ33" i="15"/>
  <c r="LJ32" i="15"/>
  <c r="LJ31" i="15"/>
  <c r="LJ30" i="15"/>
  <c r="LJ29" i="15"/>
  <c r="LJ28" i="15"/>
  <c r="LJ27" i="15"/>
  <c r="LJ26" i="15"/>
  <c r="LJ25" i="15"/>
  <c r="LJ24" i="15"/>
  <c r="LJ23" i="15"/>
  <c r="LJ22" i="15"/>
  <c r="LJ21" i="15"/>
  <c r="LJ20" i="15"/>
  <c r="LJ19" i="15"/>
  <c r="LJ18" i="15"/>
  <c r="LC48" i="15"/>
  <c r="LC47" i="15"/>
  <c r="LC46" i="15"/>
  <c r="LC45" i="15"/>
  <c r="LC44" i="15"/>
  <c r="LC43" i="15"/>
  <c r="LC42" i="15"/>
  <c r="LC41" i="15"/>
  <c r="LC40" i="15"/>
  <c r="LC39" i="15"/>
  <c r="LC38" i="15"/>
  <c r="LC37" i="15"/>
  <c r="LC36" i="15"/>
  <c r="LC35" i="15"/>
  <c r="LC34" i="15"/>
  <c r="LC33" i="15"/>
  <c r="LC32" i="15"/>
  <c r="LC31" i="15"/>
  <c r="LC30" i="15"/>
  <c r="LC29" i="15"/>
  <c r="LC28" i="15"/>
  <c r="LC27" i="15"/>
  <c r="LC26" i="15"/>
  <c r="LC25" i="15"/>
  <c r="LC24" i="15"/>
  <c r="LC23" i="15"/>
  <c r="LC22" i="15"/>
  <c r="LC21" i="15"/>
  <c r="LC20" i="15"/>
  <c r="LC19" i="15"/>
  <c r="LC18" i="15"/>
  <c r="KV48" i="15"/>
  <c r="KV47" i="15"/>
  <c r="KV46" i="15"/>
  <c r="KV45" i="15"/>
  <c r="KV44" i="15"/>
  <c r="KV43" i="15"/>
  <c r="KV42" i="15"/>
  <c r="KV41" i="15"/>
  <c r="KV40" i="15"/>
  <c r="KV39" i="15"/>
  <c r="KV38" i="15"/>
  <c r="KV37" i="15"/>
  <c r="KV36" i="15"/>
  <c r="KV35" i="15"/>
  <c r="KV34" i="15"/>
  <c r="KV33" i="15"/>
  <c r="KV32" i="15"/>
  <c r="KV31" i="15"/>
  <c r="KV30" i="15"/>
  <c r="KV29" i="15"/>
  <c r="KV28" i="15"/>
  <c r="KV27" i="15"/>
  <c r="KV26" i="15"/>
  <c r="KV25" i="15"/>
  <c r="KV24" i="15"/>
  <c r="KV23" i="15"/>
  <c r="KV22" i="15"/>
  <c r="KV21" i="15"/>
  <c r="KV20" i="15"/>
  <c r="KV19" i="15"/>
  <c r="KV18" i="15"/>
  <c r="KO48" i="15"/>
  <c r="KO47" i="15"/>
  <c r="KO46" i="15"/>
  <c r="KO45" i="15"/>
  <c r="KO44" i="15"/>
  <c r="KO43" i="15"/>
  <c r="KO42" i="15"/>
  <c r="KO41" i="15"/>
  <c r="KO40" i="15"/>
  <c r="KO39" i="15"/>
  <c r="KO38" i="15"/>
  <c r="KO37" i="15"/>
  <c r="KO36" i="15"/>
  <c r="KO35" i="15"/>
  <c r="KO34" i="15"/>
  <c r="KO33" i="15"/>
  <c r="KO32" i="15"/>
  <c r="KO31" i="15"/>
  <c r="KO30" i="15"/>
  <c r="KO29" i="15"/>
  <c r="KO28" i="15"/>
  <c r="KO27" i="15"/>
  <c r="KO26" i="15"/>
  <c r="KO25" i="15"/>
  <c r="KO24" i="15"/>
  <c r="KO23" i="15"/>
  <c r="KO22" i="15"/>
  <c r="KO21" i="15"/>
  <c r="KO20" i="15"/>
  <c r="KO19" i="15"/>
  <c r="KO18" i="15"/>
  <c r="KH48" i="15"/>
  <c r="KH47" i="15"/>
  <c r="KH46" i="15"/>
  <c r="KH45" i="15"/>
  <c r="KH44" i="15"/>
  <c r="KH43" i="15"/>
  <c r="KH42" i="15"/>
  <c r="KH41" i="15"/>
  <c r="KH40" i="15"/>
  <c r="KH39" i="15"/>
  <c r="KH38" i="15"/>
  <c r="KH37" i="15"/>
  <c r="KH36" i="15"/>
  <c r="KH35" i="15"/>
  <c r="KH34" i="15"/>
  <c r="KH33" i="15"/>
  <c r="KH32" i="15"/>
  <c r="KH31" i="15"/>
  <c r="KH30" i="15"/>
  <c r="KH29" i="15"/>
  <c r="KH28" i="15"/>
  <c r="KH27" i="15"/>
  <c r="KH26" i="15"/>
  <c r="KH25" i="15"/>
  <c r="KH24" i="15"/>
  <c r="KH23" i="15"/>
  <c r="KH22" i="15"/>
  <c r="KH21" i="15"/>
  <c r="KH20" i="15"/>
  <c r="KH19" i="15"/>
  <c r="KH18" i="15"/>
  <c r="JZ48" i="15"/>
  <c r="JZ47" i="15"/>
  <c r="JZ46" i="15"/>
  <c r="JZ45" i="15"/>
  <c r="JZ44" i="15"/>
  <c r="JZ43" i="15"/>
  <c r="JZ42" i="15"/>
  <c r="JZ41" i="15"/>
  <c r="JZ40" i="15"/>
  <c r="JZ39" i="15"/>
  <c r="JZ38" i="15"/>
  <c r="JZ37" i="15"/>
  <c r="JZ36" i="15"/>
  <c r="JZ35" i="15"/>
  <c r="JZ34" i="15"/>
  <c r="JZ33" i="15"/>
  <c r="JZ32" i="15"/>
  <c r="JZ31" i="15"/>
  <c r="JZ30" i="15"/>
  <c r="JZ29" i="15"/>
  <c r="JZ28" i="15"/>
  <c r="JZ27" i="15"/>
  <c r="JZ26" i="15"/>
  <c r="JZ25" i="15"/>
  <c r="JZ24" i="15"/>
  <c r="JZ23" i="15"/>
  <c r="JZ22" i="15"/>
  <c r="JZ21" i="15"/>
  <c r="JZ20" i="15"/>
  <c r="JZ19" i="15"/>
  <c r="JZ18" i="15"/>
  <c r="JR48" i="15"/>
  <c r="JR47" i="15"/>
  <c r="JR46" i="15"/>
  <c r="JR45" i="15"/>
  <c r="JR44" i="15"/>
  <c r="JR43" i="15"/>
  <c r="JR42" i="15"/>
  <c r="JR41" i="15"/>
  <c r="JR40" i="15"/>
  <c r="JR39" i="15"/>
  <c r="JR38" i="15"/>
  <c r="JR37" i="15"/>
  <c r="JR36" i="15"/>
  <c r="JR35" i="15"/>
  <c r="JR34" i="15"/>
  <c r="JR33" i="15"/>
  <c r="JR32" i="15"/>
  <c r="JR31" i="15"/>
  <c r="JR30" i="15"/>
  <c r="JR29" i="15"/>
  <c r="JR28" i="15"/>
  <c r="JR27" i="15"/>
  <c r="JR26" i="15"/>
  <c r="JR25" i="15"/>
  <c r="JR24" i="15"/>
  <c r="JR23" i="15"/>
  <c r="JR22" i="15"/>
  <c r="JR21" i="15"/>
  <c r="JR20" i="15"/>
  <c r="JR19" i="15"/>
  <c r="JR18" i="15"/>
  <c r="JJ48" i="15"/>
  <c r="JJ47" i="15"/>
  <c r="JJ46" i="15"/>
  <c r="JJ45" i="15"/>
  <c r="JJ44" i="15"/>
  <c r="JJ43" i="15"/>
  <c r="JJ42" i="15"/>
  <c r="JJ41" i="15"/>
  <c r="JJ40" i="15"/>
  <c r="JJ39" i="15"/>
  <c r="JJ38" i="15"/>
  <c r="JJ37" i="15"/>
  <c r="JJ36" i="15"/>
  <c r="JJ35" i="15"/>
  <c r="JJ34" i="15"/>
  <c r="JJ33" i="15"/>
  <c r="JJ32" i="15"/>
  <c r="JJ31" i="15"/>
  <c r="JJ30" i="15"/>
  <c r="JJ29" i="15"/>
  <c r="JJ28" i="15"/>
  <c r="JJ27" i="15"/>
  <c r="JJ26" i="15"/>
  <c r="JJ25" i="15"/>
  <c r="JJ24" i="15"/>
  <c r="JJ23" i="15"/>
  <c r="JJ22" i="15"/>
  <c r="JJ21" i="15"/>
  <c r="JJ20" i="15"/>
  <c r="JJ19" i="15"/>
  <c r="JJ18" i="15"/>
  <c r="JB48" i="15"/>
  <c r="JB47" i="15"/>
  <c r="JB46" i="15"/>
  <c r="JB45" i="15"/>
  <c r="JB44" i="15"/>
  <c r="JB43" i="15"/>
  <c r="JB42" i="15"/>
  <c r="JB41" i="15"/>
  <c r="JB40" i="15"/>
  <c r="JB39" i="15"/>
  <c r="JB38" i="15"/>
  <c r="JB37" i="15"/>
  <c r="JB36" i="15"/>
  <c r="JB35" i="15"/>
  <c r="JB34" i="15"/>
  <c r="JB33" i="15"/>
  <c r="JB32" i="15"/>
  <c r="JB31" i="15"/>
  <c r="JB30" i="15"/>
  <c r="JB29" i="15"/>
  <c r="JB28" i="15"/>
  <c r="JB27" i="15"/>
  <c r="JB26" i="15"/>
  <c r="JB25" i="15"/>
  <c r="JB24" i="15"/>
  <c r="JB23" i="15"/>
  <c r="JB22" i="15"/>
  <c r="JB21" i="15"/>
  <c r="JB20" i="15"/>
  <c r="JB19" i="15"/>
  <c r="JB18" i="15"/>
  <c r="IT48" i="15"/>
  <c r="IT47" i="15"/>
  <c r="IT46" i="15"/>
  <c r="IT45" i="15"/>
  <c r="IT44" i="15"/>
  <c r="IT43" i="15"/>
  <c r="IT42" i="15"/>
  <c r="IT41" i="15"/>
  <c r="IT40" i="15"/>
  <c r="IT39" i="15"/>
  <c r="IT38" i="15"/>
  <c r="IT37" i="15"/>
  <c r="IT36" i="15"/>
  <c r="IT35" i="15"/>
  <c r="IT34" i="15"/>
  <c r="IT33" i="15"/>
  <c r="IT32" i="15"/>
  <c r="IT31" i="15"/>
  <c r="IT30" i="15"/>
  <c r="IT29" i="15"/>
  <c r="IT28" i="15"/>
  <c r="IT27" i="15"/>
  <c r="IT26" i="15"/>
  <c r="IT25" i="15"/>
  <c r="IT24" i="15"/>
  <c r="IT23" i="15"/>
  <c r="IT22" i="15"/>
  <c r="IT21" i="15"/>
  <c r="IT20" i="15"/>
  <c r="IT19" i="15"/>
  <c r="IT18" i="15"/>
  <c r="IL48" i="15"/>
  <c r="IL47" i="15"/>
  <c r="IL46" i="15"/>
  <c r="IL45" i="15"/>
  <c r="IL44" i="15"/>
  <c r="IL43" i="15"/>
  <c r="IL42" i="15"/>
  <c r="IL41" i="15"/>
  <c r="IL40" i="15"/>
  <c r="IL39" i="15"/>
  <c r="IL38" i="15"/>
  <c r="IL37" i="15"/>
  <c r="IL36" i="15"/>
  <c r="IL35" i="15"/>
  <c r="IL34" i="15"/>
  <c r="IL33" i="15"/>
  <c r="IL32" i="15"/>
  <c r="IL31" i="15"/>
  <c r="IL30" i="15"/>
  <c r="IL29" i="15"/>
  <c r="IL28" i="15"/>
  <c r="IL27" i="15"/>
  <c r="IL26" i="15"/>
  <c r="IL25" i="15"/>
  <c r="IL24" i="15"/>
  <c r="IL23" i="15"/>
  <c r="IL22" i="15"/>
  <c r="IL21" i="15"/>
  <c r="IL20" i="15"/>
  <c r="IL19" i="15"/>
  <c r="IL18" i="15"/>
  <c r="ID48" i="15"/>
  <c r="ID47" i="15"/>
  <c r="ID46" i="15"/>
  <c r="ID45" i="15"/>
  <c r="ID44" i="15"/>
  <c r="ID43" i="15"/>
  <c r="ID42" i="15"/>
  <c r="ID41" i="15"/>
  <c r="ID40" i="15"/>
  <c r="ID39" i="15"/>
  <c r="ID38" i="15"/>
  <c r="ID37" i="15"/>
  <c r="ID36" i="15"/>
  <c r="ID35" i="15"/>
  <c r="ID34" i="15"/>
  <c r="ID33" i="15"/>
  <c r="ID32" i="15"/>
  <c r="ID31" i="15"/>
  <c r="ID30" i="15"/>
  <c r="ID29" i="15"/>
  <c r="ID28" i="15"/>
  <c r="ID27" i="15"/>
  <c r="ID26" i="15"/>
  <c r="ID25" i="15"/>
  <c r="ID24" i="15"/>
  <c r="ID23" i="15"/>
  <c r="ID22" i="15"/>
  <c r="ID21" i="15"/>
  <c r="ID20" i="15"/>
  <c r="ID19" i="15"/>
  <c r="ID18" i="15"/>
  <c r="HV48" i="15"/>
  <c r="HV47" i="15"/>
  <c r="HV46" i="15"/>
  <c r="HV45" i="15"/>
  <c r="HV44" i="15"/>
  <c r="HV43" i="15"/>
  <c r="HV42" i="15"/>
  <c r="HV41" i="15"/>
  <c r="HV40" i="15"/>
  <c r="HV39" i="15"/>
  <c r="HV38" i="15"/>
  <c r="HV37" i="15"/>
  <c r="HV36" i="15"/>
  <c r="HV35" i="15"/>
  <c r="HV34" i="15"/>
  <c r="HV33" i="15"/>
  <c r="HV32" i="15"/>
  <c r="HV31" i="15"/>
  <c r="HV30" i="15"/>
  <c r="HV29" i="15"/>
  <c r="HV28" i="15"/>
  <c r="HV27" i="15"/>
  <c r="HV26" i="15"/>
  <c r="HV25" i="15"/>
  <c r="HV24" i="15"/>
  <c r="HV23" i="15"/>
  <c r="HV22" i="15"/>
  <c r="HV21" i="15"/>
  <c r="HV20" i="15"/>
  <c r="HV19" i="15"/>
  <c r="HV18" i="15"/>
  <c r="HN48" i="15"/>
  <c r="HN47" i="15"/>
  <c r="HN46" i="15"/>
  <c r="HN45" i="15"/>
  <c r="HN44" i="15"/>
  <c r="HN43" i="15"/>
  <c r="HN42" i="15"/>
  <c r="HN41" i="15"/>
  <c r="HN40" i="15"/>
  <c r="HN39" i="15"/>
  <c r="HN38" i="15"/>
  <c r="HN37" i="15"/>
  <c r="HN36" i="15"/>
  <c r="HN35" i="15"/>
  <c r="HN34" i="15"/>
  <c r="HN33" i="15"/>
  <c r="HN32" i="15"/>
  <c r="HN31" i="15"/>
  <c r="HN30" i="15"/>
  <c r="HN29" i="15"/>
  <c r="HN28" i="15"/>
  <c r="HN27" i="15"/>
  <c r="HN26" i="15"/>
  <c r="HN25" i="15"/>
  <c r="HN24" i="15"/>
  <c r="HN23" i="15"/>
  <c r="HN22" i="15"/>
  <c r="HN21" i="15"/>
  <c r="HN20" i="15"/>
  <c r="HN19" i="15"/>
  <c r="HN18" i="15"/>
  <c r="HF48" i="15"/>
  <c r="HF47" i="15"/>
  <c r="HF46" i="15"/>
  <c r="HF45" i="15"/>
  <c r="HF44" i="15"/>
  <c r="HF43" i="15"/>
  <c r="HF42" i="15"/>
  <c r="HF41" i="15"/>
  <c r="HF40" i="15"/>
  <c r="HF39" i="15"/>
  <c r="HF38" i="15"/>
  <c r="HF37" i="15"/>
  <c r="HF36" i="15"/>
  <c r="HF35" i="15"/>
  <c r="HF34" i="15"/>
  <c r="HF33" i="15"/>
  <c r="HF32" i="15"/>
  <c r="HF31" i="15"/>
  <c r="HF30" i="15"/>
  <c r="HF29" i="15"/>
  <c r="HF28" i="15"/>
  <c r="HF27" i="15"/>
  <c r="HF26" i="15"/>
  <c r="HF25" i="15"/>
  <c r="HF24" i="15"/>
  <c r="HF23" i="15"/>
  <c r="HF22" i="15"/>
  <c r="HF21" i="15"/>
  <c r="HF20" i="15"/>
  <c r="HF19" i="15"/>
  <c r="HF18" i="15"/>
  <c r="GX48" i="15"/>
  <c r="GX47" i="15"/>
  <c r="GX46" i="15"/>
  <c r="GX45" i="15"/>
  <c r="GX44" i="15"/>
  <c r="GX43" i="15"/>
  <c r="GX42" i="15"/>
  <c r="GX41" i="15"/>
  <c r="GX40" i="15"/>
  <c r="GX39" i="15"/>
  <c r="GX38" i="15"/>
  <c r="GX37" i="15"/>
  <c r="GX36" i="15"/>
  <c r="GX35" i="15"/>
  <c r="GX34" i="15"/>
  <c r="GX33" i="15"/>
  <c r="GX32" i="15"/>
  <c r="GX31" i="15"/>
  <c r="GX30" i="15"/>
  <c r="GX29" i="15"/>
  <c r="GX28" i="15"/>
  <c r="GX27" i="15"/>
  <c r="GX26" i="15"/>
  <c r="GX25" i="15"/>
  <c r="GX24" i="15"/>
  <c r="GX23" i="15"/>
  <c r="GX22" i="15"/>
  <c r="GX21" i="15"/>
  <c r="GX20" i="15"/>
  <c r="GX19" i="15"/>
  <c r="GX18" i="15"/>
  <c r="GQ48" i="15"/>
  <c r="GQ47" i="15"/>
  <c r="GQ46" i="15"/>
  <c r="GQ45" i="15"/>
  <c r="GQ44" i="15"/>
  <c r="GQ43" i="15"/>
  <c r="GQ42" i="15"/>
  <c r="GQ41" i="15"/>
  <c r="GQ40" i="15"/>
  <c r="GQ39" i="15"/>
  <c r="GQ38" i="15"/>
  <c r="GQ37" i="15"/>
  <c r="GQ36" i="15"/>
  <c r="GQ35" i="15"/>
  <c r="GQ34" i="15"/>
  <c r="GQ33" i="15"/>
  <c r="GQ32" i="15"/>
  <c r="GQ31" i="15"/>
  <c r="GQ30" i="15"/>
  <c r="GQ29" i="15"/>
  <c r="GQ28" i="15"/>
  <c r="GQ27" i="15"/>
  <c r="GQ26" i="15"/>
  <c r="GQ25" i="15"/>
  <c r="GQ24" i="15"/>
  <c r="GQ23" i="15"/>
  <c r="GQ22" i="15"/>
  <c r="GQ21" i="15"/>
  <c r="GQ20" i="15"/>
  <c r="GQ19" i="15"/>
  <c r="GQ18" i="15"/>
  <c r="GJ48" i="15"/>
  <c r="GJ47" i="15"/>
  <c r="GJ46" i="15"/>
  <c r="GJ45" i="15"/>
  <c r="GJ44" i="15"/>
  <c r="GJ43" i="15"/>
  <c r="GJ42" i="15"/>
  <c r="GJ41" i="15"/>
  <c r="GJ40" i="15"/>
  <c r="GJ39" i="15"/>
  <c r="GJ38" i="15"/>
  <c r="GJ37" i="15"/>
  <c r="GJ36" i="15"/>
  <c r="GJ35" i="15"/>
  <c r="GJ34" i="15"/>
  <c r="GJ33" i="15"/>
  <c r="GJ32" i="15"/>
  <c r="GJ31" i="15"/>
  <c r="GJ30" i="15"/>
  <c r="GJ29" i="15"/>
  <c r="GJ28" i="15"/>
  <c r="GJ27" i="15"/>
  <c r="GJ26" i="15"/>
  <c r="GJ25" i="15"/>
  <c r="GJ24" i="15"/>
  <c r="GJ23" i="15"/>
  <c r="GJ22" i="15"/>
  <c r="GJ21" i="15"/>
  <c r="GJ20" i="15"/>
  <c r="GJ19" i="15"/>
  <c r="GJ18" i="15"/>
  <c r="GC48" i="15"/>
  <c r="GC47" i="15"/>
  <c r="GC46" i="15"/>
  <c r="GC45" i="15"/>
  <c r="GC44" i="15"/>
  <c r="GC43" i="15"/>
  <c r="GC42" i="15"/>
  <c r="GC41" i="15"/>
  <c r="GC40" i="15"/>
  <c r="GC39" i="15"/>
  <c r="GC38" i="15"/>
  <c r="GC37" i="15"/>
  <c r="GC36" i="15"/>
  <c r="GC35" i="15"/>
  <c r="GC34" i="15"/>
  <c r="GC33" i="15"/>
  <c r="GC32" i="15"/>
  <c r="GC31" i="15"/>
  <c r="GC30" i="15"/>
  <c r="GC29" i="15"/>
  <c r="GC28" i="15"/>
  <c r="GC27" i="15"/>
  <c r="GC26" i="15"/>
  <c r="GC25" i="15"/>
  <c r="GC24" i="15"/>
  <c r="GC23" i="15"/>
  <c r="GC22" i="15"/>
  <c r="GC21" i="15"/>
  <c r="GC20" i="15"/>
  <c r="GC19" i="15"/>
  <c r="GC18" i="15"/>
  <c r="FU48" i="15"/>
  <c r="FU47" i="15"/>
  <c r="FU46" i="15"/>
  <c r="FU45" i="15"/>
  <c r="FU44" i="15"/>
  <c r="FU43" i="15"/>
  <c r="FU42" i="15"/>
  <c r="FU41" i="15"/>
  <c r="FU40" i="15"/>
  <c r="FU39" i="15"/>
  <c r="FU38" i="15"/>
  <c r="FU37" i="15"/>
  <c r="FU36" i="15"/>
  <c r="FU35" i="15"/>
  <c r="FU34" i="15"/>
  <c r="FU33" i="15"/>
  <c r="FU32" i="15"/>
  <c r="FU31" i="15"/>
  <c r="FU30" i="15"/>
  <c r="FU29" i="15"/>
  <c r="FU28" i="15"/>
  <c r="FU27" i="15"/>
  <c r="FU26" i="15"/>
  <c r="FU25" i="15"/>
  <c r="FU24" i="15"/>
  <c r="FU23" i="15"/>
  <c r="FU22" i="15"/>
  <c r="FU21" i="15"/>
  <c r="FU20" i="15"/>
  <c r="FU19" i="15"/>
  <c r="FU18" i="15"/>
  <c r="FM48" i="15"/>
  <c r="FM47" i="15"/>
  <c r="FM46" i="15"/>
  <c r="FM45" i="15"/>
  <c r="FM44" i="15"/>
  <c r="FM43" i="15"/>
  <c r="FM42" i="15"/>
  <c r="FM41" i="15"/>
  <c r="FM40" i="15"/>
  <c r="FM39" i="15"/>
  <c r="FM38" i="15"/>
  <c r="FM37" i="15"/>
  <c r="FM36" i="15"/>
  <c r="FM35" i="15"/>
  <c r="FM34" i="15"/>
  <c r="FM33" i="15"/>
  <c r="FM32" i="15"/>
  <c r="FM31" i="15"/>
  <c r="FM30" i="15"/>
  <c r="FM29" i="15"/>
  <c r="FM28" i="15"/>
  <c r="FM27" i="15"/>
  <c r="FM26" i="15"/>
  <c r="FM25" i="15"/>
  <c r="FM24" i="15"/>
  <c r="FM23" i="15"/>
  <c r="FM22" i="15"/>
  <c r="FM21" i="15"/>
  <c r="FM20" i="15"/>
  <c r="FM19" i="15"/>
  <c r="FM18" i="15"/>
  <c r="FE48" i="15"/>
  <c r="FE47" i="15"/>
  <c r="FE46" i="15"/>
  <c r="FE45" i="15"/>
  <c r="FE44" i="15"/>
  <c r="FE43" i="15"/>
  <c r="FE42" i="15"/>
  <c r="FE41" i="15"/>
  <c r="FE40" i="15"/>
  <c r="FE39" i="15"/>
  <c r="FE38" i="15"/>
  <c r="FE37" i="15"/>
  <c r="FE36" i="15"/>
  <c r="FE35" i="15"/>
  <c r="FE34" i="15"/>
  <c r="FE33" i="15"/>
  <c r="FE32" i="15"/>
  <c r="FE31" i="15"/>
  <c r="FE30" i="15"/>
  <c r="FE29" i="15"/>
  <c r="FE28" i="15"/>
  <c r="FE27" i="15"/>
  <c r="FE26" i="15"/>
  <c r="FE25" i="15"/>
  <c r="FE24" i="15"/>
  <c r="FE23" i="15"/>
  <c r="FE22" i="15"/>
  <c r="FE21" i="15"/>
  <c r="FE20" i="15"/>
  <c r="FE19" i="15"/>
  <c r="FE18" i="15"/>
  <c r="EW48" i="15"/>
  <c r="EW47" i="15"/>
  <c r="EW46" i="15"/>
  <c r="EW45" i="15"/>
  <c r="EW44" i="15"/>
  <c r="EW43" i="15"/>
  <c r="EW42" i="15"/>
  <c r="EW41" i="15"/>
  <c r="EW40" i="15"/>
  <c r="EW39" i="15"/>
  <c r="EW38" i="15"/>
  <c r="EW37" i="15"/>
  <c r="EW36" i="15"/>
  <c r="EW35" i="15"/>
  <c r="EW34" i="15"/>
  <c r="EW33" i="15"/>
  <c r="EW32" i="15"/>
  <c r="EW31" i="15"/>
  <c r="EW30" i="15"/>
  <c r="EW29" i="15"/>
  <c r="EW28" i="15"/>
  <c r="EW27" i="15"/>
  <c r="EW26" i="15"/>
  <c r="EW25" i="15"/>
  <c r="EW24" i="15"/>
  <c r="EW23" i="15"/>
  <c r="EW22" i="15"/>
  <c r="EW21" i="15"/>
  <c r="EW20" i="15"/>
  <c r="EW19" i="15"/>
  <c r="EW18" i="15"/>
  <c r="EO48" i="15"/>
  <c r="EO47" i="15"/>
  <c r="EO46" i="15"/>
  <c r="EO45" i="15"/>
  <c r="EO44" i="15"/>
  <c r="EO43" i="15"/>
  <c r="EO42" i="15"/>
  <c r="EO41" i="15"/>
  <c r="EO40" i="15"/>
  <c r="EO39" i="15"/>
  <c r="EO38" i="15"/>
  <c r="EO37" i="15"/>
  <c r="EO36" i="15"/>
  <c r="EO35" i="15"/>
  <c r="EO34" i="15"/>
  <c r="EO33" i="15"/>
  <c r="EO32" i="15"/>
  <c r="EO31" i="15"/>
  <c r="EO30" i="15"/>
  <c r="EO29" i="15"/>
  <c r="EO28" i="15"/>
  <c r="EO27" i="15"/>
  <c r="EO26" i="15"/>
  <c r="EO25" i="15"/>
  <c r="EO24" i="15"/>
  <c r="EO23" i="15"/>
  <c r="EO22" i="15"/>
  <c r="EO21" i="15"/>
  <c r="EO20" i="15"/>
  <c r="EO19" i="15"/>
  <c r="EO18" i="15"/>
  <c r="EG48" i="15"/>
  <c r="EG47" i="15"/>
  <c r="EG46" i="15"/>
  <c r="EG45" i="15"/>
  <c r="EG44" i="15"/>
  <c r="EG43" i="15"/>
  <c r="EG42" i="15"/>
  <c r="EG41" i="15"/>
  <c r="EG40" i="15"/>
  <c r="EG39" i="15"/>
  <c r="EG38" i="15"/>
  <c r="EG37" i="15"/>
  <c r="EG36" i="15"/>
  <c r="EG35" i="15"/>
  <c r="EG34" i="15"/>
  <c r="EG33" i="15"/>
  <c r="EG32" i="15"/>
  <c r="EG31" i="15"/>
  <c r="EG30" i="15"/>
  <c r="EG29" i="15"/>
  <c r="EG28" i="15"/>
  <c r="EG27" i="15"/>
  <c r="EG26" i="15"/>
  <c r="EG25" i="15"/>
  <c r="EG24" i="15"/>
  <c r="EG23" i="15"/>
  <c r="EG22" i="15"/>
  <c r="EG21" i="15"/>
  <c r="EG20" i="15"/>
  <c r="EG19" i="15"/>
  <c r="EG18" i="15"/>
  <c r="DY48" i="15"/>
  <c r="DY47" i="15"/>
  <c r="DY46" i="15"/>
  <c r="DY45" i="15"/>
  <c r="DY44" i="15"/>
  <c r="DY43" i="15"/>
  <c r="DY42" i="15"/>
  <c r="DY41" i="15"/>
  <c r="DY40" i="15"/>
  <c r="DY39" i="15"/>
  <c r="DY38" i="15"/>
  <c r="DY37" i="15"/>
  <c r="DY36" i="15"/>
  <c r="DY35" i="15"/>
  <c r="DY34" i="15"/>
  <c r="DY33" i="15"/>
  <c r="DY32" i="15"/>
  <c r="DY31" i="15"/>
  <c r="DY30" i="15"/>
  <c r="DY29" i="15"/>
  <c r="DY28" i="15"/>
  <c r="DY27" i="15"/>
  <c r="DY26" i="15"/>
  <c r="DY25" i="15"/>
  <c r="DY24" i="15"/>
  <c r="DY23" i="15"/>
  <c r="DY22" i="15"/>
  <c r="DY21" i="15"/>
  <c r="DY20" i="15"/>
  <c r="DY19" i="15"/>
  <c r="DY18" i="15"/>
  <c r="DQ48" i="15"/>
  <c r="DQ47" i="15"/>
  <c r="DQ46" i="15"/>
  <c r="DQ45" i="15"/>
  <c r="DQ44" i="15"/>
  <c r="DQ43" i="15"/>
  <c r="DQ42" i="15"/>
  <c r="DQ41" i="15"/>
  <c r="DQ40" i="15"/>
  <c r="DQ39" i="15"/>
  <c r="DQ38" i="15"/>
  <c r="DQ37" i="15"/>
  <c r="DQ36" i="15"/>
  <c r="DQ35" i="15"/>
  <c r="DQ34" i="15"/>
  <c r="DQ33" i="15"/>
  <c r="DQ32" i="15"/>
  <c r="DQ31" i="15"/>
  <c r="DQ30" i="15"/>
  <c r="DQ29" i="15"/>
  <c r="DQ28" i="15"/>
  <c r="DQ27" i="15"/>
  <c r="DQ26" i="15"/>
  <c r="DQ25" i="15"/>
  <c r="DQ24" i="15"/>
  <c r="DQ23" i="15"/>
  <c r="DQ22" i="15"/>
  <c r="DQ21" i="15"/>
  <c r="DQ20" i="15"/>
  <c r="DQ19" i="15"/>
  <c r="DQ18" i="15"/>
  <c r="DI48" i="15"/>
  <c r="DI47" i="15"/>
  <c r="DI46" i="15"/>
  <c r="DI45" i="15"/>
  <c r="DI44" i="15"/>
  <c r="DI43" i="15"/>
  <c r="DI42" i="15"/>
  <c r="DI41" i="15"/>
  <c r="DI40" i="15"/>
  <c r="DI39" i="15"/>
  <c r="DI38" i="15"/>
  <c r="DI37" i="15"/>
  <c r="DI36" i="15"/>
  <c r="DI35" i="15"/>
  <c r="DI34" i="15"/>
  <c r="DI33" i="15"/>
  <c r="DI32" i="15"/>
  <c r="DI31" i="15"/>
  <c r="DI30" i="15"/>
  <c r="DI29" i="15"/>
  <c r="DI28" i="15"/>
  <c r="DI27" i="15"/>
  <c r="DI26" i="15"/>
  <c r="DI25" i="15"/>
  <c r="DI24" i="15"/>
  <c r="DI23" i="15"/>
  <c r="DI22" i="15"/>
  <c r="DI21" i="15"/>
  <c r="DI20" i="15"/>
  <c r="DI19" i="15"/>
  <c r="DI18" i="15"/>
  <c r="DA48" i="15"/>
  <c r="DA47" i="15"/>
  <c r="DA46" i="15"/>
  <c r="DA45" i="15"/>
  <c r="DA44" i="15"/>
  <c r="DA43" i="15"/>
  <c r="DA42" i="15"/>
  <c r="DA41" i="15"/>
  <c r="DA40" i="15"/>
  <c r="DA39" i="15"/>
  <c r="DA38" i="15"/>
  <c r="DA37" i="15"/>
  <c r="DA36" i="15"/>
  <c r="DA35" i="15"/>
  <c r="DA34" i="15"/>
  <c r="DA33" i="15"/>
  <c r="DA32" i="15"/>
  <c r="DA31" i="15"/>
  <c r="DA30" i="15"/>
  <c r="DA29" i="15"/>
  <c r="DA28" i="15"/>
  <c r="DA27" i="15"/>
  <c r="DA26" i="15"/>
  <c r="DA25" i="15"/>
  <c r="DA24" i="15"/>
  <c r="DA23" i="15"/>
  <c r="DA22" i="15"/>
  <c r="DA21" i="15"/>
  <c r="DA20" i="15"/>
  <c r="DA19" i="15"/>
  <c r="DA18" i="15"/>
  <c r="CS48" i="15"/>
  <c r="CS47" i="15"/>
  <c r="CS46" i="15"/>
  <c r="CS45" i="15"/>
  <c r="CS44" i="15"/>
  <c r="CS43" i="15"/>
  <c r="CS42" i="15"/>
  <c r="CS41" i="15"/>
  <c r="CS40" i="15"/>
  <c r="CS39" i="15"/>
  <c r="CS38" i="15"/>
  <c r="CS37" i="15"/>
  <c r="CS36" i="15"/>
  <c r="CS35" i="15"/>
  <c r="CS34" i="15"/>
  <c r="CS33" i="15"/>
  <c r="CS32" i="15"/>
  <c r="CS31" i="15"/>
  <c r="CS30" i="15"/>
  <c r="CS29" i="15"/>
  <c r="CS28" i="15"/>
  <c r="CS27" i="15"/>
  <c r="CS26" i="15"/>
  <c r="CS25" i="15"/>
  <c r="CS24" i="15"/>
  <c r="CS23" i="15"/>
  <c r="CS22" i="15"/>
  <c r="CS21" i="15"/>
  <c r="CS20" i="15"/>
  <c r="CS19" i="15"/>
  <c r="CS18" i="15"/>
  <c r="CK48" i="15"/>
  <c r="CK47" i="15"/>
  <c r="CK46" i="15"/>
  <c r="CK45" i="15"/>
  <c r="CK44" i="15"/>
  <c r="CK43" i="15"/>
  <c r="CK42" i="15"/>
  <c r="CK41" i="15"/>
  <c r="CK40" i="15"/>
  <c r="CK39" i="15"/>
  <c r="CK38" i="15"/>
  <c r="CK37" i="15"/>
  <c r="CK36" i="15"/>
  <c r="CK35" i="15"/>
  <c r="CK34" i="15"/>
  <c r="CK33" i="15"/>
  <c r="CK32" i="15"/>
  <c r="CK31" i="15"/>
  <c r="CK30" i="15"/>
  <c r="CK29" i="15"/>
  <c r="CK28" i="15"/>
  <c r="CK27" i="15"/>
  <c r="CK26" i="15"/>
  <c r="CK25" i="15"/>
  <c r="CK24" i="15"/>
  <c r="CK23" i="15"/>
  <c r="CK22" i="15"/>
  <c r="CK21" i="15"/>
  <c r="CK20" i="15"/>
  <c r="CK19" i="15"/>
  <c r="CK18" i="15"/>
  <c r="CC48" i="15"/>
  <c r="CC47" i="15"/>
  <c r="CC46" i="15"/>
  <c r="CC45" i="15"/>
  <c r="CC44" i="15"/>
  <c r="CC43" i="15"/>
  <c r="CC42" i="15"/>
  <c r="CC41" i="15"/>
  <c r="CC40" i="15"/>
  <c r="CC39" i="15"/>
  <c r="CC38" i="15"/>
  <c r="CC37" i="15"/>
  <c r="CC36" i="15"/>
  <c r="CC35" i="15"/>
  <c r="CC34" i="15"/>
  <c r="CC33" i="15"/>
  <c r="CC32" i="15"/>
  <c r="CC31" i="15"/>
  <c r="CC30" i="15"/>
  <c r="CC29" i="15"/>
  <c r="CC28" i="15"/>
  <c r="CC27" i="15"/>
  <c r="CC26" i="15"/>
  <c r="CC25" i="15"/>
  <c r="CC24" i="15"/>
  <c r="CC23" i="15"/>
  <c r="CC22" i="15"/>
  <c r="CC21" i="15"/>
  <c r="CC20" i="15"/>
  <c r="CC19" i="15"/>
  <c r="CC18" i="15"/>
  <c r="BU48" i="15"/>
  <c r="BU47" i="15"/>
  <c r="BU46" i="15"/>
  <c r="BU45" i="15"/>
  <c r="BU44" i="15"/>
  <c r="BU43" i="15"/>
  <c r="BU42" i="15"/>
  <c r="BU41" i="15"/>
  <c r="BU40" i="15"/>
  <c r="BU39" i="15"/>
  <c r="BU38" i="15"/>
  <c r="BU37" i="15"/>
  <c r="BU36" i="15"/>
  <c r="BU35" i="15"/>
  <c r="BU34" i="15"/>
  <c r="BU33" i="15"/>
  <c r="BU32" i="15"/>
  <c r="BU31" i="15"/>
  <c r="BU30" i="15"/>
  <c r="BU29" i="15"/>
  <c r="BU28" i="15"/>
  <c r="BU27" i="15"/>
  <c r="BU26" i="15"/>
  <c r="BU25" i="15"/>
  <c r="BU24" i="15"/>
  <c r="BU23" i="15"/>
  <c r="BU22" i="15"/>
  <c r="BU21" i="15"/>
  <c r="BU20" i="15"/>
  <c r="BU19" i="15"/>
  <c r="BU18" i="15"/>
  <c r="BM48" i="15"/>
  <c r="BM47" i="15"/>
  <c r="BM46" i="15"/>
  <c r="BM45" i="15"/>
  <c r="BM44" i="15"/>
  <c r="BM43" i="15"/>
  <c r="BM42" i="15"/>
  <c r="BM41" i="15"/>
  <c r="BM40" i="15"/>
  <c r="BM39" i="15"/>
  <c r="BM38" i="15"/>
  <c r="BM37" i="15"/>
  <c r="BM36" i="15"/>
  <c r="BM35" i="15"/>
  <c r="BM34" i="15"/>
  <c r="BM33" i="15"/>
  <c r="BM32" i="15"/>
  <c r="BM31" i="15"/>
  <c r="BM30" i="15"/>
  <c r="BM29" i="15"/>
  <c r="BM28" i="15"/>
  <c r="BM27" i="15"/>
  <c r="BM26" i="15"/>
  <c r="BM25" i="15"/>
  <c r="BM24" i="15"/>
  <c r="BM23" i="15"/>
  <c r="BM22" i="15"/>
  <c r="BM21" i="15"/>
  <c r="BM20" i="15"/>
  <c r="BM19" i="15"/>
  <c r="BM18" i="15"/>
  <c r="BF48" i="15"/>
  <c r="BF47" i="15"/>
  <c r="BF46" i="15"/>
  <c r="BF45" i="15"/>
  <c r="BF44" i="15"/>
  <c r="BF43" i="15"/>
  <c r="BF42" i="15"/>
  <c r="BF41" i="15"/>
  <c r="BF40" i="15"/>
  <c r="BF39" i="15"/>
  <c r="BF38" i="15"/>
  <c r="BF37" i="15"/>
  <c r="BF36" i="15"/>
  <c r="BF35" i="15"/>
  <c r="BF34" i="15"/>
  <c r="BF33" i="15"/>
  <c r="BF32" i="15"/>
  <c r="BF31" i="15"/>
  <c r="BF30" i="15"/>
  <c r="BF29" i="15"/>
  <c r="BF28" i="15"/>
  <c r="BF27" i="15"/>
  <c r="BF26" i="15"/>
  <c r="BF25" i="15"/>
  <c r="BF24" i="15"/>
  <c r="BF23" i="15"/>
  <c r="BF22" i="15"/>
  <c r="BF21" i="15"/>
  <c r="BF20" i="15"/>
  <c r="BF19" i="15"/>
  <c r="BF18" i="15"/>
  <c r="AX48" i="15"/>
  <c r="AX47" i="15"/>
  <c r="AX46" i="15"/>
  <c r="AX45" i="15"/>
  <c r="AX44" i="15"/>
  <c r="AX43" i="15"/>
  <c r="AX42" i="15"/>
  <c r="AX41" i="15"/>
  <c r="AX40" i="15"/>
  <c r="AX39" i="15"/>
  <c r="AX38" i="15"/>
  <c r="AX37" i="15"/>
  <c r="AX36" i="15"/>
  <c r="AX35" i="15"/>
  <c r="AX34" i="15"/>
  <c r="AX33" i="15"/>
  <c r="AX32" i="15"/>
  <c r="AX31" i="15"/>
  <c r="AX30" i="15"/>
  <c r="AX29" i="15"/>
  <c r="AX28" i="15"/>
  <c r="AX27" i="15"/>
  <c r="AX26" i="15"/>
  <c r="AX25" i="15"/>
  <c r="AX24" i="15"/>
  <c r="AX23" i="15"/>
  <c r="AX22" i="15"/>
  <c r="AX21" i="15"/>
  <c r="AX20" i="15"/>
  <c r="AX19" i="15"/>
  <c r="AX18" i="15"/>
  <c r="AQ48" i="15"/>
  <c r="AQ47" i="15"/>
  <c r="AQ46" i="15"/>
  <c r="AQ45" i="15"/>
  <c r="AQ44" i="15"/>
  <c r="AQ43" i="15"/>
  <c r="AQ42" i="15"/>
  <c r="AQ41" i="15"/>
  <c r="AQ40" i="15"/>
  <c r="AQ39" i="15"/>
  <c r="AQ38" i="15"/>
  <c r="AQ37" i="15"/>
  <c r="AQ36" i="15"/>
  <c r="AQ35" i="15"/>
  <c r="AQ34" i="15"/>
  <c r="AQ33" i="15"/>
  <c r="AQ32" i="15"/>
  <c r="AQ31" i="15"/>
  <c r="AQ30" i="15"/>
  <c r="AQ29" i="15"/>
  <c r="AQ28" i="15"/>
  <c r="AQ27" i="15"/>
  <c r="AQ26" i="15"/>
  <c r="AQ25" i="15"/>
  <c r="AQ24" i="15"/>
  <c r="AQ23" i="15"/>
  <c r="AQ22" i="15"/>
  <c r="AQ21" i="15"/>
  <c r="AQ20" i="15"/>
  <c r="AQ19" i="15"/>
  <c r="AQ18" i="15"/>
  <c r="AI48" i="15"/>
  <c r="AI47" i="15"/>
  <c r="AI46" i="15"/>
  <c r="AI45" i="15"/>
  <c r="AI44" i="15"/>
  <c r="AI43" i="15"/>
  <c r="AI42" i="15"/>
  <c r="AI41" i="15"/>
  <c r="AI40" i="15"/>
  <c r="AI39" i="15"/>
  <c r="AI38" i="15"/>
  <c r="AI37" i="15"/>
  <c r="AI36" i="15"/>
  <c r="AI35" i="15"/>
  <c r="AI34" i="15"/>
  <c r="AI33" i="15"/>
  <c r="AI32" i="15"/>
  <c r="AI31" i="15"/>
  <c r="AI30" i="15"/>
  <c r="AI29" i="15"/>
  <c r="AI28" i="15"/>
  <c r="AI27" i="15"/>
  <c r="AI26" i="15"/>
  <c r="AI25" i="15"/>
  <c r="AI24" i="15"/>
  <c r="AI23" i="15"/>
  <c r="AI22" i="15"/>
  <c r="AI21" i="15"/>
  <c r="AI20" i="15"/>
  <c r="AI19" i="15"/>
  <c r="AI18" i="15"/>
  <c r="AA48" i="15"/>
  <c r="AA47" i="15"/>
  <c r="AA46" i="15"/>
  <c r="AA45" i="15"/>
  <c r="AA44" i="15"/>
  <c r="AA43" i="15"/>
  <c r="AA42" i="15"/>
  <c r="AA41" i="15"/>
  <c r="AA40" i="15"/>
  <c r="AA39" i="15"/>
  <c r="AA38" i="15"/>
  <c r="AA37" i="15"/>
  <c r="AA36" i="15"/>
  <c r="AA35" i="15"/>
  <c r="AA34" i="15"/>
  <c r="AA33" i="15"/>
  <c r="AA32" i="15"/>
  <c r="AA31" i="15"/>
  <c r="AA30" i="15"/>
  <c r="AA29" i="15"/>
  <c r="AA28" i="15"/>
  <c r="AA27" i="15"/>
  <c r="AA26" i="15"/>
  <c r="AA25" i="15"/>
  <c r="AA24" i="15"/>
  <c r="AA23" i="15"/>
  <c r="AA22" i="15"/>
  <c r="AA21" i="15"/>
  <c r="AA20" i="15"/>
  <c r="AA19" i="15"/>
  <c r="AA18" i="15"/>
  <c r="S19" i="15"/>
  <c r="S20" i="15"/>
  <c r="S21" i="15"/>
  <c r="S22" i="15"/>
  <c r="S23" i="15"/>
  <c r="S24" i="15"/>
  <c r="S25" i="15"/>
  <c r="S26" i="15"/>
  <c r="S27" i="15"/>
  <c r="S28" i="15"/>
  <c r="S29" i="15"/>
  <c r="S30" i="15"/>
  <c r="S31" i="15"/>
  <c r="S32" i="15"/>
  <c r="S33" i="15"/>
  <c r="S34" i="15"/>
  <c r="S35" i="15"/>
  <c r="S36" i="15"/>
  <c r="S37" i="15"/>
  <c r="S38" i="15"/>
  <c r="S39" i="15"/>
  <c r="S40" i="15"/>
  <c r="S41" i="15"/>
  <c r="S42" i="15"/>
  <c r="S43" i="15"/>
  <c r="S44" i="15"/>
  <c r="S45" i="15"/>
  <c r="S46" i="15"/>
  <c r="S47" i="15"/>
  <c r="S48" i="15"/>
  <c r="S18" i="15"/>
  <c r="WN58" i="15"/>
  <c r="WO58" i="15"/>
  <c r="WT52" i="15"/>
  <c r="WN55" i="15"/>
  <c r="AR52" i="15"/>
  <c r="AY52" i="15"/>
  <c r="AL55" i="15"/>
  <c r="AS55" i="15"/>
  <c r="VA58" i="15"/>
  <c r="VB58" i="15"/>
  <c r="VG52" i="15"/>
  <c r="VA55" i="15"/>
  <c r="OB58" i="15"/>
  <c r="OC58" i="15"/>
  <c r="OH52" i="15"/>
  <c r="OB55" i="15"/>
  <c r="HQ58" i="15"/>
  <c r="HR58" i="15"/>
  <c r="HW52" i="15"/>
  <c r="HQ55" i="15"/>
  <c r="EB58" i="15"/>
  <c r="EC58" i="15"/>
  <c r="EB55" i="15"/>
  <c r="EZ58" i="15"/>
  <c r="FA58" i="15"/>
  <c r="EZ55" i="15"/>
  <c r="OJ58" i="15"/>
  <c r="OK58" i="15"/>
  <c r="OP52" i="15"/>
  <c r="OJ55" i="15"/>
  <c r="VW52" i="15"/>
  <c r="WD52" i="15"/>
  <c r="VQ55" i="15"/>
  <c r="VX55" i="15"/>
  <c r="UC58" i="15"/>
  <c r="UD58" i="15"/>
  <c r="UI52" i="15"/>
  <c r="UC55" i="15"/>
  <c r="TT52" i="15"/>
  <c r="UA52" i="15"/>
  <c r="TM52" i="15"/>
  <c r="TF52" i="15"/>
  <c r="SY52" i="15"/>
  <c r="SR52" i="15"/>
  <c r="SK52" i="15"/>
  <c r="TN55" i="15"/>
  <c r="TU55" i="15"/>
  <c r="TG55" i="15"/>
  <c r="SZ55" i="15"/>
  <c r="SS55" i="15"/>
  <c r="SL55" i="15"/>
  <c r="SE55" i="15"/>
  <c r="RN52" i="15"/>
  <c r="RU52" i="15"/>
  <c r="RH55" i="15"/>
  <c r="RO55" i="15"/>
  <c r="QQ52" i="15"/>
  <c r="QX52" i="15"/>
  <c r="QK55" i="15"/>
  <c r="QR55" i="15"/>
  <c r="PU52" i="15"/>
  <c r="PV55" i="15"/>
  <c r="QC55" i="15"/>
  <c r="PO55" i="15"/>
  <c r="PF52" i="15"/>
  <c r="PM52" i="15"/>
  <c r="OZ55" i="15"/>
  <c r="PG55" i="15"/>
  <c r="LY52" i="15"/>
  <c r="MF52" i="15"/>
  <c r="LR52" i="15"/>
  <c r="LK52" i="15"/>
  <c r="LD52" i="15"/>
  <c r="KW52" i="15"/>
  <c r="KP52" i="15"/>
  <c r="LS55" i="15"/>
  <c r="LZ55" i="15"/>
  <c r="LL55" i="15"/>
  <c r="LE55" i="15"/>
  <c r="KX55" i="15"/>
  <c r="KQ55" i="15"/>
  <c r="KJ55" i="15"/>
  <c r="KC55" i="15"/>
  <c r="GR52" i="15"/>
  <c r="GY52" i="15"/>
  <c r="GK52" i="15"/>
  <c r="GD52" i="15"/>
  <c r="GL55" i="15"/>
  <c r="GS55" i="15"/>
  <c r="GE55" i="15"/>
  <c r="FX55" i="15"/>
  <c r="BG52" i="15"/>
  <c r="BN52" i="15"/>
  <c r="BA55" i="15"/>
  <c r="BH55" i="15"/>
  <c r="WF58" i="15"/>
  <c r="WG58" i="15"/>
  <c r="WL52" i="15"/>
  <c r="WF55" i="15"/>
  <c r="MN52" i="15"/>
  <c r="MU52" i="15"/>
  <c r="MH55" i="15"/>
  <c r="MO55" i="15"/>
  <c r="OR58" i="15"/>
  <c r="OS58" i="15"/>
  <c r="OX52" i="15"/>
  <c r="OR55" i="15"/>
  <c r="DD58" i="15"/>
  <c r="DE58" i="15"/>
  <c r="DJ52" i="15"/>
  <c r="DD55" i="15"/>
  <c r="UK58" i="15"/>
  <c r="UL58" i="15"/>
  <c r="UQ52" i="15"/>
  <c r="UK55" i="15"/>
  <c r="JM58" i="15"/>
  <c r="JN58" i="15"/>
  <c r="JS52" i="15"/>
  <c r="JM55" i="15"/>
  <c r="VI58" i="15"/>
  <c r="VJ58" i="15"/>
  <c r="VO52" i="15"/>
  <c r="VI55" i="15"/>
  <c r="US58" i="15"/>
  <c r="UT58" i="15"/>
  <c r="UY52" i="15"/>
  <c r="US55" i="15"/>
  <c r="RW58" i="15"/>
  <c r="RX58" i="15"/>
  <c r="SC52" i="15"/>
  <c r="RW55" i="15"/>
  <c r="QZ58" i="15"/>
  <c r="RA58" i="15"/>
  <c r="RF52" i="15"/>
  <c r="QZ55" i="15"/>
  <c r="NS52" i="15"/>
  <c r="NZ52" i="15"/>
  <c r="NM55" i="15"/>
  <c r="NT55" i="15"/>
  <c r="NE58" i="15"/>
  <c r="NF58" i="15"/>
  <c r="NK52" i="15"/>
  <c r="NE55" i="15"/>
  <c r="MW58" i="15"/>
  <c r="MX58" i="15"/>
  <c r="NC52" i="15"/>
  <c r="MW55" i="15"/>
  <c r="JU58" i="15"/>
  <c r="JV58" i="15"/>
  <c r="KA52" i="15"/>
  <c r="JU55" i="15"/>
  <c r="JE58" i="15"/>
  <c r="JF58" i="15"/>
  <c r="JK52" i="15"/>
  <c r="JE55" i="15"/>
  <c r="IW58" i="15"/>
  <c r="IX58" i="15"/>
  <c r="JC52" i="15"/>
  <c r="IW55" i="15"/>
  <c r="IO58" i="15"/>
  <c r="IP58" i="15"/>
  <c r="IU52" i="15"/>
  <c r="IO55" i="15"/>
  <c r="IG58" i="15"/>
  <c r="IH58" i="15"/>
  <c r="IM52" i="15"/>
  <c r="IG55" i="15"/>
  <c r="HY58" i="15"/>
  <c r="HZ58" i="15"/>
  <c r="IE52" i="15"/>
  <c r="HY55" i="15"/>
  <c r="HI58" i="15"/>
  <c r="HJ58" i="15"/>
  <c r="HO52" i="15"/>
  <c r="HI55" i="15"/>
  <c r="HA58" i="15"/>
  <c r="HB58" i="15"/>
  <c r="HG52" i="15"/>
  <c r="HA55" i="15"/>
  <c r="FP58" i="15"/>
  <c r="FQ58" i="15"/>
  <c r="FV52" i="15"/>
  <c r="FP55" i="15"/>
  <c r="FH58" i="15"/>
  <c r="FI58" i="15"/>
  <c r="FN52" i="15"/>
  <c r="FH55" i="15"/>
  <c r="ER58" i="15"/>
  <c r="ES58" i="15"/>
  <c r="EX52" i="15"/>
  <c r="ER55" i="15"/>
  <c r="EJ58" i="15"/>
  <c r="EK58" i="15"/>
  <c r="EP52" i="15"/>
  <c r="EJ55" i="15"/>
  <c r="DT58" i="15"/>
  <c r="DU58" i="15"/>
  <c r="DZ52" i="15"/>
  <c r="DT55" i="15"/>
  <c r="DL58" i="15"/>
  <c r="DM58" i="15"/>
  <c r="DR52" i="15"/>
  <c r="DL55" i="15"/>
  <c r="CV58" i="15"/>
  <c r="CW58" i="15"/>
  <c r="DB52" i="15"/>
  <c r="CV55" i="15"/>
  <c r="CN58" i="15"/>
  <c r="CO58" i="15"/>
  <c r="CT52" i="15"/>
  <c r="CN55" i="15"/>
  <c r="CF58" i="15"/>
  <c r="CG58" i="15"/>
  <c r="CL52" i="15"/>
  <c r="CF55" i="15"/>
  <c r="BX58" i="15"/>
  <c r="BY58" i="15"/>
  <c r="CD52" i="15"/>
  <c r="BX55" i="15"/>
  <c r="BP58" i="15"/>
  <c r="BQ58" i="15"/>
  <c r="BV52" i="15"/>
  <c r="BP55" i="15"/>
  <c r="AD58" i="15"/>
  <c r="AE58" i="15"/>
  <c r="AJ52" i="15"/>
  <c r="AD55" i="15"/>
  <c r="V58" i="15"/>
  <c r="W58" i="15"/>
  <c r="AB52" i="15"/>
  <c r="V55" i="15"/>
  <c r="N58" i="15"/>
  <c r="O58" i="15"/>
  <c r="T52" i="15"/>
  <c r="N55" i="15"/>
  <c r="HM11" i="9"/>
  <c r="HM12" i="9"/>
  <c r="HM13" i="9"/>
  <c r="HM14" i="9"/>
  <c r="HM15" i="9"/>
  <c r="HM16" i="9"/>
  <c r="HM17" i="9"/>
  <c r="HM18" i="9"/>
  <c r="HM19" i="9"/>
  <c r="HM20" i="9"/>
  <c r="HM21" i="9"/>
  <c r="HM22" i="9"/>
  <c r="HM23" i="9"/>
  <c r="HM24" i="9"/>
  <c r="HM27" i="9"/>
  <c r="HM29" i="9"/>
  <c r="HM30" i="9"/>
  <c r="HM31" i="9"/>
  <c r="HM33" i="9"/>
  <c r="HM34" i="9"/>
  <c r="HM35" i="9"/>
  <c r="HM36" i="9"/>
  <c r="HM38" i="9"/>
  <c r="HM39" i="9"/>
  <c r="HM40" i="9"/>
  <c r="HM41" i="9"/>
  <c r="HM42" i="9"/>
  <c r="HM43" i="9"/>
  <c r="HM46" i="9"/>
  <c r="HM47" i="9"/>
  <c r="HM48" i="9"/>
  <c r="HM49" i="9"/>
  <c r="HM50" i="9"/>
  <c r="HM51" i="9"/>
  <c r="HM52" i="9"/>
  <c r="HM54" i="9"/>
  <c r="HM55" i="9"/>
  <c r="HM56" i="9"/>
  <c r="HM57" i="9"/>
  <c r="HM58" i="9"/>
  <c r="HM60" i="9"/>
  <c r="HM66" i="9"/>
  <c r="HM67" i="9"/>
  <c r="HM69" i="9"/>
  <c r="HM70" i="9"/>
  <c r="HM71" i="9"/>
  <c r="HM72" i="9"/>
  <c r="HM74" i="9"/>
  <c r="HM75" i="9"/>
  <c r="HM76" i="9"/>
  <c r="HM77" i="9"/>
  <c r="HM78" i="9"/>
  <c r="HM80" i="9"/>
  <c r="HM82" i="9"/>
  <c r="HM84" i="9"/>
  <c r="HM85" i="9"/>
  <c r="HM86" i="9"/>
  <c r="HM87" i="9"/>
  <c r="HM91" i="9"/>
  <c r="HM92" i="9"/>
  <c r="HM93" i="9"/>
  <c r="HM94" i="9"/>
  <c r="HM95" i="9"/>
  <c r="HM96" i="9"/>
  <c r="HM97" i="9"/>
  <c r="HM98" i="9"/>
  <c r="HM99" i="9"/>
  <c r="HL11" i="9"/>
  <c r="HL12" i="9"/>
  <c r="HL13" i="9"/>
  <c r="HL14" i="9"/>
  <c r="HL15" i="9"/>
  <c r="HL16" i="9"/>
  <c r="HL17" i="9"/>
  <c r="HL18" i="9"/>
  <c r="HL19" i="9"/>
  <c r="HL20" i="9"/>
  <c r="HL21" i="9"/>
  <c r="HL22" i="9"/>
  <c r="HL23" i="9"/>
  <c r="HL24" i="9"/>
  <c r="HL27" i="9"/>
  <c r="HL29" i="9"/>
  <c r="HL31" i="9"/>
  <c r="HL34" i="9"/>
  <c r="HL35" i="9"/>
  <c r="HL36" i="9"/>
  <c r="HL38" i="9"/>
  <c r="HL39" i="9"/>
  <c r="HL40" i="9"/>
  <c r="HL41" i="9"/>
  <c r="HL42" i="9"/>
  <c r="HL43" i="9"/>
  <c r="HL46" i="9"/>
  <c r="HL47" i="9"/>
  <c r="HL48" i="9"/>
  <c r="HL49" i="9"/>
  <c r="HL50" i="9"/>
  <c r="HL51" i="9"/>
  <c r="HL54" i="9"/>
  <c r="HL55" i="9"/>
  <c r="HL56" i="9"/>
  <c r="HL57" i="9"/>
  <c r="HL58" i="9"/>
  <c r="HL67" i="9"/>
  <c r="HL69" i="9"/>
  <c r="HL70" i="9"/>
  <c r="HL71" i="9"/>
  <c r="HL72" i="9"/>
  <c r="HL74" i="9"/>
  <c r="HL75" i="9"/>
  <c r="HL76" i="9"/>
  <c r="HL77" i="9"/>
  <c r="HL78" i="9"/>
  <c r="HL80" i="9"/>
  <c r="HL82" i="9"/>
  <c r="HL84" i="9"/>
  <c r="HL85" i="9"/>
  <c r="HL87" i="9"/>
  <c r="HL91" i="9"/>
  <c r="HL92" i="9"/>
  <c r="HL93" i="9"/>
  <c r="HL94" i="9"/>
  <c r="HL95" i="9"/>
  <c r="HL96" i="9"/>
  <c r="HL97" i="9"/>
  <c r="HL98" i="9"/>
  <c r="HL99" i="9"/>
  <c r="GK11" i="9"/>
  <c r="GK13" i="9"/>
  <c r="GK14" i="9"/>
  <c r="GK15" i="9"/>
  <c r="GK16" i="9"/>
  <c r="GK17" i="9"/>
  <c r="GK18" i="9"/>
  <c r="GK19" i="9"/>
  <c r="GK20" i="9"/>
  <c r="GK21" i="9"/>
  <c r="GK23" i="9"/>
  <c r="GK28" i="9"/>
  <c r="GK29" i="9"/>
  <c r="GK30" i="9"/>
  <c r="GK32" i="9"/>
  <c r="GK33" i="9"/>
  <c r="GK35" i="9"/>
  <c r="GK37" i="9"/>
  <c r="GK38" i="9"/>
  <c r="GK39" i="9"/>
  <c r="GK40" i="9"/>
  <c r="GK42" i="9"/>
  <c r="GK43" i="9"/>
  <c r="GK44" i="9"/>
  <c r="GK45" i="9"/>
  <c r="GK46" i="9"/>
  <c r="GK47" i="9"/>
  <c r="GK49" i="9"/>
  <c r="GK50" i="9"/>
  <c r="GK51" i="9"/>
  <c r="GK52" i="9"/>
  <c r="GK53" i="9"/>
  <c r="GK55" i="9"/>
  <c r="GK56" i="9"/>
  <c r="GK58" i="9"/>
  <c r="GK59" i="9"/>
  <c r="GK60" i="9"/>
  <c r="GK61" i="9"/>
  <c r="GK62" i="9"/>
  <c r="GK66" i="9"/>
  <c r="GK68" i="9"/>
  <c r="GK70" i="9"/>
  <c r="GK71" i="9"/>
  <c r="GK73" i="9"/>
  <c r="GK74" i="9"/>
  <c r="GK75" i="9"/>
  <c r="GK76" i="9"/>
  <c r="GK77" i="9"/>
  <c r="GK78" i="9"/>
  <c r="GK79" i="9"/>
  <c r="GK80" i="9"/>
  <c r="GK81" i="9"/>
  <c r="GK82" i="9"/>
  <c r="GK83" i="9"/>
  <c r="GK84" i="9"/>
  <c r="GK85" i="9"/>
  <c r="GK86" i="9"/>
  <c r="GK87" i="9"/>
  <c r="GK91" i="9"/>
  <c r="GK92" i="9"/>
  <c r="GK93" i="9"/>
  <c r="GK94" i="9"/>
  <c r="GK95" i="9"/>
  <c r="GK96" i="9"/>
  <c r="GK97" i="9"/>
  <c r="GK98" i="9"/>
  <c r="GK99" i="9"/>
  <c r="GJ11" i="9"/>
  <c r="GJ13" i="9"/>
  <c r="GJ14" i="9"/>
  <c r="GJ15" i="9"/>
  <c r="GJ16" i="9"/>
  <c r="GJ17" i="9"/>
  <c r="GJ18" i="9"/>
  <c r="GJ19" i="9"/>
  <c r="GJ20" i="9"/>
  <c r="GJ21" i="9"/>
  <c r="GJ23" i="9"/>
  <c r="GJ28" i="9"/>
  <c r="GJ29" i="9"/>
  <c r="GJ30" i="9"/>
  <c r="GJ32" i="9"/>
  <c r="GJ33" i="9"/>
  <c r="GJ35" i="9"/>
  <c r="GJ37" i="9"/>
  <c r="GJ38" i="9"/>
  <c r="GJ40" i="9"/>
  <c r="GJ42" i="9"/>
  <c r="GJ44" i="9"/>
  <c r="GJ45" i="9"/>
  <c r="GJ46" i="9"/>
  <c r="GJ47" i="9"/>
  <c r="GJ49" i="9"/>
  <c r="GJ50" i="9"/>
  <c r="GJ51" i="9"/>
  <c r="GJ52" i="9"/>
  <c r="GJ53" i="9"/>
  <c r="GJ55" i="9"/>
  <c r="GJ56" i="9"/>
  <c r="GJ58" i="9"/>
  <c r="GJ59" i="9"/>
  <c r="GJ60" i="9"/>
  <c r="GJ61" i="9"/>
  <c r="GJ62" i="9"/>
  <c r="GJ66" i="9"/>
  <c r="GJ68" i="9"/>
  <c r="GJ71" i="9"/>
  <c r="GJ73" i="9"/>
  <c r="GJ75" i="9"/>
  <c r="GJ76" i="9"/>
  <c r="GJ77" i="9"/>
  <c r="GJ78" i="9"/>
  <c r="GJ79" i="9"/>
  <c r="GJ80" i="9"/>
  <c r="GJ81" i="9"/>
  <c r="GJ82" i="9"/>
  <c r="GJ83" i="9"/>
  <c r="GJ84" i="9"/>
  <c r="GJ85" i="9"/>
  <c r="GJ86" i="9"/>
  <c r="GJ91" i="9"/>
  <c r="GJ92" i="9"/>
  <c r="GJ93" i="9"/>
  <c r="GJ94" i="9"/>
  <c r="GJ95" i="9"/>
  <c r="GJ96" i="9"/>
  <c r="GJ97" i="9"/>
  <c r="GJ98" i="9"/>
  <c r="GJ99" i="9"/>
  <c r="T55" i="15"/>
  <c r="AB55" i="15"/>
  <c r="AJ55" i="15"/>
  <c r="AR55" i="15"/>
  <c r="AY55" i="15"/>
  <c r="BG55" i="15"/>
  <c r="BN55" i="15"/>
  <c r="BV55" i="15"/>
  <c r="CD55" i="15"/>
  <c r="CL55" i="15"/>
  <c r="CT55" i="15"/>
  <c r="DB55" i="15"/>
  <c r="DJ55" i="15"/>
  <c r="DR55" i="15"/>
  <c r="DZ55" i="15"/>
  <c r="EH55" i="15"/>
  <c r="EP55" i="15"/>
  <c r="EX55" i="15"/>
  <c r="FF55" i="15"/>
  <c r="FN55" i="15"/>
  <c r="FV55" i="15"/>
  <c r="GD55" i="15"/>
  <c r="GK55" i="15"/>
  <c r="GR55" i="15"/>
  <c r="GY55" i="15"/>
  <c r="HG55" i="15"/>
  <c r="HO55" i="15"/>
  <c r="HW55" i="15"/>
  <c r="IM55" i="15"/>
  <c r="IU55" i="15"/>
  <c r="JC55" i="15"/>
  <c r="JK55" i="15"/>
  <c r="JS55" i="15"/>
  <c r="KA55" i="15"/>
  <c r="KI55" i="15"/>
  <c r="KP55" i="15"/>
  <c r="KW55" i="15"/>
  <c r="LD55" i="15"/>
  <c r="LK55" i="15"/>
  <c r="LR55" i="15"/>
  <c r="LY55" i="15"/>
  <c r="MF55" i="15"/>
  <c r="MN55" i="15"/>
  <c r="MU55" i="15"/>
  <c r="NC55" i="15"/>
  <c r="NK55" i="15"/>
  <c r="NS55" i="15"/>
  <c r="NZ55" i="15"/>
  <c r="OH55" i="15"/>
  <c r="OP55" i="15"/>
  <c r="OX55" i="15"/>
  <c r="PF55" i="15"/>
  <c r="PM55" i="15"/>
  <c r="PU55" i="15"/>
  <c r="QB55" i="15"/>
  <c r="QI55" i="15"/>
  <c r="QQ55" i="15"/>
  <c r="QX55" i="15"/>
  <c r="RF55" i="15"/>
  <c r="RN55" i="15"/>
  <c r="RU55" i="15"/>
  <c r="SC55" i="15"/>
  <c r="SK55" i="15"/>
  <c r="SR55" i="15"/>
  <c r="SY55" i="15"/>
  <c r="TM55" i="15"/>
  <c r="TF55" i="15"/>
  <c r="TT55" i="15"/>
  <c r="VG55" i="15"/>
  <c r="UY55" i="15"/>
  <c r="UQ55" i="15"/>
  <c r="UI55" i="15"/>
  <c r="UA55" i="15"/>
  <c r="VO55" i="15"/>
  <c r="VW55" i="15"/>
  <c r="WD55" i="15"/>
  <c r="WL55" i="15"/>
  <c r="WT55" i="15"/>
  <c r="XB52" i="15"/>
  <c r="XB53" i="15"/>
  <c r="XB54" i="15"/>
  <c r="XB55" i="15"/>
  <c r="IE55" i="15"/>
  <c r="L18" i="15"/>
  <c r="L19" i="15"/>
  <c r="L20" i="15"/>
  <c r="L21" i="15"/>
  <c r="L22" i="15"/>
  <c r="L23" i="15"/>
  <c r="L24" i="15"/>
  <c r="L25" i="15"/>
  <c r="L26" i="15"/>
  <c r="L27" i="15"/>
  <c r="L28" i="15"/>
  <c r="L29" i="15"/>
  <c r="L30" i="15"/>
  <c r="L31" i="15"/>
  <c r="L32" i="15"/>
  <c r="L33" i="15"/>
  <c r="L34" i="15"/>
  <c r="L35" i="15"/>
  <c r="L36" i="15"/>
  <c r="L37" i="15"/>
  <c r="L38" i="15"/>
  <c r="L39" i="15"/>
  <c r="L40" i="15"/>
  <c r="L41" i="15"/>
  <c r="L42" i="15"/>
  <c r="L43" i="15"/>
  <c r="L44" i="15"/>
  <c r="L45" i="15"/>
  <c r="L46" i="15"/>
  <c r="L47" i="15"/>
  <c r="L48" i="15"/>
  <c r="F50" i="15"/>
  <c r="F51" i="15"/>
  <c r="L52" i="15"/>
  <c r="L53" i="15"/>
  <c r="L54" i="15"/>
  <c r="L55" i="15"/>
  <c r="S5" i="15"/>
  <c r="AA5" i="15"/>
  <c r="AI5" i="15"/>
  <c r="AQ5" i="15"/>
  <c r="AX5" i="15"/>
  <c r="BF5" i="15"/>
  <c r="BM5" i="15"/>
  <c r="BU5" i="15"/>
  <c r="CC5" i="15"/>
  <c r="CK5" i="15"/>
  <c r="CS5" i="15"/>
  <c r="DA5" i="15"/>
  <c r="DI5" i="15"/>
  <c r="DQ5" i="15"/>
  <c r="DY5" i="15"/>
  <c r="EG5" i="15"/>
  <c r="EO5" i="15"/>
  <c r="EW5" i="15"/>
  <c r="FE5" i="15"/>
  <c r="FM5" i="15"/>
  <c r="FU5" i="15"/>
  <c r="GC5" i="15"/>
  <c r="GJ5" i="15"/>
  <c r="GQ5" i="15"/>
  <c r="GX5" i="15"/>
  <c r="HF5" i="15"/>
  <c r="HN5" i="15"/>
  <c r="HV5" i="15"/>
  <c r="ID5" i="15"/>
  <c r="IL5" i="15"/>
  <c r="IT5" i="15"/>
  <c r="JB5" i="15"/>
  <c r="JJ5" i="15"/>
  <c r="JR5" i="15"/>
  <c r="JZ5" i="15"/>
  <c r="KH5" i="15"/>
  <c r="KO5" i="15"/>
  <c r="KV5" i="15"/>
  <c r="LC5" i="15"/>
  <c r="LJ5" i="15"/>
  <c r="LQ5" i="15"/>
  <c r="LX5" i="15"/>
  <c r="ME5" i="15"/>
  <c r="MM5" i="15"/>
  <c r="MT5" i="15"/>
  <c r="NB5" i="15"/>
  <c r="NJ5" i="15"/>
  <c r="NR5" i="15"/>
  <c r="NY5" i="15"/>
  <c r="OG5" i="15"/>
  <c r="OO5" i="15"/>
  <c r="OW5" i="15"/>
  <c r="PE5" i="15"/>
  <c r="PL5" i="15"/>
  <c r="PT5" i="15"/>
  <c r="QA5" i="15"/>
  <c r="QH5" i="15"/>
  <c r="QP5" i="15"/>
  <c r="QW5" i="15"/>
  <c r="RE5" i="15"/>
  <c r="RM5" i="15"/>
  <c r="RT5" i="15"/>
  <c r="SB5" i="15"/>
  <c r="SJ5" i="15"/>
  <c r="SQ5" i="15"/>
  <c r="SX5" i="15"/>
  <c r="TE5" i="15"/>
  <c r="TL5" i="15"/>
  <c r="TS5" i="15"/>
  <c r="TZ5" i="15"/>
  <c r="UH5" i="15"/>
  <c r="UP5" i="15"/>
  <c r="UX5" i="15"/>
  <c r="VF5" i="15"/>
  <c r="VN5" i="15"/>
  <c r="VV5" i="15"/>
  <c r="WC5" i="15"/>
  <c r="WK5" i="15"/>
  <c r="WS5" i="15"/>
  <c r="XA5" i="15"/>
  <c r="D9" i="15"/>
  <c r="XB5" i="15"/>
  <c r="WT5" i="15"/>
  <c r="WL5" i="15"/>
  <c r="WD5" i="15"/>
  <c r="VW5" i="15"/>
  <c r="VO5" i="15"/>
  <c r="VG5" i="15"/>
  <c r="UY5" i="15"/>
  <c r="UQ5" i="15"/>
  <c r="UI5" i="15"/>
  <c r="UA5" i="15"/>
  <c r="TT5" i="15"/>
  <c r="TM5" i="15"/>
  <c r="TF5" i="15"/>
  <c r="SY5" i="15"/>
  <c r="SR5" i="15"/>
  <c r="SK5" i="15"/>
  <c r="SC5" i="15"/>
  <c r="RU5" i="15"/>
  <c r="RN5" i="15"/>
  <c r="RF5" i="15"/>
  <c r="QX5" i="15"/>
  <c r="QQ5" i="15"/>
  <c r="QI5" i="15"/>
  <c r="QB5" i="15"/>
  <c r="PU5" i="15"/>
  <c r="PM5" i="15"/>
  <c r="PF5" i="15"/>
  <c r="OX5" i="15"/>
  <c r="OP5" i="15"/>
  <c r="OH5" i="15"/>
  <c r="NZ5" i="15"/>
  <c r="NS5" i="15"/>
  <c r="NK5" i="15"/>
  <c r="NC5" i="15"/>
  <c r="MU5" i="15"/>
  <c r="MN5" i="15"/>
  <c r="MF5" i="15"/>
  <c r="LY5" i="15"/>
  <c r="LR5" i="15"/>
  <c r="LK5" i="15"/>
  <c r="LD5" i="15"/>
  <c r="KW5" i="15"/>
  <c r="KP5" i="15"/>
  <c r="KI5" i="15"/>
  <c r="KA5" i="15"/>
  <c r="JS5" i="15"/>
  <c r="JK5" i="15"/>
  <c r="JC5" i="15"/>
  <c r="IU5" i="15"/>
  <c r="IM5" i="15"/>
  <c r="IE5" i="15"/>
  <c r="HW5" i="15"/>
  <c r="HO5" i="15"/>
  <c r="HG5" i="15"/>
  <c r="GY5" i="15"/>
  <c r="GR5" i="15"/>
  <c r="GK5" i="15"/>
  <c r="GD5" i="15"/>
  <c r="FV5" i="15"/>
  <c r="FN5" i="15"/>
  <c r="FF5" i="15"/>
  <c r="EX5" i="15"/>
  <c r="EP5" i="15"/>
  <c r="EH5" i="15"/>
  <c r="DZ5" i="15"/>
  <c r="DR5" i="15"/>
  <c r="DJ5" i="15"/>
  <c r="DB5" i="15"/>
  <c r="CT5" i="15"/>
  <c r="CL5" i="15"/>
  <c r="CD5" i="15"/>
  <c r="BV5" i="15"/>
  <c r="BN5" i="15"/>
  <c r="BG5" i="15"/>
  <c r="AY5" i="15"/>
  <c r="AR5" i="15"/>
  <c r="AJ5" i="15"/>
  <c r="AB5" i="15"/>
  <c r="T5" i="15"/>
  <c r="L5" i="15"/>
  <c r="K5" i="15"/>
  <c r="FO91" i="9"/>
  <c r="FO92" i="9"/>
  <c r="FO93" i="9"/>
  <c r="FO94" i="9"/>
  <c r="FO95" i="9"/>
  <c r="FO96" i="9"/>
  <c r="FO97" i="9"/>
  <c r="FO98" i="9"/>
  <c r="FO99" i="9"/>
  <c r="FN91" i="9"/>
  <c r="FN92" i="9"/>
  <c r="FN93" i="9"/>
  <c r="FN94" i="9"/>
  <c r="FN95" i="9"/>
  <c r="FN96" i="9"/>
  <c r="FN97" i="9"/>
  <c r="FN98" i="9"/>
  <c r="FN99" i="9"/>
  <c r="FO100" i="9"/>
  <c r="GM91" i="9"/>
  <c r="GM92" i="9"/>
  <c r="GM93" i="9"/>
  <c r="GM94" i="9"/>
  <c r="GM95" i="9"/>
  <c r="GM96" i="9"/>
  <c r="GM97" i="9"/>
  <c r="GM98" i="9"/>
  <c r="GM99" i="9"/>
  <c r="GL91" i="9"/>
  <c r="GL92" i="9"/>
  <c r="GL93" i="9"/>
  <c r="GL94" i="9"/>
  <c r="GL95" i="9"/>
  <c r="GL96" i="9"/>
  <c r="GL97" i="9"/>
  <c r="GL98" i="9"/>
  <c r="GL99" i="9"/>
  <c r="GM100" i="9"/>
  <c r="HE91" i="9"/>
  <c r="HE92" i="9"/>
  <c r="HE93" i="9"/>
  <c r="HE94" i="9"/>
  <c r="HE95" i="9"/>
  <c r="HE96" i="9"/>
  <c r="HE97" i="9"/>
  <c r="HE98" i="9"/>
  <c r="HE99" i="9"/>
  <c r="HD91" i="9"/>
  <c r="HD92" i="9"/>
  <c r="HD93" i="9"/>
  <c r="HD94" i="9"/>
  <c r="HD95" i="9"/>
  <c r="HD96" i="9"/>
  <c r="HD97" i="9"/>
  <c r="HD98" i="9"/>
  <c r="HD99" i="9"/>
  <c r="HE100" i="9"/>
  <c r="FK91" i="9"/>
  <c r="FK92" i="9"/>
  <c r="FK93" i="9"/>
  <c r="FK94" i="9"/>
  <c r="FK95" i="9"/>
  <c r="FK96" i="9"/>
  <c r="FK97" i="9"/>
  <c r="FK98" i="9"/>
  <c r="FK99" i="9"/>
  <c r="FJ91" i="9"/>
  <c r="FJ92" i="9"/>
  <c r="FJ93" i="9"/>
  <c r="FJ94" i="9"/>
  <c r="FJ95" i="9"/>
  <c r="FJ96" i="9"/>
  <c r="FJ97" i="9"/>
  <c r="FJ98" i="9"/>
  <c r="FJ99" i="9"/>
  <c r="FK100" i="9"/>
  <c r="FC91" i="9"/>
  <c r="FC92" i="9"/>
  <c r="FC93" i="9"/>
  <c r="FC94" i="9"/>
  <c r="FC95" i="9"/>
  <c r="FC96" i="9"/>
  <c r="FC97" i="9"/>
  <c r="FC98" i="9"/>
  <c r="FC99" i="9"/>
  <c r="FB91" i="9"/>
  <c r="FB92" i="9"/>
  <c r="FB93" i="9"/>
  <c r="FB94" i="9"/>
  <c r="FB95" i="9"/>
  <c r="FB96" i="9"/>
  <c r="FB97" i="9"/>
  <c r="FB98" i="9"/>
  <c r="FB99" i="9"/>
  <c r="FC100" i="9"/>
  <c r="HI91" i="9"/>
  <c r="HI92" i="9"/>
  <c r="HI93" i="9"/>
  <c r="HI94" i="9"/>
  <c r="HI95" i="9"/>
  <c r="HI96" i="9"/>
  <c r="HI97" i="9"/>
  <c r="HI98" i="9"/>
  <c r="HI99" i="9"/>
  <c r="HH91" i="9"/>
  <c r="HH92" i="9"/>
  <c r="HH93" i="9"/>
  <c r="HH94" i="9"/>
  <c r="HH95" i="9"/>
  <c r="HH96" i="9"/>
  <c r="HH97" i="9"/>
  <c r="HH98" i="9"/>
  <c r="HH99" i="9"/>
  <c r="HI100" i="9"/>
  <c r="HA91" i="9"/>
  <c r="HA92" i="9"/>
  <c r="HA93" i="9"/>
  <c r="HA94" i="9"/>
  <c r="HA95" i="9"/>
  <c r="HA96" i="9"/>
  <c r="HA97" i="9"/>
  <c r="HA98" i="9"/>
  <c r="HA99" i="9"/>
  <c r="GZ91" i="9"/>
  <c r="GZ92" i="9"/>
  <c r="GZ93" i="9"/>
  <c r="GZ94" i="9"/>
  <c r="GZ95" i="9"/>
  <c r="GZ96" i="9"/>
  <c r="GZ97" i="9"/>
  <c r="GZ98" i="9"/>
  <c r="GZ99" i="9"/>
  <c r="HA100" i="9"/>
  <c r="GS91" i="9"/>
  <c r="GS92" i="9"/>
  <c r="GS93" i="9"/>
  <c r="GS94" i="9"/>
  <c r="GS95" i="9"/>
  <c r="GS96" i="9"/>
  <c r="GS97" i="9"/>
  <c r="GS98" i="9"/>
  <c r="GS99" i="9"/>
  <c r="GR91" i="9"/>
  <c r="GR92" i="9"/>
  <c r="GR93" i="9"/>
  <c r="GR94" i="9"/>
  <c r="GR95" i="9"/>
  <c r="GR96" i="9"/>
  <c r="GR97" i="9"/>
  <c r="GR98" i="9"/>
  <c r="GR99" i="9"/>
  <c r="GS100" i="9"/>
  <c r="EI91" i="9"/>
  <c r="EI92" i="9"/>
  <c r="EI93" i="9"/>
  <c r="EI94" i="9"/>
  <c r="EI95" i="9"/>
  <c r="EI96" i="9"/>
  <c r="EI97" i="9"/>
  <c r="EI98" i="9"/>
  <c r="EI99" i="9"/>
  <c r="EH91" i="9"/>
  <c r="EH92" i="9"/>
  <c r="EH93" i="9"/>
  <c r="EH94" i="9"/>
  <c r="EH95" i="9"/>
  <c r="EH96" i="9"/>
  <c r="EH97" i="9"/>
  <c r="EH98" i="9"/>
  <c r="EH99" i="9"/>
  <c r="EI100" i="9"/>
  <c r="HO91" i="9"/>
  <c r="HO92" i="9"/>
  <c r="HO93" i="9"/>
  <c r="HO94" i="9"/>
  <c r="HO95" i="9"/>
  <c r="HO96" i="9"/>
  <c r="HO97" i="9"/>
  <c r="HO98" i="9"/>
  <c r="HO99" i="9"/>
  <c r="HN91" i="9"/>
  <c r="HN92" i="9"/>
  <c r="HN93" i="9"/>
  <c r="HN94" i="9"/>
  <c r="HN95" i="9"/>
  <c r="HN96" i="9"/>
  <c r="HN97" i="9"/>
  <c r="HN98" i="9"/>
  <c r="HN99" i="9"/>
  <c r="HO100" i="9"/>
  <c r="FW91" i="9"/>
  <c r="FW92" i="9"/>
  <c r="FW93" i="9"/>
  <c r="FW94" i="9"/>
  <c r="FW95" i="9"/>
  <c r="FW96" i="9"/>
  <c r="FW97" i="9"/>
  <c r="FW98" i="9"/>
  <c r="FW99" i="9"/>
  <c r="FV91" i="9"/>
  <c r="FV92" i="9"/>
  <c r="FV93" i="9"/>
  <c r="FV94" i="9"/>
  <c r="FV95" i="9"/>
  <c r="FV96" i="9"/>
  <c r="FV97" i="9"/>
  <c r="FV98" i="9"/>
  <c r="FV99" i="9"/>
  <c r="FW100" i="9"/>
  <c r="HY91" i="9"/>
  <c r="HY92" i="9"/>
  <c r="HY93" i="9"/>
  <c r="HY94" i="9"/>
  <c r="HY95" i="9"/>
  <c r="HY96" i="9"/>
  <c r="HY97" i="9"/>
  <c r="HY98" i="9"/>
  <c r="HY99" i="9"/>
  <c r="HX91" i="9"/>
  <c r="HX92" i="9"/>
  <c r="HX93" i="9"/>
  <c r="HX94" i="9"/>
  <c r="HX95" i="9"/>
  <c r="HX96" i="9"/>
  <c r="HX97" i="9"/>
  <c r="HX98" i="9"/>
  <c r="HX99" i="9"/>
  <c r="HY100" i="9"/>
  <c r="GU91" i="9"/>
  <c r="GU92" i="9"/>
  <c r="GU93" i="9"/>
  <c r="GU94" i="9"/>
  <c r="GU95" i="9"/>
  <c r="GU96" i="9"/>
  <c r="GU97" i="9"/>
  <c r="GU98" i="9"/>
  <c r="GU99" i="9"/>
  <c r="GT91" i="9"/>
  <c r="GT92" i="9"/>
  <c r="GT93" i="9"/>
  <c r="GT94" i="9"/>
  <c r="GT95" i="9"/>
  <c r="GT96" i="9"/>
  <c r="GT97" i="9"/>
  <c r="GT98" i="9"/>
  <c r="GT99" i="9"/>
  <c r="GU100" i="9"/>
  <c r="HC91" i="9"/>
  <c r="HC92" i="9"/>
  <c r="HC93" i="9"/>
  <c r="HC94" i="9"/>
  <c r="HC95" i="9"/>
  <c r="HC96" i="9"/>
  <c r="HC97" i="9"/>
  <c r="HC98" i="9"/>
  <c r="HC99" i="9"/>
  <c r="HB91" i="9"/>
  <c r="HB92" i="9"/>
  <c r="HB93" i="9"/>
  <c r="HB94" i="9"/>
  <c r="HB95" i="9"/>
  <c r="HB96" i="9"/>
  <c r="HB97" i="9"/>
  <c r="HB98" i="9"/>
  <c r="HB99" i="9"/>
  <c r="HC100" i="9"/>
  <c r="FE91" i="9"/>
  <c r="FE92" i="9"/>
  <c r="FE93" i="9"/>
  <c r="FE94" i="9"/>
  <c r="FE95" i="9"/>
  <c r="FE96" i="9"/>
  <c r="FE97" i="9"/>
  <c r="FE98" i="9"/>
  <c r="FE99" i="9"/>
  <c r="FD91" i="9"/>
  <c r="FD92" i="9"/>
  <c r="FD93" i="9"/>
  <c r="FD94" i="9"/>
  <c r="FD95" i="9"/>
  <c r="FD96" i="9"/>
  <c r="FD97" i="9"/>
  <c r="FD98" i="9"/>
  <c r="FD99" i="9"/>
  <c r="FE100" i="9"/>
  <c r="EK91" i="9"/>
  <c r="EK92" i="9"/>
  <c r="EK93" i="9"/>
  <c r="EK94" i="9"/>
  <c r="EK95" i="9"/>
  <c r="EK96" i="9"/>
  <c r="EK97" i="9"/>
  <c r="EK98" i="9"/>
  <c r="EK99" i="9"/>
  <c r="EJ91" i="9"/>
  <c r="EJ92" i="9"/>
  <c r="EJ93" i="9"/>
  <c r="EJ94" i="9"/>
  <c r="EJ95" i="9"/>
  <c r="EJ96" i="9"/>
  <c r="EJ97" i="9"/>
  <c r="EJ98" i="9"/>
  <c r="EJ99" i="9"/>
  <c r="EK100" i="9"/>
  <c r="GK100" i="9"/>
  <c r="B14" i="15"/>
  <c r="BJ75" i="15"/>
  <c r="BI58" i="15"/>
  <c r="BH58" i="15"/>
  <c r="BK9" i="15"/>
  <c r="BI55" i="15"/>
  <c r="BI51" i="15"/>
  <c r="BI50" i="15"/>
  <c r="WV55" i="15"/>
  <c r="WX75" i="15"/>
  <c r="WU73" i="15"/>
  <c r="WU72" i="15"/>
  <c r="WU71" i="15"/>
  <c r="WU70" i="15"/>
  <c r="WU69" i="15"/>
  <c r="WU68" i="15"/>
  <c r="WU67" i="15"/>
  <c r="WU66" i="15"/>
  <c r="WU65" i="15"/>
  <c r="WU64" i="15"/>
  <c r="WU63" i="15"/>
  <c r="WU61" i="15"/>
  <c r="WU60" i="15"/>
  <c r="WW58" i="15"/>
  <c r="WV58" i="15"/>
  <c r="WY9" i="15"/>
  <c r="WW55" i="15"/>
  <c r="WW51" i="15"/>
  <c r="WW50" i="15"/>
  <c r="WQ9" i="15"/>
  <c r="WO55" i="15"/>
  <c r="WO51" i="15"/>
  <c r="WO50" i="15"/>
  <c r="WI9" i="15"/>
  <c r="WG55" i="15"/>
  <c r="WG51" i="15"/>
  <c r="WG50" i="15"/>
  <c r="MG73" i="15"/>
  <c r="MG72" i="15"/>
  <c r="MG71" i="15"/>
  <c r="MG70" i="15"/>
  <c r="MG69" i="15"/>
  <c r="MG68" i="15"/>
  <c r="MG67" i="15"/>
  <c r="MG66" i="15"/>
  <c r="MG65" i="15"/>
  <c r="MG64" i="15"/>
  <c r="MG63" i="15"/>
  <c r="MG61" i="15"/>
  <c r="MG60" i="15"/>
  <c r="E61" i="15"/>
  <c r="E63" i="15"/>
  <c r="E64" i="15"/>
  <c r="E65" i="15"/>
  <c r="E66" i="15"/>
  <c r="E67" i="15"/>
  <c r="E68" i="15"/>
  <c r="E69" i="15"/>
  <c r="E70" i="15"/>
  <c r="E71" i="15"/>
  <c r="E72" i="15"/>
  <c r="E73" i="15"/>
  <c r="E60" i="15"/>
  <c r="BB58" i="15"/>
  <c r="VY58" i="15"/>
  <c r="VR58" i="15"/>
  <c r="TV58" i="15"/>
  <c r="TO58" i="15"/>
  <c r="TH58" i="15"/>
  <c r="TA58" i="15"/>
  <c r="ST58" i="15"/>
  <c r="SM58" i="15"/>
  <c r="SF58" i="15"/>
  <c r="RP58" i="15"/>
  <c r="RI58" i="15"/>
  <c r="QS58" i="15"/>
  <c r="QL58" i="15"/>
  <c r="QD58" i="15"/>
  <c r="PW58" i="15"/>
  <c r="PP58" i="15"/>
  <c r="PH58" i="15"/>
  <c r="PA58" i="15"/>
  <c r="NU58" i="15"/>
  <c r="NN58" i="15"/>
  <c r="MP58" i="15"/>
  <c r="MI58" i="15"/>
  <c r="MA58" i="15"/>
  <c r="LT58" i="15"/>
  <c r="LM58" i="15"/>
  <c r="LF58" i="15"/>
  <c r="KY58" i="15"/>
  <c r="KR58" i="15"/>
  <c r="KK58" i="15"/>
  <c r="KD58" i="15"/>
  <c r="GT58" i="15"/>
  <c r="GM58" i="15"/>
  <c r="GF58" i="15"/>
  <c r="FY58" i="15"/>
  <c r="AT58" i="15"/>
  <c r="AM58" i="15"/>
  <c r="G58" i="15"/>
  <c r="BC75" i="15"/>
  <c r="VZ75" i="15"/>
  <c r="VX58" i="15"/>
  <c r="VS75" i="15"/>
  <c r="TW75" i="15"/>
  <c r="TU58" i="15"/>
  <c r="TP75" i="15"/>
  <c r="TI75" i="15"/>
  <c r="TG58" i="15"/>
  <c r="TB75" i="15"/>
  <c r="SZ58" i="15"/>
  <c r="SU75" i="15"/>
  <c r="SS58" i="15"/>
  <c r="SN75" i="15"/>
  <c r="SL58" i="15"/>
  <c r="SG75" i="15"/>
  <c r="SE58" i="15"/>
  <c r="RQ75" i="15"/>
  <c r="RO58" i="15"/>
  <c r="RJ75" i="15"/>
  <c r="QT75" i="15"/>
  <c r="QR58" i="15"/>
  <c r="QM75" i="15"/>
  <c r="QE75" i="15"/>
  <c r="QC58" i="15"/>
  <c r="PX75" i="15"/>
  <c r="PQ75" i="15"/>
  <c r="PO58" i="15"/>
  <c r="PI75" i="15"/>
  <c r="PG58" i="15"/>
  <c r="PB75" i="15"/>
  <c r="NV75" i="15"/>
  <c r="NT58" i="15"/>
  <c r="NO75" i="15"/>
  <c r="MQ75" i="15"/>
  <c r="MO58" i="15"/>
  <c r="MJ75" i="15"/>
  <c r="MB75" i="15"/>
  <c r="LZ58" i="15"/>
  <c r="LU75" i="15"/>
  <c r="LN75" i="15"/>
  <c r="LL58" i="15"/>
  <c r="LG75" i="15"/>
  <c r="LE58" i="15"/>
  <c r="KZ75" i="15"/>
  <c r="KX58" i="15"/>
  <c r="KS75" i="15"/>
  <c r="KQ58" i="15"/>
  <c r="KL75" i="15"/>
  <c r="KJ58" i="15"/>
  <c r="KE75" i="15"/>
  <c r="KC58" i="15"/>
  <c r="GU75" i="15"/>
  <c r="GS58" i="15"/>
  <c r="GN75" i="15"/>
  <c r="GG75" i="15"/>
  <c r="GE58" i="15"/>
  <c r="FZ75" i="15"/>
  <c r="FX58" i="15"/>
  <c r="AU75" i="15"/>
  <c r="AS58" i="15"/>
  <c r="AN75" i="15"/>
  <c r="H61" i="15"/>
  <c r="G63" i="15"/>
  <c r="F63" i="15"/>
  <c r="H63" i="15"/>
  <c r="G64" i="15"/>
  <c r="F64" i="15"/>
  <c r="H64" i="15"/>
  <c r="G65" i="15"/>
  <c r="F65" i="15"/>
  <c r="H65" i="15"/>
  <c r="G66" i="15"/>
  <c r="F66" i="15"/>
  <c r="H66" i="15"/>
  <c r="G67" i="15"/>
  <c r="F67" i="15"/>
  <c r="H67" i="15"/>
  <c r="G68" i="15"/>
  <c r="F68" i="15"/>
  <c r="H68" i="15"/>
  <c r="G69" i="15"/>
  <c r="F69" i="15"/>
  <c r="H69" i="15"/>
  <c r="G70" i="15"/>
  <c r="F70" i="15"/>
  <c r="H70" i="15"/>
  <c r="G71" i="15"/>
  <c r="F71" i="15"/>
  <c r="H71" i="15"/>
  <c r="G72" i="15"/>
  <c r="F72" i="15"/>
  <c r="H72" i="15"/>
  <c r="G73" i="15"/>
  <c r="F73" i="15"/>
  <c r="H73" i="15"/>
  <c r="H60" i="15"/>
  <c r="G60" i="15"/>
  <c r="F60" i="15"/>
  <c r="DT79" i="9"/>
  <c r="DV79" i="9"/>
  <c r="DT83" i="9"/>
  <c r="DV83" i="9"/>
  <c r="FQ11" i="9"/>
  <c r="FQ12" i="9"/>
  <c r="FQ13" i="9"/>
  <c r="FQ14" i="9"/>
  <c r="FQ15" i="9"/>
  <c r="FQ16" i="9"/>
  <c r="FQ17" i="9"/>
  <c r="FQ18" i="9"/>
  <c r="FQ19" i="9"/>
  <c r="FQ20" i="9"/>
  <c r="FQ21" i="9"/>
  <c r="FQ22" i="9"/>
  <c r="FQ23" i="9"/>
  <c r="FQ24" i="9"/>
  <c r="FP11" i="9"/>
  <c r="FP12" i="9"/>
  <c r="FP13" i="9"/>
  <c r="FP14" i="9"/>
  <c r="FP15" i="9"/>
  <c r="FP16" i="9"/>
  <c r="FP17" i="9"/>
  <c r="FP18" i="9"/>
  <c r="FP19" i="9"/>
  <c r="FP20" i="9"/>
  <c r="FP21" i="9"/>
  <c r="FP22" i="9"/>
  <c r="FP23" i="9"/>
  <c r="FP24" i="9"/>
  <c r="FQ25" i="9"/>
  <c r="HW11" i="9"/>
  <c r="HW12" i="9"/>
  <c r="HW13" i="9"/>
  <c r="HW14" i="9"/>
  <c r="HW15" i="9"/>
  <c r="HW16" i="9"/>
  <c r="HW17" i="9"/>
  <c r="HW18" i="9"/>
  <c r="HW19" i="9"/>
  <c r="HW20" i="9"/>
  <c r="HW21" i="9"/>
  <c r="HW22" i="9"/>
  <c r="HW23" i="9"/>
  <c r="HW24" i="9"/>
  <c r="HV11" i="9"/>
  <c r="HV12" i="9"/>
  <c r="HV13" i="9"/>
  <c r="HV14" i="9"/>
  <c r="HV15" i="9"/>
  <c r="HV16" i="9"/>
  <c r="HV17" i="9"/>
  <c r="HV18" i="9"/>
  <c r="HV19" i="9"/>
  <c r="HV20" i="9"/>
  <c r="HV21" i="9"/>
  <c r="HV22" i="9"/>
  <c r="HV23" i="9"/>
  <c r="HV24" i="9"/>
  <c r="HW25" i="9"/>
  <c r="GW11" i="9"/>
  <c r="GW12" i="9"/>
  <c r="GW13" i="9"/>
  <c r="GW14" i="9"/>
  <c r="GW15" i="9"/>
  <c r="GW16" i="9"/>
  <c r="GW17" i="9"/>
  <c r="GW18" i="9"/>
  <c r="GW19" i="9"/>
  <c r="GW20" i="9"/>
  <c r="GW21" i="9"/>
  <c r="GW22" i="9"/>
  <c r="GW23" i="9"/>
  <c r="GW24" i="9"/>
  <c r="GV11" i="9"/>
  <c r="GV12" i="9"/>
  <c r="GV13" i="9"/>
  <c r="GV14" i="9"/>
  <c r="GV15" i="9"/>
  <c r="GV16" i="9"/>
  <c r="GV17" i="9"/>
  <c r="GV18" i="9"/>
  <c r="GV19" i="9"/>
  <c r="GV20" i="9"/>
  <c r="GV21" i="9"/>
  <c r="GV22" i="9"/>
  <c r="GV23" i="9"/>
  <c r="GV24" i="9"/>
  <c r="GW25" i="9"/>
  <c r="FA11" i="9"/>
  <c r="FA12" i="9"/>
  <c r="FA13" i="9"/>
  <c r="FA14" i="9"/>
  <c r="FA15" i="9"/>
  <c r="FA16" i="9"/>
  <c r="FA17" i="9"/>
  <c r="FA18" i="9"/>
  <c r="FA19" i="9"/>
  <c r="FA20" i="9"/>
  <c r="FA21" i="9"/>
  <c r="FA22" i="9"/>
  <c r="FA23" i="9"/>
  <c r="FA24" i="9"/>
  <c r="EZ11" i="9"/>
  <c r="EZ12" i="9"/>
  <c r="EZ13" i="9"/>
  <c r="EZ14" i="9"/>
  <c r="EZ15" i="9"/>
  <c r="EZ16" i="9"/>
  <c r="EZ17" i="9"/>
  <c r="EZ18" i="9"/>
  <c r="EZ19" i="9"/>
  <c r="EZ20" i="9"/>
  <c r="EZ21" i="9"/>
  <c r="EZ22" i="9"/>
  <c r="EZ23" i="9"/>
  <c r="EZ24" i="9"/>
  <c r="FA25" i="9"/>
  <c r="EY11" i="9"/>
  <c r="EY12" i="9"/>
  <c r="EY13" i="9"/>
  <c r="EY14" i="9"/>
  <c r="EY15" i="9"/>
  <c r="EY16" i="9"/>
  <c r="EY17" i="9"/>
  <c r="EY18" i="9"/>
  <c r="EY19" i="9"/>
  <c r="EY20" i="9"/>
  <c r="EY21" i="9"/>
  <c r="EY22" i="9"/>
  <c r="EY23" i="9"/>
  <c r="EY24" i="9"/>
  <c r="EX11" i="9"/>
  <c r="EX12" i="9"/>
  <c r="EX13" i="9"/>
  <c r="EX14" i="9"/>
  <c r="EX15" i="9"/>
  <c r="EX16" i="9"/>
  <c r="EX17" i="9"/>
  <c r="EX18" i="9"/>
  <c r="EX19" i="9"/>
  <c r="EX20" i="9"/>
  <c r="EX21" i="9"/>
  <c r="EX22" i="9"/>
  <c r="EX23" i="9"/>
  <c r="EX24" i="9"/>
  <c r="EY25" i="9"/>
  <c r="GO11" i="9"/>
  <c r="GO12" i="9"/>
  <c r="GO13" i="9"/>
  <c r="GO14" i="9"/>
  <c r="GO15" i="9"/>
  <c r="GO16" i="9"/>
  <c r="GO17" i="9"/>
  <c r="GO18" i="9"/>
  <c r="GO19" i="9"/>
  <c r="GO20" i="9"/>
  <c r="GO21" i="9"/>
  <c r="GO22" i="9"/>
  <c r="GO23" i="9"/>
  <c r="GO24" i="9"/>
  <c r="GN11" i="9"/>
  <c r="GN12" i="9"/>
  <c r="GN13" i="9"/>
  <c r="GN14" i="9"/>
  <c r="GN15" i="9"/>
  <c r="GN16" i="9"/>
  <c r="GN17" i="9"/>
  <c r="GN18" i="9"/>
  <c r="GN19" i="9"/>
  <c r="GN20" i="9"/>
  <c r="GN21" i="9"/>
  <c r="GN22" i="9"/>
  <c r="GN23" i="9"/>
  <c r="GN24" i="9"/>
  <c r="GO25" i="9"/>
  <c r="FM11" i="9"/>
  <c r="FM12" i="9"/>
  <c r="FM13" i="9"/>
  <c r="FM14" i="9"/>
  <c r="FM15" i="9"/>
  <c r="FM16" i="9"/>
  <c r="FM17" i="9"/>
  <c r="FM18" i="9"/>
  <c r="FM19" i="9"/>
  <c r="FM20" i="9"/>
  <c r="FM21" i="9"/>
  <c r="FM22" i="9"/>
  <c r="FM23" i="9"/>
  <c r="FM24" i="9"/>
  <c r="FL11" i="9"/>
  <c r="FL12" i="9"/>
  <c r="FL13" i="9"/>
  <c r="FL14" i="9"/>
  <c r="FL15" i="9"/>
  <c r="FL16" i="9"/>
  <c r="FL17" i="9"/>
  <c r="FL18" i="9"/>
  <c r="FL19" i="9"/>
  <c r="FL20" i="9"/>
  <c r="FL21" i="9"/>
  <c r="FL22" i="9"/>
  <c r="FL23" i="9"/>
  <c r="FL24" i="9"/>
  <c r="FM25" i="9"/>
  <c r="EE11" i="9"/>
  <c r="EE12" i="9"/>
  <c r="EE13" i="9"/>
  <c r="EE14" i="9"/>
  <c r="EE15" i="9"/>
  <c r="EE16" i="9"/>
  <c r="EE17" i="9"/>
  <c r="EE18" i="9"/>
  <c r="EE19" i="9"/>
  <c r="EE20" i="9"/>
  <c r="EE21" i="9"/>
  <c r="EE22" i="9"/>
  <c r="EE23" i="9"/>
  <c r="EE24" i="9"/>
  <c r="ED11" i="9"/>
  <c r="ED12" i="9"/>
  <c r="ED13" i="9"/>
  <c r="ED14" i="9"/>
  <c r="ED15" i="9"/>
  <c r="ED16" i="9"/>
  <c r="ED17" i="9"/>
  <c r="ED18" i="9"/>
  <c r="ED19" i="9"/>
  <c r="ED20" i="9"/>
  <c r="ED21" i="9"/>
  <c r="ED22" i="9"/>
  <c r="ED23" i="9"/>
  <c r="ED24" i="9"/>
  <c r="EE25" i="9"/>
  <c r="GI11" i="9"/>
  <c r="GI12" i="9"/>
  <c r="GI13" i="9"/>
  <c r="GI14" i="9"/>
  <c r="GI15" i="9"/>
  <c r="GI16" i="9"/>
  <c r="GI17" i="9"/>
  <c r="GI18" i="9"/>
  <c r="GI19" i="9"/>
  <c r="GI20" i="9"/>
  <c r="GI21" i="9"/>
  <c r="GI22" i="9"/>
  <c r="GI23" i="9"/>
  <c r="GI24" i="9"/>
  <c r="GH11" i="9"/>
  <c r="GH12" i="9"/>
  <c r="GH13" i="9"/>
  <c r="GH14" i="9"/>
  <c r="GH15" i="9"/>
  <c r="GH16" i="9"/>
  <c r="GH17" i="9"/>
  <c r="GH18" i="9"/>
  <c r="GH19" i="9"/>
  <c r="GH20" i="9"/>
  <c r="GH21" i="9"/>
  <c r="GH22" i="9"/>
  <c r="GH23" i="9"/>
  <c r="GH24" i="9"/>
  <c r="GI25" i="9"/>
  <c r="EG11" i="9"/>
  <c r="EG12" i="9"/>
  <c r="EG13" i="9"/>
  <c r="EG14" i="9"/>
  <c r="EG15" i="9"/>
  <c r="EG16" i="9"/>
  <c r="EG17" i="9"/>
  <c r="EG18" i="9"/>
  <c r="EG19" i="9"/>
  <c r="EG20" i="9"/>
  <c r="EG21" i="9"/>
  <c r="EG22" i="9"/>
  <c r="EG23" i="9"/>
  <c r="EG24" i="9"/>
  <c r="EF11" i="9"/>
  <c r="EF12" i="9"/>
  <c r="EF13" i="9"/>
  <c r="EF14" i="9"/>
  <c r="EF15" i="9"/>
  <c r="EF16" i="9"/>
  <c r="EF17" i="9"/>
  <c r="EF18" i="9"/>
  <c r="EF19" i="9"/>
  <c r="EF20" i="9"/>
  <c r="EF21" i="9"/>
  <c r="EF22" i="9"/>
  <c r="EF23" i="9"/>
  <c r="EF24" i="9"/>
  <c r="EG25" i="9"/>
  <c r="EC11" i="9"/>
  <c r="EC12" i="9"/>
  <c r="EC13" i="9"/>
  <c r="EC14" i="9"/>
  <c r="EC15" i="9"/>
  <c r="EC16" i="9"/>
  <c r="EC17" i="9"/>
  <c r="EC18" i="9"/>
  <c r="EC19" i="9"/>
  <c r="EC20" i="9"/>
  <c r="EC21" i="9"/>
  <c r="EC22" i="9"/>
  <c r="EC23" i="9"/>
  <c r="EC24" i="9"/>
  <c r="EB11" i="9"/>
  <c r="EB12" i="9"/>
  <c r="EB13" i="9"/>
  <c r="EB14" i="9"/>
  <c r="EB15" i="9"/>
  <c r="EB16" i="9"/>
  <c r="EB17" i="9"/>
  <c r="EB18" i="9"/>
  <c r="EB19" i="9"/>
  <c r="EB20" i="9"/>
  <c r="EB21" i="9"/>
  <c r="EB22" i="9"/>
  <c r="EB23" i="9"/>
  <c r="EB24" i="9"/>
  <c r="EC25" i="9"/>
  <c r="HS11" i="9"/>
  <c r="HS12" i="9"/>
  <c r="HS13" i="9"/>
  <c r="HS14" i="9"/>
  <c r="HS15" i="9"/>
  <c r="HS16" i="9"/>
  <c r="HS17" i="9"/>
  <c r="HS18" i="9"/>
  <c r="HS19" i="9"/>
  <c r="HS20" i="9"/>
  <c r="HS21" i="9"/>
  <c r="HS22" i="9"/>
  <c r="HS23" i="9"/>
  <c r="HS24" i="9"/>
  <c r="HR11" i="9"/>
  <c r="HR12" i="9"/>
  <c r="HR13" i="9"/>
  <c r="HR14" i="9"/>
  <c r="HR15" i="9"/>
  <c r="HR16" i="9"/>
  <c r="HR17" i="9"/>
  <c r="HR18" i="9"/>
  <c r="HR19" i="9"/>
  <c r="HR20" i="9"/>
  <c r="HR21" i="9"/>
  <c r="HR22" i="9"/>
  <c r="HR23" i="9"/>
  <c r="HR24" i="9"/>
  <c r="HS25" i="9"/>
  <c r="HQ11" i="9"/>
  <c r="HQ12" i="9"/>
  <c r="HQ13" i="9"/>
  <c r="HQ14" i="9"/>
  <c r="HQ15" i="9"/>
  <c r="HQ16" i="9"/>
  <c r="HQ17" i="9"/>
  <c r="HQ18" i="9"/>
  <c r="HQ19" i="9"/>
  <c r="HQ20" i="9"/>
  <c r="HQ21" i="9"/>
  <c r="HQ22" i="9"/>
  <c r="HQ23" i="9"/>
  <c r="HQ24" i="9"/>
  <c r="HP11" i="9"/>
  <c r="HP12" i="9"/>
  <c r="HP13" i="9"/>
  <c r="HP14" i="9"/>
  <c r="HP15" i="9"/>
  <c r="HP16" i="9"/>
  <c r="HP17" i="9"/>
  <c r="HP18" i="9"/>
  <c r="HP19" i="9"/>
  <c r="HP20" i="9"/>
  <c r="HP21" i="9"/>
  <c r="HP22" i="9"/>
  <c r="HP23" i="9"/>
  <c r="HP24" i="9"/>
  <c r="HQ25" i="9"/>
  <c r="EQ11" i="9"/>
  <c r="EQ12" i="9"/>
  <c r="EQ13" i="9"/>
  <c r="EQ14" i="9"/>
  <c r="EQ15" i="9"/>
  <c r="EQ16" i="9"/>
  <c r="EQ17" i="9"/>
  <c r="EQ18" i="9"/>
  <c r="EQ19" i="9"/>
  <c r="EQ20" i="9"/>
  <c r="EQ21" i="9"/>
  <c r="EQ22" i="9"/>
  <c r="EQ23" i="9"/>
  <c r="EQ24" i="9"/>
  <c r="EP11" i="9"/>
  <c r="EP12" i="9"/>
  <c r="EP13" i="9"/>
  <c r="EP14" i="9"/>
  <c r="EP15" i="9"/>
  <c r="EP16" i="9"/>
  <c r="EP17" i="9"/>
  <c r="EP18" i="9"/>
  <c r="EP19" i="9"/>
  <c r="EP20" i="9"/>
  <c r="EP21" i="9"/>
  <c r="EP22" i="9"/>
  <c r="EP23" i="9"/>
  <c r="EP24" i="9"/>
  <c r="EQ25" i="9"/>
  <c r="FG11" i="9"/>
  <c r="FG12" i="9"/>
  <c r="FG13" i="9"/>
  <c r="FG14" i="9"/>
  <c r="FG15" i="9"/>
  <c r="FG16" i="9"/>
  <c r="FG17" i="9"/>
  <c r="FG18" i="9"/>
  <c r="FG19" i="9"/>
  <c r="FG20" i="9"/>
  <c r="FG21" i="9"/>
  <c r="FG22" i="9"/>
  <c r="FG23" i="9"/>
  <c r="FG24" i="9"/>
  <c r="FF11" i="9"/>
  <c r="FF12" i="9"/>
  <c r="FF13" i="9"/>
  <c r="FF14" i="9"/>
  <c r="FF15" i="9"/>
  <c r="FF16" i="9"/>
  <c r="FF17" i="9"/>
  <c r="FF18" i="9"/>
  <c r="FF19" i="9"/>
  <c r="FF20" i="9"/>
  <c r="FF21" i="9"/>
  <c r="FF22" i="9"/>
  <c r="FF23" i="9"/>
  <c r="FF24" i="9"/>
  <c r="FG25" i="9"/>
  <c r="GC11" i="9"/>
  <c r="GC12" i="9"/>
  <c r="GC13" i="9"/>
  <c r="GC14" i="9"/>
  <c r="GC15" i="9"/>
  <c r="GC16" i="9"/>
  <c r="GC17" i="9"/>
  <c r="GC18" i="9"/>
  <c r="GC19" i="9"/>
  <c r="GC20" i="9"/>
  <c r="GC21" i="9"/>
  <c r="GC22" i="9"/>
  <c r="GC23" i="9"/>
  <c r="GC24" i="9"/>
  <c r="GB11" i="9"/>
  <c r="GB12" i="9"/>
  <c r="GB13" i="9"/>
  <c r="GB14" i="9"/>
  <c r="GB15" i="9"/>
  <c r="GB16" i="9"/>
  <c r="GB17" i="9"/>
  <c r="GB18" i="9"/>
  <c r="GB19" i="9"/>
  <c r="GB20" i="9"/>
  <c r="GB21" i="9"/>
  <c r="GB22" i="9"/>
  <c r="GB23" i="9"/>
  <c r="GB24" i="9"/>
  <c r="GC25" i="9"/>
  <c r="GE11" i="9"/>
  <c r="GE12" i="9"/>
  <c r="GE13" i="9"/>
  <c r="GE14" i="9"/>
  <c r="GE15" i="9"/>
  <c r="GE16" i="9"/>
  <c r="GE17" i="9"/>
  <c r="GE18" i="9"/>
  <c r="GE19" i="9"/>
  <c r="GE20" i="9"/>
  <c r="GE21" i="9"/>
  <c r="GE22" i="9"/>
  <c r="GE23" i="9"/>
  <c r="GE24" i="9"/>
  <c r="GD11" i="9"/>
  <c r="GD12" i="9"/>
  <c r="GD13" i="9"/>
  <c r="GD14" i="9"/>
  <c r="GD15" i="9"/>
  <c r="GD16" i="9"/>
  <c r="GD17" i="9"/>
  <c r="GD18" i="9"/>
  <c r="GD19" i="9"/>
  <c r="GD20" i="9"/>
  <c r="GD21" i="9"/>
  <c r="GD22" i="9"/>
  <c r="GD23" i="9"/>
  <c r="GD24" i="9"/>
  <c r="GE25" i="9"/>
  <c r="GY11" i="9"/>
  <c r="GY12" i="9"/>
  <c r="GY13" i="9"/>
  <c r="GY14" i="9"/>
  <c r="GY15" i="9"/>
  <c r="GY16" i="9"/>
  <c r="GY17" i="9"/>
  <c r="GY18" i="9"/>
  <c r="GY19" i="9"/>
  <c r="GY20" i="9"/>
  <c r="GY21" i="9"/>
  <c r="GY22" i="9"/>
  <c r="GY23" i="9"/>
  <c r="GY24" i="9"/>
  <c r="GX11" i="9"/>
  <c r="GX12" i="9"/>
  <c r="GX13" i="9"/>
  <c r="GX14" i="9"/>
  <c r="GX15" i="9"/>
  <c r="GX16" i="9"/>
  <c r="GX17" i="9"/>
  <c r="GX18" i="9"/>
  <c r="GX19" i="9"/>
  <c r="GX20" i="9"/>
  <c r="GX21" i="9"/>
  <c r="GX22" i="9"/>
  <c r="GX23" i="9"/>
  <c r="GX24" i="9"/>
  <c r="GY25" i="9"/>
  <c r="FU11" i="9"/>
  <c r="FU12" i="9"/>
  <c r="FU13" i="9"/>
  <c r="FU14" i="9"/>
  <c r="FU15" i="9"/>
  <c r="FU16" i="9"/>
  <c r="FU17" i="9"/>
  <c r="FU18" i="9"/>
  <c r="FU19" i="9"/>
  <c r="FU20" i="9"/>
  <c r="FU21" i="9"/>
  <c r="FU22" i="9"/>
  <c r="FU23" i="9"/>
  <c r="FU24" i="9"/>
  <c r="FT11" i="9"/>
  <c r="FT12" i="9"/>
  <c r="FT13" i="9"/>
  <c r="FT14" i="9"/>
  <c r="FT15" i="9"/>
  <c r="FT16" i="9"/>
  <c r="FT17" i="9"/>
  <c r="FT18" i="9"/>
  <c r="FT19" i="9"/>
  <c r="FT20" i="9"/>
  <c r="FT21" i="9"/>
  <c r="FT22" i="9"/>
  <c r="FY11" i="9"/>
  <c r="FY12" i="9"/>
  <c r="FY13" i="9"/>
  <c r="FY14" i="9"/>
  <c r="FY15" i="9"/>
  <c r="FY16" i="9"/>
  <c r="FY17" i="9"/>
  <c r="FY18" i="9"/>
  <c r="FY19" i="9"/>
  <c r="FY20" i="9"/>
  <c r="FY21" i="9"/>
  <c r="FY22" i="9"/>
  <c r="FY23" i="9"/>
  <c r="FY24" i="9"/>
  <c r="FX11" i="9"/>
  <c r="FX12" i="9"/>
  <c r="FX13" i="9"/>
  <c r="FX14" i="9"/>
  <c r="FX15" i="9"/>
  <c r="FX16" i="9"/>
  <c r="FX17" i="9"/>
  <c r="FX18" i="9"/>
  <c r="FX19" i="9"/>
  <c r="FX20" i="9"/>
  <c r="FX21" i="9"/>
  <c r="FX22" i="9"/>
  <c r="FX23" i="9"/>
  <c r="FX24" i="9"/>
  <c r="FY25" i="9"/>
  <c r="EW11" i="9"/>
  <c r="EW12" i="9"/>
  <c r="EW13" i="9"/>
  <c r="EW14" i="9"/>
  <c r="EW15" i="9"/>
  <c r="EW16" i="9"/>
  <c r="EW17" i="9"/>
  <c r="EW18" i="9"/>
  <c r="EW19" i="9"/>
  <c r="EW20" i="9"/>
  <c r="EW21" i="9"/>
  <c r="EW22" i="9"/>
  <c r="EW23" i="9"/>
  <c r="EW24" i="9"/>
  <c r="EV11" i="9"/>
  <c r="EV12" i="9"/>
  <c r="EV13" i="9"/>
  <c r="EV14" i="9"/>
  <c r="EV15" i="9"/>
  <c r="EV16" i="9"/>
  <c r="EV17" i="9"/>
  <c r="EV18" i="9"/>
  <c r="EV19" i="9"/>
  <c r="EV20" i="9"/>
  <c r="EV21" i="9"/>
  <c r="EV22" i="9"/>
  <c r="EV23" i="9"/>
  <c r="EV24" i="9"/>
  <c r="EW25" i="9"/>
  <c r="HU11" i="9"/>
  <c r="HU12" i="9"/>
  <c r="HU13" i="9"/>
  <c r="HU14" i="9"/>
  <c r="HU15" i="9"/>
  <c r="HU16" i="9"/>
  <c r="HU17" i="9"/>
  <c r="HU18" i="9"/>
  <c r="HU19" i="9"/>
  <c r="HU20" i="9"/>
  <c r="HU21" i="9"/>
  <c r="HU22" i="9"/>
  <c r="HU23" i="9"/>
  <c r="HU24" i="9"/>
  <c r="HT11" i="9"/>
  <c r="HT12" i="9"/>
  <c r="HT13" i="9"/>
  <c r="HT14" i="9"/>
  <c r="HT15" i="9"/>
  <c r="HT16" i="9"/>
  <c r="HT17" i="9"/>
  <c r="HT18" i="9"/>
  <c r="HT19" i="9"/>
  <c r="HT20" i="9"/>
  <c r="HT21" i="9"/>
  <c r="HT22" i="9"/>
  <c r="HT23" i="9"/>
  <c r="HT24" i="9"/>
  <c r="HU25" i="9"/>
  <c r="FS11" i="9"/>
  <c r="FS12" i="9"/>
  <c r="FS13" i="9"/>
  <c r="FS14" i="9"/>
  <c r="FS15" i="9"/>
  <c r="FS16" i="9"/>
  <c r="FS17" i="9"/>
  <c r="FS18" i="9"/>
  <c r="FS19" i="9"/>
  <c r="FS20" i="9"/>
  <c r="FS21" i="9"/>
  <c r="FS22" i="9"/>
  <c r="FS23" i="9"/>
  <c r="FS24" i="9"/>
  <c r="FR11" i="9"/>
  <c r="FR12" i="9"/>
  <c r="FR13" i="9"/>
  <c r="FR14" i="9"/>
  <c r="FR15" i="9"/>
  <c r="FR16" i="9"/>
  <c r="FR17" i="9"/>
  <c r="FR18" i="9"/>
  <c r="FR19" i="9"/>
  <c r="FR20" i="9"/>
  <c r="FR21" i="9"/>
  <c r="FR22" i="9"/>
  <c r="FR23" i="9"/>
  <c r="FR24" i="9"/>
  <c r="FS25" i="9"/>
  <c r="EM11" i="9"/>
  <c r="EM12" i="9"/>
  <c r="EM13" i="9"/>
  <c r="EM14" i="9"/>
  <c r="EM15" i="9"/>
  <c r="EM16" i="9"/>
  <c r="EM17" i="9"/>
  <c r="EM18" i="9"/>
  <c r="EM19" i="9"/>
  <c r="EM20" i="9"/>
  <c r="EM21" i="9"/>
  <c r="EM22" i="9"/>
  <c r="EM23" i="9"/>
  <c r="EM24" i="9"/>
  <c r="EL11" i="9"/>
  <c r="EL12" i="9"/>
  <c r="EL13" i="9"/>
  <c r="EL14" i="9"/>
  <c r="EL15" i="9"/>
  <c r="EL16" i="9"/>
  <c r="EL17" i="9"/>
  <c r="EL18" i="9"/>
  <c r="EL19" i="9"/>
  <c r="EL20" i="9"/>
  <c r="EL21" i="9"/>
  <c r="EL22" i="9"/>
  <c r="EL23" i="9"/>
  <c r="EL24" i="9"/>
  <c r="EM25" i="9"/>
  <c r="HG11" i="9"/>
  <c r="HG12" i="9"/>
  <c r="HG13" i="9"/>
  <c r="HG14" i="9"/>
  <c r="HG15" i="9"/>
  <c r="HG16" i="9"/>
  <c r="HG17" i="9"/>
  <c r="HG18" i="9"/>
  <c r="HG19" i="9"/>
  <c r="HG20" i="9"/>
  <c r="HG21" i="9"/>
  <c r="HG22" i="9"/>
  <c r="HG23" i="9"/>
  <c r="HG24" i="9"/>
  <c r="HF11" i="9"/>
  <c r="HF12" i="9"/>
  <c r="HF13" i="9"/>
  <c r="HF14" i="9"/>
  <c r="HF15" i="9"/>
  <c r="HF16" i="9"/>
  <c r="HF17" i="9"/>
  <c r="HF18" i="9"/>
  <c r="HF19" i="9"/>
  <c r="HF20" i="9"/>
  <c r="HF21" i="9"/>
  <c r="HF22" i="9"/>
  <c r="HF23" i="9"/>
  <c r="HF24" i="9"/>
  <c r="HG25" i="9"/>
  <c r="GG11" i="9"/>
  <c r="GG12" i="9"/>
  <c r="GG13" i="9"/>
  <c r="GG14" i="9"/>
  <c r="GG15" i="9"/>
  <c r="GG16" i="9"/>
  <c r="GG17" i="9"/>
  <c r="GG18" i="9"/>
  <c r="GG19" i="9"/>
  <c r="GG20" i="9"/>
  <c r="GG21" i="9"/>
  <c r="GG22" i="9"/>
  <c r="GG23" i="9"/>
  <c r="GG24" i="9"/>
  <c r="GF11" i="9"/>
  <c r="GF12" i="9"/>
  <c r="GF13" i="9"/>
  <c r="GF14" i="9"/>
  <c r="GF15" i="9"/>
  <c r="GF16" i="9"/>
  <c r="GF17" i="9"/>
  <c r="GF18" i="9"/>
  <c r="GF19" i="9"/>
  <c r="GF20" i="9"/>
  <c r="GF21" i="9"/>
  <c r="GF22" i="9"/>
  <c r="GF23" i="9"/>
  <c r="GF24" i="9"/>
  <c r="GG25" i="9"/>
  <c r="EO11" i="9"/>
  <c r="EO12" i="9"/>
  <c r="EO13" i="9"/>
  <c r="EO14" i="9"/>
  <c r="EO15" i="9"/>
  <c r="EO16" i="9"/>
  <c r="EO17" i="9"/>
  <c r="EO18" i="9"/>
  <c r="EO19" i="9"/>
  <c r="EO20" i="9"/>
  <c r="EO21" i="9"/>
  <c r="EO22" i="9"/>
  <c r="EO23" i="9"/>
  <c r="EO24" i="9"/>
  <c r="EN11" i="9"/>
  <c r="EN12" i="9"/>
  <c r="EN13" i="9"/>
  <c r="EN14" i="9"/>
  <c r="EN15" i="9"/>
  <c r="EN16" i="9"/>
  <c r="EN17" i="9"/>
  <c r="EN18" i="9"/>
  <c r="EN19" i="9"/>
  <c r="EN20" i="9"/>
  <c r="EN21" i="9"/>
  <c r="EN22" i="9"/>
  <c r="EN23" i="9"/>
  <c r="EN24" i="9"/>
  <c r="EO25" i="9"/>
  <c r="ES11" i="9"/>
  <c r="ES12" i="9"/>
  <c r="ES13" i="9"/>
  <c r="ES14" i="9"/>
  <c r="ES15" i="9"/>
  <c r="ES16" i="9"/>
  <c r="ES17" i="9"/>
  <c r="ES18" i="9"/>
  <c r="ES19" i="9"/>
  <c r="ES20" i="9"/>
  <c r="ES21" i="9"/>
  <c r="ES22" i="9"/>
  <c r="ES23" i="9"/>
  <c r="ES24" i="9"/>
  <c r="ER11" i="9"/>
  <c r="ER12" i="9"/>
  <c r="ER13" i="9"/>
  <c r="ER14" i="9"/>
  <c r="ER15" i="9"/>
  <c r="ER16" i="9"/>
  <c r="ER17" i="9"/>
  <c r="ER18" i="9"/>
  <c r="ER19" i="9"/>
  <c r="ER20" i="9"/>
  <c r="ER21" i="9"/>
  <c r="ER22" i="9"/>
  <c r="ER23" i="9"/>
  <c r="ER24" i="9"/>
  <c r="ES25" i="9"/>
  <c r="GQ11" i="9"/>
  <c r="GQ12" i="9"/>
  <c r="GQ13" i="9"/>
  <c r="GQ14" i="9"/>
  <c r="GQ15" i="9"/>
  <c r="GQ16" i="9"/>
  <c r="GQ17" i="9"/>
  <c r="GQ18" i="9"/>
  <c r="GQ19" i="9"/>
  <c r="GQ20" i="9"/>
  <c r="GQ21" i="9"/>
  <c r="GQ22" i="9"/>
  <c r="GQ23" i="9"/>
  <c r="GQ24" i="9"/>
  <c r="GP11" i="9"/>
  <c r="GP12" i="9"/>
  <c r="GP13" i="9"/>
  <c r="GP14" i="9"/>
  <c r="GP15" i="9"/>
  <c r="GP16" i="9"/>
  <c r="GP17" i="9"/>
  <c r="GP18" i="9"/>
  <c r="GP19" i="9"/>
  <c r="GP20" i="9"/>
  <c r="GP21" i="9"/>
  <c r="GP22" i="9"/>
  <c r="GP23" i="9"/>
  <c r="GP24" i="9"/>
  <c r="GQ25" i="9"/>
  <c r="GA11" i="9"/>
  <c r="GA12" i="9"/>
  <c r="GA13" i="9"/>
  <c r="GA14" i="9"/>
  <c r="GA15" i="9"/>
  <c r="GA16" i="9"/>
  <c r="GA17" i="9"/>
  <c r="GA18" i="9"/>
  <c r="GA19" i="9"/>
  <c r="GA20" i="9"/>
  <c r="GA21" i="9"/>
  <c r="GA22" i="9"/>
  <c r="GA23" i="9"/>
  <c r="GA24" i="9"/>
  <c r="FZ11" i="9"/>
  <c r="FZ12" i="9"/>
  <c r="FZ13" i="9"/>
  <c r="FZ14" i="9"/>
  <c r="FZ15" i="9"/>
  <c r="FZ16" i="9"/>
  <c r="FZ17" i="9"/>
  <c r="FZ18" i="9"/>
  <c r="FZ19" i="9"/>
  <c r="FZ20" i="9"/>
  <c r="FZ21" i="9"/>
  <c r="FZ22" i="9"/>
  <c r="FZ23" i="9"/>
  <c r="FZ24" i="9"/>
  <c r="GA25" i="9"/>
  <c r="FI11" i="9"/>
  <c r="FI12" i="9"/>
  <c r="FI13" i="9"/>
  <c r="FI14" i="9"/>
  <c r="FI15" i="9"/>
  <c r="FI17" i="9"/>
  <c r="FI18" i="9"/>
  <c r="FI19" i="9"/>
  <c r="FI20" i="9"/>
  <c r="FI21" i="9"/>
  <c r="FI22" i="9"/>
  <c r="FI23" i="9"/>
  <c r="FH11" i="9"/>
  <c r="FH12" i="9"/>
  <c r="FH13" i="9"/>
  <c r="FH14" i="9"/>
  <c r="FH15" i="9"/>
  <c r="FH17" i="9"/>
  <c r="FH18" i="9"/>
  <c r="FH19" i="9"/>
  <c r="FH20" i="9"/>
  <c r="FH21" i="9"/>
  <c r="FH22" i="9"/>
  <c r="FH23" i="9"/>
  <c r="EU11" i="9"/>
  <c r="EU12" i="9"/>
  <c r="EU13" i="9"/>
  <c r="EU14" i="9"/>
  <c r="EU15" i="9"/>
  <c r="EU16" i="9"/>
  <c r="EU17" i="9"/>
  <c r="EU18" i="9"/>
  <c r="EU19" i="9"/>
  <c r="EU20" i="9"/>
  <c r="EU21" i="9"/>
  <c r="EU22" i="9"/>
  <c r="EU23" i="9"/>
  <c r="EU24" i="9"/>
  <c r="ET11" i="9"/>
  <c r="ET12" i="9"/>
  <c r="ET13" i="9"/>
  <c r="ET14" i="9"/>
  <c r="ET15" i="9"/>
  <c r="ET16" i="9"/>
  <c r="ET17" i="9"/>
  <c r="ET18" i="9"/>
  <c r="ET19" i="9"/>
  <c r="ET20" i="9"/>
  <c r="ET21" i="9"/>
  <c r="ET22" i="9"/>
  <c r="ET23" i="9"/>
  <c r="ET24" i="9"/>
  <c r="EU25" i="9"/>
  <c r="HK11" i="9"/>
  <c r="HK12" i="9"/>
  <c r="HK13" i="9"/>
  <c r="HK14" i="9"/>
  <c r="HK15" i="9"/>
  <c r="HK16" i="9"/>
  <c r="HK17" i="9"/>
  <c r="HK18" i="9"/>
  <c r="HK19" i="9"/>
  <c r="HK20" i="9"/>
  <c r="HK21" i="9"/>
  <c r="HK22" i="9"/>
  <c r="HK23" i="9"/>
  <c r="HK24" i="9"/>
  <c r="HJ11" i="9"/>
  <c r="HJ12" i="9"/>
  <c r="HJ13" i="9"/>
  <c r="HJ14" i="9"/>
  <c r="HJ15" i="9"/>
  <c r="HJ16" i="9"/>
  <c r="HJ17" i="9"/>
  <c r="HJ18" i="9"/>
  <c r="HJ19" i="9"/>
  <c r="HJ20" i="9"/>
  <c r="HJ21" i="9"/>
  <c r="HJ22" i="9"/>
  <c r="HJ23" i="9"/>
  <c r="HJ24" i="9"/>
  <c r="HK25" i="9"/>
  <c r="HM25" i="9"/>
  <c r="EK11" i="9"/>
  <c r="EK12" i="9"/>
  <c r="EK13" i="9"/>
  <c r="EK14" i="9"/>
  <c r="EK15" i="9"/>
  <c r="EK16" i="9"/>
  <c r="EK17" i="9"/>
  <c r="EK18" i="9"/>
  <c r="EK19" i="9"/>
  <c r="EK20" i="9"/>
  <c r="EK21" i="9"/>
  <c r="EK22" i="9"/>
  <c r="EK23" i="9"/>
  <c r="EK24" i="9"/>
  <c r="EJ11" i="9"/>
  <c r="EJ12" i="9"/>
  <c r="EJ13" i="9"/>
  <c r="EJ14" i="9"/>
  <c r="EJ15" i="9"/>
  <c r="EJ16" i="9"/>
  <c r="EJ17" i="9"/>
  <c r="EJ18" i="9"/>
  <c r="EJ19" i="9"/>
  <c r="EJ20" i="9"/>
  <c r="EJ21" i="9"/>
  <c r="EJ22" i="9"/>
  <c r="EJ23" i="9"/>
  <c r="EJ24" i="9"/>
  <c r="EK25" i="9"/>
  <c r="FE11" i="9"/>
  <c r="FE12" i="9"/>
  <c r="FE13" i="9"/>
  <c r="FE14" i="9"/>
  <c r="FE15" i="9"/>
  <c r="FE16" i="9"/>
  <c r="FE17" i="9"/>
  <c r="FE18" i="9"/>
  <c r="FE19" i="9"/>
  <c r="FE20" i="9"/>
  <c r="FE21" i="9"/>
  <c r="FE22" i="9"/>
  <c r="FE23" i="9"/>
  <c r="FE24" i="9"/>
  <c r="FD11" i="9"/>
  <c r="FD12" i="9"/>
  <c r="FD13" i="9"/>
  <c r="FD14" i="9"/>
  <c r="FD15" i="9"/>
  <c r="FD16" i="9"/>
  <c r="FD17" i="9"/>
  <c r="FD18" i="9"/>
  <c r="FD19" i="9"/>
  <c r="FD20" i="9"/>
  <c r="FD21" i="9"/>
  <c r="FD22" i="9"/>
  <c r="FD23" i="9"/>
  <c r="FD24" i="9"/>
  <c r="FE25" i="9"/>
  <c r="HC11" i="9"/>
  <c r="HC12" i="9"/>
  <c r="HC13" i="9"/>
  <c r="HC14" i="9"/>
  <c r="HC15" i="9"/>
  <c r="HC16" i="9"/>
  <c r="HC17" i="9"/>
  <c r="HC18" i="9"/>
  <c r="HC19" i="9"/>
  <c r="HC20" i="9"/>
  <c r="HC21" i="9"/>
  <c r="HC22" i="9"/>
  <c r="HC23" i="9"/>
  <c r="HC24" i="9"/>
  <c r="HB11" i="9"/>
  <c r="HB12" i="9"/>
  <c r="HB13" i="9"/>
  <c r="HB14" i="9"/>
  <c r="HB15" i="9"/>
  <c r="HB16" i="9"/>
  <c r="HB17" i="9"/>
  <c r="HB18" i="9"/>
  <c r="HB19" i="9"/>
  <c r="HB20" i="9"/>
  <c r="HB21" i="9"/>
  <c r="HB22" i="9"/>
  <c r="HB23" i="9"/>
  <c r="HB24" i="9"/>
  <c r="HC25" i="9"/>
  <c r="GU11" i="9"/>
  <c r="GU12" i="9"/>
  <c r="GU13" i="9"/>
  <c r="GU14" i="9"/>
  <c r="GU15" i="9"/>
  <c r="GU16" i="9"/>
  <c r="GU17" i="9"/>
  <c r="GU18" i="9"/>
  <c r="GU19" i="9"/>
  <c r="GU20" i="9"/>
  <c r="GU21" i="9"/>
  <c r="GU22" i="9"/>
  <c r="GU23" i="9"/>
  <c r="GU24" i="9"/>
  <c r="GT11" i="9"/>
  <c r="GT12" i="9"/>
  <c r="GT13" i="9"/>
  <c r="GT14" i="9"/>
  <c r="GT15" i="9"/>
  <c r="GT16" i="9"/>
  <c r="GT17" i="9"/>
  <c r="GT18" i="9"/>
  <c r="GT19" i="9"/>
  <c r="GT21" i="9"/>
  <c r="GT22" i="9"/>
  <c r="GT23" i="9"/>
  <c r="HY11" i="9"/>
  <c r="HY12" i="9"/>
  <c r="HY13" i="9"/>
  <c r="HY14" i="9"/>
  <c r="HY15" i="9"/>
  <c r="HY16" i="9"/>
  <c r="HY17" i="9"/>
  <c r="HY18" i="9"/>
  <c r="HY19" i="9"/>
  <c r="HY20" i="9"/>
  <c r="HY21" i="9"/>
  <c r="HY22" i="9"/>
  <c r="HY23" i="9"/>
  <c r="HY24" i="9"/>
  <c r="HX11" i="9"/>
  <c r="HX12" i="9"/>
  <c r="HX13" i="9"/>
  <c r="HX14" i="9"/>
  <c r="HX15" i="9"/>
  <c r="HX16" i="9"/>
  <c r="HX17" i="9"/>
  <c r="HX18" i="9"/>
  <c r="HX19" i="9"/>
  <c r="HX20" i="9"/>
  <c r="HX21" i="9"/>
  <c r="HX22" i="9"/>
  <c r="HX23" i="9"/>
  <c r="HX24" i="9"/>
  <c r="HY25" i="9"/>
  <c r="FW11" i="9"/>
  <c r="FW12" i="9"/>
  <c r="FW13" i="9"/>
  <c r="FW14" i="9"/>
  <c r="FW15" i="9"/>
  <c r="FW16" i="9"/>
  <c r="FW17" i="9"/>
  <c r="FW18" i="9"/>
  <c r="FW19" i="9"/>
  <c r="FW20" i="9"/>
  <c r="FW21" i="9"/>
  <c r="FW22" i="9"/>
  <c r="FW23" i="9"/>
  <c r="FW24" i="9"/>
  <c r="FV11" i="9"/>
  <c r="FV12" i="9"/>
  <c r="FV13" i="9"/>
  <c r="FV14" i="9"/>
  <c r="FV15" i="9"/>
  <c r="FV16" i="9"/>
  <c r="FV17" i="9"/>
  <c r="FV18" i="9"/>
  <c r="FV19" i="9"/>
  <c r="FV20" i="9"/>
  <c r="FV21" i="9"/>
  <c r="FV22" i="9"/>
  <c r="FV23" i="9"/>
  <c r="FV24" i="9"/>
  <c r="FW25" i="9"/>
  <c r="HO11" i="9"/>
  <c r="HO12" i="9"/>
  <c r="HO13" i="9"/>
  <c r="HO14" i="9"/>
  <c r="HO15" i="9"/>
  <c r="HO16" i="9"/>
  <c r="HO17" i="9"/>
  <c r="HO18" i="9"/>
  <c r="HO19" i="9"/>
  <c r="HO20" i="9"/>
  <c r="HO21" i="9"/>
  <c r="HO22" i="9"/>
  <c r="HO23" i="9"/>
  <c r="HO24" i="9"/>
  <c r="HN11" i="9"/>
  <c r="HN12" i="9"/>
  <c r="HN13" i="9"/>
  <c r="HN14" i="9"/>
  <c r="HN15" i="9"/>
  <c r="HN16" i="9"/>
  <c r="HN17" i="9"/>
  <c r="HN18" i="9"/>
  <c r="HN19" i="9"/>
  <c r="HN20" i="9"/>
  <c r="HN21" i="9"/>
  <c r="HN22" i="9"/>
  <c r="HN23" i="9"/>
  <c r="HN24" i="9"/>
  <c r="HO25" i="9"/>
  <c r="EI11" i="9"/>
  <c r="EI12" i="9"/>
  <c r="EI13" i="9"/>
  <c r="EI14" i="9"/>
  <c r="EI15" i="9"/>
  <c r="EI16" i="9"/>
  <c r="EI17" i="9"/>
  <c r="EI18" i="9"/>
  <c r="EI19" i="9"/>
  <c r="EI20" i="9"/>
  <c r="EI21" i="9"/>
  <c r="EI22" i="9"/>
  <c r="EI23" i="9"/>
  <c r="EI24" i="9"/>
  <c r="EH11" i="9"/>
  <c r="EH12" i="9"/>
  <c r="EH13" i="9"/>
  <c r="EH14" i="9"/>
  <c r="EH15" i="9"/>
  <c r="EH16" i="9"/>
  <c r="EH17" i="9"/>
  <c r="EH18" i="9"/>
  <c r="EH19" i="9"/>
  <c r="EH20" i="9"/>
  <c r="EH21" i="9"/>
  <c r="EH22" i="9"/>
  <c r="EH23" i="9"/>
  <c r="EH24" i="9"/>
  <c r="EI25" i="9"/>
  <c r="GS11" i="9"/>
  <c r="GS12" i="9"/>
  <c r="GS13" i="9"/>
  <c r="GS14" i="9"/>
  <c r="GS15" i="9"/>
  <c r="GS16" i="9"/>
  <c r="GS17" i="9"/>
  <c r="GS18" i="9"/>
  <c r="GS19" i="9"/>
  <c r="GS20" i="9"/>
  <c r="GS21" i="9"/>
  <c r="GS22" i="9"/>
  <c r="GS23" i="9"/>
  <c r="GS24" i="9"/>
  <c r="GR11" i="9"/>
  <c r="GR12" i="9"/>
  <c r="GR13" i="9"/>
  <c r="GR14" i="9"/>
  <c r="GR15" i="9"/>
  <c r="GR16" i="9"/>
  <c r="GR17" i="9"/>
  <c r="GR18" i="9"/>
  <c r="GR19" i="9"/>
  <c r="GR20" i="9"/>
  <c r="GR21" i="9"/>
  <c r="GR22" i="9"/>
  <c r="GR23" i="9"/>
  <c r="GR24" i="9"/>
  <c r="GS25" i="9"/>
  <c r="HA11" i="9"/>
  <c r="HA12" i="9"/>
  <c r="HA13" i="9"/>
  <c r="HA14" i="9"/>
  <c r="HA15" i="9"/>
  <c r="HA16" i="9"/>
  <c r="HA17" i="9"/>
  <c r="HA18" i="9"/>
  <c r="HA19" i="9"/>
  <c r="HA20" i="9"/>
  <c r="HA21" i="9"/>
  <c r="HA22" i="9"/>
  <c r="HA23" i="9"/>
  <c r="HA24" i="9"/>
  <c r="GZ11" i="9"/>
  <c r="GZ12" i="9"/>
  <c r="GZ13" i="9"/>
  <c r="GZ14" i="9"/>
  <c r="GZ15" i="9"/>
  <c r="GZ16" i="9"/>
  <c r="GZ17" i="9"/>
  <c r="GZ18" i="9"/>
  <c r="GZ19" i="9"/>
  <c r="GZ20" i="9"/>
  <c r="GZ21" i="9"/>
  <c r="GZ22" i="9"/>
  <c r="GZ23" i="9"/>
  <c r="GZ24" i="9"/>
  <c r="HA25" i="9"/>
  <c r="HI11" i="9"/>
  <c r="HI12" i="9"/>
  <c r="HI13" i="9"/>
  <c r="HI14" i="9"/>
  <c r="HI15" i="9"/>
  <c r="HI16" i="9"/>
  <c r="HI17" i="9"/>
  <c r="HI18" i="9"/>
  <c r="HI19" i="9"/>
  <c r="HI20" i="9"/>
  <c r="HI21" i="9"/>
  <c r="HI22" i="9"/>
  <c r="HI23" i="9"/>
  <c r="HI24" i="9"/>
  <c r="HH11" i="9"/>
  <c r="HH12" i="9"/>
  <c r="HH13" i="9"/>
  <c r="HH14" i="9"/>
  <c r="HH15" i="9"/>
  <c r="HH16" i="9"/>
  <c r="HH17" i="9"/>
  <c r="HH18" i="9"/>
  <c r="HH19" i="9"/>
  <c r="HH20" i="9"/>
  <c r="HH21" i="9"/>
  <c r="HH22" i="9"/>
  <c r="HH23" i="9"/>
  <c r="HH24" i="9"/>
  <c r="HI25" i="9"/>
  <c r="FC11" i="9"/>
  <c r="FC12" i="9"/>
  <c r="FC13" i="9"/>
  <c r="FC14" i="9"/>
  <c r="FC15" i="9"/>
  <c r="FC16" i="9"/>
  <c r="FC17" i="9"/>
  <c r="FC18" i="9"/>
  <c r="FC19" i="9"/>
  <c r="FC20" i="9"/>
  <c r="FC21" i="9"/>
  <c r="FC22" i="9"/>
  <c r="FC23" i="9"/>
  <c r="FC24" i="9"/>
  <c r="FB11" i="9"/>
  <c r="FB12" i="9"/>
  <c r="FB13" i="9"/>
  <c r="FB14" i="9"/>
  <c r="FB15" i="9"/>
  <c r="FB16" i="9"/>
  <c r="FB17" i="9"/>
  <c r="FB18" i="9"/>
  <c r="FB19" i="9"/>
  <c r="FB21" i="9"/>
  <c r="FB22" i="9"/>
  <c r="FB23" i="9"/>
  <c r="FK11" i="9"/>
  <c r="FK12" i="9"/>
  <c r="FK13" i="9"/>
  <c r="FK14" i="9"/>
  <c r="FK15" i="9"/>
  <c r="FK16" i="9"/>
  <c r="FK17" i="9"/>
  <c r="FK18" i="9"/>
  <c r="FK19" i="9"/>
  <c r="FK20" i="9"/>
  <c r="FK21" i="9"/>
  <c r="FK22" i="9"/>
  <c r="FK23" i="9"/>
  <c r="FK24" i="9"/>
  <c r="FJ11" i="9"/>
  <c r="FJ12" i="9"/>
  <c r="FJ13" i="9"/>
  <c r="FJ14" i="9"/>
  <c r="FJ15" i="9"/>
  <c r="FJ16" i="9"/>
  <c r="FJ17" i="9"/>
  <c r="FJ18" i="9"/>
  <c r="FJ19" i="9"/>
  <c r="FJ20" i="9"/>
  <c r="FJ21" i="9"/>
  <c r="FJ22" i="9"/>
  <c r="FJ23" i="9"/>
  <c r="FJ24" i="9"/>
  <c r="FK25" i="9"/>
  <c r="HE11" i="9"/>
  <c r="HE12" i="9"/>
  <c r="HE13" i="9"/>
  <c r="HE14" i="9"/>
  <c r="HE15" i="9"/>
  <c r="HE16" i="9"/>
  <c r="HE17" i="9"/>
  <c r="HE18" i="9"/>
  <c r="HE19" i="9"/>
  <c r="HE20" i="9"/>
  <c r="HE21" i="9"/>
  <c r="HE22" i="9"/>
  <c r="HE23" i="9"/>
  <c r="HE24" i="9"/>
  <c r="HD11" i="9"/>
  <c r="HD12" i="9"/>
  <c r="HD13" i="9"/>
  <c r="HD14" i="9"/>
  <c r="HD15" i="9"/>
  <c r="HD16" i="9"/>
  <c r="HD17" i="9"/>
  <c r="HD18" i="9"/>
  <c r="HD20" i="9"/>
  <c r="HD21" i="9"/>
  <c r="HD22" i="9"/>
  <c r="GM11" i="9"/>
  <c r="GM12" i="9"/>
  <c r="GM13" i="9"/>
  <c r="GM14" i="9"/>
  <c r="GM15" i="9"/>
  <c r="GM16" i="9"/>
  <c r="GM17" i="9"/>
  <c r="GM18" i="9"/>
  <c r="GM19" i="9"/>
  <c r="GM20" i="9"/>
  <c r="GM21" i="9"/>
  <c r="GM22" i="9"/>
  <c r="GM23" i="9"/>
  <c r="GM24" i="9"/>
  <c r="GL11" i="9"/>
  <c r="GL12" i="9"/>
  <c r="GL13" i="9"/>
  <c r="GL14" i="9"/>
  <c r="GL15" i="9"/>
  <c r="GL16" i="9"/>
  <c r="GL17" i="9"/>
  <c r="GL18" i="9"/>
  <c r="GL19" i="9"/>
  <c r="GL20" i="9"/>
  <c r="GL21" i="9"/>
  <c r="GL22" i="9"/>
  <c r="GL23" i="9"/>
  <c r="GL24" i="9"/>
  <c r="GM25" i="9"/>
  <c r="FO11" i="9"/>
  <c r="FO12" i="9"/>
  <c r="FO13" i="9"/>
  <c r="FO14" i="9"/>
  <c r="FO15" i="9"/>
  <c r="FO16" i="9"/>
  <c r="FO17" i="9"/>
  <c r="FO18" i="9"/>
  <c r="FO19" i="9"/>
  <c r="FO20" i="9"/>
  <c r="FO21" i="9"/>
  <c r="FO22" i="9"/>
  <c r="FO23" i="9"/>
  <c r="FO24" i="9"/>
  <c r="FN11" i="9"/>
  <c r="FN12" i="9"/>
  <c r="FN13" i="9"/>
  <c r="FN14" i="9"/>
  <c r="FN15" i="9"/>
  <c r="FN17" i="9"/>
  <c r="FN18" i="9"/>
  <c r="FN19" i="9"/>
  <c r="FN20" i="9"/>
  <c r="FN21" i="9"/>
  <c r="FN22" i="9"/>
  <c r="FN23" i="9"/>
  <c r="MC9" i="15"/>
  <c r="MA55" i="15"/>
  <c r="MA51" i="15"/>
  <c r="MA50" i="15"/>
  <c r="MR9" i="15"/>
  <c r="MP55" i="15"/>
  <c r="MP51" i="15"/>
  <c r="MP50" i="15"/>
  <c r="GM66" i="9"/>
  <c r="GM67" i="9"/>
  <c r="GM68" i="9"/>
  <c r="GM69" i="9"/>
  <c r="GM70" i="9"/>
  <c r="GM71" i="9"/>
  <c r="GM72" i="9"/>
  <c r="GM73" i="9"/>
  <c r="GM74" i="9"/>
  <c r="GM75" i="9"/>
  <c r="GM76" i="9"/>
  <c r="GM77" i="9"/>
  <c r="GM78" i="9"/>
  <c r="GM79" i="9"/>
  <c r="GM80" i="9"/>
  <c r="GM81" i="9"/>
  <c r="GM82" i="9"/>
  <c r="GM83" i="9"/>
  <c r="GM84" i="9"/>
  <c r="GM85" i="9"/>
  <c r="GM86" i="9"/>
  <c r="GM87" i="9"/>
  <c r="GM88" i="9"/>
  <c r="GL66" i="9"/>
  <c r="GL67" i="9"/>
  <c r="GL68" i="9"/>
  <c r="GL69" i="9"/>
  <c r="GL70" i="9"/>
  <c r="GL71" i="9"/>
  <c r="GL72" i="9"/>
  <c r="GL73" i="9"/>
  <c r="GL74" i="9"/>
  <c r="GL75" i="9"/>
  <c r="GL76" i="9"/>
  <c r="GL77" i="9"/>
  <c r="GL78" i="9"/>
  <c r="GL79" i="9"/>
  <c r="GL80" i="9"/>
  <c r="GL81" i="9"/>
  <c r="GL82" i="9"/>
  <c r="GL83" i="9"/>
  <c r="GL84" i="9"/>
  <c r="GL85" i="9"/>
  <c r="GL86" i="9"/>
  <c r="GL87" i="9"/>
  <c r="GL88" i="9"/>
  <c r="GM89" i="9"/>
  <c r="GM27" i="9"/>
  <c r="GM28" i="9"/>
  <c r="GM29" i="9"/>
  <c r="GM30" i="9"/>
  <c r="GM31" i="9"/>
  <c r="GM32" i="9"/>
  <c r="GM33" i="9"/>
  <c r="GM34" i="9"/>
  <c r="GM35" i="9"/>
  <c r="GM36" i="9"/>
  <c r="GM37" i="9"/>
  <c r="GM38" i="9"/>
  <c r="GM39" i="9"/>
  <c r="GM40" i="9"/>
  <c r="GM41" i="9"/>
  <c r="GM42" i="9"/>
  <c r="GM43" i="9"/>
  <c r="GM44" i="9"/>
  <c r="GM45" i="9"/>
  <c r="GM46" i="9"/>
  <c r="GM47" i="9"/>
  <c r="GM48" i="9"/>
  <c r="GM49" i="9"/>
  <c r="GM50" i="9"/>
  <c r="GM51" i="9"/>
  <c r="GM52" i="9"/>
  <c r="GM53" i="9"/>
  <c r="GM54" i="9"/>
  <c r="GM55" i="9"/>
  <c r="GM56" i="9"/>
  <c r="GM57" i="9"/>
  <c r="GM58" i="9"/>
  <c r="GM59" i="9"/>
  <c r="GM60" i="9"/>
  <c r="GM61" i="9"/>
  <c r="GM62" i="9"/>
  <c r="GM63" i="9"/>
  <c r="GL27" i="9"/>
  <c r="GL28" i="9"/>
  <c r="GL29" i="9"/>
  <c r="GL30" i="9"/>
  <c r="GL31" i="9"/>
  <c r="GL32" i="9"/>
  <c r="GL33" i="9"/>
  <c r="GL34" i="9"/>
  <c r="GL35" i="9"/>
  <c r="GL36" i="9"/>
  <c r="GL37" i="9"/>
  <c r="GL38" i="9"/>
  <c r="GL39" i="9"/>
  <c r="GL40" i="9"/>
  <c r="GL41" i="9"/>
  <c r="GL42" i="9"/>
  <c r="GL43" i="9"/>
  <c r="GL44" i="9"/>
  <c r="GL45" i="9"/>
  <c r="GL46" i="9"/>
  <c r="GL47" i="9"/>
  <c r="GL48" i="9"/>
  <c r="GL49" i="9"/>
  <c r="GL50" i="9"/>
  <c r="GL51" i="9"/>
  <c r="GL52" i="9"/>
  <c r="GL53" i="9"/>
  <c r="GL54" i="9"/>
  <c r="GL55" i="9"/>
  <c r="GL56" i="9"/>
  <c r="GL57" i="9"/>
  <c r="GL58" i="9"/>
  <c r="GL59" i="9"/>
  <c r="GL60" i="9"/>
  <c r="GL61" i="9"/>
  <c r="GL62" i="9"/>
  <c r="GL63" i="9"/>
  <c r="GM64" i="9"/>
  <c r="HE66" i="9"/>
  <c r="HE27" i="9"/>
  <c r="GM8" i="9"/>
  <c r="GL8" i="9"/>
  <c r="GM9" i="9"/>
  <c r="IC11" i="9"/>
  <c r="IC12" i="9"/>
  <c r="IC13" i="9"/>
  <c r="IC14" i="9"/>
  <c r="IC15" i="9"/>
  <c r="IC16" i="9"/>
  <c r="IC17" i="9"/>
  <c r="IC18" i="9"/>
  <c r="IC19" i="9"/>
  <c r="IC20" i="9"/>
  <c r="IC21" i="9"/>
  <c r="IC22" i="9"/>
  <c r="IC23" i="9"/>
  <c r="IC24" i="9"/>
  <c r="IA11" i="9"/>
  <c r="IA12" i="9"/>
  <c r="IA13" i="9"/>
  <c r="IA14" i="9"/>
  <c r="IA15" i="9"/>
  <c r="IA16" i="9"/>
  <c r="IA17" i="9"/>
  <c r="IA18" i="9"/>
  <c r="IA19" i="9"/>
  <c r="IA20" i="9"/>
  <c r="IA21" i="9"/>
  <c r="IA22" i="9"/>
  <c r="IA23" i="9"/>
  <c r="IA24" i="9"/>
  <c r="IC27" i="9"/>
  <c r="IC28" i="9"/>
  <c r="IC29" i="9"/>
  <c r="IC30" i="9"/>
  <c r="IC31" i="9"/>
  <c r="IC32" i="9"/>
  <c r="IC33" i="9"/>
  <c r="IC34" i="9"/>
  <c r="IC35" i="9"/>
  <c r="IC36" i="9"/>
  <c r="IC37" i="9"/>
  <c r="IC38" i="9"/>
  <c r="IC39" i="9"/>
  <c r="IC40" i="9"/>
  <c r="IC41" i="9"/>
  <c r="IC42" i="9"/>
  <c r="IC43" i="9"/>
  <c r="IC44" i="9"/>
  <c r="IC45" i="9"/>
  <c r="IC46" i="9"/>
  <c r="IC47" i="9"/>
  <c r="IC48" i="9"/>
  <c r="IC49" i="9"/>
  <c r="IC50" i="9"/>
  <c r="IC51" i="9"/>
  <c r="IC52" i="9"/>
  <c r="IC53" i="9"/>
  <c r="IC54" i="9"/>
  <c r="IC55" i="9"/>
  <c r="IC56" i="9"/>
  <c r="IC57" i="9"/>
  <c r="IC58" i="9"/>
  <c r="IC59" i="9"/>
  <c r="IC60" i="9"/>
  <c r="IC61" i="9"/>
  <c r="IC62" i="9"/>
  <c r="IC63" i="9"/>
  <c r="IA27" i="9"/>
  <c r="IA28" i="9"/>
  <c r="IA29" i="9"/>
  <c r="IA30" i="9"/>
  <c r="IA31" i="9"/>
  <c r="IA32" i="9"/>
  <c r="IA33" i="9"/>
  <c r="IA34" i="9"/>
  <c r="IA35" i="9"/>
  <c r="IA36" i="9"/>
  <c r="IA37" i="9"/>
  <c r="IA38" i="9"/>
  <c r="IA39" i="9"/>
  <c r="IA40" i="9"/>
  <c r="IA41" i="9"/>
  <c r="IA42" i="9"/>
  <c r="IA43" i="9"/>
  <c r="IA44" i="9"/>
  <c r="IA45" i="9"/>
  <c r="IA46" i="9"/>
  <c r="IA47" i="9"/>
  <c r="IA48" i="9"/>
  <c r="IA49" i="9"/>
  <c r="IA50" i="9"/>
  <c r="IA51" i="9"/>
  <c r="IA52" i="9"/>
  <c r="IA53" i="9"/>
  <c r="IA54" i="9"/>
  <c r="IA55" i="9"/>
  <c r="IA56" i="9"/>
  <c r="IA57" i="9"/>
  <c r="IA58" i="9"/>
  <c r="IA59" i="9"/>
  <c r="IA60" i="9"/>
  <c r="IA61" i="9"/>
  <c r="IA62" i="9"/>
  <c r="IA63" i="9"/>
  <c r="HY27" i="9"/>
  <c r="HY28" i="9"/>
  <c r="HY29" i="9"/>
  <c r="HY30" i="9"/>
  <c r="HY31" i="9"/>
  <c r="HY33" i="9"/>
  <c r="HY34" i="9"/>
  <c r="HY35" i="9"/>
  <c r="HY36" i="9"/>
  <c r="HY37" i="9"/>
  <c r="HY38" i="9"/>
  <c r="HY39" i="9"/>
  <c r="HY40" i="9"/>
  <c r="HY41" i="9"/>
  <c r="HY42" i="9"/>
  <c r="HY43" i="9"/>
  <c r="HY44" i="9"/>
  <c r="HY45" i="9"/>
  <c r="HY46" i="9"/>
  <c r="HY47" i="9"/>
  <c r="HY48" i="9"/>
  <c r="HY49" i="9"/>
  <c r="HY50" i="9"/>
  <c r="HY51" i="9"/>
  <c r="HY52" i="9"/>
  <c r="HY53" i="9"/>
  <c r="HY54" i="9"/>
  <c r="HY55" i="9"/>
  <c r="HY56" i="9"/>
  <c r="HY57" i="9"/>
  <c r="HY58" i="9"/>
  <c r="HY59" i="9"/>
  <c r="HY60" i="9"/>
  <c r="HY61" i="9"/>
  <c r="HY62" i="9"/>
  <c r="HU27" i="9"/>
  <c r="HU28" i="9"/>
  <c r="HU29" i="9"/>
  <c r="HU31" i="9"/>
  <c r="HU32" i="9"/>
  <c r="HU33" i="9"/>
  <c r="HU34" i="9"/>
  <c r="HU35" i="9"/>
  <c r="HU36" i="9"/>
  <c r="HU37" i="9"/>
  <c r="HU38" i="9"/>
  <c r="HU39" i="9"/>
  <c r="HU40" i="9"/>
  <c r="HU41" i="9"/>
  <c r="HU42" i="9"/>
  <c r="HU43" i="9"/>
  <c r="HU44" i="9"/>
  <c r="HU45" i="9"/>
  <c r="HU46" i="9"/>
  <c r="HU47" i="9"/>
  <c r="HU48" i="9"/>
  <c r="HU49" i="9"/>
  <c r="HU50" i="9"/>
  <c r="HU51" i="9"/>
  <c r="HU52" i="9"/>
  <c r="HU53" i="9"/>
  <c r="HU54" i="9"/>
  <c r="HU55" i="9"/>
  <c r="HU56" i="9"/>
  <c r="HU57" i="9"/>
  <c r="HU58" i="9"/>
  <c r="HU59" i="9"/>
  <c r="HU60" i="9"/>
  <c r="HU61" i="9"/>
  <c r="HU62" i="9"/>
  <c r="HQ27" i="9"/>
  <c r="HQ28" i="9"/>
  <c r="HQ29" i="9"/>
  <c r="HQ30" i="9"/>
  <c r="HQ31" i="9"/>
  <c r="HQ32" i="9"/>
  <c r="HQ33" i="9"/>
  <c r="HQ34" i="9"/>
  <c r="HQ35" i="9"/>
  <c r="HQ36" i="9"/>
  <c r="HQ37" i="9"/>
  <c r="HQ38" i="9"/>
  <c r="HQ39" i="9"/>
  <c r="HQ40" i="9"/>
  <c r="HQ41" i="9"/>
  <c r="HQ42" i="9"/>
  <c r="HQ43" i="9"/>
  <c r="HQ44" i="9"/>
  <c r="HQ45" i="9"/>
  <c r="HQ46" i="9"/>
  <c r="HQ47" i="9"/>
  <c r="HQ48" i="9"/>
  <c r="HQ49" i="9"/>
  <c r="HQ50" i="9"/>
  <c r="HQ51" i="9"/>
  <c r="HQ52" i="9"/>
  <c r="HQ53" i="9"/>
  <c r="HQ54" i="9"/>
  <c r="HQ55" i="9"/>
  <c r="HQ56" i="9"/>
  <c r="HQ57" i="9"/>
  <c r="HQ58" i="9"/>
  <c r="HQ59" i="9"/>
  <c r="HQ60" i="9"/>
  <c r="HQ61" i="9"/>
  <c r="HQ62" i="9"/>
  <c r="HQ63" i="9"/>
  <c r="HO27" i="9"/>
  <c r="HO28" i="9"/>
  <c r="HO29" i="9"/>
  <c r="HO30" i="9"/>
  <c r="HO31" i="9"/>
  <c r="HO32" i="9"/>
  <c r="HO33" i="9"/>
  <c r="HO34" i="9"/>
  <c r="HO35" i="9"/>
  <c r="HO36" i="9"/>
  <c r="HO37" i="9"/>
  <c r="HO38" i="9"/>
  <c r="HO39" i="9"/>
  <c r="HO40" i="9"/>
  <c r="HO41" i="9"/>
  <c r="HO42" i="9"/>
  <c r="HO43" i="9"/>
  <c r="HO44" i="9"/>
  <c r="HO45" i="9"/>
  <c r="HO46" i="9"/>
  <c r="HO47" i="9"/>
  <c r="HO48" i="9"/>
  <c r="HO49" i="9"/>
  <c r="HO50" i="9"/>
  <c r="HO51" i="9"/>
  <c r="HO52" i="9"/>
  <c r="HO53" i="9"/>
  <c r="HO54" i="9"/>
  <c r="HO55" i="9"/>
  <c r="HO56" i="9"/>
  <c r="HO57" i="9"/>
  <c r="HO58" i="9"/>
  <c r="HO59" i="9"/>
  <c r="HO60" i="9"/>
  <c r="HO61" i="9"/>
  <c r="HO62" i="9"/>
  <c r="HO63" i="9"/>
  <c r="HI27" i="9"/>
  <c r="HI28" i="9"/>
  <c r="HI29" i="9"/>
  <c r="HI30" i="9"/>
  <c r="HI31" i="9"/>
  <c r="HI32" i="9"/>
  <c r="HI33" i="9"/>
  <c r="HI34" i="9"/>
  <c r="HI35" i="9"/>
  <c r="HI36" i="9"/>
  <c r="HI37" i="9"/>
  <c r="HI38" i="9"/>
  <c r="HI39" i="9"/>
  <c r="HI40" i="9"/>
  <c r="HI41" i="9"/>
  <c r="HI42" i="9"/>
  <c r="HI43" i="9"/>
  <c r="HI44" i="9"/>
  <c r="HI45" i="9"/>
  <c r="HI46" i="9"/>
  <c r="HI47" i="9"/>
  <c r="HI48" i="9"/>
  <c r="HI49" i="9"/>
  <c r="HI50" i="9"/>
  <c r="HI51" i="9"/>
  <c r="HI52" i="9"/>
  <c r="HI53" i="9"/>
  <c r="HI54" i="9"/>
  <c r="HI55" i="9"/>
  <c r="HI56" i="9"/>
  <c r="HI57" i="9"/>
  <c r="HI58" i="9"/>
  <c r="HI59" i="9"/>
  <c r="HI60" i="9"/>
  <c r="HI61" i="9"/>
  <c r="HI62" i="9"/>
  <c r="HI63" i="9"/>
  <c r="FI27" i="9"/>
  <c r="FI28" i="9"/>
  <c r="FI29" i="9"/>
  <c r="FI30" i="9"/>
  <c r="FI31" i="9"/>
  <c r="FI32" i="9"/>
  <c r="FI33" i="9"/>
  <c r="FI34" i="9"/>
  <c r="FI35" i="9"/>
  <c r="FI36" i="9"/>
  <c r="FI37" i="9"/>
  <c r="FI38" i="9"/>
  <c r="FI39" i="9"/>
  <c r="FI40" i="9"/>
  <c r="FI41" i="9"/>
  <c r="FI42" i="9"/>
  <c r="FI43" i="9"/>
  <c r="FI44" i="9"/>
  <c r="FI45" i="9"/>
  <c r="FI46" i="9"/>
  <c r="FI47" i="9"/>
  <c r="FI48" i="9"/>
  <c r="FI49" i="9"/>
  <c r="FI50" i="9"/>
  <c r="FI51" i="9"/>
  <c r="FI52" i="9"/>
  <c r="FI53" i="9"/>
  <c r="FI54" i="9"/>
  <c r="FI55" i="9"/>
  <c r="FI56" i="9"/>
  <c r="FI57" i="9"/>
  <c r="FI58" i="9"/>
  <c r="FI59" i="9"/>
  <c r="FI60" i="9"/>
  <c r="FI61" i="9"/>
  <c r="FI62" i="9"/>
  <c r="FI63" i="9"/>
  <c r="HE28" i="9"/>
  <c r="HE29" i="9"/>
  <c r="HE30" i="9"/>
  <c r="HE31" i="9"/>
  <c r="HE32" i="9"/>
  <c r="HE33" i="9"/>
  <c r="HE34" i="9"/>
  <c r="HE35" i="9"/>
  <c r="HE36" i="9"/>
  <c r="HE37" i="9"/>
  <c r="HE38" i="9"/>
  <c r="HE39" i="9"/>
  <c r="HE40" i="9"/>
  <c r="HE41" i="9"/>
  <c r="HE42" i="9"/>
  <c r="HE43" i="9"/>
  <c r="HE44" i="9"/>
  <c r="HE45" i="9"/>
  <c r="HE46" i="9"/>
  <c r="HE47" i="9"/>
  <c r="HE48" i="9"/>
  <c r="HE49" i="9"/>
  <c r="HE50" i="9"/>
  <c r="HE51" i="9"/>
  <c r="HE52" i="9"/>
  <c r="HE53" i="9"/>
  <c r="HE54" i="9"/>
  <c r="HE55" i="9"/>
  <c r="HE56" i="9"/>
  <c r="HE57" i="9"/>
  <c r="HE58" i="9"/>
  <c r="HE59" i="9"/>
  <c r="HE60" i="9"/>
  <c r="HE61" i="9"/>
  <c r="HE62" i="9"/>
  <c r="HE63" i="9"/>
  <c r="HC27" i="9"/>
  <c r="HC28" i="9"/>
  <c r="HC29" i="9"/>
  <c r="HC30" i="9"/>
  <c r="HC31" i="9"/>
  <c r="HC32" i="9"/>
  <c r="HC33" i="9"/>
  <c r="HC34" i="9"/>
  <c r="HC35" i="9"/>
  <c r="HC36" i="9"/>
  <c r="HC37" i="9"/>
  <c r="HC38" i="9"/>
  <c r="HC39" i="9"/>
  <c r="HC40" i="9"/>
  <c r="HC41" i="9"/>
  <c r="HC42" i="9"/>
  <c r="HC43" i="9"/>
  <c r="HC44" i="9"/>
  <c r="HC45" i="9"/>
  <c r="HC46" i="9"/>
  <c r="HC47" i="9"/>
  <c r="HC48" i="9"/>
  <c r="HC49" i="9"/>
  <c r="HC50" i="9"/>
  <c r="HC51" i="9"/>
  <c r="HC52" i="9"/>
  <c r="HC53" i="9"/>
  <c r="HC54" i="9"/>
  <c r="HC55" i="9"/>
  <c r="HC56" i="9"/>
  <c r="HC57" i="9"/>
  <c r="HC59" i="9"/>
  <c r="HC60" i="9"/>
  <c r="HC61" i="9"/>
  <c r="HC62" i="9"/>
  <c r="HA27" i="9"/>
  <c r="HA28" i="9"/>
  <c r="HA29" i="9"/>
  <c r="HA30" i="9"/>
  <c r="HA31" i="9"/>
  <c r="HA32" i="9"/>
  <c r="HA33" i="9"/>
  <c r="HA34" i="9"/>
  <c r="HA35" i="9"/>
  <c r="HA36" i="9"/>
  <c r="HA37" i="9"/>
  <c r="HA38" i="9"/>
  <c r="HA39" i="9"/>
  <c r="HA40" i="9"/>
  <c r="HA41" i="9"/>
  <c r="HA42" i="9"/>
  <c r="HA43" i="9"/>
  <c r="HA44" i="9"/>
  <c r="HA45" i="9"/>
  <c r="HA46" i="9"/>
  <c r="HA47" i="9"/>
  <c r="HA48" i="9"/>
  <c r="HA49" i="9"/>
  <c r="HA50" i="9"/>
  <c r="HA51" i="9"/>
  <c r="HA52" i="9"/>
  <c r="HA53" i="9"/>
  <c r="HA54" i="9"/>
  <c r="HA55" i="9"/>
  <c r="HA56" i="9"/>
  <c r="HA57" i="9"/>
  <c r="HA58" i="9"/>
  <c r="HA59" i="9"/>
  <c r="HA60" i="9"/>
  <c r="HA61" i="9"/>
  <c r="HA62" i="9"/>
  <c r="HA63" i="9"/>
  <c r="GY27" i="9"/>
  <c r="GY28" i="9"/>
  <c r="GY29" i="9"/>
  <c r="GY30" i="9"/>
  <c r="GY31" i="9"/>
  <c r="GY32" i="9"/>
  <c r="GY33" i="9"/>
  <c r="GY34" i="9"/>
  <c r="GY35" i="9"/>
  <c r="GY36" i="9"/>
  <c r="GY37" i="9"/>
  <c r="GY38" i="9"/>
  <c r="GY39" i="9"/>
  <c r="GY40" i="9"/>
  <c r="GY41" i="9"/>
  <c r="GY42" i="9"/>
  <c r="GY43" i="9"/>
  <c r="GY44" i="9"/>
  <c r="GY45" i="9"/>
  <c r="GY46" i="9"/>
  <c r="GY47" i="9"/>
  <c r="GY48" i="9"/>
  <c r="GY49" i="9"/>
  <c r="GY50" i="9"/>
  <c r="GY51" i="9"/>
  <c r="GY52" i="9"/>
  <c r="GY53" i="9"/>
  <c r="GY54" i="9"/>
  <c r="GY55" i="9"/>
  <c r="GY56" i="9"/>
  <c r="GY57" i="9"/>
  <c r="GY58" i="9"/>
  <c r="GY59" i="9"/>
  <c r="GY60" i="9"/>
  <c r="GY61" i="9"/>
  <c r="GY62" i="9"/>
  <c r="GY63" i="9"/>
  <c r="GW27" i="9"/>
  <c r="GW28" i="9"/>
  <c r="GW29" i="9"/>
  <c r="GW30" i="9"/>
  <c r="GW31" i="9"/>
  <c r="GW32" i="9"/>
  <c r="GW33" i="9"/>
  <c r="GW34" i="9"/>
  <c r="GW35" i="9"/>
  <c r="GW36" i="9"/>
  <c r="GW37" i="9"/>
  <c r="GW38" i="9"/>
  <c r="GW39" i="9"/>
  <c r="GW40" i="9"/>
  <c r="GW41" i="9"/>
  <c r="GW42" i="9"/>
  <c r="GW43" i="9"/>
  <c r="GW44" i="9"/>
  <c r="GW45" i="9"/>
  <c r="GW46" i="9"/>
  <c r="GW47" i="9"/>
  <c r="GW48" i="9"/>
  <c r="GW49" i="9"/>
  <c r="GW50" i="9"/>
  <c r="GW51" i="9"/>
  <c r="GW52" i="9"/>
  <c r="GW53" i="9"/>
  <c r="GW54" i="9"/>
  <c r="GW55" i="9"/>
  <c r="GW56" i="9"/>
  <c r="GW57" i="9"/>
  <c r="GW58" i="9"/>
  <c r="GW59" i="9"/>
  <c r="GW60" i="9"/>
  <c r="GW61" i="9"/>
  <c r="GW62" i="9"/>
  <c r="GW63" i="9"/>
  <c r="GU27" i="9"/>
  <c r="GU28" i="9"/>
  <c r="GU29" i="9"/>
  <c r="GU30" i="9"/>
  <c r="GU31" i="9"/>
  <c r="GU32" i="9"/>
  <c r="GU33" i="9"/>
  <c r="GU34" i="9"/>
  <c r="GU35" i="9"/>
  <c r="GU36" i="9"/>
  <c r="GU37" i="9"/>
  <c r="GU39" i="9"/>
  <c r="GU40" i="9"/>
  <c r="GU41" i="9"/>
  <c r="GU42" i="9"/>
  <c r="GU43" i="9"/>
  <c r="GU44" i="9"/>
  <c r="GU45" i="9"/>
  <c r="GU46" i="9"/>
  <c r="GU47" i="9"/>
  <c r="GU48" i="9"/>
  <c r="GU50" i="9"/>
  <c r="GU51" i="9"/>
  <c r="GU52" i="9"/>
  <c r="GU53" i="9"/>
  <c r="GU54" i="9"/>
  <c r="GU55" i="9"/>
  <c r="GU56" i="9"/>
  <c r="GU57" i="9"/>
  <c r="GU58" i="9"/>
  <c r="GU59" i="9"/>
  <c r="GU60" i="9"/>
  <c r="GU61" i="9"/>
  <c r="GU62" i="9"/>
  <c r="GG27" i="9"/>
  <c r="GG28" i="9"/>
  <c r="GG29" i="9"/>
  <c r="GG30" i="9"/>
  <c r="GG31" i="9"/>
  <c r="GG32" i="9"/>
  <c r="GG33" i="9"/>
  <c r="GG34" i="9"/>
  <c r="GG35" i="9"/>
  <c r="GG36" i="9"/>
  <c r="GG37" i="9"/>
  <c r="GG38" i="9"/>
  <c r="GG39" i="9"/>
  <c r="GG40" i="9"/>
  <c r="GG41" i="9"/>
  <c r="GG42" i="9"/>
  <c r="GG43" i="9"/>
  <c r="GG44" i="9"/>
  <c r="GG45" i="9"/>
  <c r="GG46" i="9"/>
  <c r="GG47" i="9"/>
  <c r="GG48" i="9"/>
  <c r="GG49" i="9"/>
  <c r="GG50" i="9"/>
  <c r="GG51" i="9"/>
  <c r="GG52" i="9"/>
  <c r="GG53" i="9"/>
  <c r="GG54" i="9"/>
  <c r="GG55" i="9"/>
  <c r="GG56" i="9"/>
  <c r="GG57" i="9"/>
  <c r="GG58" i="9"/>
  <c r="GG59" i="9"/>
  <c r="GG60" i="9"/>
  <c r="GG61" i="9"/>
  <c r="GG62" i="9"/>
  <c r="GG63" i="9"/>
  <c r="FU27" i="9"/>
  <c r="FU28" i="9"/>
  <c r="FU29" i="9"/>
  <c r="FU30" i="9"/>
  <c r="FU31" i="9"/>
  <c r="FU32" i="9"/>
  <c r="FU33" i="9"/>
  <c r="FU34" i="9"/>
  <c r="FU35" i="9"/>
  <c r="FU36" i="9"/>
  <c r="FU37" i="9"/>
  <c r="FU38" i="9"/>
  <c r="FU39" i="9"/>
  <c r="FU40" i="9"/>
  <c r="FU41" i="9"/>
  <c r="FU42" i="9"/>
  <c r="FU43" i="9"/>
  <c r="FU44" i="9"/>
  <c r="FU45" i="9"/>
  <c r="FU46" i="9"/>
  <c r="FU47" i="9"/>
  <c r="FU48" i="9"/>
  <c r="FU49" i="9"/>
  <c r="FU50" i="9"/>
  <c r="FU51" i="9"/>
  <c r="FU52" i="9"/>
  <c r="FU53" i="9"/>
  <c r="FU54" i="9"/>
  <c r="FU55" i="9"/>
  <c r="FU56" i="9"/>
  <c r="FU57" i="9"/>
  <c r="FU58" i="9"/>
  <c r="FU59" i="9"/>
  <c r="FU60" i="9"/>
  <c r="FU61" i="9"/>
  <c r="FU62" i="9"/>
  <c r="FU63" i="9"/>
  <c r="FO27" i="9"/>
  <c r="FO28" i="9"/>
  <c r="FO29" i="9"/>
  <c r="FO30" i="9"/>
  <c r="FO31" i="9"/>
  <c r="FO32" i="9"/>
  <c r="FO33" i="9"/>
  <c r="FO34" i="9"/>
  <c r="FO35" i="9"/>
  <c r="FO36" i="9"/>
  <c r="FO37" i="9"/>
  <c r="FO38" i="9"/>
  <c r="FO39" i="9"/>
  <c r="FO40" i="9"/>
  <c r="FO41" i="9"/>
  <c r="FO42" i="9"/>
  <c r="FO43" i="9"/>
  <c r="FO44" i="9"/>
  <c r="FO45" i="9"/>
  <c r="FO46" i="9"/>
  <c r="FO47" i="9"/>
  <c r="FO48" i="9"/>
  <c r="FO49" i="9"/>
  <c r="FO50" i="9"/>
  <c r="FO51" i="9"/>
  <c r="FO52" i="9"/>
  <c r="FO53" i="9"/>
  <c r="FO54" i="9"/>
  <c r="FO55" i="9"/>
  <c r="FO56" i="9"/>
  <c r="FO57" i="9"/>
  <c r="FO58" i="9"/>
  <c r="FO59" i="9"/>
  <c r="FO60" i="9"/>
  <c r="FO61" i="9"/>
  <c r="FO62" i="9"/>
  <c r="FO63" i="9"/>
  <c r="FC27" i="9"/>
  <c r="FC28" i="9"/>
  <c r="FC29" i="9"/>
  <c r="FC30" i="9"/>
  <c r="FC31" i="9"/>
  <c r="FC32" i="9"/>
  <c r="FC33" i="9"/>
  <c r="FC34" i="9"/>
  <c r="FC35" i="9"/>
  <c r="FC36" i="9"/>
  <c r="FC37" i="9"/>
  <c r="FC38" i="9"/>
  <c r="FC39" i="9"/>
  <c r="FC40" i="9"/>
  <c r="FC41" i="9"/>
  <c r="FC42" i="9"/>
  <c r="FC43" i="9"/>
  <c r="FC44" i="9"/>
  <c r="FC45" i="9"/>
  <c r="FC46" i="9"/>
  <c r="FC47" i="9"/>
  <c r="FC48" i="9"/>
  <c r="FC49" i="9"/>
  <c r="FC50" i="9"/>
  <c r="FC51" i="9"/>
  <c r="FC52" i="9"/>
  <c r="FC53" i="9"/>
  <c r="FC54" i="9"/>
  <c r="FC55" i="9"/>
  <c r="FC56" i="9"/>
  <c r="FC57" i="9"/>
  <c r="FC58" i="9"/>
  <c r="FC59" i="9"/>
  <c r="FC60" i="9"/>
  <c r="FC61" i="9"/>
  <c r="FC62" i="9"/>
  <c r="FC63" i="9"/>
  <c r="EW27" i="9"/>
  <c r="EW28" i="9"/>
  <c r="EW29" i="9"/>
  <c r="EW30" i="9"/>
  <c r="EW31" i="9"/>
  <c r="EW32" i="9"/>
  <c r="EW33" i="9"/>
  <c r="EW34" i="9"/>
  <c r="EW35" i="9"/>
  <c r="EW36" i="9"/>
  <c r="EW37" i="9"/>
  <c r="EW38" i="9"/>
  <c r="EW39" i="9"/>
  <c r="EW40" i="9"/>
  <c r="EW41" i="9"/>
  <c r="EW42" i="9"/>
  <c r="EW43" i="9"/>
  <c r="EW44" i="9"/>
  <c r="EW45" i="9"/>
  <c r="EW46" i="9"/>
  <c r="EW47" i="9"/>
  <c r="EW48" i="9"/>
  <c r="EW49" i="9"/>
  <c r="EW50" i="9"/>
  <c r="EW51" i="9"/>
  <c r="EW52" i="9"/>
  <c r="EW53" i="9"/>
  <c r="EW54" i="9"/>
  <c r="EW55" i="9"/>
  <c r="EW56" i="9"/>
  <c r="EW57" i="9"/>
  <c r="EW58" i="9"/>
  <c r="EW59" i="9"/>
  <c r="EW60" i="9"/>
  <c r="EW61" i="9"/>
  <c r="EW62" i="9"/>
  <c r="EW63" i="9"/>
  <c r="EK27" i="9"/>
  <c r="EK28" i="9"/>
  <c r="EK29" i="9"/>
  <c r="EK30" i="9"/>
  <c r="EK31" i="9"/>
  <c r="EK32" i="9"/>
  <c r="EK33" i="9"/>
  <c r="EK34" i="9"/>
  <c r="EK35" i="9"/>
  <c r="EK36" i="9"/>
  <c r="EK37" i="9"/>
  <c r="EK38" i="9"/>
  <c r="EK39" i="9"/>
  <c r="EK40" i="9"/>
  <c r="EK41" i="9"/>
  <c r="EK42" i="9"/>
  <c r="EK43" i="9"/>
  <c r="EK44" i="9"/>
  <c r="EK45" i="9"/>
  <c r="EK46" i="9"/>
  <c r="EK47" i="9"/>
  <c r="EK48" i="9"/>
  <c r="EK49" i="9"/>
  <c r="EK50" i="9"/>
  <c r="EK51" i="9"/>
  <c r="EK52" i="9"/>
  <c r="EK53" i="9"/>
  <c r="EK54" i="9"/>
  <c r="EK55" i="9"/>
  <c r="EK56" i="9"/>
  <c r="EK57" i="9"/>
  <c r="EK58" i="9"/>
  <c r="EK59" i="9"/>
  <c r="EK60" i="9"/>
  <c r="EK61" i="9"/>
  <c r="EK62" i="9"/>
  <c r="EK63" i="9"/>
  <c r="EI27" i="9"/>
  <c r="EI28" i="9"/>
  <c r="EI29" i="9"/>
  <c r="EI30" i="9"/>
  <c r="EI31" i="9"/>
  <c r="EI32" i="9"/>
  <c r="EI33" i="9"/>
  <c r="EI34" i="9"/>
  <c r="EI35" i="9"/>
  <c r="EI36" i="9"/>
  <c r="EI37" i="9"/>
  <c r="EI38" i="9"/>
  <c r="EI39" i="9"/>
  <c r="EI40" i="9"/>
  <c r="EI41" i="9"/>
  <c r="EI42" i="9"/>
  <c r="EI43" i="9"/>
  <c r="EI44" i="9"/>
  <c r="EI45" i="9"/>
  <c r="EI47" i="9"/>
  <c r="EI48" i="9"/>
  <c r="EI49" i="9"/>
  <c r="EI50" i="9"/>
  <c r="EI51" i="9"/>
  <c r="EI52" i="9"/>
  <c r="EI53" i="9"/>
  <c r="EI54" i="9"/>
  <c r="EI55" i="9"/>
  <c r="EI56" i="9"/>
  <c r="EI57" i="9"/>
  <c r="EI58" i="9"/>
  <c r="EI59" i="9"/>
  <c r="EI60" i="9"/>
  <c r="EI61" i="9"/>
  <c r="EI62" i="9"/>
  <c r="HW27" i="9"/>
  <c r="HW28" i="9"/>
  <c r="HW29" i="9"/>
  <c r="HW30" i="9"/>
  <c r="HW31" i="9"/>
  <c r="HW32" i="9"/>
  <c r="HW33" i="9"/>
  <c r="HW34" i="9"/>
  <c r="HW35" i="9"/>
  <c r="HW36" i="9"/>
  <c r="HW37" i="9"/>
  <c r="HW38" i="9"/>
  <c r="HW39" i="9"/>
  <c r="HW40" i="9"/>
  <c r="HW41" i="9"/>
  <c r="HW42" i="9"/>
  <c r="HW43" i="9"/>
  <c r="HW44" i="9"/>
  <c r="HW45" i="9"/>
  <c r="HW46" i="9"/>
  <c r="HW47" i="9"/>
  <c r="HW48" i="9"/>
  <c r="HW49" i="9"/>
  <c r="HW50" i="9"/>
  <c r="HW51" i="9"/>
  <c r="HW52" i="9"/>
  <c r="HW53" i="9"/>
  <c r="HW54" i="9"/>
  <c r="HW55" i="9"/>
  <c r="HW56" i="9"/>
  <c r="HW57" i="9"/>
  <c r="HW58" i="9"/>
  <c r="HW59" i="9"/>
  <c r="HW60" i="9"/>
  <c r="HW61" i="9"/>
  <c r="HW62" i="9"/>
  <c r="HW63" i="9"/>
  <c r="HS27" i="9"/>
  <c r="HS28" i="9"/>
  <c r="HS29" i="9"/>
  <c r="HS30" i="9"/>
  <c r="HS31" i="9"/>
  <c r="HS32" i="9"/>
  <c r="HS33" i="9"/>
  <c r="HS34" i="9"/>
  <c r="HS35" i="9"/>
  <c r="HS36" i="9"/>
  <c r="HS37" i="9"/>
  <c r="HS38" i="9"/>
  <c r="HS39" i="9"/>
  <c r="HS40" i="9"/>
  <c r="HS41" i="9"/>
  <c r="HS42" i="9"/>
  <c r="HS43" i="9"/>
  <c r="HS44" i="9"/>
  <c r="HS45" i="9"/>
  <c r="HS46" i="9"/>
  <c r="HS47" i="9"/>
  <c r="HS48" i="9"/>
  <c r="HS49" i="9"/>
  <c r="HS50" i="9"/>
  <c r="HS51" i="9"/>
  <c r="HS52" i="9"/>
  <c r="HS53" i="9"/>
  <c r="HS54" i="9"/>
  <c r="HS55" i="9"/>
  <c r="HS56" i="9"/>
  <c r="HS57" i="9"/>
  <c r="HS58" i="9"/>
  <c r="HS59" i="9"/>
  <c r="HS60" i="9"/>
  <c r="HS61" i="9"/>
  <c r="HS62" i="9"/>
  <c r="HS63" i="9"/>
  <c r="HK27" i="9"/>
  <c r="HK28" i="9"/>
  <c r="HK29" i="9"/>
  <c r="HK30" i="9"/>
  <c r="HK31" i="9"/>
  <c r="HK32" i="9"/>
  <c r="HK33" i="9"/>
  <c r="HK34" i="9"/>
  <c r="HK35" i="9"/>
  <c r="HK36" i="9"/>
  <c r="HK37" i="9"/>
  <c r="HK38" i="9"/>
  <c r="HK39" i="9"/>
  <c r="HK40" i="9"/>
  <c r="HK41" i="9"/>
  <c r="HK42" i="9"/>
  <c r="HK43" i="9"/>
  <c r="HK44" i="9"/>
  <c r="HK45" i="9"/>
  <c r="HK46" i="9"/>
  <c r="HK47" i="9"/>
  <c r="HK48" i="9"/>
  <c r="HK49" i="9"/>
  <c r="HK50" i="9"/>
  <c r="HK51" i="9"/>
  <c r="HK52" i="9"/>
  <c r="HK53" i="9"/>
  <c r="HK54" i="9"/>
  <c r="HK55" i="9"/>
  <c r="HK56" i="9"/>
  <c r="HK57" i="9"/>
  <c r="HK58" i="9"/>
  <c r="HK59" i="9"/>
  <c r="HK60" i="9"/>
  <c r="HK61" i="9"/>
  <c r="HK62" i="9"/>
  <c r="HK63" i="9"/>
  <c r="HG27" i="9"/>
  <c r="HG28" i="9"/>
  <c r="HG29" i="9"/>
  <c r="HG30" i="9"/>
  <c r="HG31" i="9"/>
  <c r="HG32" i="9"/>
  <c r="HG33" i="9"/>
  <c r="HG34" i="9"/>
  <c r="HG35" i="9"/>
  <c r="HG36" i="9"/>
  <c r="HG37" i="9"/>
  <c r="HG38" i="9"/>
  <c r="HG39" i="9"/>
  <c r="HG40" i="9"/>
  <c r="HG41" i="9"/>
  <c r="HG42" i="9"/>
  <c r="HG43" i="9"/>
  <c r="HG44" i="9"/>
  <c r="HG45" i="9"/>
  <c r="HG46" i="9"/>
  <c r="HG47" i="9"/>
  <c r="HG48" i="9"/>
  <c r="HG49" i="9"/>
  <c r="HG50" i="9"/>
  <c r="HG51" i="9"/>
  <c r="HG52" i="9"/>
  <c r="HG53" i="9"/>
  <c r="HG54" i="9"/>
  <c r="HG55" i="9"/>
  <c r="HG56" i="9"/>
  <c r="HG57" i="9"/>
  <c r="HG58" i="9"/>
  <c r="HG59" i="9"/>
  <c r="HG60" i="9"/>
  <c r="HG61" i="9"/>
  <c r="HG62" i="9"/>
  <c r="HG63" i="9"/>
  <c r="GS27" i="9"/>
  <c r="GS28" i="9"/>
  <c r="GS29" i="9"/>
  <c r="GS30" i="9"/>
  <c r="GS31" i="9"/>
  <c r="GS32" i="9"/>
  <c r="GS33" i="9"/>
  <c r="GS34" i="9"/>
  <c r="GS35" i="9"/>
  <c r="GS36" i="9"/>
  <c r="GS37" i="9"/>
  <c r="GS38" i="9"/>
  <c r="GS39" i="9"/>
  <c r="GS40" i="9"/>
  <c r="GS41" i="9"/>
  <c r="GS42" i="9"/>
  <c r="GS43" i="9"/>
  <c r="GS44" i="9"/>
  <c r="GS45" i="9"/>
  <c r="GS46" i="9"/>
  <c r="GS47" i="9"/>
  <c r="GS48" i="9"/>
  <c r="GS49" i="9"/>
  <c r="GS50" i="9"/>
  <c r="GS51" i="9"/>
  <c r="GS52" i="9"/>
  <c r="GS53" i="9"/>
  <c r="GS54" i="9"/>
  <c r="GS55" i="9"/>
  <c r="GS56" i="9"/>
  <c r="GS57" i="9"/>
  <c r="GS58" i="9"/>
  <c r="GS59" i="9"/>
  <c r="GS60" i="9"/>
  <c r="GS61" i="9"/>
  <c r="GS62" i="9"/>
  <c r="GS63" i="9"/>
  <c r="GQ27" i="9"/>
  <c r="GQ28" i="9"/>
  <c r="GQ29" i="9"/>
  <c r="GQ30" i="9"/>
  <c r="GQ31" i="9"/>
  <c r="GQ32" i="9"/>
  <c r="GQ33" i="9"/>
  <c r="GQ34" i="9"/>
  <c r="GQ35" i="9"/>
  <c r="GQ36" i="9"/>
  <c r="GQ37" i="9"/>
  <c r="GQ38" i="9"/>
  <c r="GQ39" i="9"/>
  <c r="GQ40" i="9"/>
  <c r="GQ41" i="9"/>
  <c r="GQ42" i="9"/>
  <c r="GQ43" i="9"/>
  <c r="GQ44" i="9"/>
  <c r="GQ45" i="9"/>
  <c r="GQ46" i="9"/>
  <c r="GQ47" i="9"/>
  <c r="GQ48" i="9"/>
  <c r="GQ49" i="9"/>
  <c r="GQ50" i="9"/>
  <c r="GQ51" i="9"/>
  <c r="GQ52" i="9"/>
  <c r="GQ53" i="9"/>
  <c r="GQ54" i="9"/>
  <c r="GQ55" i="9"/>
  <c r="GQ56" i="9"/>
  <c r="GQ57" i="9"/>
  <c r="GQ58" i="9"/>
  <c r="GQ59" i="9"/>
  <c r="GQ60" i="9"/>
  <c r="GQ61" i="9"/>
  <c r="GQ62" i="9"/>
  <c r="GQ63" i="9"/>
  <c r="GO27" i="9"/>
  <c r="GO28" i="9"/>
  <c r="GO29" i="9"/>
  <c r="GO30" i="9"/>
  <c r="GO31" i="9"/>
  <c r="GO32" i="9"/>
  <c r="GO33" i="9"/>
  <c r="GO34" i="9"/>
  <c r="GO35" i="9"/>
  <c r="GO36" i="9"/>
  <c r="GO37" i="9"/>
  <c r="GO38" i="9"/>
  <c r="GO39" i="9"/>
  <c r="GO40" i="9"/>
  <c r="GO41" i="9"/>
  <c r="GO42" i="9"/>
  <c r="GO43" i="9"/>
  <c r="GO44" i="9"/>
  <c r="GO45" i="9"/>
  <c r="GO46" i="9"/>
  <c r="GO47" i="9"/>
  <c r="GO48" i="9"/>
  <c r="GO49" i="9"/>
  <c r="GO50" i="9"/>
  <c r="GO51" i="9"/>
  <c r="GO52" i="9"/>
  <c r="GO53" i="9"/>
  <c r="GO54" i="9"/>
  <c r="GO55" i="9"/>
  <c r="GO56" i="9"/>
  <c r="GO57" i="9"/>
  <c r="GO58" i="9"/>
  <c r="GO59" i="9"/>
  <c r="GO60" i="9"/>
  <c r="GO61" i="9"/>
  <c r="GO62" i="9"/>
  <c r="GO63" i="9"/>
  <c r="GI27" i="9"/>
  <c r="GI28" i="9"/>
  <c r="GI29" i="9"/>
  <c r="GI30" i="9"/>
  <c r="GI31" i="9"/>
  <c r="GI32" i="9"/>
  <c r="GI33" i="9"/>
  <c r="GI34" i="9"/>
  <c r="GI35" i="9"/>
  <c r="GI36" i="9"/>
  <c r="GI37" i="9"/>
  <c r="GI38" i="9"/>
  <c r="GI39" i="9"/>
  <c r="GI40" i="9"/>
  <c r="GI41" i="9"/>
  <c r="GI42" i="9"/>
  <c r="GI43" i="9"/>
  <c r="GI44" i="9"/>
  <c r="GI45" i="9"/>
  <c r="GI46" i="9"/>
  <c r="GI47" i="9"/>
  <c r="GI48" i="9"/>
  <c r="GI49" i="9"/>
  <c r="GI50" i="9"/>
  <c r="GI51" i="9"/>
  <c r="GI52" i="9"/>
  <c r="GI53" i="9"/>
  <c r="GI54" i="9"/>
  <c r="GI55" i="9"/>
  <c r="GI56" i="9"/>
  <c r="GI57" i="9"/>
  <c r="GI58" i="9"/>
  <c r="GI59" i="9"/>
  <c r="GI60" i="9"/>
  <c r="GI61" i="9"/>
  <c r="GI62" i="9"/>
  <c r="GI63" i="9"/>
  <c r="FY27" i="9"/>
  <c r="FY28" i="9"/>
  <c r="FY29" i="9"/>
  <c r="FY30" i="9"/>
  <c r="FY31" i="9"/>
  <c r="FY32" i="9"/>
  <c r="FY33" i="9"/>
  <c r="FY34" i="9"/>
  <c r="FY35" i="9"/>
  <c r="FY36" i="9"/>
  <c r="FY37" i="9"/>
  <c r="FY38" i="9"/>
  <c r="FY39" i="9"/>
  <c r="FY40" i="9"/>
  <c r="FY41" i="9"/>
  <c r="FY42" i="9"/>
  <c r="FY43" i="9"/>
  <c r="FY44" i="9"/>
  <c r="FY45" i="9"/>
  <c r="FY46" i="9"/>
  <c r="FY47" i="9"/>
  <c r="FY48" i="9"/>
  <c r="FY49" i="9"/>
  <c r="FY50" i="9"/>
  <c r="FY51" i="9"/>
  <c r="FY52" i="9"/>
  <c r="FY53" i="9"/>
  <c r="FY54" i="9"/>
  <c r="FY55" i="9"/>
  <c r="FY56" i="9"/>
  <c r="FY57" i="9"/>
  <c r="FY58" i="9"/>
  <c r="FY59" i="9"/>
  <c r="FY60" i="9"/>
  <c r="FY61" i="9"/>
  <c r="FY62" i="9"/>
  <c r="FY63" i="9"/>
  <c r="FW27" i="9"/>
  <c r="FW28" i="9"/>
  <c r="FW29" i="9"/>
  <c r="FW30" i="9"/>
  <c r="FW31" i="9"/>
  <c r="FW32" i="9"/>
  <c r="FW33" i="9"/>
  <c r="FW34" i="9"/>
  <c r="FW35" i="9"/>
  <c r="FW36" i="9"/>
  <c r="FW37" i="9"/>
  <c r="FW38" i="9"/>
  <c r="FW39" i="9"/>
  <c r="FW40" i="9"/>
  <c r="FW41" i="9"/>
  <c r="FW42" i="9"/>
  <c r="FW43" i="9"/>
  <c r="FW44" i="9"/>
  <c r="FW45" i="9"/>
  <c r="FW46" i="9"/>
  <c r="FW47" i="9"/>
  <c r="FW48" i="9"/>
  <c r="FW49" i="9"/>
  <c r="FW50" i="9"/>
  <c r="FW51" i="9"/>
  <c r="FW52" i="9"/>
  <c r="FW53" i="9"/>
  <c r="FW54" i="9"/>
  <c r="FW55" i="9"/>
  <c r="FW56" i="9"/>
  <c r="FW57" i="9"/>
  <c r="FW58" i="9"/>
  <c r="FW59" i="9"/>
  <c r="FW60" i="9"/>
  <c r="FW61" i="9"/>
  <c r="FW62" i="9"/>
  <c r="FW63" i="9"/>
  <c r="FS27" i="9"/>
  <c r="FS28" i="9"/>
  <c r="FS29" i="9"/>
  <c r="FS30" i="9"/>
  <c r="FS31" i="9"/>
  <c r="FS32" i="9"/>
  <c r="FS33" i="9"/>
  <c r="FS34" i="9"/>
  <c r="FS35" i="9"/>
  <c r="FS36" i="9"/>
  <c r="FS37" i="9"/>
  <c r="FS38" i="9"/>
  <c r="FS39" i="9"/>
  <c r="FS40" i="9"/>
  <c r="FS41" i="9"/>
  <c r="FS42" i="9"/>
  <c r="FS43" i="9"/>
  <c r="FS44" i="9"/>
  <c r="FS45" i="9"/>
  <c r="FS46" i="9"/>
  <c r="FS47" i="9"/>
  <c r="FS48" i="9"/>
  <c r="FS49" i="9"/>
  <c r="FS50" i="9"/>
  <c r="FS51" i="9"/>
  <c r="FS52" i="9"/>
  <c r="FS53" i="9"/>
  <c r="FS54" i="9"/>
  <c r="FS55" i="9"/>
  <c r="FS56" i="9"/>
  <c r="FS57" i="9"/>
  <c r="FS58" i="9"/>
  <c r="FS59" i="9"/>
  <c r="FS60" i="9"/>
  <c r="FS61" i="9"/>
  <c r="FS62" i="9"/>
  <c r="FS63" i="9"/>
  <c r="FQ27" i="9"/>
  <c r="FQ28" i="9"/>
  <c r="FQ29" i="9"/>
  <c r="FQ30" i="9"/>
  <c r="FQ31" i="9"/>
  <c r="FQ32" i="9"/>
  <c r="FQ33" i="9"/>
  <c r="FQ34" i="9"/>
  <c r="FQ35" i="9"/>
  <c r="FQ36" i="9"/>
  <c r="FQ37" i="9"/>
  <c r="FQ38" i="9"/>
  <c r="FQ39" i="9"/>
  <c r="FQ40" i="9"/>
  <c r="FQ41" i="9"/>
  <c r="FQ42" i="9"/>
  <c r="FQ43" i="9"/>
  <c r="FQ44" i="9"/>
  <c r="FQ45" i="9"/>
  <c r="FQ46" i="9"/>
  <c r="FQ47" i="9"/>
  <c r="FQ48" i="9"/>
  <c r="FQ49" i="9"/>
  <c r="FQ50" i="9"/>
  <c r="FQ51" i="9"/>
  <c r="FQ52" i="9"/>
  <c r="FQ53" i="9"/>
  <c r="FQ54" i="9"/>
  <c r="FQ55" i="9"/>
  <c r="FQ56" i="9"/>
  <c r="FQ57" i="9"/>
  <c r="FQ58" i="9"/>
  <c r="FQ59" i="9"/>
  <c r="FQ60" i="9"/>
  <c r="FQ61" i="9"/>
  <c r="FQ62" i="9"/>
  <c r="FQ63" i="9"/>
  <c r="FM27" i="9"/>
  <c r="FM28" i="9"/>
  <c r="FM29" i="9"/>
  <c r="FM30" i="9"/>
  <c r="FM31" i="9"/>
  <c r="FM32" i="9"/>
  <c r="FM33" i="9"/>
  <c r="FM34" i="9"/>
  <c r="FM35" i="9"/>
  <c r="FM36" i="9"/>
  <c r="FM37" i="9"/>
  <c r="FM38" i="9"/>
  <c r="FM39" i="9"/>
  <c r="FM40" i="9"/>
  <c r="FM41" i="9"/>
  <c r="FM42" i="9"/>
  <c r="FM43" i="9"/>
  <c r="FM44" i="9"/>
  <c r="FM45" i="9"/>
  <c r="FM46" i="9"/>
  <c r="FM47" i="9"/>
  <c r="FM48" i="9"/>
  <c r="FM49" i="9"/>
  <c r="FM50" i="9"/>
  <c r="FM51" i="9"/>
  <c r="FM52" i="9"/>
  <c r="FM53" i="9"/>
  <c r="FM54" i="9"/>
  <c r="FM55" i="9"/>
  <c r="FM56" i="9"/>
  <c r="FM57" i="9"/>
  <c r="FM58" i="9"/>
  <c r="FM59" i="9"/>
  <c r="FM60" i="9"/>
  <c r="FM61" i="9"/>
  <c r="FM62" i="9"/>
  <c r="FM63" i="9"/>
  <c r="FK27" i="9"/>
  <c r="FK28" i="9"/>
  <c r="FK29" i="9"/>
  <c r="FK30" i="9"/>
  <c r="FK31" i="9"/>
  <c r="FK32" i="9"/>
  <c r="FK33" i="9"/>
  <c r="FK34" i="9"/>
  <c r="FK35" i="9"/>
  <c r="FK36" i="9"/>
  <c r="FK37" i="9"/>
  <c r="FK38" i="9"/>
  <c r="FK39" i="9"/>
  <c r="FK40" i="9"/>
  <c r="FK41" i="9"/>
  <c r="FK42" i="9"/>
  <c r="FK43" i="9"/>
  <c r="FK44" i="9"/>
  <c r="FK45" i="9"/>
  <c r="FK46" i="9"/>
  <c r="FK47" i="9"/>
  <c r="FK48" i="9"/>
  <c r="FK49" i="9"/>
  <c r="FK50" i="9"/>
  <c r="FK51" i="9"/>
  <c r="FK52" i="9"/>
  <c r="FK53" i="9"/>
  <c r="FK54" i="9"/>
  <c r="FK55" i="9"/>
  <c r="FK56" i="9"/>
  <c r="FK57" i="9"/>
  <c r="FK58" i="9"/>
  <c r="FK59" i="9"/>
  <c r="FK60" i="9"/>
  <c r="FK61" i="9"/>
  <c r="FK62" i="9"/>
  <c r="FK63" i="9"/>
  <c r="FG27" i="9"/>
  <c r="FG28" i="9"/>
  <c r="FG29" i="9"/>
  <c r="FG30" i="9"/>
  <c r="FG31" i="9"/>
  <c r="FG32" i="9"/>
  <c r="FG33" i="9"/>
  <c r="FG34" i="9"/>
  <c r="FG35" i="9"/>
  <c r="FG36" i="9"/>
  <c r="FG37" i="9"/>
  <c r="FG38" i="9"/>
  <c r="FG39" i="9"/>
  <c r="FG40" i="9"/>
  <c r="FG41" i="9"/>
  <c r="FG42" i="9"/>
  <c r="FG43" i="9"/>
  <c r="FG44" i="9"/>
  <c r="FG45" i="9"/>
  <c r="FG46" i="9"/>
  <c r="FG47" i="9"/>
  <c r="FG48" i="9"/>
  <c r="FG49" i="9"/>
  <c r="FG50" i="9"/>
  <c r="FG51" i="9"/>
  <c r="FG52" i="9"/>
  <c r="FG53" i="9"/>
  <c r="FG54" i="9"/>
  <c r="FG55" i="9"/>
  <c r="FG56" i="9"/>
  <c r="FG57" i="9"/>
  <c r="FG58" i="9"/>
  <c r="FG59" i="9"/>
  <c r="FG60" i="9"/>
  <c r="FG61" i="9"/>
  <c r="FG62" i="9"/>
  <c r="FG63" i="9"/>
  <c r="FE27" i="9"/>
  <c r="FE28" i="9"/>
  <c r="FE29" i="9"/>
  <c r="FE30" i="9"/>
  <c r="FE31" i="9"/>
  <c r="FE32" i="9"/>
  <c r="FE33" i="9"/>
  <c r="FE34" i="9"/>
  <c r="FE35" i="9"/>
  <c r="FE36" i="9"/>
  <c r="FE37" i="9"/>
  <c r="FE38" i="9"/>
  <c r="FE39" i="9"/>
  <c r="FE40" i="9"/>
  <c r="FE41" i="9"/>
  <c r="FE42" i="9"/>
  <c r="FE43" i="9"/>
  <c r="FE44" i="9"/>
  <c r="FE45" i="9"/>
  <c r="FE46" i="9"/>
  <c r="FE47" i="9"/>
  <c r="FE48" i="9"/>
  <c r="FE49" i="9"/>
  <c r="FE50" i="9"/>
  <c r="FE51" i="9"/>
  <c r="FE52" i="9"/>
  <c r="FE53" i="9"/>
  <c r="FE54" i="9"/>
  <c r="FE55" i="9"/>
  <c r="FE56" i="9"/>
  <c r="FE57" i="9"/>
  <c r="FE58" i="9"/>
  <c r="FE59" i="9"/>
  <c r="FE60" i="9"/>
  <c r="FE61" i="9"/>
  <c r="FE62" i="9"/>
  <c r="FE63" i="9"/>
  <c r="FA27" i="9"/>
  <c r="FA28" i="9"/>
  <c r="FA29" i="9"/>
  <c r="FA30" i="9"/>
  <c r="FA31" i="9"/>
  <c r="FA32" i="9"/>
  <c r="FA33" i="9"/>
  <c r="FA34" i="9"/>
  <c r="FA35" i="9"/>
  <c r="FA36" i="9"/>
  <c r="FA37" i="9"/>
  <c r="FA38" i="9"/>
  <c r="FA39" i="9"/>
  <c r="FA40" i="9"/>
  <c r="FA41" i="9"/>
  <c r="FA42" i="9"/>
  <c r="FA43" i="9"/>
  <c r="FA44" i="9"/>
  <c r="FA45" i="9"/>
  <c r="FA46" i="9"/>
  <c r="FA47" i="9"/>
  <c r="FA48" i="9"/>
  <c r="FA49" i="9"/>
  <c r="FA50" i="9"/>
  <c r="FA51" i="9"/>
  <c r="FA52" i="9"/>
  <c r="FA53" i="9"/>
  <c r="FA54" i="9"/>
  <c r="FA55" i="9"/>
  <c r="FA56" i="9"/>
  <c r="FA57" i="9"/>
  <c r="FA58" i="9"/>
  <c r="FA59" i="9"/>
  <c r="FA60" i="9"/>
  <c r="FA61" i="9"/>
  <c r="FA62" i="9"/>
  <c r="FA63" i="9"/>
  <c r="EY27" i="9"/>
  <c r="EY28" i="9"/>
  <c r="EY29" i="9"/>
  <c r="EY30" i="9"/>
  <c r="EY31" i="9"/>
  <c r="EY32" i="9"/>
  <c r="EY33" i="9"/>
  <c r="EY34" i="9"/>
  <c r="EY35" i="9"/>
  <c r="EY36" i="9"/>
  <c r="EY37" i="9"/>
  <c r="EY38" i="9"/>
  <c r="EY39" i="9"/>
  <c r="EY40" i="9"/>
  <c r="EY41" i="9"/>
  <c r="EY42" i="9"/>
  <c r="EY43" i="9"/>
  <c r="EY44" i="9"/>
  <c r="EY45" i="9"/>
  <c r="EY46" i="9"/>
  <c r="EY47" i="9"/>
  <c r="EY48" i="9"/>
  <c r="EY49" i="9"/>
  <c r="EY50" i="9"/>
  <c r="EY51" i="9"/>
  <c r="EY52" i="9"/>
  <c r="EY53" i="9"/>
  <c r="EY54" i="9"/>
  <c r="EY55" i="9"/>
  <c r="EY56" i="9"/>
  <c r="EY57" i="9"/>
  <c r="EY58" i="9"/>
  <c r="EY59" i="9"/>
  <c r="EY60" i="9"/>
  <c r="EY61" i="9"/>
  <c r="EY62" i="9"/>
  <c r="EY63" i="9"/>
  <c r="EU27" i="9"/>
  <c r="EU28" i="9"/>
  <c r="EU29" i="9"/>
  <c r="EU30" i="9"/>
  <c r="EU31" i="9"/>
  <c r="EU32" i="9"/>
  <c r="EU33" i="9"/>
  <c r="EU34" i="9"/>
  <c r="EU35" i="9"/>
  <c r="EU36" i="9"/>
  <c r="EU37" i="9"/>
  <c r="EU38" i="9"/>
  <c r="EU39" i="9"/>
  <c r="EU40" i="9"/>
  <c r="EU41" i="9"/>
  <c r="EU42" i="9"/>
  <c r="EU43" i="9"/>
  <c r="EU44" i="9"/>
  <c r="EU45" i="9"/>
  <c r="EU46" i="9"/>
  <c r="EU47" i="9"/>
  <c r="EU48" i="9"/>
  <c r="EU49" i="9"/>
  <c r="EU50" i="9"/>
  <c r="EU51" i="9"/>
  <c r="EU52" i="9"/>
  <c r="EU53" i="9"/>
  <c r="EU54" i="9"/>
  <c r="EU55" i="9"/>
  <c r="EU56" i="9"/>
  <c r="EU57" i="9"/>
  <c r="EU58" i="9"/>
  <c r="EU59" i="9"/>
  <c r="EU60" i="9"/>
  <c r="EU61" i="9"/>
  <c r="EU62" i="9"/>
  <c r="EU63" i="9"/>
  <c r="ES27" i="9"/>
  <c r="ES28" i="9"/>
  <c r="ES29" i="9"/>
  <c r="ES30" i="9"/>
  <c r="ES31" i="9"/>
  <c r="ES32" i="9"/>
  <c r="ES33" i="9"/>
  <c r="ES34" i="9"/>
  <c r="ES35" i="9"/>
  <c r="ES36" i="9"/>
  <c r="ES37" i="9"/>
  <c r="ES38" i="9"/>
  <c r="ES39" i="9"/>
  <c r="ES40" i="9"/>
  <c r="ES41" i="9"/>
  <c r="ES42" i="9"/>
  <c r="ES43" i="9"/>
  <c r="ES44" i="9"/>
  <c r="ES45" i="9"/>
  <c r="ES46" i="9"/>
  <c r="ES47" i="9"/>
  <c r="ES48" i="9"/>
  <c r="ES49" i="9"/>
  <c r="ES50" i="9"/>
  <c r="ES51" i="9"/>
  <c r="ES52" i="9"/>
  <c r="ES53" i="9"/>
  <c r="ES54" i="9"/>
  <c r="ES55" i="9"/>
  <c r="ES56" i="9"/>
  <c r="ES57" i="9"/>
  <c r="ES58" i="9"/>
  <c r="ES59" i="9"/>
  <c r="ES60" i="9"/>
  <c r="ES61" i="9"/>
  <c r="ES62" i="9"/>
  <c r="ES63" i="9"/>
  <c r="EQ27" i="9"/>
  <c r="EQ28" i="9"/>
  <c r="EQ29" i="9"/>
  <c r="EQ30" i="9"/>
  <c r="EQ31" i="9"/>
  <c r="EQ32" i="9"/>
  <c r="EQ33" i="9"/>
  <c r="EQ34" i="9"/>
  <c r="EQ35" i="9"/>
  <c r="EQ36" i="9"/>
  <c r="EQ37" i="9"/>
  <c r="EQ38" i="9"/>
  <c r="EQ39" i="9"/>
  <c r="EQ40" i="9"/>
  <c r="EQ41" i="9"/>
  <c r="EQ42" i="9"/>
  <c r="EQ43" i="9"/>
  <c r="EQ44" i="9"/>
  <c r="EQ45" i="9"/>
  <c r="EQ46" i="9"/>
  <c r="EQ47" i="9"/>
  <c r="EQ48" i="9"/>
  <c r="EQ49" i="9"/>
  <c r="EQ50" i="9"/>
  <c r="EQ51" i="9"/>
  <c r="EQ52" i="9"/>
  <c r="EQ53" i="9"/>
  <c r="EQ54" i="9"/>
  <c r="EQ55" i="9"/>
  <c r="EQ56" i="9"/>
  <c r="EQ57" i="9"/>
  <c r="EQ58" i="9"/>
  <c r="EQ59" i="9"/>
  <c r="EQ60" i="9"/>
  <c r="EQ61" i="9"/>
  <c r="EQ62" i="9"/>
  <c r="EQ63" i="9"/>
  <c r="EO27" i="9"/>
  <c r="EO28" i="9"/>
  <c r="EO29" i="9"/>
  <c r="EO30" i="9"/>
  <c r="EO31" i="9"/>
  <c r="EO32" i="9"/>
  <c r="EO33" i="9"/>
  <c r="EO34" i="9"/>
  <c r="EO35" i="9"/>
  <c r="EO36" i="9"/>
  <c r="EO37" i="9"/>
  <c r="EO38" i="9"/>
  <c r="EO39" i="9"/>
  <c r="EO40" i="9"/>
  <c r="EO41" i="9"/>
  <c r="EO42" i="9"/>
  <c r="EO43" i="9"/>
  <c r="EO44" i="9"/>
  <c r="EO45" i="9"/>
  <c r="EO46" i="9"/>
  <c r="EO47" i="9"/>
  <c r="EO48" i="9"/>
  <c r="EO49" i="9"/>
  <c r="EO50" i="9"/>
  <c r="EO51" i="9"/>
  <c r="EO52" i="9"/>
  <c r="EO53" i="9"/>
  <c r="EO54" i="9"/>
  <c r="EO55" i="9"/>
  <c r="EO56" i="9"/>
  <c r="EO57" i="9"/>
  <c r="EO58" i="9"/>
  <c r="EO59" i="9"/>
  <c r="EO60" i="9"/>
  <c r="EO61" i="9"/>
  <c r="EO62" i="9"/>
  <c r="EO63" i="9"/>
  <c r="EM27" i="9"/>
  <c r="EM28" i="9"/>
  <c r="EM29" i="9"/>
  <c r="EM30" i="9"/>
  <c r="EM31" i="9"/>
  <c r="EM32" i="9"/>
  <c r="EM33" i="9"/>
  <c r="EM34" i="9"/>
  <c r="EM35" i="9"/>
  <c r="EM36" i="9"/>
  <c r="EM37" i="9"/>
  <c r="EM38" i="9"/>
  <c r="EM39" i="9"/>
  <c r="EM40" i="9"/>
  <c r="EM41" i="9"/>
  <c r="EM42" i="9"/>
  <c r="EM43" i="9"/>
  <c r="EM44" i="9"/>
  <c r="EM45" i="9"/>
  <c r="EM46" i="9"/>
  <c r="EM47" i="9"/>
  <c r="EM48" i="9"/>
  <c r="EM49" i="9"/>
  <c r="EM50" i="9"/>
  <c r="EM51" i="9"/>
  <c r="EM52" i="9"/>
  <c r="EM53" i="9"/>
  <c r="EM54" i="9"/>
  <c r="EM55" i="9"/>
  <c r="EM56" i="9"/>
  <c r="EM57" i="9"/>
  <c r="EM58" i="9"/>
  <c r="EM59" i="9"/>
  <c r="EM60" i="9"/>
  <c r="EM61" i="9"/>
  <c r="EM62" i="9"/>
  <c r="EM63" i="9"/>
  <c r="EG27" i="9"/>
  <c r="EG28" i="9"/>
  <c r="EG29" i="9"/>
  <c r="EG30" i="9"/>
  <c r="EG31" i="9"/>
  <c r="EG32" i="9"/>
  <c r="EG33" i="9"/>
  <c r="EG34" i="9"/>
  <c r="EG35" i="9"/>
  <c r="EG36" i="9"/>
  <c r="EG37" i="9"/>
  <c r="EG38" i="9"/>
  <c r="EG39" i="9"/>
  <c r="EG40" i="9"/>
  <c r="EG41" i="9"/>
  <c r="EG42" i="9"/>
  <c r="EG43" i="9"/>
  <c r="EG44" i="9"/>
  <c r="EG45" i="9"/>
  <c r="EG46" i="9"/>
  <c r="EG47" i="9"/>
  <c r="EG48" i="9"/>
  <c r="EG49" i="9"/>
  <c r="EG50" i="9"/>
  <c r="EG51" i="9"/>
  <c r="EG52" i="9"/>
  <c r="EG53" i="9"/>
  <c r="EG54" i="9"/>
  <c r="EG55" i="9"/>
  <c r="EG56" i="9"/>
  <c r="EG57" i="9"/>
  <c r="EG58" i="9"/>
  <c r="EG59" i="9"/>
  <c r="EG60" i="9"/>
  <c r="EG61" i="9"/>
  <c r="EG62" i="9"/>
  <c r="EG63" i="9"/>
  <c r="EE27" i="9"/>
  <c r="EE28" i="9"/>
  <c r="EE29" i="9"/>
  <c r="EE30" i="9"/>
  <c r="EE31" i="9"/>
  <c r="EE32" i="9"/>
  <c r="EE33" i="9"/>
  <c r="EE34" i="9"/>
  <c r="EE35" i="9"/>
  <c r="EE36" i="9"/>
  <c r="EE37" i="9"/>
  <c r="EE38" i="9"/>
  <c r="EE39" i="9"/>
  <c r="EE40" i="9"/>
  <c r="EE41" i="9"/>
  <c r="EE42" i="9"/>
  <c r="EE43" i="9"/>
  <c r="EE44" i="9"/>
  <c r="EE45" i="9"/>
  <c r="EE46" i="9"/>
  <c r="EE47" i="9"/>
  <c r="EE48" i="9"/>
  <c r="EE49" i="9"/>
  <c r="EE50" i="9"/>
  <c r="EE51" i="9"/>
  <c r="EE52" i="9"/>
  <c r="EE53" i="9"/>
  <c r="EE54" i="9"/>
  <c r="EE55" i="9"/>
  <c r="EE56" i="9"/>
  <c r="EE57" i="9"/>
  <c r="EE58" i="9"/>
  <c r="EE59" i="9"/>
  <c r="EE60" i="9"/>
  <c r="EE61" i="9"/>
  <c r="EE62" i="9"/>
  <c r="EE63" i="9"/>
  <c r="EC27" i="9"/>
  <c r="EC28" i="9"/>
  <c r="EC29" i="9"/>
  <c r="EC30" i="9"/>
  <c r="EC31" i="9"/>
  <c r="EC32" i="9"/>
  <c r="EC33" i="9"/>
  <c r="EC34" i="9"/>
  <c r="EC35" i="9"/>
  <c r="EC36" i="9"/>
  <c r="EC37" i="9"/>
  <c r="EC38" i="9"/>
  <c r="EC39" i="9"/>
  <c r="EC40" i="9"/>
  <c r="EC41" i="9"/>
  <c r="EC42" i="9"/>
  <c r="EC43" i="9"/>
  <c r="EC44" i="9"/>
  <c r="EC45" i="9"/>
  <c r="EC46" i="9"/>
  <c r="EC47" i="9"/>
  <c r="EC48" i="9"/>
  <c r="EC49" i="9"/>
  <c r="EC50" i="9"/>
  <c r="EC51" i="9"/>
  <c r="EC52" i="9"/>
  <c r="EC53" i="9"/>
  <c r="EC54" i="9"/>
  <c r="EC55" i="9"/>
  <c r="EC56" i="9"/>
  <c r="EC57" i="9"/>
  <c r="EC58" i="9"/>
  <c r="EC59" i="9"/>
  <c r="EC60" i="9"/>
  <c r="EC61" i="9"/>
  <c r="EC62" i="9"/>
  <c r="EC63" i="9"/>
  <c r="GE27" i="9"/>
  <c r="GE28" i="9"/>
  <c r="GE29" i="9"/>
  <c r="GE30" i="9"/>
  <c r="GE31" i="9"/>
  <c r="GE32" i="9"/>
  <c r="GE33" i="9"/>
  <c r="GE34" i="9"/>
  <c r="GE35" i="9"/>
  <c r="GE36" i="9"/>
  <c r="GE37" i="9"/>
  <c r="GE38" i="9"/>
  <c r="GE39" i="9"/>
  <c r="GE40" i="9"/>
  <c r="GE41" i="9"/>
  <c r="GE42" i="9"/>
  <c r="GE43" i="9"/>
  <c r="GE44" i="9"/>
  <c r="GE45" i="9"/>
  <c r="GE46" i="9"/>
  <c r="GE47" i="9"/>
  <c r="GE48" i="9"/>
  <c r="GE49" i="9"/>
  <c r="GE50" i="9"/>
  <c r="GE51" i="9"/>
  <c r="GE52" i="9"/>
  <c r="GE53" i="9"/>
  <c r="GE54" i="9"/>
  <c r="GE55" i="9"/>
  <c r="GE56" i="9"/>
  <c r="GE57" i="9"/>
  <c r="GE58" i="9"/>
  <c r="GE59" i="9"/>
  <c r="GE60" i="9"/>
  <c r="GE61" i="9"/>
  <c r="GE62" i="9"/>
  <c r="GE63" i="9"/>
  <c r="GC27" i="9"/>
  <c r="GC28" i="9"/>
  <c r="GC29" i="9"/>
  <c r="GC30" i="9"/>
  <c r="GC31" i="9"/>
  <c r="GC32" i="9"/>
  <c r="GC33" i="9"/>
  <c r="GC34" i="9"/>
  <c r="GC35" i="9"/>
  <c r="GC36" i="9"/>
  <c r="GC37" i="9"/>
  <c r="GC38" i="9"/>
  <c r="GC39" i="9"/>
  <c r="GC40" i="9"/>
  <c r="GC41" i="9"/>
  <c r="GC42" i="9"/>
  <c r="GC43" i="9"/>
  <c r="GC44" i="9"/>
  <c r="GC45" i="9"/>
  <c r="GC46" i="9"/>
  <c r="GC47" i="9"/>
  <c r="GC48" i="9"/>
  <c r="GC49" i="9"/>
  <c r="GC50" i="9"/>
  <c r="GC51" i="9"/>
  <c r="GC52" i="9"/>
  <c r="GC53" i="9"/>
  <c r="GC54" i="9"/>
  <c r="GC55" i="9"/>
  <c r="GC56" i="9"/>
  <c r="GC57" i="9"/>
  <c r="GC58" i="9"/>
  <c r="GC59" i="9"/>
  <c r="GC60" i="9"/>
  <c r="GC61" i="9"/>
  <c r="GC62" i="9"/>
  <c r="GC63" i="9"/>
  <c r="GA27" i="9"/>
  <c r="GA28" i="9"/>
  <c r="GA29" i="9"/>
  <c r="GA30" i="9"/>
  <c r="GA31" i="9"/>
  <c r="GA32" i="9"/>
  <c r="GA33" i="9"/>
  <c r="GA34" i="9"/>
  <c r="GA35" i="9"/>
  <c r="GA36" i="9"/>
  <c r="GA37" i="9"/>
  <c r="GA38" i="9"/>
  <c r="GA39" i="9"/>
  <c r="GA40" i="9"/>
  <c r="GA41" i="9"/>
  <c r="GA42" i="9"/>
  <c r="GA43" i="9"/>
  <c r="GA44" i="9"/>
  <c r="GA45" i="9"/>
  <c r="GA46" i="9"/>
  <c r="GA47" i="9"/>
  <c r="GA48" i="9"/>
  <c r="GA49" i="9"/>
  <c r="GA50" i="9"/>
  <c r="GA51" i="9"/>
  <c r="GA52" i="9"/>
  <c r="GA53" i="9"/>
  <c r="GA54" i="9"/>
  <c r="GA55" i="9"/>
  <c r="GA56" i="9"/>
  <c r="GA57" i="9"/>
  <c r="GA58" i="9"/>
  <c r="GA59" i="9"/>
  <c r="GA60" i="9"/>
  <c r="GA61" i="9"/>
  <c r="GA62" i="9"/>
  <c r="GA63" i="9"/>
  <c r="IC66" i="9"/>
  <c r="IC67" i="9"/>
  <c r="IC68" i="9"/>
  <c r="IC69" i="9"/>
  <c r="IC70" i="9"/>
  <c r="IC71" i="9"/>
  <c r="IC72" i="9"/>
  <c r="IC73" i="9"/>
  <c r="IC74" i="9"/>
  <c r="IC75" i="9"/>
  <c r="IC76" i="9"/>
  <c r="IC77" i="9"/>
  <c r="IC78" i="9"/>
  <c r="IC79" i="9"/>
  <c r="IC80" i="9"/>
  <c r="IC81" i="9"/>
  <c r="IC82" i="9"/>
  <c r="IC83" i="9"/>
  <c r="IC84" i="9"/>
  <c r="IC85" i="9"/>
  <c r="IC86" i="9"/>
  <c r="IC87" i="9"/>
  <c r="IC88" i="9"/>
  <c r="IA66" i="9"/>
  <c r="IA67" i="9"/>
  <c r="IA68" i="9"/>
  <c r="IA69" i="9"/>
  <c r="IA70" i="9"/>
  <c r="IA71" i="9"/>
  <c r="IA72" i="9"/>
  <c r="IA73" i="9"/>
  <c r="IA74" i="9"/>
  <c r="IA75" i="9"/>
  <c r="IA76" i="9"/>
  <c r="IA77" i="9"/>
  <c r="IA78" i="9"/>
  <c r="IA79" i="9"/>
  <c r="IA80" i="9"/>
  <c r="IA81" i="9"/>
  <c r="IA82" i="9"/>
  <c r="IA83" i="9"/>
  <c r="IA84" i="9"/>
  <c r="IA85" i="9"/>
  <c r="IA86" i="9"/>
  <c r="IA87" i="9"/>
  <c r="IA88" i="9"/>
  <c r="HY66" i="9"/>
  <c r="HY67" i="9"/>
  <c r="HY68" i="9"/>
  <c r="HY69" i="9"/>
  <c r="HY70" i="9"/>
  <c r="HY71" i="9"/>
  <c r="HY72" i="9"/>
  <c r="HY73" i="9"/>
  <c r="HY74" i="9"/>
  <c r="HY75" i="9"/>
  <c r="HY76" i="9"/>
  <c r="HY78" i="9"/>
  <c r="HY79" i="9"/>
  <c r="HY80" i="9"/>
  <c r="HY81" i="9"/>
  <c r="HY82" i="9"/>
  <c r="HY83" i="9"/>
  <c r="HY84" i="9"/>
  <c r="HY85" i="9"/>
  <c r="HY86" i="9"/>
  <c r="HU66" i="9"/>
  <c r="HU67" i="9"/>
  <c r="HU68" i="9"/>
  <c r="HU69" i="9"/>
  <c r="HU70" i="9"/>
  <c r="HU71" i="9"/>
  <c r="HU72" i="9"/>
  <c r="HU73" i="9"/>
  <c r="HU74" i="9"/>
  <c r="HU75" i="9"/>
  <c r="HU76" i="9"/>
  <c r="HU77" i="9"/>
  <c r="HU78" i="9"/>
  <c r="HU79" i="9"/>
  <c r="HU80" i="9"/>
  <c r="HU81" i="9"/>
  <c r="HU83" i="9"/>
  <c r="HU84" i="9"/>
  <c r="HU85" i="9"/>
  <c r="HU86" i="9"/>
  <c r="HU87" i="9"/>
  <c r="HQ66" i="9"/>
  <c r="HQ67" i="9"/>
  <c r="HQ68" i="9"/>
  <c r="HQ69" i="9"/>
  <c r="HQ70" i="9"/>
  <c r="HQ71" i="9"/>
  <c r="HQ72" i="9"/>
  <c r="HQ73" i="9"/>
  <c r="HQ74" i="9"/>
  <c r="HQ75" i="9"/>
  <c r="HQ76" i="9"/>
  <c r="HQ77" i="9"/>
  <c r="HQ78" i="9"/>
  <c r="HQ79" i="9"/>
  <c r="HQ80" i="9"/>
  <c r="HQ81" i="9"/>
  <c r="HQ82" i="9"/>
  <c r="HQ83" i="9"/>
  <c r="HQ84" i="9"/>
  <c r="HQ85" i="9"/>
  <c r="HQ86" i="9"/>
  <c r="HQ87" i="9"/>
  <c r="HQ88" i="9"/>
  <c r="HO66" i="9"/>
  <c r="HO67" i="9"/>
  <c r="HO68" i="9"/>
  <c r="HO69" i="9"/>
  <c r="HO70" i="9"/>
  <c r="HO71" i="9"/>
  <c r="HO72" i="9"/>
  <c r="HO73" i="9"/>
  <c r="HO74" i="9"/>
  <c r="HO75" i="9"/>
  <c r="HO76" i="9"/>
  <c r="HO77" i="9"/>
  <c r="HO78" i="9"/>
  <c r="HO79" i="9"/>
  <c r="HO80" i="9"/>
  <c r="HO81" i="9"/>
  <c r="HO82" i="9"/>
  <c r="HO83" i="9"/>
  <c r="HO84" i="9"/>
  <c r="HO85" i="9"/>
  <c r="HO86" i="9"/>
  <c r="HO87" i="9"/>
  <c r="HO88" i="9"/>
  <c r="HI66" i="9"/>
  <c r="HI67" i="9"/>
  <c r="HI68" i="9"/>
  <c r="HI69" i="9"/>
  <c r="HI70" i="9"/>
  <c r="HI71" i="9"/>
  <c r="HI72" i="9"/>
  <c r="HI73" i="9"/>
  <c r="HI74" i="9"/>
  <c r="HI75" i="9"/>
  <c r="HI76" i="9"/>
  <c r="HI77" i="9"/>
  <c r="HI78" i="9"/>
  <c r="HI79" i="9"/>
  <c r="HI80" i="9"/>
  <c r="HI81" i="9"/>
  <c r="HI82" i="9"/>
  <c r="HI83" i="9"/>
  <c r="HI84" i="9"/>
  <c r="HI85" i="9"/>
  <c r="HI86" i="9"/>
  <c r="HI87" i="9"/>
  <c r="HI88" i="9"/>
  <c r="FI66" i="9"/>
  <c r="FI67" i="9"/>
  <c r="FI68" i="9"/>
  <c r="FI69" i="9"/>
  <c r="FI70" i="9"/>
  <c r="FI71" i="9"/>
  <c r="FI72" i="9"/>
  <c r="FI73" i="9"/>
  <c r="FI74" i="9"/>
  <c r="FI75" i="9"/>
  <c r="FI76" i="9"/>
  <c r="FI77" i="9"/>
  <c r="FI78" i="9"/>
  <c r="FI79" i="9"/>
  <c r="FI80" i="9"/>
  <c r="FI81" i="9"/>
  <c r="FI82" i="9"/>
  <c r="FI83" i="9"/>
  <c r="FI84" i="9"/>
  <c r="FI85" i="9"/>
  <c r="FI86" i="9"/>
  <c r="FI87" i="9"/>
  <c r="FI88" i="9"/>
  <c r="HE67" i="9"/>
  <c r="HE68" i="9"/>
  <c r="HE69" i="9"/>
  <c r="HE70" i="9"/>
  <c r="HE71" i="9"/>
  <c r="HE72" i="9"/>
  <c r="HE73" i="9"/>
  <c r="HE74" i="9"/>
  <c r="HE75" i="9"/>
  <c r="HE76" i="9"/>
  <c r="HE77" i="9"/>
  <c r="HE78" i="9"/>
  <c r="HE79" i="9"/>
  <c r="HE80" i="9"/>
  <c r="HE81" i="9"/>
  <c r="HE82" i="9"/>
  <c r="HE83" i="9"/>
  <c r="HE84" i="9"/>
  <c r="HE85" i="9"/>
  <c r="HE86" i="9"/>
  <c r="HE87" i="9"/>
  <c r="HE88" i="9"/>
  <c r="HC66" i="9"/>
  <c r="HC67" i="9"/>
  <c r="HC68" i="9"/>
  <c r="HC69" i="9"/>
  <c r="HC70" i="9"/>
  <c r="HC71" i="9"/>
  <c r="HC72" i="9"/>
  <c r="HC73" i="9"/>
  <c r="HC74" i="9"/>
  <c r="HC75" i="9"/>
  <c r="HC76" i="9"/>
  <c r="HC77" i="9"/>
  <c r="HC78" i="9"/>
  <c r="HC79" i="9"/>
  <c r="HC80" i="9"/>
  <c r="HC81" i="9"/>
  <c r="HC82" i="9"/>
  <c r="HC83" i="9"/>
  <c r="HC84" i="9"/>
  <c r="HC85" i="9"/>
  <c r="HC86" i="9"/>
  <c r="HC87" i="9"/>
  <c r="HC88" i="9"/>
  <c r="HA66" i="9"/>
  <c r="HA67" i="9"/>
  <c r="HA68" i="9"/>
  <c r="HA69" i="9"/>
  <c r="HA70" i="9"/>
  <c r="HA71" i="9"/>
  <c r="HA72" i="9"/>
  <c r="HA73" i="9"/>
  <c r="HA74" i="9"/>
  <c r="HA76" i="9"/>
  <c r="HA78" i="9"/>
  <c r="HA79" i="9"/>
  <c r="HA80" i="9"/>
  <c r="HA81" i="9"/>
  <c r="HA82" i="9"/>
  <c r="HA83" i="9"/>
  <c r="HA84" i="9"/>
  <c r="HA85" i="9"/>
  <c r="HA86" i="9"/>
  <c r="HA87" i="9"/>
  <c r="GY66" i="9"/>
  <c r="GY67" i="9"/>
  <c r="GY68" i="9"/>
  <c r="GY69" i="9"/>
  <c r="GY70" i="9"/>
  <c r="GY71" i="9"/>
  <c r="GY72" i="9"/>
  <c r="GY73" i="9"/>
  <c r="GY74" i="9"/>
  <c r="GY75" i="9"/>
  <c r="GY76" i="9"/>
  <c r="GY77" i="9"/>
  <c r="GY78" i="9"/>
  <c r="GY79" i="9"/>
  <c r="GY80" i="9"/>
  <c r="GY81" i="9"/>
  <c r="GY82" i="9"/>
  <c r="GY83" i="9"/>
  <c r="GY84" i="9"/>
  <c r="GY85" i="9"/>
  <c r="GY86" i="9"/>
  <c r="GY87" i="9"/>
  <c r="GY88" i="9"/>
  <c r="GW66" i="9"/>
  <c r="GW67" i="9"/>
  <c r="GW68" i="9"/>
  <c r="GW69" i="9"/>
  <c r="GW70" i="9"/>
  <c r="GW71" i="9"/>
  <c r="GW72" i="9"/>
  <c r="GW73" i="9"/>
  <c r="GW74" i="9"/>
  <c r="GW75" i="9"/>
  <c r="GW76" i="9"/>
  <c r="GW77" i="9"/>
  <c r="GW78" i="9"/>
  <c r="GW79" i="9"/>
  <c r="GW80" i="9"/>
  <c r="GW81" i="9"/>
  <c r="GW82" i="9"/>
  <c r="GW83" i="9"/>
  <c r="GW84" i="9"/>
  <c r="GW85" i="9"/>
  <c r="GW86" i="9"/>
  <c r="GW87" i="9"/>
  <c r="GW88" i="9"/>
  <c r="GU66" i="9"/>
  <c r="GU67" i="9"/>
  <c r="GU68" i="9"/>
  <c r="GU69" i="9"/>
  <c r="GU70" i="9"/>
  <c r="GU71" i="9"/>
  <c r="GU73" i="9"/>
  <c r="GU74" i="9"/>
  <c r="GU75" i="9"/>
  <c r="GU76" i="9"/>
  <c r="GU78" i="9"/>
  <c r="GU79" i="9"/>
  <c r="GU80" i="9"/>
  <c r="GU81" i="9"/>
  <c r="GU82" i="9"/>
  <c r="GU83" i="9"/>
  <c r="GU84" i="9"/>
  <c r="GU85" i="9"/>
  <c r="GU86" i="9"/>
  <c r="GU87" i="9"/>
  <c r="GG66" i="9"/>
  <c r="GG67" i="9"/>
  <c r="GG68" i="9"/>
  <c r="GG69" i="9"/>
  <c r="GG70" i="9"/>
  <c r="GG71" i="9"/>
  <c r="GG72" i="9"/>
  <c r="GG73" i="9"/>
  <c r="GG74" i="9"/>
  <c r="GG75" i="9"/>
  <c r="GG76" i="9"/>
  <c r="GG77" i="9"/>
  <c r="GG78" i="9"/>
  <c r="GG79" i="9"/>
  <c r="GG80" i="9"/>
  <c r="GG81" i="9"/>
  <c r="GG82" i="9"/>
  <c r="GG83" i="9"/>
  <c r="GG84" i="9"/>
  <c r="GG85" i="9"/>
  <c r="GG86" i="9"/>
  <c r="GG87" i="9"/>
  <c r="GG88" i="9"/>
  <c r="FU66" i="9"/>
  <c r="FU67" i="9"/>
  <c r="FU68" i="9"/>
  <c r="FU69" i="9"/>
  <c r="FU70" i="9"/>
  <c r="FU71" i="9"/>
  <c r="FU72" i="9"/>
  <c r="FU73" i="9"/>
  <c r="FU74" i="9"/>
  <c r="FU75" i="9"/>
  <c r="FU76" i="9"/>
  <c r="FU77" i="9"/>
  <c r="FU78" i="9"/>
  <c r="FU79" i="9"/>
  <c r="FU80" i="9"/>
  <c r="FU81" i="9"/>
  <c r="FU82" i="9"/>
  <c r="FU83" i="9"/>
  <c r="FU84" i="9"/>
  <c r="FU85" i="9"/>
  <c r="FU86" i="9"/>
  <c r="FU87" i="9"/>
  <c r="FU88" i="9"/>
  <c r="FO66" i="9"/>
  <c r="FO67" i="9"/>
  <c r="FO68" i="9"/>
  <c r="FO69" i="9"/>
  <c r="FO70" i="9"/>
  <c r="FO71" i="9"/>
  <c r="FO72" i="9"/>
  <c r="FO73" i="9"/>
  <c r="FO74" i="9"/>
  <c r="FO75" i="9"/>
  <c r="FO76" i="9"/>
  <c r="FO77" i="9"/>
  <c r="FO78" i="9"/>
  <c r="FO79" i="9"/>
  <c r="FO80" i="9"/>
  <c r="FO81" i="9"/>
  <c r="FO82" i="9"/>
  <c r="FO83" i="9"/>
  <c r="FO84" i="9"/>
  <c r="FO85" i="9"/>
  <c r="FO86" i="9"/>
  <c r="FO87" i="9"/>
  <c r="FO88" i="9"/>
  <c r="FC66" i="9"/>
  <c r="FC67" i="9"/>
  <c r="FC68" i="9"/>
  <c r="FC69" i="9"/>
  <c r="FC70" i="9"/>
  <c r="FC71" i="9"/>
  <c r="FC72" i="9"/>
  <c r="FC73" i="9"/>
  <c r="FC74" i="9"/>
  <c r="FC75" i="9"/>
  <c r="FC76" i="9"/>
  <c r="FC77" i="9"/>
  <c r="FC78" i="9"/>
  <c r="FC79" i="9"/>
  <c r="FC80" i="9"/>
  <c r="FC81" i="9"/>
  <c r="FC82" i="9"/>
  <c r="FC83" i="9"/>
  <c r="FC84" i="9"/>
  <c r="FC85" i="9"/>
  <c r="FC86" i="9"/>
  <c r="FC87" i="9"/>
  <c r="FC88" i="9"/>
  <c r="EW66" i="9"/>
  <c r="EW67" i="9"/>
  <c r="EW68" i="9"/>
  <c r="EW69" i="9"/>
  <c r="EW70" i="9"/>
  <c r="EW71" i="9"/>
  <c r="EW72" i="9"/>
  <c r="EW73" i="9"/>
  <c r="EW74" i="9"/>
  <c r="EW75" i="9"/>
  <c r="EW76" i="9"/>
  <c r="EW77" i="9"/>
  <c r="EW78" i="9"/>
  <c r="EW79" i="9"/>
  <c r="EW80" i="9"/>
  <c r="EW81" i="9"/>
  <c r="EW82" i="9"/>
  <c r="EW83" i="9"/>
  <c r="EW84" i="9"/>
  <c r="EW85" i="9"/>
  <c r="EW86" i="9"/>
  <c r="EW87" i="9"/>
  <c r="EW88" i="9"/>
  <c r="EK66" i="9"/>
  <c r="EK67" i="9"/>
  <c r="EK68" i="9"/>
  <c r="EK69" i="9"/>
  <c r="EK70" i="9"/>
  <c r="EK71" i="9"/>
  <c r="EK72" i="9"/>
  <c r="EK73" i="9"/>
  <c r="EK74" i="9"/>
  <c r="EK75" i="9"/>
  <c r="EK76" i="9"/>
  <c r="EK77" i="9"/>
  <c r="EK78" i="9"/>
  <c r="EK79" i="9"/>
  <c r="EK80" i="9"/>
  <c r="EK81" i="9"/>
  <c r="EK82" i="9"/>
  <c r="EK83" i="9"/>
  <c r="EK84" i="9"/>
  <c r="EK85" i="9"/>
  <c r="EK86" i="9"/>
  <c r="EK87" i="9"/>
  <c r="EK88" i="9"/>
  <c r="EI66" i="9"/>
  <c r="EI67" i="9"/>
  <c r="EI68" i="9"/>
  <c r="EI69" i="9"/>
  <c r="EI70" i="9"/>
  <c r="EI71" i="9"/>
  <c r="EI72" i="9"/>
  <c r="EI73" i="9"/>
  <c r="EI74" i="9"/>
  <c r="EI75" i="9"/>
  <c r="EI76" i="9"/>
  <c r="EI77" i="9"/>
  <c r="EI79" i="9"/>
  <c r="EI80" i="9"/>
  <c r="EI81" i="9"/>
  <c r="EI82" i="9"/>
  <c r="EI83" i="9"/>
  <c r="EI84" i="9"/>
  <c r="EI85" i="9"/>
  <c r="EI86" i="9"/>
  <c r="EI87" i="9"/>
  <c r="HW66" i="9"/>
  <c r="HW67" i="9"/>
  <c r="HW68" i="9"/>
  <c r="HW69" i="9"/>
  <c r="HW70" i="9"/>
  <c r="HW71" i="9"/>
  <c r="HW72" i="9"/>
  <c r="HW73" i="9"/>
  <c r="HW74" i="9"/>
  <c r="HW75" i="9"/>
  <c r="HW76" i="9"/>
  <c r="HW77" i="9"/>
  <c r="HW78" i="9"/>
  <c r="HW79" i="9"/>
  <c r="HW80" i="9"/>
  <c r="HW81" i="9"/>
  <c r="HW82" i="9"/>
  <c r="HW83" i="9"/>
  <c r="HW84" i="9"/>
  <c r="HW85" i="9"/>
  <c r="HW86" i="9"/>
  <c r="HW87" i="9"/>
  <c r="HW88" i="9"/>
  <c r="HS66" i="9"/>
  <c r="HS67" i="9"/>
  <c r="HS68" i="9"/>
  <c r="HS69" i="9"/>
  <c r="HS70" i="9"/>
  <c r="HS71" i="9"/>
  <c r="HS72" i="9"/>
  <c r="HS73" i="9"/>
  <c r="HS74" i="9"/>
  <c r="HS75" i="9"/>
  <c r="HS76" i="9"/>
  <c r="HS77" i="9"/>
  <c r="HS78" i="9"/>
  <c r="HS79" i="9"/>
  <c r="HS80" i="9"/>
  <c r="HS81" i="9"/>
  <c r="HS82" i="9"/>
  <c r="HS83" i="9"/>
  <c r="HS84" i="9"/>
  <c r="HS85" i="9"/>
  <c r="HS86" i="9"/>
  <c r="HS87" i="9"/>
  <c r="HS88" i="9"/>
  <c r="HK66" i="9"/>
  <c r="HK67" i="9"/>
  <c r="HK68" i="9"/>
  <c r="HK69" i="9"/>
  <c r="HK70" i="9"/>
  <c r="HK71" i="9"/>
  <c r="HK72" i="9"/>
  <c r="HK73" i="9"/>
  <c r="HK74" i="9"/>
  <c r="HK75" i="9"/>
  <c r="HK76" i="9"/>
  <c r="HK77" i="9"/>
  <c r="HK78" i="9"/>
  <c r="HK79" i="9"/>
  <c r="HK80" i="9"/>
  <c r="HK81" i="9"/>
  <c r="HK82" i="9"/>
  <c r="HK83" i="9"/>
  <c r="HK84" i="9"/>
  <c r="HK85" i="9"/>
  <c r="HK86" i="9"/>
  <c r="HK87" i="9"/>
  <c r="HK88" i="9"/>
  <c r="HG66" i="9"/>
  <c r="HG67" i="9"/>
  <c r="HG68" i="9"/>
  <c r="HG69" i="9"/>
  <c r="HG70" i="9"/>
  <c r="HG71" i="9"/>
  <c r="HG72" i="9"/>
  <c r="HG73" i="9"/>
  <c r="HG74" i="9"/>
  <c r="HG75" i="9"/>
  <c r="HG76" i="9"/>
  <c r="HG77" i="9"/>
  <c r="HG78" i="9"/>
  <c r="HG79" i="9"/>
  <c r="HG80" i="9"/>
  <c r="HG81" i="9"/>
  <c r="HG82" i="9"/>
  <c r="HG83" i="9"/>
  <c r="HG84" i="9"/>
  <c r="HG85" i="9"/>
  <c r="HG86" i="9"/>
  <c r="HG87" i="9"/>
  <c r="HG88" i="9"/>
  <c r="GS66" i="9"/>
  <c r="GS67" i="9"/>
  <c r="GS68" i="9"/>
  <c r="GS69" i="9"/>
  <c r="GS70" i="9"/>
  <c r="GS71" i="9"/>
  <c r="GS72" i="9"/>
  <c r="GS73" i="9"/>
  <c r="GS74" i="9"/>
  <c r="GS75" i="9"/>
  <c r="GS76" i="9"/>
  <c r="GS77" i="9"/>
  <c r="GS78" i="9"/>
  <c r="GS79" i="9"/>
  <c r="GS80" i="9"/>
  <c r="GS81" i="9"/>
  <c r="GS82" i="9"/>
  <c r="GS83" i="9"/>
  <c r="GS84" i="9"/>
  <c r="GS85" i="9"/>
  <c r="GS86" i="9"/>
  <c r="GS87" i="9"/>
  <c r="GS88" i="9"/>
  <c r="GQ66" i="9"/>
  <c r="GQ67" i="9"/>
  <c r="GQ68" i="9"/>
  <c r="GQ69" i="9"/>
  <c r="GQ70" i="9"/>
  <c r="GQ71" i="9"/>
  <c r="GQ72" i="9"/>
  <c r="GQ73" i="9"/>
  <c r="GQ74" i="9"/>
  <c r="GQ75" i="9"/>
  <c r="GQ76" i="9"/>
  <c r="GQ77" i="9"/>
  <c r="GQ78" i="9"/>
  <c r="GQ79" i="9"/>
  <c r="GQ80" i="9"/>
  <c r="GQ81" i="9"/>
  <c r="GQ82" i="9"/>
  <c r="GQ83" i="9"/>
  <c r="GQ84" i="9"/>
  <c r="GQ85" i="9"/>
  <c r="GQ86" i="9"/>
  <c r="GQ87" i="9"/>
  <c r="GQ88" i="9"/>
  <c r="GO66" i="9"/>
  <c r="GO67" i="9"/>
  <c r="GO68" i="9"/>
  <c r="GO69" i="9"/>
  <c r="GO70" i="9"/>
  <c r="GO71" i="9"/>
  <c r="GO72" i="9"/>
  <c r="GO73" i="9"/>
  <c r="GO74" i="9"/>
  <c r="GO75" i="9"/>
  <c r="GO76" i="9"/>
  <c r="GO77" i="9"/>
  <c r="GO78" i="9"/>
  <c r="GO79" i="9"/>
  <c r="GO80" i="9"/>
  <c r="GO81" i="9"/>
  <c r="GO82" i="9"/>
  <c r="GO83" i="9"/>
  <c r="GO84" i="9"/>
  <c r="GO85" i="9"/>
  <c r="GO86" i="9"/>
  <c r="GO87" i="9"/>
  <c r="GO88" i="9"/>
  <c r="GI66" i="9"/>
  <c r="GI67" i="9"/>
  <c r="GI68" i="9"/>
  <c r="GI69" i="9"/>
  <c r="GI70" i="9"/>
  <c r="GI71" i="9"/>
  <c r="GI72" i="9"/>
  <c r="GI73" i="9"/>
  <c r="GI74" i="9"/>
  <c r="GI75" i="9"/>
  <c r="GI76" i="9"/>
  <c r="GI77" i="9"/>
  <c r="GI78" i="9"/>
  <c r="GI79" i="9"/>
  <c r="GI80" i="9"/>
  <c r="GI81" i="9"/>
  <c r="GI82" i="9"/>
  <c r="GI83" i="9"/>
  <c r="GI84" i="9"/>
  <c r="GI85" i="9"/>
  <c r="GI86" i="9"/>
  <c r="GI87" i="9"/>
  <c r="GI88" i="9"/>
  <c r="FY66" i="9"/>
  <c r="FY67" i="9"/>
  <c r="FY68" i="9"/>
  <c r="FY69" i="9"/>
  <c r="FY70" i="9"/>
  <c r="FY71" i="9"/>
  <c r="FY72" i="9"/>
  <c r="FY73" i="9"/>
  <c r="FY74" i="9"/>
  <c r="FY75" i="9"/>
  <c r="FY76" i="9"/>
  <c r="FY77" i="9"/>
  <c r="FY78" i="9"/>
  <c r="FY79" i="9"/>
  <c r="FY80" i="9"/>
  <c r="FY81" i="9"/>
  <c r="FY82" i="9"/>
  <c r="FY83" i="9"/>
  <c r="FY84" i="9"/>
  <c r="FY85" i="9"/>
  <c r="FY86" i="9"/>
  <c r="FY87" i="9"/>
  <c r="FY88" i="9"/>
  <c r="FW66" i="9"/>
  <c r="FW67" i="9"/>
  <c r="FW68" i="9"/>
  <c r="FW69" i="9"/>
  <c r="FW70" i="9"/>
  <c r="FW71" i="9"/>
  <c r="FW72" i="9"/>
  <c r="FW73" i="9"/>
  <c r="FW74" i="9"/>
  <c r="FW75" i="9"/>
  <c r="FW76" i="9"/>
  <c r="FW77" i="9"/>
  <c r="FW78" i="9"/>
  <c r="FW79" i="9"/>
  <c r="FW80" i="9"/>
  <c r="FW81" i="9"/>
  <c r="FW82" i="9"/>
  <c r="FW83" i="9"/>
  <c r="FW84" i="9"/>
  <c r="FW85" i="9"/>
  <c r="FW86" i="9"/>
  <c r="FW87" i="9"/>
  <c r="FW88" i="9"/>
  <c r="FS66" i="9"/>
  <c r="FS67" i="9"/>
  <c r="FS68" i="9"/>
  <c r="FS69" i="9"/>
  <c r="FS70" i="9"/>
  <c r="FS71" i="9"/>
  <c r="FS72" i="9"/>
  <c r="FS73" i="9"/>
  <c r="FS74" i="9"/>
  <c r="FS75" i="9"/>
  <c r="FS76" i="9"/>
  <c r="FS77" i="9"/>
  <c r="FS78" i="9"/>
  <c r="FS79" i="9"/>
  <c r="FS80" i="9"/>
  <c r="FS81" i="9"/>
  <c r="FS82" i="9"/>
  <c r="FS83" i="9"/>
  <c r="FS84" i="9"/>
  <c r="FS85" i="9"/>
  <c r="FS86" i="9"/>
  <c r="FS87" i="9"/>
  <c r="FS88" i="9"/>
  <c r="FQ66" i="9"/>
  <c r="FQ67" i="9"/>
  <c r="FQ68" i="9"/>
  <c r="FQ69" i="9"/>
  <c r="FQ70" i="9"/>
  <c r="FQ71" i="9"/>
  <c r="FQ72" i="9"/>
  <c r="FQ73" i="9"/>
  <c r="FQ74" i="9"/>
  <c r="FQ75" i="9"/>
  <c r="FQ76" i="9"/>
  <c r="FQ77" i="9"/>
  <c r="FQ78" i="9"/>
  <c r="FQ79" i="9"/>
  <c r="FQ80" i="9"/>
  <c r="FQ81" i="9"/>
  <c r="FQ82" i="9"/>
  <c r="FQ83" i="9"/>
  <c r="FQ84" i="9"/>
  <c r="FQ85" i="9"/>
  <c r="FQ86" i="9"/>
  <c r="FQ87" i="9"/>
  <c r="FQ88" i="9"/>
  <c r="FM66" i="9"/>
  <c r="FM67" i="9"/>
  <c r="FM68" i="9"/>
  <c r="FM69" i="9"/>
  <c r="FM70" i="9"/>
  <c r="FM71" i="9"/>
  <c r="FM72" i="9"/>
  <c r="FM73" i="9"/>
  <c r="FM74" i="9"/>
  <c r="FM75" i="9"/>
  <c r="FM76" i="9"/>
  <c r="FM77" i="9"/>
  <c r="FM78" i="9"/>
  <c r="FM79" i="9"/>
  <c r="FM80" i="9"/>
  <c r="FM81" i="9"/>
  <c r="FM82" i="9"/>
  <c r="FM83" i="9"/>
  <c r="FM84" i="9"/>
  <c r="FM85" i="9"/>
  <c r="FM86" i="9"/>
  <c r="FM87" i="9"/>
  <c r="FM88" i="9"/>
  <c r="FK66" i="9"/>
  <c r="FK67" i="9"/>
  <c r="FK68" i="9"/>
  <c r="FK69" i="9"/>
  <c r="FK70" i="9"/>
  <c r="FK71" i="9"/>
  <c r="FK72" i="9"/>
  <c r="FK73" i="9"/>
  <c r="FK74" i="9"/>
  <c r="FK75" i="9"/>
  <c r="FK76" i="9"/>
  <c r="FK77" i="9"/>
  <c r="FK78" i="9"/>
  <c r="FK79" i="9"/>
  <c r="FK80" i="9"/>
  <c r="FK81" i="9"/>
  <c r="FK82" i="9"/>
  <c r="FK83" i="9"/>
  <c r="FK84" i="9"/>
  <c r="FK85" i="9"/>
  <c r="FK86" i="9"/>
  <c r="FK87" i="9"/>
  <c r="FK88" i="9"/>
  <c r="FG66" i="9"/>
  <c r="FG67" i="9"/>
  <c r="FG68" i="9"/>
  <c r="FG69" i="9"/>
  <c r="FG70" i="9"/>
  <c r="FG71" i="9"/>
  <c r="FG72" i="9"/>
  <c r="FG73" i="9"/>
  <c r="FG74" i="9"/>
  <c r="FG75" i="9"/>
  <c r="FG76" i="9"/>
  <c r="FG77" i="9"/>
  <c r="FG78" i="9"/>
  <c r="FG79" i="9"/>
  <c r="FG80" i="9"/>
  <c r="FG81" i="9"/>
  <c r="FG82" i="9"/>
  <c r="FG83" i="9"/>
  <c r="FG84" i="9"/>
  <c r="FG85" i="9"/>
  <c r="FG86" i="9"/>
  <c r="FG87" i="9"/>
  <c r="FG88" i="9"/>
  <c r="FE66" i="9"/>
  <c r="FE67" i="9"/>
  <c r="FE68" i="9"/>
  <c r="FE69" i="9"/>
  <c r="FE70" i="9"/>
  <c r="FE71" i="9"/>
  <c r="FE72" i="9"/>
  <c r="FE73" i="9"/>
  <c r="FE74" i="9"/>
  <c r="FE75" i="9"/>
  <c r="FE76" i="9"/>
  <c r="FE77" i="9"/>
  <c r="FE78" i="9"/>
  <c r="FE79" i="9"/>
  <c r="FE80" i="9"/>
  <c r="FE81" i="9"/>
  <c r="FE82" i="9"/>
  <c r="FE83" i="9"/>
  <c r="FE84" i="9"/>
  <c r="FE85" i="9"/>
  <c r="FE86" i="9"/>
  <c r="FE87" i="9"/>
  <c r="FE88" i="9"/>
  <c r="FA66" i="9"/>
  <c r="FA67" i="9"/>
  <c r="FA68" i="9"/>
  <c r="FA69" i="9"/>
  <c r="FA70" i="9"/>
  <c r="FA71" i="9"/>
  <c r="FA72" i="9"/>
  <c r="FA73" i="9"/>
  <c r="FA74" i="9"/>
  <c r="FA75" i="9"/>
  <c r="FA76" i="9"/>
  <c r="FA77" i="9"/>
  <c r="FA78" i="9"/>
  <c r="FA79" i="9"/>
  <c r="FA80" i="9"/>
  <c r="FA81" i="9"/>
  <c r="FA82" i="9"/>
  <c r="FA83" i="9"/>
  <c r="FA84" i="9"/>
  <c r="FA85" i="9"/>
  <c r="FA86" i="9"/>
  <c r="FA87" i="9"/>
  <c r="FA88" i="9"/>
  <c r="EY66" i="9"/>
  <c r="EY67" i="9"/>
  <c r="EY68" i="9"/>
  <c r="EY69" i="9"/>
  <c r="EY70" i="9"/>
  <c r="EY71" i="9"/>
  <c r="EY72" i="9"/>
  <c r="EY73" i="9"/>
  <c r="EY74" i="9"/>
  <c r="EY75" i="9"/>
  <c r="EY76" i="9"/>
  <c r="EY77" i="9"/>
  <c r="EY78" i="9"/>
  <c r="EY79" i="9"/>
  <c r="EY80" i="9"/>
  <c r="EY81" i="9"/>
  <c r="EY82" i="9"/>
  <c r="EY83" i="9"/>
  <c r="EY84" i="9"/>
  <c r="EY85" i="9"/>
  <c r="EY86" i="9"/>
  <c r="EY87" i="9"/>
  <c r="EY88" i="9"/>
  <c r="EU66" i="9"/>
  <c r="EU67" i="9"/>
  <c r="EU68" i="9"/>
  <c r="EU69" i="9"/>
  <c r="EU70" i="9"/>
  <c r="EU71" i="9"/>
  <c r="EU72" i="9"/>
  <c r="EU73" i="9"/>
  <c r="EU74" i="9"/>
  <c r="EU75" i="9"/>
  <c r="EU76" i="9"/>
  <c r="EU77" i="9"/>
  <c r="EU78" i="9"/>
  <c r="EU79" i="9"/>
  <c r="EU80" i="9"/>
  <c r="EU81" i="9"/>
  <c r="EU82" i="9"/>
  <c r="EU83" i="9"/>
  <c r="EU84" i="9"/>
  <c r="EU85" i="9"/>
  <c r="EU86" i="9"/>
  <c r="EU87" i="9"/>
  <c r="EU88" i="9"/>
  <c r="ES66" i="9"/>
  <c r="ES67" i="9"/>
  <c r="ES68" i="9"/>
  <c r="ES69" i="9"/>
  <c r="ES70" i="9"/>
  <c r="ES71" i="9"/>
  <c r="ES72" i="9"/>
  <c r="ES73" i="9"/>
  <c r="ES74" i="9"/>
  <c r="ES75" i="9"/>
  <c r="ES76" i="9"/>
  <c r="ES77" i="9"/>
  <c r="ES78" i="9"/>
  <c r="ES79" i="9"/>
  <c r="ES80" i="9"/>
  <c r="ES81" i="9"/>
  <c r="ES82" i="9"/>
  <c r="ES83" i="9"/>
  <c r="ES84" i="9"/>
  <c r="ES85" i="9"/>
  <c r="ES86" i="9"/>
  <c r="ES87" i="9"/>
  <c r="ES88" i="9"/>
  <c r="EQ66" i="9"/>
  <c r="EQ67" i="9"/>
  <c r="EQ68" i="9"/>
  <c r="EQ69" i="9"/>
  <c r="EQ70" i="9"/>
  <c r="EQ71" i="9"/>
  <c r="EQ72" i="9"/>
  <c r="EQ73" i="9"/>
  <c r="EQ74" i="9"/>
  <c r="EQ75" i="9"/>
  <c r="EQ76" i="9"/>
  <c r="EQ77" i="9"/>
  <c r="EQ78" i="9"/>
  <c r="EQ79" i="9"/>
  <c r="EQ80" i="9"/>
  <c r="EQ81" i="9"/>
  <c r="EQ82" i="9"/>
  <c r="EQ83" i="9"/>
  <c r="EQ84" i="9"/>
  <c r="EQ85" i="9"/>
  <c r="EQ86" i="9"/>
  <c r="EQ87" i="9"/>
  <c r="EQ88" i="9"/>
  <c r="EO66" i="9"/>
  <c r="EO67" i="9"/>
  <c r="EO68" i="9"/>
  <c r="EO69" i="9"/>
  <c r="EO70" i="9"/>
  <c r="EO71" i="9"/>
  <c r="EO72" i="9"/>
  <c r="EO73" i="9"/>
  <c r="EO74" i="9"/>
  <c r="EO75" i="9"/>
  <c r="EO76" i="9"/>
  <c r="EO77" i="9"/>
  <c r="EO78" i="9"/>
  <c r="EO79" i="9"/>
  <c r="EO80" i="9"/>
  <c r="EO81" i="9"/>
  <c r="EO82" i="9"/>
  <c r="EO83" i="9"/>
  <c r="EO84" i="9"/>
  <c r="EO85" i="9"/>
  <c r="EO86" i="9"/>
  <c r="EO87" i="9"/>
  <c r="EO88" i="9"/>
  <c r="EM66" i="9"/>
  <c r="EM67" i="9"/>
  <c r="EM68" i="9"/>
  <c r="EM69" i="9"/>
  <c r="EM70" i="9"/>
  <c r="EM71" i="9"/>
  <c r="EM72" i="9"/>
  <c r="EM73" i="9"/>
  <c r="EM74" i="9"/>
  <c r="EM75" i="9"/>
  <c r="EM76" i="9"/>
  <c r="EM77" i="9"/>
  <c r="EM78" i="9"/>
  <c r="EM79" i="9"/>
  <c r="EM80" i="9"/>
  <c r="EM81" i="9"/>
  <c r="EM82" i="9"/>
  <c r="EM83" i="9"/>
  <c r="EM84" i="9"/>
  <c r="EM85" i="9"/>
  <c r="EM86" i="9"/>
  <c r="EM87" i="9"/>
  <c r="EM88" i="9"/>
  <c r="EG66" i="9"/>
  <c r="EG67" i="9"/>
  <c r="EG68" i="9"/>
  <c r="EG69" i="9"/>
  <c r="EG70" i="9"/>
  <c r="EG71" i="9"/>
  <c r="EG72" i="9"/>
  <c r="EG73" i="9"/>
  <c r="EG74" i="9"/>
  <c r="EG75" i="9"/>
  <c r="EG76" i="9"/>
  <c r="EG77" i="9"/>
  <c r="EG78" i="9"/>
  <c r="EG79" i="9"/>
  <c r="EG80" i="9"/>
  <c r="EG81" i="9"/>
  <c r="EG82" i="9"/>
  <c r="EG83" i="9"/>
  <c r="EG84" i="9"/>
  <c r="EG85" i="9"/>
  <c r="EG86" i="9"/>
  <c r="EG87" i="9"/>
  <c r="EG88" i="9"/>
  <c r="EE66" i="9"/>
  <c r="EE67" i="9"/>
  <c r="EE68" i="9"/>
  <c r="EE69" i="9"/>
  <c r="EE70" i="9"/>
  <c r="EE71" i="9"/>
  <c r="EE72" i="9"/>
  <c r="EE73" i="9"/>
  <c r="EE74" i="9"/>
  <c r="EE75" i="9"/>
  <c r="EE76" i="9"/>
  <c r="EE77" i="9"/>
  <c r="EE78" i="9"/>
  <c r="EE79" i="9"/>
  <c r="EE80" i="9"/>
  <c r="EE81" i="9"/>
  <c r="EE82" i="9"/>
  <c r="EE83" i="9"/>
  <c r="EE84" i="9"/>
  <c r="EE85" i="9"/>
  <c r="EE86" i="9"/>
  <c r="EE87" i="9"/>
  <c r="EE88" i="9"/>
  <c r="EC66" i="9"/>
  <c r="EC67" i="9"/>
  <c r="EC68" i="9"/>
  <c r="EC69" i="9"/>
  <c r="EC70" i="9"/>
  <c r="EC71" i="9"/>
  <c r="EC72" i="9"/>
  <c r="EC73" i="9"/>
  <c r="EC74" i="9"/>
  <c r="EC75" i="9"/>
  <c r="EC76" i="9"/>
  <c r="EC77" i="9"/>
  <c r="EC78" i="9"/>
  <c r="EC79" i="9"/>
  <c r="EC80" i="9"/>
  <c r="EC81" i="9"/>
  <c r="EC82" i="9"/>
  <c r="EC83" i="9"/>
  <c r="EC84" i="9"/>
  <c r="EC85" i="9"/>
  <c r="EC86" i="9"/>
  <c r="EC87" i="9"/>
  <c r="EC88" i="9"/>
  <c r="GE66" i="9"/>
  <c r="GE67" i="9"/>
  <c r="GE68" i="9"/>
  <c r="GE69" i="9"/>
  <c r="GE70" i="9"/>
  <c r="GE71" i="9"/>
  <c r="GE72" i="9"/>
  <c r="GE73" i="9"/>
  <c r="GE74" i="9"/>
  <c r="GE75" i="9"/>
  <c r="GE76" i="9"/>
  <c r="GE77" i="9"/>
  <c r="GE78" i="9"/>
  <c r="GE79" i="9"/>
  <c r="GE80" i="9"/>
  <c r="GE81" i="9"/>
  <c r="GE82" i="9"/>
  <c r="GE83" i="9"/>
  <c r="GE84" i="9"/>
  <c r="GE85" i="9"/>
  <c r="GE86" i="9"/>
  <c r="GE87" i="9"/>
  <c r="GE88" i="9"/>
  <c r="GC66" i="9"/>
  <c r="GC67" i="9"/>
  <c r="GC68" i="9"/>
  <c r="GC69" i="9"/>
  <c r="GC70" i="9"/>
  <c r="GC71" i="9"/>
  <c r="GC72" i="9"/>
  <c r="GC73" i="9"/>
  <c r="GC74" i="9"/>
  <c r="GC75" i="9"/>
  <c r="GC76" i="9"/>
  <c r="GC77" i="9"/>
  <c r="GC78" i="9"/>
  <c r="GC79" i="9"/>
  <c r="GC80" i="9"/>
  <c r="GC81" i="9"/>
  <c r="GC82" i="9"/>
  <c r="GC83" i="9"/>
  <c r="GC84" i="9"/>
  <c r="GC85" i="9"/>
  <c r="GC86" i="9"/>
  <c r="GC87" i="9"/>
  <c r="GC88" i="9"/>
  <c r="GA66" i="9"/>
  <c r="GA67" i="9"/>
  <c r="GA68" i="9"/>
  <c r="GA69" i="9"/>
  <c r="GA70" i="9"/>
  <c r="GA71" i="9"/>
  <c r="GA72" i="9"/>
  <c r="GA73" i="9"/>
  <c r="GA74" i="9"/>
  <c r="GA75" i="9"/>
  <c r="GA76" i="9"/>
  <c r="GA77" i="9"/>
  <c r="GA78" i="9"/>
  <c r="GA79" i="9"/>
  <c r="GA80" i="9"/>
  <c r="GA81" i="9"/>
  <c r="GA82" i="9"/>
  <c r="GA83" i="9"/>
  <c r="GA84" i="9"/>
  <c r="GA85" i="9"/>
  <c r="GA86" i="9"/>
  <c r="GA87" i="9"/>
  <c r="GA88" i="9"/>
  <c r="IC91" i="9"/>
  <c r="IC92" i="9"/>
  <c r="IC93" i="9"/>
  <c r="IC94" i="9"/>
  <c r="IC95" i="9"/>
  <c r="IC96" i="9"/>
  <c r="IC97" i="9"/>
  <c r="IC98" i="9"/>
  <c r="IC99" i="9"/>
  <c r="IA91" i="9"/>
  <c r="IA92" i="9"/>
  <c r="IA93" i="9"/>
  <c r="IA94" i="9"/>
  <c r="IA95" i="9"/>
  <c r="IA96" i="9"/>
  <c r="IA97" i="9"/>
  <c r="IA98" i="9"/>
  <c r="IA99" i="9"/>
  <c r="HU91" i="9"/>
  <c r="HU92" i="9"/>
  <c r="HU93" i="9"/>
  <c r="HU94" i="9"/>
  <c r="HU95" i="9"/>
  <c r="HU96" i="9"/>
  <c r="HU97" i="9"/>
  <c r="HU98" i="9"/>
  <c r="HU99" i="9"/>
  <c r="HQ91" i="9"/>
  <c r="HQ92" i="9"/>
  <c r="HQ93" i="9"/>
  <c r="HQ94" i="9"/>
  <c r="HQ95" i="9"/>
  <c r="HQ96" i="9"/>
  <c r="HQ97" i="9"/>
  <c r="HQ98" i="9"/>
  <c r="HQ99" i="9"/>
  <c r="FI91" i="9"/>
  <c r="FI92" i="9"/>
  <c r="FI93" i="9"/>
  <c r="FI94" i="9"/>
  <c r="FI95" i="9"/>
  <c r="FI96" i="9"/>
  <c r="FI97" i="9"/>
  <c r="FI98" i="9"/>
  <c r="FI99" i="9"/>
  <c r="GY91" i="9"/>
  <c r="GY92" i="9"/>
  <c r="GY93" i="9"/>
  <c r="GY94" i="9"/>
  <c r="GY95" i="9"/>
  <c r="GY96" i="9"/>
  <c r="GY97" i="9"/>
  <c r="GY98" i="9"/>
  <c r="GY99" i="9"/>
  <c r="GW91" i="9"/>
  <c r="GW92" i="9"/>
  <c r="GW93" i="9"/>
  <c r="GW94" i="9"/>
  <c r="GW95" i="9"/>
  <c r="GW96" i="9"/>
  <c r="GW97" i="9"/>
  <c r="GW98" i="9"/>
  <c r="GW99" i="9"/>
  <c r="GG91" i="9"/>
  <c r="GG92" i="9"/>
  <c r="GG93" i="9"/>
  <c r="GG94" i="9"/>
  <c r="GG95" i="9"/>
  <c r="GG96" i="9"/>
  <c r="GG97" i="9"/>
  <c r="GG98" i="9"/>
  <c r="GG99" i="9"/>
  <c r="FU91" i="9"/>
  <c r="FU92" i="9"/>
  <c r="FU93" i="9"/>
  <c r="FU94" i="9"/>
  <c r="FU95" i="9"/>
  <c r="FU96" i="9"/>
  <c r="FU97" i="9"/>
  <c r="FU98" i="9"/>
  <c r="FU99" i="9"/>
  <c r="EW91" i="9"/>
  <c r="EW92" i="9"/>
  <c r="EW93" i="9"/>
  <c r="EW94" i="9"/>
  <c r="EW95" i="9"/>
  <c r="EW96" i="9"/>
  <c r="EW97" i="9"/>
  <c r="EW98" i="9"/>
  <c r="EW99" i="9"/>
  <c r="HW91" i="9"/>
  <c r="HW92" i="9"/>
  <c r="HW93" i="9"/>
  <c r="HW94" i="9"/>
  <c r="HW95" i="9"/>
  <c r="HW96" i="9"/>
  <c r="HW97" i="9"/>
  <c r="HW98" i="9"/>
  <c r="HW99" i="9"/>
  <c r="HS91" i="9"/>
  <c r="HS92" i="9"/>
  <c r="HS93" i="9"/>
  <c r="HS94" i="9"/>
  <c r="HS95" i="9"/>
  <c r="HS96" i="9"/>
  <c r="HS97" i="9"/>
  <c r="HS98" i="9"/>
  <c r="HS99" i="9"/>
  <c r="HK91" i="9"/>
  <c r="HK92" i="9"/>
  <c r="HK93" i="9"/>
  <c r="HK94" i="9"/>
  <c r="HK95" i="9"/>
  <c r="HK96" i="9"/>
  <c r="HK97" i="9"/>
  <c r="HK98" i="9"/>
  <c r="HK99" i="9"/>
  <c r="HG91" i="9"/>
  <c r="HG92" i="9"/>
  <c r="HG93" i="9"/>
  <c r="HG94" i="9"/>
  <c r="HG95" i="9"/>
  <c r="HG96" i="9"/>
  <c r="HG97" i="9"/>
  <c r="HG98" i="9"/>
  <c r="HG99" i="9"/>
  <c r="GQ91" i="9"/>
  <c r="GQ92" i="9"/>
  <c r="GQ93" i="9"/>
  <c r="GQ94" i="9"/>
  <c r="GQ95" i="9"/>
  <c r="GQ96" i="9"/>
  <c r="GQ97" i="9"/>
  <c r="GQ98" i="9"/>
  <c r="GQ99" i="9"/>
  <c r="GO91" i="9"/>
  <c r="GO92" i="9"/>
  <c r="GO93" i="9"/>
  <c r="GO94" i="9"/>
  <c r="GO95" i="9"/>
  <c r="GO96" i="9"/>
  <c r="GO97" i="9"/>
  <c r="GO98" i="9"/>
  <c r="GO99" i="9"/>
  <c r="GI91" i="9"/>
  <c r="GI92" i="9"/>
  <c r="GI93" i="9"/>
  <c r="GI94" i="9"/>
  <c r="GI95" i="9"/>
  <c r="GI96" i="9"/>
  <c r="GI97" i="9"/>
  <c r="GI98" i="9"/>
  <c r="GI99" i="9"/>
  <c r="FY91" i="9"/>
  <c r="FY92" i="9"/>
  <c r="FY93" i="9"/>
  <c r="FY94" i="9"/>
  <c r="FY95" i="9"/>
  <c r="FY96" i="9"/>
  <c r="FY97" i="9"/>
  <c r="FY98" i="9"/>
  <c r="FY99" i="9"/>
  <c r="FS91" i="9"/>
  <c r="FS92" i="9"/>
  <c r="FS93" i="9"/>
  <c r="FS94" i="9"/>
  <c r="FS95" i="9"/>
  <c r="FS96" i="9"/>
  <c r="FS97" i="9"/>
  <c r="FS98" i="9"/>
  <c r="FS99" i="9"/>
  <c r="FQ91" i="9"/>
  <c r="FQ92" i="9"/>
  <c r="FQ93" i="9"/>
  <c r="FQ94" i="9"/>
  <c r="FQ95" i="9"/>
  <c r="FQ96" i="9"/>
  <c r="FQ97" i="9"/>
  <c r="FQ98" i="9"/>
  <c r="FQ99" i="9"/>
  <c r="FM91" i="9"/>
  <c r="FM92" i="9"/>
  <c r="FM93" i="9"/>
  <c r="FM94" i="9"/>
  <c r="FM95" i="9"/>
  <c r="FM96" i="9"/>
  <c r="FM97" i="9"/>
  <c r="FM98" i="9"/>
  <c r="FM99" i="9"/>
  <c r="FG91" i="9"/>
  <c r="FG92" i="9"/>
  <c r="FG93" i="9"/>
  <c r="FG94" i="9"/>
  <c r="FG95" i="9"/>
  <c r="FG96" i="9"/>
  <c r="FG97" i="9"/>
  <c r="FG98" i="9"/>
  <c r="FG99" i="9"/>
  <c r="FA91" i="9"/>
  <c r="FA92" i="9"/>
  <c r="FA93" i="9"/>
  <c r="FA94" i="9"/>
  <c r="FA95" i="9"/>
  <c r="FA96" i="9"/>
  <c r="FA97" i="9"/>
  <c r="FA98" i="9"/>
  <c r="FA99" i="9"/>
  <c r="EY91" i="9"/>
  <c r="EY92" i="9"/>
  <c r="EY93" i="9"/>
  <c r="EY94" i="9"/>
  <c r="EY95" i="9"/>
  <c r="EY96" i="9"/>
  <c r="EY97" i="9"/>
  <c r="EY98" i="9"/>
  <c r="EY99" i="9"/>
  <c r="EU91" i="9"/>
  <c r="EU92" i="9"/>
  <c r="EU93" i="9"/>
  <c r="EU94" i="9"/>
  <c r="EU95" i="9"/>
  <c r="EU96" i="9"/>
  <c r="EU97" i="9"/>
  <c r="EU98" i="9"/>
  <c r="EU99" i="9"/>
  <c r="ES91" i="9"/>
  <c r="ES92" i="9"/>
  <c r="ES93" i="9"/>
  <c r="ES94" i="9"/>
  <c r="ES95" i="9"/>
  <c r="ES96" i="9"/>
  <c r="ES97" i="9"/>
  <c r="ES98" i="9"/>
  <c r="ES99" i="9"/>
  <c r="EQ91" i="9"/>
  <c r="EQ92" i="9"/>
  <c r="EQ93" i="9"/>
  <c r="EQ94" i="9"/>
  <c r="EQ95" i="9"/>
  <c r="EQ96" i="9"/>
  <c r="EQ97" i="9"/>
  <c r="EQ98" i="9"/>
  <c r="EQ99" i="9"/>
  <c r="EO91" i="9"/>
  <c r="EO92" i="9"/>
  <c r="EO93" i="9"/>
  <c r="EO94" i="9"/>
  <c r="EO95" i="9"/>
  <c r="EO96" i="9"/>
  <c r="EO97" i="9"/>
  <c r="EO98" i="9"/>
  <c r="EO99" i="9"/>
  <c r="EM91" i="9"/>
  <c r="EM92" i="9"/>
  <c r="EM93" i="9"/>
  <c r="EM94" i="9"/>
  <c r="EM95" i="9"/>
  <c r="EM96" i="9"/>
  <c r="EM97" i="9"/>
  <c r="EM98" i="9"/>
  <c r="EM99" i="9"/>
  <c r="EG91" i="9"/>
  <c r="EG92" i="9"/>
  <c r="EG93" i="9"/>
  <c r="EG94" i="9"/>
  <c r="EG95" i="9"/>
  <c r="EG96" i="9"/>
  <c r="EG97" i="9"/>
  <c r="EG98" i="9"/>
  <c r="EG99" i="9"/>
  <c r="EE91" i="9"/>
  <c r="EE92" i="9"/>
  <c r="EE93" i="9"/>
  <c r="EE94" i="9"/>
  <c r="EE95" i="9"/>
  <c r="EE96" i="9"/>
  <c r="EE97" i="9"/>
  <c r="EE98" i="9"/>
  <c r="EE99" i="9"/>
  <c r="EC91" i="9"/>
  <c r="EC92" i="9"/>
  <c r="EC93" i="9"/>
  <c r="EC94" i="9"/>
  <c r="EC95" i="9"/>
  <c r="EC96" i="9"/>
  <c r="EC97" i="9"/>
  <c r="EC98" i="9"/>
  <c r="EC99" i="9"/>
  <c r="GE91" i="9"/>
  <c r="GE92" i="9"/>
  <c r="GE93" i="9"/>
  <c r="GE94" i="9"/>
  <c r="GE95" i="9"/>
  <c r="GE96" i="9"/>
  <c r="GE97" i="9"/>
  <c r="GE98" i="9"/>
  <c r="GE99" i="9"/>
  <c r="GC91" i="9"/>
  <c r="GC92" i="9"/>
  <c r="GC93" i="9"/>
  <c r="GC94" i="9"/>
  <c r="GC95" i="9"/>
  <c r="GC96" i="9"/>
  <c r="GC97" i="9"/>
  <c r="GC98" i="9"/>
  <c r="GC99" i="9"/>
  <c r="GA91" i="9"/>
  <c r="GA92" i="9"/>
  <c r="GA93" i="9"/>
  <c r="GA94" i="9"/>
  <c r="GA95" i="9"/>
  <c r="GA96" i="9"/>
  <c r="GA97" i="9"/>
  <c r="GA98" i="9"/>
  <c r="GA99" i="9"/>
  <c r="IF99" i="9"/>
  <c r="IB11" i="9"/>
  <c r="IB12" i="9"/>
  <c r="IB13" i="9"/>
  <c r="IB14" i="9"/>
  <c r="IB15" i="9"/>
  <c r="IB16" i="9"/>
  <c r="IB17" i="9"/>
  <c r="IB18" i="9"/>
  <c r="IB19" i="9"/>
  <c r="IB20" i="9"/>
  <c r="IB21" i="9"/>
  <c r="IB22" i="9"/>
  <c r="IB23" i="9"/>
  <c r="IB24" i="9"/>
  <c r="HZ11" i="9"/>
  <c r="HZ12" i="9"/>
  <c r="HZ13" i="9"/>
  <c r="HZ14" i="9"/>
  <c r="HZ15" i="9"/>
  <c r="HZ16" i="9"/>
  <c r="HZ17" i="9"/>
  <c r="HZ18" i="9"/>
  <c r="HZ19" i="9"/>
  <c r="HZ20" i="9"/>
  <c r="HZ21" i="9"/>
  <c r="HZ22" i="9"/>
  <c r="HZ23" i="9"/>
  <c r="HZ24" i="9"/>
  <c r="IB27" i="9"/>
  <c r="IB28" i="9"/>
  <c r="IB29" i="9"/>
  <c r="IB30" i="9"/>
  <c r="IB31" i="9"/>
  <c r="IB32" i="9"/>
  <c r="IB33" i="9"/>
  <c r="IB34" i="9"/>
  <c r="IB35" i="9"/>
  <c r="IB36" i="9"/>
  <c r="IB37" i="9"/>
  <c r="IB38" i="9"/>
  <c r="IB39" i="9"/>
  <c r="IB40" i="9"/>
  <c r="IB41" i="9"/>
  <c r="IB42" i="9"/>
  <c r="IB43" i="9"/>
  <c r="IB44" i="9"/>
  <c r="IB45" i="9"/>
  <c r="IB46" i="9"/>
  <c r="IB47" i="9"/>
  <c r="IB48" i="9"/>
  <c r="IB49" i="9"/>
  <c r="IB50" i="9"/>
  <c r="IB51" i="9"/>
  <c r="IB52" i="9"/>
  <c r="IB53" i="9"/>
  <c r="IB54" i="9"/>
  <c r="IB55" i="9"/>
  <c r="IB56" i="9"/>
  <c r="IB57" i="9"/>
  <c r="IB58" i="9"/>
  <c r="IB59" i="9"/>
  <c r="IB60" i="9"/>
  <c r="IB61" i="9"/>
  <c r="IB62" i="9"/>
  <c r="IB63" i="9"/>
  <c r="HZ27" i="9"/>
  <c r="HZ28" i="9"/>
  <c r="HZ29" i="9"/>
  <c r="HZ30" i="9"/>
  <c r="HZ31" i="9"/>
  <c r="HZ32" i="9"/>
  <c r="HZ33" i="9"/>
  <c r="HZ34" i="9"/>
  <c r="HZ35" i="9"/>
  <c r="HZ36" i="9"/>
  <c r="HZ37" i="9"/>
  <c r="HZ38" i="9"/>
  <c r="HZ39" i="9"/>
  <c r="HZ40" i="9"/>
  <c r="HZ41" i="9"/>
  <c r="HZ42" i="9"/>
  <c r="HZ43" i="9"/>
  <c r="HZ44" i="9"/>
  <c r="HZ45" i="9"/>
  <c r="HZ46" i="9"/>
  <c r="HZ47" i="9"/>
  <c r="HZ48" i="9"/>
  <c r="HZ49" i="9"/>
  <c r="HZ50" i="9"/>
  <c r="HZ51" i="9"/>
  <c r="HZ52" i="9"/>
  <c r="HZ53" i="9"/>
  <c r="HZ54" i="9"/>
  <c r="HZ55" i="9"/>
  <c r="HZ56" i="9"/>
  <c r="HZ57" i="9"/>
  <c r="HZ58" i="9"/>
  <c r="HZ59" i="9"/>
  <c r="HZ60" i="9"/>
  <c r="HZ61" i="9"/>
  <c r="HZ62" i="9"/>
  <c r="HZ63" i="9"/>
  <c r="HX27" i="9"/>
  <c r="HX28" i="9"/>
  <c r="HX29" i="9"/>
  <c r="HX30" i="9"/>
  <c r="HX31" i="9"/>
  <c r="HX33" i="9"/>
  <c r="HX34" i="9"/>
  <c r="HX35" i="9"/>
  <c r="HX36" i="9"/>
  <c r="HX37" i="9"/>
  <c r="HX38" i="9"/>
  <c r="HX39" i="9"/>
  <c r="HX40" i="9"/>
  <c r="HX41" i="9"/>
  <c r="HX42" i="9"/>
  <c r="HX43" i="9"/>
  <c r="HX44" i="9"/>
  <c r="HX45" i="9"/>
  <c r="HX46" i="9"/>
  <c r="HX47" i="9"/>
  <c r="HX48" i="9"/>
  <c r="HX49" i="9"/>
  <c r="HX50" i="9"/>
  <c r="HX51" i="9"/>
  <c r="HX52" i="9"/>
  <c r="HX53" i="9"/>
  <c r="HX54" i="9"/>
  <c r="HX55" i="9"/>
  <c r="HX56" i="9"/>
  <c r="HX57" i="9"/>
  <c r="HX58" i="9"/>
  <c r="HX59" i="9"/>
  <c r="HX60" i="9"/>
  <c r="HX61" i="9"/>
  <c r="HX62" i="9"/>
  <c r="HT27" i="9"/>
  <c r="HT28" i="9"/>
  <c r="HT29" i="9"/>
  <c r="HT31" i="9"/>
  <c r="HT32" i="9"/>
  <c r="HT33" i="9"/>
  <c r="HT34" i="9"/>
  <c r="HT35" i="9"/>
  <c r="HT36" i="9"/>
  <c r="HT37" i="9"/>
  <c r="HT38" i="9"/>
  <c r="HT39" i="9"/>
  <c r="HT40" i="9"/>
  <c r="HT41" i="9"/>
  <c r="HT42" i="9"/>
  <c r="HT43" i="9"/>
  <c r="HT44" i="9"/>
  <c r="HT45" i="9"/>
  <c r="HT46" i="9"/>
  <c r="HT47" i="9"/>
  <c r="HT48" i="9"/>
  <c r="HT49" i="9"/>
  <c r="HT50" i="9"/>
  <c r="HT51" i="9"/>
  <c r="HT52" i="9"/>
  <c r="HT53" i="9"/>
  <c r="HT54" i="9"/>
  <c r="HT55" i="9"/>
  <c r="HT56" i="9"/>
  <c r="HT57" i="9"/>
  <c r="HT58" i="9"/>
  <c r="HT59" i="9"/>
  <c r="HT60" i="9"/>
  <c r="HT61" i="9"/>
  <c r="HT62" i="9"/>
  <c r="HP27" i="9"/>
  <c r="HP28" i="9"/>
  <c r="HP29" i="9"/>
  <c r="HP30" i="9"/>
  <c r="HP31" i="9"/>
  <c r="HP32" i="9"/>
  <c r="HP33" i="9"/>
  <c r="HP34" i="9"/>
  <c r="HP35" i="9"/>
  <c r="HP36" i="9"/>
  <c r="HP37" i="9"/>
  <c r="HP38" i="9"/>
  <c r="HP39" i="9"/>
  <c r="HP40" i="9"/>
  <c r="HP41" i="9"/>
  <c r="HP42" i="9"/>
  <c r="HP43" i="9"/>
  <c r="HP44" i="9"/>
  <c r="HP45" i="9"/>
  <c r="HP46" i="9"/>
  <c r="HP47" i="9"/>
  <c r="HP48" i="9"/>
  <c r="HP49" i="9"/>
  <c r="HP50" i="9"/>
  <c r="HP51" i="9"/>
  <c r="HP52" i="9"/>
  <c r="HP53" i="9"/>
  <c r="HP54" i="9"/>
  <c r="HP55" i="9"/>
  <c r="HP56" i="9"/>
  <c r="HP57" i="9"/>
  <c r="HP58" i="9"/>
  <c r="HP59" i="9"/>
  <c r="HP60" i="9"/>
  <c r="HP61" i="9"/>
  <c r="HP62" i="9"/>
  <c r="HP63" i="9"/>
  <c r="HN27" i="9"/>
  <c r="HN28" i="9"/>
  <c r="HN29" i="9"/>
  <c r="HN30" i="9"/>
  <c r="HN31" i="9"/>
  <c r="HN32" i="9"/>
  <c r="HN33" i="9"/>
  <c r="HN34" i="9"/>
  <c r="HN35" i="9"/>
  <c r="HN36" i="9"/>
  <c r="HN37" i="9"/>
  <c r="HN39" i="9"/>
  <c r="HN40" i="9"/>
  <c r="HN41" i="9"/>
  <c r="HN42" i="9"/>
  <c r="HN43" i="9"/>
  <c r="HN44" i="9"/>
  <c r="HN45" i="9"/>
  <c r="HN46" i="9"/>
  <c r="HN47" i="9"/>
  <c r="HN48" i="9"/>
  <c r="HN49" i="9"/>
  <c r="HN50" i="9"/>
  <c r="HN51" i="9"/>
  <c r="HN52" i="9"/>
  <c r="HN53" i="9"/>
  <c r="HN54" i="9"/>
  <c r="HN55" i="9"/>
  <c r="HN56" i="9"/>
  <c r="HN57" i="9"/>
  <c r="HN58" i="9"/>
  <c r="HN59" i="9"/>
  <c r="HN60" i="9"/>
  <c r="HN61" i="9"/>
  <c r="HN62" i="9"/>
  <c r="HH27" i="9"/>
  <c r="HH28" i="9"/>
  <c r="HH29" i="9"/>
  <c r="HH30" i="9"/>
  <c r="HH31" i="9"/>
  <c r="HH32" i="9"/>
  <c r="HH33" i="9"/>
  <c r="HH34" i="9"/>
  <c r="HH35" i="9"/>
  <c r="HH36" i="9"/>
  <c r="HH37" i="9"/>
  <c r="HH38" i="9"/>
  <c r="HH39" i="9"/>
  <c r="HH40" i="9"/>
  <c r="HH41" i="9"/>
  <c r="HH43" i="9"/>
  <c r="HH44" i="9"/>
  <c r="HH45" i="9"/>
  <c r="HH46" i="9"/>
  <c r="HH47" i="9"/>
  <c r="HH48" i="9"/>
  <c r="HH49" i="9"/>
  <c r="HH50" i="9"/>
  <c r="HH51" i="9"/>
  <c r="HH52" i="9"/>
  <c r="HH53" i="9"/>
  <c r="HH54" i="9"/>
  <c r="HH55" i="9"/>
  <c r="HH56" i="9"/>
  <c r="HH57" i="9"/>
  <c r="HH58" i="9"/>
  <c r="HH59" i="9"/>
  <c r="HH60" i="9"/>
  <c r="HH61" i="9"/>
  <c r="HH62" i="9"/>
  <c r="FH27" i="9"/>
  <c r="FH28" i="9"/>
  <c r="FH29" i="9"/>
  <c r="FH30" i="9"/>
  <c r="FH31" i="9"/>
  <c r="FH32" i="9"/>
  <c r="FH33" i="9"/>
  <c r="FH34" i="9"/>
  <c r="FH35" i="9"/>
  <c r="FH36" i="9"/>
  <c r="FH37" i="9"/>
  <c r="FH38" i="9"/>
  <c r="FH39" i="9"/>
  <c r="FH40" i="9"/>
  <c r="FH41" i="9"/>
  <c r="FH42" i="9"/>
  <c r="FH43" i="9"/>
  <c r="FH44" i="9"/>
  <c r="FH45" i="9"/>
  <c r="FH46" i="9"/>
  <c r="FH47" i="9"/>
  <c r="FH48" i="9"/>
  <c r="FH49" i="9"/>
  <c r="FH50" i="9"/>
  <c r="FH51" i="9"/>
  <c r="FH52" i="9"/>
  <c r="FH53" i="9"/>
  <c r="FH54" i="9"/>
  <c r="FH55" i="9"/>
  <c r="FH56" i="9"/>
  <c r="FH57" i="9"/>
  <c r="FH58" i="9"/>
  <c r="FH59" i="9"/>
  <c r="FH60" i="9"/>
  <c r="FH61" i="9"/>
  <c r="FH62" i="9"/>
  <c r="FH63" i="9"/>
  <c r="HD27" i="9"/>
  <c r="HD28" i="9"/>
  <c r="HD29" i="9"/>
  <c r="HD30" i="9"/>
  <c r="HD31" i="9"/>
  <c r="HD32" i="9"/>
  <c r="HD33" i="9"/>
  <c r="HD34" i="9"/>
  <c r="HD35" i="9"/>
  <c r="HD36" i="9"/>
  <c r="HD37" i="9"/>
  <c r="HD38" i="9"/>
  <c r="HD39" i="9"/>
  <c r="HD40" i="9"/>
  <c r="HD41" i="9"/>
  <c r="HD42" i="9"/>
  <c r="HD43" i="9"/>
  <c r="HD44" i="9"/>
  <c r="HD45" i="9"/>
  <c r="HD46" i="9"/>
  <c r="HD47" i="9"/>
  <c r="HD48" i="9"/>
  <c r="HD49" i="9"/>
  <c r="HD50" i="9"/>
  <c r="HD51" i="9"/>
  <c r="HD52" i="9"/>
  <c r="HD53" i="9"/>
  <c r="HD54" i="9"/>
  <c r="HD55" i="9"/>
  <c r="HD56" i="9"/>
  <c r="HD57" i="9"/>
  <c r="HD58" i="9"/>
  <c r="HD59" i="9"/>
  <c r="HD60" i="9"/>
  <c r="HD61" i="9"/>
  <c r="HD62" i="9"/>
  <c r="HD63" i="9"/>
  <c r="HB27" i="9"/>
  <c r="HB28" i="9"/>
  <c r="HB30" i="9"/>
  <c r="HB31" i="9"/>
  <c r="HB32" i="9"/>
  <c r="HB33" i="9"/>
  <c r="HB34" i="9"/>
  <c r="HB36" i="9"/>
  <c r="HB37" i="9"/>
  <c r="HB39" i="9"/>
  <c r="HB40" i="9"/>
  <c r="HB41" i="9"/>
  <c r="HB42" i="9"/>
  <c r="HB43" i="9"/>
  <c r="HB44" i="9"/>
  <c r="HB45" i="9"/>
  <c r="HB46" i="9"/>
  <c r="HB47" i="9"/>
  <c r="HB49" i="9"/>
  <c r="HB50" i="9"/>
  <c r="HB51" i="9"/>
  <c r="HB52" i="9"/>
  <c r="HB53" i="9"/>
  <c r="HB54" i="9"/>
  <c r="HB55" i="9"/>
  <c r="HB57" i="9"/>
  <c r="HB59" i="9"/>
  <c r="HB60" i="9"/>
  <c r="HB61" i="9"/>
  <c r="HB62" i="9"/>
  <c r="GZ27" i="9"/>
  <c r="GZ28" i="9"/>
  <c r="GZ29" i="9"/>
  <c r="GZ30" i="9"/>
  <c r="GZ31" i="9"/>
  <c r="GZ32" i="9"/>
  <c r="GZ33" i="9"/>
  <c r="GZ34" i="9"/>
  <c r="GZ35" i="9"/>
  <c r="GZ36" i="9"/>
  <c r="GZ37" i="9"/>
  <c r="GZ38" i="9"/>
  <c r="GZ39" i="9"/>
  <c r="GZ40" i="9"/>
  <c r="GZ41" i="9"/>
  <c r="GZ42" i="9"/>
  <c r="GZ43" i="9"/>
  <c r="GZ44" i="9"/>
  <c r="GZ45" i="9"/>
  <c r="GZ46" i="9"/>
  <c r="GZ47" i="9"/>
  <c r="GZ48" i="9"/>
  <c r="GZ49" i="9"/>
  <c r="GZ50" i="9"/>
  <c r="GZ51" i="9"/>
  <c r="GZ53" i="9"/>
  <c r="GZ54" i="9"/>
  <c r="GZ55" i="9"/>
  <c r="GZ56" i="9"/>
  <c r="GZ57" i="9"/>
  <c r="GZ58" i="9"/>
  <c r="GZ59" i="9"/>
  <c r="GZ60" i="9"/>
  <c r="GZ61" i="9"/>
  <c r="GZ62" i="9"/>
  <c r="GX27" i="9"/>
  <c r="GX28" i="9"/>
  <c r="GX29" i="9"/>
  <c r="GX30" i="9"/>
  <c r="GX31" i="9"/>
  <c r="GX32" i="9"/>
  <c r="GX33" i="9"/>
  <c r="GX34" i="9"/>
  <c r="GX35" i="9"/>
  <c r="GX36" i="9"/>
  <c r="GX37" i="9"/>
  <c r="GX38" i="9"/>
  <c r="GX39" i="9"/>
  <c r="GX40" i="9"/>
  <c r="GX41" i="9"/>
  <c r="GX42" i="9"/>
  <c r="GX43" i="9"/>
  <c r="GX44" i="9"/>
  <c r="GX45" i="9"/>
  <c r="GX46" i="9"/>
  <c r="GX47" i="9"/>
  <c r="GX48" i="9"/>
  <c r="GX49" i="9"/>
  <c r="GX50" i="9"/>
  <c r="GX51" i="9"/>
  <c r="GX52" i="9"/>
  <c r="GX53" i="9"/>
  <c r="GX54" i="9"/>
  <c r="GX55" i="9"/>
  <c r="GX56" i="9"/>
  <c r="GX57" i="9"/>
  <c r="GX58" i="9"/>
  <c r="GX59" i="9"/>
  <c r="GX60" i="9"/>
  <c r="GX61" i="9"/>
  <c r="GX62" i="9"/>
  <c r="GX63" i="9"/>
  <c r="GV27" i="9"/>
  <c r="GV28" i="9"/>
  <c r="GV29" i="9"/>
  <c r="GV30" i="9"/>
  <c r="GV31" i="9"/>
  <c r="GV32" i="9"/>
  <c r="GV33" i="9"/>
  <c r="GV34" i="9"/>
  <c r="GV35" i="9"/>
  <c r="GV36" i="9"/>
  <c r="GV37" i="9"/>
  <c r="GV38" i="9"/>
  <c r="GV39" i="9"/>
  <c r="GV40" i="9"/>
  <c r="GV41" i="9"/>
  <c r="GV42" i="9"/>
  <c r="GV43" i="9"/>
  <c r="GV44" i="9"/>
  <c r="GV45" i="9"/>
  <c r="GV46" i="9"/>
  <c r="GV47" i="9"/>
  <c r="GV48" i="9"/>
  <c r="GV49" i="9"/>
  <c r="GV50" i="9"/>
  <c r="GV51" i="9"/>
  <c r="GV52" i="9"/>
  <c r="GV53" i="9"/>
  <c r="GV54" i="9"/>
  <c r="GV55" i="9"/>
  <c r="GV56" i="9"/>
  <c r="GV57" i="9"/>
  <c r="GV58" i="9"/>
  <c r="GV59" i="9"/>
  <c r="GV60" i="9"/>
  <c r="GV61" i="9"/>
  <c r="GV62" i="9"/>
  <c r="GV63" i="9"/>
  <c r="GT27" i="9"/>
  <c r="GT28" i="9"/>
  <c r="GT29" i="9"/>
  <c r="GT30" i="9"/>
  <c r="GT31" i="9"/>
  <c r="GT32" i="9"/>
  <c r="GT33" i="9"/>
  <c r="GT34" i="9"/>
  <c r="GT35" i="9"/>
  <c r="GT36" i="9"/>
  <c r="GT37" i="9"/>
  <c r="GT39" i="9"/>
  <c r="GT40" i="9"/>
  <c r="GT41" i="9"/>
  <c r="GT42" i="9"/>
  <c r="GT43" i="9"/>
  <c r="GT44" i="9"/>
  <c r="GT45" i="9"/>
  <c r="GT46" i="9"/>
  <c r="GT47" i="9"/>
  <c r="GT48" i="9"/>
  <c r="GT50" i="9"/>
  <c r="GT51" i="9"/>
  <c r="GT52" i="9"/>
  <c r="GT53" i="9"/>
  <c r="GT54" i="9"/>
  <c r="GT55" i="9"/>
  <c r="GT56" i="9"/>
  <c r="GT57" i="9"/>
  <c r="GT59" i="9"/>
  <c r="GT60" i="9"/>
  <c r="GT61" i="9"/>
  <c r="GT62" i="9"/>
  <c r="GF27" i="9"/>
  <c r="GF28" i="9"/>
  <c r="GF29" i="9"/>
  <c r="GF30" i="9"/>
  <c r="GF31" i="9"/>
  <c r="GF32" i="9"/>
  <c r="GF33" i="9"/>
  <c r="GF34" i="9"/>
  <c r="GF35" i="9"/>
  <c r="GF36" i="9"/>
  <c r="GF37" i="9"/>
  <c r="GF39" i="9"/>
  <c r="GF40" i="9"/>
  <c r="GF41" i="9"/>
  <c r="GF42" i="9"/>
  <c r="GF43" i="9"/>
  <c r="GF44" i="9"/>
  <c r="GF45" i="9"/>
  <c r="GF46" i="9"/>
  <c r="GF47" i="9"/>
  <c r="GF48" i="9"/>
  <c r="GF49" i="9"/>
  <c r="GF50" i="9"/>
  <c r="GF51" i="9"/>
  <c r="GF52" i="9"/>
  <c r="GF53" i="9"/>
  <c r="GF54" i="9"/>
  <c r="GF55" i="9"/>
  <c r="GF56" i="9"/>
  <c r="GF57" i="9"/>
  <c r="GF58" i="9"/>
  <c r="GF59" i="9"/>
  <c r="GF60" i="9"/>
  <c r="GF61" i="9"/>
  <c r="GF62" i="9"/>
  <c r="FT27" i="9"/>
  <c r="FT28" i="9"/>
  <c r="FT29" i="9"/>
  <c r="FT30" i="9"/>
  <c r="FT31" i="9"/>
  <c r="FT32" i="9"/>
  <c r="FT33" i="9"/>
  <c r="FT34" i="9"/>
  <c r="FT35" i="9"/>
  <c r="FT36" i="9"/>
  <c r="FT37" i="9"/>
  <c r="FT38" i="9"/>
  <c r="FT39" i="9"/>
  <c r="FT40" i="9"/>
  <c r="FT41" i="9"/>
  <c r="FT42" i="9"/>
  <c r="FT43" i="9"/>
  <c r="FT44" i="9"/>
  <c r="FT45" i="9"/>
  <c r="FT46" i="9"/>
  <c r="FT47" i="9"/>
  <c r="FT48" i="9"/>
  <c r="FT50" i="9"/>
  <c r="FT51" i="9"/>
  <c r="FT52" i="9"/>
  <c r="FT53" i="9"/>
  <c r="FT54" i="9"/>
  <c r="FT55" i="9"/>
  <c r="FT56" i="9"/>
  <c r="FT57" i="9"/>
  <c r="FT58" i="9"/>
  <c r="FT59" i="9"/>
  <c r="FT60" i="9"/>
  <c r="FT61" i="9"/>
  <c r="FT62" i="9"/>
  <c r="FN27" i="9"/>
  <c r="FN28" i="9"/>
  <c r="FN29" i="9"/>
  <c r="FN30" i="9"/>
  <c r="FN31" i="9"/>
  <c r="FN32" i="9"/>
  <c r="FN33" i="9"/>
  <c r="FN34" i="9"/>
  <c r="FN35" i="9"/>
  <c r="FN36" i="9"/>
  <c r="FN37" i="9"/>
  <c r="FN38" i="9"/>
  <c r="FN39" i="9"/>
  <c r="FN40" i="9"/>
  <c r="FN41" i="9"/>
  <c r="FN42" i="9"/>
  <c r="FN43" i="9"/>
  <c r="FN44" i="9"/>
  <c r="FN45" i="9"/>
  <c r="FN46" i="9"/>
  <c r="FN47" i="9"/>
  <c r="FN48" i="9"/>
  <c r="FN49" i="9"/>
  <c r="FN50" i="9"/>
  <c r="FN51" i="9"/>
  <c r="FN52" i="9"/>
  <c r="FN53" i="9"/>
  <c r="FN54" i="9"/>
  <c r="FN55" i="9"/>
  <c r="FN56" i="9"/>
  <c r="FN57" i="9"/>
  <c r="FN58" i="9"/>
  <c r="FN59" i="9"/>
  <c r="FN60" i="9"/>
  <c r="FN61" i="9"/>
  <c r="FN62" i="9"/>
  <c r="FN63" i="9"/>
  <c r="FB27" i="9"/>
  <c r="FB28" i="9"/>
  <c r="FB29" i="9"/>
  <c r="FB30" i="9"/>
  <c r="FB31" i="9"/>
  <c r="FB32" i="9"/>
  <c r="FB33" i="9"/>
  <c r="FB34" i="9"/>
  <c r="FB35" i="9"/>
  <c r="FB36" i="9"/>
  <c r="FB37" i="9"/>
  <c r="FB38" i="9"/>
  <c r="FB39" i="9"/>
  <c r="FB40" i="9"/>
  <c r="FB41" i="9"/>
  <c r="FB42" i="9"/>
  <c r="FB43" i="9"/>
  <c r="FB44" i="9"/>
  <c r="FB45" i="9"/>
  <c r="FB46" i="9"/>
  <c r="FB47" i="9"/>
  <c r="FB48" i="9"/>
  <c r="FB49" i="9"/>
  <c r="FB50" i="9"/>
  <c r="FB51" i="9"/>
  <c r="FB52" i="9"/>
  <c r="FB53" i="9"/>
  <c r="FB54" i="9"/>
  <c r="FB55" i="9"/>
  <c r="FB56" i="9"/>
  <c r="FB57" i="9"/>
  <c r="FB58" i="9"/>
  <c r="FB59" i="9"/>
  <c r="FB60" i="9"/>
  <c r="FB61" i="9"/>
  <c r="FB62" i="9"/>
  <c r="FB63" i="9"/>
  <c r="EV27" i="9"/>
  <c r="EV28" i="9"/>
  <c r="EV29" i="9"/>
  <c r="EV30" i="9"/>
  <c r="EV31" i="9"/>
  <c r="EV32" i="9"/>
  <c r="EV33" i="9"/>
  <c r="EV34" i="9"/>
  <c r="EV35" i="9"/>
  <c r="EV36" i="9"/>
  <c r="EV37" i="9"/>
  <c r="EV38" i="9"/>
  <c r="EV39" i="9"/>
  <c r="EV40" i="9"/>
  <c r="EV41" i="9"/>
  <c r="EV42" i="9"/>
  <c r="EV43" i="9"/>
  <c r="EV44" i="9"/>
  <c r="EV45" i="9"/>
  <c r="EV46" i="9"/>
  <c r="EV47" i="9"/>
  <c r="EV48" i="9"/>
  <c r="EV49" i="9"/>
  <c r="EV50" i="9"/>
  <c r="EV51" i="9"/>
  <c r="EV52" i="9"/>
  <c r="EV53" i="9"/>
  <c r="EV54" i="9"/>
  <c r="EV55" i="9"/>
  <c r="EV56" i="9"/>
  <c r="EV57" i="9"/>
  <c r="EV58" i="9"/>
  <c r="EV59" i="9"/>
  <c r="EV60" i="9"/>
  <c r="EV61" i="9"/>
  <c r="EV62" i="9"/>
  <c r="EV63" i="9"/>
  <c r="EJ27" i="9"/>
  <c r="EJ28" i="9"/>
  <c r="EJ29" i="9"/>
  <c r="EJ30" i="9"/>
  <c r="EJ31" i="9"/>
  <c r="EJ32" i="9"/>
  <c r="EJ33" i="9"/>
  <c r="EJ34" i="9"/>
  <c r="EJ35" i="9"/>
  <c r="EJ36" i="9"/>
  <c r="EJ37" i="9"/>
  <c r="EJ38" i="9"/>
  <c r="EJ39" i="9"/>
  <c r="EJ40" i="9"/>
  <c r="EJ41" i="9"/>
  <c r="EJ42" i="9"/>
  <c r="EJ43" i="9"/>
  <c r="EJ44" i="9"/>
  <c r="EJ45" i="9"/>
  <c r="EJ46" i="9"/>
  <c r="EJ47" i="9"/>
  <c r="EJ48" i="9"/>
  <c r="EJ49" i="9"/>
  <c r="EJ50" i="9"/>
  <c r="EJ51" i="9"/>
  <c r="EJ52" i="9"/>
  <c r="EJ53" i="9"/>
  <c r="EJ54" i="9"/>
  <c r="EJ55" i="9"/>
  <c r="EJ56" i="9"/>
  <c r="EJ57" i="9"/>
  <c r="EJ58" i="9"/>
  <c r="EJ59" i="9"/>
  <c r="EJ60" i="9"/>
  <c r="EJ61" i="9"/>
  <c r="EJ62" i="9"/>
  <c r="EJ63" i="9"/>
  <c r="EH27" i="9"/>
  <c r="EH28" i="9"/>
  <c r="EH29" i="9"/>
  <c r="EH30" i="9"/>
  <c r="EH31" i="9"/>
  <c r="EH32" i="9"/>
  <c r="EH33" i="9"/>
  <c r="EH34" i="9"/>
  <c r="EH35" i="9"/>
  <c r="EH36" i="9"/>
  <c r="EH37" i="9"/>
  <c r="EH38" i="9"/>
  <c r="EH39" i="9"/>
  <c r="EH41" i="9"/>
  <c r="EH42" i="9"/>
  <c r="EH44" i="9"/>
  <c r="EH45" i="9"/>
  <c r="EH47" i="9"/>
  <c r="EH48" i="9"/>
  <c r="EH49" i="9"/>
  <c r="EH50" i="9"/>
  <c r="EH51" i="9"/>
  <c r="EH52" i="9"/>
  <c r="EH53" i="9"/>
  <c r="EH54" i="9"/>
  <c r="EH55" i="9"/>
  <c r="EH58" i="9"/>
  <c r="EH59" i="9"/>
  <c r="EH60" i="9"/>
  <c r="EH61" i="9"/>
  <c r="EH62" i="9"/>
  <c r="HV27" i="9"/>
  <c r="HV28" i="9"/>
  <c r="HV29" i="9"/>
  <c r="HV30" i="9"/>
  <c r="HV31" i="9"/>
  <c r="HV32" i="9"/>
  <c r="HV33" i="9"/>
  <c r="HV34" i="9"/>
  <c r="HV35" i="9"/>
  <c r="HV36" i="9"/>
  <c r="HV37" i="9"/>
  <c r="HV38" i="9"/>
  <c r="HV39" i="9"/>
  <c r="HV40" i="9"/>
  <c r="HV41" i="9"/>
  <c r="HV42" i="9"/>
  <c r="HV43" i="9"/>
  <c r="HV44" i="9"/>
  <c r="HV45" i="9"/>
  <c r="HV46" i="9"/>
  <c r="HV47" i="9"/>
  <c r="HV48" i="9"/>
  <c r="HV49" i="9"/>
  <c r="HV50" i="9"/>
  <c r="HV51" i="9"/>
  <c r="HV52" i="9"/>
  <c r="HV53" i="9"/>
  <c r="HV54" i="9"/>
  <c r="HV55" i="9"/>
  <c r="HV56" i="9"/>
  <c r="HV57" i="9"/>
  <c r="HV58" i="9"/>
  <c r="HV59" i="9"/>
  <c r="HV60" i="9"/>
  <c r="HV61" i="9"/>
  <c r="HV62" i="9"/>
  <c r="HV63" i="9"/>
  <c r="HR27" i="9"/>
  <c r="HR28" i="9"/>
  <c r="HR29" i="9"/>
  <c r="HR30" i="9"/>
  <c r="HR31" i="9"/>
  <c r="HR32" i="9"/>
  <c r="HR33" i="9"/>
  <c r="HR34" i="9"/>
  <c r="HR35" i="9"/>
  <c r="HR36" i="9"/>
  <c r="HR37" i="9"/>
  <c r="HR38" i="9"/>
  <c r="HR39" i="9"/>
  <c r="HR40" i="9"/>
  <c r="HR41" i="9"/>
  <c r="HR42" i="9"/>
  <c r="HR43" i="9"/>
  <c r="HR44" i="9"/>
  <c r="HR45" i="9"/>
  <c r="HR46" i="9"/>
  <c r="HR47" i="9"/>
  <c r="HR48" i="9"/>
  <c r="HR49" i="9"/>
  <c r="HR50" i="9"/>
  <c r="HR51" i="9"/>
  <c r="HR52" i="9"/>
  <c r="HR53" i="9"/>
  <c r="HR54" i="9"/>
  <c r="HR55" i="9"/>
  <c r="HR56" i="9"/>
  <c r="HR57" i="9"/>
  <c r="HR58" i="9"/>
  <c r="HR59" i="9"/>
  <c r="HR60" i="9"/>
  <c r="HR61" i="9"/>
  <c r="HR62" i="9"/>
  <c r="HR63" i="9"/>
  <c r="HJ27" i="9"/>
  <c r="HJ28" i="9"/>
  <c r="HJ29" i="9"/>
  <c r="HJ30" i="9"/>
  <c r="HJ31" i="9"/>
  <c r="HJ32" i="9"/>
  <c r="HJ33" i="9"/>
  <c r="HJ34" i="9"/>
  <c r="HJ35" i="9"/>
  <c r="HJ36" i="9"/>
  <c r="HJ37" i="9"/>
  <c r="HJ38" i="9"/>
  <c r="HJ39" i="9"/>
  <c r="HJ40" i="9"/>
  <c r="HJ41" i="9"/>
  <c r="HJ42" i="9"/>
  <c r="HJ43" i="9"/>
  <c r="HJ44" i="9"/>
  <c r="HJ45" i="9"/>
  <c r="HJ46" i="9"/>
  <c r="HJ47" i="9"/>
  <c r="HJ48" i="9"/>
  <c r="HJ49" i="9"/>
  <c r="HJ50" i="9"/>
  <c r="HJ51" i="9"/>
  <c r="HJ52" i="9"/>
  <c r="HJ53" i="9"/>
  <c r="HJ54" i="9"/>
  <c r="HJ55" i="9"/>
  <c r="HJ56" i="9"/>
  <c r="HJ57" i="9"/>
  <c r="HJ58" i="9"/>
  <c r="HJ59" i="9"/>
  <c r="HJ60" i="9"/>
  <c r="HJ61" i="9"/>
  <c r="HJ62" i="9"/>
  <c r="HJ63" i="9"/>
  <c r="HF27" i="9"/>
  <c r="HF28" i="9"/>
  <c r="HF29" i="9"/>
  <c r="HF30" i="9"/>
  <c r="HF31" i="9"/>
  <c r="HF32" i="9"/>
  <c r="HF33" i="9"/>
  <c r="HF34" i="9"/>
  <c r="HF35" i="9"/>
  <c r="HF36" i="9"/>
  <c r="HF37" i="9"/>
  <c r="HF38" i="9"/>
  <c r="HF39" i="9"/>
  <c r="HF40" i="9"/>
  <c r="HF41" i="9"/>
  <c r="HF42" i="9"/>
  <c r="HF43" i="9"/>
  <c r="HF44" i="9"/>
  <c r="HF45" i="9"/>
  <c r="HF46" i="9"/>
  <c r="HF47" i="9"/>
  <c r="HF48" i="9"/>
  <c r="HF49" i="9"/>
  <c r="HF50" i="9"/>
  <c r="HF51" i="9"/>
  <c r="HF52" i="9"/>
  <c r="HF53" i="9"/>
  <c r="HF54" i="9"/>
  <c r="HF55" i="9"/>
  <c r="HF56" i="9"/>
  <c r="HF57" i="9"/>
  <c r="HF58" i="9"/>
  <c r="HF59" i="9"/>
  <c r="HF60" i="9"/>
  <c r="HF61" i="9"/>
  <c r="HF62" i="9"/>
  <c r="HF63" i="9"/>
  <c r="GR27" i="9"/>
  <c r="GR28" i="9"/>
  <c r="GR29" i="9"/>
  <c r="GR30" i="9"/>
  <c r="GR31" i="9"/>
  <c r="GR32" i="9"/>
  <c r="GR33" i="9"/>
  <c r="GR34" i="9"/>
  <c r="GR35" i="9"/>
  <c r="GR36" i="9"/>
  <c r="GR37" i="9"/>
  <c r="GR38" i="9"/>
  <c r="GR39" i="9"/>
  <c r="GR40" i="9"/>
  <c r="GR41" i="9"/>
  <c r="GR42" i="9"/>
  <c r="GR43" i="9"/>
  <c r="GR44" i="9"/>
  <c r="GR45" i="9"/>
  <c r="GR46" i="9"/>
  <c r="GR47" i="9"/>
  <c r="GR48" i="9"/>
  <c r="GR49" i="9"/>
  <c r="GR50" i="9"/>
  <c r="GR51" i="9"/>
  <c r="GR52" i="9"/>
  <c r="GR53" i="9"/>
  <c r="GR54" i="9"/>
  <c r="GR55" i="9"/>
  <c r="GR56" i="9"/>
  <c r="GR57" i="9"/>
  <c r="GR58" i="9"/>
  <c r="GR59" i="9"/>
  <c r="GR60" i="9"/>
  <c r="GR61" i="9"/>
  <c r="GR62" i="9"/>
  <c r="GR63" i="9"/>
  <c r="GP27" i="9"/>
  <c r="GP28" i="9"/>
  <c r="GP29" i="9"/>
  <c r="GP30" i="9"/>
  <c r="GP31" i="9"/>
  <c r="GP32" i="9"/>
  <c r="GP33" i="9"/>
  <c r="GP34" i="9"/>
  <c r="GP35" i="9"/>
  <c r="GP36" i="9"/>
  <c r="GP37" i="9"/>
  <c r="GP38" i="9"/>
  <c r="GP39" i="9"/>
  <c r="GP40" i="9"/>
  <c r="GP41" i="9"/>
  <c r="GP42" i="9"/>
  <c r="GP43" i="9"/>
  <c r="GP44" i="9"/>
  <c r="GP45" i="9"/>
  <c r="GP46" i="9"/>
  <c r="GP47" i="9"/>
  <c r="GP48" i="9"/>
  <c r="GP49" i="9"/>
  <c r="GP50" i="9"/>
  <c r="GP51" i="9"/>
  <c r="GP52" i="9"/>
  <c r="GP53" i="9"/>
  <c r="GP54" i="9"/>
  <c r="GP55" i="9"/>
  <c r="GP56" i="9"/>
  <c r="GP57" i="9"/>
  <c r="GP58" i="9"/>
  <c r="GP59" i="9"/>
  <c r="GP60" i="9"/>
  <c r="GP61" i="9"/>
  <c r="GP62" i="9"/>
  <c r="GP63" i="9"/>
  <c r="GN27" i="9"/>
  <c r="GN28" i="9"/>
  <c r="GN29" i="9"/>
  <c r="GN30" i="9"/>
  <c r="GN31" i="9"/>
  <c r="GN32" i="9"/>
  <c r="GN33" i="9"/>
  <c r="GN34" i="9"/>
  <c r="GN35" i="9"/>
  <c r="GN36" i="9"/>
  <c r="GN37" i="9"/>
  <c r="GN38" i="9"/>
  <c r="GN39" i="9"/>
  <c r="GN40" i="9"/>
  <c r="GN41" i="9"/>
  <c r="GN42" i="9"/>
  <c r="GN43" i="9"/>
  <c r="GN44" i="9"/>
  <c r="GN45" i="9"/>
  <c r="GN46" i="9"/>
  <c r="GN47" i="9"/>
  <c r="GN48" i="9"/>
  <c r="GN49" i="9"/>
  <c r="GN50" i="9"/>
  <c r="GN51" i="9"/>
  <c r="GN52" i="9"/>
  <c r="GN53" i="9"/>
  <c r="GN54" i="9"/>
  <c r="GN55" i="9"/>
  <c r="GN56" i="9"/>
  <c r="GN57" i="9"/>
  <c r="GN58" i="9"/>
  <c r="GN59" i="9"/>
  <c r="GN60" i="9"/>
  <c r="GN61" i="9"/>
  <c r="GN62" i="9"/>
  <c r="GN63" i="9"/>
  <c r="GH27" i="9"/>
  <c r="GH28" i="9"/>
  <c r="GH29" i="9"/>
  <c r="GH30" i="9"/>
  <c r="GH31" i="9"/>
  <c r="GH32" i="9"/>
  <c r="GH33" i="9"/>
  <c r="GH34" i="9"/>
  <c r="GH35" i="9"/>
  <c r="GH36" i="9"/>
  <c r="GH37" i="9"/>
  <c r="GH38" i="9"/>
  <c r="GH39" i="9"/>
  <c r="GH40" i="9"/>
  <c r="GH41" i="9"/>
  <c r="GH42" i="9"/>
  <c r="GH43" i="9"/>
  <c r="GH44" i="9"/>
  <c r="GH45" i="9"/>
  <c r="GH46" i="9"/>
  <c r="GH47" i="9"/>
  <c r="GH48" i="9"/>
  <c r="GH49" i="9"/>
  <c r="GH50" i="9"/>
  <c r="GH51" i="9"/>
  <c r="GH52" i="9"/>
  <c r="GH53" i="9"/>
  <c r="GH54" i="9"/>
  <c r="GH55" i="9"/>
  <c r="GH56" i="9"/>
  <c r="GH57" i="9"/>
  <c r="GH58" i="9"/>
  <c r="GH59" i="9"/>
  <c r="GH60" i="9"/>
  <c r="GH61" i="9"/>
  <c r="GH62" i="9"/>
  <c r="GH63" i="9"/>
  <c r="FX27" i="9"/>
  <c r="FX28" i="9"/>
  <c r="FX29" i="9"/>
  <c r="FX30" i="9"/>
  <c r="FX31" i="9"/>
  <c r="FX32" i="9"/>
  <c r="FX33" i="9"/>
  <c r="FX34" i="9"/>
  <c r="FX35" i="9"/>
  <c r="FX36" i="9"/>
  <c r="FX37" i="9"/>
  <c r="FX38" i="9"/>
  <c r="FX39" i="9"/>
  <c r="FX40" i="9"/>
  <c r="FX41" i="9"/>
  <c r="FX42" i="9"/>
  <c r="FX43" i="9"/>
  <c r="FX44" i="9"/>
  <c r="FX45" i="9"/>
  <c r="FX46" i="9"/>
  <c r="FX47" i="9"/>
  <c r="FX48" i="9"/>
  <c r="FX49" i="9"/>
  <c r="FX50" i="9"/>
  <c r="FX51" i="9"/>
  <c r="FX52" i="9"/>
  <c r="FX53" i="9"/>
  <c r="FX54" i="9"/>
  <c r="FX55" i="9"/>
  <c r="FX56" i="9"/>
  <c r="FX57" i="9"/>
  <c r="FX58" i="9"/>
  <c r="FX59" i="9"/>
  <c r="FX60" i="9"/>
  <c r="FX61" i="9"/>
  <c r="FX62" i="9"/>
  <c r="FX63" i="9"/>
  <c r="FV27" i="9"/>
  <c r="FV28" i="9"/>
  <c r="FV29" i="9"/>
  <c r="FV30" i="9"/>
  <c r="FV31" i="9"/>
  <c r="FV32" i="9"/>
  <c r="FV33" i="9"/>
  <c r="FV34" i="9"/>
  <c r="FV35" i="9"/>
  <c r="FV36" i="9"/>
  <c r="FV37" i="9"/>
  <c r="FV38" i="9"/>
  <c r="FV39" i="9"/>
  <c r="FV40" i="9"/>
  <c r="FV41" i="9"/>
  <c r="FV42" i="9"/>
  <c r="FV43" i="9"/>
  <c r="FV44" i="9"/>
  <c r="FV45" i="9"/>
  <c r="FV46" i="9"/>
  <c r="FV47" i="9"/>
  <c r="FV48" i="9"/>
  <c r="FV49" i="9"/>
  <c r="FV50" i="9"/>
  <c r="FV51" i="9"/>
  <c r="FV52" i="9"/>
  <c r="FV53" i="9"/>
  <c r="FV54" i="9"/>
  <c r="FV55" i="9"/>
  <c r="FV56" i="9"/>
  <c r="FV57" i="9"/>
  <c r="FV58" i="9"/>
  <c r="FV59" i="9"/>
  <c r="FV60" i="9"/>
  <c r="FV61" i="9"/>
  <c r="FV62" i="9"/>
  <c r="FV63" i="9"/>
  <c r="FR27" i="9"/>
  <c r="FR28" i="9"/>
  <c r="FR29" i="9"/>
  <c r="FR30" i="9"/>
  <c r="FR31" i="9"/>
  <c r="FR32" i="9"/>
  <c r="FR33" i="9"/>
  <c r="FR34" i="9"/>
  <c r="FR35" i="9"/>
  <c r="FR36" i="9"/>
  <c r="FR37" i="9"/>
  <c r="FR38" i="9"/>
  <c r="FR39" i="9"/>
  <c r="FR40" i="9"/>
  <c r="FR41" i="9"/>
  <c r="FR42" i="9"/>
  <c r="FR43" i="9"/>
  <c r="FR44" i="9"/>
  <c r="FR45" i="9"/>
  <c r="FR46" i="9"/>
  <c r="FR47" i="9"/>
  <c r="FR48" i="9"/>
  <c r="FR49" i="9"/>
  <c r="FR50" i="9"/>
  <c r="FR51" i="9"/>
  <c r="FR52" i="9"/>
  <c r="FR53" i="9"/>
  <c r="FR54" i="9"/>
  <c r="FR55" i="9"/>
  <c r="FR56" i="9"/>
  <c r="FR57" i="9"/>
  <c r="FR58" i="9"/>
  <c r="FR59" i="9"/>
  <c r="FR60" i="9"/>
  <c r="FR61" i="9"/>
  <c r="FR62" i="9"/>
  <c r="FR63" i="9"/>
  <c r="FP27" i="9"/>
  <c r="FP28" i="9"/>
  <c r="FP29" i="9"/>
  <c r="FP30" i="9"/>
  <c r="FP31" i="9"/>
  <c r="FP32" i="9"/>
  <c r="FP33" i="9"/>
  <c r="FP34" i="9"/>
  <c r="FP35" i="9"/>
  <c r="FP36" i="9"/>
  <c r="FP37" i="9"/>
  <c r="FP38" i="9"/>
  <c r="FP39" i="9"/>
  <c r="FP40" i="9"/>
  <c r="FP41" i="9"/>
  <c r="FP42" i="9"/>
  <c r="FP43" i="9"/>
  <c r="FP44" i="9"/>
  <c r="FP45" i="9"/>
  <c r="FP46" i="9"/>
  <c r="FP47" i="9"/>
  <c r="FP48" i="9"/>
  <c r="FP49" i="9"/>
  <c r="FP50" i="9"/>
  <c r="FP51" i="9"/>
  <c r="FP52" i="9"/>
  <c r="FP53" i="9"/>
  <c r="FP54" i="9"/>
  <c r="FP55" i="9"/>
  <c r="FP56" i="9"/>
  <c r="FP57" i="9"/>
  <c r="FP58" i="9"/>
  <c r="FP59" i="9"/>
  <c r="FP60" i="9"/>
  <c r="FP61" i="9"/>
  <c r="FP62" i="9"/>
  <c r="FP63" i="9"/>
  <c r="FL27" i="9"/>
  <c r="FL28" i="9"/>
  <c r="FL29" i="9"/>
  <c r="FL30" i="9"/>
  <c r="FL31" i="9"/>
  <c r="FL32" i="9"/>
  <c r="FL33" i="9"/>
  <c r="FL34" i="9"/>
  <c r="FL35" i="9"/>
  <c r="FL36" i="9"/>
  <c r="FL37" i="9"/>
  <c r="FL38" i="9"/>
  <c r="FL39" i="9"/>
  <c r="FL40" i="9"/>
  <c r="FL41" i="9"/>
  <c r="FL42" i="9"/>
  <c r="FL43" i="9"/>
  <c r="FL44" i="9"/>
  <c r="FL45" i="9"/>
  <c r="FL46" i="9"/>
  <c r="FL47" i="9"/>
  <c r="FL48" i="9"/>
  <c r="FL49" i="9"/>
  <c r="FL50" i="9"/>
  <c r="FL51" i="9"/>
  <c r="FL52" i="9"/>
  <c r="FL53" i="9"/>
  <c r="FL54" i="9"/>
  <c r="FL55" i="9"/>
  <c r="FL56" i="9"/>
  <c r="FL57" i="9"/>
  <c r="FL58" i="9"/>
  <c r="FL59" i="9"/>
  <c r="FL60" i="9"/>
  <c r="FL61" i="9"/>
  <c r="FL62" i="9"/>
  <c r="FL63" i="9"/>
  <c r="FJ27" i="9"/>
  <c r="FJ28" i="9"/>
  <c r="FJ29" i="9"/>
  <c r="FJ30" i="9"/>
  <c r="FJ31" i="9"/>
  <c r="FJ32" i="9"/>
  <c r="FJ33" i="9"/>
  <c r="FJ34" i="9"/>
  <c r="FJ35" i="9"/>
  <c r="FJ36" i="9"/>
  <c r="FJ37" i="9"/>
  <c r="FJ38" i="9"/>
  <c r="FJ39" i="9"/>
  <c r="FJ40" i="9"/>
  <c r="FJ41" i="9"/>
  <c r="FJ42" i="9"/>
  <c r="FJ43" i="9"/>
  <c r="FJ44" i="9"/>
  <c r="FJ45" i="9"/>
  <c r="FJ46" i="9"/>
  <c r="FJ47" i="9"/>
  <c r="FJ48" i="9"/>
  <c r="FJ49" i="9"/>
  <c r="FJ50" i="9"/>
  <c r="FJ51" i="9"/>
  <c r="FJ52" i="9"/>
  <c r="FJ53" i="9"/>
  <c r="FJ54" i="9"/>
  <c r="FJ55" i="9"/>
  <c r="FJ56" i="9"/>
  <c r="FJ57" i="9"/>
  <c r="FJ58" i="9"/>
  <c r="FJ59" i="9"/>
  <c r="FJ60" i="9"/>
  <c r="FJ61" i="9"/>
  <c r="FJ62" i="9"/>
  <c r="FJ63" i="9"/>
  <c r="FF27" i="9"/>
  <c r="FF28" i="9"/>
  <c r="FF29" i="9"/>
  <c r="FF30" i="9"/>
  <c r="FF31" i="9"/>
  <c r="FF32" i="9"/>
  <c r="FF33" i="9"/>
  <c r="FF34" i="9"/>
  <c r="FF35" i="9"/>
  <c r="FF36" i="9"/>
  <c r="FF37" i="9"/>
  <c r="FF38" i="9"/>
  <c r="FF39" i="9"/>
  <c r="FF40" i="9"/>
  <c r="FF41" i="9"/>
  <c r="FF42" i="9"/>
  <c r="FF43" i="9"/>
  <c r="FF44" i="9"/>
  <c r="FF45" i="9"/>
  <c r="FF46" i="9"/>
  <c r="FF47" i="9"/>
  <c r="FF48" i="9"/>
  <c r="FF49" i="9"/>
  <c r="FF50" i="9"/>
  <c r="FF51" i="9"/>
  <c r="FF52" i="9"/>
  <c r="FF53" i="9"/>
  <c r="FF54" i="9"/>
  <c r="FF55" i="9"/>
  <c r="FF56" i="9"/>
  <c r="FF57" i="9"/>
  <c r="FF58" i="9"/>
  <c r="FF59" i="9"/>
  <c r="FF60" i="9"/>
  <c r="FF61" i="9"/>
  <c r="FF62" i="9"/>
  <c r="FF63" i="9"/>
  <c r="FD27" i="9"/>
  <c r="FD28" i="9"/>
  <c r="FD29" i="9"/>
  <c r="FD30" i="9"/>
  <c r="FD31" i="9"/>
  <c r="FD32" i="9"/>
  <c r="FD33" i="9"/>
  <c r="FD34" i="9"/>
  <c r="FD35" i="9"/>
  <c r="FD36" i="9"/>
  <c r="FD37" i="9"/>
  <c r="FD38" i="9"/>
  <c r="FD39" i="9"/>
  <c r="FD40" i="9"/>
  <c r="FD41" i="9"/>
  <c r="FD42" i="9"/>
  <c r="FD43" i="9"/>
  <c r="FD44" i="9"/>
  <c r="FD45" i="9"/>
  <c r="FD46" i="9"/>
  <c r="FD47" i="9"/>
  <c r="FD48" i="9"/>
  <c r="FD49" i="9"/>
  <c r="FD50" i="9"/>
  <c r="FD51" i="9"/>
  <c r="FD52" i="9"/>
  <c r="FD53" i="9"/>
  <c r="FD54" i="9"/>
  <c r="FD55" i="9"/>
  <c r="FD56" i="9"/>
  <c r="FD57" i="9"/>
  <c r="FD58" i="9"/>
  <c r="FD59" i="9"/>
  <c r="FD60" i="9"/>
  <c r="FD61" i="9"/>
  <c r="FD62" i="9"/>
  <c r="FD63" i="9"/>
  <c r="EZ27" i="9"/>
  <c r="EZ28" i="9"/>
  <c r="EZ29" i="9"/>
  <c r="EZ30" i="9"/>
  <c r="EZ31" i="9"/>
  <c r="EZ32" i="9"/>
  <c r="EZ33" i="9"/>
  <c r="EZ34" i="9"/>
  <c r="EZ35" i="9"/>
  <c r="EZ36" i="9"/>
  <c r="EZ37" i="9"/>
  <c r="EZ38" i="9"/>
  <c r="EZ39" i="9"/>
  <c r="EZ40" i="9"/>
  <c r="EZ41" i="9"/>
  <c r="EZ42" i="9"/>
  <c r="EZ43" i="9"/>
  <c r="EZ44" i="9"/>
  <c r="EZ45" i="9"/>
  <c r="EZ46" i="9"/>
  <c r="EZ47" i="9"/>
  <c r="EZ48" i="9"/>
  <c r="EZ49" i="9"/>
  <c r="EZ50" i="9"/>
  <c r="EZ51" i="9"/>
  <c r="EZ52" i="9"/>
  <c r="EZ53" i="9"/>
  <c r="EZ54" i="9"/>
  <c r="EZ55" i="9"/>
  <c r="EZ56" i="9"/>
  <c r="EZ57" i="9"/>
  <c r="EZ58" i="9"/>
  <c r="EZ59" i="9"/>
  <c r="EZ60" i="9"/>
  <c r="EZ61" i="9"/>
  <c r="EZ62" i="9"/>
  <c r="EZ63" i="9"/>
  <c r="EX27" i="9"/>
  <c r="EX28" i="9"/>
  <c r="EX29" i="9"/>
  <c r="EX30" i="9"/>
  <c r="EX31" i="9"/>
  <c r="EX32" i="9"/>
  <c r="EX33" i="9"/>
  <c r="EX34" i="9"/>
  <c r="EX35" i="9"/>
  <c r="EX36" i="9"/>
  <c r="EX37" i="9"/>
  <c r="EX38" i="9"/>
  <c r="EX39" i="9"/>
  <c r="EX40" i="9"/>
  <c r="EX41" i="9"/>
  <c r="EX42" i="9"/>
  <c r="EX43" i="9"/>
  <c r="EX44" i="9"/>
  <c r="EX45" i="9"/>
  <c r="EX46" i="9"/>
  <c r="EX47" i="9"/>
  <c r="EX48" i="9"/>
  <c r="EX49" i="9"/>
  <c r="EX50" i="9"/>
  <c r="EX51" i="9"/>
  <c r="EX52" i="9"/>
  <c r="EX53" i="9"/>
  <c r="EX54" i="9"/>
  <c r="EX55" i="9"/>
  <c r="EX57" i="9"/>
  <c r="EX58" i="9"/>
  <c r="EX59" i="9"/>
  <c r="EX60" i="9"/>
  <c r="EX61" i="9"/>
  <c r="EX62" i="9"/>
  <c r="ET27" i="9"/>
  <c r="ET28" i="9"/>
  <c r="ET29" i="9"/>
  <c r="ET30" i="9"/>
  <c r="ET31" i="9"/>
  <c r="ET32" i="9"/>
  <c r="ET33" i="9"/>
  <c r="ET34" i="9"/>
  <c r="ET35" i="9"/>
  <c r="ET36" i="9"/>
  <c r="ET37" i="9"/>
  <c r="ET38" i="9"/>
  <c r="ET39" i="9"/>
  <c r="ET40" i="9"/>
  <c r="ET41" i="9"/>
  <c r="ET42" i="9"/>
  <c r="ET43" i="9"/>
  <c r="ET44" i="9"/>
  <c r="ET45" i="9"/>
  <c r="ET46" i="9"/>
  <c r="ET47" i="9"/>
  <c r="ET48" i="9"/>
  <c r="ET49" i="9"/>
  <c r="ET50" i="9"/>
  <c r="ET51" i="9"/>
  <c r="ET52" i="9"/>
  <c r="ET53" i="9"/>
  <c r="ET54" i="9"/>
  <c r="ET55" i="9"/>
  <c r="ET56" i="9"/>
  <c r="ET57" i="9"/>
  <c r="ET58" i="9"/>
  <c r="ET59" i="9"/>
  <c r="ET60" i="9"/>
  <c r="ET61" i="9"/>
  <c r="ET62" i="9"/>
  <c r="ET63" i="9"/>
  <c r="ER27" i="9"/>
  <c r="ER28" i="9"/>
  <c r="ER29" i="9"/>
  <c r="ER30" i="9"/>
  <c r="ER31" i="9"/>
  <c r="ER32" i="9"/>
  <c r="ER33" i="9"/>
  <c r="ER34" i="9"/>
  <c r="ER35" i="9"/>
  <c r="ER36" i="9"/>
  <c r="ER37" i="9"/>
  <c r="ER38" i="9"/>
  <c r="ER39" i="9"/>
  <c r="ER40" i="9"/>
  <c r="ER41" i="9"/>
  <c r="ER42" i="9"/>
  <c r="ER43" i="9"/>
  <c r="ER44" i="9"/>
  <c r="ER45" i="9"/>
  <c r="ER46" i="9"/>
  <c r="ER47" i="9"/>
  <c r="ER48" i="9"/>
  <c r="ER49" i="9"/>
  <c r="ER50" i="9"/>
  <c r="ER51" i="9"/>
  <c r="ER52" i="9"/>
  <c r="ER53" i="9"/>
  <c r="ER54" i="9"/>
  <c r="ER55" i="9"/>
  <c r="ER56" i="9"/>
  <c r="ER57" i="9"/>
  <c r="ER58" i="9"/>
  <c r="ER59" i="9"/>
  <c r="ER60" i="9"/>
  <c r="ER61" i="9"/>
  <c r="ER62" i="9"/>
  <c r="ER63" i="9"/>
  <c r="EP27" i="9"/>
  <c r="EP28" i="9"/>
  <c r="EP29" i="9"/>
  <c r="EP30" i="9"/>
  <c r="EP31" i="9"/>
  <c r="EP32" i="9"/>
  <c r="EP33" i="9"/>
  <c r="EP34" i="9"/>
  <c r="EP35" i="9"/>
  <c r="EP36" i="9"/>
  <c r="EP37" i="9"/>
  <c r="EP38" i="9"/>
  <c r="EP39" i="9"/>
  <c r="EP40" i="9"/>
  <c r="EP41" i="9"/>
  <c r="EP42" i="9"/>
  <c r="EP43" i="9"/>
  <c r="EP44" i="9"/>
  <c r="EP45" i="9"/>
  <c r="EP46" i="9"/>
  <c r="EP47" i="9"/>
  <c r="EP48" i="9"/>
  <c r="EP49" i="9"/>
  <c r="EP50" i="9"/>
  <c r="EP51" i="9"/>
  <c r="EP52" i="9"/>
  <c r="EP53" i="9"/>
  <c r="EP54" i="9"/>
  <c r="EP55" i="9"/>
  <c r="EP56" i="9"/>
  <c r="EP57" i="9"/>
  <c r="EP58" i="9"/>
  <c r="EP59" i="9"/>
  <c r="EP60" i="9"/>
  <c r="EP61" i="9"/>
  <c r="EP62" i="9"/>
  <c r="EP63" i="9"/>
  <c r="EN27" i="9"/>
  <c r="EN28" i="9"/>
  <c r="EN29" i="9"/>
  <c r="EN30" i="9"/>
  <c r="EN31" i="9"/>
  <c r="EN32" i="9"/>
  <c r="EN33" i="9"/>
  <c r="EN34" i="9"/>
  <c r="EN35" i="9"/>
  <c r="EN36" i="9"/>
  <c r="EN37" i="9"/>
  <c r="EN38" i="9"/>
  <c r="EN39" i="9"/>
  <c r="EN40" i="9"/>
  <c r="EN41" i="9"/>
  <c r="EN42" i="9"/>
  <c r="EN43" i="9"/>
  <c r="EN44" i="9"/>
  <c r="EN45" i="9"/>
  <c r="EN46" i="9"/>
  <c r="EN47" i="9"/>
  <c r="EN48" i="9"/>
  <c r="EN49" i="9"/>
  <c r="EN50" i="9"/>
  <c r="EN51" i="9"/>
  <c r="EN52" i="9"/>
  <c r="EN53" i="9"/>
  <c r="EN54" i="9"/>
  <c r="EN55" i="9"/>
  <c r="EN56" i="9"/>
  <c r="EN57" i="9"/>
  <c r="EN58" i="9"/>
  <c r="EN59" i="9"/>
  <c r="EN60" i="9"/>
  <c r="EN61" i="9"/>
  <c r="EN62" i="9"/>
  <c r="EN63" i="9"/>
  <c r="EL27" i="9"/>
  <c r="EL28" i="9"/>
  <c r="EL29" i="9"/>
  <c r="EL30" i="9"/>
  <c r="EL31" i="9"/>
  <c r="EL32" i="9"/>
  <c r="EL33" i="9"/>
  <c r="EL34" i="9"/>
  <c r="EL35" i="9"/>
  <c r="EL36" i="9"/>
  <c r="EL37" i="9"/>
  <c r="EL38" i="9"/>
  <c r="EL39" i="9"/>
  <c r="EL40" i="9"/>
  <c r="EL41" i="9"/>
  <c r="EL42" i="9"/>
  <c r="EL43" i="9"/>
  <c r="EL44" i="9"/>
  <c r="EL45" i="9"/>
  <c r="EL46" i="9"/>
  <c r="EL47" i="9"/>
  <c r="EL48" i="9"/>
  <c r="EL49" i="9"/>
  <c r="EL50" i="9"/>
  <c r="EL51" i="9"/>
  <c r="EL52" i="9"/>
  <c r="EL53" i="9"/>
  <c r="EL54" i="9"/>
  <c r="EL55" i="9"/>
  <c r="EL56" i="9"/>
  <c r="EL57" i="9"/>
  <c r="EL58" i="9"/>
  <c r="EL59" i="9"/>
  <c r="EL60" i="9"/>
  <c r="EL61" i="9"/>
  <c r="EL62" i="9"/>
  <c r="EL63" i="9"/>
  <c r="EF27" i="9"/>
  <c r="EF28" i="9"/>
  <c r="EF29" i="9"/>
  <c r="EF30" i="9"/>
  <c r="EF31" i="9"/>
  <c r="EF32" i="9"/>
  <c r="EF33" i="9"/>
  <c r="EF34" i="9"/>
  <c r="EF35" i="9"/>
  <c r="EF36" i="9"/>
  <c r="EF37" i="9"/>
  <c r="EF38" i="9"/>
  <c r="EF39" i="9"/>
  <c r="EF40" i="9"/>
  <c r="EF41" i="9"/>
  <c r="EF42" i="9"/>
  <c r="EF43" i="9"/>
  <c r="EF44" i="9"/>
  <c r="EF45" i="9"/>
  <c r="EF46" i="9"/>
  <c r="EF47" i="9"/>
  <c r="EF48" i="9"/>
  <c r="EF49" i="9"/>
  <c r="EF50" i="9"/>
  <c r="EF51" i="9"/>
  <c r="EF52" i="9"/>
  <c r="EF53" i="9"/>
  <c r="EF54" i="9"/>
  <c r="EF55" i="9"/>
  <c r="EF56" i="9"/>
  <c r="EF57" i="9"/>
  <c r="EF58" i="9"/>
  <c r="EF59" i="9"/>
  <c r="EF60" i="9"/>
  <c r="EF61" i="9"/>
  <c r="EF62" i="9"/>
  <c r="EF63" i="9"/>
  <c r="ED27" i="9"/>
  <c r="ED28" i="9"/>
  <c r="ED29" i="9"/>
  <c r="ED30" i="9"/>
  <c r="ED31" i="9"/>
  <c r="ED32" i="9"/>
  <c r="ED33" i="9"/>
  <c r="ED34" i="9"/>
  <c r="ED35" i="9"/>
  <c r="ED36" i="9"/>
  <c r="ED37" i="9"/>
  <c r="ED38" i="9"/>
  <c r="ED39" i="9"/>
  <c r="ED40" i="9"/>
  <c r="ED41" i="9"/>
  <c r="ED42" i="9"/>
  <c r="ED43" i="9"/>
  <c r="ED44" i="9"/>
  <c r="ED45" i="9"/>
  <c r="ED46" i="9"/>
  <c r="ED47" i="9"/>
  <c r="ED48" i="9"/>
  <c r="ED49" i="9"/>
  <c r="ED50" i="9"/>
  <c r="ED51" i="9"/>
  <c r="ED52" i="9"/>
  <c r="ED53" i="9"/>
  <c r="ED54" i="9"/>
  <c r="ED55" i="9"/>
  <c r="ED56" i="9"/>
  <c r="ED57" i="9"/>
  <c r="ED58" i="9"/>
  <c r="ED59" i="9"/>
  <c r="ED60" i="9"/>
  <c r="ED61" i="9"/>
  <c r="ED62" i="9"/>
  <c r="ED63" i="9"/>
  <c r="EB27" i="9"/>
  <c r="EB28" i="9"/>
  <c r="EB29" i="9"/>
  <c r="EB30" i="9"/>
  <c r="EB31" i="9"/>
  <c r="EB32" i="9"/>
  <c r="EB33" i="9"/>
  <c r="EB34" i="9"/>
  <c r="EB35" i="9"/>
  <c r="EB36" i="9"/>
  <c r="EB37" i="9"/>
  <c r="EB38" i="9"/>
  <c r="EB39" i="9"/>
  <c r="EB40" i="9"/>
  <c r="EB41" i="9"/>
  <c r="EB42" i="9"/>
  <c r="EB43" i="9"/>
  <c r="EB44" i="9"/>
  <c r="EB45" i="9"/>
  <c r="EB46" i="9"/>
  <c r="EB47" i="9"/>
  <c r="EB48" i="9"/>
  <c r="EB49" i="9"/>
  <c r="EB50" i="9"/>
  <c r="EB51" i="9"/>
  <c r="EB52" i="9"/>
  <c r="EB53" i="9"/>
  <c r="EB54" i="9"/>
  <c r="EB55" i="9"/>
  <c r="EB56" i="9"/>
  <c r="EB57" i="9"/>
  <c r="EB58" i="9"/>
  <c r="EB59" i="9"/>
  <c r="EB60" i="9"/>
  <c r="EB61" i="9"/>
  <c r="EB62" i="9"/>
  <c r="EB63" i="9"/>
  <c r="GD27" i="9"/>
  <c r="GD28" i="9"/>
  <c r="GD29" i="9"/>
  <c r="GD30" i="9"/>
  <c r="GD31" i="9"/>
  <c r="GD32" i="9"/>
  <c r="GD33" i="9"/>
  <c r="GD34" i="9"/>
  <c r="GD35" i="9"/>
  <c r="GD36" i="9"/>
  <c r="GD37" i="9"/>
  <c r="GD38" i="9"/>
  <c r="GD39" i="9"/>
  <c r="GD40" i="9"/>
  <c r="GD41" i="9"/>
  <c r="GD42" i="9"/>
  <c r="GD43" i="9"/>
  <c r="GD44" i="9"/>
  <c r="GD45" i="9"/>
  <c r="GD46" i="9"/>
  <c r="GD47" i="9"/>
  <c r="GD48" i="9"/>
  <c r="GD49" i="9"/>
  <c r="GD50" i="9"/>
  <c r="GD51" i="9"/>
  <c r="GD52" i="9"/>
  <c r="GD53" i="9"/>
  <c r="GD54" i="9"/>
  <c r="GD55" i="9"/>
  <c r="GD56" i="9"/>
  <c r="GD57" i="9"/>
  <c r="GD58" i="9"/>
  <c r="GD59" i="9"/>
  <c r="GD60" i="9"/>
  <c r="GD61" i="9"/>
  <c r="GD62" i="9"/>
  <c r="GD63" i="9"/>
  <c r="GB27" i="9"/>
  <c r="GB28" i="9"/>
  <c r="GB29" i="9"/>
  <c r="GB30" i="9"/>
  <c r="GB31" i="9"/>
  <c r="GB32" i="9"/>
  <c r="GB33" i="9"/>
  <c r="GB34" i="9"/>
  <c r="GB35" i="9"/>
  <c r="GB36" i="9"/>
  <c r="GB37" i="9"/>
  <c r="GB38" i="9"/>
  <c r="GB39" i="9"/>
  <c r="GB40" i="9"/>
  <c r="GB41" i="9"/>
  <c r="GB42" i="9"/>
  <c r="GB43" i="9"/>
  <c r="GB44" i="9"/>
  <c r="GB45" i="9"/>
  <c r="GB46" i="9"/>
  <c r="GB47" i="9"/>
  <c r="GB48" i="9"/>
  <c r="GB49" i="9"/>
  <c r="GB50" i="9"/>
  <c r="GB51" i="9"/>
  <c r="GB52" i="9"/>
  <c r="GB53" i="9"/>
  <c r="GB54" i="9"/>
  <c r="GB55" i="9"/>
  <c r="GB56" i="9"/>
  <c r="GB57" i="9"/>
  <c r="GB58" i="9"/>
  <c r="GB59" i="9"/>
  <c r="GB60" i="9"/>
  <c r="GB61" i="9"/>
  <c r="GB62" i="9"/>
  <c r="GB63" i="9"/>
  <c r="FZ27" i="9"/>
  <c r="FZ28" i="9"/>
  <c r="FZ29" i="9"/>
  <c r="FZ30" i="9"/>
  <c r="FZ31" i="9"/>
  <c r="FZ32" i="9"/>
  <c r="FZ33" i="9"/>
  <c r="FZ34" i="9"/>
  <c r="FZ35" i="9"/>
  <c r="FZ36" i="9"/>
  <c r="FZ37" i="9"/>
  <c r="FZ38" i="9"/>
  <c r="FZ39" i="9"/>
  <c r="FZ40" i="9"/>
  <c r="FZ41" i="9"/>
  <c r="FZ42" i="9"/>
  <c r="FZ43" i="9"/>
  <c r="FZ44" i="9"/>
  <c r="FZ45" i="9"/>
  <c r="FZ46" i="9"/>
  <c r="FZ47" i="9"/>
  <c r="FZ48" i="9"/>
  <c r="FZ49" i="9"/>
  <c r="FZ50" i="9"/>
  <c r="FZ51" i="9"/>
  <c r="FZ52" i="9"/>
  <c r="FZ53" i="9"/>
  <c r="FZ54" i="9"/>
  <c r="FZ55" i="9"/>
  <c r="FZ56" i="9"/>
  <c r="FZ57" i="9"/>
  <c r="FZ58" i="9"/>
  <c r="FZ59" i="9"/>
  <c r="FZ60" i="9"/>
  <c r="FZ61" i="9"/>
  <c r="FZ62" i="9"/>
  <c r="FZ63" i="9"/>
  <c r="IB66" i="9"/>
  <c r="IB67" i="9"/>
  <c r="IB68" i="9"/>
  <c r="IB69" i="9"/>
  <c r="IB70" i="9"/>
  <c r="IB71" i="9"/>
  <c r="IB72" i="9"/>
  <c r="IB73" i="9"/>
  <c r="IB74" i="9"/>
  <c r="IB75" i="9"/>
  <c r="IB76" i="9"/>
  <c r="IB77" i="9"/>
  <c r="IB78" i="9"/>
  <c r="IB79" i="9"/>
  <c r="IB80" i="9"/>
  <c r="IB81" i="9"/>
  <c r="IB82" i="9"/>
  <c r="IB83" i="9"/>
  <c r="IB84" i="9"/>
  <c r="IB85" i="9"/>
  <c r="IB86" i="9"/>
  <c r="IB87" i="9"/>
  <c r="IB88" i="9"/>
  <c r="HZ66" i="9"/>
  <c r="HZ67" i="9"/>
  <c r="HZ68" i="9"/>
  <c r="HZ69" i="9"/>
  <c r="HZ70" i="9"/>
  <c r="HZ71" i="9"/>
  <c r="HZ72" i="9"/>
  <c r="HZ73" i="9"/>
  <c r="HZ74" i="9"/>
  <c r="HZ75" i="9"/>
  <c r="HZ76" i="9"/>
  <c r="HZ77" i="9"/>
  <c r="HZ78" i="9"/>
  <c r="HZ79" i="9"/>
  <c r="HZ80" i="9"/>
  <c r="HZ81" i="9"/>
  <c r="HZ82" i="9"/>
  <c r="HZ83" i="9"/>
  <c r="HZ84" i="9"/>
  <c r="HZ85" i="9"/>
  <c r="HZ86" i="9"/>
  <c r="HZ87" i="9"/>
  <c r="HZ88" i="9"/>
  <c r="HX66" i="9"/>
  <c r="HX67" i="9"/>
  <c r="HX68" i="9"/>
  <c r="HX69" i="9"/>
  <c r="HX70" i="9"/>
  <c r="HX71" i="9"/>
  <c r="HX72" i="9"/>
  <c r="HX73" i="9"/>
  <c r="HX74" i="9"/>
  <c r="HX75" i="9"/>
  <c r="HX76" i="9"/>
  <c r="HX78" i="9"/>
  <c r="HX79" i="9"/>
  <c r="HX80" i="9"/>
  <c r="HX81" i="9"/>
  <c r="HX83" i="9"/>
  <c r="HX84" i="9"/>
  <c r="HX85" i="9"/>
  <c r="HX86" i="9"/>
  <c r="HT66" i="9"/>
  <c r="HT67" i="9"/>
  <c r="HT68" i="9"/>
  <c r="HT69" i="9"/>
  <c r="HT70" i="9"/>
  <c r="HT71" i="9"/>
  <c r="HT73" i="9"/>
  <c r="HT74" i="9"/>
  <c r="HT75" i="9"/>
  <c r="HT76" i="9"/>
  <c r="HT77" i="9"/>
  <c r="HT78" i="9"/>
  <c r="HT79" i="9"/>
  <c r="HT80" i="9"/>
  <c r="HT81" i="9"/>
  <c r="HT83" i="9"/>
  <c r="HT84" i="9"/>
  <c r="HT85" i="9"/>
  <c r="HT86" i="9"/>
  <c r="HT87" i="9"/>
  <c r="HP66" i="9"/>
  <c r="HP67" i="9"/>
  <c r="HP68" i="9"/>
  <c r="HP69" i="9"/>
  <c r="HP70" i="9"/>
  <c r="HP71" i="9"/>
  <c r="HP72" i="9"/>
  <c r="HP73" i="9"/>
  <c r="HP74" i="9"/>
  <c r="HP75" i="9"/>
  <c r="HP76" i="9"/>
  <c r="HP77" i="9"/>
  <c r="HP78" i="9"/>
  <c r="HP79" i="9"/>
  <c r="HP80" i="9"/>
  <c r="HP81" i="9"/>
  <c r="HP82" i="9"/>
  <c r="HP83" i="9"/>
  <c r="HP84" i="9"/>
  <c r="HP85" i="9"/>
  <c r="HP86" i="9"/>
  <c r="HP87" i="9"/>
  <c r="HP88" i="9"/>
  <c r="HN66" i="9"/>
  <c r="HN67" i="9"/>
  <c r="HN68" i="9"/>
  <c r="HN69" i="9"/>
  <c r="HN70" i="9"/>
  <c r="HN71" i="9"/>
  <c r="HN72" i="9"/>
  <c r="HN73" i="9"/>
  <c r="HN74" i="9"/>
  <c r="HN75" i="9"/>
  <c r="HN76" i="9"/>
  <c r="HN77" i="9"/>
  <c r="HN78" i="9"/>
  <c r="HN79" i="9"/>
  <c r="HN80" i="9"/>
  <c r="HN81" i="9"/>
  <c r="HN82" i="9"/>
  <c r="HN83" i="9"/>
  <c r="HN84" i="9"/>
  <c r="HN85" i="9"/>
  <c r="HN86" i="9"/>
  <c r="HN87" i="9"/>
  <c r="HN88" i="9"/>
  <c r="HH66" i="9"/>
  <c r="HH67" i="9"/>
  <c r="HH68" i="9"/>
  <c r="HH69" i="9"/>
  <c r="HH70" i="9"/>
  <c r="HH71" i="9"/>
  <c r="HH72" i="9"/>
  <c r="HH73" i="9"/>
  <c r="HH74" i="9"/>
  <c r="HH75" i="9"/>
  <c r="HH76" i="9"/>
  <c r="HH77" i="9"/>
  <c r="HH78" i="9"/>
  <c r="HH79" i="9"/>
  <c r="HH80" i="9"/>
  <c r="HH81" i="9"/>
  <c r="HH82" i="9"/>
  <c r="HH83" i="9"/>
  <c r="HH84" i="9"/>
  <c r="HH85" i="9"/>
  <c r="HH86" i="9"/>
  <c r="HH87" i="9"/>
  <c r="HH88" i="9"/>
  <c r="FH66" i="9"/>
  <c r="FH67" i="9"/>
  <c r="FH68" i="9"/>
  <c r="FH69" i="9"/>
  <c r="FH70" i="9"/>
  <c r="FH71" i="9"/>
  <c r="FH72" i="9"/>
  <c r="FH73" i="9"/>
  <c r="FH74" i="9"/>
  <c r="FH75" i="9"/>
  <c r="FH76" i="9"/>
  <c r="FH77" i="9"/>
  <c r="FH78" i="9"/>
  <c r="FH79" i="9"/>
  <c r="FH80" i="9"/>
  <c r="FH81" i="9"/>
  <c r="FH82" i="9"/>
  <c r="FH83" i="9"/>
  <c r="FH84" i="9"/>
  <c r="FH85" i="9"/>
  <c r="FH86" i="9"/>
  <c r="FH87" i="9"/>
  <c r="FH88" i="9"/>
  <c r="HD66" i="9"/>
  <c r="HD67" i="9"/>
  <c r="HD68" i="9"/>
  <c r="HD69" i="9"/>
  <c r="HD70" i="9"/>
  <c r="HD71" i="9"/>
  <c r="HD72" i="9"/>
  <c r="HD73" i="9"/>
  <c r="HD74" i="9"/>
  <c r="HD75" i="9"/>
  <c r="HD76" i="9"/>
  <c r="HD77" i="9"/>
  <c r="HD78" i="9"/>
  <c r="HD79" i="9"/>
  <c r="HD80" i="9"/>
  <c r="HD81" i="9"/>
  <c r="HD82" i="9"/>
  <c r="HD83" i="9"/>
  <c r="HD84" i="9"/>
  <c r="HD85" i="9"/>
  <c r="HD86" i="9"/>
  <c r="HD87" i="9"/>
  <c r="HD88" i="9"/>
  <c r="HB66" i="9"/>
  <c r="HB67" i="9"/>
  <c r="HB68" i="9"/>
  <c r="HB69" i="9"/>
  <c r="HB70" i="9"/>
  <c r="HB71" i="9"/>
  <c r="HB72" i="9"/>
  <c r="HB73" i="9"/>
  <c r="HB74" i="9"/>
  <c r="HB75" i="9"/>
  <c r="HB76" i="9"/>
  <c r="HB77" i="9"/>
  <c r="HB78" i="9"/>
  <c r="HB79" i="9"/>
  <c r="HB80" i="9"/>
  <c r="HB81" i="9"/>
  <c r="HB82" i="9"/>
  <c r="HB83" i="9"/>
  <c r="HB84" i="9"/>
  <c r="HB85" i="9"/>
  <c r="HB86" i="9"/>
  <c r="HB87" i="9"/>
  <c r="HB88" i="9"/>
  <c r="GZ66" i="9"/>
  <c r="GZ67" i="9"/>
  <c r="GZ68" i="9"/>
  <c r="GZ69" i="9"/>
  <c r="GZ70" i="9"/>
  <c r="GZ71" i="9"/>
  <c r="GZ72" i="9"/>
  <c r="GZ73" i="9"/>
  <c r="GZ74" i="9"/>
  <c r="GZ76" i="9"/>
  <c r="GZ78" i="9"/>
  <c r="GZ79" i="9"/>
  <c r="GZ80" i="9"/>
  <c r="GZ81" i="9"/>
  <c r="GZ82" i="9"/>
  <c r="GZ83" i="9"/>
  <c r="GZ84" i="9"/>
  <c r="GZ85" i="9"/>
  <c r="GZ86" i="9"/>
  <c r="GZ87" i="9"/>
  <c r="GX66" i="9"/>
  <c r="GX67" i="9"/>
  <c r="GX68" i="9"/>
  <c r="GX69" i="9"/>
  <c r="GX70" i="9"/>
  <c r="GX71" i="9"/>
  <c r="GX72" i="9"/>
  <c r="GX73" i="9"/>
  <c r="GX74" i="9"/>
  <c r="GX75" i="9"/>
  <c r="GX76" i="9"/>
  <c r="GX77" i="9"/>
  <c r="GX78" i="9"/>
  <c r="GX79" i="9"/>
  <c r="GX80" i="9"/>
  <c r="GX81" i="9"/>
  <c r="GX82" i="9"/>
  <c r="GX83" i="9"/>
  <c r="GX84" i="9"/>
  <c r="GX85" i="9"/>
  <c r="GX86" i="9"/>
  <c r="GX87" i="9"/>
  <c r="GX88" i="9"/>
  <c r="GV66" i="9"/>
  <c r="GV67" i="9"/>
  <c r="GV68" i="9"/>
  <c r="GV69" i="9"/>
  <c r="GV70" i="9"/>
  <c r="GV71" i="9"/>
  <c r="GV72" i="9"/>
  <c r="GV73" i="9"/>
  <c r="GV74" i="9"/>
  <c r="GV75" i="9"/>
  <c r="GV76" i="9"/>
  <c r="GV77" i="9"/>
  <c r="GV78" i="9"/>
  <c r="GV79" i="9"/>
  <c r="GV80" i="9"/>
  <c r="GV81" i="9"/>
  <c r="GV82" i="9"/>
  <c r="GV83" i="9"/>
  <c r="GV84" i="9"/>
  <c r="GV85" i="9"/>
  <c r="GV86" i="9"/>
  <c r="GV87" i="9"/>
  <c r="GV88" i="9"/>
  <c r="GT66" i="9"/>
  <c r="GT67" i="9"/>
  <c r="GT68" i="9"/>
  <c r="GT69" i="9"/>
  <c r="GT70" i="9"/>
  <c r="GT71" i="9"/>
  <c r="GT73" i="9"/>
  <c r="GT74" i="9"/>
  <c r="GT75" i="9"/>
  <c r="GT76" i="9"/>
  <c r="GT78" i="9"/>
  <c r="GT79" i="9"/>
  <c r="GT80" i="9"/>
  <c r="GT81" i="9"/>
  <c r="GT82" i="9"/>
  <c r="GT83" i="9"/>
  <c r="GT84" i="9"/>
  <c r="GT85" i="9"/>
  <c r="GT86" i="9"/>
  <c r="GT87" i="9"/>
  <c r="GF66" i="9"/>
  <c r="GF67" i="9"/>
  <c r="GF68" i="9"/>
  <c r="GF69" i="9"/>
  <c r="GF70" i="9"/>
  <c r="GF71" i="9"/>
  <c r="GF72" i="9"/>
  <c r="GF73" i="9"/>
  <c r="GF74" i="9"/>
  <c r="GF75" i="9"/>
  <c r="GF76" i="9"/>
  <c r="GF77" i="9"/>
  <c r="GF78" i="9"/>
  <c r="GF79" i="9"/>
  <c r="GF80" i="9"/>
  <c r="GF81" i="9"/>
  <c r="GF82" i="9"/>
  <c r="GF83" i="9"/>
  <c r="GF84" i="9"/>
  <c r="GF85" i="9"/>
  <c r="GF86" i="9"/>
  <c r="GF87" i="9"/>
  <c r="GF88" i="9"/>
  <c r="FT66" i="9"/>
  <c r="FT67" i="9"/>
  <c r="FT68" i="9"/>
  <c r="FT69" i="9"/>
  <c r="FT70" i="9"/>
  <c r="FT71" i="9"/>
  <c r="FT72" i="9"/>
  <c r="FT73" i="9"/>
  <c r="FT75" i="9"/>
  <c r="FT76" i="9"/>
  <c r="FT77" i="9"/>
  <c r="FT78" i="9"/>
  <c r="FT79" i="9"/>
  <c r="FT80" i="9"/>
  <c r="FT81" i="9"/>
  <c r="FT82" i="9"/>
  <c r="FT83" i="9"/>
  <c r="FT84" i="9"/>
  <c r="FT85" i="9"/>
  <c r="FT86" i="9"/>
  <c r="FT87" i="9"/>
  <c r="FN66" i="9"/>
  <c r="FN67" i="9"/>
  <c r="FN68" i="9"/>
  <c r="FN69" i="9"/>
  <c r="FN70" i="9"/>
  <c r="FN71" i="9"/>
  <c r="FN72" i="9"/>
  <c r="FN73" i="9"/>
  <c r="FN74" i="9"/>
  <c r="FN75" i="9"/>
  <c r="FN76" i="9"/>
  <c r="FN77" i="9"/>
  <c r="FN78" i="9"/>
  <c r="FN79" i="9"/>
  <c r="FN80" i="9"/>
  <c r="FN81" i="9"/>
  <c r="FN82" i="9"/>
  <c r="FN83" i="9"/>
  <c r="FN84" i="9"/>
  <c r="FN85" i="9"/>
  <c r="FN86" i="9"/>
  <c r="FN87" i="9"/>
  <c r="FN88" i="9"/>
  <c r="FB66" i="9"/>
  <c r="FB67" i="9"/>
  <c r="FB68" i="9"/>
  <c r="FB69" i="9"/>
  <c r="FB70" i="9"/>
  <c r="FB71" i="9"/>
  <c r="FB72" i="9"/>
  <c r="FB73" i="9"/>
  <c r="FB74" i="9"/>
  <c r="FB75" i="9"/>
  <c r="FB76" i="9"/>
  <c r="FB77" i="9"/>
  <c r="FB78" i="9"/>
  <c r="FB79" i="9"/>
  <c r="FB80" i="9"/>
  <c r="FB81" i="9"/>
  <c r="FB82" i="9"/>
  <c r="FB83" i="9"/>
  <c r="FB84" i="9"/>
  <c r="FB85" i="9"/>
  <c r="FB86" i="9"/>
  <c r="FB87" i="9"/>
  <c r="FB88" i="9"/>
  <c r="EV66" i="9"/>
  <c r="EV67" i="9"/>
  <c r="EV68" i="9"/>
  <c r="EV69" i="9"/>
  <c r="EV70" i="9"/>
  <c r="EV71" i="9"/>
  <c r="EV72" i="9"/>
  <c r="EV73" i="9"/>
  <c r="EV74" i="9"/>
  <c r="EV75" i="9"/>
  <c r="EV76" i="9"/>
  <c r="EV77" i="9"/>
  <c r="EV78" i="9"/>
  <c r="EV79" i="9"/>
  <c r="EV80" i="9"/>
  <c r="EV81" i="9"/>
  <c r="EV82" i="9"/>
  <c r="EV83" i="9"/>
  <c r="EV84" i="9"/>
  <c r="EV85" i="9"/>
  <c r="EV86" i="9"/>
  <c r="EV87" i="9"/>
  <c r="EV88" i="9"/>
  <c r="EJ66" i="9"/>
  <c r="EJ67" i="9"/>
  <c r="EJ68" i="9"/>
  <c r="EJ69" i="9"/>
  <c r="EJ70" i="9"/>
  <c r="EJ71" i="9"/>
  <c r="EJ72" i="9"/>
  <c r="EJ73" i="9"/>
  <c r="EJ74" i="9"/>
  <c r="EJ75" i="9"/>
  <c r="EJ76" i="9"/>
  <c r="EJ77" i="9"/>
  <c r="EJ78" i="9"/>
  <c r="EJ79" i="9"/>
  <c r="EJ80" i="9"/>
  <c r="EJ81" i="9"/>
  <c r="EJ82" i="9"/>
  <c r="EJ83" i="9"/>
  <c r="EJ84" i="9"/>
  <c r="EJ85" i="9"/>
  <c r="EJ86" i="9"/>
  <c r="EJ87" i="9"/>
  <c r="EJ88" i="9"/>
  <c r="EH66" i="9"/>
  <c r="EH67" i="9"/>
  <c r="EH68" i="9"/>
  <c r="EH69" i="9"/>
  <c r="EH70" i="9"/>
  <c r="EH71" i="9"/>
  <c r="EH72" i="9"/>
  <c r="EH73" i="9"/>
  <c r="EH74" i="9"/>
  <c r="EH75" i="9"/>
  <c r="EH76" i="9"/>
  <c r="EH77" i="9"/>
  <c r="EH79" i="9"/>
  <c r="EH80" i="9"/>
  <c r="EH81" i="9"/>
  <c r="EH82" i="9"/>
  <c r="EH83" i="9"/>
  <c r="EH84" i="9"/>
  <c r="EH85" i="9"/>
  <c r="EH86" i="9"/>
  <c r="EH87" i="9"/>
  <c r="HV66" i="9"/>
  <c r="HV67" i="9"/>
  <c r="HV68" i="9"/>
  <c r="HV69" i="9"/>
  <c r="HV70" i="9"/>
  <c r="HV71" i="9"/>
  <c r="HV72" i="9"/>
  <c r="HV73" i="9"/>
  <c r="HV74" i="9"/>
  <c r="HV75" i="9"/>
  <c r="HV76" i="9"/>
  <c r="HV77" i="9"/>
  <c r="HV78" i="9"/>
  <c r="HV79" i="9"/>
  <c r="HV80" i="9"/>
  <c r="HV81" i="9"/>
  <c r="HV82" i="9"/>
  <c r="HV83" i="9"/>
  <c r="HV84" i="9"/>
  <c r="HV85" i="9"/>
  <c r="HV86" i="9"/>
  <c r="HV87" i="9"/>
  <c r="HV88" i="9"/>
  <c r="HR66" i="9"/>
  <c r="HR67" i="9"/>
  <c r="HR68" i="9"/>
  <c r="HR69" i="9"/>
  <c r="HR70" i="9"/>
  <c r="HR71" i="9"/>
  <c r="HR72" i="9"/>
  <c r="HR73" i="9"/>
  <c r="HR74" i="9"/>
  <c r="HR75" i="9"/>
  <c r="HR76" i="9"/>
  <c r="HR77" i="9"/>
  <c r="HR78" i="9"/>
  <c r="HR79" i="9"/>
  <c r="HR80" i="9"/>
  <c r="HR81" i="9"/>
  <c r="HR82" i="9"/>
  <c r="HR83" i="9"/>
  <c r="HR84" i="9"/>
  <c r="HR85" i="9"/>
  <c r="HR86" i="9"/>
  <c r="HR87" i="9"/>
  <c r="HR88" i="9"/>
  <c r="HJ66" i="9"/>
  <c r="HJ67" i="9"/>
  <c r="HJ68" i="9"/>
  <c r="HJ69" i="9"/>
  <c r="HJ70" i="9"/>
  <c r="HJ71" i="9"/>
  <c r="HJ72" i="9"/>
  <c r="HJ73" i="9"/>
  <c r="HJ74" i="9"/>
  <c r="HJ75" i="9"/>
  <c r="HJ76" i="9"/>
  <c r="HJ77" i="9"/>
  <c r="HJ78" i="9"/>
  <c r="HJ79" i="9"/>
  <c r="HJ80" i="9"/>
  <c r="HJ81" i="9"/>
  <c r="HJ82" i="9"/>
  <c r="HJ83" i="9"/>
  <c r="HJ84" i="9"/>
  <c r="HJ85" i="9"/>
  <c r="HJ86" i="9"/>
  <c r="HJ87" i="9"/>
  <c r="HJ88" i="9"/>
  <c r="HF66" i="9"/>
  <c r="HF67" i="9"/>
  <c r="HF68" i="9"/>
  <c r="HF69" i="9"/>
  <c r="HF70" i="9"/>
  <c r="HF71" i="9"/>
  <c r="HF72" i="9"/>
  <c r="HF73" i="9"/>
  <c r="HF74" i="9"/>
  <c r="HF75" i="9"/>
  <c r="HF76" i="9"/>
  <c r="HF77" i="9"/>
  <c r="HF78" i="9"/>
  <c r="HF79" i="9"/>
  <c r="HF80" i="9"/>
  <c r="HF81" i="9"/>
  <c r="HF82" i="9"/>
  <c r="HF83" i="9"/>
  <c r="HF84" i="9"/>
  <c r="HF85" i="9"/>
  <c r="HF86" i="9"/>
  <c r="HF87" i="9"/>
  <c r="HF88" i="9"/>
  <c r="GR66" i="9"/>
  <c r="GR67" i="9"/>
  <c r="GR68" i="9"/>
  <c r="GR69" i="9"/>
  <c r="GR70" i="9"/>
  <c r="GR71" i="9"/>
  <c r="GR72" i="9"/>
  <c r="GR73" i="9"/>
  <c r="GR74" i="9"/>
  <c r="GR75" i="9"/>
  <c r="GR76" i="9"/>
  <c r="GR77" i="9"/>
  <c r="GR78" i="9"/>
  <c r="GR79" i="9"/>
  <c r="GR80" i="9"/>
  <c r="GR81" i="9"/>
  <c r="GR82" i="9"/>
  <c r="GR83" i="9"/>
  <c r="GR84" i="9"/>
  <c r="GR85" i="9"/>
  <c r="GR86" i="9"/>
  <c r="GR87" i="9"/>
  <c r="GR88" i="9"/>
  <c r="GP66" i="9"/>
  <c r="GP67" i="9"/>
  <c r="GP68" i="9"/>
  <c r="GP69" i="9"/>
  <c r="GP70" i="9"/>
  <c r="GP71" i="9"/>
  <c r="GP72" i="9"/>
  <c r="GP73" i="9"/>
  <c r="GP74" i="9"/>
  <c r="GP75" i="9"/>
  <c r="GP76" i="9"/>
  <c r="GP77" i="9"/>
  <c r="GP78" i="9"/>
  <c r="GP79" i="9"/>
  <c r="GP80" i="9"/>
  <c r="GP81" i="9"/>
  <c r="GP82" i="9"/>
  <c r="GP83" i="9"/>
  <c r="GP84" i="9"/>
  <c r="GP85" i="9"/>
  <c r="GP86" i="9"/>
  <c r="GP87" i="9"/>
  <c r="GP88" i="9"/>
  <c r="GN66" i="9"/>
  <c r="GN67" i="9"/>
  <c r="GN68" i="9"/>
  <c r="GN69" i="9"/>
  <c r="GN70" i="9"/>
  <c r="GN71" i="9"/>
  <c r="GN72" i="9"/>
  <c r="GN73" i="9"/>
  <c r="GN74" i="9"/>
  <c r="GN75" i="9"/>
  <c r="GN76" i="9"/>
  <c r="GN77" i="9"/>
  <c r="GN78" i="9"/>
  <c r="GN79" i="9"/>
  <c r="GN80" i="9"/>
  <c r="GN81" i="9"/>
  <c r="GN82" i="9"/>
  <c r="GN83" i="9"/>
  <c r="GN84" i="9"/>
  <c r="GN85" i="9"/>
  <c r="GN86" i="9"/>
  <c r="GN87" i="9"/>
  <c r="GN88" i="9"/>
  <c r="GH66" i="9"/>
  <c r="GH67" i="9"/>
  <c r="GH68" i="9"/>
  <c r="GH69" i="9"/>
  <c r="GH70" i="9"/>
  <c r="GH71" i="9"/>
  <c r="GH72" i="9"/>
  <c r="GH73" i="9"/>
  <c r="GH74" i="9"/>
  <c r="GH75" i="9"/>
  <c r="GH76" i="9"/>
  <c r="GH77" i="9"/>
  <c r="GH78" i="9"/>
  <c r="GH79" i="9"/>
  <c r="GH80" i="9"/>
  <c r="GH81" i="9"/>
  <c r="GH82" i="9"/>
  <c r="GH83" i="9"/>
  <c r="GH84" i="9"/>
  <c r="GH85" i="9"/>
  <c r="GH86" i="9"/>
  <c r="GH87" i="9"/>
  <c r="GH88" i="9"/>
  <c r="FX66" i="9"/>
  <c r="FX67" i="9"/>
  <c r="FX68" i="9"/>
  <c r="FX69" i="9"/>
  <c r="FX70" i="9"/>
  <c r="FX71" i="9"/>
  <c r="FX72" i="9"/>
  <c r="FX73" i="9"/>
  <c r="FX74" i="9"/>
  <c r="FX75" i="9"/>
  <c r="FX76" i="9"/>
  <c r="FX77" i="9"/>
  <c r="FX78" i="9"/>
  <c r="FX79" i="9"/>
  <c r="FX80" i="9"/>
  <c r="FX81" i="9"/>
  <c r="FX82" i="9"/>
  <c r="FX83" i="9"/>
  <c r="FX84" i="9"/>
  <c r="FX85" i="9"/>
  <c r="FX86" i="9"/>
  <c r="FX87" i="9"/>
  <c r="FX88" i="9"/>
  <c r="FV66" i="9"/>
  <c r="FV67" i="9"/>
  <c r="FV68" i="9"/>
  <c r="FV69" i="9"/>
  <c r="FV70" i="9"/>
  <c r="FV71" i="9"/>
  <c r="FV72" i="9"/>
  <c r="FV73" i="9"/>
  <c r="FV74" i="9"/>
  <c r="FV75" i="9"/>
  <c r="FV76" i="9"/>
  <c r="FV77" i="9"/>
  <c r="FV78" i="9"/>
  <c r="FV79" i="9"/>
  <c r="FV80" i="9"/>
  <c r="FV81" i="9"/>
  <c r="FV82" i="9"/>
  <c r="FV83" i="9"/>
  <c r="FV84" i="9"/>
  <c r="FV85" i="9"/>
  <c r="FV86" i="9"/>
  <c r="FV87" i="9"/>
  <c r="FV88" i="9"/>
  <c r="FR66" i="9"/>
  <c r="FR67" i="9"/>
  <c r="FR68" i="9"/>
  <c r="FR69" i="9"/>
  <c r="FR70" i="9"/>
  <c r="FR71" i="9"/>
  <c r="FR72" i="9"/>
  <c r="FR73" i="9"/>
  <c r="FR74" i="9"/>
  <c r="FR75" i="9"/>
  <c r="FR76" i="9"/>
  <c r="FR77" i="9"/>
  <c r="FR78" i="9"/>
  <c r="FR79" i="9"/>
  <c r="FR80" i="9"/>
  <c r="FR81" i="9"/>
  <c r="FR82" i="9"/>
  <c r="FR83" i="9"/>
  <c r="FR84" i="9"/>
  <c r="FR85" i="9"/>
  <c r="FR86" i="9"/>
  <c r="FR87" i="9"/>
  <c r="FR88" i="9"/>
  <c r="FP66" i="9"/>
  <c r="FP67" i="9"/>
  <c r="FP68" i="9"/>
  <c r="FP69" i="9"/>
  <c r="FP70" i="9"/>
  <c r="FP71" i="9"/>
  <c r="FP72" i="9"/>
  <c r="FP73" i="9"/>
  <c r="FP74" i="9"/>
  <c r="FP75" i="9"/>
  <c r="FP76" i="9"/>
  <c r="FP77" i="9"/>
  <c r="FP78" i="9"/>
  <c r="FP79" i="9"/>
  <c r="FP80" i="9"/>
  <c r="FP81" i="9"/>
  <c r="FP82" i="9"/>
  <c r="FP83" i="9"/>
  <c r="FP84" i="9"/>
  <c r="FP85" i="9"/>
  <c r="FP86" i="9"/>
  <c r="FP87" i="9"/>
  <c r="FP88" i="9"/>
  <c r="FL66" i="9"/>
  <c r="FL67" i="9"/>
  <c r="FL68" i="9"/>
  <c r="FL69" i="9"/>
  <c r="FL70" i="9"/>
  <c r="FL71" i="9"/>
  <c r="FL72" i="9"/>
  <c r="FL73" i="9"/>
  <c r="FL74" i="9"/>
  <c r="FL75" i="9"/>
  <c r="FL76" i="9"/>
  <c r="FL77" i="9"/>
  <c r="FL78" i="9"/>
  <c r="FL79" i="9"/>
  <c r="FL80" i="9"/>
  <c r="FL81" i="9"/>
  <c r="FL82" i="9"/>
  <c r="FL83" i="9"/>
  <c r="FL84" i="9"/>
  <c r="FL85" i="9"/>
  <c r="FL86" i="9"/>
  <c r="FL87" i="9"/>
  <c r="FL88" i="9"/>
  <c r="FJ66" i="9"/>
  <c r="FJ67" i="9"/>
  <c r="FJ68" i="9"/>
  <c r="FJ69" i="9"/>
  <c r="FJ70" i="9"/>
  <c r="FJ71" i="9"/>
  <c r="FJ72" i="9"/>
  <c r="FJ73" i="9"/>
  <c r="FJ74" i="9"/>
  <c r="FJ75" i="9"/>
  <c r="FJ76" i="9"/>
  <c r="FJ77" i="9"/>
  <c r="FJ78" i="9"/>
  <c r="FJ79" i="9"/>
  <c r="FJ80" i="9"/>
  <c r="FJ81" i="9"/>
  <c r="FJ82" i="9"/>
  <c r="FJ83" i="9"/>
  <c r="FJ84" i="9"/>
  <c r="FJ85" i="9"/>
  <c r="FJ86" i="9"/>
  <c r="FJ87" i="9"/>
  <c r="FJ88" i="9"/>
  <c r="FF66" i="9"/>
  <c r="FF67" i="9"/>
  <c r="FF68" i="9"/>
  <c r="FF69" i="9"/>
  <c r="FF70" i="9"/>
  <c r="FF71" i="9"/>
  <c r="FF72" i="9"/>
  <c r="FF73" i="9"/>
  <c r="FF74" i="9"/>
  <c r="FF75" i="9"/>
  <c r="FF76" i="9"/>
  <c r="FF77" i="9"/>
  <c r="FF78" i="9"/>
  <c r="FF79" i="9"/>
  <c r="FF80" i="9"/>
  <c r="FF81" i="9"/>
  <c r="FF82" i="9"/>
  <c r="FF83" i="9"/>
  <c r="FF84" i="9"/>
  <c r="FF85" i="9"/>
  <c r="FF86" i="9"/>
  <c r="FF87" i="9"/>
  <c r="FF88" i="9"/>
  <c r="FD66" i="9"/>
  <c r="FD67" i="9"/>
  <c r="FD68" i="9"/>
  <c r="FD69" i="9"/>
  <c r="FD70" i="9"/>
  <c r="FD71" i="9"/>
  <c r="FD72" i="9"/>
  <c r="FD73" i="9"/>
  <c r="FD74" i="9"/>
  <c r="FD75" i="9"/>
  <c r="FD76" i="9"/>
  <c r="FD77" i="9"/>
  <c r="FD78" i="9"/>
  <c r="FD79" i="9"/>
  <c r="FD80" i="9"/>
  <c r="FD81" i="9"/>
  <c r="FD82" i="9"/>
  <c r="FD83" i="9"/>
  <c r="FD84" i="9"/>
  <c r="FD85" i="9"/>
  <c r="FD86" i="9"/>
  <c r="FD87" i="9"/>
  <c r="FD88" i="9"/>
  <c r="EZ66" i="9"/>
  <c r="EZ67" i="9"/>
  <c r="EZ68" i="9"/>
  <c r="EZ69" i="9"/>
  <c r="EZ70" i="9"/>
  <c r="EZ71" i="9"/>
  <c r="EZ72" i="9"/>
  <c r="EZ73" i="9"/>
  <c r="EZ74" i="9"/>
  <c r="EZ75" i="9"/>
  <c r="EZ76" i="9"/>
  <c r="EZ77" i="9"/>
  <c r="EZ78" i="9"/>
  <c r="EZ79" i="9"/>
  <c r="EZ80" i="9"/>
  <c r="EZ81" i="9"/>
  <c r="EZ82" i="9"/>
  <c r="EZ83" i="9"/>
  <c r="EZ84" i="9"/>
  <c r="EZ85" i="9"/>
  <c r="EZ86" i="9"/>
  <c r="EZ87" i="9"/>
  <c r="EZ88" i="9"/>
  <c r="EX66" i="9"/>
  <c r="EX67" i="9"/>
  <c r="EX68" i="9"/>
  <c r="EX69" i="9"/>
  <c r="EX70" i="9"/>
  <c r="EX71" i="9"/>
  <c r="EX72" i="9"/>
  <c r="EX73" i="9"/>
  <c r="EX74" i="9"/>
  <c r="EX75" i="9"/>
  <c r="EX76" i="9"/>
  <c r="EX77" i="9"/>
  <c r="EX78" i="9"/>
  <c r="EX79" i="9"/>
  <c r="EX80" i="9"/>
  <c r="EX81" i="9"/>
  <c r="EX82" i="9"/>
  <c r="EX83" i="9"/>
  <c r="EX84" i="9"/>
  <c r="EX85" i="9"/>
  <c r="EX86" i="9"/>
  <c r="EX87" i="9"/>
  <c r="EX88" i="9"/>
  <c r="ET66" i="9"/>
  <c r="ET67" i="9"/>
  <c r="ET68" i="9"/>
  <c r="ET69" i="9"/>
  <c r="ET70" i="9"/>
  <c r="ET71" i="9"/>
  <c r="ET72" i="9"/>
  <c r="ET73" i="9"/>
  <c r="ET74" i="9"/>
  <c r="ET75" i="9"/>
  <c r="ET76" i="9"/>
  <c r="ET77" i="9"/>
  <c r="ET78" i="9"/>
  <c r="ET79" i="9"/>
  <c r="ET80" i="9"/>
  <c r="ET81" i="9"/>
  <c r="ET82" i="9"/>
  <c r="ET83" i="9"/>
  <c r="ET84" i="9"/>
  <c r="ET85" i="9"/>
  <c r="ET86" i="9"/>
  <c r="ET87" i="9"/>
  <c r="ET88" i="9"/>
  <c r="ER66" i="9"/>
  <c r="ER67" i="9"/>
  <c r="ER68" i="9"/>
  <c r="ER69" i="9"/>
  <c r="ER70" i="9"/>
  <c r="ER71" i="9"/>
  <c r="ER72" i="9"/>
  <c r="ER73" i="9"/>
  <c r="ER74" i="9"/>
  <c r="ER75" i="9"/>
  <c r="ER76" i="9"/>
  <c r="ER77" i="9"/>
  <c r="ER78" i="9"/>
  <c r="ER79" i="9"/>
  <c r="ER80" i="9"/>
  <c r="ER81" i="9"/>
  <c r="ER82" i="9"/>
  <c r="ER83" i="9"/>
  <c r="ER84" i="9"/>
  <c r="ER85" i="9"/>
  <c r="ER86" i="9"/>
  <c r="ER87" i="9"/>
  <c r="ER88" i="9"/>
  <c r="EP66" i="9"/>
  <c r="EP67" i="9"/>
  <c r="EP68" i="9"/>
  <c r="EP69" i="9"/>
  <c r="EP70" i="9"/>
  <c r="EP71" i="9"/>
  <c r="EP72" i="9"/>
  <c r="EP73" i="9"/>
  <c r="EP74" i="9"/>
  <c r="EP75" i="9"/>
  <c r="EP76" i="9"/>
  <c r="EP77" i="9"/>
  <c r="EP78" i="9"/>
  <c r="EP79" i="9"/>
  <c r="EP80" i="9"/>
  <c r="EP81" i="9"/>
  <c r="EP82" i="9"/>
  <c r="EP83" i="9"/>
  <c r="EP84" i="9"/>
  <c r="EP85" i="9"/>
  <c r="EP86" i="9"/>
  <c r="EP87" i="9"/>
  <c r="EP88" i="9"/>
  <c r="EN66" i="9"/>
  <c r="EN67" i="9"/>
  <c r="EN68" i="9"/>
  <c r="EN69" i="9"/>
  <c r="EN70" i="9"/>
  <c r="EN71" i="9"/>
  <c r="EN72" i="9"/>
  <c r="EN73" i="9"/>
  <c r="EN74" i="9"/>
  <c r="EN75" i="9"/>
  <c r="EN76" i="9"/>
  <c r="EN77" i="9"/>
  <c r="EN78" i="9"/>
  <c r="EN79" i="9"/>
  <c r="EN80" i="9"/>
  <c r="EN81" i="9"/>
  <c r="EN82" i="9"/>
  <c r="EN83" i="9"/>
  <c r="EN84" i="9"/>
  <c r="EN85" i="9"/>
  <c r="EN86" i="9"/>
  <c r="EN87" i="9"/>
  <c r="EN88" i="9"/>
  <c r="EL66" i="9"/>
  <c r="EL67" i="9"/>
  <c r="EL68" i="9"/>
  <c r="EL69" i="9"/>
  <c r="EL70" i="9"/>
  <c r="EL71" i="9"/>
  <c r="EL72" i="9"/>
  <c r="EL73" i="9"/>
  <c r="EL74" i="9"/>
  <c r="EL75" i="9"/>
  <c r="EL76" i="9"/>
  <c r="EL77" i="9"/>
  <c r="EL78" i="9"/>
  <c r="EL79" i="9"/>
  <c r="EL80" i="9"/>
  <c r="EL81" i="9"/>
  <c r="EL82" i="9"/>
  <c r="EL83" i="9"/>
  <c r="EL84" i="9"/>
  <c r="EL85" i="9"/>
  <c r="EL86" i="9"/>
  <c r="EL87" i="9"/>
  <c r="EL88" i="9"/>
  <c r="EF66" i="9"/>
  <c r="EF67" i="9"/>
  <c r="EF68" i="9"/>
  <c r="EF69" i="9"/>
  <c r="EF70" i="9"/>
  <c r="EF71" i="9"/>
  <c r="EF72" i="9"/>
  <c r="EF73" i="9"/>
  <c r="EF74" i="9"/>
  <c r="EF75" i="9"/>
  <c r="EF76" i="9"/>
  <c r="EF77" i="9"/>
  <c r="EF78" i="9"/>
  <c r="EF79" i="9"/>
  <c r="EF80" i="9"/>
  <c r="EF81" i="9"/>
  <c r="EF82" i="9"/>
  <c r="EF83" i="9"/>
  <c r="EF84" i="9"/>
  <c r="EF85" i="9"/>
  <c r="EF86" i="9"/>
  <c r="EF87" i="9"/>
  <c r="EF88" i="9"/>
  <c r="ED66" i="9"/>
  <c r="ED67" i="9"/>
  <c r="ED68" i="9"/>
  <c r="ED69" i="9"/>
  <c r="ED70" i="9"/>
  <c r="ED71" i="9"/>
  <c r="ED72" i="9"/>
  <c r="ED73" i="9"/>
  <c r="ED74" i="9"/>
  <c r="ED75" i="9"/>
  <c r="ED76" i="9"/>
  <c r="ED77" i="9"/>
  <c r="ED78" i="9"/>
  <c r="ED79" i="9"/>
  <c r="ED80" i="9"/>
  <c r="ED81" i="9"/>
  <c r="ED82" i="9"/>
  <c r="ED83" i="9"/>
  <c r="ED84" i="9"/>
  <c r="ED85" i="9"/>
  <c r="ED86" i="9"/>
  <c r="ED87" i="9"/>
  <c r="ED88" i="9"/>
  <c r="EB66" i="9"/>
  <c r="EB67" i="9"/>
  <c r="EB68" i="9"/>
  <c r="EB69" i="9"/>
  <c r="EB70" i="9"/>
  <c r="EB71" i="9"/>
  <c r="EB72" i="9"/>
  <c r="EB73" i="9"/>
  <c r="EB74" i="9"/>
  <c r="EB75" i="9"/>
  <c r="EB76" i="9"/>
  <c r="EB77" i="9"/>
  <c r="EB78" i="9"/>
  <c r="EB79" i="9"/>
  <c r="EB80" i="9"/>
  <c r="EB81" i="9"/>
  <c r="EB82" i="9"/>
  <c r="EB83" i="9"/>
  <c r="EB84" i="9"/>
  <c r="EB85" i="9"/>
  <c r="EB86" i="9"/>
  <c r="EB87" i="9"/>
  <c r="EB88" i="9"/>
  <c r="GD66" i="9"/>
  <c r="GD67" i="9"/>
  <c r="GD68" i="9"/>
  <c r="GD69" i="9"/>
  <c r="GD70" i="9"/>
  <c r="GD71" i="9"/>
  <c r="GD72" i="9"/>
  <c r="GD73" i="9"/>
  <c r="GD74" i="9"/>
  <c r="GD75" i="9"/>
  <c r="GD76" i="9"/>
  <c r="GD77" i="9"/>
  <c r="GD78" i="9"/>
  <c r="GD79" i="9"/>
  <c r="GD80" i="9"/>
  <c r="GD81" i="9"/>
  <c r="GD82" i="9"/>
  <c r="GD83" i="9"/>
  <c r="GD84" i="9"/>
  <c r="GD85" i="9"/>
  <c r="GD86" i="9"/>
  <c r="GD87" i="9"/>
  <c r="GD88" i="9"/>
  <c r="GB66" i="9"/>
  <c r="GB67" i="9"/>
  <c r="GB68" i="9"/>
  <c r="GB69" i="9"/>
  <c r="GB70" i="9"/>
  <c r="GB71" i="9"/>
  <c r="GB72" i="9"/>
  <c r="GB73" i="9"/>
  <c r="GB74" i="9"/>
  <c r="GB75" i="9"/>
  <c r="GB76" i="9"/>
  <c r="GB77" i="9"/>
  <c r="GB78" i="9"/>
  <c r="GB79" i="9"/>
  <c r="GB80" i="9"/>
  <c r="GB81" i="9"/>
  <c r="GB82" i="9"/>
  <c r="GB83" i="9"/>
  <c r="GB84" i="9"/>
  <c r="GB85" i="9"/>
  <c r="GB86" i="9"/>
  <c r="GB87" i="9"/>
  <c r="GB88" i="9"/>
  <c r="FZ66" i="9"/>
  <c r="FZ67" i="9"/>
  <c r="FZ68" i="9"/>
  <c r="FZ69" i="9"/>
  <c r="FZ70" i="9"/>
  <c r="FZ71" i="9"/>
  <c r="FZ72" i="9"/>
  <c r="FZ73" i="9"/>
  <c r="FZ74" i="9"/>
  <c r="FZ75" i="9"/>
  <c r="FZ76" i="9"/>
  <c r="FZ77" i="9"/>
  <c r="FZ78" i="9"/>
  <c r="FZ79" i="9"/>
  <c r="FZ80" i="9"/>
  <c r="FZ81" i="9"/>
  <c r="FZ82" i="9"/>
  <c r="FZ83" i="9"/>
  <c r="FZ84" i="9"/>
  <c r="FZ85" i="9"/>
  <c r="FZ86" i="9"/>
  <c r="FZ87" i="9"/>
  <c r="FZ88" i="9"/>
  <c r="IB91" i="9"/>
  <c r="IB92" i="9"/>
  <c r="IB93" i="9"/>
  <c r="IB94" i="9"/>
  <c r="IB95" i="9"/>
  <c r="IB96" i="9"/>
  <c r="IB97" i="9"/>
  <c r="IB98" i="9"/>
  <c r="IB99" i="9"/>
  <c r="HZ91" i="9"/>
  <c r="HZ92" i="9"/>
  <c r="HZ93" i="9"/>
  <c r="HZ94" i="9"/>
  <c r="HZ95" i="9"/>
  <c r="HZ96" i="9"/>
  <c r="HZ97" i="9"/>
  <c r="HZ98" i="9"/>
  <c r="HZ99" i="9"/>
  <c r="HT91" i="9"/>
  <c r="HT92" i="9"/>
  <c r="HT93" i="9"/>
  <c r="HT94" i="9"/>
  <c r="HT95" i="9"/>
  <c r="HT96" i="9"/>
  <c r="HT97" i="9"/>
  <c r="HT98" i="9"/>
  <c r="HT99" i="9"/>
  <c r="HP91" i="9"/>
  <c r="HP92" i="9"/>
  <c r="HP93" i="9"/>
  <c r="HP94" i="9"/>
  <c r="HP95" i="9"/>
  <c r="HP96" i="9"/>
  <c r="HP97" i="9"/>
  <c r="HP98" i="9"/>
  <c r="HP99" i="9"/>
  <c r="FH91" i="9"/>
  <c r="FH92" i="9"/>
  <c r="FH93" i="9"/>
  <c r="FH94" i="9"/>
  <c r="FH95" i="9"/>
  <c r="FH96" i="9"/>
  <c r="FH97" i="9"/>
  <c r="FH98" i="9"/>
  <c r="FH99" i="9"/>
  <c r="GX91" i="9"/>
  <c r="GX92" i="9"/>
  <c r="GX93" i="9"/>
  <c r="GX94" i="9"/>
  <c r="GX95" i="9"/>
  <c r="GX96" i="9"/>
  <c r="GX97" i="9"/>
  <c r="GX98" i="9"/>
  <c r="GX99" i="9"/>
  <c r="GV91" i="9"/>
  <c r="GV92" i="9"/>
  <c r="GV93" i="9"/>
  <c r="GV94" i="9"/>
  <c r="GV95" i="9"/>
  <c r="GV96" i="9"/>
  <c r="GV97" i="9"/>
  <c r="GV98" i="9"/>
  <c r="GV99" i="9"/>
  <c r="GF91" i="9"/>
  <c r="GF92" i="9"/>
  <c r="GF93" i="9"/>
  <c r="GF94" i="9"/>
  <c r="GF95" i="9"/>
  <c r="GF96" i="9"/>
  <c r="GF97" i="9"/>
  <c r="GF98" i="9"/>
  <c r="GF99" i="9"/>
  <c r="FT91" i="9"/>
  <c r="FT92" i="9"/>
  <c r="FT93" i="9"/>
  <c r="FT94" i="9"/>
  <c r="FT95" i="9"/>
  <c r="FT96" i="9"/>
  <c r="FT97" i="9"/>
  <c r="FT98" i="9"/>
  <c r="FT99" i="9"/>
  <c r="EV91" i="9"/>
  <c r="EV92" i="9"/>
  <c r="EV93" i="9"/>
  <c r="EV94" i="9"/>
  <c r="EV95" i="9"/>
  <c r="EV96" i="9"/>
  <c r="EV97" i="9"/>
  <c r="EV98" i="9"/>
  <c r="EV99" i="9"/>
  <c r="HV91" i="9"/>
  <c r="HV92" i="9"/>
  <c r="HV93" i="9"/>
  <c r="HV94" i="9"/>
  <c r="HV95" i="9"/>
  <c r="HV96" i="9"/>
  <c r="HV97" i="9"/>
  <c r="HV98" i="9"/>
  <c r="HV99" i="9"/>
  <c r="HR91" i="9"/>
  <c r="HR92" i="9"/>
  <c r="HR93" i="9"/>
  <c r="HR94" i="9"/>
  <c r="HR95" i="9"/>
  <c r="HR96" i="9"/>
  <c r="HR97" i="9"/>
  <c r="HR98" i="9"/>
  <c r="HR99" i="9"/>
  <c r="HJ91" i="9"/>
  <c r="HJ92" i="9"/>
  <c r="HJ93" i="9"/>
  <c r="HJ94" i="9"/>
  <c r="HJ95" i="9"/>
  <c r="HJ96" i="9"/>
  <c r="HJ97" i="9"/>
  <c r="HJ98" i="9"/>
  <c r="HJ99" i="9"/>
  <c r="HF91" i="9"/>
  <c r="HF92" i="9"/>
  <c r="HF93" i="9"/>
  <c r="HF94" i="9"/>
  <c r="HF95" i="9"/>
  <c r="HF96" i="9"/>
  <c r="HF97" i="9"/>
  <c r="HF98" i="9"/>
  <c r="HF99" i="9"/>
  <c r="GP91" i="9"/>
  <c r="GP92" i="9"/>
  <c r="GP93" i="9"/>
  <c r="GP94" i="9"/>
  <c r="GP95" i="9"/>
  <c r="GP96" i="9"/>
  <c r="GP97" i="9"/>
  <c r="GP98" i="9"/>
  <c r="GP99" i="9"/>
  <c r="GN91" i="9"/>
  <c r="GN92" i="9"/>
  <c r="GN93" i="9"/>
  <c r="GN94" i="9"/>
  <c r="GN95" i="9"/>
  <c r="GN96" i="9"/>
  <c r="GN97" i="9"/>
  <c r="GN98" i="9"/>
  <c r="GN99" i="9"/>
  <c r="GH91" i="9"/>
  <c r="GH92" i="9"/>
  <c r="GH93" i="9"/>
  <c r="GH94" i="9"/>
  <c r="GH95" i="9"/>
  <c r="GH96" i="9"/>
  <c r="GH97" i="9"/>
  <c r="GH98" i="9"/>
  <c r="GH99" i="9"/>
  <c r="FX91" i="9"/>
  <c r="FX92" i="9"/>
  <c r="FX93" i="9"/>
  <c r="FX94" i="9"/>
  <c r="FX95" i="9"/>
  <c r="FX96" i="9"/>
  <c r="FX97" i="9"/>
  <c r="FX98" i="9"/>
  <c r="FX99" i="9"/>
  <c r="FR91" i="9"/>
  <c r="FR92" i="9"/>
  <c r="FR93" i="9"/>
  <c r="FR94" i="9"/>
  <c r="FR95" i="9"/>
  <c r="FR96" i="9"/>
  <c r="FR97" i="9"/>
  <c r="FR98" i="9"/>
  <c r="FR99" i="9"/>
  <c r="FP91" i="9"/>
  <c r="FP92" i="9"/>
  <c r="FP93" i="9"/>
  <c r="FP94" i="9"/>
  <c r="FP95" i="9"/>
  <c r="FP96" i="9"/>
  <c r="FP97" i="9"/>
  <c r="FP98" i="9"/>
  <c r="FP99" i="9"/>
  <c r="FL91" i="9"/>
  <c r="FL92" i="9"/>
  <c r="FL93" i="9"/>
  <c r="FL94" i="9"/>
  <c r="FL95" i="9"/>
  <c r="FL96" i="9"/>
  <c r="FL97" i="9"/>
  <c r="FL98" i="9"/>
  <c r="FL99" i="9"/>
  <c r="FF91" i="9"/>
  <c r="FF92" i="9"/>
  <c r="FF93" i="9"/>
  <c r="FF94" i="9"/>
  <c r="FF95" i="9"/>
  <c r="FF96" i="9"/>
  <c r="FF97" i="9"/>
  <c r="FF98" i="9"/>
  <c r="FF99" i="9"/>
  <c r="EZ91" i="9"/>
  <c r="EZ92" i="9"/>
  <c r="EZ93" i="9"/>
  <c r="EZ94" i="9"/>
  <c r="EZ95" i="9"/>
  <c r="EZ96" i="9"/>
  <c r="EZ97" i="9"/>
  <c r="EZ98" i="9"/>
  <c r="EZ99" i="9"/>
  <c r="EX91" i="9"/>
  <c r="EX92" i="9"/>
  <c r="EX93" i="9"/>
  <c r="EX94" i="9"/>
  <c r="EX95" i="9"/>
  <c r="EX96" i="9"/>
  <c r="EX97" i="9"/>
  <c r="EX98" i="9"/>
  <c r="EX99" i="9"/>
  <c r="ET91" i="9"/>
  <c r="ET92" i="9"/>
  <c r="ET93" i="9"/>
  <c r="ET94" i="9"/>
  <c r="ET95" i="9"/>
  <c r="ET96" i="9"/>
  <c r="ET97" i="9"/>
  <c r="ET98" i="9"/>
  <c r="ET99" i="9"/>
  <c r="ER91" i="9"/>
  <c r="ER92" i="9"/>
  <c r="ER93" i="9"/>
  <c r="ER94" i="9"/>
  <c r="ER95" i="9"/>
  <c r="ER96" i="9"/>
  <c r="ER97" i="9"/>
  <c r="ER98" i="9"/>
  <c r="ER99" i="9"/>
  <c r="EP91" i="9"/>
  <c r="EP92" i="9"/>
  <c r="EP93" i="9"/>
  <c r="EP94" i="9"/>
  <c r="EP95" i="9"/>
  <c r="EP96" i="9"/>
  <c r="EP97" i="9"/>
  <c r="EP98" i="9"/>
  <c r="EP99" i="9"/>
  <c r="EN91" i="9"/>
  <c r="EN92" i="9"/>
  <c r="EN93" i="9"/>
  <c r="EN94" i="9"/>
  <c r="EN95" i="9"/>
  <c r="EN96" i="9"/>
  <c r="EN97" i="9"/>
  <c r="EN98" i="9"/>
  <c r="EN99" i="9"/>
  <c r="EL91" i="9"/>
  <c r="EL92" i="9"/>
  <c r="EL93" i="9"/>
  <c r="EL94" i="9"/>
  <c r="EL95" i="9"/>
  <c r="EL96" i="9"/>
  <c r="EL97" i="9"/>
  <c r="EL98" i="9"/>
  <c r="EL99" i="9"/>
  <c r="EF91" i="9"/>
  <c r="EF92" i="9"/>
  <c r="EF93" i="9"/>
  <c r="EF94" i="9"/>
  <c r="EF95" i="9"/>
  <c r="EF96" i="9"/>
  <c r="EF97" i="9"/>
  <c r="EF98" i="9"/>
  <c r="EF99" i="9"/>
  <c r="ED91" i="9"/>
  <c r="ED92" i="9"/>
  <c r="ED93" i="9"/>
  <c r="ED94" i="9"/>
  <c r="ED95" i="9"/>
  <c r="ED96" i="9"/>
  <c r="ED97" i="9"/>
  <c r="ED98" i="9"/>
  <c r="ED99" i="9"/>
  <c r="EB91" i="9"/>
  <c r="EB92" i="9"/>
  <c r="EB93" i="9"/>
  <c r="EB94" i="9"/>
  <c r="EB95" i="9"/>
  <c r="EB96" i="9"/>
  <c r="EB97" i="9"/>
  <c r="EB98" i="9"/>
  <c r="EB99" i="9"/>
  <c r="GD91" i="9"/>
  <c r="GD92" i="9"/>
  <c r="GD93" i="9"/>
  <c r="GD94" i="9"/>
  <c r="GD95" i="9"/>
  <c r="GD96" i="9"/>
  <c r="GD97" i="9"/>
  <c r="GD98" i="9"/>
  <c r="GD99" i="9"/>
  <c r="GB91" i="9"/>
  <c r="GB92" i="9"/>
  <c r="GB93" i="9"/>
  <c r="GB94" i="9"/>
  <c r="GB95" i="9"/>
  <c r="GB96" i="9"/>
  <c r="GB97" i="9"/>
  <c r="GB98" i="9"/>
  <c r="GB99" i="9"/>
  <c r="FZ91" i="9"/>
  <c r="FZ92" i="9"/>
  <c r="FZ93" i="9"/>
  <c r="FZ94" i="9"/>
  <c r="FZ95" i="9"/>
  <c r="FZ96" i="9"/>
  <c r="FZ97" i="9"/>
  <c r="FZ98" i="9"/>
  <c r="FZ99" i="9"/>
  <c r="IE99" i="9"/>
  <c r="DV16" i="9"/>
  <c r="DT16" i="9"/>
  <c r="DV12" i="9"/>
  <c r="DT12" i="9"/>
  <c r="DV22" i="9"/>
  <c r="DT22" i="9"/>
  <c r="B24" i="9"/>
  <c r="DV32" i="9"/>
  <c r="DT32" i="9"/>
  <c r="DV30" i="9"/>
  <c r="DT30" i="9"/>
  <c r="DV28" i="9"/>
  <c r="DT28" i="9"/>
  <c r="DV37" i="9"/>
  <c r="DT37" i="9"/>
  <c r="DV44" i="9"/>
  <c r="DT44" i="9"/>
  <c r="DV45" i="9"/>
  <c r="DT45" i="9"/>
  <c r="DV53" i="9"/>
  <c r="DT53" i="9"/>
  <c r="DV59" i="9"/>
  <c r="DT59" i="9"/>
  <c r="DV61" i="9"/>
  <c r="DT61" i="9"/>
  <c r="DV62" i="9"/>
  <c r="DT62" i="9"/>
  <c r="DV58" i="9"/>
  <c r="DT58" i="9"/>
  <c r="DV38" i="9"/>
  <c r="DT38" i="9"/>
  <c r="DV49" i="9"/>
  <c r="DT49" i="9"/>
  <c r="DV27" i="9"/>
  <c r="DT27" i="9"/>
  <c r="DV31" i="9"/>
  <c r="DT31" i="9"/>
  <c r="DV34" i="9"/>
  <c r="DT34" i="9"/>
  <c r="DV36" i="9"/>
  <c r="DT36" i="9"/>
  <c r="DV41" i="9"/>
  <c r="DT41" i="9"/>
  <c r="DV48" i="9"/>
  <c r="DT48" i="9"/>
  <c r="DV54" i="9"/>
  <c r="DT54" i="9"/>
  <c r="DV57" i="9"/>
  <c r="DT57" i="9"/>
  <c r="DV46" i="9"/>
  <c r="DT46" i="9"/>
  <c r="B63" i="9"/>
  <c r="DV77" i="9"/>
  <c r="DT77" i="9"/>
  <c r="DV87" i="9"/>
  <c r="DT87" i="9"/>
  <c r="DV82" i="9"/>
  <c r="DT82" i="9"/>
  <c r="DV68" i="9"/>
  <c r="DT68" i="9"/>
  <c r="DV73" i="9"/>
  <c r="DT73" i="9"/>
  <c r="DV81" i="9"/>
  <c r="DT81" i="9"/>
  <c r="DV75" i="9"/>
  <c r="DT75" i="9"/>
  <c r="DV72" i="9"/>
  <c r="DT72" i="9"/>
  <c r="DV67" i="9"/>
  <c r="DT67" i="9"/>
  <c r="DV69" i="9"/>
  <c r="DT69" i="9"/>
  <c r="DV78" i="9"/>
  <c r="DT78" i="9"/>
  <c r="DT19" i="9"/>
  <c r="DV19" i="9"/>
  <c r="DT23" i="9"/>
  <c r="DV23" i="9"/>
  <c r="DT20" i="9"/>
  <c r="DV20" i="9"/>
  <c r="DT33" i="9"/>
  <c r="DV33" i="9"/>
  <c r="DT52" i="9"/>
  <c r="DV52" i="9"/>
  <c r="DT60" i="9"/>
  <c r="DV60" i="9"/>
  <c r="DT42" i="9"/>
  <c r="DV42" i="9"/>
  <c r="DT29" i="9"/>
  <c r="DV29" i="9"/>
  <c r="DT35" i="9"/>
  <c r="DV35" i="9"/>
  <c r="DT56" i="9"/>
  <c r="DV56" i="9"/>
  <c r="DT39" i="9"/>
  <c r="DV39" i="9"/>
  <c r="DT43" i="9"/>
  <c r="DV43" i="9"/>
  <c r="DT40" i="9"/>
  <c r="DV40" i="9"/>
  <c r="DT66" i="9"/>
  <c r="DV66" i="9"/>
  <c r="DT86" i="9"/>
  <c r="DV86" i="9"/>
  <c r="DT70" i="9"/>
  <c r="DV70" i="9"/>
  <c r="DT74" i="9"/>
  <c r="DV74" i="9"/>
  <c r="B88" i="9"/>
  <c r="DT96" i="9"/>
  <c r="DV96" i="9"/>
  <c r="DV13" i="9"/>
  <c r="DV14" i="9"/>
  <c r="DV15" i="9"/>
  <c r="DV17" i="9"/>
  <c r="DV18" i="9"/>
  <c r="DV21" i="9"/>
  <c r="DV47" i="9"/>
  <c r="DV50" i="9"/>
  <c r="DV51" i="9"/>
  <c r="DV55" i="9"/>
  <c r="DV71" i="9"/>
  <c r="DV76" i="9"/>
  <c r="DV80" i="9"/>
  <c r="DV84" i="9"/>
  <c r="DV85" i="9"/>
  <c r="DV91" i="9"/>
  <c r="DW91" i="9"/>
  <c r="DV92" i="9"/>
  <c r="DW92" i="9"/>
  <c r="DV93" i="9"/>
  <c r="DT93" i="9"/>
  <c r="DW93" i="9"/>
  <c r="DV94" i="9"/>
  <c r="DW94" i="9"/>
  <c r="DV95" i="9"/>
  <c r="DT95" i="9"/>
  <c r="DW95" i="9"/>
  <c r="DW96" i="9"/>
  <c r="DV97" i="9"/>
  <c r="DW97" i="9"/>
  <c r="DV98" i="9"/>
  <c r="DT98" i="9"/>
  <c r="DW98" i="9"/>
  <c r="DW99" i="9"/>
  <c r="DT13" i="9"/>
  <c r="DT14" i="9"/>
  <c r="DT15" i="9"/>
  <c r="DT17" i="9"/>
  <c r="DT18" i="9"/>
  <c r="DT21" i="9"/>
  <c r="DT47" i="9"/>
  <c r="DT50" i="9"/>
  <c r="DT51" i="9"/>
  <c r="DT55" i="9"/>
  <c r="DT71" i="9"/>
  <c r="DT76" i="9"/>
  <c r="DT80" i="9"/>
  <c r="DT84" i="9"/>
  <c r="DT85" i="9"/>
  <c r="DT91" i="9"/>
  <c r="DU91" i="9"/>
  <c r="DT92" i="9"/>
  <c r="DU92" i="9"/>
  <c r="DU93" i="9"/>
  <c r="DT94" i="9"/>
  <c r="DU94" i="9"/>
  <c r="DU95" i="9"/>
  <c r="DU96" i="9"/>
  <c r="DT97" i="9"/>
  <c r="DU97" i="9"/>
  <c r="DU98" i="9"/>
  <c r="DU99" i="9"/>
  <c r="DX91" i="9"/>
  <c r="DX92" i="9"/>
  <c r="DX93" i="9"/>
  <c r="DX94" i="9"/>
  <c r="DX95" i="9"/>
  <c r="DX96" i="9"/>
  <c r="DX97" i="9"/>
  <c r="DX98" i="9"/>
  <c r="DX99" i="9"/>
  <c r="D53" i="9"/>
  <c r="D39" i="9"/>
  <c r="D40" i="9"/>
  <c r="D84" i="9"/>
  <c r="BD9" i="15"/>
  <c r="MK9" i="15"/>
  <c r="OU9" i="15"/>
  <c r="JH9" i="15"/>
  <c r="IZ9" i="15"/>
  <c r="EU9" i="15"/>
  <c r="CI9" i="15"/>
  <c r="UN9" i="15"/>
  <c r="UV9" i="15"/>
  <c r="Q9" i="15"/>
  <c r="AG9" i="15"/>
  <c r="JX9" i="15"/>
  <c r="Y9" i="15"/>
  <c r="FS9" i="15"/>
  <c r="MZ9" i="15"/>
  <c r="DO9" i="15"/>
  <c r="DW9" i="15"/>
  <c r="OM9" i="15"/>
  <c r="VL9" i="15"/>
  <c r="HD9" i="15"/>
  <c r="IR9" i="15"/>
  <c r="NH9" i="15"/>
  <c r="CQ9" i="15"/>
  <c r="CA9" i="15"/>
  <c r="GV9" i="15"/>
  <c r="GO9" i="15"/>
  <c r="GH9" i="15"/>
  <c r="QU9" i="15"/>
  <c r="RR9" i="15"/>
  <c r="PJ9" i="15"/>
  <c r="NW9" i="15"/>
  <c r="AV9" i="15"/>
  <c r="CO51" i="15"/>
  <c r="NF51" i="15"/>
  <c r="OK50" i="15"/>
  <c r="W51" i="15"/>
  <c r="O50" i="15"/>
  <c r="VJ50" i="15"/>
  <c r="MX50" i="15"/>
  <c r="BY51" i="15"/>
  <c r="JV51" i="15"/>
  <c r="UT51" i="15"/>
  <c r="IX51" i="15"/>
  <c r="IP51" i="15"/>
  <c r="FQ51" i="15"/>
  <c r="UL51" i="15"/>
  <c r="GM51" i="15"/>
  <c r="HB51" i="15"/>
  <c r="AE50" i="15"/>
  <c r="CG51" i="15"/>
  <c r="ES50" i="15"/>
  <c r="MI50" i="15"/>
  <c r="JF50" i="15"/>
  <c r="DU50" i="15"/>
  <c r="DM50" i="15"/>
  <c r="OS50" i="15"/>
  <c r="BB51" i="15"/>
  <c r="UT50" i="15"/>
  <c r="NF50" i="15"/>
  <c r="GT50" i="15"/>
  <c r="GF51" i="15"/>
  <c r="QS51" i="15"/>
  <c r="RP50" i="15"/>
  <c r="PH50" i="15"/>
  <c r="NU51" i="15"/>
  <c r="AT51" i="15"/>
  <c r="FQ50" i="15"/>
  <c r="AE51" i="15"/>
  <c r="BB50" i="15"/>
  <c r="CO50" i="15"/>
  <c r="VJ51" i="15"/>
  <c r="JV50" i="15"/>
  <c r="O51" i="15"/>
  <c r="JF51" i="15"/>
  <c r="IP50" i="15"/>
  <c r="GM50" i="15"/>
  <c r="DM51" i="15"/>
  <c r="W50" i="15"/>
  <c r="ES51" i="15"/>
  <c r="OK51" i="15"/>
  <c r="MX51" i="15"/>
  <c r="IX50" i="15"/>
  <c r="DU51" i="15"/>
  <c r="BY50" i="15"/>
  <c r="HB50" i="15"/>
  <c r="OS51" i="15"/>
  <c r="MI51" i="15"/>
  <c r="CG50" i="15"/>
  <c r="UL50" i="15"/>
  <c r="GT51" i="15"/>
  <c r="UT55" i="15"/>
  <c r="NF55" i="15"/>
  <c r="IX55" i="15"/>
  <c r="BB55" i="15"/>
  <c r="CG55" i="15"/>
  <c r="UL55" i="15"/>
  <c r="JV55" i="15"/>
  <c r="W55" i="15"/>
  <c r="FQ55" i="15"/>
  <c r="HB55" i="15"/>
  <c r="IP55" i="15"/>
  <c r="CO55" i="15"/>
  <c r="BY55" i="15"/>
  <c r="GM55" i="15"/>
  <c r="PH51" i="15"/>
  <c r="GF50" i="15"/>
  <c r="RP51" i="15"/>
  <c r="QS50" i="15"/>
  <c r="GF55" i="15"/>
  <c r="QS55" i="15"/>
  <c r="NU50" i="15"/>
  <c r="AT50" i="15"/>
  <c r="NU55" i="15"/>
  <c r="AT55" i="15"/>
  <c r="AE55" i="15"/>
  <c r="VJ55" i="15"/>
  <c r="O55" i="15"/>
  <c r="JF55" i="15"/>
  <c r="ES55" i="15"/>
  <c r="OS55" i="15"/>
  <c r="DM55" i="15"/>
  <c r="OK55" i="15"/>
  <c r="DU55" i="15"/>
  <c r="MX55" i="15"/>
  <c r="MI55" i="15"/>
  <c r="GT55" i="15"/>
  <c r="PH55" i="15"/>
  <c r="RP55" i="15"/>
  <c r="JP9" i="15"/>
  <c r="RC9" i="15"/>
  <c r="BS9" i="15"/>
  <c r="HL9" i="15"/>
  <c r="VD9" i="15"/>
  <c r="DG9" i="15"/>
  <c r="IJ9" i="15"/>
  <c r="HT9" i="15"/>
  <c r="RZ9" i="15"/>
  <c r="CY9" i="15"/>
  <c r="FC9" i="15"/>
  <c r="GA9" i="15"/>
  <c r="QN9" i="15"/>
  <c r="FK9" i="15"/>
  <c r="EE9" i="15"/>
  <c r="RK9" i="15"/>
  <c r="EM9" i="15"/>
  <c r="PC9" i="15"/>
  <c r="NP9" i="15"/>
  <c r="AO9" i="15"/>
  <c r="UF9" i="15"/>
  <c r="IB9" i="15"/>
  <c r="WA9" i="15"/>
  <c r="VT9" i="15"/>
  <c r="OE9" i="15"/>
  <c r="TX9" i="15"/>
  <c r="TQ9" i="15"/>
  <c r="TJ9" i="15"/>
  <c r="TC9" i="15"/>
  <c r="SV9" i="15"/>
  <c r="SO9" i="15"/>
  <c r="SH9" i="15"/>
  <c r="QF9" i="15"/>
  <c r="PY9" i="15"/>
  <c r="PR9" i="15"/>
  <c r="LV9" i="15"/>
  <c r="LO9" i="15"/>
  <c r="LH9" i="15"/>
  <c r="LA9" i="15"/>
  <c r="KT9" i="15"/>
  <c r="KM9" i="15"/>
  <c r="F58" i="15"/>
  <c r="KF9" i="15"/>
  <c r="I9" i="15"/>
  <c r="LF50" i="15"/>
  <c r="PA50" i="15"/>
  <c r="EC51" i="15"/>
  <c r="CW50" i="15"/>
  <c r="IH50" i="15"/>
  <c r="KK50" i="15"/>
  <c r="PW50" i="15"/>
  <c r="QD51" i="15"/>
  <c r="ST51" i="15"/>
  <c r="VB51" i="15"/>
  <c r="JN51" i="15"/>
  <c r="KR50" i="15"/>
  <c r="AM51" i="15"/>
  <c r="KD51" i="15"/>
  <c r="LT50" i="15"/>
  <c r="TH50" i="15"/>
  <c r="KY50" i="15"/>
  <c r="LM51" i="15"/>
  <c r="TA51" i="15"/>
  <c r="OC50" i="15"/>
  <c r="VR50" i="15"/>
  <c r="UD50" i="15"/>
  <c r="RI51" i="15"/>
  <c r="FA50" i="15"/>
  <c r="HR50" i="15"/>
  <c r="DE50" i="15"/>
  <c r="RA50" i="15"/>
  <c r="SM50" i="15"/>
  <c r="HZ50" i="15"/>
  <c r="EK51" i="15"/>
  <c r="FY50" i="15"/>
  <c r="RX50" i="15"/>
  <c r="BQ50" i="15"/>
  <c r="PP50" i="15"/>
  <c r="SF51" i="15"/>
  <c r="TO51" i="15"/>
  <c r="TV50" i="15"/>
  <c r="VY51" i="15"/>
  <c r="NN51" i="15"/>
  <c r="FI50" i="15"/>
  <c r="QL51" i="15"/>
  <c r="HJ51" i="15"/>
  <c r="JN50" i="15"/>
  <c r="CW51" i="15"/>
  <c r="PW51" i="15"/>
  <c r="RI50" i="15"/>
  <c r="TA50" i="15"/>
  <c r="PA51" i="15"/>
  <c r="LT51" i="15"/>
  <c r="FY51" i="15"/>
  <c r="RA51" i="15"/>
  <c r="KK51" i="15"/>
  <c r="HZ51" i="15"/>
  <c r="HR51" i="15"/>
  <c r="G50" i="15"/>
  <c r="SF50" i="15"/>
  <c r="UD51" i="15"/>
  <c r="KY51" i="15"/>
  <c r="ST50" i="15"/>
  <c r="VR51" i="15"/>
  <c r="AM50" i="15"/>
  <c r="BQ51" i="15"/>
  <c r="TV51" i="15"/>
  <c r="DE51" i="15"/>
  <c r="EC50" i="15"/>
  <c r="LM50" i="15"/>
  <c r="FI51" i="15"/>
  <c r="PP51" i="15"/>
  <c r="KD50" i="15"/>
  <c r="VB50" i="15"/>
  <c r="VY50" i="15"/>
  <c r="TH51" i="15"/>
  <c r="IH51" i="15"/>
  <c r="RX51" i="15"/>
  <c r="LF51" i="15"/>
  <c r="QD50" i="15"/>
  <c r="FA51" i="15"/>
  <c r="OC51" i="15"/>
  <c r="KR51" i="15"/>
  <c r="SM51" i="15"/>
  <c r="TO50" i="15"/>
  <c r="QL50" i="15"/>
  <c r="HJ55" i="15"/>
  <c r="NN50" i="15"/>
  <c r="EK50" i="15"/>
  <c r="HJ50" i="15"/>
  <c r="JN55" i="15"/>
  <c r="VB55" i="15"/>
  <c r="CW55" i="15"/>
  <c r="QL55" i="15"/>
  <c r="EC55" i="15"/>
  <c r="RI55" i="15"/>
  <c r="EK55" i="15"/>
  <c r="NN55" i="15"/>
  <c r="AM55" i="15"/>
  <c r="VY55" i="15"/>
  <c r="TO55" i="15"/>
  <c r="TA55" i="15"/>
  <c r="ST55" i="15"/>
  <c r="SF55" i="15"/>
  <c r="QD55" i="15"/>
  <c r="PW55" i="15"/>
  <c r="LM55" i="15"/>
  <c r="KD55" i="15"/>
  <c r="PA55" i="15"/>
  <c r="LT55" i="15"/>
  <c r="RA55" i="15"/>
  <c r="FY55" i="15"/>
  <c r="HZ55" i="15"/>
  <c r="KK55" i="15"/>
  <c r="HR55" i="15"/>
  <c r="FA55" i="15"/>
  <c r="BQ55" i="15"/>
  <c r="DE55" i="15"/>
  <c r="LF55" i="15"/>
  <c r="KR55" i="15"/>
  <c r="UD55" i="15"/>
  <c r="TV55" i="15"/>
  <c r="FI55" i="15"/>
  <c r="KY55" i="15"/>
  <c r="PP55" i="15"/>
  <c r="SM55" i="15"/>
  <c r="IH55" i="15"/>
  <c r="VR55" i="15"/>
  <c r="OC55" i="15"/>
  <c r="RX55" i="15"/>
  <c r="TH55" i="15"/>
  <c r="B99" i="9"/>
  <c r="IA25" i="9"/>
  <c r="IC25" i="9"/>
  <c r="D41" i="9"/>
  <c r="F24" i="9"/>
  <c r="G24" i="9"/>
  <c r="H24" i="9"/>
  <c r="I24" i="9"/>
  <c r="J24" i="9"/>
  <c r="K24" i="9"/>
  <c r="L24" i="9"/>
  <c r="M24" i="9"/>
  <c r="N24" i="9"/>
  <c r="O24" i="9"/>
  <c r="P24" i="9"/>
  <c r="Q24" i="9"/>
  <c r="R24" i="9"/>
  <c r="S24" i="9"/>
  <c r="T24" i="9"/>
  <c r="U24" i="9"/>
  <c r="V24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AK24" i="9"/>
  <c r="AL24" i="9"/>
  <c r="AM24" i="9"/>
  <c r="AN24" i="9"/>
  <c r="AO24" i="9"/>
  <c r="AP24" i="9"/>
  <c r="AQ24" i="9"/>
  <c r="AR24" i="9"/>
  <c r="AS24" i="9"/>
  <c r="AT24" i="9"/>
  <c r="AU24" i="9"/>
  <c r="AV24" i="9"/>
  <c r="AW24" i="9"/>
  <c r="AX24" i="9"/>
  <c r="AY24" i="9"/>
  <c r="AZ24" i="9"/>
  <c r="BA24" i="9"/>
  <c r="BB24" i="9"/>
  <c r="BC24" i="9"/>
  <c r="BD24" i="9"/>
  <c r="BE24" i="9"/>
  <c r="BF24" i="9"/>
  <c r="BG24" i="9"/>
  <c r="BH24" i="9"/>
  <c r="BI24" i="9"/>
  <c r="BJ24" i="9"/>
  <c r="BK24" i="9"/>
  <c r="BL24" i="9"/>
  <c r="BM24" i="9"/>
  <c r="BN24" i="9"/>
  <c r="BO24" i="9"/>
  <c r="BR24" i="9"/>
  <c r="BS24" i="9"/>
  <c r="BT24" i="9"/>
  <c r="BU24" i="9"/>
  <c r="BV24" i="9"/>
  <c r="BW24" i="9"/>
  <c r="BX24" i="9"/>
  <c r="BY24" i="9"/>
  <c r="BZ24" i="9"/>
  <c r="CA24" i="9"/>
  <c r="CB24" i="9"/>
  <c r="CC24" i="9"/>
  <c r="CD24" i="9"/>
  <c r="CE24" i="9"/>
  <c r="CF24" i="9"/>
  <c r="CG24" i="9"/>
  <c r="CH24" i="9"/>
  <c r="CI24" i="9"/>
  <c r="CJ24" i="9"/>
  <c r="CK24" i="9"/>
  <c r="CL24" i="9"/>
  <c r="CM24" i="9"/>
  <c r="CN24" i="9"/>
  <c r="CP24" i="9"/>
  <c r="CO24" i="9"/>
  <c r="CQ24" i="9"/>
  <c r="CR24" i="9"/>
  <c r="CS24" i="9"/>
  <c r="CT24" i="9"/>
  <c r="CU24" i="9"/>
  <c r="CV24" i="9"/>
  <c r="CW24" i="9"/>
  <c r="CX24" i="9"/>
  <c r="CY24" i="9"/>
  <c r="CZ24" i="9"/>
  <c r="DA24" i="9"/>
  <c r="DB24" i="9"/>
  <c r="DC24" i="9"/>
  <c r="BP24" i="9"/>
  <c r="BQ24" i="9"/>
  <c r="DD24" i="9"/>
  <c r="DE24" i="9"/>
  <c r="DF24" i="9"/>
  <c r="DG24" i="9"/>
  <c r="DI24" i="9"/>
  <c r="DR24" i="9"/>
  <c r="DR63" i="9"/>
  <c r="DP24" i="9"/>
  <c r="DO24" i="9"/>
  <c r="DM24" i="9"/>
  <c r="DL24" i="9"/>
  <c r="DJ24" i="9"/>
  <c r="DT24" i="9"/>
  <c r="DT11" i="9"/>
  <c r="D19" i="9"/>
  <c r="D16" i="9"/>
  <c r="DV11" i="9"/>
  <c r="D11" i="9"/>
  <c r="DT25" i="9"/>
  <c r="D14" i="9"/>
  <c r="D12" i="9"/>
  <c r="D67" i="9"/>
  <c r="D82" i="9"/>
  <c r="D76" i="9"/>
  <c r="D81" i="9"/>
  <c r="D74" i="9"/>
  <c r="D56" i="9"/>
  <c r="D42" i="9"/>
  <c r="D23" i="9"/>
  <c r="D17" i="9"/>
  <c r="D18" i="9"/>
  <c r="D20" i="9"/>
  <c r="D21" i="9"/>
  <c r="D15" i="9"/>
  <c r="DM88" i="9"/>
  <c r="D94" i="9"/>
  <c r="D87" i="9"/>
  <c r="D86" i="9"/>
  <c r="D85" i="9"/>
  <c r="D73" i="9"/>
  <c r="D83" i="9"/>
  <c r="D77" i="9"/>
  <c r="D80" i="9"/>
  <c r="D79" i="9"/>
  <c r="D78" i="9"/>
  <c r="D75" i="9"/>
  <c r="D68" i="9"/>
  <c r="D66" i="9"/>
  <c r="D27" i="9"/>
  <c r="D96" i="9"/>
  <c r="D69" i="9"/>
  <c r="D70" i="9"/>
  <c r="D71" i="9"/>
  <c r="D72" i="9"/>
  <c r="D35" i="9"/>
  <c r="D38" i="9"/>
  <c r="D31" i="9"/>
  <c r="D33" i="9"/>
  <c r="D37" i="9"/>
  <c r="D46" i="9"/>
  <c r="D48" i="9"/>
  <c r="D50" i="9"/>
  <c r="D52" i="9"/>
  <c r="D55" i="9"/>
  <c r="D30" i="9"/>
  <c r="D32" i="9"/>
  <c r="D34" i="9"/>
  <c r="D36" i="9"/>
  <c r="D43" i="9"/>
  <c r="D44" i="9"/>
  <c r="D45" i="9"/>
  <c r="D47" i="9"/>
  <c r="D49" i="9"/>
  <c r="D51" i="9"/>
  <c r="D54" i="9"/>
  <c r="D57" i="9"/>
  <c r="EE7" i="9"/>
  <c r="EG7" i="9"/>
  <c r="EI7" i="9"/>
  <c r="EK7" i="9"/>
  <c r="EM7" i="9"/>
  <c r="EO7" i="9"/>
  <c r="EQ7" i="9"/>
  <c r="ES7" i="9"/>
  <c r="EU7" i="9"/>
  <c r="EW7" i="9"/>
  <c r="EY7" i="9"/>
  <c r="FA7" i="9"/>
  <c r="FC7" i="9"/>
  <c r="FE7" i="9"/>
  <c r="FG7" i="9"/>
  <c r="FK7" i="9"/>
  <c r="FM7" i="9"/>
  <c r="FO7" i="9"/>
  <c r="FQ7" i="9"/>
  <c r="FS7" i="9"/>
  <c r="FU7" i="9"/>
  <c r="FW7" i="9"/>
  <c r="FY7" i="9"/>
  <c r="GA7" i="9"/>
  <c r="GC7" i="9"/>
  <c r="GE7" i="9"/>
  <c r="GG7" i="9"/>
  <c r="GI7" i="9"/>
  <c r="GK7" i="9"/>
  <c r="GO7" i="9"/>
  <c r="GQ7" i="9"/>
  <c r="GS7" i="9"/>
  <c r="GU7" i="9"/>
  <c r="GW7" i="9"/>
  <c r="GY7" i="9"/>
  <c r="HA7" i="9"/>
  <c r="HC7" i="9"/>
  <c r="HE7" i="9"/>
  <c r="HG7" i="9"/>
  <c r="FI7" i="9"/>
  <c r="HI7" i="9"/>
  <c r="HK7" i="9"/>
  <c r="HM7" i="9"/>
  <c r="HO7" i="9"/>
  <c r="HQ7" i="9"/>
  <c r="HS7" i="9"/>
  <c r="HU7" i="9"/>
  <c r="HW7" i="9"/>
  <c r="HY7" i="9"/>
  <c r="GM7" i="9"/>
  <c r="IA7" i="9"/>
  <c r="IC7" i="9"/>
  <c r="EC7" i="9"/>
  <c r="H7" i="9"/>
  <c r="I7" i="9"/>
  <c r="J7" i="9"/>
  <c r="K7" i="9"/>
  <c r="L7" i="9"/>
  <c r="M7" i="9"/>
  <c r="N7" i="9"/>
  <c r="O7" i="9"/>
  <c r="P7" i="9"/>
  <c r="Q7" i="9"/>
  <c r="R7" i="9"/>
  <c r="S7" i="9"/>
  <c r="T7" i="9"/>
  <c r="U7" i="9"/>
  <c r="V7" i="9"/>
  <c r="W7" i="9"/>
  <c r="X7" i="9"/>
  <c r="Y7" i="9"/>
  <c r="AB7" i="9"/>
  <c r="AC7" i="9"/>
  <c r="Z7" i="9"/>
  <c r="AA7" i="9"/>
  <c r="AD7" i="9"/>
  <c r="AE7" i="9"/>
  <c r="AF7" i="9"/>
  <c r="AG7" i="9"/>
  <c r="AH7" i="9"/>
  <c r="AI7" i="9"/>
  <c r="AJ7" i="9"/>
  <c r="AK7" i="9"/>
  <c r="AN7" i="9"/>
  <c r="AO7" i="9"/>
  <c r="AP7" i="9"/>
  <c r="AQ7" i="9"/>
  <c r="AR7" i="9"/>
  <c r="AS7" i="9"/>
  <c r="AT7" i="9"/>
  <c r="AU7" i="9"/>
  <c r="AV7" i="9"/>
  <c r="AW7" i="9"/>
  <c r="AX7" i="9"/>
  <c r="AY7" i="9"/>
  <c r="AZ7" i="9"/>
  <c r="BA7" i="9"/>
  <c r="BB7" i="9"/>
  <c r="BC7" i="9"/>
  <c r="BD7" i="9"/>
  <c r="BE7" i="9"/>
  <c r="BF7" i="9"/>
  <c r="BG7" i="9"/>
  <c r="BH7" i="9"/>
  <c r="BI7" i="9"/>
  <c r="BJ7" i="9"/>
  <c r="BK7" i="9"/>
  <c r="BL7" i="9"/>
  <c r="BM7" i="9"/>
  <c r="BN7" i="9"/>
  <c r="BO7" i="9"/>
  <c r="BR7" i="9"/>
  <c r="BS7" i="9"/>
  <c r="BT7" i="9"/>
  <c r="BU7" i="9"/>
  <c r="BV7" i="9"/>
  <c r="BW7" i="9"/>
  <c r="BX7" i="9"/>
  <c r="BY7" i="9"/>
  <c r="BZ7" i="9"/>
  <c r="CA7" i="9"/>
  <c r="CB7" i="9"/>
  <c r="CC7" i="9"/>
  <c r="CD7" i="9"/>
  <c r="CE7" i="9"/>
  <c r="CF7" i="9"/>
  <c r="CG7" i="9"/>
  <c r="CH7" i="9"/>
  <c r="CI7" i="9"/>
  <c r="CJ7" i="9"/>
  <c r="CK7" i="9"/>
  <c r="AL7" i="9"/>
  <c r="AM7" i="9"/>
  <c r="CL7" i="9"/>
  <c r="CM7" i="9"/>
  <c r="CN7" i="9"/>
  <c r="CO7" i="9"/>
  <c r="CP7" i="9"/>
  <c r="CQ7" i="9"/>
  <c r="CR7" i="9"/>
  <c r="CS7" i="9"/>
  <c r="CT7" i="9"/>
  <c r="CU7" i="9"/>
  <c r="CV7" i="9"/>
  <c r="CW7" i="9"/>
  <c r="CX7" i="9"/>
  <c r="CY7" i="9"/>
  <c r="CZ7" i="9"/>
  <c r="DA7" i="9"/>
  <c r="DB7" i="9"/>
  <c r="DC7" i="9"/>
  <c r="BP7" i="9"/>
  <c r="BQ7" i="9"/>
  <c r="DD7" i="9"/>
  <c r="DE7" i="9"/>
  <c r="DF7" i="9"/>
  <c r="DG7" i="9"/>
  <c r="F7" i="9"/>
  <c r="G7" i="9"/>
  <c r="BI99" i="9"/>
  <c r="BH99" i="9"/>
  <c r="BI88" i="9"/>
  <c r="BH88" i="9"/>
  <c r="BI63" i="9"/>
  <c r="BH63" i="9"/>
  <c r="BG99" i="9"/>
  <c r="BF99" i="9"/>
  <c r="BG88" i="9"/>
  <c r="BF88" i="9"/>
  <c r="BG63" i="9"/>
  <c r="BF63" i="9"/>
  <c r="AK99" i="9"/>
  <c r="AJ99" i="9"/>
  <c r="AK88" i="9"/>
  <c r="AJ88" i="9"/>
  <c r="AK63" i="9"/>
  <c r="AJ63" i="9"/>
  <c r="U99" i="9"/>
  <c r="T99" i="9"/>
  <c r="U88" i="9"/>
  <c r="T88" i="9"/>
  <c r="U63" i="9"/>
  <c r="T63" i="9"/>
  <c r="CW99" i="9"/>
  <c r="CV99" i="9"/>
  <c r="CW88" i="9"/>
  <c r="CV88" i="9"/>
  <c r="CW63" i="9"/>
  <c r="CV63" i="9"/>
  <c r="G99" i="9"/>
  <c r="F99" i="9"/>
  <c r="G88" i="9"/>
  <c r="F88" i="9"/>
  <c r="G63" i="9"/>
  <c r="F63" i="9"/>
  <c r="K99" i="9"/>
  <c r="J99" i="9"/>
  <c r="K88" i="9"/>
  <c r="J88" i="9"/>
  <c r="K63" i="9"/>
  <c r="J63" i="9"/>
  <c r="BM99" i="9"/>
  <c r="BL99" i="9"/>
  <c r="BM88" i="9"/>
  <c r="BL88" i="9"/>
  <c r="BM63" i="9"/>
  <c r="BL63" i="9"/>
  <c r="I99" i="9"/>
  <c r="H99" i="9"/>
  <c r="I88" i="9"/>
  <c r="H88" i="9"/>
  <c r="I63" i="9"/>
  <c r="H63" i="9"/>
  <c r="AQ99" i="9"/>
  <c r="AP99" i="9"/>
  <c r="AQ88" i="9"/>
  <c r="AP88" i="9"/>
  <c r="AQ63" i="9"/>
  <c r="AP63" i="9"/>
  <c r="BS99" i="9"/>
  <c r="BR99" i="9"/>
  <c r="BS88" i="9"/>
  <c r="BR88" i="9"/>
  <c r="BS63" i="9"/>
  <c r="BR63" i="9"/>
  <c r="AC99" i="9"/>
  <c r="AB99" i="9"/>
  <c r="AC88" i="9"/>
  <c r="AB88" i="9"/>
  <c r="AC63" i="9"/>
  <c r="AB63" i="9"/>
  <c r="AE99" i="9"/>
  <c r="AD99" i="9"/>
  <c r="AE88" i="9"/>
  <c r="AD88" i="9"/>
  <c r="AE63" i="9"/>
  <c r="AD63" i="9"/>
  <c r="DA99" i="9"/>
  <c r="CZ99" i="9"/>
  <c r="DA88" i="9"/>
  <c r="CZ88" i="9"/>
  <c r="DA63" i="9"/>
  <c r="CZ63" i="9"/>
  <c r="AU99" i="9"/>
  <c r="AT99" i="9"/>
  <c r="AU88" i="9"/>
  <c r="AT88" i="9"/>
  <c r="AU63" i="9"/>
  <c r="AT63" i="9"/>
  <c r="BE99" i="9"/>
  <c r="BD99" i="9"/>
  <c r="BE88" i="9"/>
  <c r="BD88" i="9"/>
  <c r="BE63" i="9"/>
  <c r="BD63" i="9"/>
  <c r="BU99" i="9"/>
  <c r="BT99" i="9"/>
  <c r="BU88" i="9"/>
  <c r="BT88" i="9"/>
  <c r="BU63" i="9"/>
  <c r="BT63" i="9"/>
  <c r="W99" i="9"/>
  <c r="V99" i="9"/>
  <c r="W88" i="9"/>
  <c r="V88" i="9"/>
  <c r="W63" i="9"/>
  <c r="V63" i="9"/>
  <c r="S99" i="9"/>
  <c r="R99" i="9"/>
  <c r="S88" i="9"/>
  <c r="R88" i="9"/>
  <c r="S63" i="9"/>
  <c r="R63" i="9"/>
  <c r="CK99" i="9"/>
  <c r="CJ99" i="9"/>
  <c r="CK88" i="9"/>
  <c r="CJ88" i="9"/>
  <c r="CK63" i="9"/>
  <c r="CJ63" i="9"/>
  <c r="Q99" i="9"/>
  <c r="P99" i="9"/>
  <c r="Q88" i="9"/>
  <c r="P88" i="9"/>
  <c r="Q63" i="9"/>
  <c r="P63" i="9"/>
  <c r="AW99" i="9"/>
  <c r="AV99" i="9"/>
  <c r="AW88" i="9"/>
  <c r="AV88" i="9"/>
  <c r="AW63" i="9"/>
  <c r="AV63" i="9"/>
  <c r="BC99" i="9"/>
  <c r="BB99" i="9"/>
  <c r="BC88" i="9"/>
  <c r="BB88" i="9"/>
  <c r="BC63" i="9"/>
  <c r="BB63" i="9"/>
  <c r="CO99" i="9"/>
  <c r="CN99" i="9"/>
  <c r="CO88" i="9"/>
  <c r="CN88" i="9"/>
  <c r="CO63" i="9"/>
  <c r="CN63" i="9"/>
  <c r="Y99" i="9"/>
  <c r="X99" i="9"/>
  <c r="Y88" i="9"/>
  <c r="X88" i="9"/>
  <c r="Y63" i="9"/>
  <c r="X63" i="9"/>
  <c r="AO99" i="9"/>
  <c r="AN99" i="9"/>
  <c r="AO88" i="9"/>
  <c r="AN88" i="9"/>
  <c r="AO63" i="9"/>
  <c r="AN63" i="9"/>
  <c r="BW99" i="9"/>
  <c r="BV99" i="9"/>
  <c r="BW88" i="9"/>
  <c r="BV88" i="9"/>
  <c r="BW63" i="9"/>
  <c r="BV63" i="9"/>
  <c r="BA99" i="9"/>
  <c r="AZ99" i="9"/>
  <c r="BA88" i="9"/>
  <c r="AZ88" i="9"/>
  <c r="BA63" i="9"/>
  <c r="AZ63" i="9"/>
  <c r="AI99" i="9"/>
  <c r="AH99" i="9"/>
  <c r="AI88" i="9"/>
  <c r="AH88" i="9"/>
  <c r="AI63" i="9"/>
  <c r="AH63" i="9"/>
  <c r="DZ25" i="9"/>
  <c r="DZ26" i="9"/>
  <c r="DZ64" i="9"/>
  <c r="DZ65" i="9"/>
  <c r="DZ89" i="9"/>
  <c r="DZ90" i="9"/>
  <c r="DZ100" i="9"/>
  <c r="D22" i="9"/>
  <c r="D13" i="9"/>
  <c r="BF8" i="9"/>
  <c r="AK8" i="9"/>
  <c r="BI8" i="9"/>
  <c r="BH8" i="9"/>
  <c r="BG8" i="9"/>
  <c r="AJ8" i="9"/>
  <c r="T8" i="9"/>
  <c r="U8" i="9"/>
  <c r="CV8" i="9"/>
  <c r="CW8" i="9"/>
  <c r="G8" i="9"/>
  <c r="EC64" i="9"/>
  <c r="F8" i="9"/>
  <c r="BL8" i="9"/>
  <c r="BM8" i="9"/>
  <c r="J8" i="9"/>
  <c r="K8" i="9"/>
  <c r="EE64" i="9"/>
  <c r="AQ8" i="9"/>
  <c r="H8" i="9"/>
  <c r="AE8" i="9"/>
  <c r="I8" i="9"/>
  <c r="AP8" i="9"/>
  <c r="BB8" i="9"/>
  <c r="BD8" i="9"/>
  <c r="BS8" i="9"/>
  <c r="BR8" i="9"/>
  <c r="DA8" i="9"/>
  <c r="AB8" i="9"/>
  <c r="AC8" i="9"/>
  <c r="CZ8" i="9"/>
  <c r="AD8" i="9"/>
  <c r="AU8" i="9"/>
  <c r="FQ64" i="9"/>
  <c r="FQ100" i="9"/>
  <c r="BE8" i="9"/>
  <c r="AT8" i="9"/>
  <c r="W8" i="9"/>
  <c r="GQ64" i="9"/>
  <c r="GQ89" i="9"/>
  <c r="GQ100" i="9"/>
  <c r="BU8" i="9"/>
  <c r="BT8" i="9"/>
  <c r="V8" i="9"/>
  <c r="R8" i="9"/>
  <c r="S8" i="9"/>
  <c r="CJ8" i="9"/>
  <c r="CK8" i="9"/>
  <c r="EM89" i="9"/>
  <c r="EM100" i="9"/>
  <c r="Q8" i="9"/>
  <c r="P8" i="9"/>
  <c r="BC8" i="9"/>
  <c r="AW8" i="9"/>
  <c r="AV8" i="9"/>
  <c r="CO8" i="9"/>
  <c r="CN8" i="9"/>
  <c r="Y8" i="9"/>
  <c r="X8" i="9"/>
  <c r="FK64" i="9"/>
  <c r="FK89" i="9"/>
  <c r="AN8" i="9"/>
  <c r="AO8" i="9"/>
  <c r="GS64" i="9"/>
  <c r="GS89" i="9"/>
  <c r="BW8" i="9"/>
  <c r="BV8" i="9"/>
  <c r="BA8" i="9"/>
  <c r="AZ8" i="9"/>
  <c r="AH8" i="9"/>
  <c r="AI8" i="9"/>
  <c r="GW89" i="9"/>
  <c r="FC64" i="9"/>
  <c r="IC64" i="9"/>
  <c r="FI89" i="9"/>
  <c r="HQ89" i="9"/>
  <c r="FQ89" i="9"/>
  <c r="EO100" i="9"/>
  <c r="EE100" i="9"/>
  <c r="IA100" i="9"/>
  <c r="HU100" i="9"/>
  <c r="IA89" i="9"/>
  <c r="IC89" i="9"/>
  <c r="EU100" i="9"/>
  <c r="EO89" i="9"/>
  <c r="FI64" i="9"/>
  <c r="GW64" i="9"/>
  <c r="FS64" i="9"/>
  <c r="HG89" i="9"/>
  <c r="ES100" i="9"/>
  <c r="GA100" i="9"/>
  <c r="FA100" i="9"/>
  <c r="FM89" i="9"/>
  <c r="GO64" i="9"/>
  <c r="FU100" i="9"/>
  <c r="EQ100" i="9"/>
  <c r="FG100" i="9"/>
  <c r="HQ100" i="9"/>
  <c r="EC100" i="9"/>
  <c r="EQ89" i="9"/>
  <c r="GE100" i="9"/>
  <c r="FC89" i="9"/>
  <c r="EC89" i="9"/>
  <c r="FY100" i="9"/>
  <c r="HC89" i="9"/>
  <c r="GA64" i="9"/>
  <c r="EY100" i="9"/>
  <c r="GO100" i="9"/>
  <c r="FI100" i="9"/>
  <c r="FO89" i="9"/>
  <c r="IA64" i="9"/>
  <c r="EW89" i="9"/>
  <c r="GW100" i="9"/>
  <c r="HO89" i="9"/>
  <c r="FS89" i="9"/>
  <c r="HG100" i="9"/>
  <c r="EO64" i="9"/>
  <c r="HW100" i="9"/>
  <c r="EY89" i="9"/>
  <c r="FM100" i="9"/>
  <c r="GO89" i="9"/>
  <c r="GI100" i="9"/>
  <c r="EG100" i="9"/>
  <c r="HS100" i="9"/>
  <c r="EW100" i="9"/>
  <c r="GY100" i="9"/>
  <c r="FS100" i="9"/>
  <c r="ES64" i="9"/>
  <c r="IC100" i="9"/>
  <c r="EU64" i="9"/>
  <c r="HK100" i="9"/>
  <c r="HW89" i="9"/>
  <c r="HG64" i="9"/>
  <c r="ES89" i="9"/>
  <c r="GA89" i="9"/>
  <c r="HS64" i="9"/>
  <c r="FE64" i="9"/>
  <c r="HK64" i="9"/>
  <c r="GE89" i="9"/>
  <c r="FY64" i="9"/>
  <c r="HS89" i="9"/>
  <c r="FE89" i="9"/>
  <c r="HK89" i="9"/>
  <c r="FA89" i="9"/>
  <c r="FM64" i="9"/>
  <c r="EG64" i="9"/>
  <c r="GC64" i="9"/>
  <c r="HI89" i="9"/>
  <c r="FY89" i="9"/>
  <c r="FA64" i="9"/>
  <c r="EE89" i="9"/>
  <c r="HE89" i="9"/>
  <c r="GY89" i="9"/>
  <c r="FW89" i="9"/>
  <c r="EU89" i="9"/>
  <c r="FG89" i="9"/>
  <c r="FW64" i="9"/>
  <c r="EM64" i="9"/>
  <c r="EG89" i="9"/>
  <c r="FG64" i="9"/>
  <c r="GD8" i="9"/>
  <c r="FG8" i="9"/>
  <c r="GC8" i="9"/>
  <c r="FF8" i="9"/>
  <c r="HR8" i="9"/>
  <c r="EB8" i="9"/>
  <c r="HS8" i="9"/>
  <c r="EC8" i="9"/>
  <c r="EG8" i="9"/>
  <c r="EF8" i="9"/>
  <c r="EE8" i="9"/>
  <c r="ED8" i="9"/>
  <c r="FL8" i="9"/>
  <c r="GN8" i="9"/>
  <c r="FM8" i="9"/>
  <c r="GO8" i="9"/>
  <c r="FA8" i="9"/>
  <c r="EZ8" i="9"/>
  <c r="FP8" i="9"/>
  <c r="FQ8" i="9"/>
  <c r="GQ8" i="9"/>
  <c r="FZ8" i="9"/>
  <c r="GA8" i="9"/>
  <c r="GP8" i="9"/>
  <c r="EO8" i="9"/>
  <c r="ES8" i="9"/>
  <c r="ER8" i="9"/>
  <c r="EN8" i="9"/>
  <c r="EL8" i="9"/>
  <c r="HF8" i="9"/>
  <c r="HG8" i="9"/>
  <c r="EM8" i="9"/>
  <c r="FS8" i="9"/>
  <c r="FR8" i="9"/>
  <c r="FY8" i="9"/>
  <c r="FX8" i="9"/>
  <c r="HJ8" i="9"/>
  <c r="HK8" i="9"/>
  <c r="FJ8" i="9"/>
  <c r="FK8" i="9"/>
  <c r="GR8" i="9"/>
  <c r="GS8" i="9"/>
  <c r="FW8" i="9"/>
  <c r="FV8" i="9"/>
  <c r="HZ8" i="9"/>
  <c r="GY8" i="9"/>
  <c r="IB8" i="9"/>
  <c r="FC8" i="9"/>
  <c r="FE8" i="9"/>
  <c r="GW8" i="9"/>
  <c r="GG8" i="9"/>
  <c r="IA8" i="9"/>
  <c r="IC8" i="9"/>
  <c r="FG9" i="9"/>
  <c r="EC9" i="9"/>
  <c r="HS9" i="9"/>
  <c r="EG9" i="9"/>
  <c r="EE9" i="9"/>
  <c r="FM9" i="9"/>
  <c r="GO9" i="9"/>
  <c r="FA9" i="9"/>
  <c r="FQ9" i="9"/>
  <c r="GQ9" i="9"/>
  <c r="GA9" i="9"/>
  <c r="EM9" i="9"/>
  <c r="HG9" i="9"/>
  <c r="ES9" i="9"/>
  <c r="EO9" i="9"/>
  <c r="FS9" i="9"/>
  <c r="FY9" i="9"/>
  <c r="HK9" i="9"/>
  <c r="FK9" i="9"/>
  <c r="FW9" i="9"/>
  <c r="GS9" i="9"/>
  <c r="IA9" i="9"/>
  <c r="IC9" i="9"/>
  <c r="E91" i="14"/>
  <c r="F91" i="14"/>
  <c r="E92" i="14"/>
  <c r="F92" i="14"/>
  <c r="E93" i="14"/>
  <c r="F93" i="14"/>
  <c r="E94" i="14"/>
  <c r="F94" i="14"/>
  <c r="E95" i="14"/>
  <c r="F95" i="14"/>
  <c r="E96" i="14"/>
  <c r="F96" i="14"/>
  <c r="E97" i="14"/>
  <c r="F97" i="14"/>
  <c r="E98" i="14"/>
  <c r="F98" i="14"/>
  <c r="E99" i="14"/>
  <c r="F99" i="14"/>
  <c r="E100" i="14"/>
  <c r="F100" i="14"/>
  <c r="E101" i="14"/>
  <c r="F101" i="14"/>
  <c r="E102" i="14"/>
  <c r="F102" i="14"/>
  <c r="E103" i="14"/>
  <c r="F103" i="14"/>
  <c r="E104" i="14"/>
  <c r="F104" i="14"/>
  <c r="E105" i="14"/>
  <c r="F105" i="14"/>
  <c r="E106" i="14"/>
  <c r="F106" i="14"/>
  <c r="E107" i="14"/>
  <c r="F107" i="14"/>
  <c r="E108" i="14"/>
  <c r="F108" i="14"/>
  <c r="E109" i="14"/>
  <c r="F109" i="14"/>
  <c r="E110" i="14"/>
  <c r="F110" i="14"/>
  <c r="E111" i="14"/>
  <c r="F111" i="14"/>
  <c r="E71" i="14"/>
  <c r="F71" i="14"/>
  <c r="E72" i="14"/>
  <c r="F72" i="14"/>
  <c r="E73" i="14"/>
  <c r="F73" i="14"/>
  <c r="E74" i="14"/>
  <c r="F74" i="14"/>
  <c r="E75" i="14"/>
  <c r="F75" i="14"/>
  <c r="E76" i="14"/>
  <c r="F76" i="14"/>
  <c r="E77" i="14"/>
  <c r="F77" i="14"/>
  <c r="E78" i="14"/>
  <c r="F78" i="14"/>
  <c r="E79" i="14"/>
  <c r="F79" i="14"/>
  <c r="E80" i="14"/>
  <c r="F80" i="14"/>
  <c r="E81" i="14"/>
  <c r="F81" i="14"/>
  <c r="E82" i="14"/>
  <c r="F82" i="14"/>
  <c r="E83" i="14"/>
  <c r="F83" i="14"/>
  <c r="E84" i="14"/>
  <c r="F84" i="14"/>
  <c r="E85" i="14"/>
  <c r="F85" i="14"/>
  <c r="E86" i="14"/>
  <c r="F86" i="14"/>
  <c r="E87" i="14"/>
  <c r="F87" i="14"/>
  <c r="E88" i="14"/>
  <c r="F88" i="14"/>
  <c r="E89" i="14"/>
  <c r="F89" i="14"/>
  <c r="E53" i="14"/>
  <c r="F53" i="14"/>
  <c r="E54" i="14"/>
  <c r="F54" i="14"/>
  <c r="E55" i="14"/>
  <c r="F55" i="14"/>
  <c r="E56" i="14"/>
  <c r="F56" i="14"/>
  <c r="E57" i="14"/>
  <c r="F57" i="14"/>
  <c r="E58" i="14"/>
  <c r="F58" i="14"/>
  <c r="E59" i="14"/>
  <c r="F59" i="14"/>
  <c r="E60" i="14"/>
  <c r="F60" i="14"/>
  <c r="E61" i="14"/>
  <c r="F61" i="14"/>
  <c r="E62" i="14"/>
  <c r="F62" i="14"/>
  <c r="E63" i="14"/>
  <c r="F63" i="14"/>
  <c r="E64" i="14"/>
  <c r="F64" i="14"/>
  <c r="E65" i="14"/>
  <c r="F65" i="14"/>
  <c r="E66" i="14"/>
  <c r="F66" i="14"/>
  <c r="E67" i="14"/>
  <c r="F67" i="14"/>
  <c r="E68" i="14"/>
  <c r="F68" i="14"/>
  <c r="E69" i="14"/>
  <c r="F69" i="14"/>
  <c r="E37" i="14"/>
  <c r="F37" i="14"/>
  <c r="E38" i="14"/>
  <c r="F38" i="14"/>
  <c r="E39" i="14"/>
  <c r="F39" i="14"/>
  <c r="E40" i="14"/>
  <c r="F40" i="14"/>
  <c r="E41" i="14"/>
  <c r="F41" i="14"/>
  <c r="E42" i="14"/>
  <c r="F42" i="14"/>
  <c r="E43" i="14"/>
  <c r="F43" i="14"/>
  <c r="E44" i="14"/>
  <c r="F44" i="14"/>
  <c r="E45" i="14"/>
  <c r="F45" i="14"/>
  <c r="E46" i="14"/>
  <c r="F46" i="14"/>
  <c r="E47" i="14"/>
  <c r="F47" i="14"/>
  <c r="E48" i="14"/>
  <c r="F48" i="14"/>
  <c r="E49" i="14"/>
  <c r="F49" i="14"/>
  <c r="E50" i="14"/>
  <c r="F50" i="14"/>
  <c r="E51" i="14"/>
  <c r="F51" i="14"/>
  <c r="E23" i="14"/>
  <c r="F23" i="14"/>
  <c r="E24" i="14"/>
  <c r="F24" i="14"/>
  <c r="E25" i="14"/>
  <c r="F25" i="14"/>
  <c r="E26" i="14"/>
  <c r="F26" i="14"/>
  <c r="E27" i="14"/>
  <c r="F27" i="14"/>
  <c r="E28" i="14"/>
  <c r="F28" i="14"/>
  <c r="E29" i="14"/>
  <c r="F29" i="14"/>
  <c r="E30" i="14"/>
  <c r="F30" i="14"/>
  <c r="E31" i="14"/>
  <c r="F31" i="14"/>
  <c r="E32" i="14"/>
  <c r="F32" i="14"/>
  <c r="E33" i="14"/>
  <c r="F33" i="14"/>
  <c r="E34" i="14"/>
  <c r="F34" i="14"/>
  <c r="E35" i="14"/>
  <c r="F35" i="14"/>
  <c r="E11" i="14"/>
  <c r="F11" i="14"/>
  <c r="E12" i="14"/>
  <c r="F12" i="14"/>
  <c r="E13" i="14"/>
  <c r="F13" i="14"/>
  <c r="E14" i="14"/>
  <c r="F14" i="14"/>
  <c r="E15" i="14"/>
  <c r="F15" i="14"/>
  <c r="E16" i="14"/>
  <c r="F16" i="14"/>
  <c r="E17" i="14"/>
  <c r="F17" i="14"/>
  <c r="E18" i="14"/>
  <c r="F18" i="14"/>
  <c r="E19" i="14"/>
  <c r="F19" i="14"/>
  <c r="E20" i="14"/>
  <c r="F20" i="14"/>
  <c r="E21" i="14"/>
  <c r="F21" i="14"/>
  <c r="H74" i="15"/>
  <c r="H75" i="15"/>
  <c r="G51" i="15"/>
  <c r="F55" i="15"/>
  <c r="G55" i="15"/>
  <c r="C30" i="12"/>
  <c r="D30" i="12"/>
  <c r="C32" i="12"/>
  <c r="D32" i="12"/>
  <c r="C34" i="12"/>
  <c r="D34" i="12"/>
  <c r="C36" i="12"/>
  <c r="D36" i="12"/>
  <c r="C38" i="12"/>
  <c r="D38" i="12"/>
  <c r="C40" i="12"/>
  <c r="D40" i="12"/>
  <c r="C42" i="12"/>
  <c r="D42" i="12"/>
  <c r="C44" i="12"/>
  <c r="D44" i="12"/>
  <c r="C46" i="12"/>
  <c r="D46" i="12"/>
  <c r="C48" i="12"/>
  <c r="D48" i="12"/>
  <c r="C50" i="12"/>
  <c r="D50" i="12"/>
  <c r="C52" i="12"/>
  <c r="D52" i="12"/>
  <c r="C54" i="12"/>
  <c r="D54" i="12"/>
  <c r="C56" i="12"/>
  <c r="D56" i="12"/>
  <c r="C58" i="12"/>
  <c r="D58" i="12"/>
  <c r="C60" i="12"/>
  <c r="D60" i="12"/>
  <c r="C62" i="12"/>
  <c r="D62" i="12"/>
  <c r="C64" i="12"/>
  <c r="D64" i="12"/>
  <c r="C66" i="12"/>
  <c r="D66" i="12"/>
  <c r="C68" i="12"/>
  <c r="D68" i="12"/>
  <c r="C70" i="12"/>
  <c r="D70" i="12"/>
  <c r="C72" i="12"/>
  <c r="D72" i="12"/>
  <c r="C74" i="12"/>
  <c r="D74" i="12"/>
  <c r="C76" i="12"/>
  <c r="D76" i="12"/>
  <c r="C78" i="12"/>
  <c r="D78" i="12"/>
  <c r="C80" i="12"/>
  <c r="D80" i="12"/>
  <c r="C82" i="12"/>
  <c r="D82" i="12"/>
  <c r="C84" i="12"/>
  <c r="D84" i="12"/>
  <c r="C86" i="12"/>
  <c r="D86" i="12"/>
  <c r="C88" i="12"/>
  <c r="D88" i="12"/>
  <c r="C90" i="12"/>
  <c r="D90" i="12"/>
  <c r="C92" i="12"/>
  <c r="D92" i="12"/>
  <c r="C94" i="12"/>
  <c r="D94" i="12"/>
  <c r="C96" i="12"/>
  <c r="D96" i="12"/>
  <c r="C98" i="12"/>
  <c r="D98" i="12"/>
  <c r="C100" i="12"/>
  <c r="D100" i="12"/>
  <c r="C102" i="12"/>
  <c r="D102" i="12"/>
  <c r="C104" i="12"/>
  <c r="D104" i="12"/>
  <c r="C106" i="12"/>
  <c r="D106" i="12"/>
  <c r="C108" i="12"/>
  <c r="D108" i="12"/>
  <c r="C110" i="12"/>
  <c r="D110" i="12"/>
  <c r="C112" i="12"/>
  <c r="D112" i="12"/>
  <c r="C114" i="12"/>
  <c r="D114" i="12"/>
  <c r="C116" i="12"/>
  <c r="D116" i="12"/>
  <c r="C118" i="12"/>
  <c r="D118" i="12"/>
  <c r="C120" i="12"/>
  <c r="D120" i="12"/>
  <c r="C122" i="12"/>
  <c r="D122" i="12"/>
  <c r="C124" i="12"/>
  <c r="D124" i="12"/>
  <c r="C129" i="12"/>
  <c r="D129" i="12"/>
  <c r="C131" i="12"/>
  <c r="D131" i="12"/>
  <c r="C133" i="12"/>
  <c r="D133" i="12"/>
  <c r="C135" i="12"/>
  <c r="D135" i="12"/>
  <c r="C137" i="12"/>
  <c r="D137" i="12"/>
  <c r="C139" i="12"/>
  <c r="D139" i="12"/>
  <c r="C141" i="12"/>
  <c r="D141" i="12"/>
  <c r="C143" i="12"/>
  <c r="D143" i="12"/>
  <c r="C145" i="12"/>
  <c r="D145" i="12"/>
  <c r="C147" i="12"/>
  <c r="D147" i="12"/>
  <c r="C149" i="12"/>
  <c r="D149" i="12"/>
  <c r="C151" i="12"/>
  <c r="D151" i="12"/>
  <c r="C153" i="12"/>
  <c r="D153" i="12"/>
  <c r="C155" i="12"/>
  <c r="D155" i="12"/>
  <c r="C157" i="12"/>
  <c r="D157" i="12"/>
  <c r="C159" i="12"/>
  <c r="D159" i="12"/>
  <c r="C161" i="12"/>
  <c r="D161" i="12"/>
  <c r="C163" i="12"/>
  <c r="D163" i="12"/>
  <c r="C168" i="12"/>
  <c r="D168" i="12"/>
  <c r="C170" i="12"/>
  <c r="D170" i="12"/>
  <c r="C172" i="12"/>
  <c r="D172" i="12"/>
  <c r="C174" i="12"/>
  <c r="D174" i="12"/>
  <c r="C176" i="12"/>
  <c r="D176" i="12"/>
  <c r="C178" i="12"/>
  <c r="D178" i="12"/>
  <c r="C180" i="12"/>
  <c r="D180" i="12"/>
  <c r="C182" i="12"/>
  <c r="D182" i="12"/>
  <c r="C11" i="12"/>
  <c r="D11" i="12"/>
  <c r="C13" i="12"/>
  <c r="D13" i="12"/>
  <c r="C15" i="12"/>
  <c r="D15" i="12"/>
  <c r="C17" i="12"/>
  <c r="D17" i="12"/>
  <c r="C19" i="12"/>
  <c r="D19" i="12"/>
  <c r="C21" i="12"/>
  <c r="D21" i="12"/>
  <c r="C26" i="12"/>
  <c r="D26" i="12"/>
  <c r="C28" i="12"/>
  <c r="D28" i="12"/>
  <c r="D9" i="12"/>
  <c r="C9" i="12"/>
  <c r="E6" i="14"/>
  <c r="E7" i="14"/>
  <c r="E8" i="14"/>
  <c r="E9" i="14"/>
  <c r="E10" i="14"/>
  <c r="E22" i="14"/>
  <c r="E36" i="14"/>
  <c r="E52" i="14"/>
  <c r="E70" i="14"/>
  <c r="E90" i="14"/>
  <c r="E112" i="14"/>
  <c r="E113" i="14"/>
  <c r="E114" i="14"/>
  <c r="E115" i="14"/>
  <c r="E116" i="14"/>
  <c r="E117" i="14"/>
  <c r="E118" i="14"/>
  <c r="E119" i="14"/>
  <c r="E120" i="14"/>
  <c r="E121" i="14"/>
  <c r="E122" i="14"/>
  <c r="E123" i="14"/>
  <c r="E124" i="14"/>
  <c r="E125" i="14"/>
  <c r="E126" i="14"/>
  <c r="E127" i="14"/>
  <c r="E128" i="14"/>
  <c r="E129" i="14"/>
  <c r="E130" i="14"/>
  <c r="E131" i="14"/>
  <c r="E132" i="14"/>
  <c r="E133" i="14"/>
  <c r="E134" i="14"/>
  <c r="E135" i="14"/>
  <c r="E136" i="14"/>
  <c r="E137" i="14"/>
  <c r="E138" i="14"/>
  <c r="E139" i="14"/>
  <c r="E140" i="14"/>
  <c r="E141" i="14"/>
  <c r="E142" i="14"/>
  <c r="E143" i="14"/>
  <c r="E144" i="14"/>
  <c r="E145" i="14"/>
  <c r="E146" i="14"/>
  <c r="E147" i="14"/>
  <c r="E148" i="14"/>
  <c r="E149" i="14"/>
  <c r="E150" i="14"/>
  <c r="E151" i="14"/>
  <c r="E152" i="14"/>
  <c r="E153" i="14"/>
  <c r="E154" i="14"/>
  <c r="E155" i="14"/>
  <c r="E156" i="14"/>
  <c r="E157" i="14"/>
  <c r="E158" i="14"/>
  <c r="E159" i="14"/>
  <c r="E160" i="14"/>
  <c r="E161" i="14"/>
  <c r="E162" i="14"/>
  <c r="E163" i="14"/>
  <c r="E164" i="14"/>
  <c r="E165" i="14"/>
  <c r="E166" i="14"/>
  <c r="E167" i="14"/>
  <c r="E168" i="14"/>
  <c r="E169" i="14"/>
  <c r="E170" i="14"/>
  <c r="E171" i="14"/>
  <c r="E172" i="14"/>
  <c r="E173" i="14"/>
  <c r="E174" i="14"/>
  <c r="E175" i="14"/>
  <c r="E176" i="14"/>
  <c r="E177" i="14"/>
  <c r="E178" i="14"/>
  <c r="E179" i="14"/>
  <c r="E180" i="14"/>
  <c r="E181" i="14"/>
  <c r="E182" i="14"/>
  <c r="E183" i="14"/>
  <c r="E184" i="14"/>
  <c r="E185" i="14"/>
  <c r="E186" i="14"/>
  <c r="E187" i="14"/>
  <c r="E188" i="14"/>
  <c r="E189" i="14"/>
  <c r="E190" i="14"/>
  <c r="E191" i="14"/>
  <c r="E192" i="14"/>
  <c r="E193" i="14"/>
  <c r="E194" i="14"/>
  <c r="E195" i="14"/>
  <c r="E196" i="14"/>
  <c r="E197" i="14"/>
  <c r="E198" i="14"/>
  <c r="E199" i="14"/>
  <c r="E200" i="14"/>
  <c r="E201" i="14"/>
  <c r="E202" i="14"/>
  <c r="E203" i="14"/>
  <c r="E204" i="14"/>
  <c r="E205" i="14"/>
  <c r="E206" i="14"/>
  <c r="E207" i="14"/>
  <c r="E208" i="14"/>
  <c r="E209" i="14"/>
  <c r="E210" i="14"/>
  <c r="E211" i="14"/>
  <c r="E212" i="14"/>
  <c r="E213" i="14"/>
  <c r="E214" i="14"/>
  <c r="E215" i="14"/>
  <c r="E216" i="14"/>
  <c r="E217" i="14"/>
  <c r="E218" i="14"/>
  <c r="E219" i="14"/>
  <c r="E220" i="14"/>
  <c r="E221" i="14"/>
  <c r="E222" i="14"/>
  <c r="E223" i="14"/>
  <c r="E224" i="14"/>
  <c r="E225" i="14"/>
  <c r="E226" i="14"/>
  <c r="E227" i="14"/>
  <c r="E228" i="14"/>
  <c r="E229" i="14"/>
  <c r="E230" i="14"/>
  <c r="E231" i="14"/>
  <c r="E232" i="14"/>
  <c r="E233" i="14"/>
  <c r="E234" i="14"/>
  <c r="E235" i="14"/>
  <c r="E236" i="14"/>
  <c r="E237" i="14"/>
  <c r="E238" i="14"/>
  <c r="E239" i="14"/>
  <c r="E240" i="14"/>
  <c r="E241" i="14"/>
  <c r="E242" i="14"/>
  <c r="E243" i="14"/>
  <c r="E244" i="14"/>
  <c r="E245" i="14"/>
  <c r="E246" i="14"/>
  <c r="E247" i="14"/>
  <c r="E248" i="14"/>
  <c r="E249" i="14"/>
  <c r="E250" i="14"/>
  <c r="E251" i="14"/>
  <c r="E252" i="14"/>
  <c r="E253" i="14"/>
  <c r="E254" i="14"/>
  <c r="E255" i="14"/>
  <c r="E257" i="14"/>
  <c r="E258" i="14"/>
  <c r="E259" i="14"/>
  <c r="E260" i="14"/>
  <c r="E261" i="14"/>
  <c r="E262" i="14"/>
  <c r="E263" i="14"/>
  <c r="E264" i="14"/>
  <c r="E265" i="14"/>
  <c r="E266" i="14"/>
  <c r="E267" i="14"/>
  <c r="E268" i="14"/>
  <c r="E269" i="14"/>
  <c r="E270" i="14"/>
  <c r="E271" i="14"/>
  <c r="E272" i="14"/>
  <c r="E273" i="14"/>
  <c r="E274" i="14"/>
  <c r="E275" i="14"/>
  <c r="E276" i="14"/>
  <c r="E277" i="14"/>
  <c r="E278" i="14"/>
  <c r="E279" i="14"/>
  <c r="E280" i="14"/>
  <c r="E281" i="14"/>
  <c r="E282" i="14"/>
  <c r="E283" i="14"/>
  <c r="E284" i="14"/>
  <c r="E285" i="14"/>
  <c r="E286" i="14"/>
  <c r="E287" i="14"/>
  <c r="E288" i="14"/>
  <c r="E289" i="14"/>
  <c r="E290" i="14"/>
  <c r="E291" i="14"/>
  <c r="E292" i="14"/>
  <c r="E293" i="14"/>
  <c r="E294" i="14"/>
  <c r="E295" i="14"/>
  <c r="E296" i="14"/>
  <c r="E297" i="14"/>
  <c r="E298" i="14"/>
  <c r="E299" i="14"/>
  <c r="E300" i="14"/>
  <c r="E301" i="14"/>
  <c r="E302" i="14"/>
  <c r="E303" i="14"/>
  <c r="E304" i="14"/>
  <c r="E305" i="14"/>
  <c r="E306" i="14"/>
  <c r="E307" i="14"/>
  <c r="E308" i="14"/>
  <c r="E309" i="14"/>
  <c r="E310" i="14"/>
  <c r="E311" i="14"/>
  <c r="E312" i="14"/>
  <c r="E313" i="14"/>
  <c r="E314" i="14"/>
  <c r="E315" i="14"/>
  <c r="E316" i="14"/>
  <c r="E317" i="14"/>
  <c r="E318" i="14"/>
  <c r="E319" i="14"/>
  <c r="E320" i="14"/>
  <c r="E321" i="14"/>
  <c r="E322" i="14"/>
  <c r="E323" i="14"/>
  <c r="E324" i="14"/>
  <c r="E325" i="14"/>
  <c r="E326" i="14"/>
  <c r="E327" i="14"/>
  <c r="E328" i="14"/>
  <c r="E329" i="14"/>
  <c r="E330" i="14"/>
  <c r="E331" i="14"/>
  <c r="E332" i="14"/>
  <c r="E333" i="14"/>
  <c r="E334" i="14"/>
  <c r="E335" i="14"/>
  <c r="E336" i="14"/>
  <c r="E337" i="14"/>
  <c r="E338" i="14"/>
  <c r="E339" i="14"/>
  <c r="E340" i="14"/>
  <c r="E341" i="14"/>
  <c r="E342" i="14"/>
  <c r="E343" i="14"/>
  <c r="E344" i="14"/>
  <c r="E345" i="14"/>
  <c r="E346" i="14"/>
  <c r="E347" i="14"/>
  <c r="E348" i="14"/>
  <c r="E349" i="14"/>
  <c r="E350" i="14"/>
  <c r="E351" i="14"/>
  <c r="E352" i="14"/>
  <c r="E353" i="14"/>
  <c r="E354" i="14"/>
  <c r="E355" i="14"/>
  <c r="E356" i="14"/>
  <c r="E357" i="14"/>
  <c r="E358" i="14"/>
  <c r="E359" i="14"/>
  <c r="E360" i="14"/>
  <c r="E361" i="14"/>
  <c r="E362" i="14"/>
  <c r="E363" i="14"/>
  <c r="E364" i="14"/>
  <c r="E365" i="14"/>
  <c r="E366" i="14"/>
  <c r="E367" i="14"/>
  <c r="E368" i="14"/>
  <c r="E369" i="14"/>
  <c r="E370" i="14"/>
  <c r="E371" i="14"/>
  <c r="E372" i="14"/>
  <c r="E373" i="14"/>
  <c r="E374" i="14"/>
  <c r="E375" i="14"/>
  <c r="E376" i="14"/>
  <c r="E377" i="14"/>
  <c r="E378" i="14"/>
  <c r="E379" i="14"/>
  <c r="E380" i="14"/>
  <c r="E381" i="14"/>
  <c r="E382" i="14"/>
  <c r="E383" i="14"/>
  <c r="E384" i="14"/>
  <c r="E385" i="14"/>
  <c r="E386" i="14"/>
  <c r="E387" i="14"/>
  <c r="E388" i="14"/>
  <c r="E389" i="14"/>
  <c r="E390" i="14"/>
  <c r="E391" i="14"/>
  <c r="E392" i="14"/>
  <c r="E393" i="14"/>
  <c r="E394" i="14"/>
  <c r="E395" i="14"/>
  <c r="E396" i="14"/>
  <c r="E397" i="14"/>
  <c r="E398" i="14"/>
  <c r="E399" i="14"/>
  <c r="E400" i="14"/>
  <c r="E401" i="14"/>
  <c r="E402" i="14"/>
  <c r="E403" i="14"/>
  <c r="E404" i="14"/>
  <c r="E405" i="14"/>
  <c r="E406" i="14"/>
  <c r="E407" i="14"/>
  <c r="E408" i="14"/>
  <c r="E409" i="14"/>
  <c r="E410" i="14"/>
  <c r="E411" i="14"/>
  <c r="E412" i="14"/>
  <c r="E413" i="14"/>
  <c r="E414" i="14"/>
  <c r="E415" i="14"/>
  <c r="E416" i="14"/>
  <c r="E417" i="14"/>
  <c r="E418" i="14"/>
  <c r="E419" i="14"/>
  <c r="E420" i="14"/>
  <c r="E421" i="14"/>
  <c r="E422" i="14"/>
  <c r="E423" i="14"/>
  <c r="E424" i="14"/>
  <c r="E425" i="14"/>
  <c r="E426" i="14"/>
  <c r="E427" i="14"/>
  <c r="E428" i="14"/>
  <c r="E429" i="14"/>
  <c r="E430" i="14"/>
  <c r="E431" i="14"/>
  <c r="E432" i="14"/>
  <c r="E433" i="14"/>
  <c r="E434" i="14"/>
  <c r="E435" i="14"/>
  <c r="E436" i="14"/>
  <c r="E438" i="14"/>
  <c r="E439" i="14"/>
  <c r="E440" i="14"/>
  <c r="E441" i="14"/>
  <c r="E442" i="14"/>
  <c r="E443" i="14"/>
  <c r="E444" i="14"/>
  <c r="E445" i="14"/>
  <c r="E446" i="14"/>
  <c r="E447" i="14"/>
  <c r="E448" i="14"/>
  <c r="E449" i="14"/>
  <c r="E450" i="14"/>
  <c r="E451" i="14"/>
  <c r="E452" i="14"/>
  <c r="E453" i="14"/>
  <c r="E454" i="14"/>
  <c r="E455" i="14"/>
  <c r="E456" i="14"/>
  <c r="E457" i="14"/>
  <c r="E458" i="14"/>
  <c r="E459" i="14"/>
  <c r="E460" i="14"/>
  <c r="E461" i="14"/>
  <c r="E462" i="14"/>
  <c r="E463" i="14"/>
  <c r="E464" i="14"/>
  <c r="E465" i="14"/>
  <c r="E466" i="14"/>
  <c r="E467" i="14"/>
  <c r="E468" i="14"/>
  <c r="E469" i="14"/>
  <c r="E470" i="14"/>
  <c r="E471" i="14"/>
  <c r="E472" i="14"/>
  <c r="E473" i="14"/>
  <c r="E474" i="14"/>
  <c r="E475" i="14"/>
  <c r="E476" i="14"/>
  <c r="E477" i="14"/>
  <c r="E478" i="14"/>
  <c r="E479" i="14"/>
  <c r="E480" i="14"/>
  <c r="E481" i="14"/>
  <c r="E482" i="14"/>
  <c r="E483" i="14"/>
  <c r="E484" i="14"/>
  <c r="E485" i="14"/>
  <c r="E486" i="14"/>
  <c r="E487" i="14"/>
  <c r="E488" i="14"/>
  <c r="E489" i="14"/>
  <c r="E490" i="14"/>
  <c r="E491" i="14"/>
  <c r="E492" i="14"/>
  <c r="E493" i="14"/>
  <c r="E494" i="14"/>
  <c r="E495" i="14"/>
  <c r="E496" i="14"/>
  <c r="E497" i="14"/>
  <c r="E498" i="14"/>
  <c r="E499" i="14"/>
  <c r="E500" i="14"/>
  <c r="E501" i="14"/>
  <c r="E502" i="14"/>
  <c r="E503" i="14"/>
  <c r="E504" i="14"/>
  <c r="E505" i="14"/>
  <c r="E506" i="14"/>
  <c r="E507" i="14"/>
  <c r="E508" i="14"/>
  <c r="E509" i="14"/>
  <c r="E510" i="14"/>
  <c r="E511" i="14"/>
  <c r="E512" i="14"/>
  <c r="E513" i="14"/>
  <c r="E514" i="14"/>
  <c r="E515" i="14"/>
  <c r="E516" i="14"/>
  <c r="E517" i="14"/>
  <c r="E518" i="14"/>
  <c r="E519" i="14"/>
  <c r="E520" i="14"/>
  <c r="E521" i="14"/>
  <c r="E522" i="14"/>
  <c r="E523" i="14"/>
  <c r="E524" i="14"/>
  <c r="E525" i="14"/>
  <c r="E526" i="14"/>
  <c r="E527" i="14"/>
  <c r="E528" i="14"/>
  <c r="E529" i="14"/>
  <c r="E530" i="14"/>
  <c r="E531" i="14"/>
  <c r="E532" i="14"/>
  <c r="E533" i="14"/>
  <c r="E534" i="14"/>
  <c r="E535" i="14"/>
  <c r="E536" i="14"/>
  <c r="E537" i="14"/>
  <c r="E538" i="14"/>
  <c r="E539" i="14"/>
  <c r="E540" i="14"/>
  <c r="E541" i="14"/>
  <c r="E542" i="14"/>
  <c r="E543" i="14"/>
  <c r="E544" i="14"/>
  <c r="E545" i="14"/>
  <c r="E546" i="14"/>
  <c r="E547" i="14"/>
  <c r="E548" i="14"/>
  <c r="E549" i="14"/>
  <c r="E550" i="14"/>
  <c r="E551" i="14"/>
  <c r="E552" i="14"/>
  <c r="E553" i="14"/>
  <c r="E554" i="14"/>
  <c r="E555" i="14"/>
  <c r="E556" i="14"/>
  <c r="E557" i="14"/>
  <c r="E558" i="14"/>
  <c r="E559" i="14"/>
  <c r="E560" i="14"/>
  <c r="E561" i="14"/>
  <c r="E562" i="14"/>
  <c r="E563" i="14"/>
  <c r="E564" i="14"/>
  <c r="E565" i="14"/>
  <c r="E566" i="14"/>
  <c r="E567" i="14"/>
  <c r="E568" i="14"/>
  <c r="E569" i="14"/>
  <c r="E570" i="14"/>
  <c r="E571" i="14"/>
  <c r="E572" i="14"/>
  <c r="E573" i="14"/>
  <c r="E574" i="14"/>
  <c r="E575" i="14"/>
  <c r="E576" i="14"/>
  <c r="E577" i="14"/>
  <c r="E578" i="14"/>
  <c r="E579" i="14"/>
  <c r="E580" i="14"/>
  <c r="E581" i="14"/>
  <c r="E582" i="14"/>
  <c r="E583" i="14"/>
  <c r="E584" i="14"/>
  <c r="E585" i="14"/>
  <c r="E586" i="14"/>
  <c r="E587" i="14"/>
  <c r="E588" i="14"/>
  <c r="E589" i="14"/>
  <c r="E590" i="14"/>
  <c r="E591" i="14"/>
  <c r="E592" i="14"/>
  <c r="E593" i="14"/>
  <c r="E594" i="14"/>
  <c r="E595" i="14"/>
  <c r="E596" i="14"/>
  <c r="E597" i="14"/>
  <c r="E598" i="14"/>
  <c r="E600" i="14"/>
  <c r="E601" i="14"/>
  <c r="E602" i="14"/>
  <c r="E603" i="14"/>
  <c r="E604" i="14"/>
  <c r="E605" i="14"/>
  <c r="E606" i="14"/>
  <c r="E607" i="14"/>
  <c r="E608" i="14"/>
  <c r="E609" i="14"/>
  <c r="E610" i="14"/>
  <c r="E611" i="14"/>
  <c r="E612" i="14"/>
  <c r="E613" i="14"/>
  <c r="E614" i="14"/>
  <c r="E615" i="14"/>
  <c r="E616" i="14"/>
  <c r="E617" i="14"/>
  <c r="E618" i="14"/>
  <c r="E619" i="14"/>
  <c r="E620" i="14"/>
  <c r="E621" i="14"/>
  <c r="E622" i="14"/>
  <c r="E623" i="14"/>
  <c r="E624" i="14"/>
  <c r="E625" i="14"/>
  <c r="E626" i="14"/>
  <c r="E627" i="14"/>
  <c r="E628" i="14"/>
  <c r="E629" i="14"/>
  <c r="E630" i="14"/>
  <c r="E631" i="14"/>
  <c r="E632" i="14"/>
  <c r="E633" i="14"/>
  <c r="E634" i="14"/>
  <c r="E635" i="14"/>
  <c r="E636" i="14"/>
  <c r="E637" i="14"/>
  <c r="E638" i="14"/>
  <c r="E639" i="14"/>
  <c r="E640" i="14"/>
  <c r="E641" i="14"/>
  <c r="E642" i="14"/>
  <c r="E643" i="14"/>
  <c r="E644" i="14"/>
  <c r="E645" i="14"/>
  <c r="E646" i="14"/>
  <c r="E647" i="14"/>
  <c r="E648" i="14"/>
  <c r="E649" i="14"/>
  <c r="E650" i="14"/>
  <c r="E651" i="14"/>
  <c r="E652" i="14"/>
  <c r="E653" i="14"/>
  <c r="E654" i="14"/>
  <c r="E655" i="14"/>
  <c r="E656" i="14"/>
  <c r="E657" i="14"/>
  <c r="E658" i="14"/>
  <c r="E659" i="14"/>
  <c r="E660" i="14"/>
  <c r="E661" i="14"/>
  <c r="E662" i="14"/>
  <c r="E663" i="14"/>
  <c r="E664" i="14"/>
  <c r="E665" i="14"/>
  <c r="E666" i="14"/>
  <c r="E667" i="14"/>
  <c r="E668" i="14"/>
  <c r="E669" i="14"/>
  <c r="E670" i="14"/>
  <c r="E671" i="14"/>
  <c r="E672" i="14"/>
  <c r="E673" i="14"/>
  <c r="E674" i="14"/>
  <c r="E675" i="14"/>
  <c r="E676" i="14"/>
  <c r="E677" i="14"/>
  <c r="E678" i="14"/>
  <c r="E679" i="14"/>
  <c r="E680" i="14"/>
  <c r="E681" i="14"/>
  <c r="E682" i="14"/>
  <c r="E683" i="14"/>
  <c r="E684" i="14"/>
  <c r="E685" i="14"/>
  <c r="E686" i="14"/>
  <c r="E687" i="14"/>
  <c r="E688" i="14"/>
  <c r="E689" i="14"/>
  <c r="E690" i="14"/>
  <c r="E691" i="14"/>
  <c r="E692" i="14"/>
  <c r="E693" i="14"/>
  <c r="E694" i="14"/>
  <c r="E695" i="14"/>
  <c r="E696" i="14"/>
  <c r="E697" i="14"/>
  <c r="E698" i="14"/>
  <c r="E699" i="14"/>
  <c r="E700" i="14"/>
  <c r="E701" i="14"/>
  <c r="E702" i="14"/>
  <c r="E703" i="14"/>
  <c r="E704" i="14"/>
  <c r="E705" i="14"/>
  <c r="E706" i="14"/>
  <c r="E707" i="14"/>
  <c r="E708" i="14"/>
  <c r="E709" i="14"/>
  <c r="E710" i="14"/>
  <c r="E711" i="14"/>
  <c r="E712" i="14"/>
  <c r="E713" i="14"/>
  <c r="E714" i="14"/>
  <c r="E715" i="14"/>
  <c r="E716" i="14"/>
  <c r="E717" i="14"/>
  <c r="E718" i="14"/>
  <c r="E719" i="14"/>
  <c r="E720" i="14"/>
  <c r="E721" i="14"/>
  <c r="E722" i="14"/>
  <c r="E723" i="14"/>
  <c r="E724" i="14"/>
  <c r="E725" i="14"/>
  <c r="E726" i="14"/>
  <c r="E727" i="14"/>
  <c r="E728" i="14"/>
  <c r="E729" i="14"/>
  <c r="E730" i="14"/>
  <c r="E731" i="14"/>
  <c r="E732" i="14"/>
  <c r="E733" i="14"/>
  <c r="E734" i="14"/>
  <c r="E735" i="14"/>
  <c r="E736" i="14"/>
  <c r="E737" i="14"/>
  <c r="E738" i="14"/>
  <c r="E739" i="14"/>
  <c r="E740" i="14"/>
  <c r="E741" i="14"/>
  <c r="E742" i="14"/>
  <c r="E744" i="14"/>
  <c r="E745" i="14"/>
  <c r="E746" i="14"/>
  <c r="E747" i="14"/>
  <c r="E748" i="14"/>
  <c r="E749" i="14"/>
  <c r="E750" i="14"/>
  <c r="E751" i="14"/>
  <c r="E752" i="14"/>
  <c r="E753" i="14"/>
  <c r="E754" i="14"/>
  <c r="E755" i="14"/>
  <c r="E756" i="14"/>
  <c r="E757" i="14"/>
  <c r="E758" i="14"/>
  <c r="E759" i="14"/>
  <c r="E760" i="14"/>
  <c r="E761" i="14"/>
  <c r="E762" i="14"/>
  <c r="E763" i="14"/>
  <c r="E764" i="14"/>
  <c r="E765" i="14"/>
  <c r="E766" i="14"/>
  <c r="E767" i="14"/>
  <c r="E768" i="14"/>
  <c r="E769" i="14"/>
  <c r="E770" i="14"/>
  <c r="E771" i="14"/>
  <c r="E772" i="14"/>
  <c r="E773" i="14"/>
  <c r="E774" i="14"/>
  <c r="E775" i="14"/>
  <c r="E776" i="14"/>
  <c r="E777" i="14"/>
  <c r="E778" i="14"/>
  <c r="E779" i="14"/>
  <c r="E780" i="14"/>
  <c r="E781" i="14"/>
  <c r="E782" i="14"/>
  <c r="E783" i="14"/>
  <c r="E784" i="14"/>
  <c r="E785" i="14"/>
  <c r="E786" i="14"/>
  <c r="E787" i="14"/>
  <c r="E788" i="14"/>
  <c r="E789" i="14"/>
  <c r="E790" i="14"/>
  <c r="E791" i="14"/>
  <c r="E792" i="14"/>
  <c r="E793" i="14"/>
  <c r="E794" i="14"/>
  <c r="E795" i="14"/>
  <c r="E796" i="14"/>
  <c r="E797" i="14"/>
  <c r="E798" i="14"/>
  <c r="E799" i="14"/>
  <c r="E800" i="14"/>
  <c r="E801" i="14"/>
  <c r="E802" i="14"/>
  <c r="E803" i="14"/>
  <c r="E804" i="14"/>
  <c r="E805" i="14"/>
  <c r="E806" i="14"/>
  <c r="E807" i="14"/>
  <c r="E808" i="14"/>
  <c r="E809" i="14"/>
  <c r="E810" i="14"/>
  <c r="E811" i="14"/>
  <c r="E812" i="14"/>
  <c r="E813" i="14"/>
  <c r="E814" i="14"/>
  <c r="E815" i="14"/>
  <c r="E816" i="14"/>
  <c r="E817" i="14"/>
  <c r="E818" i="14"/>
  <c r="E819" i="14"/>
  <c r="E820" i="14"/>
  <c r="E821" i="14"/>
  <c r="E822" i="14"/>
  <c r="E823" i="14"/>
  <c r="E824" i="14"/>
  <c r="E825" i="14"/>
  <c r="E826" i="14"/>
  <c r="E827" i="14"/>
  <c r="E828" i="14"/>
  <c r="E829" i="14"/>
  <c r="E830" i="14"/>
  <c r="E831" i="14"/>
  <c r="E832" i="14"/>
  <c r="E833" i="14"/>
  <c r="E834" i="14"/>
  <c r="E835" i="14"/>
  <c r="E836" i="14"/>
  <c r="E837" i="14"/>
  <c r="E838" i="14"/>
  <c r="E839" i="14"/>
  <c r="E840" i="14"/>
  <c r="E841" i="14"/>
  <c r="E842" i="14"/>
  <c r="E843" i="14"/>
  <c r="E844" i="14"/>
  <c r="E845" i="14"/>
  <c r="E846" i="14"/>
  <c r="E847" i="14"/>
  <c r="E848" i="14"/>
  <c r="E849" i="14"/>
  <c r="E850" i="14"/>
  <c r="E851" i="14"/>
  <c r="E852" i="14"/>
  <c r="E853" i="14"/>
  <c r="E854" i="14"/>
  <c r="E855" i="14"/>
  <c r="E856" i="14"/>
  <c r="E857" i="14"/>
  <c r="E858" i="14"/>
  <c r="E859" i="14"/>
  <c r="E860" i="14"/>
  <c r="E861" i="14"/>
  <c r="E862" i="14"/>
  <c r="E863" i="14"/>
  <c r="E864" i="14"/>
  <c r="E865" i="14"/>
  <c r="E866" i="14"/>
  <c r="E867" i="14"/>
  <c r="E868" i="14"/>
  <c r="E869" i="14"/>
  <c r="E871" i="14"/>
  <c r="E872" i="14"/>
  <c r="E873" i="14"/>
  <c r="E874" i="14"/>
  <c r="E875" i="14"/>
  <c r="E876" i="14"/>
  <c r="E877" i="14"/>
  <c r="E878" i="14"/>
  <c r="E879" i="14"/>
  <c r="E880" i="14"/>
  <c r="E881" i="14"/>
  <c r="E882" i="14"/>
  <c r="E883" i="14"/>
  <c r="E884" i="14"/>
  <c r="E885" i="14"/>
  <c r="E886" i="14"/>
  <c r="E887" i="14"/>
  <c r="E888" i="14"/>
  <c r="E889" i="14"/>
  <c r="E890" i="14"/>
  <c r="E891" i="14"/>
  <c r="E892" i="14"/>
  <c r="E893" i="14"/>
  <c r="E894" i="14"/>
  <c r="E895" i="14"/>
  <c r="E896" i="14"/>
  <c r="E897" i="14"/>
  <c r="E898" i="14"/>
  <c r="E899" i="14"/>
  <c r="E900" i="14"/>
  <c r="E901" i="14"/>
  <c r="E902" i="14"/>
  <c r="E903" i="14"/>
  <c r="E904" i="14"/>
  <c r="E905" i="14"/>
  <c r="E906" i="14"/>
  <c r="E907" i="14"/>
  <c r="E908" i="14"/>
  <c r="E909" i="14"/>
  <c r="E910" i="14"/>
  <c r="E911" i="14"/>
  <c r="E912" i="14"/>
  <c r="E913" i="14"/>
  <c r="E914" i="14"/>
  <c r="E915" i="14"/>
  <c r="E916" i="14"/>
  <c r="E917" i="14"/>
  <c r="E918" i="14"/>
  <c r="E919" i="14"/>
  <c r="E920" i="14"/>
  <c r="E921" i="14"/>
  <c r="E922" i="14"/>
  <c r="E923" i="14"/>
  <c r="E924" i="14"/>
  <c r="E925" i="14"/>
  <c r="E926" i="14"/>
  <c r="E927" i="14"/>
  <c r="E928" i="14"/>
  <c r="E929" i="14"/>
  <c r="E930" i="14"/>
  <c r="E931" i="14"/>
  <c r="E932" i="14"/>
  <c r="E933" i="14"/>
  <c r="E934" i="14"/>
  <c r="E935" i="14"/>
  <c r="E936" i="14"/>
  <c r="E937" i="14"/>
  <c r="E938" i="14"/>
  <c r="E939" i="14"/>
  <c r="E940" i="14"/>
  <c r="E941" i="14"/>
  <c r="E942" i="14"/>
  <c r="E943" i="14"/>
  <c r="E944" i="14"/>
  <c r="E945" i="14"/>
  <c r="E946" i="14"/>
  <c r="E947" i="14"/>
  <c r="E948" i="14"/>
  <c r="E949" i="14"/>
  <c r="E950" i="14"/>
  <c r="E951" i="14"/>
  <c r="E952" i="14"/>
  <c r="E953" i="14"/>
  <c r="E954" i="14"/>
  <c r="E955" i="14"/>
  <c r="E956" i="14"/>
  <c r="E957" i="14"/>
  <c r="E958" i="14"/>
  <c r="E959" i="14"/>
  <c r="E960" i="14"/>
  <c r="E961" i="14"/>
  <c r="E962" i="14"/>
  <c r="E963" i="14"/>
  <c r="E964" i="14"/>
  <c r="E965" i="14"/>
  <c r="E966" i="14"/>
  <c r="E967" i="14"/>
  <c r="E968" i="14"/>
  <c r="E969" i="14"/>
  <c r="E970" i="14"/>
  <c r="E971" i="14"/>
  <c r="E972" i="14"/>
  <c r="E973" i="14"/>
  <c r="E974" i="14"/>
  <c r="E975" i="14"/>
  <c r="E976" i="14"/>
  <c r="E977" i="14"/>
  <c r="E978" i="14"/>
  <c r="E979" i="14"/>
  <c r="E980" i="14"/>
  <c r="E982" i="14"/>
  <c r="E983" i="14"/>
  <c r="E984" i="14"/>
  <c r="E985" i="14"/>
  <c r="E986" i="14"/>
  <c r="E987" i="14"/>
  <c r="E988" i="14"/>
  <c r="E989" i="14"/>
  <c r="E990" i="14"/>
  <c r="E991" i="14"/>
  <c r="E992" i="14"/>
  <c r="E993" i="14"/>
  <c r="E994" i="14"/>
  <c r="E995" i="14"/>
  <c r="E996" i="14"/>
  <c r="E997" i="14"/>
  <c r="E998" i="14"/>
  <c r="E999" i="14"/>
  <c r="E1000" i="14"/>
  <c r="E1001" i="14"/>
  <c r="E1002" i="14"/>
  <c r="E1003" i="14"/>
  <c r="E1004" i="14"/>
  <c r="E1005" i="14"/>
  <c r="E1006" i="14"/>
  <c r="E1007" i="14"/>
  <c r="E1008" i="14"/>
  <c r="E1009" i="14"/>
  <c r="E1010" i="14"/>
  <c r="E1011" i="14"/>
  <c r="E1012" i="14"/>
  <c r="E1013" i="14"/>
  <c r="E1014" i="14"/>
  <c r="E1015" i="14"/>
  <c r="E1016" i="14"/>
  <c r="E1017" i="14"/>
  <c r="E1018" i="14"/>
  <c r="E1019" i="14"/>
  <c r="E1020" i="14"/>
  <c r="E1021" i="14"/>
  <c r="E1022" i="14"/>
  <c r="E1023" i="14"/>
  <c r="E1024" i="14"/>
  <c r="E1025" i="14"/>
  <c r="E1026" i="14"/>
  <c r="E1027" i="14"/>
  <c r="E1028" i="14"/>
  <c r="E1029" i="14"/>
  <c r="E1030" i="14"/>
  <c r="E1031" i="14"/>
  <c r="E1032" i="14"/>
  <c r="E1033" i="14"/>
  <c r="E1034" i="14"/>
  <c r="E1035" i="14"/>
  <c r="E1036" i="14"/>
  <c r="E1037" i="14"/>
  <c r="E1038" i="14"/>
  <c r="E1039" i="14"/>
  <c r="E1040" i="14"/>
  <c r="E1041" i="14"/>
  <c r="E1042" i="14"/>
  <c r="E1043" i="14"/>
  <c r="E1044" i="14"/>
  <c r="E1045" i="14"/>
  <c r="E1046" i="14"/>
  <c r="E1047" i="14"/>
  <c r="E1048" i="14"/>
  <c r="E1049" i="14"/>
  <c r="E1050" i="14"/>
  <c r="E1051" i="14"/>
  <c r="E1052" i="14"/>
  <c r="E1053" i="14"/>
  <c r="E1054" i="14"/>
  <c r="E1055" i="14"/>
  <c r="E1056" i="14"/>
  <c r="E1057" i="14"/>
  <c r="E1058" i="14"/>
  <c r="E1059" i="14"/>
  <c r="E1060" i="14"/>
  <c r="E1061" i="14"/>
  <c r="E1062" i="14"/>
  <c r="E1063" i="14"/>
  <c r="E1064" i="14"/>
  <c r="E1065" i="14"/>
  <c r="E1066" i="14"/>
  <c r="E1067" i="14"/>
  <c r="E1068" i="14"/>
  <c r="E1069" i="14"/>
  <c r="E1070" i="14"/>
  <c r="E1071" i="14"/>
  <c r="E1072" i="14"/>
  <c r="E1073" i="14"/>
  <c r="E1074" i="14"/>
  <c r="E1075" i="14"/>
  <c r="E1076" i="14"/>
  <c r="E1078" i="14"/>
  <c r="E1079" i="14"/>
  <c r="E1080" i="14"/>
  <c r="E1081" i="14"/>
  <c r="E1082" i="14"/>
  <c r="E1083" i="14"/>
  <c r="E1084" i="14"/>
  <c r="E1085" i="14"/>
  <c r="E1086" i="14"/>
  <c r="E1087" i="14"/>
  <c r="E1088" i="14"/>
  <c r="E1089" i="14"/>
  <c r="E1090" i="14"/>
  <c r="E1091" i="14"/>
  <c r="E1092" i="14"/>
  <c r="E1093" i="14"/>
  <c r="E1094" i="14"/>
  <c r="E1095" i="14"/>
  <c r="E1096" i="14"/>
  <c r="E1097" i="14"/>
  <c r="E1098" i="14"/>
  <c r="E1099" i="14"/>
  <c r="E1100" i="14"/>
  <c r="E1101" i="14"/>
  <c r="E1102" i="14"/>
  <c r="E1103" i="14"/>
  <c r="E1104" i="14"/>
  <c r="E1105" i="14"/>
  <c r="E1106" i="14"/>
  <c r="E1107" i="14"/>
  <c r="E1108" i="14"/>
  <c r="E1109" i="14"/>
  <c r="E1110" i="14"/>
  <c r="E1111" i="14"/>
  <c r="E1112" i="14"/>
  <c r="E1113" i="14"/>
  <c r="E1114" i="14"/>
  <c r="E1115" i="14"/>
  <c r="E1116" i="14"/>
  <c r="E1117" i="14"/>
  <c r="E1118" i="14"/>
  <c r="E1119" i="14"/>
  <c r="E1120" i="14"/>
  <c r="E1121" i="14"/>
  <c r="E1122" i="14"/>
  <c r="E1123" i="14"/>
  <c r="E1124" i="14"/>
  <c r="E1125" i="14"/>
  <c r="E1126" i="14"/>
  <c r="E1127" i="14"/>
  <c r="E1128" i="14"/>
  <c r="E1129" i="14"/>
  <c r="E1130" i="14"/>
  <c r="E1131" i="14"/>
  <c r="E1132" i="14"/>
  <c r="E1133" i="14"/>
  <c r="E1134" i="14"/>
  <c r="E1135" i="14"/>
  <c r="E1136" i="14"/>
  <c r="E1137" i="14"/>
  <c r="E1138" i="14"/>
  <c r="E1139" i="14"/>
  <c r="E1140" i="14"/>
  <c r="E1141" i="14"/>
  <c r="E1142" i="14"/>
  <c r="E1143" i="14"/>
  <c r="E1144" i="14"/>
  <c r="E1145" i="14"/>
  <c r="E1146" i="14"/>
  <c r="E1147" i="14"/>
  <c r="E1148" i="14"/>
  <c r="E1149" i="14"/>
  <c r="E1150" i="14"/>
  <c r="E1151" i="14"/>
  <c r="E1152" i="14"/>
  <c r="E1153" i="14"/>
  <c r="E1154" i="14"/>
  <c r="E1155" i="14"/>
  <c r="E1156" i="14"/>
  <c r="E1157" i="14"/>
  <c r="E1158" i="14"/>
  <c r="E1160" i="14"/>
  <c r="E1161" i="14"/>
  <c r="E1162" i="14"/>
  <c r="E1163" i="14"/>
  <c r="E1164" i="14"/>
  <c r="E1165" i="14"/>
  <c r="E1166" i="14"/>
  <c r="E1167" i="14"/>
  <c r="E1168" i="14"/>
  <c r="E1169" i="14"/>
  <c r="E1170" i="14"/>
  <c r="E1171" i="14"/>
  <c r="E1172" i="14"/>
  <c r="E1173" i="14"/>
  <c r="E1174" i="14"/>
  <c r="E1175" i="14"/>
  <c r="E1176" i="14"/>
  <c r="E1177" i="14"/>
  <c r="E1178" i="14"/>
  <c r="E1179" i="14"/>
  <c r="E1180" i="14"/>
  <c r="E1181" i="14"/>
  <c r="E1182" i="14"/>
  <c r="E1183" i="14"/>
  <c r="E1184" i="14"/>
  <c r="E1185" i="14"/>
  <c r="E1186" i="14"/>
  <c r="E1187" i="14"/>
  <c r="E1188" i="14"/>
  <c r="E1189" i="14"/>
  <c r="E1190" i="14"/>
  <c r="E1191" i="14"/>
  <c r="E1192" i="14"/>
  <c r="E1193" i="14"/>
  <c r="E1194" i="14"/>
  <c r="E1195" i="14"/>
  <c r="E1196" i="14"/>
  <c r="E1197" i="14"/>
  <c r="E1198" i="14"/>
  <c r="E1199" i="14"/>
  <c r="E1200" i="14"/>
  <c r="E1201" i="14"/>
  <c r="E1202" i="14"/>
  <c r="E1203" i="14"/>
  <c r="E1204" i="14"/>
  <c r="E1205" i="14"/>
  <c r="E1206" i="14"/>
  <c r="E1207" i="14"/>
  <c r="E1208" i="14"/>
  <c r="E1209" i="14"/>
  <c r="E1210" i="14"/>
  <c r="E1211" i="14"/>
  <c r="E1212" i="14"/>
  <c r="E1213" i="14"/>
  <c r="E1214" i="14"/>
  <c r="E1215" i="14"/>
  <c r="E1216" i="14"/>
  <c r="E1217" i="14"/>
  <c r="E1218" i="14"/>
  <c r="E1219" i="14"/>
  <c r="F1219" i="14"/>
  <c r="E1220" i="14"/>
  <c r="F1220" i="14"/>
  <c r="E1221" i="14"/>
  <c r="F1221" i="14"/>
  <c r="E1222" i="14"/>
  <c r="E1223" i="14"/>
  <c r="F1223" i="14"/>
  <c r="E1224" i="14"/>
  <c r="F1224" i="14"/>
  <c r="E1225" i="14"/>
  <c r="E1226" i="14"/>
  <c r="E1227" i="14"/>
  <c r="F1227" i="14"/>
  <c r="E1229" i="14"/>
  <c r="E1230" i="14"/>
  <c r="E1231" i="14"/>
  <c r="E1232" i="14"/>
  <c r="E1233" i="14"/>
  <c r="E1234" i="14"/>
  <c r="E1235" i="14"/>
  <c r="F1235" i="14"/>
  <c r="E1236" i="14"/>
  <c r="F1236" i="14"/>
  <c r="E1237" i="14"/>
  <c r="F1237" i="14"/>
  <c r="E1238" i="14"/>
  <c r="F1238" i="14"/>
  <c r="E1239" i="14"/>
  <c r="E1240" i="14"/>
  <c r="E1241" i="14"/>
  <c r="F1241" i="14"/>
  <c r="E1242" i="14"/>
  <c r="F1242" i="14"/>
  <c r="E1243" i="14"/>
  <c r="E1244" i="14"/>
  <c r="F1244" i="14"/>
  <c r="E1245" i="14"/>
  <c r="F1245" i="14"/>
  <c r="E1246" i="14"/>
  <c r="F1246" i="14"/>
  <c r="E1247" i="14"/>
  <c r="E1248" i="14"/>
  <c r="F1248" i="14"/>
  <c r="E1249" i="14"/>
  <c r="F1249" i="14"/>
  <c r="E1250" i="14"/>
  <c r="F1250" i="14"/>
  <c r="E1251" i="14"/>
  <c r="F1251" i="14"/>
  <c r="E1252" i="14"/>
  <c r="F1252" i="14"/>
  <c r="E1253" i="14"/>
  <c r="F1253" i="14"/>
  <c r="E1254" i="14"/>
  <c r="F1254" i="14"/>
  <c r="E1255" i="14"/>
  <c r="E1256" i="14"/>
  <c r="E1257" i="14"/>
  <c r="F1257" i="14"/>
  <c r="E1258" i="14"/>
  <c r="F1258" i="14"/>
  <c r="E1259" i="14"/>
  <c r="E1260" i="14"/>
  <c r="F1260" i="14"/>
  <c r="E1261" i="14"/>
  <c r="F1261" i="14"/>
  <c r="E1262" i="14"/>
  <c r="F1262" i="14"/>
  <c r="E1263" i="14"/>
  <c r="E1264" i="14"/>
  <c r="E1265" i="14"/>
  <c r="F1265" i="14"/>
  <c r="E1266" i="14"/>
  <c r="F1266" i="14"/>
  <c r="E1267" i="14"/>
  <c r="E1268" i="14"/>
  <c r="F1268" i="14"/>
  <c r="E1269" i="14"/>
  <c r="F1269" i="14"/>
  <c r="E1270" i="14"/>
  <c r="F1270" i="14"/>
  <c r="E1271" i="14"/>
  <c r="F1271" i="14"/>
  <c r="E1272" i="14"/>
  <c r="F1272" i="14"/>
  <c r="E1273" i="14"/>
  <c r="F1273" i="14"/>
  <c r="E1274" i="14"/>
  <c r="E1275" i="14"/>
  <c r="E1276" i="14"/>
  <c r="F1276" i="14"/>
  <c r="E1277" i="14"/>
  <c r="F1277" i="14"/>
  <c r="E1278" i="14"/>
  <c r="F1278" i="14"/>
  <c r="E1279" i="14"/>
  <c r="F1279" i="14"/>
  <c r="E1280" i="14"/>
  <c r="E1281" i="14"/>
  <c r="F1281" i="14"/>
  <c r="E1282" i="14"/>
  <c r="F1282" i="14"/>
  <c r="E1283" i="14"/>
  <c r="E1284" i="14"/>
  <c r="F1284" i="14"/>
  <c r="E1286" i="14"/>
  <c r="E1287" i="14"/>
  <c r="E1288" i="14"/>
  <c r="E1289" i="14"/>
  <c r="E1290" i="14"/>
  <c r="E1291" i="14"/>
  <c r="E1292" i="14"/>
  <c r="E1293" i="14"/>
  <c r="F1293" i="14"/>
  <c r="E1294" i="14"/>
  <c r="F1294" i="14"/>
  <c r="E1295" i="14"/>
  <c r="F1295" i="14"/>
  <c r="E1296" i="14"/>
  <c r="F1296" i="14"/>
  <c r="E1297" i="14"/>
  <c r="E1298" i="14"/>
  <c r="F1298" i="14"/>
  <c r="E1299" i="14"/>
  <c r="F1299" i="14"/>
  <c r="E1300" i="14"/>
  <c r="F1300" i="14"/>
  <c r="E1301" i="14"/>
  <c r="F1301" i="14"/>
  <c r="E1302" i="14"/>
  <c r="F1302" i="14"/>
  <c r="E1303" i="14"/>
  <c r="F1303" i="14"/>
  <c r="E1304" i="14"/>
  <c r="E1305" i="14"/>
  <c r="F1305" i="14"/>
  <c r="E1306" i="14"/>
  <c r="F1306" i="14"/>
  <c r="E1307" i="14"/>
  <c r="F1307" i="14"/>
  <c r="E1308" i="14"/>
  <c r="F1308" i="14"/>
  <c r="E1309" i="14"/>
  <c r="F1309" i="14"/>
  <c r="E1310" i="14"/>
  <c r="F1310" i="14"/>
  <c r="E1311" i="14"/>
  <c r="F1311" i="14"/>
  <c r="E1312" i="14"/>
  <c r="E1313" i="14"/>
  <c r="F1313" i="14"/>
  <c r="E1314" i="14"/>
  <c r="F1314" i="14"/>
  <c r="E1315" i="14"/>
  <c r="F1315" i="14"/>
  <c r="E1316" i="14"/>
  <c r="F1316" i="14"/>
  <c r="E1317" i="14"/>
  <c r="F1317" i="14"/>
  <c r="E1318" i="14"/>
  <c r="F1318" i="14"/>
  <c r="E1319" i="14"/>
  <c r="F1319" i="14"/>
  <c r="E1320" i="14"/>
  <c r="E1321" i="14"/>
  <c r="E1322" i="14"/>
  <c r="F1322" i="14"/>
  <c r="E1323" i="14"/>
  <c r="F1323" i="14"/>
  <c r="E1324" i="14"/>
  <c r="F1324" i="14"/>
  <c r="E1325" i="14"/>
  <c r="F1325" i="14"/>
  <c r="E1326" i="14"/>
  <c r="F1326" i="14"/>
  <c r="E1327" i="14"/>
  <c r="F1327" i="14"/>
  <c r="E1328" i="14"/>
  <c r="F1328" i="14"/>
  <c r="E1329" i="14"/>
  <c r="F1329" i="14"/>
  <c r="E1330" i="14"/>
  <c r="F1330" i="14"/>
  <c r="E1332" i="14"/>
  <c r="E1333" i="14"/>
  <c r="E1334" i="14"/>
  <c r="E1335" i="14"/>
  <c r="E1336" i="14"/>
  <c r="E1337" i="14"/>
  <c r="E1338" i="14"/>
  <c r="F1338" i="14"/>
  <c r="E1339" i="14"/>
  <c r="F1339" i="14"/>
  <c r="E1340" i="14"/>
  <c r="F1340" i="14"/>
  <c r="E1341" i="14"/>
  <c r="F1341" i="14"/>
  <c r="E1342" i="14"/>
  <c r="F1342" i="14"/>
  <c r="E1343" i="14"/>
  <c r="E1344" i="14"/>
  <c r="F1344" i="14"/>
  <c r="E1345" i="14"/>
  <c r="F1345" i="14"/>
  <c r="E1346" i="14"/>
  <c r="F1346" i="14"/>
  <c r="E1347" i="14"/>
  <c r="F1347" i="14"/>
  <c r="E1348" i="14"/>
  <c r="F1348" i="14"/>
  <c r="E1349" i="14"/>
  <c r="F1349" i="14"/>
  <c r="E1350" i="14"/>
  <c r="E1351" i="14"/>
  <c r="F1351" i="14"/>
  <c r="E1352" i="14"/>
  <c r="F1352" i="14"/>
  <c r="E1353" i="14"/>
  <c r="E1354" i="14"/>
  <c r="F1354" i="14"/>
  <c r="E1355" i="14"/>
  <c r="F1355" i="14"/>
  <c r="E1356" i="14"/>
  <c r="F1356" i="14"/>
  <c r="E1357" i="14"/>
  <c r="E1358" i="14"/>
  <c r="E1359" i="14"/>
  <c r="F1359" i="14"/>
  <c r="E1360" i="14"/>
  <c r="F1360" i="14"/>
  <c r="E1361" i="14"/>
  <c r="F1361" i="14"/>
  <c r="E1362" i="14"/>
  <c r="F1362" i="14"/>
  <c r="E1363" i="14"/>
  <c r="F1363" i="14"/>
  <c r="E1364" i="14"/>
  <c r="F1364" i="14"/>
  <c r="E1365" i="14"/>
  <c r="F1365" i="14"/>
  <c r="E1366" i="14"/>
  <c r="F1366" i="14"/>
  <c r="E1368" i="14"/>
  <c r="E1369" i="14"/>
  <c r="E1370" i="14"/>
  <c r="E1371" i="14"/>
  <c r="E1372" i="14"/>
  <c r="E1373" i="14"/>
  <c r="E1374" i="14"/>
  <c r="E1375" i="14"/>
  <c r="F1375" i="14"/>
  <c r="E1376" i="14"/>
  <c r="F1376" i="14"/>
  <c r="E1377" i="14"/>
  <c r="F1377" i="14"/>
  <c r="E1378" i="14"/>
  <c r="F1378" i="14"/>
  <c r="E1379" i="14"/>
  <c r="E1380" i="14"/>
  <c r="F1380" i="14"/>
  <c r="E1381" i="14"/>
  <c r="F1381" i="14"/>
  <c r="E1382" i="14"/>
  <c r="E1383" i="14"/>
  <c r="F1383" i="14"/>
  <c r="E1384" i="14"/>
  <c r="F1384" i="14"/>
  <c r="E1385" i="14"/>
  <c r="F1385" i="14"/>
  <c r="E1386" i="14"/>
  <c r="E1387" i="14"/>
  <c r="F1387" i="14"/>
  <c r="E1388" i="14"/>
  <c r="F1388" i="14"/>
  <c r="E1389" i="14"/>
  <c r="F1389" i="14"/>
  <c r="E1390" i="14"/>
  <c r="F1390" i="14"/>
  <c r="E1391" i="14"/>
  <c r="F1391" i="14"/>
  <c r="E1392" i="14"/>
  <c r="F1392" i="14"/>
  <c r="E1393" i="14"/>
  <c r="F1393" i="14"/>
  <c r="E1394" i="14"/>
  <c r="E1395" i="14"/>
  <c r="E1396" i="14"/>
  <c r="E1397" i="14"/>
  <c r="E1398" i="14"/>
  <c r="E1399" i="14"/>
  <c r="E1400" i="14"/>
  <c r="E1401" i="14"/>
  <c r="F1401" i="14"/>
  <c r="E1402" i="14"/>
  <c r="F1402" i="14"/>
  <c r="E1403" i="14"/>
  <c r="F1403" i="14"/>
  <c r="E1404" i="14"/>
  <c r="F1404" i="14"/>
  <c r="E1405" i="14"/>
  <c r="F1405" i="14"/>
  <c r="E1406" i="14"/>
  <c r="E1407" i="14"/>
  <c r="F1407" i="14"/>
  <c r="E1408" i="14"/>
  <c r="F1408" i="14"/>
  <c r="E1409" i="14"/>
  <c r="F1409" i="14"/>
  <c r="E1410" i="14"/>
  <c r="F1410" i="14"/>
  <c r="E1411" i="14"/>
  <c r="F1411" i="14"/>
  <c r="E1412" i="14"/>
  <c r="F1412" i="14"/>
  <c r="E1414" i="14"/>
  <c r="E1415" i="14"/>
  <c r="E1416" i="14"/>
  <c r="E1417" i="14"/>
  <c r="E1418" i="14"/>
  <c r="E1419" i="14"/>
  <c r="E1420" i="14"/>
  <c r="F1420" i="14"/>
  <c r="E1421" i="14"/>
  <c r="F1421" i="14"/>
  <c r="E1422" i="14"/>
  <c r="F1422" i="14"/>
  <c r="E1423" i="14"/>
  <c r="F1423" i="14"/>
  <c r="E1424" i="14"/>
  <c r="F1424" i="14"/>
  <c r="E1426" i="14"/>
  <c r="E1427" i="14"/>
  <c r="E1428" i="14"/>
  <c r="E1429" i="14"/>
  <c r="E1430" i="14"/>
  <c r="E1432" i="14"/>
  <c r="E1433" i="14"/>
  <c r="E1434" i="14"/>
  <c r="E1435" i="14"/>
  <c r="E1437" i="14"/>
  <c r="E1438" i="14"/>
  <c r="E1439" i="14"/>
  <c r="E1441" i="14"/>
  <c r="E1442" i="14"/>
  <c r="E1444" i="14"/>
  <c r="E5" i="14"/>
  <c r="F1382" i="14"/>
  <c r="F1374" i="14"/>
  <c r="F1353" i="14"/>
  <c r="F1357" i="14"/>
  <c r="F1320" i="14"/>
  <c r="F1292" i="14"/>
  <c r="F1280" i="14"/>
  <c r="F1283" i="14"/>
  <c r="F1275" i="14"/>
  <c r="F1267" i="14"/>
  <c r="F1259" i="14"/>
  <c r="F1263" i="14"/>
  <c r="F1256" i="14"/>
  <c r="F1243" i="14"/>
  <c r="F1239" i="14"/>
  <c r="F1222" i="14"/>
  <c r="F1225" i="14"/>
  <c r="F1226" i="14"/>
  <c r="F1218" i="14"/>
  <c r="F1217" i="14"/>
  <c r="F1208" i="14"/>
  <c r="F1209" i="14"/>
  <c r="F1210" i="14"/>
  <c r="F1211" i="14"/>
  <c r="F1212" i="14"/>
  <c r="F1213" i="14"/>
  <c r="F1214" i="14"/>
  <c r="F1215" i="14"/>
  <c r="F1207" i="14"/>
  <c r="F1206" i="14"/>
  <c r="F1198" i="14"/>
  <c r="F1199" i="14"/>
  <c r="F1200" i="14"/>
  <c r="F1201" i="14"/>
  <c r="F1202" i="14"/>
  <c r="F1203" i="14"/>
  <c r="F1204" i="14"/>
  <c r="F1197" i="14"/>
  <c r="F1196" i="14"/>
  <c r="F1189" i="14"/>
  <c r="F1190" i="14"/>
  <c r="F1191" i="14"/>
  <c r="F1192" i="14"/>
  <c r="F1193" i="14"/>
  <c r="F1194" i="14"/>
  <c r="F1188" i="14"/>
  <c r="F1187" i="14"/>
  <c r="F1181" i="14"/>
  <c r="F1182" i="14"/>
  <c r="F1183" i="14"/>
  <c r="F1184" i="14"/>
  <c r="F1185" i="14"/>
  <c r="F1180" i="14"/>
  <c r="F1179" i="14"/>
  <c r="F1174" i="14"/>
  <c r="F1175" i="14"/>
  <c r="F1176" i="14"/>
  <c r="F1177" i="14"/>
  <c r="F1173" i="14"/>
  <c r="F1172" i="14"/>
  <c r="F1168" i="14"/>
  <c r="F1169" i="14"/>
  <c r="F1170" i="14"/>
  <c r="F1167" i="14"/>
  <c r="F1166" i="14"/>
  <c r="F1149" i="14"/>
  <c r="F1150" i="14"/>
  <c r="F1151" i="14"/>
  <c r="F1152" i="14"/>
  <c r="F1153" i="14"/>
  <c r="F1154" i="14"/>
  <c r="F1155" i="14"/>
  <c r="F1156" i="14"/>
  <c r="F1157" i="14"/>
  <c r="F1158" i="14"/>
  <c r="F1148" i="14"/>
  <c r="F1147" i="14"/>
  <c r="F1137" i="14"/>
  <c r="F1138" i="14"/>
  <c r="F1139" i="14"/>
  <c r="F1140" i="14"/>
  <c r="F1141" i="14"/>
  <c r="F1142" i="14"/>
  <c r="F1143" i="14"/>
  <c r="F1144" i="14"/>
  <c r="F1145" i="14"/>
  <c r="F1136" i="14"/>
  <c r="F1135" i="14"/>
  <c r="F1126" i="14"/>
  <c r="F1127" i="14"/>
  <c r="F1128" i="14"/>
  <c r="F1129" i="14"/>
  <c r="F1130" i="14"/>
  <c r="F1131" i="14"/>
  <c r="F1132" i="14"/>
  <c r="F1133" i="14"/>
  <c r="F1125" i="14"/>
  <c r="F1124" i="14"/>
  <c r="F1116" i="14"/>
  <c r="F1117" i="14"/>
  <c r="F1118" i="14"/>
  <c r="F1119" i="14"/>
  <c r="F1120" i="14"/>
  <c r="F1121" i="14"/>
  <c r="F1122" i="14"/>
  <c r="F1115" i="14"/>
  <c r="F1114" i="14"/>
  <c r="F1107" i="14"/>
  <c r="F1108" i="14"/>
  <c r="F1109" i="14"/>
  <c r="F1110" i="14"/>
  <c r="F1111" i="14"/>
  <c r="F1112" i="14"/>
  <c r="F1106" i="14"/>
  <c r="F1105" i="14"/>
  <c r="F1099" i="14"/>
  <c r="F1100" i="14"/>
  <c r="F1101" i="14"/>
  <c r="F1102" i="14"/>
  <c r="F1103" i="14"/>
  <c r="F1098" i="14"/>
  <c r="F1097" i="14"/>
  <c r="F1092" i="14"/>
  <c r="F1093" i="14"/>
  <c r="F1094" i="14"/>
  <c r="F1095" i="14"/>
  <c r="F1091" i="14"/>
  <c r="F1090" i="14"/>
  <c r="F1086" i="14"/>
  <c r="F1087" i="14"/>
  <c r="F1088" i="14"/>
  <c r="F1085" i="14"/>
  <c r="F1084" i="14"/>
  <c r="F1066" i="14"/>
  <c r="F1067" i="14"/>
  <c r="F1068" i="14"/>
  <c r="F1069" i="14"/>
  <c r="F1070" i="14"/>
  <c r="F1071" i="14"/>
  <c r="F1072" i="14"/>
  <c r="F1073" i="14"/>
  <c r="F1074" i="14"/>
  <c r="F1075" i="14"/>
  <c r="F1076" i="14"/>
  <c r="F1065" i="14"/>
  <c r="F1064" i="14"/>
  <c r="F1053" i="14"/>
  <c r="F1054" i="14"/>
  <c r="F1055" i="14"/>
  <c r="F1056" i="14"/>
  <c r="F1057" i="14"/>
  <c r="F1058" i="14"/>
  <c r="F1059" i="14"/>
  <c r="F1060" i="14"/>
  <c r="F1061" i="14"/>
  <c r="F1062" i="14"/>
  <c r="F1052" i="14"/>
  <c r="F1051" i="14"/>
  <c r="F1041" i="14"/>
  <c r="F1042" i="14"/>
  <c r="F1043" i="14"/>
  <c r="F1044" i="14"/>
  <c r="F1045" i="14"/>
  <c r="F1046" i="14"/>
  <c r="F1047" i="14"/>
  <c r="F1048" i="14"/>
  <c r="F1049" i="14"/>
  <c r="F1040" i="14"/>
  <c r="F1039" i="14"/>
  <c r="F1030" i="14"/>
  <c r="F1031" i="14"/>
  <c r="F1032" i="14"/>
  <c r="F1033" i="14"/>
  <c r="F1034" i="14"/>
  <c r="F1035" i="14"/>
  <c r="F1036" i="14"/>
  <c r="F1037" i="14"/>
  <c r="F1029" i="14"/>
  <c r="F1028" i="14"/>
  <c r="F1020" i="14"/>
  <c r="F1021" i="14"/>
  <c r="F1022" i="14"/>
  <c r="F1023" i="14"/>
  <c r="F1024" i="14"/>
  <c r="F1025" i="14"/>
  <c r="F1026" i="14"/>
  <c r="F1019" i="14"/>
  <c r="F1018" i="14"/>
  <c r="F1011" i="14"/>
  <c r="F1012" i="14"/>
  <c r="F1013" i="14"/>
  <c r="F1014" i="14"/>
  <c r="F1015" i="14"/>
  <c r="F1016" i="14"/>
  <c r="F1010" i="14"/>
  <c r="F1009" i="14"/>
  <c r="F1003" i="14"/>
  <c r="F1004" i="14"/>
  <c r="F1005" i="14"/>
  <c r="F1006" i="14"/>
  <c r="F1007" i="14"/>
  <c r="F1002" i="14"/>
  <c r="F1001" i="14"/>
  <c r="F996" i="14"/>
  <c r="F997" i="14"/>
  <c r="F998" i="14"/>
  <c r="F999" i="14"/>
  <c r="F995" i="14"/>
  <c r="F994" i="14"/>
  <c r="F990" i="14"/>
  <c r="F991" i="14"/>
  <c r="F992" i="14"/>
  <c r="F989" i="14"/>
  <c r="F988" i="14"/>
  <c r="F969" i="14"/>
  <c r="F970" i="14"/>
  <c r="F971" i="14"/>
  <c r="F972" i="14"/>
  <c r="F973" i="14"/>
  <c r="F974" i="14"/>
  <c r="F975" i="14"/>
  <c r="F976" i="14"/>
  <c r="F977" i="14"/>
  <c r="F978" i="14"/>
  <c r="F979" i="14"/>
  <c r="F980" i="14"/>
  <c r="F968" i="14"/>
  <c r="F967" i="14"/>
  <c r="F955" i="14"/>
  <c r="F956" i="14"/>
  <c r="F957" i="14"/>
  <c r="F958" i="14"/>
  <c r="F959" i="14"/>
  <c r="F960" i="14"/>
  <c r="F961" i="14"/>
  <c r="F962" i="14"/>
  <c r="F963" i="14"/>
  <c r="F964" i="14"/>
  <c r="F965" i="14"/>
  <c r="F954" i="14"/>
  <c r="F953" i="14"/>
  <c r="F942" i="14"/>
  <c r="F943" i="14"/>
  <c r="F944" i="14"/>
  <c r="F945" i="14"/>
  <c r="F946" i="14"/>
  <c r="F947" i="14"/>
  <c r="F948" i="14"/>
  <c r="F949" i="14"/>
  <c r="F950" i="14"/>
  <c r="F951" i="14"/>
  <c r="F941" i="14"/>
  <c r="F940" i="14"/>
  <c r="F930" i="14"/>
  <c r="F931" i="14"/>
  <c r="F932" i="14"/>
  <c r="F933" i="14"/>
  <c r="F934" i="14"/>
  <c r="F935" i="14"/>
  <c r="F936" i="14"/>
  <c r="F937" i="14"/>
  <c r="F938" i="14"/>
  <c r="F929" i="14"/>
  <c r="F928" i="14"/>
  <c r="F927" i="14"/>
  <c r="F919" i="14"/>
  <c r="F920" i="14"/>
  <c r="F921" i="14"/>
  <c r="F922" i="14"/>
  <c r="F923" i="14"/>
  <c r="F924" i="14"/>
  <c r="F925" i="14"/>
  <c r="F926" i="14"/>
  <c r="F918" i="14"/>
  <c r="F917" i="14"/>
  <c r="F909" i="14"/>
  <c r="F910" i="14"/>
  <c r="F911" i="14"/>
  <c r="F912" i="14"/>
  <c r="F913" i="14"/>
  <c r="F914" i="14"/>
  <c r="F915" i="14"/>
  <c r="F908" i="14"/>
  <c r="F907" i="14"/>
  <c r="F900" i="14"/>
  <c r="F901" i="14"/>
  <c r="F902" i="14"/>
  <c r="F903" i="14"/>
  <c r="F904" i="14"/>
  <c r="F905" i="14"/>
  <c r="F899" i="14"/>
  <c r="F898" i="14"/>
  <c r="F892" i="14"/>
  <c r="F893" i="14"/>
  <c r="F894" i="14"/>
  <c r="F895" i="14"/>
  <c r="F896" i="14"/>
  <c r="F891" i="14"/>
  <c r="F890" i="14"/>
  <c r="F885" i="14"/>
  <c r="F886" i="14"/>
  <c r="F887" i="14"/>
  <c r="F888" i="14"/>
  <c r="F884" i="14"/>
  <c r="F883" i="14"/>
  <c r="F879" i="14"/>
  <c r="F880" i="14"/>
  <c r="F881" i="14"/>
  <c r="F878" i="14"/>
  <c r="F877" i="14"/>
  <c r="F857" i="14"/>
  <c r="F858" i="14"/>
  <c r="F859" i="14"/>
  <c r="F860" i="14"/>
  <c r="F861" i="14"/>
  <c r="F862" i="14"/>
  <c r="F863" i="14"/>
  <c r="F864" i="14"/>
  <c r="F865" i="14"/>
  <c r="F866" i="14"/>
  <c r="F867" i="14"/>
  <c r="F868" i="14"/>
  <c r="F869" i="14"/>
  <c r="F856" i="14"/>
  <c r="F855" i="14"/>
  <c r="F842" i="14"/>
  <c r="F843" i="14"/>
  <c r="F844" i="14"/>
  <c r="F845" i="14"/>
  <c r="F846" i="14"/>
  <c r="F847" i="14"/>
  <c r="F848" i="14"/>
  <c r="F849" i="14"/>
  <c r="F850" i="14"/>
  <c r="F851" i="14"/>
  <c r="F852" i="14"/>
  <c r="F853" i="14"/>
  <c r="F841" i="14"/>
  <c r="F840" i="14"/>
  <c r="F828" i="14"/>
  <c r="F829" i="14"/>
  <c r="F830" i="14"/>
  <c r="F831" i="14"/>
  <c r="F832" i="14"/>
  <c r="F833" i="14"/>
  <c r="F834" i="14"/>
  <c r="F835" i="14"/>
  <c r="F836" i="14"/>
  <c r="F837" i="14"/>
  <c r="F838" i="14"/>
  <c r="F827" i="14"/>
  <c r="F826" i="14"/>
  <c r="F815" i="14"/>
  <c r="F816" i="14"/>
  <c r="F817" i="14"/>
  <c r="F818" i="14"/>
  <c r="F819" i="14"/>
  <c r="F820" i="14"/>
  <c r="F821" i="14"/>
  <c r="F822" i="14"/>
  <c r="F823" i="14"/>
  <c r="F824" i="14"/>
  <c r="F814" i="14"/>
  <c r="F813" i="14"/>
  <c r="F803" i="14"/>
  <c r="F804" i="14"/>
  <c r="F805" i="14"/>
  <c r="F806" i="14"/>
  <c r="F807" i="14"/>
  <c r="F808" i="14"/>
  <c r="F809" i="14"/>
  <c r="F810" i="14"/>
  <c r="F811" i="14"/>
  <c r="F802" i="14"/>
  <c r="F801" i="14"/>
  <c r="F792" i="14"/>
  <c r="F793" i="14"/>
  <c r="F794" i="14"/>
  <c r="F795" i="14"/>
  <c r="F796" i="14"/>
  <c r="F797" i="14"/>
  <c r="F798" i="14"/>
  <c r="F799" i="14"/>
  <c r="F791" i="14"/>
  <c r="F790" i="14"/>
  <c r="F782" i="14"/>
  <c r="F783" i="14"/>
  <c r="F784" i="14"/>
  <c r="F785" i="14"/>
  <c r="F786" i="14"/>
  <c r="F787" i="14"/>
  <c r="F788" i="14"/>
  <c r="F781" i="14"/>
  <c r="F780" i="14"/>
  <c r="F773" i="14"/>
  <c r="F774" i="14"/>
  <c r="F775" i="14"/>
  <c r="F776" i="14"/>
  <c r="F777" i="14"/>
  <c r="F778" i="14"/>
  <c r="F772" i="14"/>
  <c r="F771" i="14"/>
  <c r="F765" i="14"/>
  <c r="F766" i="14"/>
  <c r="F767" i="14"/>
  <c r="F768" i="14"/>
  <c r="F769" i="14"/>
  <c r="F764" i="14"/>
  <c r="F763" i="14"/>
  <c r="F758" i="14"/>
  <c r="F759" i="14"/>
  <c r="F760" i="14"/>
  <c r="F761" i="14"/>
  <c r="F757" i="14"/>
  <c r="F756" i="14"/>
  <c r="F752" i="14"/>
  <c r="F753" i="14"/>
  <c r="F754" i="14"/>
  <c r="F751" i="14"/>
  <c r="F750" i="14"/>
  <c r="F729" i="14"/>
  <c r="F730" i="14"/>
  <c r="F731" i="14"/>
  <c r="F732" i="14"/>
  <c r="F733" i="14"/>
  <c r="F734" i="14"/>
  <c r="F735" i="14"/>
  <c r="F736" i="14"/>
  <c r="F737" i="14"/>
  <c r="F738" i="14"/>
  <c r="F739" i="14"/>
  <c r="F740" i="14"/>
  <c r="F741" i="14"/>
  <c r="F742" i="14"/>
  <c r="F728" i="14"/>
  <c r="F727" i="14"/>
  <c r="F713" i="14"/>
  <c r="F714" i="14"/>
  <c r="F715" i="14"/>
  <c r="F716" i="14"/>
  <c r="F717" i="14"/>
  <c r="F718" i="14"/>
  <c r="F719" i="14"/>
  <c r="F720" i="14"/>
  <c r="F721" i="14"/>
  <c r="F722" i="14"/>
  <c r="F723" i="14"/>
  <c r="F724" i="14"/>
  <c r="F725" i="14"/>
  <c r="F712" i="14"/>
  <c r="F711" i="14"/>
  <c r="F698" i="14"/>
  <c r="F699" i="14"/>
  <c r="F700" i="14"/>
  <c r="F701" i="14"/>
  <c r="F702" i="14"/>
  <c r="F703" i="14"/>
  <c r="F704" i="14"/>
  <c r="F705" i="14"/>
  <c r="F706" i="14"/>
  <c r="F707" i="14"/>
  <c r="F708" i="14"/>
  <c r="F709" i="14"/>
  <c r="F697" i="14"/>
  <c r="F696" i="14"/>
  <c r="F684" i="14"/>
  <c r="F685" i="14"/>
  <c r="F686" i="14"/>
  <c r="F687" i="14"/>
  <c r="F688" i="14"/>
  <c r="F689" i="14"/>
  <c r="F690" i="14"/>
  <c r="F691" i="14"/>
  <c r="F692" i="14"/>
  <c r="F693" i="14"/>
  <c r="F694" i="14"/>
  <c r="F683" i="14"/>
  <c r="F682" i="14"/>
  <c r="F671" i="14"/>
  <c r="F672" i="14"/>
  <c r="F673" i="14"/>
  <c r="F674" i="14"/>
  <c r="F675" i="14"/>
  <c r="F676" i="14"/>
  <c r="F677" i="14"/>
  <c r="F678" i="14"/>
  <c r="F679" i="14"/>
  <c r="F680" i="14"/>
  <c r="F670" i="14"/>
  <c r="F669" i="14"/>
  <c r="F659" i="14"/>
  <c r="F660" i="14"/>
  <c r="F661" i="14"/>
  <c r="F662" i="14"/>
  <c r="F663" i="14"/>
  <c r="F664" i="14"/>
  <c r="F665" i="14"/>
  <c r="F666" i="14"/>
  <c r="F667" i="14"/>
  <c r="F658" i="14"/>
  <c r="F657" i="14"/>
  <c r="F648" i="14"/>
  <c r="F649" i="14"/>
  <c r="F650" i="14"/>
  <c r="F651" i="14"/>
  <c r="F652" i="14"/>
  <c r="F653" i="14"/>
  <c r="F654" i="14"/>
  <c r="F655" i="14"/>
  <c r="F647" i="14"/>
  <c r="F646" i="14"/>
  <c r="F638" i="14"/>
  <c r="F639" i="14"/>
  <c r="F640" i="14"/>
  <c r="F641" i="14"/>
  <c r="F642" i="14"/>
  <c r="F643" i="14"/>
  <c r="F644" i="14"/>
  <c r="F637" i="14"/>
  <c r="F636" i="14"/>
  <c r="F629" i="14"/>
  <c r="F630" i="14"/>
  <c r="F631" i="14"/>
  <c r="F632" i="14"/>
  <c r="F633" i="14"/>
  <c r="F634" i="14"/>
  <c r="F628" i="14"/>
  <c r="F627" i="14"/>
  <c r="F621" i="14"/>
  <c r="F622" i="14"/>
  <c r="F623" i="14"/>
  <c r="F624" i="14"/>
  <c r="F625" i="14"/>
  <c r="F620" i="14"/>
  <c r="F619" i="14"/>
  <c r="F614" i="14"/>
  <c r="F615" i="14"/>
  <c r="F616" i="14"/>
  <c r="F617" i="14"/>
  <c r="F613" i="14"/>
  <c r="F612" i="14"/>
  <c r="F608" i="14"/>
  <c r="F609" i="14"/>
  <c r="F610" i="14"/>
  <c r="F607" i="14"/>
  <c r="F606" i="14"/>
  <c r="F584" i="14"/>
  <c r="F585" i="14"/>
  <c r="F586" i="14"/>
  <c r="F587" i="14"/>
  <c r="F588" i="14"/>
  <c r="F589" i="14"/>
  <c r="F590" i="14"/>
  <c r="F591" i="14"/>
  <c r="F592" i="14"/>
  <c r="F593" i="14"/>
  <c r="F594" i="14"/>
  <c r="F595" i="14"/>
  <c r="F596" i="14"/>
  <c r="F597" i="14"/>
  <c r="F598" i="14"/>
  <c r="F583" i="14"/>
  <c r="F582" i="14"/>
  <c r="F567" i="14"/>
  <c r="F568" i="14"/>
  <c r="F569" i="14"/>
  <c r="F570" i="14"/>
  <c r="F571" i="14"/>
  <c r="F572" i="14"/>
  <c r="F573" i="14"/>
  <c r="F574" i="14"/>
  <c r="F575" i="14"/>
  <c r="F576" i="14"/>
  <c r="F577" i="14"/>
  <c r="F578" i="14"/>
  <c r="F579" i="14"/>
  <c r="F580" i="14"/>
  <c r="F566" i="14"/>
  <c r="F565" i="14"/>
  <c r="F563" i="14"/>
  <c r="F551" i="14"/>
  <c r="F552" i="14"/>
  <c r="F553" i="14"/>
  <c r="F554" i="14"/>
  <c r="F555" i="14"/>
  <c r="F556" i="14"/>
  <c r="F557" i="14"/>
  <c r="F558" i="14"/>
  <c r="F559" i="14"/>
  <c r="F560" i="14"/>
  <c r="F561" i="14"/>
  <c r="F562" i="14"/>
  <c r="F550" i="14"/>
  <c r="F549" i="14"/>
  <c r="F536" i="14"/>
  <c r="F537" i="14"/>
  <c r="F538" i="14"/>
  <c r="F539" i="14"/>
  <c r="F540" i="14"/>
  <c r="F541" i="14"/>
  <c r="F542" i="14"/>
  <c r="F543" i="14"/>
  <c r="F544" i="14"/>
  <c r="F545" i="14"/>
  <c r="F546" i="14"/>
  <c r="F547" i="14"/>
  <c r="F535" i="14"/>
  <c r="F534" i="14"/>
  <c r="F522" i="14"/>
  <c r="F523" i="14"/>
  <c r="F524" i="14"/>
  <c r="F525" i="14"/>
  <c r="F526" i="14"/>
  <c r="F527" i="14"/>
  <c r="F528" i="14"/>
  <c r="F529" i="14"/>
  <c r="F530" i="14"/>
  <c r="F531" i="14"/>
  <c r="F532" i="14"/>
  <c r="F521" i="14"/>
  <c r="F520" i="14"/>
  <c r="F509" i="14"/>
  <c r="F510" i="14"/>
  <c r="F511" i="14"/>
  <c r="F512" i="14"/>
  <c r="F513" i="14"/>
  <c r="F514" i="14"/>
  <c r="F515" i="14"/>
  <c r="F516" i="14"/>
  <c r="F517" i="14"/>
  <c r="F518" i="14"/>
  <c r="F508" i="14"/>
  <c r="F507" i="14"/>
  <c r="F497" i="14"/>
  <c r="F498" i="14"/>
  <c r="F499" i="14"/>
  <c r="F500" i="14"/>
  <c r="F501" i="14"/>
  <c r="F502" i="14"/>
  <c r="F503" i="14"/>
  <c r="F504" i="14"/>
  <c r="F505" i="14"/>
  <c r="F496" i="14"/>
  <c r="F495" i="14"/>
  <c r="F486" i="14"/>
  <c r="F487" i="14"/>
  <c r="F488" i="14"/>
  <c r="F489" i="14"/>
  <c r="F490" i="14"/>
  <c r="F491" i="14"/>
  <c r="F492" i="14"/>
  <c r="F493" i="14"/>
  <c r="F485" i="14"/>
  <c r="F484" i="14"/>
  <c r="F476" i="14"/>
  <c r="F477" i="14"/>
  <c r="F478" i="14"/>
  <c r="F479" i="14"/>
  <c r="F480" i="14"/>
  <c r="F481" i="14"/>
  <c r="F482" i="14"/>
  <c r="F475" i="14"/>
  <c r="F474" i="14"/>
  <c r="F467" i="14"/>
  <c r="F468" i="14"/>
  <c r="F469" i="14"/>
  <c r="F470" i="14"/>
  <c r="F471" i="14"/>
  <c r="F472" i="14"/>
  <c r="F466" i="14"/>
  <c r="F465" i="14"/>
  <c r="F459" i="14"/>
  <c r="F460" i="14"/>
  <c r="F461" i="14"/>
  <c r="F462" i="14"/>
  <c r="F463" i="14"/>
  <c r="F458" i="14"/>
  <c r="F457" i="14"/>
  <c r="F452" i="14"/>
  <c r="F453" i="14"/>
  <c r="F454" i="14"/>
  <c r="F455" i="14"/>
  <c r="F451" i="14"/>
  <c r="F450" i="14"/>
  <c r="F447" i="14"/>
  <c r="F448" i="14"/>
  <c r="F446" i="14"/>
  <c r="F445" i="14"/>
  <c r="F444" i="14"/>
  <c r="F421" i="14"/>
  <c r="F422" i="14"/>
  <c r="F423" i="14"/>
  <c r="F424" i="14"/>
  <c r="F425" i="14"/>
  <c r="F426" i="14"/>
  <c r="F427" i="14"/>
  <c r="F428" i="14"/>
  <c r="F429" i="14"/>
  <c r="F430" i="14"/>
  <c r="F431" i="14"/>
  <c r="F432" i="14"/>
  <c r="F433" i="14"/>
  <c r="F434" i="14"/>
  <c r="F435" i="14"/>
  <c r="F436" i="14"/>
  <c r="F420" i="14"/>
  <c r="F419" i="14"/>
  <c r="F403" i="14"/>
  <c r="F404" i="14"/>
  <c r="F405" i="14"/>
  <c r="F406" i="14"/>
  <c r="F407" i="14"/>
  <c r="F408" i="14"/>
  <c r="F409" i="14"/>
  <c r="F410" i="14"/>
  <c r="F411" i="14"/>
  <c r="F412" i="14"/>
  <c r="F413" i="14"/>
  <c r="F414" i="14"/>
  <c r="F415" i="14"/>
  <c r="F416" i="14"/>
  <c r="F417" i="14"/>
  <c r="F402" i="14"/>
  <c r="F401" i="14"/>
  <c r="F386" i="14"/>
  <c r="F387" i="14"/>
  <c r="F388" i="14"/>
  <c r="F389" i="14"/>
  <c r="F390" i="14"/>
  <c r="F391" i="14"/>
  <c r="F392" i="14"/>
  <c r="F393" i="14"/>
  <c r="F394" i="14"/>
  <c r="F395" i="14"/>
  <c r="F396" i="14"/>
  <c r="F397" i="14"/>
  <c r="F398" i="14"/>
  <c r="F399" i="14"/>
  <c r="F385" i="14"/>
  <c r="F384" i="14"/>
  <c r="F370" i="14"/>
  <c r="F371" i="14"/>
  <c r="F372" i="14"/>
  <c r="F373" i="14"/>
  <c r="F374" i="14"/>
  <c r="F375" i="14"/>
  <c r="F376" i="14"/>
  <c r="F377" i="14"/>
  <c r="F378" i="14"/>
  <c r="F379" i="14"/>
  <c r="F380" i="14"/>
  <c r="F381" i="14"/>
  <c r="F382" i="14"/>
  <c r="F369" i="14"/>
  <c r="F368" i="14"/>
  <c r="F355" i="14"/>
  <c r="F356" i="14"/>
  <c r="F357" i="14"/>
  <c r="F358" i="14"/>
  <c r="F359" i="14"/>
  <c r="F360" i="14"/>
  <c r="F361" i="14"/>
  <c r="F362" i="14"/>
  <c r="F363" i="14"/>
  <c r="F364" i="14"/>
  <c r="F365" i="14"/>
  <c r="F366" i="14"/>
  <c r="F354" i="14"/>
  <c r="F353" i="14"/>
  <c r="F341" i="14"/>
  <c r="F342" i="14"/>
  <c r="F343" i="14"/>
  <c r="F344" i="14"/>
  <c r="F345" i="14"/>
  <c r="F346" i="14"/>
  <c r="F347" i="14"/>
  <c r="F348" i="14"/>
  <c r="F349" i="14"/>
  <c r="F350" i="14"/>
  <c r="F351" i="14"/>
  <c r="F340" i="14"/>
  <c r="F339" i="14"/>
  <c r="F328" i="14"/>
  <c r="F329" i="14"/>
  <c r="F330" i="14"/>
  <c r="F331" i="14"/>
  <c r="F332" i="14"/>
  <c r="F333" i="14"/>
  <c r="F334" i="14"/>
  <c r="F335" i="14"/>
  <c r="F336" i="14"/>
  <c r="F337" i="14"/>
  <c r="F327" i="14"/>
  <c r="F326" i="14"/>
  <c r="F316" i="14"/>
  <c r="F317" i="14"/>
  <c r="F318" i="14"/>
  <c r="F319" i="14"/>
  <c r="F320" i="14"/>
  <c r="F321" i="14"/>
  <c r="F322" i="14"/>
  <c r="F323" i="14"/>
  <c r="F324" i="14"/>
  <c r="F315" i="14"/>
  <c r="F314" i="14"/>
  <c r="F305" i="14"/>
  <c r="F306" i="14"/>
  <c r="F307" i="14"/>
  <c r="F308" i="14"/>
  <c r="F309" i="14"/>
  <c r="F310" i="14"/>
  <c r="F311" i="14"/>
  <c r="F312" i="14"/>
  <c r="F304" i="14"/>
  <c r="F303" i="14"/>
  <c r="F295" i="14"/>
  <c r="F296" i="14"/>
  <c r="F297" i="14"/>
  <c r="F298" i="14"/>
  <c r="F299" i="14"/>
  <c r="F300" i="14"/>
  <c r="F301" i="14"/>
  <c r="F294" i="14"/>
  <c r="F293" i="14"/>
  <c r="F286" i="14"/>
  <c r="F287" i="14"/>
  <c r="F288" i="14"/>
  <c r="F289" i="14"/>
  <c r="F290" i="14"/>
  <c r="F291" i="14"/>
  <c r="F285" i="14"/>
  <c r="F284" i="14"/>
  <c r="F278" i="14"/>
  <c r="F279" i="14"/>
  <c r="F280" i="14"/>
  <c r="F281" i="14"/>
  <c r="F282" i="14"/>
  <c r="F277" i="14"/>
  <c r="F276" i="14"/>
  <c r="F271" i="14"/>
  <c r="F272" i="14"/>
  <c r="F273" i="14"/>
  <c r="F274" i="14"/>
  <c r="F270" i="14"/>
  <c r="F269" i="14"/>
  <c r="F265" i="14"/>
  <c r="F266" i="14"/>
  <c r="F267" i="14"/>
  <c r="F264" i="14"/>
  <c r="F263" i="14"/>
  <c r="F239" i="14"/>
  <c r="F240" i="14"/>
  <c r="F241" i="14"/>
  <c r="F242" i="14"/>
  <c r="F243" i="14"/>
  <c r="F244" i="14"/>
  <c r="F245" i="14"/>
  <c r="F246" i="14"/>
  <c r="F247" i="14"/>
  <c r="F248" i="14"/>
  <c r="F249" i="14"/>
  <c r="F250" i="14"/>
  <c r="F251" i="14"/>
  <c r="F252" i="14"/>
  <c r="F253" i="14"/>
  <c r="F254" i="14"/>
  <c r="F255" i="14"/>
  <c r="F238" i="14"/>
  <c r="F237" i="14"/>
  <c r="F220" i="14"/>
  <c r="F221" i="14"/>
  <c r="F222" i="14"/>
  <c r="F223" i="14"/>
  <c r="F224" i="14"/>
  <c r="F225" i="14"/>
  <c r="F226" i="14"/>
  <c r="F227" i="14"/>
  <c r="F228" i="14"/>
  <c r="F229" i="14"/>
  <c r="F230" i="14"/>
  <c r="F231" i="14"/>
  <c r="F232" i="14"/>
  <c r="F233" i="14"/>
  <c r="F234" i="14"/>
  <c r="F235" i="14"/>
  <c r="F219" i="14"/>
  <c r="F218" i="14"/>
  <c r="F202" i="14"/>
  <c r="F203" i="14"/>
  <c r="F204" i="14"/>
  <c r="F205" i="14"/>
  <c r="F206" i="14"/>
  <c r="F207" i="14"/>
  <c r="F208" i="14"/>
  <c r="F209" i="14"/>
  <c r="F210" i="14"/>
  <c r="F211" i="14"/>
  <c r="F212" i="14"/>
  <c r="F213" i="14"/>
  <c r="F214" i="14"/>
  <c r="F215" i="14"/>
  <c r="F216" i="14"/>
  <c r="F201" i="14"/>
  <c r="F200" i="14"/>
  <c r="F185" i="14"/>
  <c r="F186" i="14"/>
  <c r="F187" i="14"/>
  <c r="F188" i="14"/>
  <c r="F189" i="14"/>
  <c r="F190" i="14"/>
  <c r="F191" i="14"/>
  <c r="F192" i="14"/>
  <c r="F193" i="14"/>
  <c r="F194" i="14"/>
  <c r="F195" i="14"/>
  <c r="F196" i="14"/>
  <c r="F197" i="14"/>
  <c r="F198" i="14"/>
  <c r="F184" i="14"/>
  <c r="F183" i="14"/>
  <c r="F169" i="14"/>
  <c r="F170" i="14"/>
  <c r="F171" i="14"/>
  <c r="F172" i="14"/>
  <c r="F173" i="14"/>
  <c r="F174" i="14"/>
  <c r="F175" i="14"/>
  <c r="F176" i="14"/>
  <c r="F177" i="14"/>
  <c r="F178" i="14"/>
  <c r="F179" i="14"/>
  <c r="F180" i="14"/>
  <c r="F181" i="14"/>
  <c r="F168" i="14"/>
  <c r="F167" i="14"/>
  <c r="F154" i="14"/>
  <c r="F155" i="14"/>
  <c r="F156" i="14"/>
  <c r="F157" i="14"/>
  <c r="F158" i="14"/>
  <c r="F159" i="14"/>
  <c r="F160" i="14"/>
  <c r="F161" i="14"/>
  <c r="F162" i="14"/>
  <c r="F163" i="14"/>
  <c r="F164" i="14"/>
  <c r="F165" i="14"/>
  <c r="F153" i="14"/>
  <c r="F152" i="14"/>
  <c r="F140" i="14"/>
  <c r="F141" i="14"/>
  <c r="F142" i="14"/>
  <c r="F143" i="14"/>
  <c r="F144" i="14"/>
  <c r="F145" i="14"/>
  <c r="F146" i="14"/>
  <c r="F147" i="14"/>
  <c r="F148" i="14"/>
  <c r="F149" i="14"/>
  <c r="F150" i="14"/>
  <c r="F139" i="14"/>
  <c r="F138" i="14"/>
  <c r="F127" i="14"/>
  <c r="F128" i="14"/>
  <c r="F129" i="14"/>
  <c r="F130" i="14"/>
  <c r="F131" i="14"/>
  <c r="F132" i="14"/>
  <c r="F133" i="14"/>
  <c r="F134" i="14"/>
  <c r="F135" i="14"/>
  <c r="F136" i="14"/>
  <c r="F126" i="14"/>
  <c r="F125" i="14"/>
  <c r="F115" i="14"/>
  <c r="F116" i="14"/>
  <c r="F117" i="14"/>
  <c r="F118" i="14"/>
  <c r="F119" i="14"/>
  <c r="F120" i="14"/>
  <c r="F121" i="14"/>
  <c r="F122" i="14"/>
  <c r="F123" i="14"/>
  <c r="F114" i="14"/>
  <c r="F113" i="14"/>
  <c r="F257" i="14"/>
  <c r="F258" i="14"/>
  <c r="F259" i="14"/>
  <c r="F260" i="14"/>
  <c r="F261" i="14"/>
  <c r="F262" i="14"/>
  <c r="F268" i="14"/>
  <c r="F275" i="14"/>
  <c r="F283" i="14"/>
  <c r="F292" i="14"/>
  <c r="F302" i="14"/>
  <c r="F313" i="14"/>
  <c r="F325" i="14"/>
  <c r="F338" i="14"/>
  <c r="F352" i="14"/>
  <c r="F367" i="14"/>
  <c r="F383" i="14"/>
  <c r="F400" i="14"/>
  <c r="F418" i="14"/>
  <c r="F438" i="14"/>
  <c r="F439" i="14"/>
  <c r="F440" i="14"/>
  <c r="F441" i="14"/>
  <c r="F442" i="14"/>
  <c r="F443" i="14"/>
  <c r="F449" i="14"/>
  <c r="F456" i="14"/>
  <c r="F464" i="14"/>
  <c r="F473" i="14"/>
  <c r="F483" i="14"/>
  <c r="F494" i="14"/>
  <c r="F506" i="14"/>
  <c r="F519" i="14"/>
  <c r="F533" i="14"/>
  <c r="F548" i="14"/>
  <c r="F564" i="14"/>
  <c r="F581" i="14"/>
  <c r="F600" i="14"/>
  <c r="F601" i="14"/>
  <c r="F602" i="14"/>
  <c r="F603" i="14"/>
  <c r="F604" i="14"/>
  <c r="F605" i="14"/>
  <c r="F611" i="14"/>
  <c r="F618" i="14"/>
  <c r="F626" i="14"/>
  <c r="F635" i="14"/>
  <c r="F645" i="14"/>
  <c r="F656" i="14"/>
  <c r="F668" i="14"/>
  <c r="F681" i="14"/>
  <c r="F695" i="14"/>
  <c r="F710" i="14"/>
  <c r="F726" i="14"/>
  <c r="F744" i="14"/>
  <c r="F745" i="14"/>
  <c r="F746" i="14"/>
  <c r="F747" i="14"/>
  <c r="F748" i="14"/>
  <c r="F749" i="14"/>
  <c r="F755" i="14"/>
  <c r="F762" i="14"/>
  <c r="F770" i="14"/>
  <c r="F779" i="14"/>
  <c r="F789" i="14"/>
  <c r="F800" i="14"/>
  <c r="F812" i="14"/>
  <c r="F825" i="14"/>
  <c r="F839" i="14"/>
  <c r="F854" i="14"/>
  <c r="F871" i="14"/>
  <c r="F872" i="14"/>
  <c r="F873" i="14"/>
  <c r="F874" i="14"/>
  <c r="F875" i="14"/>
  <c r="F876" i="14"/>
  <c r="F882" i="14"/>
  <c r="F889" i="14"/>
  <c r="F897" i="14"/>
  <c r="F906" i="14"/>
  <c r="F916" i="14"/>
  <c r="F939" i="14"/>
  <c r="F952" i="14"/>
  <c r="F966" i="14"/>
  <c r="F982" i="14"/>
  <c r="F983" i="14"/>
  <c r="F984" i="14"/>
  <c r="F985" i="14"/>
  <c r="F986" i="14"/>
  <c r="F987" i="14"/>
  <c r="F993" i="14"/>
  <c r="F1000" i="14"/>
  <c r="F1008" i="14"/>
  <c r="F1017" i="14"/>
  <c r="F1027" i="14"/>
  <c r="F1038" i="14"/>
  <c r="F1050" i="14"/>
  <c r="F1063" i="14"/>
  <c r="F1078" i="14"/>
  <c r="F1079" i="14"/>
  <c r="F1080" i="14"/>
  <c r="F1081" i="14"/>
  <c r="F1082" i="14"/>
  <c r="F1083" i="14"/>
  <c r="F1089" i="14"/>
  <c r="F1096" i="14"/>
  <c r="F1104" i="14"/>
  <c r="F1113" i="14"/>
  <c r="F1123" i="14"/>
  <c r="F1134" i="14"/>
  <c r="F1146" i="14"/>
  <c r="F1160" i="14"/>
  <c r="F1161" i="14"/>
  <c r="F1162" i="14"/>
  <c r="F1163" i="14"/>
  <c r="F1164" i="14"/>
  <c r="F1165" i="14"/>
  <c r="F1171" i="14"/>
  <c r="F1178" i="14"/>
  <c r="F1186" i="14"/>
  <c r="F1195" i="14"/>
  <c r="F1205" i="14"/>
  <c r="F1216" i="14"/>
  <c r="F1229" i="14"/>
  <c r="F1230" i="14"/>
  <c r="F1231" i="14"/>
  <c r="F1232" i="14"/>
  <c r="F1233" i="14"/>
  <c r="F1234" i="14"/>
  <c r="F1240" i="14"/>
  <c r="F1247" i="14"/>
  <c r="F1255" i="14"/>
  <c r="F1264" i="14"/>
  <c r="F1274" i="14"/>
  <c r="F1286" i="14"/>
  <c r="F1287" i="14"/>
  <c r="F1288" i="14"/>
  <c r="F1289" i="14"/>
  <c r="F1290" i="14"/>
  <c r="F1291" i="14"/>
  <c r="F1297" i="14"/>
  <c r="F1304" i="14"/>
  <c r="F1312" i="14"/>
  <c r="F1321" i="14"/>
  <c r="F1332" i="14"/>
  <c r="F1333" i="14"/>
  <c r="F1334" i="14"/>
  <c r="F1335" i="14"/>
  <c r="F1336" i="14"/>
  <c r="F1337" i="14"/>
  <c r="F1343" i="14"/>
  <c r="F1350" i="14"/>
  <c r="F1358" i="14"/>
  <c r="F1368" i="14"/>
  <c r="F1369" i="14"/>
  <c r="F1370" i="14"/>
  <c r="F1371" i="14"/>
  <c r="F1372" i="14"/>
  <c r="F1373" i="14"/>
  <c r="F1379" i="14"/>
  <c r="F1386" i="14"/>
  <c r="F1395" i="14"/>
  <c r="F1396" i="14"/>
  <c r="F1397" i="14"/>
  <c r="F1398" i="14"/>
  <c r="F1399" i="14"/>
  <c r="F1400" i="14"/>
  <c r="F1406" i="14"/>
  <c r="F1414" i="14"/>
  <c r="F1415" i="14"/>
  <c r="F1416" i="14"/>
  <c r="F1417" i="14"/>
  <c r="F1418" i="14"/>
  <c r="F1419" i="14"/>
  <c r="F1426" i="14"/>
  <c r="F1427" i="14"/>
  <c r="F1428" i="14"/>
  <c r="F1429" i="14"/>
  <c r="F1430" i="14"/>
  <c r="F1432" i="14"/>
  <c r="F1433" i="14"/>
  <c r="F1434" i="14"/>
  <c r="F1435" i="14"/>
  <c r="F1437" i="14"/>
  <c r="F1438" i="14"/>
  <c r="F1439" i="14"/>
  <c r="F1441" i="14"/>
  <c r="F1442" i="14"/>
  <c r="F1444" i="14"/>
  <c r="F9" i="14"/>
  <c r="F10" i="14"/>
  <c r="F22" i="14"/>
  <c r="F36" i="14"/>
  <c r="F52" i="14"/>
  <c r="F70" i="14"/>
  <c r="F112" i="14"/>
  <c r="F124" i="14"/>
  <c r="F137" i="14"/>
  <c r="F151" i="14"/>
  <c r="F166" i="14"/>
  <c r="F182" i="14"/>
  <c r="F199" i="14"/>
  <c r="F217" i="14"/>
  <c r="F236" i="14"/>
  <c r="F6" i="14"/>
  <c r="F7" i="14"/>
  <c r="F8" i="14"/>
  <c r="F5" i="14"/>
  <c r="F90" i="14"/>
  <c r="DR99" i="9"/>
  <c r="DR88" i="9"/>
  <c r="DR8" i="9"/>
  <c r="D98" i="9"/>
  <c r="D93" i="9"/>
  <c r="D92" i="9"/>
  <c r="D91" i="9"/>
  <c r="D62" i="9"/>
  <c r="D61" i="9"/>
  <c r="D60" i="9"/>
  <c r="D59" i="9"/>
  <c r="D58" i="9"/>
  <c r="D29" i="9"/>
  <c r="D28" i="9"/>
  <c r="DE99" i="9"/>
  <c r="DD99" i="9"/>
  <c r="DE88" i="9"/>
  <c r="DD88" i="9"/>
  <c r="DE63" i="9"/>
  <c r="DD63" i="9"/>
  <c r="BQ99" i="9"/>
  <c r="BP99" i="9"/>
  <c r="BQ88" i="9"/>
  <c r="BP88" i="9"/>
  <c r="BQ63" i="9"/>
  <c r="BP63" i="9"/>
  <c r="CC99" i="9"/>
  <c r="CB99" i="9"/>
  <c r="CC88" i="9"/>
  <c r="CB88" i="9"/>
  <c r="CC63" i="9"/>
  <c r="CB63" i="9"/>
  <c r="AA99" i="9"/>
  <c r="Z99" i="9"/>
  <c r="AA88" i="9"/>
  <c r="Z88" i="9"/>
  <c r="AA63" i="9"/>
  <c r="Z63" i="9"/>
  <c r="CU99" i="9"/>
  <c r="CT99" i="9"/>
  <c r="CU88" i="9"/>
  <c r="CT88" i="9"/>
  <c r="CU63" i="9"/>
  <c r="CT63" i="9"/>
  <c r="BK99" i="9"/>
  <c r="BJ99" i="9"/>
  <c r="BK88" i="9"/>
  <c r="BJ88" i="9"/>
  <c r="BK63" i="9"/>
  <c r="BJ63" i="9"/>
  <c r="GI64" i="9"/>
  <c r="D97" i="9"/>
  <c r="D95" i="9"/>
  <c r="Z8" i="9"/>
  <c r="BJ8" i="9"/>
  <c r="BP8" i="9"/>
  <c r="CC8" i="9"/>
  <c r="CT8" i="9"/>
  <c r="CU8" i="9"/>
  <c r="DD8" i="9"/>
  <c r="BQ8" i="9"/>
  <c r="DE8" i="9"/>
  <c r="AA8" i="9"/>
  <c r="CB8" i="9"/>
  <c r="BK8" i="9"/>
  <c r="GI89" i="9"/>
  <c r="GI8" i="9"/>
  <c r="GH8" i="9"/>
  <c r="GI9" i="9"/>
  <c r="DP99" i="9"/>
  <c r="DO99" i="9"/>
  <c r="DP88" i="9"/>
  <c r="DO88" i="9"/>
  <c r="DP63" i="9"/>
  <c r="DO63" i="9"/>
  <c r="DM63" i="9"/>
  <c r="DJ63" i="9"/>
  <c r="DM99" i="9"/>
  <c r="DL99" i="9"/>
  <c r="DL63" i="9"/>
  <c r="DL88" i="9"/>
  <c r="DJ99" i="9"/>
  <c r="DI63" i="9"/>
  <c r="DI88" i="9"/>
  <c r="DI99" i="9"/>
  <c r="AS63" i="9"/>
  <c r="AS88" i="9"/>
  <c r="AS99" i="9"/>
  <c r="BN63" i="9"/>
  <c r="BN88" i="9"/>
  <c r="BN99" i="9"/>
  <c r="BO63" i="9"/>
  <c r="BO88" i="9"/>
  <c r="BO99" i="9"/>
  <c r="CD63" i="9"/>
  <c r="CD88" i="9"/>
  <c r="CD99" i="9"/>
  <c r="CE63" i="9"/>
  <c r="CE88" i="9"/>
  <c r="CE99" i="9"/>
  <c r="CF63" i="9"/>
  <c r="CF88" i="9"/>
  <c r="CF99" i="9"/>
  <c r="CG63" i="9"/>
  <c r="CG88" i="9"/>
  <c r="CG99" i="9"/>
  <c r="CH63" i="9"/>
  <c r="CH88" i="9"/>
  <c r="CH99" i="9"/>
  <c r="CI63" i="9"/>
  <c r="CI88" i="9"/>
  <c r="CI99" i="9"/>
  <c r="CL63" i="9"/>
  <c r="CL88" i="9"/>
  <c r="CL99" i="9"/>
  <c r="CM63" i="9"/>
  <c r="CM88" i="9"/>
  <c r="CM99" i="9"/>
  <c r="CP63" i="9"/>
  <c r="CP88" i="9"/>
  <c r="CP99" i="9"/>
  <c r="CQ63" i="9"/>
  <c r="CQ88" i="9"/>
  <c r="CQ99" i="9"/>
  <c r="CR63" i="9"/>
  <c r="CR88" i="9"/>
  <c r="CR99" i="9"/>
  <c r="CS63" i="9"/>
  <c r="CS88" i="9"/>
  <c r="CS99" i="9"/>
  <c r="DB63" i="9"/>
  <c r="DB88" i="9"/>
  <c r="DB99" i="9"/>
  <c r="DC63" i="9"/>
  <c r="DC88" i="9"/>
  <c r="DC99" i="9"/>
  <c r="BZ63" i="9"/>
  <c r="BZ88" i="9"/>
  <c r="BZ99" i="9"/>
  <c r="CA63" i="9"/>
  <c r="CA88" i="9"/>
  <c r="CA99" i="9"/>
  <c r="AL63" i="9"/>
  <c r="AL88" i="9"/>
  <c r="AL99" i="9"/>
  <c r="AM63" i="9"/>
  <c r="AM88" i="9"/>
  <c r="AM99" i="9"/>
  <c r="AF63" i="9"/>
  <c r="AF88" i="9"/>
  <c r="AF99" i="9"/>
  <c r="AG63" i="9"/>
  <c r="AG88" i="9"/>
  <c r="AG99" i="9"/>
  <c r="AX63" i="9"/>
  <c r="AX88" i="9"/>
  <c r="AX99" i="9"/>
  <c r="AY63" i="9"/>
  <c r="AY88" i="9"/>
  <c r="AY99" i="9"/>
  <c r="BX63" i="9"/>
  <c r="BX88" i="9"/>
  <c r="BX99" i="9"/>
  <c r="BY63" i="9"/>
  <c r="BY88" i="9"/>
  <c r="BY99" i="9"/>
  <c r="CX63" i="9"/>
  <c r="CX88" i="9"/>
  <c r="CX99" i="9"/>
  <c r="CY63" i="9"/>
  <c r="CY88" i="9"/>
  <c r="CY99" i="9"/>
  <c r="L63" i="9"/>
  <c r="L88" i="9"/>
  <c r="L99" i="9"/>
  <c r="M63" i="9"/>
  <c r="M88" i="9"/>
  <c r="M99" i="9"/>
  <c r="DF63" i="9"/>
  <c r="DF88" i="9"/>
  <c r="DF99" i="9"/>
  <c r="DG63" i="9"/>
  <c r="DG88" i="9"/>
  <c r="DG99" i="9"/>
  <c r="AR63" i="9"/>
  <c r="AR88" i="9"/>
  <c r="AR99" i="9"/>
  <c r="O63" i="9"/>
  <c r="O88" i="9"/>
  <c r="O99" i="9"/>
  <c r="N63" i="9"/>
  <c r="N88" i="9"/>
  <c r="N99" i="9"/>
  <c r="BI95" i="10"/>
  <c r="BI96" i="10"/>
  <c r="BH95" i="10"/>
  <c r="BH96" i="10"/>
  <c r="BG95" i="10"/>
  <c r="BG96" i="10"/>
  <c r="BF95" i="10"/>
  <c r="BF96" i="10"/>
  <c r="BE95" i="10"/>
  <c r="BE96" i="10"/>
  <c r="BD95" i="10"/>
  <c r="BD96" i="10"/>
  <c r="BC95" i="10"/>
  <c r="BC96" i="10"/>
  <c r="BB95" i="10"/>
  <c r="BB96" i="10"/>
  <c r="BA95" i="10"/>
  <c r="BA96" i="10"/>
  <c r="AZ95" i="10"/>
  <c r="AZ96" i="10"/>
  <c r="AY95" i="10"/>
  <c r="AY96" i="10"/>
  <c r="AX95" i="10"/>
  <c r="AX96" i="10"/>
  <c r="AW95" i="10"/>
  <c r="AW96" i="10"/>
  <c r="AV95" i="10"/>
  <c r="AV96" i="10"/>
  <c r="AU95" i="10"/>
  <c r="AU96" i="10"/>
  <c r="AT95" i="10"/>
  <c r="AT96" i="10"/>
  <c r="AS95" i="10"/>
  <c r="AS96" i="10"/>
  <c r="AR95" i="10"/>
  <c r="AR96" i="10"/>
  <c r="AQ95" i="10"/>
  <c r="AQ96" i="10"/>
  <c r="AP95" i="10"/>
  <c r="AP96" i="10"/>
  <c r="AO95" i="10"/>
  <c r="AO96" i="10"/>
  <c r="AN95" i="10"/>
  <c r="AN96" i="10"/>
  <c r="AM95" i="10"/>
  <c r="AM96" i="10"/>
  <c r="AL95" i="10"/>
  <c r="AL96" i="10"/>
  <c r="AK95" i="10"/>
  <c r="AK96" i="10"/>
  <c r="AJ95" i="10"/>
  <c r="AJ96" i="10"/>
  <c r="AI95" i="10"/>
  <c r="AI96" i="10"/>
  <c r="AH95" i="10"/>
  <c r="AH96" i="10"/>
  <c r="AG95" i="10"/>
  <c r="AG96" i="10"/>
  <c r="AF95" i="10"/>
  <c r="AF96" i="10"/>
  <c r="AE95" i="10"/>
  <c r="AE96" i="10"/>
  <c r="AD95" i="10"/>
  <c r="AD96" i="10"/>
  <c r="AC95" i="10"/>
  <c r="AC96" i="10"/>
  <c r="AB95" i="10"/>
  <c r="AB96" i="10"/>
  <c r="AA95" i="10"/>
  <c r="AA96" i="10"/>
  <c r="Z95" i="10"/>
  <c r="Z96" i="10"/>
  <c r="Y77" i="10"/>
  <c r="Y70" i="10"/>
  <c r="Y95" i="10"/>
  <c r="Y96" i="10"/>
  <c r="X95" i="10"/>
  <c r="X96" i="10"/>
  <c r="W95" i="10"/>
  <c r="W96" i="10"/>
  <c r="V95" i="10"/>
  <c r="V96" i="10"/>
  <c r="U95" i="10"/>
  <c r="U96" i="10"/>
  <c r="T95" i="10"/>
  <c r="T96" i="10"/>
  <c r="S95" i="10"/>
  <c r="S96" i="10"/>
  <c r="R95" i="10"/>
  <c r="R96" i="10"/>
  <c r="Q95" i="10"/>
  <c r="Q96" i="10"/>
  <c r="P95" i="10"/>
  <c r="P96" i="10"/>
  <c r="O95" i="10"/>
  <c r="O96" i="10"/>
  <c r="N95" i="10"/>
  <c r="N96" i="10"/>
  <c r="M95" i="10"/>
  <c r="M96" i="10"/>
  <c r="L95" i="10"/>
  <c r="L96" i="10"/>
  <c r="K95" i="10"/>
  <c r="K96" i="10"/>
  <c r="J95" i="10"/>
  <c r="J96" i="10"/>
  <c r="I95" i="10"/>
  <c r="I96" i="10"/>
  <c r="H95" i="10"/>
  <c r="H96" i="10"/>
  <c r="G95" i="10"/>
  <c r="G96" i="10"/>
  <c r="F95" i="10"/>
  <c r="F96" i="10"/>
  <c r="E95" i="10"/>
  <c r="E96" i="10"/>
  <c r="D95" i="10"/>
  <c r="D96" i="10"/>
  <c r="C95" i="10"/>
  <c r="C96" i="10"/>
  <c r="Y72" i="10"/>
  <c r="Y73" i="10"/>
  <c r="Y74" i="10"/>
  <c r="Y75" i="10"/>
  <c r="Y76" i="10"/>
  <c r="Y69" i="10"/>
  <c r="Y91" i="10"/>
  <c r="Y93" i="10"/>
  <c r="X91" i="10"/>
  <c r="X93" i="10"/>
  <c r="W91" i="10"/>
  <c r="W93" i="10"/>
  <c r="V91" i="10"/>
  <c r="V93" i="10"/>
  <c r="U91" i="10"/>
  <c r="U93" i="10"/>
  <c r="T91" i="10"/>
  <c r="T93" i="10"/>
  <c r="S91" i="10"/>
  <c r="S93" i="10"/>
  <c r="R91" i="10"/>
  <c r="R93" i="10"/>
  <c r="Q91" i="10"/>
  <c r="Q93" i="10"/>
  <c r="P91" i="10"/>
  <c r="P93" i="10"/>
  <c r="O91" i="10"/>
  <c r="O93" i="10"/>
  <c r="N91" i="10"/>
  <c r="N93" i="10"/>
  <c r="M91" i="10"/>
  <c r="M93" i="10"/>
  <c r="L91" i="10"/>
  <c r="L93" i="10"/>
  <c r="K91" i="10"/>
  <c r="K93" i="10"/>
  <c r="J91" i="10"/>
  <c r="J93" i="10"/>
  <c r="I91" i="10"/>
  <c r="I93" i="10"/>
  <c r="H91" i="10"/>
  <c r="H93" i="10"/>
  <c r="G91" i="10"/>
  <c r="G93" i="10"/>
  <c r="F91" i="10"/>
  <c r="F93" i="10"/>
  <c r="E91" i="10"/>
  <c r="E93" i="10"/>
  <c r="D91" i="10"/>
  <c r="D93" i="10"/>
  <c r="C91" i="10"/>
  <c r="C93" i="10"/>
  <c r="Y78" i="10"/>
  <c r="Y79" i="10"/>
  <c r="Y92" i="10"/>
  <c r="X78" i="10"/>
  <c r="X79" i="10"/>
  <c r="X92" i="10"/>
  <c r="W78" i="10"/>
  <c r="W79" i="10"/>
  <c r="W92" i="10"/>
  <c r="V78" i="10"/>
  <c r="V79" i="10"/>
  <c r="V92" i="10"/>
  <c r="U78" i="10"/>
  <c r="U79" i="10"/>
  <c r="U92" i="10"/>
  <c r="T78" i="10"/>
  <c r="T79" i="10"/>
  <c r="T92" i="10"/>
  <c r="S78" i="10"/>
  <c r="S79" i="10"/>
  <c r="S92" i="10"/>
  <c r="R78" i="10"/>
  <c r="R79" i="10"/>
  <c r="R92" i="10"/>
  <c r="Q78" i="10"/>
  <c r="Q79" i="10"/>
  <c r="Q92" i="10"/>
  <c r="P78" i="10"/>
  <c r="P79" i="10"/>
  <c r="P92" i="10"/>
  <c r="O78" i="10"/>
  <c r="O79" i="10"/>
  <c r="O92" i="10"/>
  <c r="N78" i="10"/>
  <c r="N79" i="10"/>
  <c r="N92" i="10"/>
  <c r="M78" i="10"/>
  <c r="M79" i="10"/>
  <c r="M92" i="10"/>
  <c r="L78" i="10"/>
  <c r="L79" i="10"/>
  <c r="L92" i="10"/>
  <c r="K78" i="10"/>
  <c r="K79" i="10"/>
  <c r="K92" i="10"/>
  <c r="J78" i="10"/>
  <c r="J79" i="10"/>
  <c r="J92" i="10"/>
  <c r="I78" i="10"/>
  <c r="I79" i="10"/>
  <c r="I92" i="10"/>
  <c r="H78" i="10"/>
  <c r="H79" i="10"/>
  <c r="H92" i="10"/>
  <c r="G78" i="10"/>
  <c r="G79" i="10"/>
  <c r="G92" i="10"/>
  <c r="F78" i="10"/>
  <c r="F79" i="10"/>
  <c r="F92" i="10"/>
  <c r="E78" i="10"/>
  <c r="E79" i="10"/>
  <c r="E92" i="10"/>
  <c r="D78" i="10"/>
  <c r="D79" i="10"/>
  <c r="D92" i="10"/>
  <c r="C78" i="10"/>
  <c r="C79" i="10"/>
  <c r="C92" i="10"/>
  <c r="Y83" i="10"/>
  <c r="Y84" i="10"/>
  <c r="Y85" i="10"/>
  <c r="Y86" i="10"/>
  <c r="Y87" i="10"/>
  <c r="Y88" i="10"/>
  <c r="Y89" i="10"/>
  <c r="X83" i="10"/>
  <c r="X84" i="10"/>
  <c r="X85" i="10"/>
  <c r="X86" i="10"/>
  <c r="X87" i="10"/>
  <c r="X88" i="10"/>
  <c r="X89" i="10"/>
  <c r="W83" i="10"/>
  <c r="W84" i="10"/>
  <c r="W85" i="10"/>
  <c r="W86" i="10"/>
  <c r="W87" i="10"/>
  <c r="W88" i="10"/>
  <c r="W89" i="10"/>
  <c r="V83" i="10"/>
  <c r="V84" i="10"/>
  <c r="V85" i="10"/>
  <c r="V86" i="10"/>
  <c r="V87" i="10"/>
  <c r="V88" i="10"/>
  <c r="V89" i="10"/>
  <c r="U83" i="10"/>
  <c r="U84" i="10"/>
  <c r="U85" i="10"/>
  <c r="U86" i="10"/>
  <c r="U87" i="10"/>
  <c r="U88" i="10"/>
  <c r="U89" i="10"/>
  <c r="T83" i="10"/>
  <c r="T84" i="10"/>
  <c r="T85" i="10"/>
  <c r="T86" i="10"/>
  <c r="T87" i="10"/>
  <c r="T88" i="10"/>
  <c r="T89" i="10"/>
  <c r="S83" i="10"/>
  <c r="S84" i="10"/>
  <c r="S85" i="10"/>
  <c r="S86" i="10"/>
  <c r="S87" i="10"/>
  <c r="S88" i="10"/>
  <c r="S89" i="10"/>
  <c r="R83" i="10"/>
  <c r="R84" i="10"/>
  <c r="R85" i="10"/>
  <c r="R86" i="10"/>
  <c r="R87" i="10"/>
  <c r="R88" i="10"/>
  <c r="R89" i="10"/>
  <c r="Q83" i="10"/>
  <c r="Q84" i="10"/>
  <c r="Q85" i="10"/>
  <c r="Q86" i="10"/>
  <c r="Q87" i="10"/>
  <c r="Q88" i="10"/>
  <c r="Q89" i="10"/>
  <c r="P83" i="10"/>
  <c r="P84" i="10"/>
  <c r="P85" i="10"/>
  <c r="P86" i="10"/>
  <c r="P87" i="10"/>
  <c r="P88" i="10"/>
  <c r="P89" i="10"/>
  <c r="O83" i="10"/>
  <c r="O84" i="10"/>
  <c r="O85" i="10"/>
  <c r="O86" i="10"/>
  <c r="O87" i="10"/>
  <c r="O88" i="10"/>
  <c r="O89" i="10"/>
  <c r="N83" i="10"/>
  <c r="N84" i="10"/>
  <c r="N85" i="10"/>
  <c r="N86" i="10"/>
  <c r="N87" i="10"/>
  <c r="N88" i="10"/>
  <c r="N89" i="10"/>
  <c r="M83" i="10"/>
  <c r="M84" i="10"/>
  <c r="M85" i="10"/>
  <c r="M86" i="10"/>
  <c r="M87" i="10"/>
  <c r="M88" i="10"/>
  <c r="M89" i="10"/>
  <c r="L83" i="10"/>
  <c r="L84" i="10"/>
  <c r="L85" i="10"/>
  <c r="L86" i="10"/>
  <c r="L87" i="10"/>
  <c r="L88" i="10"/>
  <c r="L89" i="10"/>
  <c r="K83" i="10"/>
  <c r="K84" i="10"/>
  <c r="K85" i="10"/>
  <c r="K86" i="10"/>
  <c r="K87" i="10"/>
  <c r="K88" i="10"/>
  <c r="K89" i="10"/>
  <c r="J83" i="10"/>
  <c r="J84" i="10"/>
  <c r="J85" i="10"/>
  <c r="J86" i="10"/>
  <c r="J87" i="10"/>
  <c r="J88" i="10"/>
  <c r="J89" i="10"/>
  <c r="I83" i="10"/>
  <c r="I84" i="10"/>
  <c r="I85" i="10"/>
  <c r="I86" i="10"/>
  <c r="I87" i="10"/>
  <c r="I88" i="10"/>
  <c r="I89" i="10"/>
  <c r="H83" i="10"/>
  <c r="H84" i="10"/>
  <c r="H85" i="10"/>
  <c r="H86" i="10"/>
  <c r="H87" i="10"/>
  <c r="H88" i="10"/>
  <c r="H89" i="10"/>
  <c r="G83" i="10"/>
  <c r="G84" i="10"/>
  <c r="G85" i="10"/>
  <c r="G86" i="10"/>
  <c r="G87" i="10"/>
  <c r="G88" i="10"/>
  <c r="G89" i="10"/>
  <c r="F83" i="10"/>
  <c r="F84" i="10"/>
  <c r="F85" i="10"/>
  <c r="F86" i="10"/>
  <c r="F87" i="10"/>
  <c r="F88" i="10"/>
  <c r="F89" i="10"/>
  <c r="E83" i="10"/>
  <c r="E84" i="10"/>
  <c r="E85" i="10"/>
  <c r="E86" i="10"/>
  <c r="E87" i="10"/>
  <c r="E88" i="10"/>
  <c r="E89" i="10"/>
  <c r="D83" i="10"/>
  <c r="D84" i="10"/>
  <c r="D85" i="10"/>
  <c r="D86" i="10"/>
  <c r="D87" i="10"/>
  <c r="D88" i="10"/>
  <c r="D89" i="10"/>
  <c r="C83" i="10"/>
  <c r="C84" i="10"/>
  <c r="C85" i="10"/>
  <c r="C86" i="10"/>
  <c r="C87" i="10"/>
  <c r="C88" i="10"/>
  <c r="C89" i="10"/>
  <c r="X80" i="10"/>
  <c r="W80" i="10"/>
  <c r="V80" i="10"/>
  <c r="U80" i="10"/>
  <c r="T80" i="10"/>
  <c r="S80" i="10"/>
  <c r="R80" i="10"/>
  <c r="Q80" i="10"/>
  <c r="P80" i="10"/>
  <c r="O80" i="10"/>
  <c r="N80" i="10"/>
  <c r="M80" i="10"/>
  <c r="L80" i="10"/>
  <c r="K80" i="10"/>
  <c r="J80" i="10"/>
  <c r="I80" i="10"/>
  <c r="H80" i="10"/>
  <c r="G80" i="10"/>
  <c r="F80" i="10"/>
  <c r="E80" i="10"/>
  <c r="D80" i="10"/>
  <c r="C80" i="10"/>
  <c r="BI63" i="10"/>
  <c r="BI64" i="10"/>
  <c r="BH63" i="10"/>
  <c r="BH64" i="10"/>
  <c r="BG63" i="10"/>
  <c r="BG64" i="10"/>
  <c r="BF63" i="10"/>
  <c r="BF64" i="10"/>
  <c r="BE63" i="10"/>
  <c r="BE64" i="10"/>
  <c r="BD63" i="10"/>
  <c r="BD64" i="10"/>
  <c r="BC63" i="10"/>
  <c r="BC64" i="10"/>
  <c r="BB63" i="10"/>
  <c r="BB64" i="10"/>
  <c r="BA63" i="10"/>
  <c r="BA64" i="10"/>
  <c r="AZ63" i="10"/>
  <c r="AZ64" i="10"/>
  <c r="AY63" i="10"/>
  <c r="AY64" i="10"/>
  <c r="AX63" i="10"/>
  <c r="AX64" i="10"/>
  <c r="AW63" i="10"/>
  <c r="AW64" i="10"/>
  <c r="AV63" i="10"/>
  <c r="AV64" i="10"/>
  <c r="AU63" i="10"/>
  <c r="AU64" i="10"/>
  <c r="AT63" i="10"/>
  <c r="AT64" i="10"/>
  <c r="AS63" i="10"/>
  <c r="AS64" i="10"/>
  <c r="AR63" i="10"/>
  <c r="AR64" i="10"/>
  <c r="AQ63" i="10"/>
  <c r="AQ64" i="10"/>
  <c r="AP63" i="10"/>
  <c r="AP64" i="10"/>
  <c r="AO63" i="10"/>
  <c r="AO64" i="10"/>
  <c r="AN63" i="10"/>
  <c r="AN64" i="10"/>
  <c r="AM63" i="10"/>
  <c r="AM64" i="10"/>
  <c r="AL63" i="10"/>
  <c r="AL64" i="10"/>
  <c r="AK63" i="10"/>
  <c r="AK64" i="10"/>
  <c r="AJ63" i="10"/>
  <c r="AJ64" i="10"/>
  <c r="AI63" i="10"/>
  <c r="AI64" i="10"/>
  <c r="AH63" i="10"/>
  <c r="AH64" i="10"/>
  <c r="AG63" i="10"/>
  <c r="AG64" i="10"/>
  <c r="AF63" i="10"/>
  <c r="AF64" i="10"/>
  <c r="AE63" i="10"/>
  <c r="AE64" i="10"/>
  <c r="AD63" i="10"/>
  <c r="AD64" i="10"/>
  <c r="AC63" i="10"/>
  <c r="AC64" i="10"/>
  <c r="AB63" i="10"/>
  <c r="AB64" i="10"/>
  <c r="AA63" i="10"/>
  <c r="AA64" i="10"/>
  <c r="Z63" i="10"/>
  <c r="Z64" i="10"/>
  <c r="Y63" i="10"/>
  <c r="Y64" i="10"/>
  <c r="X63" i="10"/>
  <c r="X64" i="10"/>
  <c r="W63" i="10"/>
  <c r="W64" i="10"/>
  <c r="V63" i="10"/>
  <c r="V64" i="10"/>
  <c r="U63" i="10"/>
  <c r="U64" i="10"/>
  <c r="T63" i="10"/>
  <c r="T64" i="10"/>
  <c r="S63" i="10"/>
  <c r="S64" i="10"/>
  <c r="R63" i="10"/>
  <c r="R64" i="10"/>
  <c r="Q63" i="10"/>
  <c r="Q64" i="10"/>
  <c r="P63" i="10"/>
  <c r="P64" i="10"/>
  <c r="O63" i="10"/>
  <c r="O64" i="10"/>
  <c r="N63" i="10"/>
  <c r="N64" i="10"/>
  <c r="M63" i="10"/>
  <c r="M64" i="10"/>
  <c r="L63" i="10"/>
  <c r="L64" i="10"/>
  <c r="K63" i="10"/>
  <c r="K64" i="10"/>
  <c r="J63" i="10"/>
  <c r="J64" i="10"/>
  <c r="I63" i="10"/>
  <c r="I64" i="10"/>
  <c r="H63" i="10"/>
  <c r="H64" i="10"/>
  <c r="G63" i="10"/>
  <c r="G64" i="10"/>
  <c r="F63" i="10"/>
  <c r="F64" i="10"/>
  <c r="E63" i="10"/>
  <c r="E64" i="10"/>
  <c r="D63" i="10"/>
  <c r="D64" i="10"/>
  <c r="C63" i="10"/>
  <c r="C64" i="10"/>
  <c r="BI59" i="10"/>
  <c r="BI61" i="10"/>
  <c r="BH59" i="10"/>
  <c r="BH61" i="10"/>
  <c r="BG59" i="10"/>
  <c r="BG61" i="10"/>
  <c r="BF59" i="10"/>
  <c r="BF61" i="10"/>
  <c r="BE59" i="10"/>
  <c r="BE61" i="10"/>
  <c r="BD59" i="10"/>
  <c r="BD61" i="10"/>
  <c r="BC59" i="10"/>
  <c r="BC61" i="10"/>
  <c r="BB59" i="10"/>
  <c r="BB61" i="10"/>
  <c r="BA59" i="10"/>
  <c r="BA61" i="10"/>
  <c r="AZ59" i="10"/>
  <c r="AZ61" i="10"/>
  <c r="AY59" i="10"/>
  <c r="AY61" i="10"/>
  <c r="AX59" i="10"/>
  <c r="AX61" i="10"/>
  <c r="AW59" i="10"/>
  <c r="AW61" i="10"/>
  <c r="AV59" i="10"/>
  <c r="AV61" i="10"/>
  <c r="AU59" i="10"/>
  <c r="AU61" i="10"/>
  <c r="AT59" i="10"/>
  <c r="AT61" i="10"/>
  <c r="AS59" i="10"/>
  <c r="AS61" i="10"/>
  <c r="AR59" i="10"/>
  <c r="AR61" i="10"/>
  <c r="AQ59" i="10"/>
  <c r="AQ61" i="10"/>
  <c r="AP59" i="10"/>
  <c r="AP61" i="10"/>
  <c r="AO59" i="10"/>
  <c r="AO61" i="10"/>
  <c r="AN59" i="10"/>
  <c r="AN61" i="10"/>
  <c r="AM59" i="10"/>
  <c r="AM61" i="10"/>
  <c r="AL59" i="10"/>
  <c r="AL61" i="10"/>
  <c r="AK59" i="10"/>
  <c r="AK61" i="10"/>
  <c r="AJ59" i="10"/>
  <c r="AJ61" i="10"/>
  <c r="AI59" i="10"/>
  <c r="AI61" i="10"/>
  <c r="AH59" i="10"/>
  <c r="AH61" i="10"/>
  <c r="AG59" i="10"/>
  <c r="AG61" i="10"/>
  <c r="AF59" i="10"/>
  <c r="AF61" i="10"/>
  <c r="AE59" i="10"/>
  <c r="AE61" i="10"/>
  <c r="AD59" i="10"/>
  <c r="AD61" i="10"/>
  <c r="AC59" i="10"/>
  <c r="AC61" i="10"/>
  <c r="AB59" i="10"/>
  <c r="AB61" i="10"/>
  <c r="AA59" i="10"/>
  <c r="AA61" i="10"/>
  <c r="Z59" i="10"/>
  <c r="Z61" i="10"/>
  <c r="Y59" i="10"/>
  <c r="Y61" i="10"/>
  <c r="X59" i="10"/>
  <c r="X61" i="10"/>
  <c r="W59" i="10"/>
  <c r="W61" i="10"/>
  <c r="V59" i="10"/>
  <c r="V61" i="10"/>
  <c r="U59" i="10"/>
  <c r="U61" i="10"/>
  <c r="T59" i="10"/>
  <c r="T61" i="10"/>
  <c r="S59" i="10"/>
  <c r="S61" i="10"/>
  <c r="R59" i="10"/>
  <c r="R61" i="10"/>
  <c r="Q59" i="10"/>
  <c r="Q61" i="10"/>
  <c r="P59" i="10"/>
  <c r="P61" i="10"/>
  <c r="O59" i="10"/>
  <c r="O61" i="10"/>
  <c r="N59" i="10"/>
  <c r="N61" i="10"/>
  <c r="M59" i="10"/>
  <c r="M61" i="10"/>
  <c r="L59" i="10"/>
  <c r="L61" i="10"/>
  <c r="K59" i="10"/>
  <c r="K61" i="10"/>
  <c r="J59" i="10"/>
  <c r="J61" i="10"/>
  <c r="I59" i="10"/>
  <c r="I61" i="10"/>
  <c r="H59" i="10"/>
  <c r="H61" i="10"/>
  <c r="G59" i="10"/>
  <c r="G61" i="10"/>
  <c r="F59" i="10"/>
  <c r="F61" i="10"/>
  <c r="E59" i="10"/>
  <c r="E61" i="10"/>
  <c r="D59" i="10"/>
  <c r="D61" i="10"/>
  <c r="C59" i="10"/>
  <c r="C61" i="10"/>
  <c r="BJ40" i="10"/>
  <c r="BJ41" i="10"/>
  <c r="BJ42" i="10"/>
  <c r="BJ43" i="10"/>
  <c r="BJ44" i="10"/>
  <c r="BJ45" i="10"/>
  <c r="BJ46" i="10"/>
  <c r="BJ37" i="10"/>
  <c r="BJ47" i="10"/>
  <c r="BJ59" i="10"/>
  <c r="BJ60" i="10"/>
  <c r="BI46" i="10"/>
  <c r="BI47" i="10"/>
  <c r="BI60" i="10"/>
  <c r="BH46" i="10"/>
  <c r="BH47" i="10"/>
  <c r="BH60" i="10"/>
  <c r="BG46" i="10"/>
  <c r="BG47" i="10"/>
  <c r="BG60" i="10"/>
  <c r="BF46" i="10"/>
  <c r="BF47" i="10"/>
  <c r="BF60" i="10"/>
  <c r="BE46" i="10"/>
  <c r="BE47" i="10"/>
  <c r="BE60" i="10"/>
  <c r="BD46" i="10"/>
  <c r="BD47" i="10"/>
  <c r="BD60" i="10"/>
  <c r="BC46" i="10"/>
  <c r="BC47" i="10"/>
  <c r="BC60" i="10"/>
  <c r="BB46" i="10"/>
  <c r="BB47" i="10"/>
  <c r="BB60" i="10"/>
  <c r="BA46" i="10"/>
  <c r="BA47" i="10"/>
  <c r="BA60" i="10"/>
  <c r="AZ46" i="10"/>
  <c r="AZ47" i="10"/>
  <c r="AZ60" i="10"/>
  <c r="AY46" i="10"/>
  <c r="AY47" i="10"/>
  <c r="AY60" i="10"/>
  <c r="AX46" i="10"/>
  <c r="AX47" i="10"/>
  <c r="AX60" i="10"/>
  <c r="AW46" i="10"/>
  <c r="AW47" i="10"/>
  <c r="AW60" i="10"/>
  <c r="AV46" i="10"/>
  <c r="AV47" i="10"/>
  <c r="AV60" i="10"/>
  <c r="AU46" i="10"/>
  <c r="AU47" i="10"/>
  <c r="AU60" i="10"/>
  <c r="AT46" i="10"/>
  <c r="AT47" i="10"/>
  <c r="AT60" i="10"/>
  <c r="AS46" i="10"/>
  <c r="AS47" i="10"/>
  <c r="AS60" i="10"/>
  <c r="AR46" i="10"/>
  <c r="AR47" i="10"/>
  <c r="AR60" i="10"/>
  <c r="AQ46" i="10"/>
  <c r="AQ47" i="10"/>
  <c r="AQ60" i="10"/>
  <c r="AP46" i="10"/>
  <c r="AP47" i="10"/>
  <c r="AP60" i="10"/>
  <c r="AO46" i="10"/>
  <c r="AO47" i="10"/>
  <c r="AO60" i="10"/>
  <c r="AN46" i="10"/>
  <c r="AN47" i="10"/>
  <c r="AN60" i="10"/>
  <c r="AM46" i="10"/>
  <c r="AM47" i="10"/>
  <c r="AM60" i="10"/>
  <c r="AL46" i="10"/>
  <c r="AL47" i="10"/>
  <c r="AL60" i="10"/>
  <c r="AK46" i="10"/>
  <c r="AK47" i="10"/>
  <c r="AK60" i="10"/>
  <c r="AJ46" i="10"/>
  <c r="AJ47" i="10"/>
  <c r="AJ60" i="10"/>
  <c r="AI46" i="10"/>
  <c r="AI47" i="10"/>
  <c r="AI60" i="10"/>
  <c r="AH46" i="10"/>
  <c r="AH47" i="10"/>
  <c r="AH60" i="10"/>
  <c r="AG46" i="10"/>
  <c r="AG47" i="10"/>
  <c r="AG60" i="10"/>
  <c r="AF46" i="10"/>
  <c r="AF47" i="10"/>
  <c r="AF60" i="10"/>
  <c r="AE46" i="10"/>
  <c r="AE47" i="10"/>
  <c r="AE60" i="10"/>
  <c r="AD46" i="10"/>
  <c r="AD47" i="10"/>
  <c r="AD60" i="10"/>
  <c r="AC46" i="10"/>
  <c r="AC47" i="10"/>
  <c r="AC60" i="10"/>
  <c r="AB46" i="10"/>
  <c r="AB47" i="10"/>
  <c r="AB60" i="10"/>
  <c r="AA46" i="10"/>
  <c r="AA47" i="10"/>
  <c r="AA60" i="10"/>
  <c r="Z46" i="10"/>
  <c r="Z47" i="10"/>
  <c r="Z60" i="10"/>
  <c r="Y46" i="10"/>
  <c r="Y47" i="10"/>
  <c r="Y60" i="10"/>
  <c r="X46" i="10"/>
  <c r="X47" i="10"/>
  <c r="X60" i="10"/>
  <c r="W46" i="10"/>
  <c r="W47" i="10"/>
  <c r="W60" i="10"/>
  <c r="V46" i="10"/>
  <c r="V47" i="10"/>
  <c r="V60" i="10"/>
  <c r="U46" i="10"/>
  <c r="U47" i="10"/>
  <c r="U60" i="10"/>
  <c r="T46" i="10"/>
  <c r="T47" i="10"/>
  <c r="T60" i="10"/>
  <c r="S46" i="10"/>
  <c r="S47" i="10"/>
  <c r="S60" i="10"/>
  <c r="R46" i="10"/>
  <c r="R47" i="10"/>
  <c r="R60" i="10"/>
  <c r="Q46" i="10"/>
  <c r="Q47" i="10"/>
  <c r="Q60" i="10"/>
  <c r="P46" i="10"/>
  <c r="P47" i="10"/>
  <c r="P60" i="10"/>
  <c r="O46" i="10"/>
  <c r="O47" i="10"/>
  <c r="O60" i="10"/>
  <c r="N46" i="10"/>
  <c r="N47" i="10"/>
  <c r="N60" i="10"/>
  <c r="M46" i="10"/>
  <c r="M47" i="10"/>
  <c r="M60" i="10"/>
  <c r="L46" i="10"/>
  <c r="L47" i="10"/>
  <c r="L60" i="10"/>
  <c r="K46" i="10"/>
  <c r="K47" i="10"/>
  <c r="K60" i="10"/>
  <c r="J46" i="10"/>
  <c r="J47" i="10"/>
  <c r="J60" i="10"/>
  <c r="I46" i="10"/>
  <c r="I47" i="10"/>
  <c r="I60" i="10"/>
  <c r="H46" i="10"/>
  <c r="H47" i="10"/>
  <c r="H60" i="10"/>
  <c r="G46" i="10"/>
  <c r="G47" i="10"/>
  <c r="G60" i="10"/>
  <c r="F46" i="10"/>
  <c r="F47" i="10"/>
  <c r="F60" i="10"/>
  <c r="E46" i="10"/>
  <c r="E47" i="10"/>
  <c r="E60" i="10"/>
  <c r="D46" i="10"/>
  <c r="D47" i="10"/>
  <c r="D60" i="10"/>
  <c r="C46" i="10"/>
  <c r="C47" i="10"/>
  <c r="C60" i="10"/>
  <c r="BJ51" i="10"/>
  <c r="BJ52" i="10"/>
  <c r="BJ53" i="10"/>
  <c r="BJ54" i="10"/>
  <c r="BJ55" i="10"/>
  <c r="BJ56" i="10"/>
  <c r="BJ57" i="10"/>
  <c r="BI51" i="10"/>
  <c r="BI52" i="10"/>
  <c r="BI53" i="10"/>
  <c r="BI54" i="10"/>
  <c r="BI55" i="10"/>
  <c r="BI56" i="10"/>
  <c r="BI57" i="10"/>
  <c r="BH51" i="10"/>
  <c r="BH52" i="10"/>
  <c r="BH53" i="10"/>
  <c r="BH54" i="10"/>
  <c r="BH55" i="10"/>
  <c r="BH56" i="10"/>
  <c r="BH57" i="10"/>
  <c r="BG51" i="10"/>
  <c r="BG52" i="10"/>
  <c r="BG53" i="10"/>
  <c r="BG54" i="10"/>
  <c r="BG55" i="10"/>
  <c r="BG56" i="10"/>
  <c r="BG57" i="10"/>
  <c r="BF51" i="10"/>
  <c r="BF52" i="10"/>
  <c r="BF53" i="10"/>
  <c r="BF54" i="10"/>
  <c r="BF55" i="10"/>
  <c r="BF56" i="10"/>
  <c r="BF57" i="10"/>
  <c r="BE51" i="10"/>
  <c r="BE52" i="10"/>
  <c r="BE53" i="10"/>
  <c r="BE54" i="10"/>
  <c r="BE55" i="10"/>
  <c r="BE56" i="10"/>
  <c r="BE57" i="10"/>
  <c r="BD51" i="10"/>
  <c r="BD52" i="10"/>
  <c r="BD53" i="10"/>
  <c r="BD54" i="10"/>
  <c r="BD55" i="10"/>
  <c r="BD56" i="10"/>
  <c r="BD57" i="10"/>
  <c r="BC51" i="10"/>
  <c r="BC52" i="10"/>
  <c r="BC53" i="10"/>
  <c r="BC54" i="10"/>
  <c r="BC55" i="10"/>
  <c r="BC56" i="10"/>
  <c r="BC57" i="10"/>
  <c r="BB51" i="10"/>
  <c r="BB52" i="10"/>
  <c r="BB53" i="10"/>
  <c r="BB54" i="10"/>
  <c r="BB55" i="10"/>
  <c r="BB56" i="10"/>
  <c r="BB57" i="10"/>
  <c r="BA51" i="10"/>
  <c r="BA52" i="10"/>
  <c r="BA53" i="10"/>
  <c r="BA54" i="10"/>
  <c r="BA55" i="10"/>
  <c r="BA56" i="10"/>
  <c r="BA57" i="10"/>
  <c r="AZ51" i="10"/>
  <c r="AZ52" i="10"/>
  <c r="AZ53" i="10"/>
  <c r="AZ54" i="10"/>
  <c r="AZ55" i="10"/>
  <c r="AZ56" i="10"/>
  <c r="AZ57" i="10"/>
  <c r="AY51" i="10"/>
  <c r="AY52" i="10"/>
  <c r="AY53" i="10"/>
  <c r="AY54" i="10"/>
  <c r="AY55" i="10"/>
  <c r="AY56" i="10"/>
  <c r="AY57" i="10"/>
  <c r="AX51" i="10"/>
  <c r="AX52" i="10"/>
  <c r="AX53" i="10"/>
  <c r="AX54" i="10"/>
  <c r="AX55" i="10"/>
  <c r="AX56" i="10"/>
  <c r="AX57" i="10"/>
  <c r="AW51" i="10"/>
  <c r="AW52" i="10"/>
  <c r="AW53" i="10"/>
  <c r="AW54" i="10"/>
  <c r="AW55" i="10"/>
  <c r="AW56" i="10"/>
  <c r="AW57" i="10"/>
  <c r="AV51" i="10"/>
  <c r="AV52" i="10"/>
  <c r="AV53" i="10"/>
  <c r="AV54" i="10"/>
  <c r="AV55" i="10"/>
  <c r="AV56" i="10"/>
  <c r="AV57" i="10"/>
  <c r="AU51" i="10"/>
  <c r="AU52" i="10"/>
  <c r="AU53" i="10"/>
  <c r="AU54" i="10"/>
  <c r="AU55" i="10"/>
  <c r="AU56" i="10"/>
  <c r="AU57" i="10"/>
  <c r="AT51" i="10"/>
  <c r="AT52" i="10"/>
  <c r="AT53" i="10"/>
  <c r="AT54" i="10"/>
  <c r="AT55" i="10"/>
  <c r="AT56" i="10"/>
  <c r="AT57" i="10"/>
  <c r="AS51" i="10"/>
  <c r="AS52" i="10"/>
  <c r="AS53" i="10"/>
  <c r="AS54" i="10"/>
  <c r="AS55" i="10"/>
  <c r="AS56" i="10"/>
  <c r="AS57" i="10"/>
  <c r="AR51" i="10"/>
  <c r="AR52" i="10"/>
  <c r="AR53" i="10"/>
  <c r="AR54" i="10"/>
  <c r="AR55" i="10"/>
  <c r="AR56" i="10"/>
  <c r="AR57" i="10"/>
  <c r="AQ51" i="10"/>
  <c r="AQ52" i="10"/>
  <c r="AQ53" i="10"/>
  <c r="AQ54" i="10"/>
  <c r="AQ55" i="10"/>
  <c r="AQ56" i="10"/>
  <c r="AQ57" i="10"/>
  <c r="AP51" i="10"/>
  <c r="AP52" i="10"/>
  <c r="AP53" i="10"/>
  <c r="AP54" i="10"/>
  <c r="AP55" i="10"/>
  <c r="AP56" i="10"/>
  <c r="AP57" i="10"/>
  <c r="AO51" i="10"/>
  <c r="AO52" i="10"/>
  <c r="AO53" i="10"/>
  <c r="AO54" i="10"/>
  <c r="AO55" i="10"/>
  <c r="AO56" i="10"/>
  <c r="AO57" i="10"/>
  <c r="AN51" i="10"/>
  <c r="AN52" i="10"/>
  <c r="AN53" i="10"/>
  <c r="AN54" i="10"/>
  <c r="AN55" i="10"/>
  <c r="AN56" i="10"/>
  <c r="AN57" i="10"/>
  <c r="AM51" i="10"/>
  <c r="AM52" i="10"/>
  <c r="AM53" i="10"/>
  <c r="AM54" i="10"/>
  <c r="AM55" i="10"/>
  <c r="AM56" i="10"/>
  <c r="AM57" i="10"/>
  <c r="AL51" i="10"/>
  <c r="AL52" i="10"/>
  <c r="AL53" i="10"/>
  <c r="AL54" i="10"/>
  <c r="AL55" i="10"/>
  <c r="AL56" i="10"/>
  <c r="AL57" i="10"/>
  <c r="AK51" i="10"/>
  <c r="AK52" i="10"/>
  <c r="AK53" i="10"/>
  <c r="AK54" i="10"/>
  <c r="AK55" i="10"/>
  <c r="AK56" i="10"/>
  <c r="AK57" i="10"/>
  <c r="AJ51" i="10"/>
  <c r="AJ52" i="10"/>
  <c r="AJ53" i="10"/>
  <c r="AJ54" i="10"/>
  <c r="AJ55" i="10"/>
  <c r="AJ56" i="10"/>
  <c r="AJ57" i="10"/>
  <c r="AI51" i="10"/>
  <c r="AI52" i="10"/>
  <c r="AI53" i="10"/>
  <c r="AI54" i="10"/>
  <c r="AI55" i="10"/>
  <c r="AI56" i="10"/>
  <c r="AI57" i="10"/>
  <c r="AH51" i="10"/>
  <c r="AH52" i="10"/>
  <c r="AH53" i="10"/>
  <c r="AH54" i="10"/>
  <c r="AH55" i="10"/>
  <c r="AH56" i="10"/>
  <c r="AH57" i="10"/>
  <c r="AG51" i="10"/>
  <c r="AG52" i="10"/>
  <c r="AG53" i="10"/>
  <c r="AG54" i="10"/>
  <c r="AG55" i="10"/>
  <c r="AG56" i="10"/>
  <c r="AG57" i="10"/>
  <c r="AF51" i="10"/>
  <c r="AF52" i="10"/>
  <c r="AF53" i="10"/>
  <c r="AF54" i="10"/>
  <c r="AF55" i="10"/>
  <c r="AF56" i="10"/>
  <c r="AF57" i="10"/>
  <c r="AE51" i="10"/>
  <c r="AE52" i="10"/>
  <c r="AE53" i="10"/>
  <c r="AE54" i="10"/>
  <c r="AE55" i="10"/>
  <c r="AE56" i="10"/>
  <c r="AE57" i="10"/>
  <c r="AD51" i="10"/>
  <c r="AD52" i="10"/>
  <c r="AD53" i="10"/>
  <c r="AD54" i="10"/>
  <c r="AD55" i="10"/>
  <c r="AD56" i="10"/>
  <c r="AD57" i="10"/>
  <c r="AC51" i="10"/>
  <c r="AC52" i="10"/>
  <c r="AC53" i="10"/>
  <c r="AC54" i="10"/>
  <c r="AC55" i="10"/>
  <c r="AC56" i="10"/>
  <c r="AC57" i="10"/>
  <c r="AB51" i="10"/>
  <c r="AB52" i="10"/>
  <c r="AB53" i="10"/>
  <c r="AB54" i="10"/>
  <c r="AB55" i="10"/>
  <c r="AB56" i="10"/>
  <c r="AB57" i="10"/>
  <c r="AA51" i="10"/>
  <c r="AA52" i="10"/>
  <c r="AA53" i="10"/>
  <c r="AA54" i="10"/>
  <c r="AA55" i="10"/>
  <c r="AA56" i="10"/>
  <c r="AA57" i="10"/>
  <c r="Z51" i="10"/>
  <c r="Z52" i="10"/>
  <c r="Z53" i="10"/>
  <c r="Z54" i="10"/>
  <c r="Z55" i="10"/>
  <c r="Z56" i="10"/>
  <c r="Z57" i="10"/>
  <c r="Y51" i="10"/>
  <c r="Y52" i="10"/>
  <c r="Y53" i="10"/>
  <c r="Y54" i="10"/>
  <c r="Y55" i="10"/>
  <c r="Y56" i="10"/>
  <c r="Y57" i="10"/>
  <c r="X51" i="10"/>
  <c r="X52" i="10"/>
  <c r="X53" i="10"/>
  <c r="X54" i="10"/>
  <c r="X55" i="10"/>
  <c r="X56" i="10"/>
  <c r="X57" i="10"/>
  <c r="W51" i="10"/>
  <c r="W52" i="10"/>
  <c r="W53" i="10"/>
  <c r="W54" i="10"/>
  <c r="W55" i="10"/>
  <c r="W56" i="10"/>
  <c r="W57" i="10"/>
  <c r="V51" i="10"/>
  <c r="V52" i="10"/>
  <c r="V53" i="10"/>
  <c r="V54" i="10"/>
  <c r="V55" i="10"/>
  <c r="V56" i="10"/>
  <c r="V57" i="10"/>
  <c r="U51" i="10"/>
  <c r="U52" i="10"/>
  <c r="U53" i="10"/>
  <c r="U54" i="10"/>
  <c r="U55" i="10"/>
  <c r="U56" i="10"/>
  <c r="U57" i="10"/>
  <c r="T51" i="10"/>
  <c r="T52" i="10"/>
  <c r="T53" i="10"/>
  <c r="T54" i="10"/>
  <c r="T55" i="10"/>
  <c r="T56" i="10"/>
  <c r="T57" i="10"/>
  <c r="S51" i="10"/>
  <c r="S52" i="10"/>
  <c r="S53" i="10"/>
  <c r="S54" i="10"/>
  <c r="S55" i="10"/>
  <c r="S56" i="10"/>
  <c r="S57" i="10"/>
  <c r="R51" i="10"/>
  <c r="R52" i="10"/>
  <c r="R53" i="10"/>
  <c r="R54" i="10"/>
  <c r="R55" i="10"/>
  <c r="R56" i="10"/>
  <c r="R57" i="10"/>
  <c r="Q51" i="10"/>
  <c r="Q52" i="10"/>
  <c r="Q53" i="10"/>
  <c r="Q54" i="10"/>
  <c r="Q55" i="10"/>
  <c r="Q56" i="10"/>
  <c r="Q57" i="10"/>
  <c r="P51" i="10"/>
  <c r="P52" i="10"/>
  <c r="P53" i="10"/>
  <c r="P54" i="10"/>
  <c r="P55" i="10"/>
  <c r="P56" i="10"/>
  <c r="P57" i="10"/>
  <c r="O51" i="10"/>
  <c r="O52" i="10"/>
  <c r="O53" i="10"/>
  <c r="O54" i="10"/>
  <c r="O55" i="10"/>
  <c r="O56" i="10"/>
  <c r="O57" i="10"/>
  <c r="N51" i="10"/>
  <c r="N52" i="10"/>
  <c r="N53" i="10"/>
  <c r="N54" i="10"/>
  <c r="N55" i="10"/>
  <c r="N56" i="10"/>
  <c r="N57" i="10"/>
  <c r="M51" i="10"/>
  <c r="M52" i="10"/>
  <c r="M53" i="10"/>
  <c r="M54" i="10"/>
  <c r="M55" i="10"/>
  <c r="M56" i="10"/>
  <c r="M57" i="10"/>
  <c r="L51" i="10"/>
  <c r="L52" i="10"/>
  <c r="L53" i="10"/>
  <c r="L54" i="10"/>
  <c r="L55" i="10"/>
  <c r="L56" i="10"/>
  <c r="L57" i="10"/>
  <c r="K51" i="10"/>
  <c r="K52" i="10"/>
  <c r="K53" i="10"/>
  <c r="K54" i="10"/>
  <c r="K55" i="10"/>
  <c r="K56" i="10"/>
  <c r="K57" i="10"/>
  <c r="J51" i="10"/>
  <c r="J52" i="10"/>
  <c r="J53" i="10"/>
  <c r="J54" i="10"/>
  <c r="J55" i="10"/>
  <c r="J56" i="10"/>
  <c r="J57" i="10"/>
  <c r="I51" i="10"/>
  <c r="I52" i="10"/>
  <c r="I53" i="10"/>
  <c r="I54" i="10"/>
  <c r="I55" i="10"/>
  <c r="I56" i="10"/>
  <c r="I57" i="10"/>
  <c r="H51" i="10"/>
  <c r="H52" i="10"/>
  <c r="H53" i="10"/>
  <c r="H54" i="10"/>
  <c r="H55" i="10"/>
  <c r="H56" i="10"/>
  <c r="H57" i="10"/>
  <c r="G51" i="10"/>
  <c r="G52" i="10"/>
  <c r="G53" i="10"/>
  <c r="G54" i="10"/>
  <c r="G55" i="10"/>
  <c r="G56" i="10"/>
  <c r="G57" i="10"/>
  <c r="F51" i="10"/>
  <c r="F52" i="10"/>
  <c r="F53" i="10"/>
  <c r="F54" i="10"/>
  <c r="F55" i="10"/>
  <c r="F56" i="10"/>
  <c r="F57" i="10"/>
  <c r="E51" i="10"/>
  <c r="E52" i="10"/>
  <c r="E53" i="10"/>
  <c r="E54" i="10"/>
  <c r="E55" i="10"/>
  <c r="E56" i="10"/>
  <c r="E57" i="10"/>
  <c r="D51" i="10"/>
  <c r="D52" i="10"/>
  <c r="D53" i="10"/>
  <c r="D54" i="10"/>
  <c r="D55" i="10"/>
  <c r="D56" i="10"/>
  <c r="D57" i="10"/>
  <c r="C51" i="10"/>
  <c r="C57" i="10"/>
  <c r="C56" i="10"/>
  <c r="C55" i="10"/>
  <c r="C54" i="10"/>
  <c r="C53" i="10"/>
  <c r="C52" i="10"/>
  <c r="BI48" i="10"/>
  <c r="BH48" i="10"/>
  <c r="BG48" i="10"/>
  <c r="BF48" i="10"/>
  <c r="BE48" i="10"/>
  <c r="BD48" i="10"/>
  <c r="BC48" i="10"/>
  <c r="BB48" i="10"/>
  <c r="BA48" i="10"/>
  <c r="AZ48" i="10"/>
  <c r="AY48" i="10"/>
  <c r="AX48" i="10"/>
  <c r="AW48" i="10"/>
  <c r="AV48" i="10"/>
  <c r="AU48" i="10"/>
  <c r="AT48" i="10"/>
  <c r="AS48" i="10"/>
  <c r="AR48" i="10"/>
  <c r="AQ48" i="10"/>
  <c r="AP48" i="10"/>
  <c r="AO48" i="10"/>
  <c r="AN48" i="10"/>
  <c r="AM48" i="10"/>
  <c r="AL48" i="10"/>
  <c r="AK48" i="10"/>
  <c r="AJ48" i="10"/>
  <c r="AI48" i="10"/>
  <c r="AH48" i="10"/>
  <c r="AG48" i="10"/>
  <c r="AF48" i="10"/>
  <c r="AE48" i="10"/>
  <c r="AD48" i="10"/>
  <c r="AC48" i="10"/>
  <c r="AB48" i="10"/>
  <c r="AA48" i="10"/>
  <c r="Z48" i="10"/>
  <c r="Y48" i="10"/>
  <c r="X48" i="10"/>
  <c r="W48" i="10"/>
  <c r="V48" i="10"/>
  <c r="U48" i="10"/>
  <c r="T48" i="10"/>
  <c r="S48" i="10"/>
  <c r="R48" i="10"/>
  <c r="Q48" i="10"/>
  <c r="P48" i="10"/>
  <c r="O48" i="10"/>
  <c r="N48" i="10"/>
  <c r="M48" i="10"/>
  <c r="L48" i="10"/>
  <c r="K48" i="10"/>
  <c r="J48" i="10"/>
  <c r="I48" i="10"/>
  <c r="H48" i="10"/>
  <c r="G48" i="10"/>
  <c r="F48" i="10"/>
  <c r="E48" i="10"/>
  <c r="D48" i="10"/>
  <c r="C48" i="10"/>
  <c r="BJ38" i="10"/>
  <c r="K14" i="10"/>
  <c r="M14" i="10"/>
  <c r="K7" i="10"/>
  <c r="M7" i="10"/>
  <c r="M32" i="10"/>
  <c r="M33" i="10"/>
  <c r="J32" i="10"/>
  <c r="J33" i="10"/>
  <c r="I32" i="10"/>
  <c r="I33" i="10"/>
  <c r="H32" i="10"/>
  <c r="H33" i="10"/>
  <c r="G32" i="10"/>
  <c r="G33" i="10"/>
  <c r="F32" i="10"/>
  <c r="F33" i="10"/>
  <c r="E32" i="10"/>
  <c r="E33" i="10"/>
  <c r="D32" i="10"/>
  <c r="D33" i="10"/>
  <c r="C32" i="10"/>
  <c r="C33" i="10"/>
  <c r="K9" i="10"/>
  <c r="K10" i="10"/>
  <c r="K11" i="10"/>
  <c r="K12" i="10"/>
  <c r="K13" i="10"/>
  <c r="K6" i="10"/>
  <c r="K28" i="10"/>
  <c r="K30" i="10"/>
  <c r="J28" i="10"/>
  <c r="J30" i="10"/>
  <c r="I28" i="10"/>
  <c r="I30" i="10"/>
  <c r="H28" i="10"/>
  <c r="H30" i="10"/>
  <c r="G28" i="10"/>
  <c r="G30" i="10"/>
  <c r="F28" i="10"/>
  <c r="F30" i="10"/>
  <c r="E28" i="10"/>
  <c r="E30" i="10"/>
  <c r="D28" i="10"/>
  <c r="D30" i="10"/>
  <c r="C28" i="10"/>
  <c r="C30" i="10"/>
  <c r="K15" i="10"/>
  <c r="M15" i="10"/>
  <c r="M6" i="10"/>
  <c r="M16" i="10"/>
  <c r="M9" i="10"/>
  <c r="M10" i="10"/>
  <c r="M11" i="10"/>
  <c r="M12" i="10"/>
  <c r="M13" i="10"/>
  <c r="M28" i="10"/>
  <c r="M29" i="10"/>
  <c r="K16" i="10"/>
  <c r="K29" i="10"/>
  <c r="J15" i="10"/>
  <c r="J16" i="10"/>
  <c r="J29" i="10"/>
  <c r="I15" i="10"/>
  <c r="I16" i="10"/>
  <c r="I29" i="10"/>
  <c r="H15" i="10"/>
  <c r="H16" i="10"/>
  <c r="H29" i="10"/>
  <c r="G15" i="10"/>
  <c r="G16" i="10"/>
  <c r="G29" i="10"/>
  <c r="F15" i="10"/>
  <c r="F16" i="10"/>
  <c r="F29" i="10"/>
  <c r="E15" i="10"/>
  <c r="E16" i="10"/>
  <c r="E29" i="10"/>
  <c r="D15" i="10"/>
  <c r="D16" i="10"/>
  <c r="D29" i="10"/>
  <c r="C15" i="10"/>
  <c r="C16" i="10"/>
  <c r="C29" i="10"/>
  <c r="M20" i="10"/>
  <c r="M21" i="10"/>
  <c r="M22" i="10"/>
  <c r="M23" i="10"/>
  <c r="M24" i="10"/>
  <c r="M25" i="10"/>
  <c r="M26" i="10"/>
  <c r="K20" i="10"/>
  <c r="K21" i="10"/>
  <c r="K22" i="10"/>
  <c r="K23" i="10"/>
  <c r="K24" i="10"/>
  <c r="K25" i="10"/>
  <c r="K26" i="10"/>
  <c r="J20" i="10"/>
  <c r="J21" i="10"/>
  <c r="J22" i="10"/>
  <c r="J23" i="10"/>
  <c r="J24" i="10"/>
  <c r="J25" i="10"/>
  <c r="J26" i="10"/>
  <c r="I20" i="10"/>
  <c r="I21" i="10"/>
  <c r="I22" i="10"/>
  <c r="I23" i="10"/>
  <c r="I24" i="10"/>
  <c r="I25" i="10"/>
  <c r="I26" i="10"/>
  <c r="H20" i="10"/>
  <c r="H21" i="10"/>
  <c r="H22" i="10"/>
  <c r="H23" i="10"/>
  <c r="H24" i="10"/>
  <c r="H25" i="10"/>
  <c r="H26" i="10"/>
  <c r="G20" i="10"/>
  <c r="G21" i="10"/>
  <c r="G22" i="10"/>
  <c r="G23" i="10"/>
  <c r="G24" i="10"/>
  <c r="G25" i="10"/>
  <c r="G26" i="10"/>
  <c r="F20" i="10"/>
  <c r="F21" i="10"/>
  <c r="F22" i="10"/>
  <c r="F23" i="10"/>
  <c r="F24" i="10"/>
  <c r="F25" i="10"/>
  <c r="F26" i="10"/>
  <c r="E20" i="10"/>
  <c r="E21" i="10"/>
  <c r="E22" i="10"/>
  <c r="E23" i="10"/>
  <c r="E24" i="10"/>
  <c r="E25" i="10"/>
  <c r="E26" i="10"/>
  <c r="D20" i="10"/>
  <c r="D21" i="10"/>
  <c r="D22" i="10"/>
  <c r="D23" i="10"/>
  <c r="D24" i="10"/>
  <c r="D25" i="10"/>
  <c r="D26" i="10"/>
  <c r="C20" i="10"/>
  <c r="C21" i="10"/>
  <c r="C22" i="10"/>
  <c r="C23" i="10"/>
  <c r="C24" i="10"/>
  <c r="C25" i="10"/>
  <c r="C26" i="10"/>
  <c r="J17" i="10"/>
  <c r="I17" i="10"/>
  <c r="H17" i="10"/>
  <c r="G17" i="10"/>
  <c r="F17" i="10"/>
  <c r="E17" i="10"/>
  <c r="D17" i="10"/>
  <c r="C17" i="10"/>
  <c r="C2" i="9"/>
  <c r="DV88" i="9"/>
  <c r="DT88" i="9"/>
  <c r="DV99" i="9"/>
  <c r="DT63" i="9"/>
  <c r="DV63" i="9"/>
  <c r="DV64" i="9"/>
  <c r="DV24" i="9"/>
  <c r="DT99" i="9"/>
  <c r="DT100" i="9"/>
  <c r="DP8" i="9"/>
  <c r="DO8" i="9"/>
  <c r="AM8" i="9"/>
  <c r="AS8" i="9"/>
  <c r="DL8" i="9"/>
  <c r="DJ8" i="9"/>
  <c r="CY8" i="9"/>
  <c r="DF8" i="9"/>
  <c r="AR8" i="9"/>
  <c r="L8" i="9"/>
  <c r="AY8" i="9"/>
  <c r="CQ8" i="9"/>
  <c r="CM8" i="9"/>
  <c r="DC8" i="9"/>
  <c r="DB8" i="9"/>
  <c r="CR8" i="9"/>
  <c r="CI8" i="9"/>
  <c r="N8" i="9"/>
  <c r="AX8" i="9"/>
  <c r="AF8" i="9"/>
  <c r="CH8" i="9"/>
  <c r="CD8" i="9"/>
  <c r="BN8" i="9"/>
  <c r="O8" i="9"/>
  <c r="M8" i="9"/>
  <c r="AL8" i="9"/>
  <c r="BZ8" i="9"/>
  <c r="CE8" i="9"/>
  <c r="DI8" i="9"/>
  <c r="DG8" i="9"/>
  <c r="CX8" i="9"/>
  <c r="BX8" i="9"/>
  <c r="AG8" i="9"/>
  <c r="CS8" i="9"/>
  <c r="CP8" i="9"/>
  <c r="CL8" i="9"/>
  <c r="CG8" i="9"/>
  <c r="BO8" i="9"/>
  <c r="BY8" i="9"/>
  <c r="CA8" i="9"/>
  <c r="CF8" i="9"/>
  <c r="DM8" i="9"/>
  <c r="D24" i="9"/>
  <c r="DV25" i="9"/>
  <c r="DV8" i="9"/>
  <c r="DT8" i="9"/>
  <c r="D63" i="9"/>
  <c r="DT64" i="9"/>
  <c r="DV100" i="9"/>
  <c r="D99" i="9"/>
  <c r="DT89" i="9"/>
  <c r="D88" i="9"/>
  <c r="DV89" i="9"/>
  <c r="ET8" i="9"/>
  <c r="EU8" i="9"/>
  <c r="EU9" i="9"/>
  <c r="GC89" i="9"/>
  <c r="EK89" i="9"/>
  <c r="EY8" i="9"/>
  <c r="X9" i="12"/>
  <c r="X10" i="12"/>
  <c r="S9" i="12"/>
  <c r="S10" i="12"/>
  <c r="V9" i="12"/>
  <c r="V10" i="12"/>
  <c r="W9" i="12"/>
  <c r="W10" i="12"/>
  <c r="F9" i="12"/>
  <c r="F10" i="12"/>
  <c r="L9" i="12"/>
  <c r="L10" i="12"/>
  <c r="H9" i="12"/>
  <c r="H10" i="12"/>
  <c r="Q9" i="12"/>
  <c r="Q10" i="12"/>
  <c r="J9" i="12"/>
  <c r="J10" i="12"/>
  <c r="N9" i="12"/>
  <c r="N10" i="12"/>
  <c r="U9" i="12"/>
  <c r="U10" i="12"/>
  <c r="Z9" i="12"/>
  <c r="Z10" i="12"/>
  <c r="G9" i="12"/>
  <c r="G10" i="12"/>
  <c r="R9" i="12"/>
  <c r="R10" i="12"/>
  <c r="Y9" i="12"/>
  <c r="Y10" i="12"/>
  <c r="T9" i="12"/>
  <c r="T10" i="12"/>
  <c r="I9" i="12"/>
  <c r="I10" i="12"/>
  <c r="K9" i="12"/>
  <c r="K10" i="12"/>
  <c r="O9" i="12"/>
  <c r="O10" i="12"/>
  <c r="M9" i="12"/>
  <c r="M10" i="12"/>
  <c r="P9" i="12"/>
  <c r="P10" i="12"/>
  <c r="AB1" i="12"/>
  <c r="AA9" i="12"/>
  <c r="T1" i="12"/>
  <c r="AF1" i="12"/>
  <c r="AG1" i="12"/>
  <c r="AD1" i="12"/>
  <c r="AA1" i="12"/>
  <c r="AJ1" i="12"/>
  <c r="AM1" i="12"/>
  <c r="Y1" i="12"/>
  <c r="AC1" i="12"/>
  <c r="X1" i="12"/>
  <c r="AL1" i="12"/>
  <c r="V1" i="12"/>
  <c r="U1" i="12"/>
  <c r="AE1" i="12"/>
  <c r="W1" i="12"/>
  <c r="AK1" i="12"/>
  <c r="AH1" i="12"/>
  <c r="AI1" i="12"/>
  <c r="Z1" i="12"/>
  <c r="GG89" i="9"/>
  <c r="FD8" i="9"/>
  <c r="FE9" i="9"/>
  <c r="GV8" i="9"/>
  <c r="GW9" i="9"/>
  <c r="HW8" i="9"/>
  <c r="HV8" i="9"/>
  <c r="HW9" i="9"/>
  <c r="HW64" i="9"/>
  <c r="HQ8" i="9"/>
  <c r="HQ64" i="9"/>
  <c r="HP8" i="9"/>
  <c r="HQ9" i="9"/>
  <c r="FU8" i="9"/>
  <c r="HI8" i="9"/>
  <c r="EK64" i="9"/>
  <c r="GX8" i="9"/>
  <c r="GY9" i="9"/>
  <c r="GY64" i="9"/>
  <c r="FO8" i="9"/>
  <c r="FO64" i="9"/>
  <c r="EK8" i="9"/>
  <c r="EJ8" i="9"/>
  <c r="EW64" i="9"/>
  <c r="EW8" i="9"/>
  <c r="EV8" i="9"/>
  <c r="EK9" i="9"/>
  <c r="EW9" i="9"/>
  <c r="HM100" i="9"/>
  <c r="GG100" i="9"/>
  <c r="DY95" i="9"/>
  <c r="DZ95" i="9"/>
  <c r="DY96" i="9"/>
  <c r="DZ96" i="9"/>
  <c r="EP8" i="9"/>
  <c r="DY92" i="9"/>
  <c r="DZ92" i="9"/>
  <c r="GE8" i="9"/>
  <c r="GE9" i="9"/>
  <c r="GE64" i="9"/>
  <c r="EQ8" i="9"/>
  <c r="EQ9" i="9"/>
  <c r="EQ64" i="9"/>
  <c r="HO8" i="9"/>
  <c r="HE8" i="9"/>
  <c r="HE64" i="9"/>
  <c r="DY93" i="9"/>
  <c r="DZ93" i="9"/>
  <c r="DY97" i="9"/>
  <c r="DZ97" i="9"/>
  <c r="DY98" i="9"/>
  <c r="DZ98" i="9"/>
  <c r="DY91" i="9"/>
  <c r="DZ91" i="9"/>
  <c r="GC100" i="9"/>
  <c r="GB8" i="9"/>
  <c r="GC9" i="9"/>
  <c r="DY94" i="9"/>
  <c r="DZ94" i="9"/>
  <c r="DY99" i="9"/>
  <c r="DZ99" i="9"/>
  <c r="G61" i="15"/>
  <c r="G74" i="15"/>
  <c r="G75" i="15"/>
  <c r="F61" i="15"/>
  <c r="F74" i="15"/>
  <c r="F76" i="15"/>
  <c r="G76" i="15"/>
  <c r="F75" i="15"/>
  <c r="GU38" i="9"/>
  <c r="GU49" i="9"/>
  <c r="GU63" i="9"/>
  <c r="GT38" i="9"/>
  <c r="GT49" i="9"/>
  <c r="GT58" i="9"/>
  <c r="GT63" i="9"/>
  <c r="DW27" i="9"/>
  <c r="DW28" i="9"/>
  <c r="DW29" i="9"/>
  <c r="DW30" i="9"/>
  <c r="DW31" i="9"/>
  <c r="DW32" i="9"/>
  <c r="DW33" i="9"/>
  <c r="DW34" i="9"/>
  <c r="DW35" i="9"/>
  <c r="DW36" i="9"/>
  <c r="DW37" i="9"/>
  <c r="DW38" i="9"/>
  <c r="DW39" i="9"/>
  <c r="DW40" i="9"/>
  <c r="DW41" i="9"/>
  <c r="DW42" i="9"/>
  <c r="DW43" i="9"/>
  <c r="DW44" i="9"/>
  <c r="DW45" i="9"/>
  <c r="DW46" i="9"/>
  <c r="DW47" i="9"/>
  <c r="DW48" i="9"/>
  <c r="DW49" i="9"/>
  <c r="DW50" i="9"/>
  <c r="DW51" i="9"/>
  <c r="DW52" i="9"/>
  <c r="DW53" i="9"/>
  <c r="DW54" i="9"/>
  <c r="DW55" i="9"/>
  <c r="DW56" i="9"/>
  <c r="DW57" i="9"/>
  <c r="DW58" i="9"/>
  <c r="DW59" i="9"/>
  <c r="DW60" i="9"/>
  <c r="DW61" i="9"/>
  <c r="DW62" i="9"/>
  <c r="DW63" i="9"/>
  <c r="DU27" i="9"/>
  <c r="DU28" i="9"/>
  <c r="DU29" i="9"/>
  <c r="DU30" i="9"/>
  <c r="DU31" i="9"/>
  <c r="DU32" i="9"/>
  <c r="DU33" i="9"/>
  <c r="DU34" i="9"/>
  <c r="DU35" i="9"/>
  <c r="DU36" i="9"/>
  <c r="DU37" i="9"/>
  <c r="DU38" i="9"/>
  <c r="DU39" i="9"/>
  <c r="DU40" i="9"/>
  <c r="DU41" i="9"/>
  <c r="DU42" i="9"/>
  <c r="DU43" i="9"/>
  <c r="DU44" i="9"/>
  <c r="DU45" i="9"/>
  <c r="DU46" i="9"/>
  <c r="DU47" i="9"/>
  <c r="DU48" i="9"/>
  <c r="DU49" i="9"/>
  <c r="DU50" i="9"/>
  <c r="DU51" i="9"/>
  <c r="DU52" i="9"/>
  <c r="DU53" i="9"/>
  <c r="DU54" i="9"/>
  <c r="DU55" i="9"/>
  <c r="DU56" i="9"/>
  <c r="DU57" i="9"/>
  <c r="DU58" i="9"/>
  <c r="DU59" i="9"/>
  <c r="DU60" i="9"/>
  <c r="DU61" i="9"/>
  <c r="DU62" i="9"/>
  <c r="DU63" i="9"/>
  <c r="FT49" i="9"/>
  <c r="FT63" i="9"/>
  <c r="HY32" i="9"/>
  <c r="HY63" i="9"/>
  <c r="HX32" i="9"/>
  <c r="HX63" i="9"/>
  <c r="HU30" i="9"/>
  <c r="HU63" i="9"/>
  <c r="HM28" i="9"/>
  <c r="HM32" i="9"/>
  <c r="HM37" i="9"/>
  <c r="HM44" i="9"/>
  <c r="HM45" i="9"/>
  <c r="HM53" i="9"/>
  <c r="HM59" i="9"/>
  <c r="HM61" i="9"/>
  <c r="HM62" i="9"/>
  <c r="HM63" i="9"/>
  <c r="HC58" i="9"/>
  <c r="HC63" i="9"/>
  <c r="GK27" i="9"/>
  <c r="GK31" i="9"/>
  <c r="GK34" i="9"/>
  <c r="GK36" i="9"/>
  <c r="GK41" i="9"/>
  <c r="GK48" i="9"/>
  <c r="GK54" i="9"/>
  <c r="GK57" i="9"/>
  <c r="GK63" i="9"/>
  <c r="EI46" i="9"/>
  <c r="EI63" i="9"/>
  <c r="IF63" i="9"/>
  <c r="HT30" i="9"/>
  <c r="HT63" i="9"/>
  <c r="HN38" i="9"/>
  <c r="HN63" i="9"/>
  <c r="HL28" i="9"/>
  <c r="HL30" i="9"/>
  <c r="HL32" i="9"/>
  <c r="HL33" i="9"/>
  <c r="HL37" i="9"/>
  <c r="HL44" i="9"/>
  <c r="HL45" i="9"/>
  <c r="HL52" i="9"/>
  <c r="HL53" i="9"/>
  <c r="HL59" i="9"/>
  <c r="HL60" i="9"/>
  <c r="HL61" i="9"/>
  <c r="HL62" i="9"/>
  <c r="HL63" i="9"/>
  <c r="HH42" i="9"/>
  <c r="HH63" i="9"/>
  <c r="HB29" i="9"/>
  <c r="HB35" i="9"/>
  <c r="HB38" i="9"/>
  <c r="HB48" i="9"/>
  <c r="HB56" i="9"/>
  <c r="HB58" i="9"/>
  <c r="HB63" i="9"/>
  <c r="GZ52" i="9"/>
  <c r="GZ63" i="9"/>
  <c r="GJ27" i="9"/>
  <c r="GJ31" i="9"/>
  <c r="GJ34" i="9"/>
  <c r="GJ36" i="9"/>
  <c r="GJ39" i="9"/>
  <c r="GJ41" i="9"/>
  <c r="GJ43" i="9"/>
  <c r="GJ48" i="9"/>
  <c r="GJ54" i="9"/>
  <c r="GJ57" i="9"/>
  <c r="GJ63" i="9"/>
  <c r="GF38" i="9"/>
  <c r="GF63" i="9"/>
  <c r="EH40" i="9"/>
  <c r="EH43" i="9"/>
  <c r="EH46" i="9"/>
  <c r="EH56" i="9"/>
  <c r="EH57" i="9"/>
  <c r="EH63" i="9"/>
  <c r="EX56" i="9"/>
  <c r="EX63" i="9"/>
  <c r="IE63" i="9"/>
  <c r="DX27" i="9"/>
  <c r="DX28" i="9"/>
  <c r="DX29" i="9"/>
  <c r="DX30" i="9"/>
  <c r="DX31" i="9"/>
  <c r="DX32" i="9"/>
  <c r="DX33" i="9"/>
  <c r="DX34" i="9"/>
  <c r="DX35" i="9"/>
  <c r="DX36" i="9"/>
  <c r="DX37" i="9"/>
  <c r="DX38" i="9"/>
  <c r="DX39" i="9"/>
  <c r="DX40" i="9"/>
  <c r="DX41" i="9"/>
  <c r="DX42" i="9"/>
  <c r="DX43" i="9"/>
  <c r="DX44" i="9"/>
  <c r="DX45" i="9"/>
  <c r="DX46" i="9"/>
  <c r="DX47" i="9"/>
  <c r="DX48" i="9"/>
  <c r="DX49" i="9"/>
  <c r="DX50" i="9"/>
  <c r="DX51" i="9"/>
  <c r="DX52" i="9"/>
  <c r="DX53" i="9"/>
  <c r="DX54" i="9"/>
  <c r="DX55" i="9"/>
  <c r="DX56" i="9"/>
  <c r="DX57" i="9"/>
  <c r="DX58" i="9"/>
  <c r="DX59" i="9"/>
  <c r="DX60" i="9"/>
  <c r="DX61" i="9"/>
  <c r="DX62" i="9"/>
  <c r="DX63" i="9"/>
  <c r="DY63" i="9"/>
  <c r="DZ63" i="9"/>
  <c r="DY30" i="9"/>
  <c r="DZ30" i="9"/>
  <c r="HU64" i="9"/>
  <c r="DY49" i="9"/>
  <c r="DZ49" i="9"/>
  <c r="DY28" i="9"/>
  <c r="DZ28" i="9"/>
  <c r="DY57" i="9"/>
  <c r="DZ57" i="9"/>
  <c r="DY44" i="9"/>
  <c r="DZ44" i="9"/>
  <c r="DY48" i="9"/>
  <c r="DZ48" i="9"/>
  <c r="DY52" i="9"/>
  <c r="DZ52" i="9"/>
  <c r="DY34" i="9"/>
  <c r="DZ34" i="9"/>
  <c r="DY38" i="9"/>
  <c r="DZ38" i="9"/>
  <c r="HO64" i="9"/>
  <c r="GG64" i="9"/>
  <c r="GF8" i="9"/>
  <c r="GG9" i="9"/>
  <c r="HM64" i="9"/>
  <c r="GK64" i="9"/>
  <c r="HA64" i="9"/>
  <c r="FU64" i="9"/>
  <c r="HC64" i="9"/>
  <c r="HC8" i="9"/>
  <c r="HB8" i="9"/>
  <c r="HC9" i="9"/>
  <c r="DY43" i="9"/>
  <c r="DZ43" i="9"/>
  <c r="DY31" i="9"/>
  <c r="DZ31" i="9"/>
  <c r="DY54" i="9"/>
  <c r="DZ54" i="9"/>
  <c r="DY45" i="9"/>
  <c r="DZ45" i="9"/>
  <c r="DY46" i="9"/>
  <c r="DZ46" i="9"/>
  <c r="DY35" i="9"/>
  <c r="DZ35" i="9"/>
  <c r="DY47" i="9"/>
  <c r="DZ47" i="9"/>
  <c r="DY58" i="9"/>
  <c r="DZ58" i="9"/>
  <c r="DY33" i="9"/>
  <c r="DZ33" i="9"/>
  <c r="DY59" i="9"/>
  <c r="DZ59" i="9"/>
  <c r="DY32" i="9"/>
  <c r="DZ32" i="9"/>
  <c r="HN8" i="9"/>
  <c r="HO9" i="9"/>
  <c r="HI64" i="9"/>
  <c r="HH8" i="9"/>
  <c r="HI9" i="9"/>
  <c r="HY64" i="9"/>
  <c r="DY27" i="9"/>
  <c r="DZ27" i="9"/>
  <c r="DY39" i="9"/>
  <c r="DZ39" i="9"/>
  <c r="DY60" i="9"/>
  <c r="DZ60" i="9"/>
  <c r="DY36" i="9"/>
  <c r="DZ36" i="9"/>
  <c r="DY62" i="9"/>
  <c r="DZ62" i="9"/>
  <c r="DY61" i="9"/>
  <c r="DZ61" i="9"/>
  <c r="DY37" i="9"/>
  <c r="DZ37" i="9"/>
  <c r="DY51" i="9"/>
  <c r="DZ51" i="9"/>
  <c r="DY50" i="9"/>
  <c r="DZ50" i="9"/>
  <c r="DY55" i="9"/>
  <c r="DZ55" i="9"/>
  <c r="DY29" i="9"/>
  <c r="DZ29" i="9"/>
  <c r="EY64" i="9"/>
  <c r="EX8" i="9"/>
  <c r="EY9" i="9"/>
  <c r="EI64" i="9"/>
  <c r="DY56" i="9"/>
  <c r="DZ56" i="9"/>
  <c r="DY42" i="9"/>
  <c r="DZ42" i="9"/>
  <c r="DY41" i="9"/>
  <c r="DZ41" i="9"/>
  <c r="GU64" i="9"/>
  <c r="DY40" i="9"/>
  <c r="DZ40" i="9"/>
  <c r="DY53" i="9"/>
  <c r="DZ53" i="9"/>
  <c r="HM68" i="9"/>
  <c r="HM73" i="9"/>
  <c r="HM79" i="9"/>
  <c r="HM81" i="9"/>
  <c r="HM83" i="9"/>
  <c r="HM88" i="9"/>
  <c r="HM8" i="9"/>
  <c r="HL68" i="9"/>
  <c r="HL73" i="9"/>
  <c r="HL79" i="9"/>
  <c r="HL81" i="9"/>
  <c r="HL83" i="9"/>
  <c r="HL86" i="9"/>
  <c r="EI78" i="9"/>
  <c r="EI88" i="9"/>
  <c r="EI8" i="9"/>
  <c r="EH78" i="9"/>
  <c r="EH88" i="9"/>
  <c r="EH8" i="9"/>
  <c r="EI9" i="9"/>
  <c r="HA75" i="9"/>
  <c r="HA77" i="9"/>
  <c r="HA88" i="9"/>
  <c r="HA8" i="9"/>
  <c r="GZ75" i="9"/>
  <c r="GZ77" i="9"/>
  <c r="GZ88" i="9"/>
  <c r="GZ8" i="9"/>
  <c r="HA9" i="9"/>
  <c r="HU82" i="9"/>
  <c r="HU88" i="9"/>
  <c r="HU8" i="9"/>
  <c r="HT72" i="9"/>
  <c r="HT82" i="9"/>
  <c r="HT88" i="9"/>
  <c r="HT8" i="9"/>
  <c r="HU9" i="9"/>
  <c r="GK67" i="9"/>
  <c r="GK69" i="9"/>
  <c r="GK72" i="9"/>
  <c r="GK88" i="9"/>
  <c r="GJ67" i="9"/>
  <c r="GJ69" i="9"/>
  <c r="GJ70" i="9"/>
  <c r="GJ72" i="9"/>
  <c r="GJ74" i="9"/>
  <c r="HY77" i="9"/>
  <c r="GU72" i="9"/>
  <c r="GU77" i="9"/>
  <c r="GU88" i="9"/>
  <c r="HX77" i="9"/>
  <c r="HX82" i="9"/>
  <c r="GT72" i="9"/>
  <c r="GT77" i="9"/>
  <c r="GT88" i="9"/>
  <c r="FT74" i="9"/>
  <c r="FT88" i="9"/>
  <c r="DW67" i="9"/>
  <c r="DW68" i="9"/>
  <c r="DW69" i="9"/>
  <c r="DW70" i="9"/>
  <c r="DW71" i="9"/>
  <c r="DW72" i="9"/>
  <c r="DW73" i="9"/>
  <c r="DW74" i="9"/>
  <c r="DW75" i="9"/>
  <c r="DW76" i="9"/>
  <c r="DW77" i="9"/>
  <c r="DW78" i="9"/>
  <c r="DW79" i="9"/>
  <c r="DW80" i="9"/>
  <c r="DW81" i="9"/>
  <c r="DW82" i="9"/>
  <c r="DW83" i="9"/>
  <c r="DW84" i="9"/>
  <c r="DW85" i="9"/>
  <c r="DW86" i="9"/>
  <c r="DU67" i="9"/>
  <c r="DU68" i="9"/>
  <c r="DU69" i="9"/>
  <c r="DU70" i="9"/>
  <c r="DU71" i="9"/>
  <c r="DU72" i="9"/>
  <c r="DU73" i="9"/>
  <c r="DU74" i="9"/>
  <c r="DU75" i="9"/>
  <c r="DU76" i="9"/>
  <c r="DU77" i="9"/>
  <c r="DU78" i="9"/>
  <c r="DU79" i="9"/>
  <c r="DU80" i="9"/>
  <c r="DU81" i="9"/>
  <c r="DU82" i="9"/>
  <c r="DU83" i="9"/>
  <c r="DU84" i="9"/>
  <c r="DU85" i="9"/>
  <c r="DU86" i="9"/>
  <c r="GU8" i="9"/>
  <c r="DX67" i="9"/>
  <c r="DX68" i="9"/>
  <c r="DX69" i="9"/>
  <c r="DX70" i="9"/>
  <c r="DX71" i="9"/>
  <c r="DX72" i="9"/>
  <c r="DX73" i="9"/>
  <c r="DX74" i="9"/>
  <c r="DX75" i="9"/>
  <c r="DX76" i="9"/>
  <c r="DX77" i="9"/>
  <c r="DX78" i="9"/>
  <c r="DX79" i="9"/>
  <c r="DX80" i="9"/>
  <c r="DX81" i="9"/>
  <c r="DX82" i="9"/>
  <c r="DX83" i="9"/>
  <c r="DX84" i="9"/>
  <c r="DX85" i="9"/>
  <c r="DX86" i="9"/>
  <c r="DY69" i="9"/>
  <c r="DZ69" i="9"/>
  <c r="GU89" i="9"/>
  <c r="HU89" i="9"/>
  <c r="DY78" i="9"/>
  <c r="DZ78" i="9"/>
  <c r="DY79" i="9"/>
  <c r="DZ79" i="9"/>
  <c r="DY68" i="9"/>
  <c r="DZ68" i="9"/>
  <c r="DY72" i="9"/>
  <c r="DZ72" i="9"/>
  <c r="DY83" i="9"/>
  <c r="DZ83" i="9"/>
  <c r="EI89" i="9"/>
  <c r="HA89" i="9"/>
  <c r="DY85" i="9"/>
  <c r="DZ85" i="9"/>
  <c r="DY70" i="9"/>
  <c r="DZ70" i="9"/>
  <c r="DY86" i="9"/>
  <c r="DZ86" i="9"/>
  <c r="DY75" i="9"/>
  <c r="DZ75" i="9"/>
  <c r="DY73" i="9"/>
  <c r="DZ73" i="9"/>
  <c r="DY71" i="9"/>
  <c r="DZ71" i="9"/>
  <c r="DY80" i="9"/>
  <c r="DZ80" i="9"/>
  <c r="DY77" i="9"/>
  <c r="DZ77" i="9"/>
  <c r="FU89" i="9"/>
  <c r="DY76" i="9"/>
  <c r="DZ76" i="9"/>
  <c r="DY67" i="9"/>
  <c r="DZ67" i="9"/>
  <c r="DY81" i="9"/>
  <c r="DZ81" i="9"/>
  <c r="DY82" i="9"/>
  <c r="DZ82" i="9"/>
  <c r="DY74" i="9"/>
  <c r="DZ74" i="9"/>
  <c r="DY84" i="9"/>
  <c r="DZ84" i="9"/>
  <c r="HY87" i="9"/>
  <c r="HY88" i="9"/>
  <c r="HX87" i="9"/>
  <c r="HX88" i="9"/>
  <c r="HY89" i="9"/>
  <c r="GJ87" i="9"/>
  <c r="GJ88" i="9"/>
  <c r="GK89" i="9"/>
  <c r="DX87" i="9"/>
  <c r="DW87" i="9"/>
  <c r="DU87" i="9"/>
  <c r="GT20" i="9"/>
  <c r="GT24" i="9"/>
  <c r="GT8" i="9"/>
  <c r="GU9" i="9"/>
  <c r="DW12" i="9"/>
  <c r="DW13" i="9"/>
  <c r="DW14" i="9"/>
  <c r="DW15" i="9"/>
  <c r="DW16" i="9"/>
  <c r="DW17" i="9"/>
  <c r="DW18" i="9"/>
  <c r="DW19" i="9"/>
  <c r="DW20" i="9"/>
  <c r="DW21" i="9"/>
  <c r="DW22" i="9"/>
  <c r="DW24" i="9"/>
  <c r="DU12" i="9"/>
  <c r="DU13" i="9"/>
  <c r="DU14" i="9"/>
  <c r="DU15" i="9"/>
  <c r="DU16" i="9"/>
  <c r="DU17" i="9"/>
  <c r="DU18" i="9"/>
  <c r="DU19" i="9"/>
  <c r="DU20" i="9"/>
  <c r="DU21" i="9"/>
  <c r="DU22" i="9"/>
  <c r="DU24" i="9"/>
  <c r="FT23" i="9"/>
  <c r="FT24" i="9"/>
  <c r="FT8" i="9"/>
  <c r="FU9" i="9"/>
  <c r="HY8" i="9"/>
  <c r="HX8" i="9"/>
  <c r="HY9" i="9"/>
  <c r="FI16" i="9"/>
  <c r="FI24" i="9"/>
  <c r="GK12" i="9"/>
  <c r="GK22" i="9"/>
  <c r="GK24" i="9"/>
  <c r="IF24" i="9"/>
  <c r="IF88" i="9"/>
  <c r="IF8" i="9"/>
  <c r="FH16" i="9"/>
  <c r="FH24" i="9"/>
  <c r="HD19" i="9"/>
  <c r="HD23" i="9"/>
  <c r="HD24" i="9"/>
  <c r="GJ12" i="9"/>
  <c r="GJ22" i="9"/>
  <c r="GJ24" i="9"/>
  <c r="FN16" i="9"/>
  <c r="FN24" i="9"/>
  <c r="FB20" i="9"/>
  <c r="FB24" i="9"/>
  <c r="IE24" i="9"/>
  <c r="GK8" i="9"/>
  <c r="GJ8" i="9"/>
  <c r="GK9" i="9"/>
  <c r="FI25" i="9"/>
  <c r="GK25" i="9"/>
  <c r="GU25" i="9"/>
  <c r="FC25" i="9"/>
  <c r="FO25" i="9"/>
  <c r="DX11" i="9"/>
  <c r="DW11" i="9"/>
  <c r="DU11" i="9"/>
  <c r="DY11" i="9"/>
  <c r="DZ11" i="9"/>
  <c r="DX15" i="9"/>
  <c r="DY15" i="9"/>
  <c r="DZ15" i="9"/>
  <c r="DX21" i="9"/>
  <c r="DY21" i="9"/>
  <c r="DZ21" i="9"/>
  <c r="DX20" i="9"/>
  <c r="DY20" i="9"/>
  <c r="DZ20" i="9"/>
  <c r="DX19" i="9"/>
  <c r="DY19" i="9"/>
  <c r="DZ19" i="9"/>
  <c r="DX18" i="9"/>
  <c r="DY18" i="9"/>
  <c r="DZ18" i="9"/>
  <c r="DX17" i="9"/>
  <c r="DY17" i="9"/>
  <c r="DZ17" i="9"/>
  <c r="FN8" i="9"/>
  <c r="FO9" i="9"/>
  <c r="FB8" i="9"/>
  <c r="FC9" i="9"/>
  <c r="DX14" i="9"/>
  <c r="DY14" i="9"/>
  <c r="DZ14" i="9"/>
  <c r="DX22" i="9"/>
  <c r="DY22" i="9"/>
  <c r="DZ22" i="9"/>
  <c r="FI8" i="9"/>
  <c r="FH8" i="9"/>
  <c r="FI9" i="9"/>
  <c r="DX13" i="9"/>
  <c r="DY13" i="9"/>
  <c r="DZ13" i="9"/>
  <c r="DX16" i="9"/>
  <c r="DY16" i="9"/>
  <c r="DZ16" i="9"/>
  <c r="DX12" i="9"/>
  <c r="DX24" i="9"/>
  <c r="DY24" i="9"/>
  <c r="DZ24" i="9"/>
  <c r="DY12" i="9"/>
  <c r="DZ12" i="9"/>
  <c r="DN8" i="9"/>
  <c r="HD8" i="9"/>
  <c r="HE9" i="9"/>
  <c r="DY87" i="9"/>
  <c r="DZ87" i="9"/>
  <c r="DX23" i="9"/>
  <c r="DW23" i="9"/>
  <c r="DU23" i="9"/>
  <c r="DY23" i="9"/>
  <c r="DZ23" i="9"/>
  <c r="HE25" i="9"/>
  <c r="FU25" i="9"/>
  <c r="HL66" i="9"/>
  <c r="HL88" i="9"/>
  <c r="IE88" i="9"/>
  <c r="IE8" i="9"/>
  <c r="IF9" i="9"/>
  <c r="DW66" i="9"/>
  <c r="DW88" i="9"/>
  <c r="DW8" i="9"/>
  <c r="DU66" i="9"/>
  <c r="DU88" i="9"/>
  <c r="DU8" i="9"/>
  <c r="DX8" i="9"/>
  <c r="DY8" i="9"/>
  <c r="DZ8" i="9"/>
  <c r="DX66" i="9"/>
  <c r="DX88" i="9"/>
  <c r="DY88" i="9"/>
  <c r="DZ88" i="9"/>
  <c r="HM89" i="9"/>
  <c r="DY66" i="9"/>
  <c r="DZ66" i="9"/>
  <c r="HL8" i="9"/>
  <c r="HM9" i="9"/>
  <c r="SF60" i="15"/>
  <c r="SE60" i="15"/>
  <c r="SE74" i="15"/>
  <c r="SE75" i="15"/>
  <c r="SF74" i="15"/>
  <c r="SF75" i="15"/>
  <c r="SE76" i="15"/>
  <c r="SF76" i="15"/>
  <c r="BI60" i="15"/>
  <c r="BH60" i="15"/>
  <c r="BH74" i="15"/>
  <c r="BI74" i="15"/>
  <c r="BH76" i="15"/>
  <c r="BI76" i="15"/>
  <c r="BI75" i="15"/>
  <c r="BH75" i="15"/>
  <c r="VY60" i="15"/>
  <c r="VX60" i="15"/>
  <c r="VX74" i="15"/>
  <c r="VY74" i="15"/>
  <c r="VX76" i="15"/>
  <c r="VY76" i="15"/>
  <c r="VY75" i="15"/>
  <c r="VX75" i="15"/>
  <c r="TV60" i="15"/>
  <c r="TU60" i="15"/>
  <c r="TU74" i="15"/>
  <c r="TV74" i="15"/>
  <c r="TU76" i="15"/>
  <c r="TV76" i="15"/>
  <c r="TV75" i="15"/>
  <c r="TU75" i="15"/>
  <c r="TO60" i="15"/>
  <c r="TN60" i="15"/>
  <c r="TN74" i="15"/>
  <c r="TO74" i="15"/>
  <c r="TN76" i="15"/>
  <c r="TO76" i="15"/>
  <c r="TO75" i="15"/>
  <c r="TN75" i="15"/>
  <c r="TH60" i="15"/>
  <c r="TG60" i="15"/>
  <c r="TG74" i="15"/>
  <c r="TH74" i="15"/>
  <c r="TG76" i="15"/>
  <c r="TH76" i="15"/>
  <c r="TH75" i="15"/>
  <c r="TG75" i="15"/>
  <c r="TA60" i="15"/>
  <c r="SZ60" i="15"/>
  <c r="SZ74" i="15"/>
  <c r="TA74" i="15"/>
  <c r="SZ76" i="15"/>
  <c r="TA76" i="15"/>
  <c r="TA75" i="15"/>
  <c r="SZ75" i="15"/>
  <c r="ST60" i="15"/>
  <c r="SS60" i="15"/>
  <c r="SS74" i="15"/>
  <c r="ST74" i="15"/>
  <c r="SS76" i="15"/>
  <c r="ST76" i="15"/>
  <c r="ST75" i="15"/>
  <c r="SS75" i="15"/>
  <c r="SM60" i="15"/>
  <c r="SL60" i="15"/>
  <c r="SL74" i="15"/>
  <c r="SM74" i="15"/>
  <c r="SL76" i="15"/>
  <c r="SM76" i="15"/>
  <c r="SM75" i="15"/>
  <c r="SL75" i="15"/>
  <c r="RP60" i="15"/>
  <c r="RO60" i="15"/>
  <c r="RO74" i="15"/>
  <c r="RP74" i="15"/>
  <c r="RO76" i="15"/>
  <c r="RP76" i="15"/>
  <c r="RP75" i="15"/>
  <c r="RO75" i="15"/>
  <c r="QS60" i="15"/>
  <c r="QR60" i="15"/>
  <c r="QR74" i="15"/>
  <c r="QS74" i="15"/>
  <c r="QR76" i="15"/>
  <c r="QS76" i="15"/>
  <c r="QS75" i="15"/>
  <c r="QR75" i="15"/>
  <c r="QD60" i="15"/>
  <c r="QC60" i="15"/>
  <c r="QC74" i="15"/>
  <c r="QD74" i="15"/>
  <c r="QC76" i="15"/>
  <c r="QD76" i="15"/>
  <c r="QD75" i="15"/>
  <c r="QC75" i="15"/>
  <c r="PW60" i="15"/>
  <c r="PV60" i="15"/>
  <c r="PV74" i="15"/>
  <c r="PW74" i="15"/>
  <c r="PV76" i="15"/>
  <c r="PW76" i="15"/>
  <c r="PW75" i="15"/>
  <c r="PV75" i="15"/>
  <c r="PH60" i="15"/>
  <c r="PG60" i="15"/>
  <c r="PG74" i="15"/>
  <c r="PH74" i="15"/>
  <c r="PG76" i="15"/>
  <c r="PH76" i="15"/>
  <c r="PH75" i="15"/>
  <c r="PG75" i="15"/>
  <c r="NU60" i="15"/>
  <c r="NT60" i="15"/>
  <c r="NT74" i="15"/>
  <c r="NU74" i="15"/>
  <c r="NT76" i="15"/>
  <c r="NU76" i="15"/>
  <c r="NU75" i="15"/>
  <c r="NT75" i="15"/>
  <c r="MP60" i="15"/>
  <c r="MO60" i="15"/>
  <c r="MO74" i="15"/>
  <c r="MP74" i="15"/>
  <c r="MO76" i="15"/>
  <c r="MP76" i="15"/>
  <c r="MP75" i="15"/>
  <c r="MO75" i="15"/>
  <c r="MA60" i="15"/>
  <c r="LZ60" i="15"/>
  <c r="LZ74" i="15"/>
  <c r="MA74" i="15"/>
  <c r="LZ76" i="15"/>
  <c r="MA76" i="15"/>
  <c r="MA75" i="15"/>
  <c r="LZ75" i="15"/>
  <c r="LT60" i="15"/>
  <c r="LS60" i="15"/>
  <c r="LS74" i="15"/>
  <c r="LT74" i="15"/>
  <c r="LS76" i="15"/>
  <c r="LT76" i="15"/>
  <c r="LT75" i="15"/>
  <c r="LS75" i="15"/>
  <c r="LM60" i="15"/>
  <c r="LL60" i="15"/>
  <c r="LL74" i="15"/>
  <c r="LM74" i="15"/>
  <c r="LL76" i="15"/>
  <c r="LM76" i="15"/>
  <c r="LM75" i="15"/>
  <c r="LL75" i="15"/>
  <c r="LF60" i="15"/>
  <c r="LE60" i="15"/>
  <c r="LE74" i="15"/>
  <c r="LF74" i="15"/>
  <c r="LE76" i="15"/>
  <c r="LF76" i="15"/>
  <c r="LF75" i="15"/>
  <c r="LE75" i="15"/>
  <c r="KY60" i="15"/>
  <c r="KX60" i="15"/>
  <c r="KX74" i="15"/>
  <c r="KY74" i="15"/>
  <c r="KX76" i="15"/>
  <c r="KY76" i="15"/>
  <c r="KY75" i="15"/>
  <c r="KX75" i="15"/>
  <c r="KR60" i="15"/>
  <c r="KQ60" i="15"/>
  <c r="KQ74" i="15"/>
  <c r="KR74" i="15"/>
  <c r="KQ76" i="15"/>
  <c r="KR76" i="15"/>
  <c r="KR75" i="15"/>
  <c r="KQ75" i="15"/>
  <c r="KK60" i="15"/>
  <c r="KJ60" i="15"/>
  <c r="KJ74" i="15"/>
  <c r="KK74" i="15"/>
  <c r="KJ76" i="15"/>
  <c r="KK76" i="15"/>
  <c r="KK75" i="15"/>
  <c r="KJ75" i="15"/>
  <c r="GT60" i="15"/>
  <c r="GS60" i="15"/>
  <c r="GS74" i="15"/>
  <c r="GT74" i="15"/>
  <c r="GS76" i="15"/>
  <c r="GT76" i="15"/>
  <c r="GT75" i="15"/>
  <c r="GS75" i="15"/>
  <c r="GM60" i="15"/>
  <c r="GL60" i="15"/>
  <c r="GL74" i="15"/>
  <c r="GM74" i="15"/>
  <c r="GL76" i="15"/>
  <c r="GM76" i="15"/>
  <c r="GM75" i="15"/>
  <c r="GL75" i="15"/>
  <c r="GF60" i="15"/>
  <c r="GE60" i="15"/>
  <c r="GE74" i="15"/>
  <c r="GF74" i="15"/>
  <c r="GE76" i="15"/>
  <c r="GF76" i="15"/>
  <c r="GF75" i="15"/>
  <c r="GE75" i="15"/>
  <c r="AT60" i="15"/>
  <c r="AS60" i="15"/>
  <c r="AS74" i="15"/>
  <c r="AT74" i="15"/>
  <c r="AS76" i="15"/>
  <c r="AT76" i="15"/>
  <c r="AT75" i="15"/>
  <c r="AS75" i="15"/>
  <c r="VR60" i="15"/>
  <c r="VQ60" i="15"/>
  <c r="VQ74" i="15"/>
  <c r="VR74" i="15"/>
  <c r="VQ76" i="15"/>
  <c r="VR76" i="15"/>
  <c r="VR75" i="15"/>
  <c r="VQ75" i="15"/>
  <c r="RI60" i="15"/>
  <c r="RH60" i="15"/>
  <c r="RH74" i="15"/>
  <c r="RI74" i="15"/>
  <c r="RH76" i="15"/>
  <c r="RI76" i="15"/>
  <c r="RI75" i="15"/>
  <c r="RH75" i="15"/>
  <c r="QL60" i="15"/>
  <c r="QK60" i="15"/>
  <c r="QK74" i="15"/>
  <c r="QL74" i="15"/>
  <c r="QK76" i="15"/>
  <c r="QL76" i="15"/>
  <c r="QL75" i="15"/>
  <c r="QK75" i="15"/>
  <c r="PP60" i="15"/>
  <c r="PO60" i="15"/>
  <c r="PO74" i="15"/>
  <c r="PP74" i="15"/>
  <c r="PO76" i="15"/>
  <c r="PP76" i="15"/>
  <c r="PP75" i="15"/>
  <c r="PO75" i="15"/>
  <c r="PA60" i="15"/>
  <c r="OZ60" i="15"/>
  <c r="OZ74" i="15"/>
  <c r="PA74" i="15"/>
  <c r="OZ76" i="15"/>
  <c r="PA76" i="15"/>
  <c r="PA75" i="15"/>
  <c r="OZ75" i="15"/>
  <c r="NN60" i="15"/>
  <c r="NM60" i="15"/>
  <c r="NM74" i="15"/>
  <c r="NN74" i="15"/>
  <c r="NM76" i="15"/>
  <c r="NN76" i="15"/>
  <c r="NN75" i="15"/>
  <c r="NM75" i="15"/>
  <c r="MI60" i="15"/>
  <c r="MH60" i="15"/>
  <c r="MH74" i="15"/>
  <c r="MI74" i="15"/>
  <c r="MH76" i="15"/>
  <c r="MI76" i="15"/>
  <c r="MI75" i="15"/>
  <c r="MH75" i="15"/>
  <c r="KD60" i="15"/>
  <c r="KC60" i="15"/>
  <c r="KC74" i="15"/>
  <c r="KD74" i="15"/>
  <c r="KC76" i="15"/>
  <c r="KD76" i="15"/>
  <c r="KD75" i="15"/>
  <c r="KC75" i="15"/>
  <c r="FY60" i="15"/>
  <c r="FX60" i="15"/>
  <c r="FX74" i="15"/>
  <c r="FY74" i="15"/>
  <c r="FX76" i="15"/>
  <c r="FY76" i="15"/>
  <c r="FY75" i="15"/>
  <c r="FX75" i="15"/>
  <c r="BB60" i="15"/>
  <c r="BA60" i="15"/>
  <c r="BA74" i="15"/>
  <c r="BA75" i="15"/>
  <c r="BB74" i="15"/>
  <c r="BB75" i="15"/>
  <c r="BA76" i="15"/>
  <c r="BB76" i="15"/>
  <c r="AM60" i="15"/>
  <c r="AL60" i="15"/>
  <c r="AL74" i="15"/>
  <c r="AM74" i="15"/>
  <c r="AL76" i="15"/>
  <c r="AM76" i="15"/>
  <c r="AM75" i="15"/>
  <c r="AL75" i="15"/>
  <c r="WW60" i="15"/>
  <c r="WV60" i="15"/>
  <c r="WV74" i="15"/>
  <c r="WV75" i="15"/>
  <c r="WW74" i="15"/>
  <c r="WW75" i="15"/>
  <c r="WV76" i="15"/>
  <c r="WW76" i="15"/>
  <c r="WO60" i="15"/>
  <c r="WN60" i="15"/>
  <c r="WN74" i="15"/>
  <c r="WG60" i="15"/>
  <c r="WF60" i="15"/>
  <c r="WF74" i="15"/>
  <c r="WB74" i="15"/>
  <c r="VJ60" i="15"/>
  <c r="VI60" i="15"/>
  <c r="VI74" i="15"/>
  <c r="VB60" i="15"/>
  <c r="VA60" i="15"/>
  <c r="VA74" i="15"/>
  <c r="UT60" i="15"/>
  <c r="US60" i="15"/>
  <c r="US74" i="15"/>
  <c r="UL60" i="15"/>
  <c r="UK60" i="15"/>
  <c r="UK74" i="15"/>
  <c r="UD60" i="15"/>
  <c r="UC60" i="15"/>
  <c r="UC74" i="15"/>
  <c r="TY74" i="15"/>
  <c r="RX60" i="15"/>
  <c r="RW60" i="15"/>
  <c r="RW74" i="15"/>
  <c r="RS74" i="15"/>
  <c r="RA60" i="15"/>
  <c r="QZ60" i="15"/>
  <c r="QZ74" i="15"/>
  <c r="QV74" i="15"/>
  <c r="QG74" i="15"/>
  <c r="PK74" i="15"/>
  <c r="OS60" i="15"/>
  <c r="OR60" i="15"/>
  <c r="OR74" i="15"/>
  <c r="OK60" i="15"/>
  <c r="OJ60" i="15"/>
  <c r="OJ74" i="15"/>
  <c r="OC60" i="15"/>
  <c r="OB60" i="15"/>
  <c r="OB74" i="15"/>
  <c r="NX74" i="15"/>
  <c r="NF60" i="15"/>
  <c r="NE60" i="15"/>
  <c r="NE74" i="15"/>
  <c r="MX60" i="15"/>
  <c r="MW60" i="15"/>
  <c r="MW74" i="15"/>
  <c r="MS74" i="15"/>
  <c r="MD74" i="15"/>
  <c r="JV60" i="15"/>
  <c r="JU60" i="15"/>
  <c r="JU74" i="15"/>
  <c r="JN60" i="15"/>
  <c r="JM60" i="15"/>
  <c r="JM74" i="15"/>
  <c r="JF60" i="15"/>
  <c r="JE60" i="15"/>
  <c r="JE74" i="15"/>
  <c r="IX60" i="15"/>
  <c r="IW60" i="15"/>
  <c r="IW74" i="15"/>
  <c r="IP60" i="15"/>
  <c r="IO60" i="15"/>
  <c r="IO74" i="15"/>
  <c r="IH60" i="15"/>
  <c r="IG60" i="15"/>
  <c r="IG74" i="15"/>
  <c r="HZ60" i="15"/>
  <c r="HY60" i="15"/>
  <c r="HY74" i="15"/>
  <c r="HR60" i="15"/>
  <c r="HQ60" i="15"/>
  <c r="HQ74" i="15"/>
  <c r="HJ60" i="15"/>
  <c r="HI60" i="15"/>
  <c r="HI74" i="15"/>
  <c r="HB60" i="15"/>
  <c r="HA60" i="15"/>
  <c r="HA74" i="15"/>
  <c r="GW74" i="15"/>
  <c r="FQ60" i="15"/>
  <c r="FP60" i="15"/>
  <c r="FP74" i="15"/>
  <c r="FI60" i="15"/>
  <c r="FH60" i="15"/>
  <c r="FH74" i="15"/>
  <c r="FA60" i="15"/>
  <c r="EZ60" i="15"/>
  <c r="EZ74" i="15"/>
  <c r="ES60" i="15"/>
  <c r="ER60" i="15"/>
  <c r="ER74" i="15"/>
  <c r="EK60" i="15"/>
  <c r="EJ60" i="15"/>
  <c r="EJ74" i="15"/>
  <c r="EC60" i="15"/>
  <c r="EB60" i="15"/>
  <c r="EB74" i="15"/>
  <c r="DU60" i="15"/>
  <c r="DT60" i="15"/>
  <c r="DT74" i="15"/>
  <c r="DM60" i="15"/>
  <c r="DL60" i="15"/>
  <c r="DL74" i="15"/>
  <c r="CW60" i="15"/>
  <c r="CV60" i="15"/>
  <c r="CV74" i="15"/>
  <c r="DE60" i="15"/>
  <c r="DD60" i="15"/>
  <c r="DD74" i="15"/>
  <c r="CO60" i="15"/>
  <c r="CN60" i="15"/>
  <c r="CN74" i="15"/>
  <c r="CG60" i="15"/>
  <c r="CF60" i="15"/>
  <c r="CF74" i="15"/>
  <c r="BY60" i="15"/>
  <c r="BX60" i="15"/>
  <c r="BX74" i="15"/>
  <c r="BQ60" i="15"/>
  <c r="BP60" i="15"/>
  <c r="BP74" i="15"/>
  <c r="BL74" i="15"/>
  <c r="AW74" i="15"/>
  <c r="AE60" i="15"/>
  <c r="AD60" i="15"/>
  <c r="AD74" i="15"/>
  <c r="W60" i="15"/>
  <c r="V60" i="15"/>
  <c r="V74" i="15"/>
  <c r="O60" i="15"/>
  <c r="N60" i="15"/>
  <c r="N74" i="15"/>
  <c r="XD74" i="15"/>
  <c r="D13" i="15"/>
  <c r="B13" i="15"/>
  <c r="O74" i="15"/>
  <c r="N76" i="15"/>
  <c r="O76" i="15"/>
  <c r="O75" i="15"/>
  <c r="N75" i="15"/>
  <c r="W74" i="15"/>
  <c r="V76" i="15"/>
  <c r="W76" i="15"/>
  <c r="W75" i="15"/>
  <c r="V75" i="15"/>
  <c r="AE74" i="15"/>
  <c r="AD76" i="15"/>
  <c r="AE76" i="15"/>
  <c r="AE75" i="15"/>
  <c r="AD75" i="15"/>
  <c r="BQ74" i="15"/>
  <c r="BP76" i="15"/>
  <c r="BQ76" i="15"/>
  <c r="BQ75" i="15"/>
  <c r="BP75" i="15"/>
  <c r="BY74" i="15"/>
  <c r="BX76" i="15"/>
  <c r="BY76" i="15"/>
  <c r="BY75" i="15"/>
  <c r="BX75" i="15"/>
  <c r="CG74" i="15"/>
  <c r="CF76" i="15"/>
  <c r="CG76" i="15"/>
  <c r="CG75" i="15"/>
  <c r="CF75" i="15"/>
  <c r="CO74" i="15"/>
  <c r="CN76" i="15"/>
  <c r="CO76" i="15"/>
  <c r="CO75" i="15"/>
  <c r="CN75" i="15"/>
  <c r="CW74" i="15"/>
  <c r="CV76" i="15"/>
  <c r="CW76" i="15"/>
  <c r="CW75" i="15"/>
  <c r="CV75" i="15"/>
  <c r="DM74" i="15"/>
  <c r="DL76" i="15"/>
  <c r="DM76" i="15"/>
  <c r="DM75" i="15"/>
  <c r="DL75" i="15"/>
  <c r="DU74" i="15"/>
  <c r="DT76" i="15"/>
  <c r="DU76" i="15"/>
  <c r="DU75" i="15"/>
  <c r="DT75" i="15"/>
  <c r="EK74" i="15"/>
  <c r="EJ76" i="15"/>
  <c r="EK76" i="15"/>
  <c r="EK75" i="15"/>
  <c r="EJ75" i="15"/>
  <c r="ES74" i="15"/>
  <c r="ER76" i="15"/>
  <c r="ES76" i="15"/>
  <c r="ES75" i="15"/>
  <c r="ER75" i="15"/>
  <c r="FI74" i="15"/>
  <c r="FH76" i="15"/>
  <c r="FI76" i="15"/>
  <c r="FI75" i="15"/>
  <c r="FH75" i="15"/>
  <c r="FQ74" i="15"/>
  <c r="FP76" i="15"/>
  <c r="FQ76" i="15"/>
  <c r="FQ75" i="15"/>
  <c r="FP75" i="15"/>
  <c r="HB74" i="15"/>
  <c r="HA76" i="15"/>
  <c r="HB76" i="15"/>
  <c r="HB75" i="15"/>
  <c r="HA75" i="15"/>
  <c r="HJ74" i="15"/>
  <c r="HI76" i="15"/>
  <c r="HJ76" i="15"/>
  <c r="HJ75" i="15"/>
  <c r="HI75" i="15"/>
  <c r="HZ74" i="15"/>
  <c r="HY76" i="15"/>
  <c r="HZ76" i="15"/>
  <c r="HZ75" i="15"/>
  <c r="HY75" i="15"/>
  <c r="IH74" i="15"/>
  <c r="IG76" i="15"/>
  <c r="IH76" i="15"/>
  <c r="IH75" i="15"/>
  <c r="IG75" i="15"/>
  <c r="IP74" i="15"/>
  <c r="IO76" i="15"/>
  <c r="IP76" i="15"/>
  <c r="IP75" i="15"/>
  <c r="IO75" i="15"/>
  <c r="IX74" i="15"/>
  <c r="IW76" i="15"/>
  <c r="IX76" i="15"/>
  <c r="IX75" i="15"/>
  <c r="IW75" i="15"/>
  <c r="JF74" i="15"/>
  <c r="JE76" i="15"/>
  <c r="JF76" i="15"/>
  <c r="JF75" i="15"/>
  <c r="JE75" i="15"/>
  <c r="JV74" i="15"/>
  <c r="JU76" i="15"/>
  <c r="JV76" i="15"/>
  <c r="JV75" i="15"/>
  <c r="JU75" i="15"/>
  <c r="MX74" i="15"/>
  <c r="MW76" i="15"/>
  <c r="MX76" i="15"/>
  <c r="MX75" i="15"/>
  <c r="MW75" i="15"/>
  <c r="NF74" i="15"/>
  <c r="NE76" i="15"/>
  <c r="NF76" i="15"/>
  <c r="NF75" i="15"/>
  <c r="NE75" i="15"/>
  <c r="NY74" i="15"/>
  <c r="NX76" i="15"/>
  <c r="NY76" i="15"/>
  <c r="NY75" i="15"/>
  <c r="NX75" i="15"/>
  <c r="RA74" i="15"/>
  <c r="QZ76" i="15"/>
  <c r="RA76" i="15"/>
  <c r="RA75" i="15"/>
  <c r="QZ75" i="15"/>
  <c r="RX74" i="15"/>
  <c r="RW76" i="15"/>
  <c r="RX76" i="15"/>
  <c r="RX75" i="15"/>
  <c r="RW75" i="15"/>
  <c r="UT74" i="15"/>
  <c r="US76" i="15"/>
  <c r="UT76" i="15"/>
  <c r="UT75" i="15"/>
  <c r="US75" i="15"/>
  <c r="VJ74" i="15"/>
  <c r="VI76" i="15"/>
  <c r="VJ76" i="15"/>
  <c r="VJ75" i="15"/>
  <c r="VI75" i="15"/>
  <c r="JN74" i="15"/>
  <c r="JM76" i="15"/>
  <c r="JN76" i="15"/>
  <c r="JN75" i="15"/>
  <c r="JM75" i="15"/>
  <c r="UL74" i="15"/>
  <c r="UK76" i="15"/>
  <c r="UL76" i="15"/>
  <c r="UL75" i="15"/>
  <c r="UK75" i="15"/>
  <c r="DE74" i="15"/>
  <c r="DD76" i="15"/>
  <c r="DE76" i="15"/>
  <c r="DE75" i="15"/>
  <c r="DD75" i="15"/>
  <c r="OS74" i="15"/>
  <c r="OR76" i="15"/>
  <c r="OS76" i="15"/>
  <c r="OS75" i="15"/>
  <c r="OR75" i="15"/>
  <c r="MT74" i="15"/>
  <c r="MS76" i="15"/>
  <c r="MT76" i="15"/>
  <c r="MT75" i="15"/>
  <c r="MS75" i="15"/>
  <c r="WG74" i="15"/>
  <c r="WF76" i="15"/>
  <c r="WG76" i="15"/>
  <c r="WG75" i="15"/>
  <c r="WF75" i="15"/>
  <c r="BM74" i="15"/>
  <c r="BL76" i="15"/>
  <c r="BM76" i="15"/>
  <c r="BM75" i="15"/>
  <c r="BL75" i="15"/>
  <c r="GX74" i="15"/>
  <c r="GW76" i="15"/>
  <c r="GX76" i="15"/>
  <c r="GX75" i="15"/>
  <c r="GW75" i="15"/>
  <c r="ME74" i="15"/>
  <c r="MD76" i="15"/>
  <c r="ME76" i="15"/>
  <c r="ME75" i="15"/>
  <c r="MD75" i="15"/>
  <c r="PL74" i="15"/>
  <c r="PK76" i="15"/>
  <c r="PL76" i="15"/>
  <c r="PL75" i="15"/>
  <c r="PK75" i="15"/>
  <c r="QH74" i="15"/>
  <c r="QG76" i="15"/>
  <c r="QH76" i="15"/>
  <c r="QH75" i="15"/>
  <c r="QG75" i="15"/>
  <c r="QW74" i="15"/>
  <c r="QV76" i="15"/>
  <c r="QW76" i="15"/>
  <c r="QW75" i="15"/>
  <c r="QV75" i="15"/>
  <c r="RT74" i="15"/>
  <c r="RS76" i="15"/>
  <c r="RT76" i="15"/>
  <c r="RT75" i="15"/>
  <c r="RS75" i="15"/>
  <c r="UD74" i="15"/>
  <c r="UC76" i="15"/>
  <c r="UD76" i="15"/>
  <c r="UD75" i="15"/>
  <c r="UC75" i="15"/>
  <c r="WC74" i="15"/>
  <c r="WB76" i="15"/>
  <c r="WC76" i="15"/>
  <c r="WC75" i="15"/>
  <c r="WB75" i="15"/>
  <c r="OK74" i="15"/>
  <c r="OJ76" i="15"/>
  <c r="OK76" i="15"/>
  <c r="OK75" i="15"/>
  <c r="OJ75" i="15"/>
  <c r="FA74" i="15"/>
  <c r="EZ76" i="15"/>
  <c r="FA76" i="15"/>
  <c r="FA75" i="15"/>
  <c r="EZ75" i="15"/>
  <c r="EC74" i="15"/>
  <c r="EB76" i="15"/>
  <c r="EC76" i="15"/>
  <c r="EC75" i="15"/>
  <c r="EB75" i="15"/>
  <c r="HR74" i="15"/>
  <c r="HQ76" i="15"/>
  <c r="HR76" i="15"/>
  <c r="HR75" i="15"/>
  <c r="HQ75" i="15"/>
  <c r="OC74" i="15"/>
  <c r="OB76" i="15"/>
  <c r="OC76" i="15"/>
  <c r="OC75" i="15"/>
  <c r="OB75" i="15"/>
  <c r="VB74" i="15"/>
  <c r="VA76" i="15"/>
  <c r="VB76" i="15"/>
  <c r="VB75" i="15"/>
  <c r="VA75" i="15"/>
  <c r="AX74" i="15"/>
  <c r="AW76" i="15"/>
  <c r="AX76" i="15"/>
  <c r="AX75" i="15"/>
  <c r="AW75" i="15"/>
  <c r="WO74" i="15"/>
  <c r="WN76" i="15"/>
  <c r="WO76" i="15"/>
  <c r="WO75" i="15"/>
  <c r="WN75" i="15"/>
  <c r="TZ74" i="15"/>
  <c r="TY76" i="15"/>
  <c r="TZ76" i="15"/>
  <c r="TZ75" i="15"/>
  <c r="TY75" i="15"/>
  <c r="C16" i="15"/>
  <c r="WB60" i="15"/>
  <c r="TY60" i="15"/>
  <c r="RS60" i="15"/>
  <c r="QV60" i="15"/>
  <c r="QG60" i="15"/>
  <c r="PK60" i="15"/>
  <c r="NX60" i="15"/>
  <c r="MS60" i="15"/>
  <c r="MD60" i="15"/>
  <c r="GW60" i="15"/>
  <c r="BL60" i="15"/>
  <c r="AW60" i="15"/>
  <c r="XD60" i="15"/>
  <c r="WC60" i="15"/>
  <c r="TZ60" i="15"/>
  <c r="RT60" i="15"/>
  <c r="QW60" i="15"/>
  <c r="QH60" i="15"/>
  <c r="PL60" i="15"/>
  <c r="NY60" i="15"/>
  <c r="MT60" i="15"/>
  <c r="ME60" i="15"/>
  <c r="GX60" i="15"/>
  <c r="BM60" i="15"/>
  <c r="AX60" i="15"/>
  <c r="XE60" i="15"/>
  <c r="XD76" i="15"/>
  <c r="XE74" i="15"/>
</calcChain>
</file>

<file path=xl/sharedStrings.xml><?xml version="1.0" encoding="utf-8"?>
<sst xmlns="http://schemas.openxmlformats.org/spreadsheetml/2006/main" count="24338" uniqueCount="2008">
  <si>
    <t>BASEL</t>
  </si>
  <si>
    <t>Employee Name</t>
  </si>
  <si>
    <t>h</t>
  </si>
  <si>
    <t>CHF</t>
  </si>
  <si>
    <t>DEBENATH</t>
  </si>
  <si>
    <t>Julie</t>
  </si>
  <si>
    <t>Processing Period :</t>
  </si>
  <si>
    <t>GALLIKER</t>
  </si>
  <si>
    <t>Anastasiia</t>
  </si>
  <si>
    <t>Héloïse</t>
  </si>
  <si>
    <t>EL MANSOURI</t>
  </si>
  <si>
    <t>GIRARD</t>
  </si>
  <si>
    <t>JOLLY</t>
  </si>
  <si>
    <t>Marina</t>
  </si>
  <si>
    <t>KUNEMANN</t>
  </si>
  <si>
    <t>VONTHRON</t>
  </si>
  <si>
    <t>Chloé</t>
  </si>
  <si>
    <t xml:space="preserve">ALOKHIN </t>
  </si>
  <si>
    <t>BATES</t>
  </si>
  <si>
    <t>Put</t>
  </si>
  <si>
    <t>BEDNER</t>
  </si>
  <si>
    <t>Rafaela</t>
  </si>
  <si>
    <t>BURGER</t>
  </si>
  <si>
    <t>Andrea</t>
  </si>
  <si>
    <t xml:space="preserve">BÄNNINGER </t>
  </si>
  <si>
    <t>Phathira</t>
  </si>
  <si>
    <t>Flaviano</t>
  </si>
  <si>
    <t>DE BRITO CHAVES</t>
  </si>
  <si>
    <t>DUONG</t>
  </si>
  <si>
    <t>Sasitorn</t>
  </si>
  <si>
    <t>ERD</t>
  </si>
  <si>
    <t>David</t>
  </si>
  <si>
    <t>FOEHN</t>
  </si>
  <si>
    <t>Vannaphone</t>
  </si>
  <si>
    <t>FREI</t>
  </si>
  <si>
    <t>GOSTELI</t>
  </si>
  <si>
    <t>HELLER</t>
  </si>
  <si>
    <t>IULITA</t>
  </si>
  <si>
    <t>Laura</t>
  </si>
  <si>
    <t>KALYGINA</t>
  </si>
  <si>
    <t>Maria</t>
  </si>
  <si>
    <t>KISS JASZOLY</t>
  </si>
  <si>
    <t>LINARES VELASQUEZ</t>
  </si>
  <si>
    <t>Hugo</t>
  </si>
  <si>
    <t>MARKL</t>
  </si>
  <si>
    <t>PATAKI</t>
  </si>
  <si>
    <t>ROJAS CURO</t>
  </si>
  <si>
    <t>ROSSI</t>
  </si>
  <si>
    <t>Portia Carmen</t>
  </si>
  <si>
    <t>SOLJOVSKA</t>
  </si>
  <si>
    <t>Dijana</t>
  </si>
  <si>
    <t>TALIC</t>
  </si>
  <si>
    <t>Aleksandar</t>
  </si>
  <si>
    <t>TOTH</t>
  </si>
  <si>
    <t>Noemie Sara</t>
  </si>
  <si>
    <t>VINCENTI</t>
  </si>
  <si>
    <t>Cinzia</t>
  </si>
  <si>
    <t>WALDVOGEL</t>
  </si>
  <si>
    <t>ZIMMERMANN</t>
  </si>
  <si>
    <t>Fee Marie</t>
  </si>
  <si>
    <t>CASTILLO RODRIGUEZ</t>
  </si>
  <si>
    <t>Ivan Ricardo</t>
  </si>
  <si>
    <t>ALIG</t>
  </si>
  <si>
    <t>Andalib</t>
  </si>
  <si>
    <t>BEN AMMAR</t>
  </si>
  <si>
    <t>BRIKI</t>
  </si>
  <si>
    <t>Anastasia</t>
  </si>
  <si>
    <t>CABRERA SANTOS</t>
  </si>
  <si>
    <t>Iliana</t>
  </si>
  <si>
    <t>DOS REIS CANUTO</t>
  </si>
  <si>
    <t>ETELLIN</t>
  </si>
  <si>
    <t>GILBRIN</t>
  </si>
  <si>
    <t>GRILLON</t>
  </si>
  <si>
    <t>JUSSELME</t>
  </si>
  <si>
    <t>Julien</t>
  </si>
  <si>
    <t>KARAWA</t>
  </si>
  <si>
    <t>LEITGEB</t>
  </si>
  <si>
    <t>Jeanette</t>
  </si>
  <si>
    <t>LESMAN</t>
  </si>
  <si>
    <t>Elizaveta</t>
  </si>
  <si>
    <t>QUETA GUEVARA</t>
  </si>
  <si>
    <t>RIEDER</t>
  </si>
  <si>
    <t>Daniela</t>
  </si>
  <si>
    <t>SANTIKAN</t>
  </si>
  <si>
    <t>SERASSET</t>
  </si>
  <si>
    <t>TAPIE OPIZO</t>
  </si>
  <si>
    <t>Natalie</t>
  </si>
  <si>
    <t>YANG</t>
  </si>
  <si>
    <t>Nan</t>
  </si>
  <si>
    <t>PMI</t>
  </si>
  <si>
    <t>JTI</t>
  </si>
  <si>
    <t>GARCIA</t>
  </si>
  <si>
    <t>Ivan</t>
  </si>
  <si>
    <t>ARLIDGE</t>
  </si>
  <si>
    <t>BAUMGARTNER</t>
  </si>
  <si>
    <t>BUSTAMANTE</t>
  </si>
  <si>
    <t>DIAZ</t>
  </si>
  <si>
    <t>Jane</t>
  </si>
  <si>
    <t>MERZ</t>
  </si>
  <si>
    <t>Wananya</t>
  </si>
  <si>
    <t>MIGALSKA</t>
  </si>
  <si>
    <t>Anna</t>
  </si>
  <si>
    <t>NAPARTY ROHNER</t>
  </si>
  <si>
    <t>Joanna</t>
  </si>
  <si>
    <t>Diana</t>
  </si>
  <si>
    <t>SUN GUT</t>
  </si>
  <si>
    <t>SHVEDOVA ZHOLOBOVA</t>
  </si>
  <si>
    <t>x = certificate</t>
  </si>
  <si>
    <t>ZEQUES</t>
  </si>
  <si>
    <t>DENIS</t>
  </si>
  <si>
    <t>Alexandra</t>
  </si>
  <si>
    <t>WAROT</t>
  </si>
  <si>
    <t>SICKNESS</t>
  </si>
  <si>
    <t>Carolina</t>
  </si>
  <si>
    <t>DESPOTOVIC</t>
  </si>
  <si>
    <t>PERRUCCIO</t>
  </si>
  <si>
    <t>SABARATNAM</t>
  </si>
  <si>
    <t>Banujah</t>
  </si>
  <si>
    <t>CHERFA</t>
  </si>
  <si>
    <t>Leslie</t>
  </si>
  <si>
    <t>PEREIRA</t>
  </si>
  <si>
    <t>Micaela</t>
  </si>
  <si>
    <t>ITG</t>
  </si>
  <si>
    <t>ALTAY</t>
  </si>
  <si>
    <t>DOMGJONI</t>
  </si>
  <si>
    <t>LITSCHER</t>
  </si>
  <si>
    <t>Deborah</t>
  </si>
  <si>
    <t>Mondelez</t>
  </si>
  <si>
    <t>Liridona</t>
  </si>
  <si>
    <t>ISMAJILI</t>
  </si>
  <si>
    <t>BONNENFANT</t>
  </si>
  <si>
    <t>EICHL</t>
  </si>
  <si>
    <t>FELLER</t>
  </si>
  <si>
    <t>KANG</t>
  </si>
  <si>
    <t>KARIKO</t>
  </si>
  <si>
    <t>MALIK</t>
  </si>
  <si>
    <t>MEIER-KARIMI</t>
  </si>
  <si>
    <t xml:space="preserve">Flor </t>
  </si>
  <si>
    <t>SOUKUP</t>
  </si>
  <si>
    <t>Manon</t>
  </si>
  <si>
    <t>Moniza</t>
  </si>
  <si>
    <t>Monica</t>
  </si>
  <si>
    <t>Total hours</t>
  </si>
  <si>
    <t>NISHIMIYA</t>
  </si>
  <si>
    <t>Reiko</t>
  </si>
  <si>
    <t>Loredana</t>
  </si>
  <si>
    <t xml:space="preserve">CHIS </t>
  </si>
  <si>
    <t>Sinziana</t>
  </si>
  <si>
    <t>RUGINA</t>
  </si>
  <si>
    <t>LAUCHYNOUSKI</t>
  </si>
  <si>
    <t>DEVAUX</t>
  </si>
  <si>
    <t>Tiffany</t>
  </si>
  <si>
    <t>DEBARGE</t>
  </si>
  <si>
    <t>ISIDOR</t>
  </si>
  <si>
    <t>Cyril</t>
  </si>
  <si>
    <t>Audrey</t>
  </si>
  <si>
    <t>BAT (ou via Brand Venue)</t>
  </si>
  <si>
    <t>William Grant &amp; Sons</t>
  </si>
  <si>
    <t>Remy Cointreau</t>
  </si>
  <si>
    <t>Moët Hennessy</t>
  </si>
  <si>
    <t>Pernod Ricard</t>
  </si>
  <si>
    <t>Dufry</t>
  </si>
  <si>
    <t>TOTAL</t>
  </si>
  <si>
    <t>TOTAL BASEL</t>
  </si>
  <si>
    <t>TOTAL ZURICH</t>
  </si>
  <si>
    <t>TOTAL GENEVA</t>
  </si>
  <si>
    <t>BRAND NAME</t>
  </si>
  <si>
    <t>BASEL - PRODUCTION</t>
  </si>
  <si>
    <t>GENEVA - PRODUCTION</t>
  </si>
  <si>
    <t>TOTAL STRUCTURE</t>
  </si>
  <si>
    <t>MANAGEMENT TEAM - STRUCTURE</t>
  </si>
  <si>
    <t>ZURICH - PRODUCTION</t>
  </si>
  <si>
    <t xml:space="preserve">GRAND TOTAL PER BRAND : </t>
  </si>
  <si>
    <t>Employee's Name</t>
  </si>
  <si>
    <r>
      <t>DEBENATH</t>
    </r>
    <r>
      <rPr>
        <sz val="11"/>
        <color rgb="FF0070C0"/>
        <rFont val="Calibri"/>
        <family val="2"/>
        <scheme val="minor"/>
      </rPr>
      <t xml:space="preserve"> </t>
    </r>
    <r>
      <rPr>
        <sz val="11"/>
        <color theme="4" tint="-0.249977111117893"/>
        <rFont val="Calibri"/>
        <family val="2"/>
        <scheme val="minor"/>
      </rPr>
      <t>[Promoter]</t>
    </r>
  </si>
  <si>
    <r>
      <t xml:space="preserve">BEDNER </t>
    </r>
    <r>
      <rPr>
        <sz val="11"/>
        <color theme="4" tint="-0.249977111117893"/>
        <rFont val="Calibri"/>
        <family val="2"/>
        <scheme val="minor"/>
      </rPr>
      <t>[Promoter]</t>
    </r>
  </si>
  <si>
    <t>Week hours</t>
  </si>
  <si>
    <t>Sunday / BH hours</t>
  </si>
  <si>
    <t>Total REGULAR HOURS</t>
  </si>
  <si>
    <t>Total SUNDAY / BH hours</t>
  </si>
  <si>
    <t>MANAGEMENT - STRUCTURE</t>
  </si>
  <si>
    <t>TRAINING</t>
  </si>
  <si>
    <r>
      <t>BEDNER</t>
    </r>
    <r>
      <rPr>
        <sz val="11"/>
        <color rgb="FF0070C0"/>
        <rFont val="Calibri"/>
        <family val="2"/>
        <scheme val="minor"/>
      </rPr>
      <t xml:space="preserve"> </t>
    </r>
    <r>
      <rPr>
        <sz val="11"/>
        <color theme="4" tint="-0.249977111117893"/>
        <rFont val="Calibri"/>
        <family val="2"/>
        <scheme val="minor"/>
      </rPr>
      <t>[Leader]</t>
    </r>
  </si>
  <si>
    <r>
      <t>DEBENATH</t>
    </r>
    <r>
      <rPr>
        <sz val="11"/>
        <color theme="4" tint="-0.249977111117893"/>
        <rFont val="Calibri"/>
        <family val="2"/>
        <scheme val="minor"/>
      </rPr>
      <t xml:space="preserve"> [Leader]</t>
    </r>
  </si>
  <si>
    <t>TOTAL HOURS CALCULATION &amp; COST</t>
  </si>
  <si>
    <t>COST</t>
  </si>
  <si>
    <t>PARTEMA CH - CALCUL DES DECOUPES DE CHARGES PATRONALES</t>
  </si>
  <si>
    <r>
      <rPr>
        <b/>
        <u/>
        <sz val="11"/>
        <color theme="1"/>
        <rFont val="Calibri"/>
        <family val="2"/>
        <scheme val="minor"/>
      </rPr>
      <t>Document base :</t>
    </r>
    <r>
      <rPr>
        <b/>
        <sz val="11"/>
        <color theme="1"/>
        <rFont val="Calibri"/>
        <family val="2"/>
        <scheme val="minor"/>
      </rPr>
      <t xml:space="preserve"> 01/01/2018..30/05/2018</t>
    </r>
  </si>
  <si>
    <t>TOTAL CH</t>
  </si>
  <si>
    <t>5000.</t>
  </si>
  <si>
    <t>Salaire brut</t>
  </si>
  <si>
    <t>9062.</t>
  </si>
  <si>
    <t>Salaire coordonné</t>
  </si>
  <si>
    <t>PARTS EMPLOYEUR :</t>
  </si>
  <si>
    <t>5010.</t>
  </si>
  <si>
    <t>Cotisation AVS/AI/APG</t>
  </si>
  <si>
    <t>5015.</t>
  </si>
  <si>
    <t>Cotisation Assurance Maternité</t>
  </si>
  <si>
    <t>5020.</t>
  </si>
  <si>
    <t>Cotisation AC</t>
  </si>
  <si>
    <t>5042.1</t>
  </si>
  <si>
    <t>Cotisation AAP</t>
  </si>
  <si>
    <t>5045.1</t>
  </si>
  <si>
    <t>Cotisation ss IJM</t>
  </si>
  <si>
    <t>5050.</t>
  </si>
  <si>
    <t>Cotisation LPP</t>
  </si>
  <si>
    <t>TOTAL CHF</t>
  </si>
  <si>
    <t>TOTAL % part employeur</t>
  </si>
  <si>
    <t>Double check to do</t>
  </si>
  <si>
    <t>PARTS EMPLOYEUR (% salaire brut)</t>
  </si>
  <si>
    <t>ATTENTION, liaison avec Salaire coordonné</t>
  </si>
  <si>
    <t>Total % sans 5050</t>
  </si>
  <si>
    <t>Diff (= % cotisation LPP)</t>
  </si>
  <si>
    <t>Cotisation LPP vs Salaire coordonné %</t>
  </si>
  <si>
    <t>Total à cotiser (x2)</t>
  </si>
  <si>
    <t>ZURICH</t>
  </si>
  <si>
    <t>CHRIS</t>
  </si>
  <si>
    <t>ISMAILJI</t>
  </si>
  <si>
    <t>JIMENEZ (Guillermo)</t>
  </si>
  <si>
    <t>JIMENEZ (Hugo)</t>
  </si>
  <si>
    <t>KARIKO HAJAS</t>
  </si>
  <si>
    <t>REIKO</t>
  </si>
  <si>
    <t>SINZIANA</t>
  </si>
  <si>
    <t>SORIANO</t>
  </si>
  <si>
    <t>GENEVE</t>
  </si>
  <si>
    <t>x</t>
  </si>
  <si>
    <t>PBSLDJ</t>
  </si>
  <si>
    <t>PBSLDT</t>
  </si>
  <si>
    <t>PBSLGO</t>
  </si>
  <si>
    <t>PBSLJM</t>
  </si>
  <si>
    <t>PBSLVC</t>
  </si>
  <si>
    <t>PBSLWA</t>
  </si>
  <si>
    <t>PZRHAA</t>
  </si>
  <si>
    <t>PZRHBP1</t>
  </si>
  <si>
    <t>PZRHBP2</t>
  </si>
  <si>
    <t>PZRHBC</t>
  </si>
  <si>
    <t>PZRHBR</t>
  </si>
  <si>
    <t>PZRHBM</t>
  </si>
  <si>
    <t>PZRHBA</t>
  </si>
  <si>
    <t>PZRHBI</t>
  </si>
  <si>
    <t>PZRHCL</t>
  </si>
  <si>
    <t>PZRHDJ</t>
  </si>
  <si>
    <t>PZRHDS</t>
  </si>
  <si>
    <t>PZRHDB</t>
  </si>
  <si>
    <t>PZRHEA</t>
  </si>
  <si>
    <t>PZRHED</t>
  </si>
  <si>
    <t>PZRHFB</t>
  </si>
  <si>
    <t>PZRHFV</t>
  </si>
  <si>
    <t>PZRHFS</t>
  </si>
  <si>
    <t>PZRHGI</t>
  </si>
  <si>
    <t>PZRHLE</t>
  </si>
  <si>
    <t>PZRHLD</t>
  </si>
  <si>
    <t>PZRHMM</t>
  </si>
  <si>
    <t>PZRHMW</t>
  </si>
  <si>
    <t>PZRHMA</t>
  </si>
  <si>
    <t>PZRHNR</t>
  </si>
  <si>
    <t>PZRHPJ</t>
  </si>
  <si>
    <t>PZRHRS</t>
  </si>
  <si>
    <t>PZRHSD</t>
  </si>
  <si>
    <t>PZRHSF</t>
  </si>
  <si>
    <t>PZRHSX</t>
  </si>
  <si>
    <t>PZRHTA</t>
  </si>
  <si>
    <t>PZRHVC</t>
  </si>
  <si>
    <t>PZRHWS</t>
  </si>
  <si>
    <t>PZRHIL1</t>
  </si>
  <si>
    <t>PZRHIL2</t>
  </si>
  <si>
    <t>PZRHKS1</t>
  </si>
  <si>
    <t>PZRHKS2</t>
  </si>
  <si>
    <t>PZRHHS</t>
  </si>
  <si>
    <t>PZRHRA</t>
  </si>
  <si>
    <t>PZRHRP</t>
  </si>
  <si>
    <t>PZRHTN</t>
  </si>
  <si>
    <t>PZRHZF</t>
  </si>
  <si>
    <t>PZRHMM1</t>
  </si>
  <si>
    <t>PZRHMM2</t>
  </si>
  <si>
    <t>PGVABA</t>
  </si>
  <si>
    <t>PZRHCRI</t>
  </si>
  <si>
    <t>PZRHJAG</t>
  </si>
  <si>
    <t>PZRHJAH</t>
  </si>
  <si>
    <t>PZRHKHC</t>
  </si>
  <si>
    <t>PZRHKJT</t>
  </si>
  <si>
    <t>PZRHNRJ</t>
  </si>
  <si>
    <t>PZRHSZD</t>
  </si>
  <si>
    <t>PGVABAA</t>
  </si>
  <si>
    <t>PGVACSI</t>
  </si>
  <si>
    <t>PGVAQGG</t>
  </si>
  <si>
    <t>PGVATON</t>
  </si>
  <si>
    <t>PGVACL</t>
  </si>
  <si>
    <t>PGVADA</t>
  </si>
  <si>
    <t>PGVAEM</t>
  </si>
  <si>
    <t>PGVAGL</t>
  </si>
  <si>
    <t>PGVAJJ</t>
  </si>
  <si>
    <t>PGVALJ</t>
  </si>
  <si>
    <t>PGVALE</t>
  </si>
  <si>
    <t>PGVAPM</t>
  </si>
  <si>
    <t>PGVARD</t>
  </si>
  <si>
    <t>PGVASN</t>
  </si>
  <si>
    <t>PGVASB</t>
  </si>
  <si>
    <t>PFVASL</t>
  </si>
  <si>
    <t>PGVAYN</t>
  </si>
  <si>
    <t>SDC</t>
  </si>
  <si>
    <t>SIA</t>
  </si>
  <si>
    <t>SBR</t>
  </si>
  <si>
    <t>SDJ</t>
  </si>
  <si>
    <t>SDF</t>
  </si>
  <si>
    <t>SDH</t>
  </si>
  <si>
    <t>SGA</t>
  </si>
  <si>
    <t>SKM</t>
  </si>
  <si>
    <t>Code</t>
  </si>
  <si>
    <t>PZRHMKM</t>
  </si>
  <si>
    <t>TOTAL PZRH</t>
  </si>
  <si>
    <t>TOTAL PBSL</t>
  </si>
  <si>
    <t>TOTAL PGVA</t>
  </si>
  <si>
    <t>TOTAL S</t>
  </si>
  <si>
    <t>THURSDAY</t>
  </si>
  <si>
    <t>Clarins</t>
  </si>
  <si>
    <t>Favarger</t>
  </si>
  <si>
    <t>LVMH Fragrances</t>
  </si>
  <si>
    <t>PBSLEMV</t>
  </si>
  <si>
    <t>Bacardi</t>
  </si>
  <si>
    <t>Campari</t>
  </si>
  <si>
    <t>PZRHRJ</t>
  </si>
  <si>
    <t>CLIENT ==&gt;</t>
  </si>
  <si>
    <t>Begins at</t>
  </si>
  <si>
    <t>Ends at</t>
  </si>
  <si>
    <t>Total paid hours</t>
  </si>
  <si>
    <t>Break at</t>
  </si>
  <si>
    <t>04.05</t>
  </si>
  <si>
    <t>04.06</t>
  </si>
  <si>
    <t>04.07</t>
  </si>
  <si>
    <t>04.08</t>
  </si>
  <si>
    <t>04.09</t>
  </si>
  <si>
    <t>04.10</t>
  </si>
  <si>
    <t>04.11</t>
  </si>
  <si>
    <t>04.12</t>
  </si>
  <si>
    <t>04.13</t>
  </si>
  <si>
    <t>04.14</t>
  </si>
  <si>
    <t>04.15</t>
  </si>
  <si>
    <t>04.16</t>
  </si>
  <si>
    <t>04.17</t>
  </si>
  <si>
    <t>04.18</t>
  </si>
  <si>
    <t>04.19</t>
  </si>
  <si>
    <t>04.20</t>
  </si>
  <si>
    <t>04.21</t>
  </si>
  <si>
    <t>04.22</t>
  </si>
  <si>
    <t>04.23</t>
  </si>
  <si>
    <t>04.24</t>
  </si>
  <si>
    <t>05.06</t>
  </si>
  <si>
    <t>05.07</t>
  </si>
  <si>
    <t>05.08</t>
  </si>
  <si>
    <t>05.09</t>
  </si>
  <si>
    <t>05.10</t>
  </si>
  <si>
    <t>05.11</t>
  </si>
  <si>
    <t>05.12</t>
  </si>
  <si>
    <t>05.13</t>
  </si>
  <si>
    <t>05.14</t>
  </si>
  <si>
    <t>05.15</t>
  </si>
  <si>
    <t>05.16</t>
  </si>
  <si>
    <t>05.17</t>
  </si>
  <si>
    <t>05.18</t>
  </si>
  <si>
    <t>05.19</t>
  </si>
  <si>
    <t>05.20</t>
  </si>
  <si>
    <t>05.21</t>
  </si>
  <si>
    <t>05.22</t>
  </si>
  <si>
    <t>05.23</t>
  </si>
  <si>
    <t>05.24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</si>
  <si>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</si>
  <si>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</si>
  <si>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</si>
  <si>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</si>
  <si>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</si>
  <si>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</si>
  <si>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</si>
  <si>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</si>
  <si>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06.15</t>
  </si>
  <si>
    <t>06.16</t>
  </si>
  <si>
    <t>06.17</t>
  </si>
  <si>
    <t>06.18</t>
  </si>
  <si>
    <t>06.19</t>
  </si>
  <si>
    <t>06.20</t>
  </si>
  <si>
    <t>06.21</t>
  </si>
  <si>
    <t>06.22</t>
  </si>
  <si>
    <t>06.23</t>
  </si>
  <si>
    <t>06.24</t>
  </si>
  <si>
    <t>07.08</t>
  </si>
  <si>
    <t>07.09</t>
  </si>
  <si>
    <t>07.10</t>
  </si>
  <si>
    <t>07.11</t>
  </si>
  <si>
    <t>07.12</t>
  </si>
  <si>
    <t>07.13</t>
  </si>
  <si>
    <t>07.14</t>
  </si>
  <si>
    <t>07.15</t>
  </si>
  <si>
    <t>07.16</t>
  </si>
  <si>
    <t>07.17</t>
  </si>
  <si>
    <t>07.18</t>
  </si>
  <si>
    <t>07.19</t>
  </si>
  <si>
    <t>07.20</t>
  </si>
  <si>
    <t>07.21</t>
  </si>
  <si>
    <t>07.22</t>
  </si>
  <si>
    <t>07.23</t>
  </si>
  <si>
    <t>07.24</t>
  </si>
  <si>
    <t>08.09</t>
  </si>
  <si>
    <t>08.10</t>
  </si>
  <si>
    <t>08.11</t>
  </si>
  <si>
    <t>08.12</t>
  </si>
  <si>
    <t>08.13</t>
  </si>
  <si>
    <t>08.14</t>
  </si>
  <si>
    <t>08.15</t>
  </si>
  <si>
    <t>08.16</t>
  </si>
  <si>
    <t>08.17</t>
  </si>
  <si>
    <t>08.18</t>
  </si>
  <si>
    <t>08.19</t>
  </si>
  <si>
    <t>08.20</t>
  </si>
  <si>
    <t>08.21</t>
  </si>
  <si>
    <t>08.22</t>
  </si>
  <si>
    <t>08.23</t>
  </si>
  <si>
    <t>08.24</t>
  </si>
  <si>
    <t>09.10</t>
  </si>
  <si>
    <t>09.11</t>
  </si>
  <si>
    <t>09.12</t>
  </si>
  <si>
    <t>09.13</t>
  </si>
  <si>
    <t>09.14</t>
  </si>
  <si>
    <t>09.15</t>
  </si>
  <si>
    <t>09.16</t>
  </si>
  <si>
    <t>09.17</t>
  </si>
  <si>
    <t>09.18</t>
  </si>
  <si>
    <t>09.19</t>
  </si>
  <si>
    <t>09.20</t>
  </si>
  <si>
    <t>09.21</t>
  </si>
  <si>
    <t>09.22</t>
  </si>
  <si>
    <t>09.23</t>
  </si>
  <si>
    <t>09.24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</si>
  <si>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</si>
  <si>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</si>
  <si>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</si>
  <si>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</si>
  <si>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</si>
  <si>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</si>
  <si>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</si>
  <si>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</si>
  <si>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</si>
  <si>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</si>
  <si>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</si>
  <si>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</si>
  <si>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10.23</t>
  </si>
  <si>
    <t>10.24</t>
  </si>
  <si>
    <t>11.12</t>
  </si>
  <si>
    <t>11.13</t>
  </si>
  <si>
    <t>11.14</t>
  </si>
  <si>
    <t>11.15</t>
  </si>
  <si>
    <t>11.16</t>
  </si>
  <si>
    <t>11.17</t>
  </si>
  <si>
    <t>11.18</t>
  </si>
  <si>
    <t>11.19</t>
  </si>
  <si>
    <t>11.20</t>
  </si>
  <si>
    <t>11.21</t>
  </si>
  <si>
    <t>11.22</t>
  </si>
  <si>
    <t>11.23</t>
  </si>
  <si>
    <t>11.24</t>
  </si>
  <si>
    <t>PARTEMA - PLANNING SCENARIO DATABASE</t>
  </si>
  <si>
    <t>12.13</t>
  </si>
  <si>
    <t>12.14</t>
  </si>
  <si>
    <t>12.15</t>
  </si>
  <si>
    <t>12.16</t>
  </si>
  <si>
    <t>12.17</t>
  </si>
  <si>
    <t>12.18</t>
  </si>
  <si>
    <t>12.19</t>
  </si>
  <si>
    <t>12.20</t>
  </si>
  <si>
    <t>12.21</t>
  </si>
  <si>
    <t>12.22</t>
  </si>
  <si>
    <t>12.23</t>
  </si>
  <si>
    <t>12.24</t>
  </si>
  <si>
    <t>13.14</t>
  </si>
  <si>
    <t>13.15</t>
  </si>
  <si>
    <t>13.16</t>
  </si>
  <si>
    <t>13.17</t>
  </si>
  <si>
    <t>13.18</t>
  </si>
  <si>
    <t>13.19</t>
  </si>
  <si>
    <t>13.20</t>
  </si>
  <si>
    <t>13.21</t>
  </si>
  <si>
    <t>13.22</t>
  </si>
  <si>
    <t>13.23</t>
  </si>
  <si>
    <t>13.24</t>
  </si>
  <si>
    <t>14.15</t>
  </si>
  <si>
    <t>14.16</t>
  </si>
  <si>
    <t>14.17</t>
  </si>
  <si>
    <t>14.18</t>
  </si>
  <si>
    <t>14.19</t>
  </si>
  <si>
    <t>14.20</t>
  </si>
  <si>
    <t>14.21</t>
  </si>
  <si>
    <t>14.22</t>
  </si>
  <si>
    <t>14.23</t>
  </si>
  <si>
    <t>14.24</t>
  </si>
  <si>
    <t>15.16</t>
  </si>
  <si>
    <t>15.17</t>
  </si>
  <si>
    <t>15.18</t>
  </si>
  <si>
    <t>15.19</t>
  </si>
  <si>
    <t>15.20</t>
  </si>
  <si>
    <t>15.21</t>
  </si>
  <si>
    <t>15.22</t>
  </si>
  <si>
    <t>15.23</t>
  </si>
  <si>
    <t>15.24</t>
  </si>
  <si>
    <t>16.17</t>
  </si>
  <si>
    <t>16.18</t>
  </si>
  <si>
    <t>16.19</t>
  </si>
  <si>
    <t>16.20</t>
  </si>
  <si>
    <t>16.21</t>
  </si>
  <si>
    <t>16.22</t>
  </si>
  <si>
    <t>16.23</t>
  </si>
  <si>
    <t>16.24</t>
  </si>
  <si>
    <t>17.18</t>
  </si>
  <si>
    <t>17.19</t>
  </si>
  <si>
    <t>17.20</t>
  </si>
  <si>
    <t>17.21</t>
  </si>
  <si>
    <t>17.22</t>
  </si>
  <si>
    <t>17.23</t>
  </si>
  <si>
    <t>17.24</t>
  </si>
  <si>
    <t>18.19</t>
  </si>
  <si>
    <t>18.20</t>
  </si>
  <si>
    <t>18.21</t>
  </si>
  <si>
    <t>18.22</t>
  </si>
  <si>
    <t>18.23</t>
  </si>
  <si>
    <t>18.24</t>
  </si>
  <si>
    <t>19.20</t>
  </si>
  <si>
    <t>19.21</t>
  </si>
  <si>
    <t>19.22</t>
  </si>
  <si>
    <t>19.23</t>
  </si>
  <si>
    <t>19.24</t>
  </si>
  <si>
    <t>20.21</t>
  </si>
  <si>
    <t>20.22</t>
  </si>
  <si>
    <t>20.23</t>
  </si>
  <si>
    <t>20.24</t>
  </si>
  <si>
    <t>21.22</t>
  </si>
  <si>
    <t>21.23</t>
  </si>
  <si>
    <t>21.24</t>
  </si>
  <si>
    <t>22.23</t>
  </si>
  <si>
    <t>22.24</t>
  </si>
  <si>
    <t>23.24</t>
  </si>
  <si>
    <t>SUNDAY</t>
  </si>
  <si>
    <t>Authorized break time</t>
  </si>
  <si>
    <t>MONDAY</t>
  </si>
  <si>
    <t>TUESDAY</t>
  </si>
  <si>
    <t>WEDNESDAY</t>
  </si>
  <si>
    <t>FRIDAY</t>
  </si>
  <si>
    <t>SATURDAY</t>
  </si>
  <si>
    <t>Total H</t>
  </si>
  <si>
    <t>!!</t>
  </si>
  <si>
    <t xml:space="preserve">A conserver : </t>
  </si>
  <si>
    <t>GRAND TOTAL</t>
  </si>
  <si>
    <t>WEEK HOURS</t>
  </si>
  <si>
    <t>SUNDAY / BANK HOLIDAYS</t>
  </si>
  <si>
    <t>04.10.05</t>
  </si>
  <si>
    <t>04.10.06</t>
  </si>
  <si>
    <t>04.10.07</t>
  </si>
  <si>
    <t>04.10.08</t>
  </si>
  <si>
    <t>04.10.09</t>
  </si>
  <si>
    <t>04.11.05</t>
  </si>
  <si>
    <t>04.11.06</t>
  </si>
  <si>
    <t>04.11.07</t>
  </si>
  <si>
    <t>04.11.08</t>
  </si>
  <si>
    <t>04.11.09</t>
  </si>
  <si>
    <t>04.11.10</t>
  </si>
  <si>
    <t>04.12.05</t>
  </si>
  <si>
    <t>04.12.06</t>
  </si>
  <si>
    <t>04.12.07</t>
  </si>
  <si>
    <t>04.12.08</t>
  </si>
  <si>
    <t>04.12.09</t>
  </si>
  <si>
    <t>04.12.10</t>
  </si>
  <si>
    <t>04.12.11</t>
  </si>
  <si>
    <t>04.13.05</t>
  </si>
  <si>
    <t>04.13.06</t>
  </si>
  <si>
    <t>04.13.07</t>
  </si>
  <si>
    <t>04.13.08</t>
  </si>
  <si>
    <t>04.13.09</t>
  </si>
  <si>
    <t>04.13.10</t>
  </si>
  <si>
    <t>04.13.11</t>
  </si>
  <si>
    <t>04.13.12</t>
  </si>
  <si>
    <t>04.14.05</t>
  </si>
  <si>
    <t>04.14.06</t>
  </si>
  <si>
    <t>04.14.07</t>
  </si>
  <si>
    <t>04.14.08</t>
  </si>
  <si>
    <t>04.14.09</t>
  </si>
  <si>
    <t>04.14.10</t>
  </si>
  <si>
    <t>04.14.11</t>
  </si>
  <si>
    <t>04.14.12</t>
  </si>
  <si>
    <t>04.14.13</t>
  </si>
  <si>
    <t>04.15.05</t>
  </si>
  <si>
    <t>04.15.06</t>
  </si>
  <si>
    <t>04.15.07</t>
  </si>
  <si>
    <t>04.15.08</t>
  </si>
  <si>
    <t>04.15.09</t>
  </si>
  <si>
    <t>04.15.10</t>
  </si>
  <si>
    <t>04.15.11</t>
  </si>
  <si>
    <t>04.15.12</t>
  </si>
  <si>
    <t>04.15.13</t>
  </si>
  <si>
    <t>04.15.14</t>
  </si>
  <si>
    <t>04.16.05</t>
  </si>
  <si>
    <t>04.16.06</t>
  </si>
  <si>
    <t>04.16.07</t>
  </si>
  <si>
    <t>04.16.08</t>
  </si>
  <si>
    <t>04.16.09</t>
  </si>
  <si>
    <t>04.16.10</t>
  </si>
  <si>
    <t>04.16.11</t>
  </si>
  <si>
    <t>04.16.12</t>
  </si>
  <si>
    <t>04.16.13</t>
  </si>
  <si>
    <t>04.16.14</t>
  </si>
  <si>
    <t>04.16.15</t>
  </si>
  <si>
    <t>04.17.05</t>
  </si>
  <si>
    <t>04.17.06</t>
  </si>
  <si>
    <t>04.17.07</t>
  </si>
  <si>
    <t>04.17.08</t>
  </si>
  <si>
    <t>04.17.09</t>
  </si>
  <si>
    <t>04.17.10</t>
  </si>
  <si>
    <t>04.17.11</t>
  </si>
  <si>
    <t>04.17.12</t>
  </si>
  <si>
    <t>04.17.13</t>
  </si>
  <si>
    <t>04.17.14</t>
  </si>
  <si>
    <t>04.17.15</t>
  </si>
  <si>
    <t>04.17.16</t>
  </si>
  <si>
    <t>04.18.05</t>
  </si>
  <si>
    <t>04.18.06</t>
  </si>
  <si>
    <t>04.18.07</t>
  </si>
  <si>
    <t>04.18.08</t>
  </si>
  <si>
    <t>04.18.09</t>
  </si>
  <si>
    <t>04.18.10</t>
  </si>
  <si>
    <t>04.18.11</t>
  </si>
  <si>
    <t>04.18.12</t>
  </si>
  <si>
    <t>04.18.13</t>
  </si>
  <si>
    <t>04.18.14</t>
  </si>
  <si>
    <t>04.18.15</t>
  </si>
  <si>
    <t>04.18.16</t>
  </si>
  <si>
    <t>04.18.17</t>
  </si>
  <si>
    <t>04.19.05</t>
  </si>
  <si>
    <t>04.19.06</t>
  </si>
  <si>
    <t>04.19.07</t>
  </si>
  <si>
    <t>04.19.08</t>
  </si>
  <si>
    <t>04.19.09</t>
  </si>
  <si>
    <t>04.19.10</t>
  </si>
  <si>
    <t>04.19.11</t>
  </si>
  <si>
    <t>04.19.12</t>
  </si>
  <si>
    <t>04.19.13</t>
  </si>
  <si>
    <t>04.19.14</t>
  </si>
  <si>
    <t>04.19.15</t>
  </si>
  <si>
    <t>04.19.16</t>
  </si>
  <si>
    <t>04.19.17</t>
  </si>
  <si>
    <t>04.19.18</t>
  </si>
  <si>
    <t>04.20.05</t>
  </si>
  <si>
    <t>04.20.06</t>
  </si>
  <si>
    <t>04.20.07</t>
  </si>
  <si>
    <t>04.20.08</t>
  </si>
  <si>
    <t>04.20.09</t>
  </si>
  <si>
    <t>04.20.10</t>
  </si>
  <si>
    <t>04.20.11</t>
  </si>
  <si>
    <t>04.20.12</t>
  </si>
  <si>
    <t>04.20.13</t>
  </si>
  <si>
    <t>04.20.14</t>
  </si>
  <si>
    <t>04.20.15</t>
  </si>
  <si>
    <t>04.20.16</t>
  </si>
  <si>
    <t>04.20.17</t>
  </si>
  <si>
    <t>04.20.18</t>
  </si>
  <si>
    <t>04.20.19</t>
  </si>
  <si>
    <t>04.21.05</t>
  </si>
  <si>
    <t>04.21.06</t>
  </si>
  <si>
    <t>04.21.07</t>
  </si>
  <si>
    <t>04.21.08</t>
  </si>
  <si>
    <t>04.21.09</t>
  </si>
  <si>
    <t>04.21.10</t>
  </si>
  <si>
    <t>04.21.11</t>
  </si>
  <si>
    <t>04.21.12</t>
  </si>
  <si>
    <t>04.21.13</t>
  </si>
  <si>
    <t>04.21.14</t>
  </si>
  <si>
    <t>04.21.15</t>
  </si>
  <si>
    <t>04.21.16</t>
  </si>
  <si>
    <t>04.21.17</t>
  </si>
  <si>
    <t>04.21.18</t>
  </si>
  <si>
    <t>04.21.19</t>
  </si>
  <si>
    <t>04.21.20</t>
  </si>
  <si>
    <t>04.22.05</t>
  </si>
  <si>
    <t>04.22.06</t>
  </si>
  <si>
    <t>04.22.07</t>
  </si>
  <si>
    <t>04.22.08</t>
  </si>
  <si>
    <t>04.22.09</t>
  </si>
  <si>
    <t>04.22.10</t>
  </si>
  <si>
    <t>04.22.11</t>
  </si>
  <si>
    <t>04.22.12</t>
  </si>
  <si>
    <t>04.22.13</t>
  </si>
  <si>
    <t>04.22.14</t>
  </si>
  <si>
    <t>04.22.15</t>
  </si>
  <si>
    <t>04.22.16</t>
  </si>
  <si>
    <t>04.22.17</t>
  </si>
  <si>
    <t>04.22.18</t>
  </si>
  <si>
    <t>04.22.19</t>
  </si>
  <si>
    <t>04.22.20</t>
  </si>
  <si>
    <t>04.22.21</t>
  </si>
  <si>
    <t>04.23.05</t>
  </si>
  <si>
    <t>04.23.06</t>
  </si>
  <si>
    <t>04.23.07</t>
  </si>
  <si>
    <t>04.23.08</t>
  </si>
  <si>
    <t>04.23.09</t>
  </si>
  <si>
    <t>04.23.10</t>
  </si>
  <si>
    <t>04.23.11</t>
  </si>
  <si>
    <t>04.23.12</t>
  </si>
  <si>
    <t>04.23.13</t>
  </si>
  <si>
    <t>04.23.14</t>
  </si>
  <si>
    <t>04.23.15</t>
  </si>
  <si>
    <t>04.23.16</t>
  </si>
  <si>
    <t>04.23.17</t>
  </si>
  <si>
    <t>04.23.18</t>
  </si>
  <si>
    <t>04.23.19</t>
  </si>
  <si>
    <t>04.23.20</t>
  </si>
  <si>
    <t>04.23.21</t>
  </si>
  <si>
    <t>04.23.22</t>
  </si>
  <si>
    <t>04.24.05</t>
  </si>
  <si>
    <t>04.24.06</t>
  </si>
  <si>
    <t>04.24.07</t>
  </si>
  <si>
    <t>04.24.08</t>
  </si>
  <si>
    <t>04.24.09</t>
  </si>
  <si>
    <t>04.24.10</t>
  </si>
  <si>
    <t>04.24.11</t>
  </si>
  <si>
    <t>04.24.12</t>
  </si>
  <si>
    <t>04.24.13</t>
  </si>
  <si>
    <t>04.24.14</t>
  </si>
  <si>
    <t>04.24.15</t>
  </si>
  <si>
    <t>04.24.16</t>
  </si>
  <si>
    <t>04.24.17</t>
  </si>
  <si>
    <t>04.24.18</t>
  </si>
  <si>
    <t>04.24.19</t>
  </si>
  <si>
    <t>04.24.20</t>
  </si>
  <si>
    <t>04.24.21</t>
  </si>
  <si>
    <t>04.24.22</t>
  </si>
  <si>
    <t>04.24.23</t>
  </si>
  <si>
    <t>05.11.06</t>
  </si>
  <si>
    <t>05.11.07</t>
  </si>
  <si>
    <t>05.11.08</t>
  </si>
  <si>
    <t>05.11.09</t>
  </si>
  <si>
    <t>05.11.10</t>
  </si>
  <si>
    <t>05.12.06</t>
  </si>
  <si>
    <t>05.12.07</t>
  </si>
  <si>
    <t>05.12.08</t>
  </si>
  <si>
    <t>05.12.09</t>
  </si>
  <si>
    <t>05.12.10</t>
  </si>
  <si>
    <t>05.12.11</t>
  </si>
  <si>
    <t>05.13.06</t>
  </si>
  <si>
    <t>05.13.07</t>
  </si>
  <si>
    <t>05.13.08</t>
  </si>
  <si>
    <t>05.13.09</t>
  </si>
  <si>
    <t>05.13.10</t>
  </si>
  <si>
    <t>05.13.11</t>
  </si>
  <si>
    <t>05.13.12</t>
  </si>
  <si>
    <t>05.14.06</t>
  </si>
  <si>
    <t>05.14.07</t>
  </si>
  <si>
    <t>05.14.08</t>
  </si>
  <si>
    <t>05.14.09</t>
  </si>
  <si>
    <t>05.14.10</t>
  </si>
  <si>
    <t>05.14.11</t>
  </si>
  <si>
    <t>05.14.12</t>
  </si>
  <si>
    <t>05.14.13</t>
  </si>
  <si>
    <t>05.15.06</t>
  </si>
  <si>
    <t>05.15.07</t>
  </si>
  <si>
    <t>05.15.08</t>
  </si>
  <si>
    <t>05.15.09</t>
  </si>
  <si>
    <t>05.15.10</t>
  </si>
  <si>
    <t>05.15.11</t>
  </si>
  <si>
    <t>05.15.12</t>
  </si>
  <si>
    <t>05.15.13</t>
  </si>
  <si>
    <t>05.15.14</t>
  </si>
  <si>
    <t>05.16.07</t>
  </si>
  <si>
    <t>05.16.06</t>
  </si>
  <si>
    <t>05.16.08</t>
  </si>
  <si>
    <t>05.16.09</t>
  </si>
  <si>
    <t>05.16.10</t>
  </si>
  <si>
    <t>05.16.11</t>
  </si>
  <si>
    <t>05.16.12</t>
  </si>
  <si>
    <t>05.16.13</t>
  </si>
  <si>
    <t>05.16.14</t>
  </si>
  <si>
    <t>05.16.15</t>
  </si>
  <si>
    <t>05.17.06</t>
  </si>
  <si>
    <t>05.17.07</t>
  </si>
  <si>
    <t>05.17.08</t>
  </si>
  <si>
    <t>05.17.09</t>
  </si>
  <si>
    <t>05.17.10</t>
  </si>
  <si>
    <t>05.17.11</t>
  </si>
  <si>
    <t>05.17.12</t>
  </si>
  <si>
    <t>05.17.13</t>
  </si>
  <si>
    <t>05.17.14</t>
  </si>
  <si>
    <t>05.17.15</t>
  </si>
  <si>
    <t>05.17.16</t>
  </si>
  <si>
    <t>05.18.06</t>
  </si>
  <si>
    <t>05.18.07</t>
  </si>
  <si>
    <t>05.18.08</t>
  </si>
  <si>
    <t>05.18.09</t>
  </si>
  <si>
    <t>05.18.10</t>
  </si>
  <si>
    <t>05.18.11</t>
  </si>
  <si>
    <t>05.18.12</t>
  </si>
  <si>
    <t>05.18.13</t>
  </si>
  <si>
    <t>05.18.14</t>
  </si>
  <si>
    <t>05.18.15</t>
  </si>
  <si>
    <t>05.18.16</t>
  </si>
  <si>
    <t>05.18.17</t>
  </si>
  <si>
    <t>05.19.06</t>
  </si>
  <si>
    <t>05.19.07</t>
  </si>
  <si>
    <t>05.19.08</t>
  </si>
  <si>
    <t>05.19.09</t>
  </si>
  <si>
    <t>05.19.10</t>
  </si>
  <si>
    <t>05.19.11</t>
  </si>
  <si>
    <t>05.19.12</t>
  </si>
  <si>
    <t>05.19.13</t>
  </si>
  <si>
    <t>05.19.14</t>
  </si>
  <si>
    <t>05.19.15</t>
  </si>
  <si>
    <t>05.19.16</t>
  </si>
  <si>
    <t>05.19.17</t>
  </si>
  <si>
    <t>05.19.18</t>
  </si>
  <si>
    <t>05.20.06</t>
  </si>
  <si>
    <t>05.20.07</t>
  </si>
  <si>
    <t>05.20.08</t>
  </si>
  <si>
    <t>05.20.09</t>
  </si>
  <si>
    <t>05.20.10</t>
  </si>
  <si>
    <t>05.20.11</t>
  </si>
  <si>
    <t>05.20.12</t>
  </si>
  <si>
    <t>05.20.13</t>
  </si>
  <si>
    <t>05.20.14</t>
  </si>
  <si>
    <t>05.20.15</t>
  </si>
  <si>
    <t>05.20.16</t>
  </si>
  <si>
    <t>05.20.17</t>
  </si>
  <si>
    <t>05.20.18</t>
  </si>
  <si>
    <t>05.20.19</t>
  </si>
  <si>
    <t>05.21.06</t>
  </si>
  <si>
    <t>05.21.07</t>
  </si>
  <si>
    <t>05.21.08</t>
  </si>
  <si>
    <t>05.21.09</t>
  </si>
  <si>
    <t>05.21.10</t>
  </si>
  <si>
    <t>05.21.11</t>
  </si>
  <si>
    <t>05.21.12</t>
  </si>
  <si>
    <t>05.21.13</t>
  </si>
  <si>
    <t>05.21.14</t>
  </si>
  <si>
    <t>05.21.15</t>
  </si>
  <si>
    <t>05.21.16</t>
  </si>
  <si>
    <t>05.21.17</t>
  </si>
  <si>
    <t>05.21.18</t>
  </si>
  <si>
    <t>05.21.19</t>
  </si>
  <si>
    <t>05.21.20</t>
  </si>
  <si>
    <t>05.22.06</t>
  </si>
  <si>
    <t>05.22.07</t>
  </si>
  <si>
    <t>05.22.08</t>
  </si>
  <si>
    <t>05.22.09</t>
  </si>
  <si>
    <t>05.22.10</t>
  </si>
  <si>
    <t>05.22.11</t>
  </si>
  <si>
    <t>05.22.12</t>
  </si>
  <si>
    <t>05.22.13</t>
  </si>
  <si>
    <t>05.22.14</t>
  </si>
  <si>
    <t>05.22.15</t>
  </si>
  <si>
    <t>05.22.16</t>
  </si>
  <si>
    <t>05.22.17</t>
  </si>
  <si>
    <t>05.22.18</t>
  </si>
  <si>
    <t>05.22.19</t>
  </si>
  <si>
    <t>05.22.20</t>
  </si>
  <si>
    <t>05.22.21</t>
  </si>
  <si>
    <t>05.23.06</t>
  </si>
  <si>
    <t>05.23.07</t>
  </si>
  <si>
    <t>05.23.08</t>
  </si>
  <si>
    <t>05.23.09</t>
  </si>
  <si>
    <t>05.23.10</t>
  </si>
  <si>
    <t>05.23.11</t>
  </si>
  <si>
    <t>05.23.12</t>
  </si>
  <si>
    <t>05.23.13</t>
  </si>
  <si>
    <t>05.23.14</t>
  </si>
  <si>
    <t>05.23.15</t>
  </si>
  <si>
    <t>05.23.16</t>
  </si>
  <si>
    <t>05.23.17</t>
  </si>
  <si>
    <t>05.23.18</t>
  </si>
  <si>
    <t>05.23.19</t>
  </si>
  <si>
    <t>05.23.20</t>
  </si>
  <si>
    <t>05.23.21</t>
  </si>
  <si>
    <t>05.23.22</t>
  </si>
  <si>
    <t>05.24.06</t>
  </si>
  <si>
    <t>05.24.07</t>
  </si>
  <si>
    <t>05.24.08</t>
  </si>
  <si>
    <t>05.24.09</t>
  </si>
  <si>
    <t>05.24.10</t>
  </si>
  <si>
    <t>05.24.11</t>
  </si>
  <si>
    <t>05.24.12</t>
  </si>
  <si>
    <t>05.24.13</t>
  </si>
  <si>
    <t>05.24.14</t>
  </si>
  <si>
    <t>05.24.15</t>
  </si>
  <si>
    <t>05.24.16</t>
  </si>
  <si>
    <t>05.24.17</t>
  </si>
  <si>
    <t>05.24.18</t>
  </si>
  <si>
    <t>05.24.19</t>
  </si>
  <si>
    <t>05.24.20</t>
  </si>
  <si>
    <t>05.24.21</t>
  </si>
  <si>
    <t>05.24.22</t>
  </si>
  <si>
    <t>05.24.23</t>
  </si>
  <si>
    <t>06.12.07</t>
  </si>
  <si>
    <t>06.12.08</t>
  </si>
  <si>
    <t>06.12.09</t>
  </si>
  <si>
    <t>06.12.10</t>
  </si>
  <si>
    <t>06.12.11</t>
  </si>
  <si>
    <t>06.13.07</t>
  </si>
  <si>
    <t>06.13.08</t>
  </si>
  <si>
    <t>06.13.09</t>
  </si>
  <si>
    <t>06.13.10</t>
  </si>
  <si>
    <t>06.13.11</t>
  </si>
  <si>
    <t>06.13.12</t>
  </si>
  <si>
    <t>06.14.07</t>
  </si>
  <si>
    <t>06.14.08</t>
  </si>
  <si>
    <t>06.14.09</t>
  </si>
  <si>
    <t>06.14.10</t>
  </si>
  <si>
    <t>06.14.11</t>
  </si>
  <si>
    <t>06.14.12</t>
  </si>
  <si>
    <t>06.14.13</t>
  </si>
  <si>
    <t>06.15.07</t>
  </si>
  <si>
    <t>06.15.08</t>
  </si>
  <si>
    <t>06.15.09</t>
  </si>
  <si>
    <t>06.15.10</t>
  </si>
  <si>
    <t>06.15.11</t>
  </si>
  <si>
    <t>06.15.12</t>
  </si>
  <si>
    <t>06.15.13</t>
  </si>
  <si>
    <t>06.15.14</t>
  </si>
  <si>
    <t>06.16.07</t>
  </si>
  <si>
    <t>06.16.08</t>
  </si>
  <si>
    <t>06.16.09</t>
  </si>
  <si>
    <t>06.16.10</t>
  </si>
  <si>
    <t>06.16.11</t>
  </si>
  <si>
    <t>06.16.12</t>
  </si>
  <si>
    <t>06.16.13</t>
  </si>
  <si>
    <t>06.16.14</t>
  </si>
  <si>
    <t>06.16.15</t>
  </si>
  <si>
    <t>06.17.07</t>
  </si>
  <si>
    <t>16.17.08</t>
  </si>
  <si>
    <t>06.17.08</t>
  </si>
  <si>
    <t>16.17.09</t>
  </si>
  <si>
    <t>06.17.09</t>
  </si>
  <si>
    <t>16.17.10</t>
  </si>
  <si>
    <t>06.17.10</t>
  </si>
  <si>
    <t>16.17.11</t>
  </si>
  <si>
    <t>06.17.11</t>
  </si>
  <si>
    <t>16.17.12</t>
  </si>
  <si>
    <t>06.18.07</t>
  </si>
  <si>
    <t>06.18.08</t>
  </si>
  <si>
    <t>06.18.09</t>
  </si>
  <si>
    <t>06.18.10</t>
  </si>
  <si>
    <t>06.18.11</t>
  </si>
  <si>
    <t>06.18.12</t>
  </si>
  <si>
    <t>06.18.13</t>
  </si>
  <si>
    <t>06.18.14</t>
  </si>
  <si>
    <t>06.18.15</t>
  </si>
  <si>
    <t>06.18.16</t>
  </si>
  <si>
    <t>06.18.17</t>
  </si>
  <si>
    <t>06.19.07</t>
  </si>
  <si>
    <t>06.19.08</t>
  </si>
  <si>
    <t>06.19.09</t>
  </si>
  <si>
    <t>06.19.10</t>
  </si>
  <si>
    <t>06.19.11</t>
  </si>
  <si>
    <t>06.19.12</t>
  </si>
  <si>
    <t>06.19.13</t>
  </si>
  <si>
    <t>06.19.14</t>
  </si>
  <si>
    <t>06.19.15</t>
  </si>
  <si>
    <t>06.19.16</t>
  </si>
  <si>
    <t>06.19.17</t>
  </si>
  <si>
    <t>06.19.18</t>
  </si>
  <si>
    <t>06.20.07</t>
  </si>
  <si>
    <t>06.20.08</t>
  </si>
  <si>
    <t>06.20.09</t>
  </si>
  <si>
    <t>06.20.10</t>
  </si>
  <si>
    <t>06.20.11</t>
  </si>
  <si>
    <t>06.20.12</t>
  </si>
  <si>
    <t>06.20.13</t>
  </si>
  <si>
    <t>06.20.14</t>
  </si>
  <si>
    <t>06.20.15</t>
  </si>
  <si>
    <t>06.20.16</t>
  </si>
  <si>
    <t>06.20.17</t>
  </si>
  <si>
    <t>06.20.18</t>
  </si>
  <si>
    <t>06.20.19</t>
  </si>
  <si>
    <t>06.21.07</t>
  </si>
  <si>
    <t>06.21.08</t>
  </si>
  <si>
    <t>06.21.09</t>
  </si>
  <si>
    <t>06.21.10</t>
  </si>
  <si>
    <t>06.21.11</t>
  </si>
  <si>
    <t>06.21.12</t>
  </si>
  <si>
    <t>06.21.13</t>
  </si>
  <si>
    <t>06.21.14</t>
  </si>
  <si>
    <t>06.21.15</t>
  </si>
  <si>
    <t>06.21.16</t>
  </si>
  <si>
    <t>06.21.17</t>
  </si>
  <si>
    <t>06.21.18</t>
  </si>
  <si>
    <t>06.21.19</t>
  </si>
  <si>
    <t>06.21.20</t>
  </si>
  <si>
    <t>06.22.07</t>
  </si>
  <si>
    <t>06.22.08</t>
  </si>
  <si>
    <t>06.22.09</t>
  </si>
  <si>
    <t>06.22.10</t>
  </si>
  <si>
    <t>06.22.11</t>
  </si>
  <si>
    <t>06.22.12</t>
  </si>
  <si>
    <t>06.22.13</t>
  </si>
  <si>
    <t>06.22.14</t>
  </si>
  <si>
    <t>06.22.15</t>
  </si>
  <si>
    <t>06.22.16</t>
  </si>
  <si>
    <t>06.22.17</t>
  </si>
  <si>
    <t>06.22.18</t>
  </si>
  <si>
    <t>06.22.19</t>
  </si>
  <si>
    <t>06.22.20</t>
  </si>
  <si>
    <t>06.22.21</t>
  </si>
  <si>
    <t>06.23.07</t>
  </si>
  <si>
    <t>06.23.08</t>
  </si>
  <si>
    <t>06.23.09</t>
  </si>
  <si>
    <t>06.23.10</t>
  </si>
  <si>
    <t>06.23.11</t>
  </si>
  <si>
    <t>06.23.12</t>
  </si>
  <si>
    <t>06.23.13</t>
  </si>
  <si>
    <t>06.23.14</t>
  </si>
  <si>
    <t>06.23.15</t>
  </si>
  <si>
    <t>06.23.16</t>
  </si>
  <si>
    <t>06.23.17</t>
  </si>
  <si>
    <t>06.23.18</t>
  </si>
  <si>
    <t>06.23.19</t>
  </si>
  <si>
    <t>06.23.20</t>
  </si>
  <si>
    <t>06.23.21</t>
  </si>
  <si>
    <t>06.23.22</t>
  </si>
  <si>
    <t>06.24.07</t>
  </si>
  <si>
    <t>06.24.08</t>
  </si>
  <si>
    <t>06.24.09</t>
  </si>
  <si>
    <t>06.24.10</t>
  </si>
  <si>
    <t>06.24.11</t>
  </si>
  <si>
    <t>06.24.12</t>
  </si>
  <si>
    <t>06.24.13</t>
  </si>
  <si>
    <t>06.24.14</t>
  </si>
  <si>
    <t>06.24.15</t>
  </si>
  <si>
    <t>06.24.16</t>
  </si>
  <si>
    <t>06.24.17</t>
  </si>
  <si>
    <t>06.24.18</t>
  </si>
  <si>
    <t>06.24.19</t>
  </si>
  <si>
    <t>06.24.20</t>
  </si>
  <si>
    <t>06.24.21</t>
  </si>
  <si>
    <t>06.24.22</t>
  </si>
  <si>
    <t>06.24.23</t>
  </si>
  <si>
    <t>_</t>
  </si>
  <si>
    <t>|</t>
  </si>
  <si>
    <t>07.13.08</t>
  </si>
  <si>
    <t>07.13.09</t>
  </si>
  <si>
    <t>07.13.10</t>
  </si>
  <si>
    <t>07.13.11</t>
  </si>
  <si>
    <t>07.13.12</t>
  </si>
  <si>
    <t>07.14.08</t>
  </si>
  <si>
    <t>07.14.09</t>
  </si>
  <si>
    <t>07.14.10</t>
  </si>
  <si>
    <t>07.14.11</t>
  </si>
  <si>
    <t>07.14.12</t>
  </si>
  <si>
    <t>07.14.13</t>
  </si>
  <si>
    <t>07.15.08</t>
  </si>
  <si>
    <t>07.15.09</t>
  </si>
  <si>
    <t>07.15.10</t>
  </si>
  <si>
    <t>07.15.11</t>
  </si>
  <si>
    <t>07.15.12</t>
  </si>
  <si>
    <t>07.15.13</t>
  </si>
  <si>
    <t>07.15.14</t>
  </si>
  <si>
    <t>07.16.08</t>
  </si>
  <si>
    <t>07.16.09</t>
  </si>
  <si>
    <t>07.16.10</t>
  </si>
  <si>
    <t>07.16.11</t>
  </si>
  <si>
    <t>07.16.12</t>
  </si>
  <si>
    <t>07.16.13</t>
  </si>
  <si>
    <t>07.16.14</t>
  </si>
  <si>
    <t>07.16.15</t>
  </si>
  <si>
    <t>07.17.08</t>
  </si>
  <si>
    <t>07.17.09</t>
  </si>
  <si>
    <t>07.17.10</t>
  </si>
  <si>
    <t>07.17.11</t>
  </si>
  <si>
    <t>07.17.12</t>
  </si>
  <si>
    <t>07.17.13</t>
  </si>
  <si>
    <t>07.17.14</t>
  </si>
  <si>
    <t>07.17.15</t>
  </si>
  <si>
    <t>07.17.16</t>
  </si>
  <si>
    <t>07.18.08</t>
  </si>
  <si>
    <t>07.18.09</t>
  </si>
  <si>
    <t>07.18.10</t>
  </si>
  <si>
    <t>07.18.11</t>
  </si>
  <si>
    <t>07.18.12</t>
  </si>
  <si>
    <t>07.18.13</t>
  </si>
  <si>
    <t>07.18.14</t>
  </si>
  <si>
    <t>07.18.15</t>
  </si>
  <si>
    <t>07.18.16</t>
  </si>
  <si>
    <t>07.18.17</t>
  </si>
  <si>
    <t>07.19.08</t>
  </si>
  <si>
    <t>07.19.09</t>
  </si>
  <si>
    <t>07.19.10</t>
  </si>
  <si>
    <t>07.19.11</t>
  </si>
  <si>
    <t>07.19.12</t>
  </si>
  <si>
    <t>07.19.13</t>
  </si>
  <si>
    <t>07.19.14</t>
  </si>
  <si>
    <t>07.19.15</t>
  </si>
  <si>
    <t>07.19.16</t>
  </si>
  <si>
    <t>07.19.17</t>
  </si>
  <si>
    <t>07.19.18</t>
  </si>
  <si>
    <t>07.20.08</t>
  </si>
  <si>
    <t>07.20.09</t>
  </si>
  <si>
    <t>07.20.10</t>
  </si>
  <si>
    <t>07.20.11</t>
  </si>
  <si>
    <t>07.20.12</t>
  </si>
  <si>
    <t>07.20.13</t>
  </si>
  <si>
    <t>07.20.14</t>
  </si>
  <si>
    <t>07.20.15</t>
  </si>
  <si>
    <t>07.20.16</t>
  </si>
  <si>
    <t>07.20.17</t>
  </si>
  <si>
    <t>07.20.18</t>
  </si>
  <si>
    <t>07.20.19</t>
  </si>
  <si>
    <t>07.21.08</t>
  </si>
  <si>
    <t>07.21.09</t>
  </si>
  <si>
    <t>07.21.10</t>
  </si>
  <si>
    <t>07.21.11</t>
  </si>
  <si>
    <t>07.21.12</t>
  </si>
  <si>
    <t>07.21.13</t>
  </si>
  <si>
    <t>07.21.14</t>
  </si>
  <si>
    <t>07.21.15</t>
  </si>
  <si>
    <t>07.21.16</t>
  </si>
  <si>
    <t>07.21.17</t>
  </si>
  <si>
    <t>07.21.18</t>
  </si>
  <si>
    <t>07.21.19</t>
  </si>
  <si>
    <t>07.21.20</t>
  </si>
  <si>
    <t>07.22.08</t>
  </si>
  <si>
    <t>07.22.09</t>
  </si>
  <si>
    <t>07.22.10</t>
  </si>
  <si>
    <t>07.22.11</t>
  </si>
  <si>
    <t>07.22.12</t>
  </si>
  <si>
    <t>07.22.13</t>
  </si>
  <si>
    <t>07.22.14</t>
  </si>
  <si>
    <t>07.22.15</t>
  </si>
  <si>
    <t>07.22.16</t>
  </si>
  <si>
    <t>07.22.17</t>
  </si>
  <si>
    <t>07.22.18</t>
  </si>
  <si>
    <t>07.22.19</t>
  </si>
  <si>
    <t>07.22.20</t>
  </si>
  <si>
    <t>07.22.21</t>
  </si>
  <si>
    <t>07.23.08</t>
  </si>
  <si>
    <t>07.23.09</t>
  </si>
  <si>
    <t>07.23.10</t>
  </si>
  <si>
    <t>07.23.11</t>
  </si>
  <si>
    <t>07.23.12</t>
  </si>
  <si>
    <t>07.23.13</t>
  </si>
  <si>
    <t>07.23.14</t>
  </si>
  <si>
    <t>07.23.15</t>
  </si>
  <si>
    <t>07.23.16</t>
  </si>
  <si>
    <t>07.23.17</t>
  </si>
  <si>
    <t>07.23.18</t>
  </si>
  <si>
    <t>07.23.19</t>
  </si>
  <si>
    <t>07.23.20</t>
  </si>
  <si>
    <t>07.23.21</t>
  </si>
  <si>
    <t>07.23.22</t>
  </si>
  <si>
    <t>07.24.08</t>
  </si>
  <si>
    <t>07.24.09</t>
  </si>
  <si>
    <t>07.24.10</t>
  </si>
  <si>
    <t>07.24.11</t>
  </si>
  <si>
    <t>07.24.12</t>
  </si>
  <si>
    <t>07.24.13</t>
  </si>
  <si>
    <t>07.24.14</t>
  </si>
  <si>
    <t>07.24.15</t>
  </si>
  <si>
    <t>07.24.16</t>
  </si>
  <si>
    <t>07.24.17</t>
  </si>
  <si>
    <t>07.24.18</t>
  </si>
  <si>
    <t>07.24.19</t>
  </si>
  <si>
    <t>07.24.20</t>
  </si>
  <si>
    <t>07.24.21</t>
  </si>
  <si>
    <t>07.24.22</t>
  </si>
  <si>
    <t>07.24.23</t>
  </si>
  <si>
    <t>08.14.09</t>
  </si>
  <si>
    <t>08.14.10</t>
  </si>
  <si>
    <t>08.14.11</t>
  </si>
  <si>
    <t>08.14.12</t>
  </si>
  <si>
    <t>08.14.13</t>
  </si>
  <si>
    <t>08.15.09</t>
  </si>
  <si>
    <t>08.15.10</t>
  </si>
  <si>
    <t>08.15.11</t>
  </si>
  <si>
    <t>08.15.12</t>
  </si>
  <si>
    <t>08.15.13</t>
  </si>
  <si>
    <t>08.15.14</t>
  </si>
  <si>
    <t>08.16.09</t>
  </si>
  <si>
    <t>08.16.10</t>
  </si>
  <si>
    <t>08.16.11</t>
  </si>
  <si>
    <t>08.16.12</t>
  </si>
  <si>
    <t>08.16.13</t>
  </si>
  <si>
    <t>08.16.14</t>
  </si>
  <si>
    <t>08.16.15</t>
  </si>
  <si>
    <t>08.17.09</t>
  </si>
  <si>
    <t>08.17.10</t>
  </si>
  <si>
    <t>08.17.11</t>
  </si>
  <si>
    <t>08.17.12</t>
  </si>
  <si>
    <t>08.17.13</t>
  </si>
  <si>
    <t>08.17.14</t>
  </si>
  <si>
    <t>08.17.15</t>
  </si>
  <si>
    <t>08.17.16</t>
  </si>
  <si>
    <t>08.18.09</t>
  </si>
  <si>
    <t>08.18.10</t>
  </si>
  <si>
    <t>08.18.11</t>
  </si>
  <si>
    <t>08.18.12</t>
  </si>
  <si>
    <t>08.18.13</t>
  </si>
  <si>
    <t>08.18.14</t>
  </si>
  <si>
    <t>08.18.15</t>
  </si>
  <si>
    <t>08.18.16</t>
  </si>
  <si>
    <t>08.18.17</t>
  </si>
  <si>
    <t>08.19.09</t>
  </si>
  <si>
    <t>08.19.10</t>
  </si>
  <si>
    <t>08.19.11</t>
  </si>
  <si>
    <t>08.19.12</t>
  </si>
  <si>
    <t>08.19.13</t>
  </si>
  <si>
    <t>08.19.14</t>
  </si>
  <si>
    <t>08.19.15</t>
  </si>
  <si>
    <t>08.19.16</t>
  </si>
  <si>
    <t>08.19.17</t>
  </si>
  <si>
    <t>08.19.18</t>
  </si>
  <si>
    <t>08.20.09</t>
  </si>
  <si>
    <t>08.20.10</t>
  </si>
  <si>
    <t>08.20.11</t>
  </si>
  <si>
    <t>08.20.12</t>
  </si>
  <si>
    <t>08.20.13</t>
  </si>
  <si>
    <t>08.20.14</t>
  </si>
  <si>
    <t>08.20.15</t>
  </si>
  <si>
    <t>08.20.16</t>
  </si>
  <si>
    <t>08.20.17</t>
  </si>
  <si>
    <t>08.20.18</t>
  </si>
  <si>
    <t>08.20.19</t>
  </si>
  <si>
    <t>08.21.09</t>
  </si>
  <si>
    <t>08.21.10</t>
  </si>
  <si>
    <t>08.21.11</t>
  </si>
  <si>
    <t>08.21.12</t>
  </si>
  <si>
    <t>08.21.13</t>
  </si>
  <si>
    <t>08.21.14</t>
  </si>
  <si>
    <t>08.21.15</t>
  </si>
  <si>
    <t>08.21.16</t>
  </si>
  <si>
    <t>08.21.17</t>
  </si>
  <si>
    <t>08.21.18</t>
  </si>
  <si>
    <t>08.21.19</t>
  </si>
  <si>
    <t>08.21.20</t>
  </si>
  <si>
    <t>08.22.09</t>
  </si>
  <si>
    <t>08.22.10</t>
  </si>
  <si>
    <t>08.22.11</t>
  </si>
  <si>
    <t>08.22.12</t>
  </si>
  <si>
    <t>08.22.13</t>
  </si>
  <si>
    <t>08.22.14</t>
  </si>
  <si>
    <t>08.22.15</t>
  </si>
  <si>
    <t>08.22.16</t>
  </si>
  <si>
    <t>08.22.17</t>
  </si>
  <si>
    <t>08.22.18</t>
  </si>
  <si>
    <t>08.22.19</t>
  </si>
  <si>
    <t>08.22.20</t>
  </si>
  <si>
    <t>08.22.21</t>
  </si>
  <si>
    <t>08.23.09</t>
  </si>
  <si>
    <t>08.23.10</t>
  </si>
  <si>
    <t>08.23.11</t>
  </si>
  <si>
    <t>08.23.12</t>
  </si>
  <si>
    <t>08.23.13</t>
  </si>
  <si>
    <t>08.23.14</t>
  </si>
  <si>
    <t>08.23.15</t>
  </si>
  <si>
    <t>08.23.16</t>
  </si>
  <si>
    <t>08.23.17</t>
  </si>
  <si>
    <t>08.23.18</t>
  </si>
  <si>
    <t>08.23.19</t>
  </si>
  <si>
    <t>08.23.20</t>
  </si>
  <si>
    <t>08.23.21</t>
  </si>
  <si>
    <t>08.23.22</t>
  </si>
  <si>
    <t>08.24.09</t>
  </si>
  <si>
    <t>08.24.10</t>
  </si>
  <si>
    <t>08.24.11</t>
  </si>
  <si>
    <t>08.24.12</t>
  </si>
  <si>
    <t>08.24.13</t>
  </si>
  <si>
    <t>08.24.14</t>
  </si>
  <si>
    <t>08.24.15</t>
  </si>
  <si>
    <t>08.24.16</t>
  </si>
  <si>
    <t>08.24.17</t>
  </si>
  <si>
    <t>08.24.18</t>
  </si>
  <si>
    <t>08.24.19</t>
  </si>
  <si>
    <t>08.24.20</t>
  </si>
  <si>
    <t>08.24.21</t>
  </si>
  <si>
    <t>08.24.22</t>
  </si>
  <si>
    <t>08.24.23</t>
  </si>
  <si>
    <t>09.15.10</t>
  </si>
  <si>
    <t>09.15.11</t>
  </si>
  <si>
    <t>09.15.12</t>
  </si>
  <si>
    <t>09.15.13</t>
  </si>
  <si>
    <t>09.15.14</t>
  </si>
  <si>
    <t>09.16.10</t>
  </si>
  <si>
    <t>09.16.11</t>
  </si>
  <si>
    <t>09.16.12</t>
  </si>
  <si>
    <t>09.16.13</t>
  </si>
  <si>
    <t>09.16.14</t>
  </si>
  <si>
    <t>09.16.15</t>
  </si>
  <si>
    <t>09.17.10</t>
  </si>
  <si>
    <t>09.17.11</t>
  </si>
  <si>
    <t>09.17.12</t>
  </si>
  <si>
    <t>09.17.13</t>
  </si>
  <si>
    <t>09.17.14</t>
  </si>
  <si>
    <t>09.17.15</t>
  </si>
  <si>
    <t>09.17.16</t>
  </si>
  <si>
    <t>09.18.10</t>
  </si>
  <si>
    <t>09.18.11</t>
  </si>
  <si>
    <t>09.18.12</t>
  </si>
  <si>
    <t>09.18.13</t>
  </si>
  <si>
    <t>09.18.14</t>
  </si>
  <si>
    <t>09.18.15</t>
  </si>
  <si>
    <t>09.18.16</t>
  </si>
  <si>
    <t>09.18.17</t>
  </si>
  <si>
    <t>09.19.10</t>
  </si>
  <si>
    <t>09.19.11</t>
  </si>
  <si>
    <t>09.19.12</t>
  </si>
  <si>
    <t>09.19.13</t>
  </si>
  <si>
    <t>09.19.14</t>
  </si>
  <si>
    <t>09.19.15</t>
  </si>
  <si>
    <t>09.19.16</t>
  </si>
  <si>
    <t>09.19.17</t>
  </si>
  <si>
    <t>09.19.18</t>
  </si>
  <si>
    <t>09.20.10</t>
  </si>
  <si>
    <t>09.20.11</t>
  </si>
  <si>
    <t>09.20.12</t>
  </si>
  <si>
    <t>09.20.13</t>
  </si>
  <si>
    <t>09.20.14</t>
  </si>
  <si>
    <t>09.20.15</t>
  </si>
  <si>
    <t>09.20.16</t>
  </si>
  <si>
    <t>09.20.17</t>
  </si>
  <si>
    <t>09.20.18</t>
  </si>
  <si>
    <t>09.20.19</t>
  </si>
  <si>
    <t>09.21.10</t>
  </si>
  <si>
    <t>09.21.11</t>
  </si>
  <si>
    <t>09.21.12</t>
  </si>
  <si>
    <t>09.21.13</t>
  </si>
  <si>
    <t>09.21.14</t>
  </si>
  <si>
    <t>09.21.15</t>
  </si>
  <si>
    <t>09.21.16</t>
  </si>
  <si>
    <t>09.21.17</t>
  </si>
  <si>
    <t>09.21.18</t>
  </si>
  <si>
    <t>09.21.19</t>
  </si>
  <si>
    <t>09.21.20</t>
  </si>
  <si>
    <t>09.22.10</t>
  </si>
  <si>
    <t>09.22.11</t>
  </si>
  <si>
    <t>09.22.12</t>
  </si>
  <si>
    <t>09.22.13</t>
  </si>
  <si>
    <t>09.22.14</t>
  </si>
  <si>
    <t>09.22.15</t>
  </si>
  <si>
    <t>09.22.16</t>
  </si>
  <si>
    <t>09.22.17</t>
  </si>
  <si>
    <t>09.22.18</t>
  </si>
  <si>
    <t>09.22.19</t>
  </si>
  <si>
    <t>09.22.20</t>
  </si>
  <si>
    <t>09.22.21</t>
  </si>
  <si>
    <t>09.23.10</t>
  </si>
  <si>
    <t>09.23.11</t>
  </si>
  <si>
    <t>09.23.12</t>
  </si>
  <si>
    <t>09.23.13</t>
  </si>
  <si>
    <t>09.23.14</t>
  </si>
  <si>
    <t>09.23.15</t>
  </si>
  <si>
    <t>09.23.16</t>
  </si>
  <si>
    <t>09.23.17</t>
  </si>
  <si>
    <t>09.23.18</t>
  </si>
  <si>
    <t>09.23.19</t>
  </si>
  <si>
    <t>09.23.20</t>
  </si>
  <si>
    <t>09.23.21</t>
  </si>
  <si>
    <t>09.23.22</t>
  </si>
  <si>
    <t>09.24.10</t>
  </si>
  <si>
    <t>09.24.11</t>
  </si>
  <si>
    <t>09.24.12</t>
  </si>
  <si>
    <t>09.24.13</t>
  </si>
  <si>
    <t>09.24.14</t>
  </si>
  <si>
    <t>09.24.15</t>
  </si>
  <si>
    <t>09.24.16</t>
  </si>
  <si>
    <t>09.24.17</t>
  </si>
  <si>
    <t>09.24.18</t>
  </si>
  <si>
    <t>09.24.19</t>
  </si>
  <si>
    <t>09.24.20</t>
  </si>
  <si>
    <t>09.24.21</t>
  </si>
  <si>
    <t>09.24.22</t>
  </si>
  <si>
    <t>09.24.23</t>
  </si>
  <si>
    <t>10.16.11</t>
  </si>
  <si>
    <t>10.16.12</t>
  </si>
  <si>
    <t>10.16.13</t>
  </si>
  <si>
    <t>10.16.14</t>
  </si>
  <si>
    <t>10.16.15</t>
  </si>
  <si>
    <t>10.17.11</t>
  </si>
  <si>
    <t>10.17.12</t>
  </si>
  <si>
    <t>10.17.13</t>
  </si>
  <si>
    <t>10.17.14</t>
  </si>
  <si>
    <t>10.17.15</t>
  </si>
  <si>
    <t>10.17.16</t>
  </si>
  <si>
    <t>10.18.11</t>
  </si>
  <si>
    <t>10.18.12</t>
  </si>
  <si>
    <t>10.18.13</t>
  </si>
  <si>
    <t>10.18.14</t>
  </si>
  <si>
    <t>10.18.15</t>
  </si>
  <si>
    <t>10.18.16</t>
  </si>
  <si>
    <t>10.18.17</t>
  </si>
  <si>
    <t>10.19.11</t>
  </si>
  <si>
    <t>10.19.12</t>
  </si>
  <si>
    <t>10.19.13</t>
  </si>
  <si>
    <t>10.19.14</t>
  </si>
  <si>
    <t>10.19.15</t>
  </si>
  <si>
    <t>10.19.16</t>
  </si>
  <si>
    <t>10.19.17</t>
  </si>
  <si>
    <t>10.19.18</t>
  </si>
  <si>
    <t>10.20.11</t>
  </si>
  <si>
    <t>10.20.12</t>
  </si>
  <si>
    <t>10.20.13</t>
  </si>
  <si>
    <t>10.20.14</t>
  </si>
  <si>
    <t>10.20.15</t>
  </si>
  <si>
    <t>10.20.16</t>
  </si>
  <si>
    <t>10.20.17</t>
  </si>
  <si>
    <t>10.20.18</t>
  </si>
  <si>
    <t>10.20.19</t>
  </si>
  <si>
    <t>10.21.11</t>
  </si>
  <si>
    <t>10.21.12</t>
  </si>
  <si>
    <t>10.21.13</t>
  </si>
  <si>
    <t>10.21.14</t>
  </si>
  <si>
    <t>10.21.15</t>
  </si>
  <si>
    <t>10.21.16</t>
  </si>
  <si>
    <t>10.21.17</t>
  </si>
  <si>
    <t>10.21.18</t>
  </si>
  <si>
    <t>10.21.19</t>
  </si>
  <si>
    <t>10.21.20</t>
  </si>
  <si>
    <t>10.22.11</t>
  </si>
  <si>
    <t>10.22.12</t>
  </si>
  <si>
    <t>10.22.13</t>
  </si>
  <si>
    <t>10.22.14</t>
  </si>
  <si>
    <t>10.22.15</t>
  </si>
  <si>
    <t>10.22.16</t>
  </si>
  <si>
    <t>10.22.17</t>
  </si>
  <si>
    <t>10.22.18</t>
  </si>
  <si>
    <t>10.22.19</t>
  </si>
  <si>
    <t>10.22.20</t>
  </si>
  <si>
    <t>10.22.21</t>
  </si>
  <si>
    <t>10.23.11</t>
  </si>
  <si>
    <t>10.23.12</t>
  </si>
  <si>
    <t>10.23.13</t>
  </si>
  <si>
    <t>10.23.14</t>
  </si>
  <si>
    <t>10.23.15</t>
  </si>
  <si>
    <t>10.23.16</t>
  </si>
  <si>
    <t>10.23.17</t>
  </si>
  <si>
    <t>10.23.18</t>
  </si>
  <si>
    <t>10.23.19</t>
  </si>
  <si>
    <t>10.23.20</t>
  </si>
  <si>
    <t>10.23.21</t>
  </si>
  <si>
    <t>10.23.22</t>
  </si>
  <si>
    <t>10.24.11</t>
  </si>
  <si>
    <t>10.24.12</t>
  </si>
  <si>
    <t>10.24.13</t>
  </si>
  <si>
    <t>10.24.14</t>
  </si>
  <si>
    <t>10.24.15</t>
  </si>
  <si>
    <t>10.24.16</t>
  </si>
  <si>
    <t>10.24.17</t>
  </si>
  <si>
    <t>10.24.18</t>
  </si>
  <si>
    <t>10.24.19</t>
  </si>
  <si>
    <t>10.24.20</t>
  </si>
  <si>
    <t>10.24.21</t>
  </si>
  <si>
    <t>10.24.22</t>
  </si>
  <si>
    <t>10.24.23</t>
  </si>
  <si>
    <t>11.17.12</t>
  </si>
  <si>
    <t>11.17.13</t>
  </si>
  <si>
    <t>11.17.14</t>
  </si>
  <si>
    <t>11.17.15</t>
  </si>
  <si>
    <t>11.17.16</t>
  </si>
  <si>
    <t>11.18.12</t>
  </si>
  <si>
    <t>11.18.13</t>
  </si>
  <si>
    <t>11.18.14</t>
  </si>
  <si>
    <t>11.18.15</t>
  </si>
  <si>
    <t>11.18.16</t>
  </si>
  <si>
    <t>11.18.17</t>
  </si>
  <si>
    <t>11.19.12</t>
  </si>
  <si>
    <t>11.19.13</t>
  </si>
  <si>
    <t>11.19.14</t>
  </si>
  <si>
    <t>11.19.15</t>
  </si>
  <si>
    <t>11.19.16</t>
  </si>
  <si>
    <t>11.19.17</t>
  </si>
  <si>
    <t>11.19.18</t>
  </si>
  <si>
    <t>11.20.12</t>
  </si>
  <si>
    <t>11.20.13</t>
  </si>
  <si>
    <t>11.20.14</t>
  </si>
  <si>
    <t>11.20.15</t>
  </si>
  <si>
    <t>11.20.16</t>
  </si>
  <si>
    <t>11.20.17</t>
  </si>
  <si>
    <t>11.20.18</t>
  </si>
  <si>
    <t>11.20.19</t>
  </si>
  <si>
    <t>11.21.12</t>
  </si>
  <si>
    <t>11.21.13</t>
  </si>
  <si>
    <t>11.21.14</t>
  </si>
  <si>
    <t>11.21.15</t>
  </si>
  <si>
    <t>11.21.16</t>
  </si>
  <si>
    <t>11.21.17</t>
  </si>
  <si>
    <t>11.21.18</t>
  </si>
  <si>
    <t>11.21.19</t>
  </si>
  <si>
    <t>11.21.20</t>
  </si>
  <si>
    <t>11.22.12</t>
  </si>
  <si>
    <t>11.22.13</t>
  </si>
  <si>
    <t>11.22.14</t>
  </si>
  <si>
    <t>11.22.15</t>
  </si>
  <si>
    <t>11.22.16</t>
  </si>
  <si>
    <t>11.22.17</t>
  </si>
  <si>
    <t>11.22.18</t>
  </si>
  <si>
    <t>11.22.19</t>
  </si>
  <si>
    <t>11.22.20</t>
  </si>
  <si>
    <t>11.22.21</t>
  </si>
  <si>
    <t>11.23.12</t>
  </si>
  <si>
    <t>11.23.13</t>
  </si>
  <si>
    <t>11.23.14</t>
  </si>
  <si>
    <t>11.23.15</t>
  </si>
  <si>
    <t>11.23.16</t>
  </si>
  <si>
    <t>11.23.17</t>
  </si>
  <si>
    <t>11.23.18</t>
  </si>
  <si>
    <t>11.23.19</t>
  </si>
  <si>
    <t>11.23.20</t>
  </si>
  <si>
    <t>11.23.21</t>
  </si>
  <si>
    <t>11.23.22</t>
  </si>
  <si>
    <t>11.24.12</t>
  </si>
  <si>
    <t>11.24.13</t>
  </si>
  <si>
    <t>11.24.14</t>
  </si>
  <si>
    <t>11.24.15</t>
  </si>
  <si>
    <t>11.24.16</t>
  </si>
  <si>
    <t>11.24.17</t>
  </si>
  <si>
    <t>11.24.18</t>
  </si>
  <si>
    <t>11.24.19</t>
  </si>
  <si>
    <t>11.24.20</t>
  </si>
  <si>
    <t>11.24.21</t>
  </si>
  <si>
    <t>11.24.22</t>
  </si>
  <si>
    <t>11.24.23</t>
  </si>
  <si>
    <t>12.18.13</t>
  </si>
  <si>
    <t>12.18.14</t>
  </si>
  <si>
    <t>12.18.15</t>
  </si>
  <si>
    <t>12.18.16</t>
  </si>
  <si>
    <t>12.18.17</t>
  </si>
  <si>
    <t>12.19.13</t>
  </si>
  <si>
    <t>12.19.14</t>
  </si>
  <si>
    <t>12.19.15</t>
  </si>
  <si>
    <t>12.19.16</t>
  </si>
  <si>
    <t>12.19.17</t>
  </si>
  <si>
    <t>12.19.18</t>
  </si>
  <si>
    <t>12.20.13</t>
  </si>
  <si>
    <t>12.20.14</t>
  </si>
  <si>
    <t>12.20.15</t>
  </si>
  <si>
    <t>12.20.16</t>
  </si>
  <si>
    <t>12.20.17</t>
  </si>
  <si>
    <t>12.20.18</t>
  </si>
  <si>
    <t>12.20.19</t>
  </si>
  <si>
    <t>12.21.13</t>
  </si>
  <si>
    <t>12.21.14</t>
  </si>
  <si>
    <t>12.21.15</t>
  </si>
  <si>
    <t>12.21.16</t>
  </si>
  <si>
    <t>12.21.17</t>
  </si>
  <si>
    <t>12.21.18</t>
  </si>
  <si>
    <t>12.21.19</t>
  </si>
  <si>
    <t>12.21.20</t>
  </si>
  <si>
    <t>12.22.13</t>
  </si>
  <si>
    <t>12.22.14</t>
  </si>
  <si>
    <t>12.22.15</t>
  </si>
  <si>
    <t>12.22.16</t>
  </si>
  <si>
    <t>12.22.17</t>
  </si>
  <si>
    <t>12.22.18</t>
  </si>
  <si>
    <t>12.22.19</t>
  </si>
  <si>
    <t>12.22.20</t>
  </si>
  <si>
    <t>12.22.21</t>
  </si>
  <si>
    <t>12.23.13</t>
  </si>
  <si>
    <t>12.23.14</t>
  </si>
  <si>
    <t>12.23.15</t>
  </si>
  <si>
    <t>12.23.16</t>
  </si>
  <si>
    <t>12.23.17</t>
  </si>
  <si>
    <t>12.23.18</t>
  </si>
  <si>
    <t>12.23.19</t>
  </si>
  <si>
    <t>12.23.20</t>
  </si>
  <si>
    <t>12.23.21</t>
  </si>
  <si>
    <t>12.23.22</t>
  </si>
  <si>
    <t>12.24.13</t>
  </si>
  <si>
    <t>12.24.14</t>
  </si>
  <si>
    <t>12.24.15</t>
  </si>
  <si>
    <t>12.24.16</t>
  </si>
  <si>
    <t>12.24.17</t>
  </si>
  <si>
    <t>12.24.18</t>
  </si>
  <si>
    <t>12.24.19</t>
  </si>
  <si>
    <t>12.24.20</t>
  </si>
  <si>
    <t>12.24.21</t>
  </si>
  <si>
    <t>12.24.22</t>
  </si>
  <si>
    <t>12.24.23</t>
  </si>
  <si>
    <t>13.19.14</t>
  </si>
  <si>
    <t>13.19.15</t>
  </si>
  <si>
    <t>13.19.16</t>
  </si>
  <si>
    <t>13.19.17</t>
  </si>
  <si>
    <t>13.19.18</t>
  </si>
  <si>
    <t>13.20.14</t>
  </si>
  <si>
    <t>13.20.15</t>
  </si>
  <si>
    <t>13.20.16</t>
  </si>
  <si>
    <t>13.20.17</t>
  </si>
  <si>
    <t>13.20.18</t>
  </si>
  <si>
    <t>13.20.19</t>
  </si>
  <si>
    <t>13.21.14</t>
  </si>
  <si>
    <t>13.21.15</t>
  </si>
  <si>
    <t>13.21.16</t>
  </si>
  <si>
    <t>13.21.17</t>
  </si>
  <si>
    <t>13.21.18</t>
  </si>
  <si>
    <t>13.21.19</t>
  </si>
  <si>
    <t>13.21.20</t>
  </si>
  <si>
    <t>13.22.14</t>
  </si>
  <si>
    <t>13.22.15</t>
  </si>
  <si>
    <t>13.22.16</t>
  </si>
  <si>
    <t>13.22.17</t>
  </si>
  <si>
    <t>13.22.18</t>
  </si>
  <si>
    <t>13.22.19</t>
  </si>
  <si>
    <t>13.22.20</t>
  </si>
  <si>
    <t>13.22.21</t>
  </si>
  <si>
    <t>13.23.14</t>
  </si>
  <si>
    <t>13.23.15</t>
  </si>
  <si>
    <t>13.23.16</t>
  </si>
  <si>
    <t>13.23.17</t>
  </si>
  <si>
    <t>13.23.18</t>
  </si>
  <si>
    <t>13.23.19</t>
  </si>
  <si>
    <t>13.23.20</t>
  </si>
  <si>
    <t>13.23.21</t>
  </si>
  <si>
    <t>13.23.22</t>
  </si>
  <si>
    <t>13.24.14</t>
  </si>
  <si>
    <t>13.24.15</t>
  </si>
  <si>
    <t>13.24.16</t>
  </si>
  <si>
    <t>13.24.17</t>
  </si>
  <si>
    <t>13.24.18</t>
  </si>
  <si>
    <t>13.24.19</t>
  </si>
  <si>
    <t>13.24.20</t>
  </si>
  <si>
    <t>13.24.21</t>
  </si>
  <si>
    <t>13.24.22</t>
  </si>
  <si>
    <t>13.24.23</t>
  </si>
  <si>
    <t>14.20.15</t>
  </si>
  <si>
    <t>14.20.16</t>
  </si>
  <si>
    <t>14.20.17</t>
  </si>
  <si>
    <t>14.20.18</t>
  </si>
  <si>
    <t>14.20.19</t>
  </si>
  <si>
    <t>14.21.15</t>
  </si>
  <si>
    <t>14.21.16</t>
  </si>
  <si>
    <t>14.21.17</t>
  </si>
  <si>
    <t>14.21.18</t>
  </si>
  <si>
    <t>14.21.19</t>
  </si>
  <si>
    <t>14.21.20</t>
  </si>
  <si>
    <t>14.22.15</t>
  </si>
  <si>
    <t>14.22.16</t>
  </si>
  <si>
    <t>14.22.17</t>
  </si>
  <si>
    <t>14.22.18</t>
  </si>
  <si>
    <t>14.22.19</t>
  </si>
  <si>
    <t>14.22.20</t>
  </si>
  <si>
    <t>14.22.21</t>
  </si>
  <si>
    <t>14.23.15</t>
  </si>
  <si>
    <t>14.23.16</t>
  </si>
  <si>
    <t>14.23.17</t>
  </si>
  <si>
    <t>14.23.18</t>
  </si>
  <si>
    <t>14.23.19</t>
  </si>
  <si>
    <t>14.23.20</t>
  </si>
  <si>
    <t>14.23.21</t>
  </si>
  <si>
    <t>14.23.22</t>
  </si>
  <si>
    <t>14.24.15</t>
  </si>
  <si>
    <t>14.24.16</t>
  </si>
  <si>
    <t>14.24.17</t>
  </si>
  <si>
    <t>14.24.18</t>
  </si>
  <si>
    <t>14.24.19</t>
  </si>
  <si>
    <t>14.24.20</t>
  </si>
  <si>
    <t>14.24.21</t>
  </si>
  <si>
    <t>14.24.22</t>
  </si>
  <si>
    <t>14.24.23</t>
  </si>
  <si>
    <t>15.21.16</t>
  </si>
  <si>
    <t>15.21.17</t>
  </si>
  <si>
    <t>15.21.18</t>
  </si>
  <si>
    <t>15.21.19</t>
  </si>
  <si>
    <t>15.21.20</t>
  </si>
  <si>
    <t>15.22.16</t>
  </si>
  <si>
    <t>15.22.17</t>
  </si>
  <si>
    <t>15.22.18</t>
  </si>
  <si>
    <t>15.22.19</t>
  </si>
  <si>
    <t>15.22.20</t>
  </si>
  <si>
    <t>15.22.21</t>
  </si>
  <si>
    <t>15.23.16</t>
  </si>
  <si>
    <t>15.23.17</t>
  </si>
  <si>
    <t>15.23.18</t>
  </si>
  <si>
    <t>15.23.19</t>
  </si>
  <si>
    <t>15.23.20</t>
  </si>
  <si>
    <t>15.23.21</t>
  </si>
  <si>
    <t>15.23.22</t>
  </si>
  <si>
    <t>15.24.16</t>
  </si>
  <si>
    <t>15.24.17</t>
  </si>
  <si>
    <t>15.24.18</t>
  </si>
  <si>
    <t>15.24.19</t>
  </si>
  <si>
    <t>15.24.20</t>
  </si>
  <si>
    <t>15.24.21</t>
  </si>
  <si>
    <t>15.24.22</t>
  </si>
  <si>
    <t>15.24.23</t>
  </si>
  <si>
    <t>16.22.17</t>
  </si>
  <si>
    <t>16.22.18</t>
  </si>
  <si>
    <t>16.22.19</t>
  </si>
  <si>
    <t>16.22.20</t>
  </si>
  <si>
    <t>16.22.21</t>
  </si>
  <si>
    <t>16.23.17</t>
  </si>
  <si>
    <t>16.23.18</t>
  </si>
  <si>
    <t>16.23.19</t>
  </si>
  <si>
    <t>16.23.20</t>
  </si>
  <si>
    <t>16.23.21</t>
  </si>
  <si>
    <t>16.23.22</t>
  </si>
  <si>
    <t>16.24.17</t>
  </si>
  <si>
    <t>16.24.18</t>
  </si>
  <si>
    <t>16.24.19</t>
  </si>
  <si>
    <t>16.24.20</t>
  </si>
  <si>
    <t>16.24.21</t>
  </si>
  <si>
    <t>16.24.22</t>
  </si>
  <si>
    <t>16.24.23</t>
  </si>
  <si>
    <t>17.23.18</t>
  </si>
  <si>
    <t>17.23.19</t>
  </si>
  <si>
    <t>17.23.20</t>
  </si>
  <si>
    <t>17.23.21</t>
  </si>
  <si>
    <t>17.23.22</t>
  </si>
  <si>
    <t>17.24.18</t>
  </si>
  <si>
    <t>17.24.19</t>
  </si>
  <si>
    <t>17.24.20</t>
  </si>
  <si>
    <t>17.24.21</t>
  </si>
  <si>
    <t>17.24.22</t>
  </si>
  <si>
    <t>17.24.23</t>
  </si>
  <si>
    <t>18.24.19</t>
  </si>
  <si>
    <t>18.24.20</t>
  </si>
  <si>
    <t>18.24.21</t>
  </si>
  <si>
    <t>18.24.22</t>
  </si>
  <si>
    <t>18.24.23</t>
  </si>
  <si>
    <t>Location</t>
  </si>
  <si>
    <t>Employee Code</t>
  </si>
  <si>
    <t>Mission --&gt;</t>
  </si>
  <si>
    <t>H Code</t>
  </si>
  <si>
    <t>PARTEMA CH - GENERAL PLANNING</t>
  </si>
  <si>
    <t>Start at</t>
  </si>
  <si>
    <t>End at</t>
  </si>
  <si>
    <t>Total  H</t>
  </si>
  <si>
    <t>Promoter code</t>
  </si>
  <si>
    <t>Training :</t>
  </si>
  <si>
    <t>Reporting :</t>
  </si>
  <si>
    <t>Meeting :</t>
  </si>
  <si>
    <t>TOTAL S/BH HOURS :</t>
  </si>
  <si>
    <t>TOTAL WEEKLY HOURS :</t>
  </si>
  <si>
    <t>GRAND TOTAL HOURS :</t>
  </si>
  <si>
    <t>Sunday</t>
  </si>
  <si>
    <t>Monday</t>
  </si>
  <si>
    <t>Tuesday</t>
  </si>
  <si>
    <t>Wednesday</t>
  </si>
  <si>
    <t>Thursday</t>
  </si>
  <si>
    <t>Friday</t>
  </si>
  <si>
    <t>Saturday</t>
  </si>
  <si>
    <t>Weekly H</t>
  </si>
  <si>
    <t>S/BH H</t>
  </si>
  <si>
    <t>04.10.04,5</t>
  </si>
  <si>
    <t>04.10.05,5</t>
  </si>
  <si>
    <t>04.10.06,5</t>
  </si>
  <si>
    <t>04.10.07,5</t>
  </si>
  <si>
    <t>04.10.08,5</t>
  </si>
  <si>
    <t>04.10.09,5</t>
  </si>
  <si>
    <t>04.11.04,5</t>
  </si>
  <si>
    <t>04.11.05,5</t>
  </si>
  <si>
    <t>04.11.06,5</t>
  </si>
  <si>
    <t>04.11.07,5</t>
  </si>
  <si>
    <t>04.11.08,5</t>
  </si>
  <si>
    <t>04.11.09,5</t>
  </si>
  <si>
    <t>04.11.10,5</t>
  </si>
  <si>
    <t>04.12.04,5</t>
  </si>
  <si>
    <t>04.12.05,5</t>
  </si>
  <si>
    <t>04.12.06,5</t>
  </si>
  <si>
    <t>04.12.07,5</t>
  </si>
  <si>
    <t>04.12.08,5</t>
  </si>
  <si>
    <t>04.12.09,5</t>
  </si>
  <si>
    <t>04.12.10,5</t>
  </si>
  <si>
    <t>04.12.11,5</t>
  </si>
  <si>
    <t>04.13.04,5</t>
  </si>
  <si>
    <t>04.13.05,5</t>
  </si>
  <si>
    <t>04.13.06,5</t>
  </si>
  <si>
    <t>04.13.07,5</t>
  </si>
  <si>
    <t>04.13.08,5</t>
  </si>
  <si>
    <t>04.13.09,5</t>
  </si>
  <si>
    <t>04.13.10,5</t>
  </si>
  <si>
    <t>04.13.11,5</t>
  </si>
  <si>
    <t>04.13.12,5</t>
  </si>
  <si>
    <t>04.14.04,5</t>
  </si>
  <si>
    <t>04.14.05,5</t>
  </si>
  <si>
    <t>04.14.06,5</t>
  </si>
  <si>
    <t>04.14.07,5</t>
  </si>
  <si>
    <t>04.14.09,5</t>
  </si>
  <si>
    <t>04.14.10,5</t>
  </si>
  <si>
    <t>04.14.11,5</t>
  </si>
  <si>
    <t>04.14.12,5</t>
  </si>
  <si>
    <t>04.14.13,5</t>
  </si>
  <si>
    <t>04.15.04,5</t>
  </si>
  <si>
    <t>04.15.05,5</t>
  </si>
  <si>
    <t>04.15.06,5</t>
  </si>
  <si>
    <t>04.15.07,5</t>
  </si>
  <si>
    <t>04.15.08,5</t>
  </si>
  <si>
    <t>04.15.09,5</t>
  </si>
  <si>
    <t>04.15.10,5</t>
  </si>
  <si>
    <t>04.15.11,5</t>
  </si>
  <si>
    <t>04.15.12,5</t>
  </si>
  <si>
    <t>04.15.13,5</t>
  </si>
  <si>
    <t>04.15.14,5</t>
  </si>
  <si>
    <t>Lindt</t>
  </si>
  <si>
    <t>Dior</t>
  </si>
  <si>
    <t>NESTLE</t>
  </si>
  <si>
    <t>Davidoff</t>
  </si>
  <si>
    <t>Camille Bloch</t>
  </si>
  <si>
    <t>Piper Heidsieck</t>
  </si>
  <si>
    <t>Fossil</t>
  </si>
  <si>
    <t>Villars-Valrhona</t>
  </si>
  <si>
    <t>REVLON - ELISABETH ARDEN</t>
  </si>
  <si>
    <t>Beam Suntory</t>
  </si>
  <si>
    <t>Nuxe</t>
  </si>
  <si>
    <t>Beluga</t>
  </si>
  <si>
    <t>Bulgari</t>
  </si>
  <si>
    <t>Laurent Perrier</t>
  </si>
  <si>
    <t>Château d'Estoublon</t>
  </si>
  <si>
    <t>Camus Cognac</t>
  </si>
  <si>
    <t>Distell</t>
  </si>
  <si>
    <t>AEGERTER (SA BPGA)</t>
  </si>
  <si>
    <t>Stolichnaya</t>
  </si>
  <si>
    <t>Ricola AG</t>
  </si>
  <si>
    <t>Council Intelligence Retail</t>
  </si>
  <si>
    <t>Goldkenn</t>
  </si>
  <si>
    <t>RR1</t>
  </si>
  <si>
    <t>RR2</t>
  </si>
  <si>
    <t>ADDITIONAL ?</t>
  </si>
  <si>
    <t>CORNER</t>
  </si>
  <si>
    <t>CC L1</t>
  </si>
  <si>
    <t>CC L2 - EARLY</t>
  </si>
  <si>
    <t>CC L2 - LATE</t>
  </si>
  <si>
    <t>DEPUTY</t>
  </si>
  <si>
    <t>PARTEMA CH - CLIENTS DETAILED PLANNING</t>
  </si>
  <si>
    <t>PAID HOLIDAYS</t>
  </si>
  <si>
    <t>Coty via Airport Staff</t>
  </si>
  <si>
    <t>Ferrero</t>
  </si>
  <si>
    <t>TOTAL COST</t>
  </si>
  <si>
    <t>CHECK</t>
  </si>
  <si>
    <t>Godiva</t>
  </si>
  <si>
    <t>Edrington</t>
  </si>
  <si>
    <t>Waldemar Behn</t>
  </si>
  <si>
    <t>Camus cognac</t>
  </si>
  <si>
    <t>Lateltin</t>
  </si>
  <si>
    <t>Jordan Design</t>
  </si>
  <si>
    <t>Agora Trad Lux</t>
  </si>
  <si>
    <t>Advini</t>
  </si>
  <si>
    <t>Brown Forman</t>
  </si>
  <si>
    <t>Haecky Drinks</t>
  </si>
  <si>
    <t>Maestrani</t>
  </si>
  <si>
    <t>Mars</t>
  </si>
  <si>
    <t>TOTAL BRANDS COST</t>
  </si>
  <si>
    <t>Late</t>
  </si>
  <si>
    <t>Overtime</t>
  </si>
  <si>
    <t>PBSLGK</t>
  </si>
  <si>
    <t>GEROVA</t>
  </si>
  <si>
    <t>Kristina</t>
  </si>
  <si>
    <t>KOK</t>
  </si>
  <si>
    <t>Johanna</t>
  </si>
  <si>
    <t>BILLOUDET</t>
  </si>
  <si>
    <t>Emilie</t>
  </si>
  <si>
    <t>SARACINO</t>
  </si>
  <si>
    <t>Giulia</t>
  </si>
  <si>
    <t>Connie</t>
  </si>
  <si>
    <t>PINTO</t>
  </si>
  <si>
    <t>Saturnino</t>
  </si>
  <si>
    <t>HUBENOVA</t>
  </si>
  <si>
    <t>Tsvetelina</t>
  </si>
  <si>
    <t>SILVA</t>
  </si>
  <si>
    <t>Wandreson</t>
  </si>
  <si>
    <t>PBSLBE</t>
  </si>
  <si>
    <t>PBSLHT</t>
  </si>
  <si>
    <t>PBSLKJ</t>
  </si>
  <si>
    <t>PBSLPS</t>
  </si>
  <si>
    <t>PBSLSG</t>
  </si>
  <si>
    <t>PBSLSW</t>
  </si>
  <si>
    <t>PBSLYC</t>
  </si>
  <si>
    <t>SIM SIOK HWA</t>
  </si>
  <si>
    <t>PZRHSSHP</t>
  </si>
  <si>
    <t>HERMECZY</t>
  </si>
  <si>
    <t>Irina-Rudiana</t>
  </si>
  <si>
    <t>PZRHHI</t>
  </si>
  <si>
    <t>PERREIRA</t>
  </si>
  <si>
    <t>KALISTRATOV</t>
  </si>
  <si>
    <t>Fedor</t>
  </si>
  <si>
    <t>POINSIGNON</t>
  </si>
  <si>
    <t xml:space="preserve">Kenji </t>
  </si>
  <si>
    <t>BERJALI</t>
  </si>
  <si>
    <t>Nabil</t>
  </si>
  <si>
    <t>FRELIER BRODA</t>
  </si>
  <si>
    <t xml:space="preserve">Romain </t>
  </si>
  <si>
    <t>PGVAPE</t>
  </si>
  <si>
    <t>PGVAKF</t>
  </si>
  <si>
    <t>PGVAPK</t>
  </si>
  <si>
    <t>PGVABN</t>
  </si>
  <si>
    <t>PGVAFBR</t>
  </si>
  <si>
    <t>KAROBLYTE</t>
  </si>
  <si>
    <t>Lina</t>
  </si>
  <si>
    <t>PBSLKL</t>
  </si>
  <si>
    <t>Eduardo Bieluczyk</t>
  </si>
  <si>
    <t>HAN</t>
  </si>
  <si>
    <t>Lei</t>
  </si>
  <si>
    <t>PZRHHL</t>
  </si>
  <si>
    <t>Pamela</t>
  </si>
  <si>
    <t>Break volume</t>
  </si>
  <si>
    <t>Weekly hours planned :</t>
  </si>
  <si>
    <t>Sunday / BH hours planned :</t>
  </si>
  <si>
    <t>AS PER QUOTATION SENT</t>
  </si>
  <si>
    <t>Time volume (hours) - PLANNED AS PER QUOTATION</t>
  </si>
  <si>
    <t>MODEL</t>
  </si>
  <si>
    <t>ARR 2</t>
  </si>
  <si>
    <t>ARR 1</t>
  </si>
  <si>
    <t>DEP 1</t>
  </si>
  <si>
    <t>DEP 2</t>
  </si>
  <si>
    <t>BRAND AMBASSADOR</t>
  </si>
  <si>
    <t>SUPERVISOR</t>
  </si>
  <si>
    <t xml:space="preserve">BRAND AMBASSADOR </t>
  </si>
  <si>
    <t>*</t>
  </si>
  <si>
    <t>ADD THE POSITION - CONCERNED EVENT (BRAND) HERE</t>
  </si>
  <si>
    <t>Training/Meeting</t>
  </si>
  <si>
    <t>PGVKLR</t>
  </si>
  <si>
    <t>KARAWA LYDIA</t>
  </si>
  <si>
    <t>Rebecca</t>
  </si>
  <si>
    <t>PGVAED</t>
  </si>
  <si>
    <t xml:space="preserve">El RAHAL </t>
  </si>
  <si>
    <t>Dania</t>
  </si>
  <si>
    <t>PGVABMM</t>
  </si>
  <si>
    <t>BESHARA</t>
  </si>
  <si>
    <t>Mina Marc</t>
  </si>
  <si>
    <t>JIMENEZ ALCAZAR</t>
  </si>
  <si>
    <t>PZRHGM</t>
  </si>
  <si>
    <t>GORBACHEVA</t>
  </si>
  <si>
    <t>Margarita</t>
  </si>
  <si>
    <t>PZRHRC</t>
  </si>
  <si>
    <t>RUF</t>
  </si>
  <si>
    <t>Christopher</t>
  </si>
  <si>
    <t>Lagardere TR</t>
  </si>
  <si>
    <t>Quotation :</t>
  </si>
  <si>
    <t>SUNDAY / BH HOURS :</t>
  </si>
  <si>
    <t>WEEK HOURS :</t>
  </si>
  <si>
    <t>Worked :</t>
  </si>
  <si>
    <t>IQOS Training Zürich</t>
  </si>
  <si>
    <t>Sub Total BASEL</t>
  </si>
  <si>
    <t>Grand Total BASEL</t>
  </si>
  <si>
    <t>TOBLERONE</t>
  </si>
  <si>
    <t>Promoter</t>
  </si>
  <si>
    <t>S/BH</t>
  </si>
  <si>
    <t>Weekly</t>
  </si>
  <si>
    <t>Worked vs. Quote</t>
  </si>
  <si>
    <t>SUMMARY - November 2018</t>
  </si>
  <si>
    <t>ACTIVITY</t>
  </si>
  <si>
    <t>Break schedule</t>
  </si>
  <si>
    <t>Comment</t>
  </si>
  <si>
    <t>GENERAL PLANNING 2018</t>
  </si>
  <si>
    <t>INDIVIDUAL PLANNING 2018</t>
  </si>
  <si>
    <t>A</t>
  </si>
  <si>
    <t>B</t>
  </si>
  <si>
    <t>Client 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</si>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</sst>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0\ [$CHF]"/>
    <numFmt numFmtId="165" formatCode="0.000%"/>
    <numFmt numFmtId="166" formatCode="0.0000%"/>
    <numFmt numFmtId="167" formatCode="#,##0.000"/>
    <numFmt numFmtId="168" formatCode="[$-13C09]dddd\,\ d\ mmmm\,\ yyyy;@"/>
    <numFmt numFmtId="169" formatCode="dd/mm/yyyy;@"/>
    <numFmt numFmtId="170" formatCode="0.0"/>
  </numFmts>
  <fonts count="5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6"/>
      <color rgb="FF00206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name val="Arial"/>
      <family val="2"/>
    </font>
    <font>
      <sz val="11"/>
      <color rgb="FF00B050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1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b/>
      <u val="double"/>
      <sz val="16"/>
      <color rgb="FF00206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theme="0" tint="-0.14999847407452621"/>
      <name val="Calibri"/>
      <family val="2"/>
      <scheme val="minor"/>
    </font>
    <font>
      <b/>
      <sz val="14"/>
      <color theme="7" tint="0.3999755851924192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color theme="0"/>
      <name val="Arial"/>
      <family val="2"/>
    </font>
    <font>
      <b/>
      <sz val="11"/>
      <color theme="0" tint="-0.14999847407452621"/>
      <name val="Calibri"/>
      <family val="2"/>
      <scheme val="minor"/>
    </font>
    <font>
      <sz val="12"/>
      <color theme="0" tint="-0.14999847407452621"/>
      <name val="Calibri"/>
      <family val="2"/>
      <scheme val="minor"/>
    </font>
    <font>
      <sz val="8"/>
      <color theme="0" tint="-0.14999847407452621"/>
      <name val="Arial"/>
      <family val="2"/>
    </font>
    <font>
      <sz val="10"/>
      <name val="Arial"/>
      <family val="2"/>
    </font>
    <font>
      <b/>
      <sz val="18"/>
      <color rgb="FF00206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0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00206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auto="1"/>
      </left>
      <right/>
      <top/>
      <bottom style="dashed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 style="dash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auto="1"/>
      </left>
      <right/>
      <top/>
      <bottom style="thin">
        <color indexed="64"/>
      </bottom>
      <diagonal/>
    </border>
    <border>
      <left style="dotted">
        <color auto="1"/>
      </left>
      <right/>
      <top/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auto="1"/>
      </left>
      <right/>
      <top style="thin">
        <color indexed="64"/>
      </top>
      <bottom style="thin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auto="1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9" fontId="16" fillId="0" borderId="0" applyFont="0" applyFill="0" applyBorder="0" applyAlignment="0" applyProtection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</cellStyleXfs>
  <cellXfs count="594">
    <xf numFmtId="0" fontId="0" fillId="0" borderId="0" xfId="0"/>
    <xf numFmtId="0" fontId="0" fillId="0" borderId="0" xfId="0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/>
    </xf>
    <xf numFmtId="0" fontId="0" fillId="4" borderId="0" xfId="0" applyFill="1" applyBorder="1"/>
    <xf numFmtId="0" fontId="0" fillId="0" borderId="17" xfId="0" applyBorder="1"/>
    <xf numFmtId="0" fontId="0" fillId="4" borderId="0" xfId="0" applyFill="1"/>
    <xf numFmtId="0" fontId="0" fillId="4" borderId="0" xfId="0" applyFill="1" applyAlignment="1">
      <alignment horizontal="left" vertical="center" wrapText="1"/>
    </xf>
    <xf numFmtId="0" fontId="2" fillId="0" borderId="0" xfId="0" applyFont="1"/>
    <xf numFmtId="0" fontId="0" fillId="0" borderId="1" xfId="0" applyBorder="1"/>
    <xf numFmtId="0" fontId="0" fillId="0" borderId="0" xfId="0"/>
    <xf numFmtId="0" fontId="2" fillId="4" borderId="0" xfId="0" applyFont="1" applyFill="1" applyAlignment="1">
      <alignment horizontal="center" vertical="center" wrapText="1"/>
    </xf>
    <xf numFmtId="0" fontId="5" fillId="0" borderId="29" xfId="0" applyFont="1" applyBorder="1" applyAlignment="1">
      <alignment vertical="center"/>
    </xf>
    <xf numFmtId="0" fontId="0" fillId="4" borderId="35" xfId="0" applyFill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0" fillId="0" borderId="16" xfId="0" applyBorder="1"/>
    <xf numFmtId="0" fontId="0" fillId="0" borderId="0" xfId="0" applyFill="1"/>
    <xf numFmtId="0" fontId="2" fillId="0" borderId="0" xfId="0" applyFont="1" applyFill="1"/>
    <xf numFmtId="0" fontId="0" fillId="4" borderId="0" xfId="0" applyFill="1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/>
    </xf>
    <xf numFmtId="0" fontId="0" fillId="0" borderId="55" xfId="0" applyBorder="1"/>
    <xf numFmtId="10" fontId="0" fillId="0" borderId="0" xfId="1" applyNumberFormat="1" applyFont="1"/>
    <xf numFmtId="0" fontId="5" fillId="4" borderId="29" xfId="0" applyFont="1" applyFill="1" applyBorder="1" applyAlignment="1">
      <alignment vertical="center"/>
    </xf>
    <xf numFmtId="0" fontId="0" fillId="4" borderId="53" xfId="0" applyFill="1" applyBorder="1"/>
    <xf numFmtId="0" fontId="0" fillId="4" borderId="0" xfId="0" applyFill="1" applyAlignment="1">
      <alignment horizontal="left"/>
    </xf>
    <xf numFmtId="0" fontId="13" fillId="4" borderId="0" xfId="0" applyFont="1" applyFill="1" applyBorder="1"/>
    <xf numFmtId="0" fontId="1" fillId="2" borderId="52" xfId="0" applyFont="1" applyFill="1" applyBorder="1" applyAlignment="1">
      <alignment horizontal="right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9" borderId="11" xfId="0" applyFont="1" applyFill="1" applyBorder="1" applyAlignment="1">
      <alignment horizontal="center" vertical="center" wrapText="1"/>
    </xf>
    <xf numFmtId="0" fontId="0" fillId="0" borderId="13" xfId="0" applyBorder="1"/>
    <xf numFmtId="0" fontId="0" fillId="10" borderId="32" xfId="0" applyFill="1" applyBorder="1" applyAlignment="1">
      <alignment horizontal="center"/>
    </xf>
    <xf numFmtId="4" fontId="0" fillId="4" borderId="0" xfId="0" applyNumberFormat="1" applyFill="1"/>
    <xf numFmtId="0" fontId="10" fillId="4" borderId="0" xfId="0" applyFont="1" applyFill="1" applyAlignment="1">
      <alignment horizontal="center"/>
    </xf>
    <xf numFmtId="0" fontId="1" fillId="4" borderId="0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9" fillId="6" borderId="61" xfId="0" applyFont="1" applyFill="1" applyBorder="1" applyAlignment="1">
      <alignment vertical="center"/>
    </xf>
    <xf numFmtId="0" fontId="19" fillId="11" borderId="61" xfId="0" applyFont="1" applyFill="1" applyBorder="1" applyAlignment="1">
      <alignment vertical="center"/>
    </xf>
    <xf numFmtId="0" fontId="0" fillId="4" borderId="0" xfId="0" applyFill="1" applyBorder="1" applyAlignment="1">
      <alignment horizontal="center" vertical="center" wrapText="1"/>
    </xf>
    <xf numFmtId="0" fontId="0" fillId="4" borderId="45" xfId="0" applyFill="1" applyBorder="1"/>
    <xf numFmtId="0" fontId="0" fillId="4" borderId="57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4" fontId="0" fillId="0" borderId="34" xfId="0" applyNumberFormat="1" applyFill="1" applyBorder="1" applyAlignment="1">
      <alignment horizontal="center" vertical="center"/>
    </xf>
    <xf numFmtId="0" fontId="19" fillId="6" borderId="63" xfId="0" applyFont="1" applyFill="1" applyBorder="1"/>
    <xf numFmtId="0" fontId="19" fillId="6" borderId="64" xfId="0" applyFont="1" applyFill="1" applyBorder="1"/>
    <xf numFmtId="4" fontId="0" fillId="0" borderId="41" xfId="0" applyNumberFormat="1" applyFill="1" applyBorder="1" applyAlignment="1">
      <alignment horizontal="center" vertical="center"/>
    </xf>
    <xf numFmtId="4" fontId="0" fillId="0" borderId="35" xfId="0" applyNumberFormat="1" applyBorder="1" applyAlignment="1">
      <alignment horizontal="center" vertical="center"/>
    </xf>
    <xf numFmtId="4" fontId="0" fillId="0" borderId="36" xfId="0" applyNumberFormat="1" applyBorder="1" applyAlignment="1">
      <alignment horizontal="center" vertical="center"/>
    </xf>
    <xf numFmtId="4" fontId="7" fillId="4" borderId="3" xfId="0" applyNumberFormat="1" applyFont="1" applyFill="1" applyBorder="1" applyAlignment="1">
      <alignment horizontal="center"/>
    </xf>
    <xf numFmtId="4" fontId="7" fillId="4" borderId="4" xfId="0" applyNumberFormat="1" applyFont="1" applyFill="1" applyBorder="1" applyAlignment="1">
      <alignment horizontal="center"/>
    </xf>
    <xf numFmtId="4" fontId="0" fillId="0" borderId="34" xfId="0" applyNumberFormat="1" applyBorder="1" applyAlignment="1">
      <alignment horizontal="center" vertical="center"/>
    </xf>
    <xf numFmtId="0" fontId="19" fillId="6" borderId="68" xfId="0" applyFont="1" applyFill="1" applyBorder="1"/>
    <xf numFmtId="0" fontId="19" fillId="6" borderId="62" xfId="0" applyFont="1" applyFill="1" applyBorder="1"/>
    <xf numFmtId="0" fontId="0" fillId="11" borderId="62" xfId="0" applyFill="1" applyBorder="1"/>
    <xf numFmtId="0" fontId="0" fillId="11" borderId="65" xfId="0" applyFill="1" applyBorder="1"/>
    <xf numFmtId="0" fontId="0" fillId="4" borderId="49" xfId="0" applyFill="1" applyBorder="1" applyAlignment="1">
      <alignment horizontal="center" vertical="center" wrapText="1"/>
    </xf>
    <xf numFmtId="4" fontId="0" fillId="0" borderId="53" xfId="0" applyNumberFormat="1" applyFill="1" applyBorder="1" applyAlignment="1">
      <alignment horizontal="center" vertical="center"/>
    </xf>
    <xf numFmtId="4" fontId="0" fillId="0" borderId="51" xfId="0" applyNumberFormat="1" applyBorder="1" applyAlignment="1">
      <alignment horizontal="center" vertical="center"/>
    </xf>
    <xf numFmtId="4" fontId="0" fillId="0" borderId="47" xfId="0" applyNumberFormat="1" applyBorder="1" applyAlignment="1">
      <alignment horizontal="center" vertical="center"/>
    </xf>
    <xf numFmtId="4" fontId="7" fillId="4" borderId="33" xfId="0" applyNumberFormat="1" applyFont="1" applyFill="1" applyBorder="1" applyAlignment="1">
      <alignment horizontal="center"/>
    </xf>
    <xf numFmtId="4" fontId="0" fillId="0" borderId="53" xfId="0" applyNumberFormat="1" applyBorder="1" applyAlignment="1">
      <alignment horizontal="center" vertical="center"/>
    </xf>
    <xf numFmtId="4" fontId="0" fillId="0" borderId="49" xfId="0" applyNumberFormat="1" applyBorder="1" applyAlignment="1">
      <alignment horizontal="center" vertical="center"/>
    </xf>
    <xf numFmtId="0" fontId="0" fillId="4" borderId="44" xfId="0" applyFill="1" applyBorder="1" applyAlignment="1">
      <alignment horizontal="center" vertical="center" wrapText="1"/>
    </xf>
    <xf numFmtId="0" fontId="0" fillId="4" borderId="48" xfId="0" applyFill="1" applyBorder="1" applyAlignment="1">
      <alignment horizontal="center" vertical="center" wrapText="1"/>
    </xf>
    <xf numFmtId="0" fontId="1" fillId="9" borderId="1" xfId="0" applyFont="1" applyFill="1" applyBorder="1" applyAlignment="1">
      <alignment vertical="center" wrapText="1"/>
    </xf>
    <xf numFmtId="0" fontId="1" fillId="9" borderId="10" xfId="0" applyFont="1" applyFill="1" applyBorder="1" applyAlignment="1">
      <alignment vertical="center" wrapText="1"/>
    </xf>
    <xf numFmtId="0" fontId="12" fillId="11" borderId="10" xfId="0" applyFont="1" applyFill="1" applyBorder="1" applyAlignment="1">
      <alignment vertical="center" wrapText="1"/>
    </xf>
    <xf numFmtId="4" fontId="9" fillId="4" borderId="0" xfId="0" applyNumberFormat="1" applyFont="1" applyFill="1"/>
    <xf numFmtId="0" fontId="12" fillId="12" borderId="10" xfId="0" applyFont="1" applyFill="1" applyBorder="1" applyAlignment="1">
      <alignment vertical="center" wrapText="1"/>
    </xf>
    <xf numFmtId="4" fontId="7" fillId="4" borderId="31" xfId="0" applyNumberFormat="1" applyFont="1" applyFill="1" applyBorder="1" applyAlignment="1">
      <alignment horizontal="center"/>
    </xf>
    <xf numFmtId="4" fontId="0" fillId="0" borderId="41" xfId="0" applyNumberFormat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 wrapText="1"/>
    </xf>
    <xf numFmtId="164" fontId="9" fillId="4" borderId="0" xfId="0" applyNumberFormat="1" applyFont="1" applyFill="1" applyBorder="1" applyAlignment="1">
      <alignment horizontal="center"/>
    </xf>
    <xf numFmtId="0" fontId="19" fillId="4" borderId="0" xfId="0" applyFont="1" applyFill="1" applyBorder="1"/>
    <xf numFmtId="4" fontId="0" fillId="4" borderId="0" xfId="0" applyNumberFormat="1" applyFill="1" applyBorder="1" applyAlignment="1">
      <alignment horizontal="center" vertical="center"/>
    </xf>
    <xf numFmtId="4" fontId="7" fillId="4" borderId="0" xfId="0" applyNumberFormat="1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 vertical="center" wrapText="1"/>
    </xf>
    <xf numFmtId="4" fontId="0" fillId="8" borderId="41" xfId="0" applyNumberFormat="1" applyFill="1" applyBorder="1" applyAlignment="1">
      <alignment horizontal="center" vertical="center"/>
    </xf>
    <xf numFmtId="4" fontId="0" fillId="8" borderId="53" xfId="0" applyNumberFormat="1" applyFill="1" applyBorder="1" applyAlignment="1">
      <alignment horizontal="center" vertical="center"/>
    </xf>
    <xf numFmtId="4" fontId="0" fillId="8" borderId="35" xfId="0" applyNumberFormat="1" applyFill="1" applyBorder="1" applyAlignment="1">
      <alignment horizontal="center" vertical="center"/>
    </xf>
    <xf numFmtId="4" fontId="0" fillId="8" borderId="51" xfId="0" applyNumberFormat="1" applyFill="1" applyBorder="1" applyAlignment="1">
      <alignment horizontal="center" vertical="center"/>
    </xf>
    <xf numFmtId="4" fontId="0" fillId="8" borderId="36" xfId="0" applyNumberFormat="1" applyFill="1" applyBorder="1" applyAlignment="1">
      <alignment horizontal="center" vertical="center"/>
    </xf>
    <xf numFmtId="4" fontId="0" fillId="8" borderId="47" xfId="0" applyNumberFormat="1" applyFill="1" applyBorder="1" applyAlignment="1">
      <alignment horizontal="center" vertical="center"/>
    </xf>
    <xf numFmtId="4" fontId="7" fillId="8" borderId="31" xfId="0" applyNumberFormat="1" applyFont="1" applyFill="1" applyBorder="1" applyAlignment="1">
      <alignment horizontal="center"/>
    </xf>
    <xf numFmtId="4" fontId="7" fillId="8" borderId="33" xfId="0" applyNumberFormat="1" applyFont="1" applyFill="1" applyBorder="1" applyAlignment="1">
      <alignment horizontal="center"/>
    </xf>
    <xf numFmtId="4" fontId="0" fillId="8" borderId="34" xfId="0" applyNumberFormat="1" applyFill="1" applyBorder="1" applyAlignment="1">
      <alignment horizontal="center" vertical="center"/>
    </xf>
    <xf numFmtId="4" fontId="0" fillId="8" borderId="10" xfId="0" applyNumberFormat="1" applyFill="1" applyBorder="1" applyAlignment="1">
      <alignment horizontal="center" vertical="center"/>
    </xf>
    <xf numFmtId="0" fontId="21" fillId="2" borderId="37" xfId="0" applyFont="1" applyFill="1" applyBorder="1" applyAlignment="1">
      <alignment vertical="center" wrapText="1"/>
    </xf>
    <xf numFmtId="0" fontId="21" fillId="2" borderId="5" xfId="0" applyFont="1" applyFill="1" applyBorder="1" applyAlignment="1">
      <alignment vertical="center" wrapText="1"/>
    </xf>
    <xf numFmtId="0" fontId="21" fillId="2" borderId="0" xfId="0" applyFont="1" applyFill="1" applyBorder="1" applyAlignment="1">
      <alignment vertical="center" wrapText="1"/>
    </xf>
    <xf numFmtId="0" fontId="21" fillId="2" borderId="44" xfId="0" applyFont="1" applyFill="1" applyBorder="1" applyAlignment="1">
      <alignment vertical="center" wrapText="1"/>
    </xf>
    <xf numFmtId="0" fontId="21" fillId="2" borderId="45" xfId="0" applyFont="1" applyFill="1" applyBorder="1" applyAlignment="1">
      <alignment vertical="center" wrapText="1"/>
    </xf>
    <xf numFmtId="0" fontId="0" fillId="0" borderId="70" xfId="0" applyBorder="1"/>
    <xf numFmtId="4" fontId="0" fillId="8" borderId="14" xfId="0" applyNumberFormat="1" applyFill="1" applyBorder="1" applyAlignment="1">
      <alignment horizontal="center" vertical="center"/>
    </xf>
    <xf numFmtId="0" fontId="0" fillId="6" borderId="65" xfId="0" applyFill="1" applyBorder="1"/>
    <xf numFmtId="0" fontId="0" fillId="0" borderId="0" xfId="0" applyAlignment="1">
      <alignment horizontal="center" vertical="center"/>
    </xf>
    <xf numFmtId="0" fontId="0" fillId="6" borderId="61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11" borderId="61" xfId="0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2" fillId="6" borderId="62" xfId="0" applyFont="1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4" fontId="0" fillId="8" borderId="0" xfId="0" applyNumberFormat="1" applyFill="1"/>
    <xf numFmtId="0" fontId="20" fillId="4" borderId="0" xfId="0" applyFont="1" applyFill="1" applyAlignment="1">
      <alignment horizontal="right"/>
    </xf>
    <xf numFmtId="0" fontId="6" fillId="4" borderId="0" xfId="0" applyFont="1" applyFill="1" applyAlignment="1">
      <alignment horizontal="center" vertical="center"/>
    </xf>
    <xf numFmtId="4" fontId="9" fillId="10" borderId="33" xfId="0" applyNumberFormat="1" applyFont="1" applyFill="1" applyBorder="1" applyAlignment="1">
      <alignment horizontal="center"/>
    </xf>
    <xf numFmtId="4" fontId="9" fillId="10" borderId="32" xfId="0" applyNumberFormat="1" applyFont="1" applyFill="1" applyBorder="1" applyAlignment="1">
      <alignment horizontal="center"/>
    </xf>
    <xf numFmtId="0" fontId="22" fillId="0" borderId="0" xfId="0" applyFont="1"/>
    <xf numFmtId="0" fontId="1" fillId="2" borderId="37" xfId="0" applyFont="1" applyFill="1" applyBorder="1" applyAlignment="1">
      <alignment horizontal="left" vertical="center" wrapText="1"/>
    </xf>
    <xf numFmtId="0" fontId="23" fillId="2" borderId="38" xfId="0" applyFont="1" applyFill="1" applyBorder="1" applyAlignment="1">
      <alignment horizontal="left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4" fillId="2" borderId="20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4" fillId="5" borderId="0" xfId="0" applyFont="1" applyFill="1" applyAlignment="1">
      <alignment horizontal="left" vertical="center" wrapText="1"/>
    </xf>
    <xf numFmtId="0" fontId="1" fillId="2" borderId="44" xfId="0" applyFont="1" applyFill="1" applyBorder="1" applyAlignment="1">
      <alignment horizontal="left" vertical="center" wrapText="1"/>
    </xf>
    <xf numFmtId="0" fontId="1" fillId="2" borderId="48" xfId="0" applyFont="1" applyFill="1" applyBorder="1" applyAlignment="1">
      <alignment horizontal="left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right"/>
    </xf>
    <xf numFmtId="0" fontId="2" fillId="0" borderId="15" xfId="0" applyFont="1" applyBorder="1"/>
    <xf numFmtId="4" fontId="0" fillId="0" borderId="7" xfId="0" applyNumberFormat="1" applyBorder="1"/>
    <xf numFmtId="4" fontId="0" fillId="0" borderId="8" xfId="0" applyNumberFormat="1" applyBorder="1"/>
    <xf numFmtId="4" fontId="0" fillId="0" borderId="15" xfId="0" applyNumberFormat="1" applyBorder="1"/>
    <xf numFmtId="4" fontId="2" fillId="0" borderId="20" xfId="0" applyNumberFormat="1" applyFont="1" applyBorder="1"/>
    <xf numFmtId="4" fontId="0" fillId="0" borderId="0" xfId="0" applyNumberFormat="1" applyFill="1"/>
    <xf numFmtId="0" fontId="2" fillId="0" borderId="12" xfId="0" applyFont="1" applyBorder="1" applyAlignment="1">
      <alignment horizontal="right"/>
    </xf>
    <xf numFmtId="0" fontId="2" fillId="0" borderId="22" xfId="0" applyFont="1" applyBorder="1"/>
    <xf numFmtId="4" fontId="0" fillId="0" borderId="12" xfId="0" applyNumberFormat="1" applyBorder="1"/>
    <xf numFmtId="4" fontId="0" fillId="0" borderId="13" xfId="0" applyNumberFormat="1" applyBorder="1"/>
    <xf numFmtId="4" fontId="0" fillId="0" borderId="22" xfId="0" applyNumberFormat="1" applyBorder="1"/>
    <xf numFmtId="4" fontId="2" fillId="0" borderId="28" xfId="0" applyNumberFormat="1" applyFont="1" applyBorder="1"/>
    <xf numFmtId="0" fontId="2" fillId="8" borderId="0" xfId="0" applyFont="1" applyFill="1" applyAlignment="1">
      <alignment horizontal="left"/>
    </xf>
    <xf numFmtId="0" fontId="2" fillId="8" borderId="0" xfId="0" applyFont="1" applyFill="1"/>
    <xf numFmtId="4" fontId="0" fillId="8" borderId="5" xfId="0" applyNumberFormat="1" applyFill="1" applyBorder="1"/>
    <xf numFmtId="4" fontId="0" fillId="8" borderId="0" xfId="0" applyNumberFormat="1" applyFill="1" applyBorder="1"/>
    <xf numFmtId="4" fontId="2" fillId="8" borderId="19" xfId="0" applyNumberFormat="1" applyFont="1" applyFill="1" applyBorder="1"/>
    <xf numFmtId="0" fontId="2" fillId="0" borderId="10" xfId="0" applyFont="1" applyBorder="1" applyAlignment="1">
      <alignment horizontal="right"/>
    </xf>
    <xf numFmtId="0" fontId="2" fillId="0" borderId="16" xfId="0" applyFont="1" applyBorder="1"/>
    <xf numFmtId="4" fontId="0" fillId="0" borderId="10" xfId="0" applyNumberFormat="1" applyBorder="1"/>
    <xf numFmtId="4" fontId="0" fillId="0" borderId="1" xfId="0" applyNumberFormat="1" applyBorder="1"/>
    <xf numFmtId="4" fontId="0" fillId="0" borderId="16" xfId="0" applyNumberFormat="1" applyBorder="1"/>
    <xf numFmtId="4" fontId="2" fillId="0" borderId="21" xfId="0" applyNumberFormat="1" applyFont="1" applyBorder="1"/>
    <xf numFmtId="0" fontId="2" fillId="11" borderId="37" xfId="0" applyFont="1" applyFill="1" applyBorder="1"/>
    <xf numFmtId="0" fontId="2" fillId="11" borderId="52" xfId="0" applyFont="1" applyFill="1" applyBorder="1" applyAlignment="1">
      <alignment horizontal="right"/>
    </xf>
    <xf numFmtId="4" fontId="2" fillId="11" borderId="7" xfId="0" applyNumberFormat="1" applyFont="1" applyFill="1" applyBorder="1"/>
    <xf numFmtId="4" fontId="2" fillId="11" borderId="8" xfId="0" applyNumberFormat="1" applyFont="1" applyFill="1" applyBorder="1"/>
    <xf numFmtId="4" fontId="2" fillId="11" borderId="15" xfId="0" applyNumberFormat="1" applyFont="1" applyFill="1" applyBorder="1"/>
    <xf numFmtId="4" fontId="4" fillId="11" borderId="20" xfId="0" applyNumberFormat="1" applyFont="1" applyFill="1" applyBorder="1"/>
    <xf numFmtId="4" fontId="2" fillId="0" borderId="0" xfId="0" applyNumberFormat="1" applyFont="1" applyFill="1"/>
    <xf numFmtId="0" fontId="2" fillId="11" borderId="44" xfId="0" applyFont="1" applyFill="1" applyBorder="1"/>
    <xf numFmtId="0" fontId="2" fillId="11" borderId="45" xfId="0" applyFont="1" applyFill="1" applyBorder="1" applyAlignment="1">
      <alignment horizontal="right"/>
    </xf>
    <xf numFmtId="10" fontId="2" fillId="11" borderId="12" xfId="1" applyNumberFormat="1" applyFont="1" applyFill="1" applyBorder="1"/>
    <xf numFmtId="10" fontId="2" fillId="11" borderId="13" xfId="1" applyNumberFormat="1" applyFont="1" applyFill="1" applyBorder="1"/>
    <xf numFmtId="10" fontId="2" fillId="7" borderId="13" xfId="1" applyNumberFormat="1" applyFont="1" applyFill="1" applyBorder="1"/>
    <xf numFmtId="10" fontId="2" fillId="7" borderId="22" xfId="1" applyNumberFormat="1" applyFont="1" applyFill="1" applyBorder="1"/>
    <xf numFmtId="10" fontId="4" fillId="11" borderId="28" xfId="1" applyNumberFormat="1" applyFont="1" applyFill="1" applyBorder="1"/>
    <xf numFmtId="10" fontId="24" fillId="0" borderId="0" xfId="1" applyNumberFormat="1" applyFont="1" applyFill="1"/>
    <xf numFmtId="0" fontId="6" fillId="0" borderId="0" xfId="0" applyFont="1" applyFill="1" applyAlignment="1">
      <alignment horizontal="right"/>
    </xf>
    <xf numFmtId="10" fontId="6" fillId="0" borderId="0" xfId="1" applyNumberFormat="1" applyFont="1" applyFill="1" applyAlignment="1">
      <alignment horizontal="center"/>
    </xf>
    <xf numFmtId="10" fontId="2" fillId="0" borderId="0" xfId="1" applyNumberFormat="1" applyFont="1" applyFill="1"/>
    <xf numFmtId="0" fontId="2" fillId="0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165" fontId="0" fillId="0" borderId="0" xfId="1" applyNumberFormat="1" applyFont="1"/>
    <xf numFmtId="165" fontId="13" fillId="3" borderId="0" xfId="1" applyNumberFormat="1" applyFont="1" applyFill="1"/>
    <xf numFmtId="10" fontId="2" fillId="0" borderId="0" xfId="1" applyNumberFormat="1" applyFont="1"/>
    <xf numFmtId="10" fontId="0" fillId="7" borderId="0" xfId="1" applyNumberFormat="1" applyFont="1" applyFill="1"/>
    <xf numFmtId="10" fontId="6" fillId="0" borderId="0" xfId="1" applyNumberFormat="1" applyFont="1" applyAlignment="1">
      <alignment horizontal="center"/>
    </xf>
    <xf numFmtId="0" fontId="2" fillId="0" borderId="0" xfId="0" applyFont="1" applyAlignment="1">
      <alignment horizontal="right" vertical="center"/>
    </xf>
    <xf numFmtId="0" fontId="23" fillId="2" borderId="37" xfId="0" applyFont="1" applyFill="1" applyBorder="1" applyAlignment="1">
      <alignment horizontal="left" wrapText="1"/>
    </xf>
    <xf numFmtId="0" fontId="23" fillId="2" borderId="44" xfId="0" applyFont="1" applyFill="1" applyBorder="1" applyAlignment="1">
      <alignment horizontal="left" wrapText="1"/>
    </xf>
    <xf numFmtId="0" fontId="23" fillId="2" borderId="48" xfId="0" applyFont="1" applyFill="1" applyBorder="1" applyAlignment="1">
      <alignment horizontal="left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5" fontId="2" fillId="3" borderId="0" xfId="1" applyNumberFormat="1" applyFont="1" applyFill="1"/>
    <xf numFmtId="165" fontId="2" fillId="11" borderId="13" xfId="1" applyNumberFormat="1" applyFont="1" applyFill="1" applyBorder="1"/>
    <xf numFmtId="166" fontId="2" fillId="11" borderId="13" xfId="1" applyNumberFormat="1" applyFont="1" applyFill="1" applyBorder="1"/>
    <xf numFmtId="165" fontId="2" fillId="11" borderId="12" xfId="1" applyNumberFormat="1" applyFont="1" applyFill="1" applyBorder="1"/>
    <xf numFmtId="165" fontId="2" fillId="7" borderId="13" xfId="1" applyNumberFormat="1" applyFont="1" applyFill="1" applyBorder="1"/>
    <xf numFmtId="166" fontId="2" fillId="7" borderId="13" xfId="1" applyNumberFormat="1" applyFont="1" applyFill="1" applyBorder="1"/>
    <xf numFmtId="165" fontId="2" fillId="7" borderId="12" xfId="1" applyNumberFormat="1" applyFont="1" applyFill="1" applyBorder="1"/>
    <xf numFmtId="0" fontId="1" fillId="9" borderId="11" xfId="0" applyFont="1" applyFill="1" applyBorder="1" applyAlignment="1">
      <alignment vertical="center" wrapText="1"/>
    </xf>
    <xf numFmtId="4" fontId="9" fillId="10" borderId="27" xfId="0" applyNumberFormat="1" applyFont="1" applyFill="1" applyBorder="1" applyAlignment="1">
      <alignment horizontal="center"/>
    </xf>
    <xf numFmtId="4" fontId="0" fillId="0" borderId="50" xfId="0" applyNumberFormat="1" applyFill="1" applyBorder="1" applyAlignment="1">
      <alignment horizontal="center" vertical="center"/>
    </xf>
    <xf numFmtId="4" fontId="0" fillId="0" borderId="26" xfId="0" applyNumberFormat="1" applyBorder="1" applyAlignment="1">
      <alignment horizontal="center" vertical="center"/>
    </xf>
    <xf numFmtId="4" fontId="0" fillId="0" borderId="30" xfId="0" applyNumberFormat="1" applyBorder="1" applyAlignment="1">
      <alignment horizontal="center" vertical="center"/>
    </xf>
    <xf numFmtId="4" fontId="7" fillId="4" borderId="27" xfId="0" applyNumberFormat="1" applyFont="1" applyFill="1" applyBorder="1" applyAlignment="1">
      <alignment horizontal="center"/>
    </xf>
    <xf numFmtId="4" fontId="0" fillId="0" borderId="50" xfId="0" applyNumberFormat="1" applyBorder="1" applyAlignment="1">
      <alignment horizontal="center" vertical="center"/>
    </xf>
    <xf numFmtId="4" fontId="0" fillId="8" borderId="50" xfId="0" applyNumberFormat="1" applyFill="1" applyBorder="1" applyAlignment="1">
      <alignment horizontal="center" vertical="center"/>
    </xf>
    <xf numFmtId="4" fontId="0" fillId="8" borderId="26" xfId="0" applyNumberFormat="1" applyFill="1" applyBorder="1" applyAlignment="1">
      <alignment horizontal="center" vertical="center"/>
    </xf>
    <xf numFmtId="4" fontId="0" fillId="8" borderId="30" xfId="0" applyNumberFormat="1" applyFill="1" applyBorder="1" applyAlignment="1">
      <alignment horizontal="center" vertical="center"/>
    </xf>
    <xf numFmtId="0" fontId="12" fillId="12" borderId="11" xfId="0" applyFont="1" applyFill="1" applyBorder="1" applyAlignment="1">
      <alignment vertical="center" wrapText="1"/>
    </xf>
    <xf numFmtId="0" fontId="12" fillId="11" borderId="11" xfId="0" applyFont="1" applyFill="1" applyBorder="1" applyAlignment="1">
      <alignment vertical="center" wrapText="1"/>
    </xf>
    <xf numFmtId="0" fontId="19" fillId="6" borderId="71" xfId="0" applyFont="1" applyFill="1" applyBorder="1"/>
    <xf numFmtId="0" fontId="19" fillId="11" borderId="71" xfId="0" applyFont="1" applyFill="1" applyBorder="1"/>
    <xf numFmtId="0" fontId="7" fillId="4" borderId="33" xfId="0" applyFont="1" applyFill="1" applyBorder="1" applyAlignment="1">
      <alignment horizontal="right"/>
    </xf>
    <xf numFmtId="2" fontId="0" fillId="4" borderId="4" xfId="0" applyNumberFormat="1" applyFill="1" applyBorder="1" applyAlignment="1">
      <alignment horizontal="center" vertical="center"/>
    </xf>
    <xf numFmtId="0" fontId="5" fillId="4" borderId="60" xfId="0" applyFont="1" applyFill="1" applyBorder="1" applyAlignment="1">
      <alignment vertical="center"/>
    </xf>
    <xf numFmtId="0" fontId="2" fillId="4" borderId="0" xfId="0" applyFont="1" applyFill="1"/>
    <xf numFmtId="0" fontId="6" fillId="4" borderId="0" xfId="0" applyFont="1" applyFill="1" applyAlignment="1">
      <alignment horizontal="right"/>
    </xf>
    <xf numFmtId="0" fontId="13" fillId="4" borderId="0" xfId="0" applyFont="1" applyFill="1"/>
    <xf numFmtId="0" fontId="6" fillId="4" borderId="0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Border="1"/>
    <xf numFmtId="4" fontId="0" fillId="4" borderId="35" xfId="0" applyNumberFormat="1" applyFill="1" applyBorder="1" applyAlignment="1">
      <alignment horizontal="center" vertical="center"/>
    </xf>
    <xf numFmtId="0" fontId="9" fillId="10" borderId="33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center" vertical="center"/>
    </xf>
    <xf numFmtId="0" fontId="0" fillId="11" borderId="0" xfId="0" applyFill="1" applyBorder="1"/>
    <xf numFmtId="0" fontId="19" fillId="6" borderId="0" xfId="0" applyFont="1" applyFill="1" applyBorder="1"/>
    <xf numFmtId="0" fontId="1" fillId="4" borderId="6" xfId="0" applyFont="1" applyFill="1" applyBorder="1" applyAlignment="1">
      <alignment horizontal="right" vertical="center" wrapText="1"/>
    </xf>
    <xf numFmtId="0" fontId="21" fillId="4" borderId="6" xfId="0" applyFont="1" applyFill="1" applyBorder="1" applyAlignment="1">
      <alignment vertical="center" wrapText="1"/>
    </xf>
    <xf numFmtId="0" fontId="9" fillId="4" borderId="6" xfId="0" applyFont="1" applyFill="1" applyBorder="1" applyAlignment="1">
      <alignment horizontal="right"/>
    </xf>
    <xf numFmtId="0" fontId="0" fillId="4" borderId="6" xfId="0" applyFill="1" applyBorder="1"/>
    <xf numFmtId="0" fontId="7" fillId="4" borderId="6" xfId="0" applyFont="1" applyFill="1" applyBorder="1" applyAlignment="1">
      <alignment horizontal="right"/>
    </xf>
    <xf numFmtId="4" fontId="0" fillId="4" borderId="0" xfId="0" applyNumberFormat="1" applyFill="1" applyBorder="1"/>
    <xf numFmtId="0" fontId="1" fillId="2" borderId="52" xfId="0" applyFont="1" applyFill="1" applyBorder="1" applyAlignment="1">
      <alignment horizontal="center" vertical="center" wrapText="1"/>
    </xf>
    <xf numFmtId="0" fontId="0" fillId="0" borderId="60" xfId="0" applyBorder="1"/>
    <xf numFmtId="0" fontId="0" fillId="4" borderId="13" xfId="0" applyFill="1" applyBorder="1"/>
    <xf numFmtId="0" fontId="0" fillId="4" borderId="43" xfId="0" applyFill="1" applyBorder="1"/>
    <xf numFmtId="4" fontId="0" fillId="4" borderId="51" xfId="0" applyNumberFormat="1" applyFill="1" applyBorder="1" applyAlignment="1">
      <alignment horizontal="center" vertical="center"/>
    </xf>
    <xf numFmtId="0" fontId="18" fillId="9" borderId="20" xfId="0" applyFont="1" applyFill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4" fontId="9" fillId="10" borderId="2" xfId="0" applyNumberFormat="1" applyFont="1" applyFill="1" applyBorder="1" applyAlignment="1">
      <alignment horizontal="center"/>
    </xf>
    <xf numFmtId="4" fontId="0" fillId="8" borderId="49" xfId="0" applyNumberFormat="1" applyFill="1" applyBorder="1" applyAlignment="1">
      <alignment horizontal="center" vertical="center"/>
    </xf>
    <xf numFmtId="4" fontId="0" fillId="4" borderId="53" xfId="0" applyNumberFormat="1" applyFill="1" applyBorder="1" applyAlignment="1">
      <alignment horizontal="center" vertical="center"/>
    </xf>
    <xf numFmtId="4" fontId="12" fillId="4" borderId="33" xfId="0" applyNumberFormat="1" applyFont="1" applyFill="1" applyBorder="1" applyAlignment="1">
      <alignment horizontal="right"/>
    </xf>
    <xf numFmtId="0" fontId="0" fillId="13" borderId="0" xfId="0" applyFill="1" applyBorder="1"/>
    <xf numFmtId="0" fontId="0" fillId="10" borderId="0" xfId="0" applyFill="1" applyBorder="1"/>
    <xf numFmtId="0" fontId="0" fillId="0" borderId="0" xfId="0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2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4" borderId="3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3" fillId="0" borderId="0" xfId="0" applyFont="1" applyAlignment="1">
      <alignment horizontal="center"/>
    </xf>
    <xf numFmtId="0" fontId="0" fillId="14" borderId="0" xfId="0" applyFill="1" applyAlignment="1">
      <alignment horizontal="center"/>
    </xf>
    <xf numFmtId="49" fontId="0" fillId="4" borderId="0" xfId="0" applyNumberFormat="1" applyFill="1"/>
    <xf numFmtId="0" fontId="13" fillId="4" borderId="0" xfId="0" applyFont="1" applyFill="1" applyAlignment="1">
      <alignment horizontal="center"/>
    </xf>
    <xf numFmtId="49" fontId="13" fillId="4" borderId="0" xfId="0" applyNumberFormat="1" applyFont="1" applyFill="1"/>
    <xf numFmtId="0" fontId="0" fillId="4" borderId="2" xfId="0" applyFill="1" applyBorder="1" applyAlignment="1">
      <alignment horizontal="center" vertical="center" wrapText="1"/>
    </xf>
    <xf numFmtId="11" fontId="0" fillId="0" borderId="0" xfId="0" applyNumberFormat="1" applyFill="1"/>
    <xf numFmtId="0" fontId="0" fillId="0" borderId="0" xfId="0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1" fillId="0" borderId="0" xfId="0" applyFont="1" applyFill="1" applyBorder="1"/>
    <xf numFmtId="0" fontId="11" fillId="0" borderId="0" xfId="0" applyFont="1"/>
    <xf numFmtId="17" fontId="11" fillId="0" borderId="0" xfId="0" applyNumberFormat="1" applyFont="1"/>
    <xf numFmtId="0" fontId="2" fillId="11" borderId="0" xfId="0" applyFont="1" applyFill="1" applyBorder="1"/>
    <xf numFmtId="0" fontId="12" fillId="11" borderId="0" xfId="0" applyFont="1" applyFill="1" applyBorder="1"/>
    <xf numFmtId="0" fontId="2" fillId="11" borderId="0" xfId="0" applyFont="1" applyFill="1"/>
    <xf numFmtId="0" fontId="12" fillId="11" borderId="0" xfId="0" applyFont="1" applyFill="1"/>
    <xf numFmtId="0" fontId="1" fillId="9" borderId="46" xfId="0" applyFont="1" applyFill="1" applyBorder="1" applyAlignment="1">
      <alignment horizontal="center" vertical="center" wrapText="1"/>
    </xf>
    <xf numFmtId="170" fontId="0" fillId="0" borderId="0" xfId="0" applyNumberFormat="1" applyAlignment="1">
      <alignment horizontal="center" vertical="center" wrapText="1"/>
    </xf>
    <xf numFmtId="0" fontId="0" fillId="8" borderId="0" xfId="0" applyFill="1"/>
    <xf numFmtId="0" fontId="0" fillId="8" borderId="0" xfId="0" applyFill="1" applyAlignment="1">
      <alignment horizontal="left" vertical="center" wrapText="1"/>
    </xf>
    <xf numFmtId="0" fontId="13" fillId="8" borderId="0" xfId="0" applyFont="1" applyFill="1"/>
    <xf numFmtId="0" fontId="0" fillId="4" borderId="0" xfId="0" applyFill="1" applyBorder="1" applyAlignment="1">
      <alignment horizontal="right" vertical="center"/>
    </xf>
    <xf numFmtId="0" fontId="0" fillId="4" borderId="48" xfId="0" applyFill="1" applyBorder="1"/>
    <xf numFmtId="0" fontId="0" fillId="4" borderId="0" xfId="0" applyFill="1" applyBorder="1" applyAlignment="1">
      <alignment horizontal="right"/>
    </xf>
    <xf numFmtId="0" fontId="0" fillId="4" borderId="6" xfId="0" applyFill="1" applyBorder="1" applyAlignment="1">
      <alignment horizontal="center" vertical="center"/>
    </xf>
    <xf numFmtId="0" fontId="0" fillId="4" borderId="47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169" fontId="30" fillId="4" borderId="79" xfId="0" applyNumberFormat="1" applyFont="1" applyFill="1" applyBorder="1" applyAlignment="1">
      <alignment horizontal="left" vertical="center"/>
    </xf>
    <xf numFmtId="169" fontId="30" fillId="6" borderId="79" xfId="0" applyNumberFormat="1" applyFont="1" applyFill="1" applyBorder="1" applyAlignment="1">
      <alignment horizontal="left" vertical="center"/>
    </xf>
    <xf numFmtId="169" fontId="30" fillId="4" borderId="80" xfId="0" applyNumberFormat="1" applyFont="1" applyFill="1" applyBorder="1" applyAlignment="1">
      <alignment horizontal="left" vertical="center"/>
    </xf>
    <xf numFmtId="0" fontId="2" fillId="4" borderId="53" xfId="0" applyFont="1" applyFill="1" applyBorder="1" applyAlignment="1">
      <alignment horizontal="right" vertical="center"/>
    </xf>
    <xf numFmtId="2" fontId="7" fillId="4" borderId="6" xfId="0" applyNumberFormat="1" applyFont="1" applyFill="1" applyBorder="1" applyAlignment="1">
      <alignment horizontal="center" vertical="center"/>
    </xf>
    <xf numFmtId="168" fontId="29" fillId="9" borderId="5" xfId="0" applyNumberFormat="1" applyFont="1" applyFill="1" applyBorder="1" applyAlignment="1">
      <alignment horizontal="right" vertical="center"/>
    </xf>
    <xf numFmtId="168" fontId="29" fillId="9" borderId="6" xfId="0" applyNumberFormat="1" applyFont="1" applyFill="1" applyBorder="1" applyAlignment="1">
      <alignment horizontal="right" vertical="center"/>
    </xf>
    <xf numFmtId="0" fontId="1" fillId="9" borderId="56" xfId="0" applyFont="1" applyFill="1" applyBorder="1"/>
    <xf numFmtId="0" fontId="1" fillId="9" borderId="26" xfId="0" applyFont="1" applyFill="1" applyBorder="1" applyAlignment="1">
      <alignment horizontal="right" vertical="center"/>
    </xf>
    <xf numFmtId="0" fontId="1" fillId="9" borderId="58" xfId="0" applyFont="1" applyFill="1" applyBorder="1"/>
    <xf numFmtId="0" fontId="1" fillId="9" borderId="50" xfId="0" applyFont="1" applyFill="1" applyBorder="1" applyAlignment="1">
      <alignment horizontal="right" vertical="center"/>
    </xf>
    <xf numFmtId="0" fontId="1" fillId="9" borderId="5" xfId="0" applyFont="1" applyFill="1" applyBorder="1"/>
    <xf numFmtId="0" fontId="1" fillId="9" borderId="6" xfId="0" applyFont="1" applyFill="1" applyBorder="1"/>
    <xf numFmtId="0" fontId="1" fillId="9" borderId="57" xfId="0" applyFont="1" applyFill="1" applyBorder="1"/>
    <xf numFmtId="0" fontId="1" fillId="9" borderId="25" xfId="0" applyFont="1" applyFill="1" applyBorder="1" applyAlignment="1">
      <alignment horizontal="right" vertical="center"/>
    </xf>
    <xf numFmtId="0" fontId="17" fillId="6" borderId="74" xfId="0" applyFont="1" applyFill="1" applyBorder="1"/>
    <xf numFmtId="0" fontId="17" fillId="4" borderId="74" xfId="0" applyFont="1" applyFill="1" applyBorder="1"/>
    <xf numFmtId="0" fontId="17" fillId="4" borderId="75" xfId="0" applyFont="1" applyFill="1" applyBorder="1"/>
    <xf numFmtId="0" fontId="17" fillId="4" borderId="72" xfId="0" applyFont="1" applyFill="1" applyBorder="1"/>
    <xf numFmtId="0" fontId="32" fillId="4" borderId="0" xfId="0" applyFont="1" applyFill="1" applyAlignment="1">
      <alignment horizontal="left" vertical="center"/>
    </xf>
    <xf numFmtId="0" fontId="19" fillId="4" borderId="0" xfId="0" applyFont="1" applyFill="1" applyBorder="1" applyAlignment="1">
      <alignment vertical="center"/>
    </xf>
    <xf numFmtId="0" fontId="12" fillId="4" borderId="0" xfId="0" applyFont="1" applyFill="1" applyBorder="1" applyAlignment="1">
      <alignment vertical="center"/>
    </xf>
    <xf numFmtId="0" fontId="11" fillId="15" borderId="46" xfId="0" applyFont="1" applyFill="1" applyBorder="1" applyAlignment="1">
      <alignment horizontal="left"/>
    </xf>
    <xf numFmtId="0" fontId="1" fillId="15" borderId="46" xfId="0" applyFont="1" applyFill="1" applyBorder="1" applyAlignment="1">
      <alignment horizontal="left"/>
    </xf>
    <xf numFmtId="0" fontId="0" fillId="15" borderId="46" xfId="0" applyFill="1" applyBorder="1" applyAlignment="1">
      <alignment horizontal="left"/>
    </xf>
    <xf numFmtId="0" fontId="0" fillId="4" borderId="81" xfId="0" applyFill="1" applyBorder="1"/>
    <xf numFmtId="49" fontId="33" fillId="0" borderId="0" xfId="0" applyNumberFormat="1" applyFont="1"/>
    <xf numFmtId="0" fontId="34" fillId="6" borderId="61" xfId="0" applyFont="1" applyFill="1" applyBorder="1" applyAlignment="1">
      <alignment vertical="center"/>
    </xf>
    <xf numFmtId="4" fontId="7" fillId="4" borderId="2" xfId="0" applyNumberFormat="1" applyFont="1" applyFill="1" applyBorder="1" applyAlignment="1">
      <alignment horizontal="center"/>
    </xf>
    <xf numFmtId="0" fontId="13" fillId="4" borderId="0" xfId="0" applyFont="1" applyFill="1" applyAlignment="1">
      <alignment horizontal="left"/>
    </xf>
    <xf numFmtId="0" fontId="13" fillId="4" borderId="0" xfId="0" applyFont="1" applyFill="1" applyBorder="1" applyAlignment="1">
      <alignment horizontal="left"/>
    </xf>
    <xf numFmtId="0" fontId="1" fillId="4" borderId="0" xfId="0" applyFont="1" applyFill="1" applyBorder="1" applyAlignment="1">
      <alignment horizontal="left" vertical="center"/>
    </xf>
    <xf numFmtId="0" fontId="13" fillId="4" borderId="0" xfId="0" applyFont="1" applyFill="1" applyBorder="1" applyAlignment="1">
      <alignment horizontal="left" vertical="center"/>
    </xf>
    <xf numFmtId="0" fontId="13" fillId="0" borderId="0" xfId="0" applyFont="1" applyAlignment="1">
      <alignment horizontal="left"/>
    </xf>
    <xf numFmtId="167" fontId="0" fillId="4" borderId="0" xfId="0" applyNumberFormat="1" applyFill="1"/>
    <xf numFmtId="0" fontId="0" fillId="4" borderId="0" xfId="0" applyFill="1" applyBorder="1" applyAlignment="1">
      <alignment horizontal="center"/>
    </xf>
    <xf numFmtId="0" fontId="0" fillId="6" borderId="65" xfId="0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0" fillId="4" borderId="5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4" fontId="36" fillId="4" borderId="0" xfId="0" applyNumberFormat="1" applyFont="1" applyFill="1" applyAlignment="1">
      <alignment horizontal="center"/>
    </xf>
    <xf numFmtId="4" fontId="32" fillId="4" borderId="0" xfId="0" applyNumberFormat="1" applyFont="1" applyFill="1"/>
    <xf numFmtId="0" fontId="0" fillId="4" borderId="19" xfId="0" applyFill="1" applyBorder="1"/>
    <xf numFmtId="0" fontId="13" fillId="4" borderId="19" xfId="0" applyFont="1" applyFill="1" applyBorder="1" applyAlignment="1">
      <alignment horizontal="left"/>
    </xf>
    <xf numFmtId="4" fontId="9" fillId="4" borderId="19" xfId="0" applyNumberFormat="1" applyFont="1" applyFill="1" applyBorder="1"/>
    <xf numFmtId="4" fontId="0" fillId="4" borderId="19" xfId="0" applyNumberFormat="1" applyFill="1" applyBorder="1"/>
    <xf numFmtId="4" fontId="7" fillId="4" borderId="32" xfId="0" applyNumberFormat="1" applyFont="1" applyFill="1" applyBorder="1"/>
    <xf numFmtId="4" fontId="7" fillId="4" borderId="33" xfId="0" applyNumberFormat="1" applyFont="1" applyFill="1" applyBorder="1"/>
    <xf numFmtId="4" fontId="6" fillId="4" borderId="2" xfId="0" applyNumberFormat="1" applyFont="1" applyFill="1" applyBorder="1"/>
    <xf numFmtId="0" fontId="6" fillId="4" borderId="19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left" vertical="center"/>
    </xf>
    <xf numFmtId="0" fontId="2" fillId="4" borderId="33" xfId="0" applyFont="1" applyFill="1" applyBorder="1" applyAlignment="1">
      <alignment horizontal="left" vertical="center"/>
    </xf>
    <xf numFmtId="0" fontId="2" fillId="4" borderId="33" xfId="0" applyFont="1" applyFill="1" applyBorder="1" applyAlignment="1">
      <alignment horizontal="center" vertical="center" wrapText="1"/>
    </xf>
    <xf numFmtId="0" fontId="0" fillId="4" borderId="33" xfId="0" applyFill="1" applyBorder="1"/>
    <xf numFmtId="0" fontId="0" fillId="4" borderId="27" xfId="0" applyFill="1" applyBorder="1"/>
    <xf numFmtId="0" fontId="13" fillId="4" borderId="19" xfId="0" applyFont="1" applyFill="1" applyBorder="1"/>
    <xf numFmtId="0" fontId="1" fillId="9" borderId="24" xfId="0" applyFont="1" applyFill="1" applyBorder="1" applyAlignment="1">
      <alignment horizontal="center" vertical="center" wrapText="1"/>
    </xf>
    <xf numFmtId="2" fontId="0" fillId="6" borderId="73" xfId="0" applyNumberFormat="1" applyFill="1" applyBorder="1" applyAlignment="1">
      <alignment horizontal="center" vertical="center"/>
    </xf>
    <xf numFmtId="2" fontId="0" fillId="4" borderId="73" xfId="0" applyNumberFormat="1" applyFill="1" applyBorder="1" applyAlignment="1">
      <alignment horizontal="center" vertical="center"/>
    </xf>
    <xf numFmtId="2" fontId="0" fillId="4" borderId="76" xfId="0" applyNumberFormat="1" applyFill="1" applyBorder="1" applyAlignment="1">
      <alignment horizontal="center" vertical="center"/>
    </xf>
    <xf numFmtId="2" fontId="0" fillId="4" borderId="74" xfId="0" applyNumberFormat="1" applyFill="1" applyBorder="1" applyAlignment="1">
      <alignment horizontal="center" vertical="center"/>
    </xf>
    <xf numFmtId="2" fontId="0" fillId="6" borderId="74" xfId="0" applyNumberFormat="1" applyFill="1" applyBorder="1" applyAlignment="1">
      <alignment horizontal="center" vertical="center"/>
    </xf>
    <xf numFmtId="2" fontId="0" fillId="4" borderId="75" xfId="0" applyNumberFormat="1" applyFill="1" applyBorder="1" applyAlignment="1">
      <alignment horizontal="center" vertical="center"/>
    </xf>
    <xf numFmtId="0" fontId="12" fillId="4" borderId="51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" fillId="16" borderId="83" xfId="0" applyFont="1" applyFill="1" applyBorder="1" applyAlignment="1">
      <alignment horizontal="center" vertical="center" wrapText="1"/>
    </xf>
    <xf numFmtId="0" fontId="12" fillId="4" borderId="84" xfId="0" applyFont="1" applyFill="1" applyBorder="1" applyAlignment="1">
      <alignment horizontal="center" vertical="center" wrapText="1"/>
    </xf>
    <xf numFmtId="2" fontId="0" fillId="6" borderId="77" xfId="0" applyNumberFormat="1" applyFill="1" applyBorder="1" applyAlignment="1">
      <alignment horizontal="center" vertical="center"/>
    </xf>
    <xf numFmtId="2" fontId="0" fillId="4" borderId="77" xfId="0" applyNumberForma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17" borderId="0" xfId="0" applyFill="1"/>
    <xf numFmtId="0" fontId="0" fillId="17" borderId="69" xfId="0" applyFill="1" applyBorder="1"/>
    <xf numFmtId="0" fontId="0" fillId="17" borderId="55" xfId="0" applyFill="1" applyBorder="1"/>
    <xf numFmtId="4" fontId="0" fillId="17" borderId="0" xfId="0" applyNumberFormat="1" applyFill="1" applyBorder="1"/>
    <xf numFmtId="0" fontId="0" fillId="17" borderId="6" xfId="0" applyFill="1" applyBorder="1"/>
    <xf numFmtId="4" fontId="0" fillId="17" borderId="34" xfId="0" applyNumberFormat="1" applyFill="1" applyBorder="1" applyAlignment="1">
      <alignment horizontal="center" vertical="center"/>
    </xf>
    <xf numFmtId="4" fontId="0" fillId="17" borderId="53" xfId="0" applyNumberFormat="1" applyFill="1" applyBorder="1" applyAlignment="1">
      <alignment horizontal="center" vertical="center"/>
    </xf>
    <xf numFmtId="4" fontId="0" fillId="17" borderId="50" xfId="0" applyNumberFormat="1" applyFill="1" applyBorder="1" applyAlignment="1">
      <alignment horizontal="center" vertical="center"/>
    </xf>
    <xf numFmtId="4" fontId="0" fillId="17" borderId="0" xfId="0" applyNumberFormat="1" applyFill="1" applyBorder="1" applyAlignment="1">
      <alignment horizontal="center" vertical="center"/>
    </xf>
    <xf numFmtId="4" fontId="0" fillId="17" borderId="41" xfId="0" applyNumberFormat="1" applyFill="1" applyBorder="1" applyAlignment="1">
      <alignment horizontal="center" vertical="center"/>
    </xf>
    <xf numFmtId="0" fontId="0" fillId="17" borderId="0" xfId="0" applyFill="1" applyBorder="1"/>
    <xf numFmtId="0" fontId="0" fillId="17" borderId="41" xfId="0" applyFill="1" applyBorder="1" applyAlignment="1">
      <alignment horizontal="center" vertical="center"/>
    </xf>
    <xf numFmtId="0" fontId="0" fillId="17" borderId="55" xfId="0" applyFill="1" applyBorder="1" applyAlignment="1">
      <alignment horizontal="center" vertical="center"/>
    </xf>
    <xf numFmtId="4" fontId="0" fillId="17" borderId="0" xfId="0" applyNumberFormat="1" applyFill="1"/>
    <xf numFmtId="4" fontId="0" fillId="17" borderId="19" xfId="0" applyNumberFormat="1" applyFill="1" applyBorder="1"/>
    <xf numFmtId="0" fontId="6" fillId="17" borderId="0" xfId="0" applyFont="1" applyFill="1" applyAlignment="1">
      <alignment horizontal="center"/>
    </xf>
    <xf numFmtId="0" fontId="0" fillId="17" borderId="1" xfId="0" applyFill="1" applyBorder="1"/>
    <xf numFmtId="0" fontId="0" fillId="17" borderId="16" xfId="0" applyFill="1" applyBorder="1"/>
    <xf numFmtId="4" fontId="0" fillId="17" borderId="10" xfId="0" applyNumberFormat="1" applyFill="1" applyBorder="1" applyAlignment="1">
      <alignment horizontal="center" vertical="center"/>
    </xf>
    <xf numFmtId="4" fontId="0" fillId="17" borderId="51" xfId="0" applyNumberFormat="1" applyFill="1" applyBorder="1" applyAlignment="1">
      <alignment horizontal="center" vertical="center"/>
    </xf>
    <xf numFmtId="4" fontId="0" fillId="17" borderId="26" xfId="0" applyNumberFormat="1" applyFill="1" applyBorder="1" applyAlignment="1">
      <alignment horizontal="center" vertical="center"/>
    </xf>
    <xf numFmtId="4" fontId="0" fillId="17" borderId="35" xfId="0" applyNumberFormat="1" applyFill="1" applyBorder="1" applyAlignment="1">
      <alignment horizontal="center" vertical="center"/>
    </xf>
    <xf numFmtId="0" fontId="0" fillId="17" borderId="35" xfId="0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17" borderId="39" xfId="0" applyFill="1" applyBorder="1"/>
    <xf numFmtId="0" fontId="0" fillId="4" borderId="16" xfId="0" applyFill="1" applyBorder="1"/>
    <xf numFmtId="0" fontId="0" fillId="4" borderId="0" xfId="0" applyFill="1" applyAlignment="1">
      <alignment horizontal="right" vertical="center"/>
    </xf>
    <xf numFmtId="0" fontId="38" fillId="4" borderId="0" xfId="0" applyFont="1" applyFill="1"/>
    <xf numFmtId="0" fontId="11" fillId="17" borderId="1" xfId="0" applyFont="1" applyFill="1" applyBorder="1"/>
    <xf numFmtId="0" fontId="11" fillId="17" borderId="16" xfId="0" applyFont="1" applyFill="1" applyBorder="1"/>
    <xf numFmtId="0" fontId="11" fillId="0" borderId="69" xfId="0" applyFont="1" applyBorder="1"/>
    <xf numFmtId="0" fontId="11" fillId="0" borderId="55" xfId="0" applyFont="1" applyBorder="1"/>
    <xf numFmtId="0" fontId="11" fillId="0" borderId="1" xfId="0" applyFont="1" applyBorder="1"/>
    <xf numFmtId="0" fontId="11" fillId="0" borderId="16" xfId="0" applyFont="1" applyBorder="1"/>
    <xf numFmtId="0" fontId="0" fillId="4" borderId="1" xfId="0" applyFill="1" applyBorder="1"/>
    <xf numFmtId="4" fontId="0" fillId="4" borderId="10" xfId="0" applyNumberFormat="1" applyFill="1" applyBorder="1" applyAlignment="1">
      <alignment horizontal="center" vertical="center"/>
    </xf>
    <xf numFmtId="4" fontId="0" fillId="4" borderId="26" xfId="0" applyNumberFormat="1" applyFill="1" applyBorder="1" applyAlignment="1">
      <alignment horizontal="center" vertical="center"/>
    </xf>
    <xf numFmtId="0" fontId="2" fillId="4" borderId="0" xfId="0" applyFont="1" applyFill="1" applyBorder="1"/>
    <xf numFmtId="0" fontId="0" fillId="4" borderId="85" xfId="0" applyFill="1" applyBorder="1"/>
    <xf numFmtId="0" fontId="1" fillId="9" borderId="24" xfId="0" applyFont="1" applyFill="1" applyBorder="1" applyAlignment="1">
      <alignment horizontal="center" vertical="center" wrapText="1"/>
    </xf>
    <xf numFmtId="0" fontId="39" fillId="4" borderId="0" xfId="0" applyFont="1" applyFill="1" applyAlignment="1">
      <alignment horizontal="right"/>
    </xf>
    <xf numFmtId="0" fontId="2" fillId="4" borderId="0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8" fillId="4" borderId="44" xfId="0" applyFont="1" applyFill="1" applyBorder="1" applyAlignment="1">
      <alignment horizontal="right" vertical="center"/>
    </xf>
    <xf numFmtId="0" fontId="0" fillId="4" borderId="45" xfId="0" applyFill="1" applyBorder="1" applyAlignment="1">
      <alignment horizontal="center" vertical="center"/>
    </xf>
    <xf numFmtId="0" fontId="6" fillId="4" borderId="45" xfId="0" applyFont="1" applyFill="1" applyBorder="1" applyAlignment="1">
      <alignment horizontal="left" vertical="center"/>
    </xf>
    <xf numFmtId="0" fontId="7" fillId="4" borderId="88" xfId="0" applyFont="1" applyFill="1" applyBorder="1" applyAlignment="1">
      <alignment horizontal="right" vertical="center"/>
    </xf>
    <xf numFmtId="0" fontId="7" fillId="4" borderId="63" xfId="0" applyFont="1" applyFill="1" applyBorder="1" applyAlignment="1">
      <alignment horizontal="right"/>
    </xf>
    <xf numFmtId="0" fontId="7" fillId="4" borderId="63" xfId="0" applyFont="1" applyFill="1" applyBorder="1" applyAlignment="1">
      <alignment horizontal="right" vertical="center"/>
    </xf>
    <xf numFmtId="0" fontId="6" fillId="4" borderId="22" xfId="0" applyFont="1" applyFill="1" applyBorder="1" applyAlignment="1">
      <alignment vertical="center"/>
    </xf>
    <xf numFmtId="2" fontId="7" fillId="4" borderId="86" xfId="0" applyNumberFormat="1" applyFont="1" applyFill="1" applyBorder="1" applyAlignment="1">
      <alignment horizontal="right" vertical="center"/>
    </xf>
    <xf numFmtId="2" fontId="7" fillId="4" borderId="81" xfId="0" applyNumberFormat="1" applyFont="1" applyFill="1" applyBorder="1" applyAlignment="1">
      <alignment horizontal="right" vertical="center"/>
    </xf>
    <xf numFmtId="2" fontId="31" fillId="4" borderId="90" xfId="0" applyNumberFormat="1" applyFont="1" applyFill="1" applyBorder="1" applyAlignment="1">
      <alignment horizontal="right" vertical="center"/>
    </xf>
    <xf numFmtId="2" fontId="40" fillId="4" borderId="72" xfId="0" applyNumberFormat="1" applyFont="1" applyFill="1" applyBorder="1" applyAlignment="1">
      <alignment horizontal="center" vertical="center"/>
    </xf>
    <xf numFmtId="2" fontId="40" fillId="4" borderId="87" xfId="0" applyNumberFormat="1" applyFont="1" applyFill="1" applyBorder="1" applyAlignment="1">
      <alignment horizontal="center" vertical="center"/>
    </xf>
    <xf numFmtId="2" fontId="40" fillId="4" borderId="89" xfId="0" applyNumberFormat="1" applyFont="1" applyFill="1" applyBorder="1" applyAlignment="1">
      <alignment horizontal="center" vertical="center"/>
    </xf>
    <xf numFmtId="0" fontId="41" fillId="15" borderId="46" xfId="0" applyFont="1" applyFill="1" applyBorder="1" applyAlignment="1">
      <alignment horizontal="left" vertical="center"/>
    </xf>
    <xf numFmtId="169" fontId="30" fillId="4" borderId="78" xfId="0" applyNumberFormat="1" applyFont="1" applyFill="1" applyBorder="1" applyAlignment="1">
      <alignment horizontal="left" vertical="center"/>
    </xf>
    <xf numFmtId="0" fontId="23" fillId="15" borderId="15" xfId="0" applyFont="1" applyFill="1" applyBorder="1" applyAlignment="1">
      <alignment horizontal="left" vertical="center"/>
    </xf>
    <xf numFmtId="0" fontId="0" fillId="4" borderId="43" xfId="0" applyFill="1" applyBorder="1" applyAlignment="1">
      <alignment horizontal="right" vertical="center"/>
    </xf>
    <xf numFmtId="0" fontId="0" fillId="0" borderId="43" xfId="0" applyBorder="1"/>
    <xf numFmtId="0" fontId="39" fillId="4" borderId="0" xfId="0" applyFont="1" applyFill="1" applyBorder="1" applyAlignment="1">
      <alignment horizontal="right"/>
    </xf>
    <xf numFmtId="0" fontId="2" fillId="4" borderId="43" xfId="0" applyFont="1" applyFill="1" applyBorder="1" applyAlignment="1">
      <alignment horizontal="center"/>
    </xf>
    <xf numFmtId="0" fontId="7" fillId="4" borderId="91" xfId="0" applyFont="1" applyFill="1" applyBorder="1" applyAlignment="1">
      <alignment horizontal="right" vertical="center"/>
    </xf>
    <xf numFmtId="0" fontId="28" fillId="4" borderId="54" xfId="0" applyFont="1" applyFill="1" applyBorder="1" applyAlignment="1">
      <alignment horizontal="right" vertical="center"/>
    </xf>
    <xf numFmtId="0" fontId="1" fillId="16" borderId="92" xfId="0" applyFont="1" applyFill="1" applyBorder="1" applyAlignment="1">
      <alignment horizontal="center" vertical="center" wrapText="1"/>
    </xf>
    <xf numFmtId="0" fontId="12" fillId="4" borderId="93" xfId="0" applyFont="1" applyFill="1" applyBorder="1" applyAlignment="1">
      <alignment horizontal="center" vertical="center" wrapText="1"/>
    </xf>
    <xf numFmtId="0" fontId="17" fillId="4" borderId="94" xfId="0" applyFont="1" applyFill="1" applyBorder="1"/>
    <xf numFmtId="0" fontId="17" fillId="6" borderId="94" xfId="0" applyFont="1" applyFill="1" applyBorder="1"/>
    <xf numFmtId="0" fontId="17" fillId="4" borderId="95" xfId="0" applyFont="1" applyFill="1" applyBorder="1"/>
    <xf numFmtId="0" fontId="0" fillId="4" borderId="17" xfId="0" applyFill="1" applyBorder="1"/>
    <xf numFmtId="2" fontId="7" fillId="4" borderId="16" xfId="0" applyNumberFormat="1" applyFont="1" applyFill="1" applyBorder="1" applyAlignment="1">
      <alignment horizontal="right" vertical="center"/>
    </xf>
    <xf numFmtId="2" fontId="7" fillId="4" borderId="55" xfId="0" applyNumberFormat="1" applyFont="1" applyFill="1" applyBorder="1" applyAlignment="1">
      <alignment horizontal="right" vertical="center"/>
    </xf>
    <xf numFmtId="0" fontId="17" fillId="4" borderId="96" xfId="0" applyFont="1" applyFill="1" applyBorder="1"/>
    <xf numFmtId="2" fontId="31" fillId="4" borderId="13" xfId="0" applyNumberFormat="1" applyFont="1" applyFill="1" applyBorder="1" applyAlignment="1">
      <alignment horizontal="right" vertical="center"/>
    </xf>
    <xf numFmtId="0" fontId="7" fillId="4" borderId="45" xfId="0" applyFont="1" applyFill="1" applyBorder="1" applyAlignment="1">
      <alignment horizontal="right"/>
    </xf>
    <xf numFmtId="0" fontId="0" fillId="17" borderId="13" xfId="0" applyFill="1" applyBorder="1"/>
    <xf numFmtId="0" fontId="0" fillId="17" borderId="22" xfId="0" applyFill="1" applyBorder="1"/>
    <xf numFmtId="4" fontId="35" fillId="17" borderId="34" xfId="0" applyNumberFormat="1" applyFont="1" applyFill="1" applyBorder="1" applyAlignment="1">
      <alignment horizontal="center" vertical="center"/>
    </xf>
    <xf numFmtId="4" fontId="35" fillId="17" borderId="53" xfId="0" applyNumberFormat="1" applyFont="1" applyFill="1" applyBorder="1" applyAlignment="1">
      <alignment horizontal="center" vertical="center"/>
    </xf>
    <xf numFmtId="4" fontId="35" fillId="17" borderId="10" xfId="0" applyNumberFormat="1" applyFont="1" applyFill="1" applyBorder="1" applyAlignment="1">
      <alignment horizontal="center" vertical="center"/>
    </xf>
    <xf numFmtId="4" fontId="35" fillId="17" borderId="51" xfId="0" applyNumberFormat="1" applyFont="1" applyFill="1" applyBorder="1" applyAlignment="1">
      <alignment horizontal="center" vertical="center"/>
    </xf>
    <xf numFmtId="4" fontId="35" fillId="0" borderId="10" xfId="0" applyNumberFormat="1" applyFont="1" applyBorder="1" applyAlignment="1">
      <alignment horizontal="center" vertical="center"/>
    </xf>
    <xf numFmtId="4" fontId="35" fillId="0" borderId="14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right"/>
    </xf>
    <xf numFmtId="0" fontId="1" fillId="4" borderId="0" xfId="0" applyFont="1" applyFill="1"/>
    <xf numFmtId="2" fontId="17" fillId="15" borderId="46" xfId="0" applyNumberFormat="1" applyFont="1" applyFill="1" applyBorder="1" applyAlignment="1">
      <alignment horizontal="left"/>
    </xf>
    <xf numFmtId="2" fontId="17" fillId="15" borderId="24" xfId="0" applyNumberFormat="1" applyFont="1" applyFill="1" applyBorder="1" applyAlignment="1">
      <alignment horizontal="left"/>
    </xf>
    <xf numFmtId="2" fontId="13" fillId="4" borderId="48" xfId="0" applyNumberFormat="1" applyFont="1" applyFill="1" applyBorder="1"/>
    <xf numFmtId="0" fontId="40" fillId="6" borderId="5" xfId="0" applyFont="1" applyFill="1" applyBorder="1"/>
    <xf numFmtId="0" fontId="11" fillId="6" borderId="6" xfId="0" applyFont="1" applyFill="1" applyBorder="1"/>
    <xf numFmtId="2" fontId="12" fillId="6" borderId="6" xfId="0" applyNumberFormat="1" applyFont="1" applyFill="1" applyBorder="1"/>
    <xf numFmtId="0" fontId="12" fillId="6" borderId="5" xfId="0" applyFont="1" applyFill="1" applyBorder="1"/>
    <xf numFmtId="0" fontId="12" fillId="6" borderId="6" xfId="0" applyFont="1" applyFill="1" applyBorder="1"/>
    <xf numFmtId="0" fontId="36" fillId="6" borderId="5" xfId="0" applyFont="1" applyFill="1" applyBorder="1"/>
    <xf numFmtId="0" fontId="33" fillId="4" borderId="0" xfId="0" applyFont="1" applyFill="1"/>
    <xf numFmtId="0" fontId="13" fillId="0" borderId="0" xfId="0" applyFont="1" applyFill="1" applyAlignment="1">
      <alignment horizontal="right"/>
    </xf>
    <xf numFmtId="0" fontId="44" fillId="4" borderId="0" xfId="0" applyFont="1" applyFill="1" applyAlignment="1">
      <alignment horizontal="left" vertical="center"/>
    </xf>
    <xf numFmtId="0" fontId="13" fillId="4" borderId="0" xfId="0" applyFont="1" applyFill="1" applyAlignment="1">
      <alignment horizontal="left" vertical="center" wrapText="1"/>
    </xf>
    <xf numFmtId="0" fontId="13" fillId="4" borderId="0" xfId="0" applyFont="1" applyFill="1" applyAlignment="1">
      <alignment horizontal="center" vertical="center" wrapText="1"/>
    </xf>
    <xf numFmtId="168" fontId="45" fillId="4" borderId="0" xfId="0" applyNumberFormat="1" applyFont="1" applyFill="1" applyBorder="1" applyAlignment="1">
      <alignment horizontal="right" vertical="center"/>
    </xf>
    <xf numFmtId="168" fontId="45" fillId="6" borderId="0" xfId="0" applyNumberFormat="1" applyFont="1" applyFill="1" applyBorder="1" applyAlignment="1">
      <alignment horizontal="right" vertical="center"/>
    </xf>
    <xf numFmtId="0" fontId="0" fillId="4" borderId="59" xfId="0" applyFill="1" applyBorder="1"/>
    <xf numFmtId="0" fontId="6" fillId="4" borderId="43" xfId="0" applyFont="1" applyFill="1" applyBorder="1" applyAlignment="1">
      <alignment horizontal="center"/>
    </xf>
    <xf numFmtId="0" fontId="6" fillId="4" borderId="59" xfId="0" applyFont="1" applyFill="1" applyBorder="1" applyAlignment="1">
      <alignment horizontal="center"/>
    </xf>
    <xf numFmtId="0" fontId="0" fillId="4" borderId="0" xfId="0" applyFill="1" applyAlignment="1">
      <alignment horizontal="right"/>
    </xf>
    <xf numFmtId="0" fontId="46" fillId="6" borderId="62" xfId="0" applyFont="1" applyFill="1" applyBorder="1" applyAlignment="1">
      <alignment vertical="center"/>
    </xf>
    <xf numFmtId="0" fontId="46" fillId="8" borderId="0" xfId="0" applyFont="1" applyFill="1" applyBorder="1" applyAlignment="1">
      <alignment vertical="center"/>
    </xf>
    <xf numFmtId="0" fontId="38" fillId="8" borderId="0" xfId="0" applyFont="1" applyFill="1" applyAlignment="1">
      <alignment horizontal="left"/>
    </xf>
    <xf numFmtId="0" fontId="38" fillId="8" borderId="0" xfId="0" applyFont="1" applyFill="1"/>
    <xf numFmtId="0" fontId="47" fillId="8" borderId="0" xfId="0" applyFont="1" applyFill="1" applyAlignment="1">
      <alignment horizontal="left" vertical="center"/>
    </xf>
    <xf numFmtId="0" fontId="38" fillId="8" borderId="0" xfId="0" applyFont="1" applyFill="1" applyAlignment="1">
      <alignment horizontal="left" vertical="center" wrapText="1"/>
    </xf>
    <xf numFmtId="0" fontId="38" fillId="8" borderId="0" xfId="0" applyFont="1" applyFill="1" applyAlignment="1">
      <alignment horizontal="center" vertical="center" wrapText="1"/>
    </xf>
    <xf numFmtId="168" fontId="48" fillId="8" borderId="0" xfId="0" applyNumberFormat="1" applyFont="1" applyFill="1" applyBorder="1" applyAlignment="1">
      <alignment horizontal="right" vertical="center"/>
    </xf>
    <xf numFmtId="0" fontId="38" fillId="0" borderId="0" xfId="0" applyFont="1" applyFill="1"/>
    <xf numFmtId="0" fontId="6" fillId="19" borderId="0" xfId="0" applyFont="1" applyFill="1" applyAlignment="1">
      <alignment horizontal="center" vertical="center"/>
    </xf>
    <xf numFmtId="0" fontId="6" fillId="19" borderId="0" xfId="0" applyFont="1" applyFill="1" applyAlignment="1">
      <alignment horizontal="left" vertical="center"/>
    </xf>
    <xf numFmtId="0" fontId="6" fillId="19" borderId="53" xfId="0" applyFont="1" applyFill="1" applyBorder="1" applyAlignment="1">
      <alignment horizontal="left" vertical="center"/>
    </xf>
    <xf numFmtId="0" fontId="2" fillId="18" borderId="0" xfId="0" applyFont="1" applyFill="1"/>
    <xf numFmtId="0" fontId="1" fillId="18" borderId="0" xfId="0" applyFont="1" applyFill="1"/>
    <xf numFmtId="0" fontId="2" fillId="18" borderId="0" xfId="0" applyFont="1" applyFill="1" applyAlignment="1">
      <alignment horizontal="center" vertical="center"/>
    </xf>
    <xf numFmtId="0" fontId="46" fillId="18" borderId="0" xfId="0" applyFont="1" applyFill="1"/>
    <xf numFmtId="0" fontId="2" fillId="18" borderId="0" xfId="0" applyFont="1" applyFill="1" applyAlignment="1">
      <alignment horizontal="right" vertical="center"/>
    </xf>
    <xf numFmtId="0" fontId="2" fillId="18" borderId="43" xfId="0" applyFont="1" applyFill="1" applyBorder="1"/>
    <xf numFmtId="0" fontId="2" fillId="18" borderId="0" xfId="0" applyFont="1" applyFill="1" applyBorder="1"/>
    <xf numFmtId="0" fontId="2" fillId="18" borderId="59" xfId="0" applyFont="1" applyFill="1" applyBorder="1"/>
    <xf numFmtId="0" fontId="46" fillId="4" borderId="0" xfId="0" applyFont="1" applyFill="1"/>
    <xf numFmtId="0" fontId="2" fillId="19" borderId="0" xfId="0" applyFont="1" applyFill="1"/>
    <xf numFmtId="0" fontId="1" fillId="19" borderId="0" xfId="0" applyFont="1" applyFill="1"/>
    <xf numFmtId="0" fontId="46" fillId="19" borderId="0" xfId="0" applyFont="1" applyFill="1"/>
    <xf numFmtId="0" fontId="2" fillId="19" borderId="41" xfId="0" applyFont="1" applyFill="1" applyBorder="1"/>
    <xf numFmtId="0" fontId="0" fillId="0" borderId="0" xfId="0" applyFill="1" applyAlignment="1">
      <alignment horizontal="left"/>
    </xf>
    <xf numFmtId="0" fontId="32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6" fillId="19" borderId="0" xfId="0" applyFont="1" applyFill="1" applyAlignment="1">
      <alignment horizontal="right" vertical="center"/>
    </xf>
    <xf numFmtId="0" fontId="4" fillId="4" borderId="43" xfId="0" applyFont="1" applyFill="1" applyBorder="1"/>
    <xf numFmtId="0" fontId="6" fillId="19" borderId="55" xfId="0" applyFont="1" applyFill="1" applyBorder="1" applyAlignment="1">
      <alignment horizontal="right" vertical="center"/>
    </xf>
    <xf numFmtId="0" fontId="2" fillId="4" borderId="43" xfId="0" applyFont="1" applyFill="1" applyBorder="1"/>
    <xf numFmtId="0" fontId="2" fillId="4" borderId="59" xfId="0" applyFont="1" applyFill="1" applyBorder="1"/>
    <xf numFmtId="0" fontId="2" fillId="19" borderId="0" xfId="0" applyFont="1" applyFill="1" applyAlignment="1">
      <alignment horizontal="right" vertical="center"/>
    </xf>
    <xf numFmtId="168" fontId="30" fillId="4" borderId="5" xfId="0" applyNumberFormat="1" applyFont="1" applyFill="1" applyBorder="1" applyAlignment="1">
      <alignment horizontal="right" vertical="center"/>
    </xf>
    <xf numFmtId="168" fontId="30" fillId="6" borderId="5" xfId="0" applyNumberFormat="1" applyFont="1" applyFill="1" applyBorder="1" applyAlignment="1">
      <alignment horizontal="right" vertical="center"/>
    </xf>
    <xf numFmtId="168" fontId="30" fillId="4" borderId="37" xfId="0" applyNumberFormat="1" applyFont="1" applyFill="1" applyBorder="1" applyAlignment="1">
      <alignment horizontal="right" vertical="center"/>
    </xf>
    <xf numFmtId="168" fontId="30" fillId="4" borderId="44" xfId="0" applyNumberFormat="1" applyFont="1" applyFill="1" applyBorder="1" applyAlignment="1">
      <alignment horizontal="right" vertical="center"/>
    </xf>
    <xf numFmtId="2" fontId="10" fillId="6" borderId="77" xfId="0" applyNumberFormat="1" applyFont="1" applyFill="1" applyBorder="1" applyAlignment="1">
      <alignment horizontal="center" vertical="center"/>
    </xf>
    <xf numFmtId="2" fontId="10" fillId="6" borderId="73" xfId="0" applyNumberFormat="1" applyFont="1" applyFill="1" applyBorder="1" applyAlignment="1">
      <alignment horizontal="center" vertical="center"/>
    </xf>
    <xf numFmtId="0" fontId="6" fillId="4" borderId="0" xfId="0" applyFont="1" applyFill="1"/>
    <xf numFmtId="0" fontId="1" fillId="9" borderId="24" xfId="0" applyFont="1" applyFill="1" applyBorder="1" applyAlignment="1">
      <alignment horizontal="center" vertical="center" wrapText="1"/>
    </xf>
    <xf numFmtId="0" fontId="1" fillId="9" borderId="83" xfId="0" applyFont="1" applyFill="1" applyBorder="1" applyAlignment="1">
      <alignment horizontal="center" vertical="center" wrapText="1"/>
    </xf>
    <xf numFmtId="2" fontId="2" fillId="4" borderId="74" xfId="0" applyNumberFormat="1" applyFont="1" applyFill="1" applyBorder="1" applyAlignment="1">
      <alignment horizontal="center" vertical="center"/>
    </xf>
    <xf numFmtId="2" fontId="2" fillId="6" borderId="74" xfId="0" applyNumberFormat="1" applyFont="1" applyFill="1" applyBorder="1" applyAlignment="1">
      <alignment horizontal="center" vertical="center"/>
    </xf>
    <xf numFmtId="2" fontId="2" fillId="4" borderId="75" xfId="0" applyNumberFormat="1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right"/>
    </xf>
    <xf numFmtId="0" fontId="31" fillId="6" borderId="66" xfId="0" applyFont="1" applyFill="1" applyBorder="1" applyAlignment="1">
      <alignment horizontal="center"/>
    </xf>
    <xf numFmtId="0" fontId="31" fillId="6" borderId="67" xfId="0" applyFont="1" applyFill="1" applyBorder="1" applyAlignment="1">
      <alignment horizontal="center"/>
    </xf>
    <xf numFmtId="2" fontId="12" fillId="6" borderId="44" xfId="0" applyNumberFormat="1" applyFont="1" applyFill="1" applyBorder="1" applyAlignment="1">
      <alignment horizontal="center" vertical="center" wrapText="1"/>
    </xf>
    <xf numFmtId="2" fontId="6" fillId="6" borderId="48" xfId="0" applyNumberFormat="1" applyFont="1" applyFill="1" applyBorder="1" applyAlignment="1">
      <alignment horizontal="center" vertical="center" wrapText="1"/>
    </xf>
    <xf numFmtId="0" fontId="1" fillId="9" borderId="24" xfId="0" applyFont="1" applyFill="1" applyBorder="1" applyAlignment="1">
      <alignment horizontal="center" vertical="center" wrapText="1"/>
    </xf>
    <xf numFmtId="169" fontId="30" fillId="4" borderId="43" xfId="0" applyNumberFormat="1" applyFont="1" applyFill="1" applyBorder="1" applyAlignment="1">
      <alignment horizontal="left" vertical="center"/>
    </xf>
    <xf numFmtId="168" fontId="29" fillId="9" borderId="0" xfId="0" applyNumberFormat="1" applyFont="1" applyFill="1" applyBorder="1" applyAlignment="1">
      <alignment horizontal="right" vertical="center"/>
    </xf>
    <xf numFmtId="0" fontId="1" fillId="9" borderId="51" xfId="0" applyFont="1" applyFill="1" applyBorder="1" applyAlignment="1">
      <alignment horizontal="right" vertical="center"/>
    </xf>
    <xf numFmtId="0" fontId="1" fillId="9" borderId="53" xfId="0" applyFont="1" applyFill="1" applyBorder="1" applyAlignment="1">
      <alignment horizontal="right" vertical="center"/>
    </xf>
    <xf numFmtId="0" fontId="1" fillId="9" borderId="0" xfId="0" applyFont="1" applyFill="1" applyBorder="1"/>
    <xf numFmtId="0" fontId="1" fillId="9" borderId="49" xfId="0" applyFont="1" applyFill="1" applyBorder="1" applyAlignment="1">
      <alignment horizontal="right" vertical="center"/>
    </xf>
    <xf numFmtId="0" fontId="14" fillId="15" borderId="46" xfId="0" applyFont="1" applyFill="1" applyBorder="1" applyAlignment="1">
      <alignment horizontal="left" vertical="center"/>
    </xf>
    <xf numFmtId="0" fontId="34" fillId="6" borderId="62" xfId="0" applyFont="1" applyFill="1" applyBorder="1" applyAlignment="1">
      <alignment vertical="center"/>
    </xf>
    <xf numFmtId="169" fontId="30" fillId="4" borderId="97" xfId="0" applyNumberFormat="1" applyFont="1" applyFill="1" applyBorder="1" applyAlignment="1">
      <alignment horizontal="left" vertical="center"/>
    </xf>
    <xf numFmtId="169" fontId="30" fillId="6" borderId="43" xfId="0" applyNumberFormat="1" applyFont="1" applyFill="1" applyBorder="1" applyAlignment="1">
      <alignment horizontal="left" vertical="center"/>
    </xf>
    <xf numFmtId="169" fontId="30" fillId="4" borderId="54" xfId="0" applyNumberFormat="1" applyFont="1" applyFill="1" applyBorder="1" applyAlignment="1">
      <alignment horizontal="left" vertical="center"/>
    </xf>
    <xf numFmtId="0" fontId="14" fillId="15" borderId="42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1" fillId="16" borderId="98" xfId="0" applyFont="1" applyFill="1" applyBorder="1" applyAlignment="1">
      <alignment horizontal="center" vertical="center" wrapText="1"/>
    </xf>
    <xf numFmtId="0" fontId="12" fillId="4" borderId="99" xfId="0" applyFont="1" applyFill="1" applyBorder="1" applyAlignment="1">
      <alignment horizontal="center" vertical="center" wrapText="1"/>
    </xf>
    <xf numFmtId="0" fontId="12" fillId="4" borderId="100" xfId="0" applyFont="1" applyFill="1" applyBorder="1" applyAlignment="1">
      <alignment horizontal="center" vertical="center" wrapText="1"/>
    </xf>
    <xf numFmtId="0" fontId="17" fillId="4" borderId="101" xfId="0" applyFont="1" applyFill="1" applyBorder="1"/>
    <xf numFmtId="2" fontId="2" fillId="4" borderId="102" xfId="0" applyNumberFormat="1" applyFont="1" applyFill="1" applyBorder="1" applyAlignment="1">
      <alignment horizontal="center" vertical="center"/>
    </xf>
    <xf numFmtId="0" fontId="17" fillId="6" borderId="101" xfId="0" applyFont="1" applyFill="1" applyBorder="1"/>
    <xf numFmtId="2" fontId="2" fillId="6" borderId="102" xfId="0" applyNumberFormat="1" applyFont="1" applyFill="1" applyBorder="1" applyAlignment="1">
      <alignment horizontal="center" vertical="center"/>
    </xf>
    <xf numFmtId="0" fontId="17" fillId="4" borderId="103" xfId="0" applyFont="1" applyFill="1" applyBorder="1"/>
    <xf numFmtId="2" fontId="2" fillId="4" borderId="104" xfId="0" applyNumberFormat="1" applyFont="1" applyFill="1" applyBorder="1" applyAlignment="1">
      <alignment horizontal="center" vertical="center"/>
    </xf>
    <xf numFmtId="0" fontId="0" fillId="4" borderId="105" xfId="0" applyFill="1" applyBorder="1"/>
    <xf numFmtId="2" fontId="7" fillId="4" borderId="56" xfId="0" applyNumberFormat="1" applyFont="1" applyFill="1" applyBorder="1" applyAlignment="1">
      <alignment horizontal="right" vertical="center"/>
    </xf>
    <xf numFmtId="2" fontId="7" fillId="4" borderId="58" xfId="0" applyNumberFormat="1" applyFont="1" applyFill="1" applyBorder="1" applyAlignment="1">
      <alignment horizontal="right" vertical="center"/>
    </xf>
    <xf numFmtId="0" fontId="17" fillId="4" borderId="106" xfId="0" applyFont="1" applyFill="1" applyBorder="1"/>
    <xf numFmtId="2" fontId="31" fillId="4" borderId="12" xfId="0" applyNumberFormat="1" applyFont="1" applyFill="1" applyBorder="1" applyAlignment="1">
      <alignment horizontal="right" vertical="center"/>
    </xf>
    <xf numFmtId="0" fontId="1" fillId="9" borderId="20" xfId="0" applyFont="1" applyFill="1" applyBorder="1" applyAlignment="1">
      <alignment horizontal="center" vertical="center" wrapText="1"/>
    </xf>
    <xf numFmtId="2" fontId="7" fillId="4" borderId="77" xfId="0" applyNumberFormat="1" applyFont="1" applyFill="1" applyBorder="1" applyAlignment="1">
      <alignment horizontal="center" vertical="center"/>
    </xf>
    <xf numFmtId="0" fontId="0" fillId="4" borderId="107" xfId="0" applyFill="1" applyBorder="1" applyAlignment="1">
      <alignment horizontal="center" vertical="center"/>
    </xf>
    <xf numFmtId="0" fontId="2" fillId="4" borderId="19" xfId="0" applyFont="1" applyFill="1" applyBorder="1" applyAlignment="1">
      <alignment horizontal="right" vertical="center"/>
    </xf>
    <xf numFmtId="0" fontId="0" fillId="4" borderId="23" xfId="0" applyFill="1" applyBorder="1"/>
    <xf numFmtId="0" fontId="17" fillId="11" borderId="101" xfId="0" applyFont="1" applyFill="1" applyBorder="1"/>
    <xf numFmtId="2" fontId="0" fillId="11" borderId="73" xfId="0" applyNumberFormat="1" applyFill="1" applyBorder="1" applyAlignment="1">
      <alignment horizontal="center" vertical="center"/>
    </xf>
    <xf numFmtId="2" fontId="2" fillId="11" borderId="74" xfId="0" applyNumberFormat="1" applyFont="1" applyFill="1" applyBorder="1" applyAlignment="1">
      <alignment horizontal="center" vertical="center"/>
    </xf>
    <xf numFmtId="0" fontId="17" fillId="11" borderId="103" xfId="0" applyFont="1" applyFill="1" applyBorder="1"/>
    <xf numFmtId="2" fontId="0" fillId="11" borderId="76" xfId="0" applyNumberFormat="1" applyFill="1" applyBorder="1" applyAlignment="1">
      <alignment horizontal="center" vertical="center"/>
    </xf>
    <xf numFmtId="2" fontId="2" fillId="11" borderId="75" xfId="0" applyNumberFormat="1" applyFont="1" applyFill="1" applyBorder="1" applyAlignment="1">
      <alignment horizontal="center" vertical="center"/>
    </xf>
    <xf numFmtId="0" fontId="17" fillId="11" borderId="106" xfId="0" applyFont="1" applyFill="1" applyBorder="1"/>
    <xf numFmtId="2" fontId="7" fillId="11" borderId="77" xfId="0" applyNumberFormat="1" applyFont="1" applyFill="1" applyBorder="1" applyAlignment="1">
      <alignment horizontal="center" vertical="center"/>
    </xf>
    <xf numFmtId="2" fontId="10" fillId="15" borderId="24" xfId="0" applyNumberFormat="1" applyFont="1" applyFill="1" applyBorder="1" applyAlignment="1">
      <alignment horizontal="left"/>
    </xf>
    <xf numFmtId="0" fontId="1" fillId="9" borderId="42" xfId="0" applyFont="1" applyFill="1" applyBorder="1" applyAlignment="1">
      <alignment horizontal="center" vertical="center" wrapText="1"/>
    </xf>
    <xf numFmtId="0" fontId="1" fillId="9" borderId="24" xfId="0" applyFont="1" applyFill="1" applyBorder="1" applyAlignment="1">
      <alignment horizontal="center" vertical="center" wrapText="1"/>
    </xf>
    <xf numFmtId="0" fontId="18" fillId="9" borderId="42" xfId="0" applyFont="1" applyFill="1" applyBorder="1" applyAlignment="1">
      <alignment horizontal="center" vertical="center" wrapText="1"/>
    </xf>
    <xf numFmtId="0" fontId="18" fillId="9" borderId="24" xfId="0" applyFont="1" applyFill="1" applyBorder="1" applyAlignment="1">
      <alignment horizontal="center" vertical="center" wrapText="1"/>
    </xf>
    <xf numFmtId="0" fontId="12" fillId="11" borderId="42" xfId="0" applyFont="1" applyFill="1" applyBorder="1" applyAlignment="1">
      <alignment horizontal="center" vertical="center" wrapText="1"/>
    </xf>
    <xf numFmtId="0" fontId="12" fillId="11" borderId="24" xfId="0" applyFont="1" applyFill="1" applyBorder="1" applyAlignment="1">
      <alignment horizontal="center" vertical="center" wrapText="1"/>
    </xf>
    <xf numFmtId="0" fontId="12" fillId="12" borderId="42" xfId="0" applyFont="1" applyFill="1" applyBorder="1" applyAlignment="1">
      <alignment horizontal="center" vertical="center" wrapText="1"/>
    </xf>
    <xf numFmtId="0" fontId="12" fillId="12" borderId="24" xfId="0" applyFont="1" applyFill="1" applyBorder="1" applyAlignment="1">
      <alignment horizontal="center" vertical="center" wrapText="1"/>
    </xf>
    <xf numFmtId="0" fontId="37" fillId="9" borderId="42" xfId="0" applyFont="1" applyFill="1" applyBorder="1" applyAlignment="1">
      <alignment horizontal="center" vertical="center" wrapText="1"/>
    </xf>
    <xf numFmtId="0" fontId="37" fillId="9" borderId="24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wrapText="1"/>
    </xf>
    <xf numFmtId="0" fontId="14" fillId="2" borderId="38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44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center" vertical="center" wrapText="1"/>
    </xf>
    <xf numFmtId="0" fontId="25" fillId="6" borderId="18" xfId="0" applyFont="1" applyFill="1" applyBorder="1" applyAlignment="1">
      <alignment horizontal="center" vertical="center" wrapText="1"/>
    </xf>
    <xf numFmtId="0" fontId="25" fillId="6" borderId="23" xfId="0" applyFont="1" applyFill="1" applyBorder="1" applyAlignment="1">
      <alignment horizontal="center" vertical="center" wrapText="1"/>
    </xf>
    <xf numFmtId="0" fontId="50" fillId="6" borderId="37" xfId="0" applyFont="1" applyFill="1" applyBorder="1" applyAlignment="1">
      <alignment horizontal="center" vertical="center"/>
    </xf>
    <xf numFmtId="0" fontId="50" fillId="6" borderId="38" xfId="0" applyFont="1" applyFill="1" applyBorder="1" applyAlignment="1">
      <alignment horizontal="center" vertical="center"/>
    </xf>
    <xf numFmtId="0" fontId="50" fillId="6" borderId="88" xfId="0" applyFont="1" applyFill="1" applyBorder="1" applyAlignment="1">
      <alignment horizontal="center" vertical="center"/>
    </xf>
    <xf numFmtId="0" fontId="50" fillId="6" borderId="89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/>
    </xf>
    <xf numFmtId="0" fontId="2" fillId="4" borderId="33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42" fillId="9" borderId="54" xfId="0" applyFont="1" applyFill="1" applyBorder="1" applyAlignment="1">
      <alignment horizontal="center" vertical="center"/>
    </xf>
    <xf numFmtId="0" fontId="42" fillId="9" borderId="45" xfId="0" applyFont="1" applyFill="1" applyBorder="1" applyAlignment="1">
      <alignment horizontal="center" vertical="center"/>
    </xf>
    <xf numFmtId="0" fontId="42" fillId="9" borderId="48" xfId="0" applyFont="1" applyFill="1" applyBorder="1" applyAlignment="1">
      <alignment horizontal="center" vertical="center"/>
    </xf>
    <xf numFmtId="0" fontId="4" fillId="4" borderId="82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2" fillId="4" borderId="32" xfId="0" applyFont="1" applyFill="1" applyBorder="1" applyAlignment="1">
      <alignment horizontal="center"/>
    </xf>
    <xf numFmtId="0" fontId="42" fillId="9" borderId="44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/>
    </xf>
    <xf numFmtId="0" fontId="4" fillId="4" borderId="51" xfId="0" applyFont="1" applyFill="1" applyBorder="1" applyAlignment="1">
      <alignment horizontal="center"/>
    </xf>
    <xf numFmtId="0" fontId="4" fillId="4" borderId="35" xfId="0" applyFont="1" applyFill="1" applyBorder="1" applyAlignment="1">
      <alignment horizontal="center"/>
    </xf>
    <xf numFmtId="0" fontId="43" fillId="4" borderId="32" xfId="0" applyFont="1" applyFill="1" applyBorder="1" applyAlignment="1">
      <alignment horizontal="center" vertical="center" wrapText="1"/>
    </xf>
    <xf numFmtId="0" fontId="43" fillId="4" borderId="27" xfId="0" applyFont="1" applyFill="1" applyBorder="1" applyAlignment="1">
      <alignment horizontal="center" vertical="center" wrapText="1"/>
    </xf>
    <xf numFmtId="169" fontId="26" fillId="0" borderId="57" xfId="0" applyNumberFormat="1" applyFont="1" applyFill="1" applyBorder="1" applyAlignment="1">
      <alignment horizontal="center" vertical="center" wrapText="1"/>
    </xf>
    <xf numFmtId="169" fontId="26" fillId="0" borderId="49" xfId="0" applyNumberFormat="1" applyFont="1" applyFill="1" applyBorder="1" applyAlignment="1">
      <alignment horizontal="center" vertical="center" wrapText="1"/>
    </xf>
    <xf numFmtId="169" fontId="26" fillId="0" borderId="25" xfId="0" applyNumberFormat="1" applyFont="1" applyFill="1" applyBorder="1" applyAlignment="1">
      <alignment horizontal="center" vertical="center" wrapText="1"/>
    </xf>
    <xf numFmtId="0" fontId="2" fillId="4" borderId="42" xfId="0" applyFont="1" applyFill="1" applyBorder="1" applyAlignment="1">
      <alignment horizontal="center" vertical="center" wrapText="1"/>
    </xf>
    <xf numFmtId="0" fontId="2" fillId="4" borderId="46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169" fontId="26" fillId="0" borderId="12" xfId="0" applyNumberFormat="1" applyFont="1" applyFill="1" applyBorder="1" applyAlignment="1">
      <alignment horizontal="center" vertical="center" wrapText="1"/>
    </xf>
    <xf numFmtId="169" fontId="26" fillId="0" borderId="13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</cellXfs>
  <cellStyles count="9">
    <cellStyle name="Normal" xfId="0" builtinId="0"/>
    <cellStyle name="Normal 14 2" xfId="7"/>
    <cellStyle name="Normal 16 2" xfId="6"/>
    <cellStyle name="Normal 18" xfId="4"/>
    <cellStyle name="Normal 2" xfId="3"/>
    <cellStyle name="Normal 21" xfId="5"/>
    <cellStyle name="Normal 23 2" xfId="8"/>
    <cellStyle name="Normal 3" xfId="2"/>
    <cellStyle name="Pourcentage" xfId="1" builtinId="5"/>
  </cellStyles>
  <dxfs count="0"/>
  <tableStyles count="0" defaultTableStyle="TableStyleMedium2" defaultPivotStyle="PivotStyleLight16"/>
  <colors>
    <mruColors>
      <color rgb="FFCCFFCC"/>
      <color rgb="FF66FF66"/>
      <color rgb="FF9FFF9F"/>
      <color rgb="FFF4FFF3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107"/>
  <sheetViews>
    <sheetView zoomScale="85" zoomScaleNormal="85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L39" sqref="L39"/>
    </sheetView>
  </sheetViews>
  <sheetFormatPr baseColWidth="10" defaultRowHeight="15" x14ac:dyDescent="0.25"/>
  <cols>
    <col min="1" max="1" width="9.85546875" style="9" customWidth="1"/>
    <col min="2" max="2" width="21.5703125" style="9" customWidth="1"/>
    <col min="3" max="3" width="19" bestFit="1" customWidth="1"/>
    <col min="4" max="4" width="8.140625" style="9" bestFit="1" customWidth="1"/>
    <col min="5" max="5" width="2.85546875" style="5" customWidth="1"/>
    <col min="6" max="13" width="12.140625" style="9" customWidth="1"/>
    <col min="14" max="14" width="12.140625" customWidth="1"/>
    <col min="15" max="43" width="12.140625" style="9" customWidth="1"/>
    <col min="44" max="44" width="12.140625" customWidth="1"/>
    <col min="45" max="65" width="12.140625" style="9" customWidth="1"/>
    <col min="66" max="66" width="12.140625" customWidth="1"/>
    <col min="67" max="81" width="12.140625" style="9" customWidth="1"/>
    <col min="82" max="82" width="12.140625" customWidth="1"/>
    <col min="83" max="83" width="12.140625" style="9" customWidth="1"/>
    <col min="84" max="84" width="12.140625" customWidth="1"/>
    <col min="85" max="89" width="12.140625" style="9" customWidth="1"/>
    <col min="90" max="90" width="12.140625" customWidth="1"/>
    <col min="91" max="93" width="12.140625" style="9" customWidth="1"/>
    <col min="94" max="94" width="12.140625" customWidth="1"/>
    <col min="95" max="95" width="12.140625" style="9" customWidth="1"/>
    <col min="96" max="96" width="12.140625" customWidth="1"/>
    <col min="97" max="105" width="12.140625" style="9" customWidth="1"/>
    <col min="106" max="106" width="12.140625" customWidth="1"/>
    <col min="107" max="111" width="12.140625" style="9" customWidth="1"/>
    <col min="112" max="112" width="1.42578125" style="9" customWidth="1"/>
    <col min="113" max="114" width="14.140625" style="9" customWidth="1"/>
    <col min="115" max="115" width="1.42578125" style="9" customWidth="1"/>
    <col min="116" max="117" width="14.140625" style="9" customWidth="1"/>
    <col min="118" max="118" width="1.42578125" customWidth="1"/>
    <col min="119" max="119" width="11.42578125" style="94"/>
    <col min="121" max="121" width="1.42578125" customWidth="1"/>
    <col min="122" max="122" width="16.42578125" style="9" customWidth="1"/>
    <col min="123" max="123" width="1.42578125" style="9" customWidth="1"/>
    <col min="124" max="124" width="17.85546875" style="9" customWidth="1"/>
    <col min="125" max="125" width="11.7109375" style="9" bestFit="1" customWidth="1"/>
    <col min="126" max="126" width="17.7109375" style="9" bestFit="1" customWidth="1"/>
    <col min="127" max="127" width="10.5703125" style="9" bestFit="1" customWidth="1"/>
    <col min="128" max="128" width="11.42578125" style="9"/>
    <col min="129" max="129" width="8.85546875" style="9" bestFit="1" customWidth="1"/>
    <col min="130" max="130" width="6.42578125" style="9" customWidth="1"/>
    <col min="131" max="131" width="11.42578125" style="9"/>
    <col min="132" max="137" width="13.140625" style="9" customWidth="1"/>
    <col min="138" max="138" width="11.42578125" style="9"/>
    <col min="139" max="139" width="13.140625" style="9" bestFit="1" customWidth="1"/>
    <col min="142" max="151" width="11.42578125" style="9"/>
    <col min="154" max="157" width="11.42578125" style="9"/>
    <col min="160" max="163" width="11.42578125" style="9"/>
    <col min="166" max="169" width="11.42578125" style="9"/>
    <col min="172" max="175" width="11.42578125" style="9"/>
    <col min="178" max="187" width="11.42578125" style="9"/>
    <col min="190" max="191" width="11.42578125" style="9"/>
    <col min="196" max="201" width="11.42578125" style="9"/>
    <col min="214" max="215" width="11.42578125" style="9"/>
    <col min="218" max="219" width="11.42578125" style="9"/>
    <col min="226" max="227" width="11.42578125" style="9"/>
    <col min="230" max="231" width="11.42578125" style="9"/>
    <col min="238" max="238" width="4.140625" customWidth="1"/>
    <col min="241" max="16384" width="11.42578125" style="16"/>
  </cols>
  <sheetData>
    <row r="1" spans="1:240" customFormat="1" ht="21.75" thickBot="1" x14ac:dyDescent="0.3">
      <c r="A1" s="11" t="s">
        <v>1817</v>
      </c>
      <c r="B1" s="11"/>
      <c r="C1" s="11"/>
      <c r="D1" s="219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0"/>
      <c r="AT1" s="200"/>
      <c r="AU1" s="200"/>
      <c r="AV1" s="200"/>
      <c r="AW1" s="200"/>
      <c r="AX1" s="200"/>
      <c r="AY1" s="200"/>
      <c r="AZ1" s="200"/>
      <c r="BA1" s="200"/>
      <c r="BB1" s="200"/>
      <c r="BC1" s="200"/>
      <c r="BD1" s="200"/>
      <c r="BE1" s="200"/>
      <c r="BF1" s="200"/>
      <c r="BG1" s="200"/>
      <c r="BH1" s="200"/>
      <c r="BI1" s="200"/>
      <c r="BJ1" s="200"/>
      <c r="BK1" s="200"/>
      <c r="BL1" s="200"/>
      <c r="BM1" s="200"/>
      <c r="BN1" s="200"/>
      <c r="BO1" s="200"/>
      <c r="BP1" s="200"/>
      <c r="BQ1" s="200"/>
      <c r="BR1" s="200"/>
      <c r="BS1" s="200"/>
      <c r="BT1" s="200"/>
      <c r="BU1" s="200"/>
      <c r="BV1" s="200"/>
      <c r="BW1" s="200"/>
      <c r="BX1" s="200"/>
      <c r="BY1" s="200"/>
      <c r="BZ1" s="200"/>
      <c r="CA1" s="200"/>
      <c r="CB1" s="200"/>
      <c r="CC1" s="200"/>
      <c r="CD1" s="200"/>
      <c r="CE1" s="200"/>
      <c r="CF1" s="200"/>
      <c r="CG1" s="200"/>
      <c r="CH1" s="200"/>
      <c r="CI1" s="200"/>
      <c r="CJ1" s="200"/>
      <c r="CK1" s="200"/>
      <c r="CL1" s="200"/>
      <c r="CM1" s="200"/>
      <c r="CN1" s="200"/>
      <c r="CO1" s="200"/>
      <c r="CP1" s="200"/>
      <c r="CQ1" s="200"/>
      <c r="CR1" s="200"/>
      <c r="CS1" s="200"/>
      <c r="CT1" s="200"/>
      <c r="CU1" s="200"/>
      <c r="CV1" s="200"/>
      <c r="CW1" s="200"/>
      <c r="CX1" s="200"/>
      <c r="CY1" s="200"/>
      <c r="CZ1" s="200"/>
      <c r="DA1" s="200"/>
      <c r="DB1" s="200"/>
      <c r="DC1" s="200"/>
      <c r="DD1" s="200"/>
      <c r="DE1" s="200"/>
      <c r="DF1" s="200"/>
      <c r="DG1" s="200"/>
      <c r="DH1" s="200"/>
      <c r="DI1" s="200"/>
      <c r="DJ1" s="200"/>
      <c r="DK1" s="200"/>
      <c r="DL1" s="200"/>
      <c r="DM1" s="200"/>
      <c r="DN1" s="200"/>
      <c r="DO1" s="200"/>
      <c r="DP1" s="200"/>
      <c r="DQ1" s="200"/>
      <c r="DR1" s="200"/>
      <c r="DS1" s="200"/>
      <c r="DT1" s="200"/>
      <c r="DU1" s="200"/>
      <c r="DV1" s="200"/>
      <c r="DW1" s="200"/>
      <c r="DX1" s="200"/>
      <c r="DY1" s="200"/>
      <c r="DZ1" s="200"/>
      <c r="EA1" s="200"/>
      <c r="EB1" s="200"/>
      <c r="EC1" s="200"/>
      <c r="ED1" s="200"/>
      <c r="EE1" s="200"/>
      <c r="EF1" s="200"/>
      <c r="EG1" s="200"/>
      <c r="EH1" s="200"/>
      <c r="EI1" s="200"/>
      <c r="EJ1" s="200"/>
      <c r="EK1" s="200"/>
      <c r="EL1" s="200"/>
      <c r="EM1" s="200"/>
      <c r="EN1" s="200"/>
      <c r="EO1" s="200"/>
      <c r="EP1" s="200"/>
      <c r="EQ1" s="200"/>
      <c r="ER1" s="200"/>
      <c r="ES1" s="200"/>
      <c r="ET1" s="200"/>
      <c r="EU1" s="200"/>
      <c r="EV1" s="200"/>
      <c r="EW1" s="200"/>
      <c r="EX1" s="200"/>
      <c r="EY1" s="200"/>
      <c r="EZ1" s="200"/>
      <c r="FA1" s="200"/>
      <c r="FB1" s="200"/>
      <c r="FC1" s="200"/>
      <c r="FD1" s="200"/>
      <c r="FE1" s="200"/>
      <c r="FF1" s="200"/>
      <c r="FG1" s="200"/>
      <c r="FH1" s="200"/>
      <c r="FI1" s="200"/>
      <c r="FJ1" s="200"/>
      <c r="FK1" s="200"/>
      <c r="FL1" s="200"/>
      <c r="FM1" s="200"/>
      <c r="FN1" s="200"/>
      <c r="FO1" s="200"/>
      <c r="FP1" s="200"/>
      <c r="FQ1" s="200"/>
      <c r="FR1" s="200"/>
      <c r="FS1" s="200"/>
      <c r="FT1" s="200"/>
      <c r="FU1" s="200"/>
      <c r="FV1" s="200"/>
      <c r="FW1" s="200"/>
      <c r="FX1" s="200"/>
      <c r="FY1" s="200"/>
      <c r="FZ1" s="200"/>
      <c r="GA1" s="200"/>
      <c r="GB1" s="200"/>
      <c r="GC1" s="200"/>
      <c r="GD1" s="200"/>
      <c r="GE1" s="200"/>
      <c r="GF1" s="200"/>
      <c r="GG1" s="200"/>
      <c r="GH1" s="200"/>
      <c r="GI1" s="200"/>
      <c r="GJ1" s="200"/>
      <c r="GK1" s="200"/>
      <c r="GL1" s="200"/>
      <c r="GM1" s="200"/>
      <c r="GN1" s="200"/>
      <c r="GO1" s="200"/>
      <c r="GP1" s="200"/>
      <c r="GQ1" s="200"/>
      <c r="GR1" s="200"/>
      <c r="GS1" s="200"/>
      <c r="GT1" s="200"/>
      <c r="GU1" s="200"/>
      <c r="GV1" s="200"/>
      <c r="GW1" s="200"/>
      <c r="GX1" s="200"/>
      <c r="GY1" s="200"/>
      <c r="GZ1" s="200"/>
      <c r="HA1" s="200"/>
      <c r="HB1" s="200"/>
      <c r="HC1" s="200"/>
      <c r="HD1" s="200"/>
      <c r="HE1" s="200"/>
      <c r="HF1" s="200"/>
      <c r="HG1" s="200"/>
      <c r="HH1" s="200"/>
      <c r="HI1" s="200"/>
      <c r="HJ1" s="200"/>
      <c r="HK1" s="200"/>
      <c r="HL1" s="200"/>
      <c r="HM1" s="200"/>
      <c r="HN1" s="200"/>
      <c r="HO1" s="200"/>
      <c r="HP1" s="200"/>
      <c r="HQ1" s="200"/>
      <c r="HR1" s="200"/>
      <c r="HS1" s="200"/>
      <c r="HT1" s="200"/>
      <c r="HU1" s="200"/>
      <c r="HV1" s="200"/>
      <c r="HW1" s="200"/>
      <c r="HX1" s="200"/>
      <c r="HY1" s="200"/>
      <c r="HZ1" s="200"/>
      <c r="IA1" s="200"/>
      <c r="IB1" s="200"/>
      <c r="IC1" s="200"/>
      <c r="ID1" s="200"/>
      <c r="IE1" s="200"/>
      <c r="IF1" s="200"/>
    </row>
    <row r="2" spans="1:240" customFormat="1" ht="16.5" thickTop="1" thickBot="1" x14ac:dyDescent="0.3">
      <c r="A2" s="5"/>
      <c r="B2" s="14" t="s">
        <v>6</v>
      </c>
      <c r="C2" s="2" t="e">
        <f>#REF!</f>
        <v>#REF!</v>
      </c>
      <c r="D2" s="5"/>
      <c r="E2" s="209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3"/>
      <c r="DI2" s="5"/>
      <c r="DJ2" s="5"/>
      <c r="DK2" s="3"/>
      <c r="DL2" s="5"/>
      <c r="DM2" s="5"/>
      <c r="DN2" s="5"/>
      <c r="DO2" s="34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</row>
    <row r="3" spans="1:240" s="9" customFormat="1" ht="6.75" customHeight="1" thickBot="1" x14ac:dyDescent="0.3">
      <c r="A3" s="5"/>
      <c r="B3" s="38"/>
      <c r="C3" s="38"/>
      <c r="D3" s="5"/>
      <c r="E3" s="3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3"/>
      <c r="DI3" s="5"/>
      <c r="DJ3" s="5"/>
      <c r="DK3" s="3"/>
      <c r="DL3" s="5"/>
      <c r="DM3" s="5"/>
      <c r="DN3" s="5"/>
      <c r="DO3" s="34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</row>
    <row r="4" spans="1:240" s="9" customFormat="1" ht="15" customHeight="1" thickBot="1" x14ac:dyDescent="0.3">
      <c r="A4" s="5"/>
      <c r="B4" s="86"/>
      <c r="C4" s="26" t="s">
        <v>322</v>
      </c>
      <c r="D4" s="218"/>
      <c r="E4" s="212"/>
      <c r="F4" s="544" t="s">
        <v>1830</v>
      </c>
      <c r="G4" s="545"/>
      <c r="H4" s="544" t="s">
        <v>1804</v>
      </c>
      <c r="I4" s="545"/>
      <c r="J4" s="544" t="s">
        <v>1829</v>
      </c>
      <c r="K4" s="545"/>
      <c r="L4" s="544" t="s">
        <v>319</v>
      </c>
      <c r="M4" s="545"/>
      <c r="N4" s="544" t="s">
        <v>156</v>
      </c>
      <c r="O4" s="545"/>
      <c r="P4" s="544" t="s">
        <v>1796</v>
      </c>
      <c r="Q4" s="545"/>
      <c r="R4" s="544" t="s">
        <v>1798</v>
      </c>
      <c r="S4" s="545"/>
      <c r="T4" s="544" t="s">
        <v>1831</v>
      </c>
      <c r="U4" s="545"/>
      <c r="V4" s="544" t="s">
        <v>1799</v>
      </c>
      <c r="W4" s="545"/>
      <c r="X4" s="544" t="s">
        <v>1791</v>
      </c>
      <c r="Y4" s="545"/>
      <c r="Z4" s="544" t="s">
        <v>320</v>
      </c>
      <c r="AA4" s="545"/>
      <c r="AB4" s="544" t="s">
        <v>1826</v>
      </c>
      <c r="AC4" s="545"/>
      <c r="AD4" s="544" t="s">
        <v>1801</v>
      </c>
      <c r="AE4" s="545"/>
      <c r="AF4" s="544" t="s">
        <v>315</v>
      </c>
      <c r="AG4" s="545"/>
      <c r="AH4" s="544" t="s">
        <v>1819</v>
      </c>
      <c r="AI4" s="545"/>
      <c r="AJ4" s="544" t="s">
        <v>1807</v>
      </c>
      <c r="AK4" s="545"/>
      <c r="AL4" s="544" t="s">
        <v>1790</v>
      </c>
      <c r="AM4" s="545"/>
      <c r="AN4" s="544" t="s">
        <v>1788</v>
      </c>
      <c r="AO4" s="545"/>
      <c r="AP4" s="544" t="s">
        <v>1803</v>
      </c>
      <c r="AQ4" s="545"/>
      <c r="AR4" s="544" t="s">
        <v>161</v>
      </c>
      <c r="AS4" s="545"/>
      <c r="AT4" s="544" t="s">
        <v>1824</v>
      </c>
      <c r="AU4" s="545"/>
      <c r="AV4" s="544" t="s">
        <v>1795</v>
      </c>
      <c r="AW4" s="545"/>
      <c r="AX4" s="544" t="s">
        <v>316</v>
      </c>
      <c r="AY4" s="545"/>
      <c r="AZ4" s="544" t="s">
        <v>1820</v>
      </c>
      <c r="BA4" s="545"/>
      <c r="BB4" s="544" t="s">
        <v>1793</v>
      </c>
      <c r="BC4" s="545"/>
      <c r="BD4" s="544" t="s">
        <v>1823</v>
      </c>
      <c r="BE4" s="545"/>
      <c r="BF4" s="544" t="s">
        <v>1808</v>
      </c>
      <c r="BG4" s="545"/>
      <c r="BH4" s="544" t="s">
        <v>1832</v>
      </c>
      <c r="BI4" s="545"/>
      <c r="BJ4" s="544" t="s">
        <v>122</v>
      </c>
      <c r="BK4" s="545"/>
      <c r="BL4" s="544" t="s">
        <v>1828</v>
      </c>
      <c r="BM4" s="545"/>
      <c r="BN4" s="544" t="s">
        <v>90</v>
      </c>
      <c r="BO4" s="545"/>
      <c r="BP4" s="544" t="s">
        <v>1920</v>
      </c>
      <c r="BQ4" s="545"/>
      <c r="BR4" s="544" t="s">
        <v>1827</v>
      </c>
      <c r="BS4" s="545"/>
      <c r="BT4" s="544" t="s">
        <v>1800</v>
      </c>
      <c r="BU4" s="545"/>
      <c r="BV4" s="544" t="s">
        <v>1787</v>
      </c>
      <c r="BW4" s="545"/>
      <c r="BX4" s="544" t="s">
        <v>317</v>
      </c>
      <c r="BY4" s="545"/>
      <c r="BZ4" s="544" t="s">
        <v>1833</v>
      </c>
      <c r="CA4" s="545"/>
      <c r="CB4" s="544" t="s">
        <v>1834</v>
      </c>
      <c r="CC4" s="545"/>
      <c r="CD4" s="544" t="s">
        <v>159</v>
      </c>
      <c r="CE4" s="545"/>
      <c r="CF4" s="544" t="s">
        <v>127</v>
      </c>
      <c r="CG4" s="545"/>
      <c r="CH4" s="544" t="s">
        <v>1789</v>
      </c>
      <c r="CI4" s="545"/>
      <c r="CJ4" s="544" t="s">
        <v>1797</v>
      </c>
      <c r="CK4" s="545"/>
      <c r="CL4" s="544" t="s">
        <v>160</v>
      </c>
      <c r="CM4" s="545"/>
      <c r="CN4" s="544" t="s">
        <v>1792</v>
      </c>
      <c r="CO4" s="545"/>
      <c r="CP4" s="544" t="s">
        <v>89</v>
      </c>
      <c r="CQ4" s="545"/>
      <c r="CR4" s="544" t="s">
        <v>158</v>
      </c>
      <c r="CS4" s="545"/>
      <c r="CT4" s="544" t="s">
        <v>1806</v>
      </c>
      <c r="CU4" s="545"/>
      <c r="CV4" s="544" t="s">
        <v>1805</v>
      </c>
      <c r="CW4" s="545"/>
      <c r="CX4" s="544" t="s">
        <v>1794</v>
      </c>
      <c r="CY4" s="545"/>
      <c r="CZ4" s="544" t="s">
        <v>1825</v>
      </c>
      <c r="DA4" s="545"/>
      <c r="DB4" s="544" t="s">
        <v>157</v>
      </c>
      <c r="DC4" s="545"/>
      <c r="DD4" s="546" t="s">
        <v>166</v>
      </c>
      <c r="DE4" s="547"/>
      <c r="DF4" s="546" t="s">
        <v>166</v>
      </c>
      <c r="DG4" s="547"/>
      <c r="DH4" s="70"/>
      <c r="DI4" s="550" t="s">
        <v>181</v>
      </c>
      <c r="DJ4" s="551"/>
      <c r="DK4" s="75"/>
      <c r="DL4" s="548" t="s">
        <v>180</v>
      </c>
      <c r="DM4" s="549"/>
      <c r="DN4" s="5"/>
      <c r="DO4" s="554" t="s">
        <v>112</v>
      </c>
      <c r="DP4" s="555"/>
      <c r="DQ4" s="5"/>
      <c r="DR4" s="223" t="s">
        <v>1818</v>
      </c>
      <c r="DS4" s="5"/>
      <c r="DT4" s="323" t="s">
        <v>184</v>
      </c>
      <c r="DU4" s="324"/>
      <c r="DV4" s="325"/>
      <c r="DW4" s="326"/>
      <c r="DX4" s="327"/>
      <c r="DY4" s="5"/>
      <c r="DZ4" s="5"/>
      <c r="EA4" s="5"/>
      <c r="EB4" s="544" t="s">
        <v>1830</v>
      </c>
      <c r="EC4" s="545"/>
      <c r="ED4" s="544" t="s">
        <v>1804</v>
      </c>
      <c r="EE4" s="545"/>
      <c r="EF4" s="544" t="s">
        <v>1829</v>
      </c>
      <c r="EG4" s="545"/>
      <c r="EH4" s="544" t="s">
        <v>319</v>
      </c>
      <c r="EI4" s="545"/>
      <c r="EJ4" s="544" t="s">
        <v>156</v>
      </c>
      <c r="EK4" s="545"/>
      <c r="EL4" s="544" t="s">
        <v>1796</v>
      </c>
      <c r="EM4" s="545"/>
      <c r="EN4" s="544" t="s">
        <v>1798</v>
      </c>
      <c r="EO4" s="545"/>
      <c r="EP4" s="544" t="s">
        <v>1831</v>
      </c>
      <c r="EQ4" s="545"/>
      <c r="ER4" s="544" t="s">
        <v>1799</v>
      </c>
      <c r="ES4" s="545"/>
      <c r="ET4" s="544" t="s">
        <v>1791</v>
      </c>
      <c r="EU4" s="545"/>
      <c r="EV4" s="544" t="s">
        <v>320</v>
      </c>
      <c r="EW4" s="545"/>
      <c r="EX4" s="544" t="s">
        <v>1802</v>
      </c>
      <c r="EY4" s="545"/>
      <c r="EZ4" s="544" t="s">
        <v>1801</v>
      </c>
      <c r="FA4" s="545"/>
      <c r="FB4" s="544" t="s">
        <v>315</v>
      </c>
      <c r="FC4" s="545"/>
      <c r="FD4" s="544" t="s">
        <v>1819</v>
      </c>
      <c r="FE4" s="545"/>
      <c r="FF4" s="544" t="s">
        <v>1807</v>
      </c>
      <c r="FG4" s="545"/>
      <c r="FH4" s="544" t="s">
        <v>1790</v>
      </c>
      <c r="FI4" s="545"/>
      <c r="FJ4" s="544" t="s">
        <v>1788</v>
      </c>
      <c r="FK4" s="545"/>
      <c r="FL4" s="544" t="s">
        <v>1803</v>
      </c>
      <c r="FM4" s="545"/>
      <c r="FN4" s="544" t="s">
        <v>161</v>
      </c>
      <c r="FO4" s="545"/>
      <c r="FP4" s="544" t="s">
        <v>1824</v>
      </c>
      <c r="FQ4" s="545"/>
      <c r="FR4" s="552" t="s">
        <v>1795</v>
      </c>
      <c r="FS4" s="553"/>
      <c r="FT4" s="544" t="s">
        <v>316</v>
      </c>
      <c r="FU4" s="545"/>
      <c r="FV4" s="544" t="s">
        <v>1820</v>
      </c>
      <c r="FW4" s="545"/>
      <c r="FX4" s="544" t="s">
        <v>1793</v>
      </c>
      <c r="FY4" s="545"/>
      <c r="FZ4" s="544" t="s">
        <v>1823</v>
      </c>
      <c r="GA4" s="545"/>
      <c r="GB4" s="544" t="s">
        <v>1808</v>
      </c>
      <c r="GC4" s="545"/>
      <c r="GD4" s="544" t="s">
        <v>1832</v>
      </c>
      <c r="GE4" s="545"/>
      <c r="GF4" s="544" t="s">
        <v>122</v>
      </c>
      <c r="GG4" s="545"/>
      <c r="GH4" s="544" t="s">
        <v>1828</v>
      </c>
      <c r="GI4" s="545"/>
      <c r="GJ4" s="544" t="s">
        <v>90</v>
      </c>
      <c r="GK4" s="545"/>
      <c r="GL4" s="544" t="s">
        <v>1920</v>
      </c>
      <c r="GM4" s="545"/>
      <c r="GN4" s="544" t="s">
        <v>1827</v>
      </c>
      <c r="GO4" s="545"/>
      <c r="GP4" s="544" t="s">
        <v>1800</v>
      </c>
      <c r="GQ4" s="545"/>
      <c r="GR4" s="544" t="s">
        <v>1787</v>
      </c>
      <c r="GS4" s="545"/>
      <c r="GT4" s="544" t="s">
        <v>317</v>
      </c>
      <c r="GU4" s="545"/>
      <c r="GV4" s="544" t="s">
        <v>1833</v>
      </c>
      <c r="GW4" s="545"/>
      <c r="GX4" s="544" t="s">
        <v>1834</v>
      </c>
      <c r="GY4" s="545"/>
      <c r="GZ4" s="544" t="s">
        <v>159</v>
      </c>
      <c r="HA4" s="545"/>
      <c r="HB4" s="544" t="s">
        <v>127</v>
      </c>
      <c r="HC4" s="545"/>
      <c r="HD4" s="544" t="s">
        <v>1789</v>
      </c>
      <c r="HE4" s="545"/>
      <c r="HF4" s="544" t="s">
        <v>1797</v>
      </c>
      <c r="HG4" s="545"/>
      <c r="HH4" s="544" t="s">
        <v>160</v>
      </c>
      <c r="HI4" s="545"/>
      <c r="HJ4" s="544" t="s">
        <v>1792</v>
      </c>
      <c r="HK4" s="545"/>
      <c r="HL4" s="544" t="s">
        <v>89</v>
      </c>
      <c r="HM4" s="545"/>
      <c r="HN4" s="544" t="s">
        <v>158</v>
      </c>
      <c r="HO4" s="545"/>
      <c r="HP4" s="544" t="s">
        <v>1806</v>
      </c>
      <c r="HQ4" s="545"/>
      <c r="HR4" s="544" t="s">
        <v>1805</v>
      </c>
      <c r="HS4" s="545"/>
      <c r="HT4" s="544" t="s">
        <v>1794</v>
      </c>
      <c r="HU4" s="545"/>
      <c r="HV4" s="544" t="s">
        <v>1825</v>
      </c>
      <c r="HW4" s="545"/>
      <c r="HX4" s="544" t="s">
        <v>157</v>
      </c>
      <c r="HY4" s="545"/>
      <c r="HZ4" s="546" t="s">
        <v>166</v>
      </c>
      <c r="IA4" s="547"/>
      <c r="IB4" s="546" t="s">
        <v>166</v>
      </c>
      <c r="IC4" s="547"/>
      <c r="ID4" s="5"/>
      <c r="IE4" s="556" t="s">
        <v>1835</v>
      </c>
      <c r="IF4" s="557"/>
    </row>
    <row r="5" spans="1:240" s="9" customFormat="1" ht="30" x14ac:dyDescent="0.25">
      <c r="A5" s="5"/>
      <c r="B5" s="87"/>
      <c r="C5" s="88"/>
      <c r="D5" s="88"/>
      <c r="E5" s="213"/>
      <c r="F5" s="64" t="s">
        <v>176</v>
      </c>
      <c r="G5" s="63" t="s">
        <v>177</v>
      </c>
      <c r="H5" s="64" t="s">
        <v>176</v>
      </c>
      <c r="I5" s="63" t="s">
        <v>177</v>
      </c>
      <c r="J5" s="64" t="s">
        <v>176</v>
      </c>
      <c r="K5" s="63" t="s">
        <v>177</v>
      </c>
      <c r="L5" s="64" t="s">
        <v>176</v>
      </c>
      <c r="M5" s="63" t="s">
        <v>177</v>
      </c>
      <c r="N5" s="64" t="s">
        <v>176</v>
      </c>
      <c r="O5" s="63" t="s">
        <v>177</v>
      </c>
      <c r="P5" s="64" t="s">
        <v>176</v>
      </c>
      <c r="Q5" s="63" t="s">
        <v>177</v>
      </c>
      <c r="R5" s="64" t="s">
        <v>176</v>
      </c>
      <c r="S5" s="63" t="s">
        <v>177</v>
      </c>
      <c r="T5" s="64" t="s">
        <v>176</v>
      </c>
      <c r="U5" s="63" t="s">
        <v>177</v>
      </c>
      <c r="V5" s="64" t="s">
        <v>176</v>
      </c>
      <c r="W5" s="63" t="s">
        <v>177</v>
      </c>
      <c r="X5" s="64" t="s">
        <v>176</v>
      </c>
      <c r="Y5" s="63" t="s">
        <v>177</v>
      </c>
      <c r="Z5" s="64" t="s">
        <v>176</v>
      </c>
      <c r="AA5" s="184" t="s">
        <v>177</v>
      </c>
      <c r="AB5" s="64" t="s">
        <v>176</v>
      </c>
      <c r="AC5" s="63" t="s">
        <v>177</v>
      </c>
      <c r="AD5" s="64" t="s">
        <v>176</v>
      </c>
      <c r="AE5" s="184" t="s">
        <v>177</v>
      </c>
      <c r="AF5" s="64" t="s">
        <v>176</v>
      </c>
      <c r="AG5" s="63" t="s">
        <v>177</v>
      </c>
      <c r="AH5" s="64" t="s">
        <v>176</v>
      </c>
      <c r="AI5" s="63" t="s">
        <v>177</v>
      </c>
      <c r="AJ5" s="64" t="s">
        <v>176</v>
      </c>
      <c r="AK5" s="63" t="s">
        <v>177</v>
      </c>
      <c r="AL5" s="64" t="s">
        <v>176</v>
      </c>
      <c r="AM5" s="63" t="s">
        <v>177</v>
      </c>
      <c r="AN5" s="64" t="s">
        <v>176</v>
      </c>
      <c r="AO5" s="63" t="s">
        <v>177</v>
      </c>
      <c r="AP5" s="64" t="s">
        <v>176</v>
      </c>
      <c r="AQ5" s="63" t="s">
        <v>177</v>
      </c>
      <c r="AR5" s="64" t="s">
        <v>176</v>
      </c>
      <c r="AS5" s="63" t="s">
        <v>177</v>
      </c>
      <c r="AT5" s="64" t="s">
        <v>176</v>
      </c>
      <c r="AU5" s="63" t="s">
        <v>177</v>
      </c>
      <c r="AV5" s="64" t="s">
        <v>176</v>
      </c>
      <c r="AW5" s="63" t="s">
        <v>177</v>
      </c>
      <c r="AX5" s="64" t="s">
        <v>176</v>
      </c>
      <c r="AY5" s="63" t="s">
        <v>177</v>
      </c>
      <c r="AZ5" s="64" t="s">
        <v>176</v>
      </c>
      <c r="BA5" s="63" t="s">
        <v>177</v>
      </c>
      <c r="BB5" s="64" t="s">
        <v>176</v>
      </c>
      <c r="BC5" s="63" t="s">
        <v>177</v>
      </c>
      <c r="BD5" s="64" t="s">
        <v>176</v>
      </c>
      <c r="BE5" s="63" t="s">
        <v>177</v>
      </c>
      <c r="BF5" s="64" t="s">
        <v>176</v>
      </c>
      <c r="BG5" s="63" t="s">
        <v>177</v>
      </c>
      <c r="BH5" s="64" t="s">
        <v>176</v>
      </c>
      <c r="BI5" s="63" t="s">
        <v>177</v>
      </c>
      <c r="BJ5" s="64" t="s">
        <v>176</v>
      </c>
      <c r="BK5" s="63" t="s">
        <v>177</v>
      </c>
      <c r="BL5" s="64" t="s">
        <v>176</v>
      </c>
      <c r="BM5" s="63" t="s">
        <v>177</v>
      </c>
      <c r="BN5" s="64" t="s">
        <v>176</v>
      </c>
      <c r="BO5" s="63" t="s">
        <v>177</v>
      </c>
      <c r="BP5" s="64" t="s">
        <v>176</v>
      </c>
      <c r="BQ5" s="184" t="s">
        <v>177</v>
      </c>
      <c r="BR5" s="64" t="s">
        <v>176</v>
      </c>
      <c r="BS5" s="63" t="s">
        <v>177</v>
      </c>
      <c r="BT5" s="64" t="s">
        <v>176</v>
      </c>
      <c r="BU5" s="63" t="s">
        <v>177</v>
      </c>
      <c r="BV5" s="64" t="s">
        <v>176</v>
      </c>
      <c r="BW5" s="63" t="s">
        <v>177</v>
      </c>
      <c r="BX5" s="64" t="s">
        <v>176</v>
      </c>
      <c r="BY5" s="63" t="s">
        <v>177</v>
      </c>
      <c r="BZ5" s="64" t="s">
        <v>176</v>
      </c>
      <c r="CA5" s="63" t="s">
        <v>177</v>
      </c>
      <c r="CB5" s="64" t="s">
        <v>176</v>
      </c>
      <c r="CC5" s="184" t="s">
        <v>177</v>
      </c>
      <c r="CD5" s="64" t="s">
        <v>176</v>
      </c>
      <c r="CE5" s="63" t="s">
        <v>177</v>
      </c>
      <c r="CF5" s="64" t="s">
        <v>176</v>
      </c>
      <c r="CG5" s="63" t="s">
        <v>177</v>
      </c>
      <c r="CH5" s="64" t="s">
        <v>176</v>
      </c>
      <c r="CI5" s="63" t="s">
        <v>177</v>
      </c>
      <c r="CJ5" s="64" t="s">
        <v>176</v>
      </c>
      <c r="CK5" s="63" t="s">
        <v>177</v>
      </c>
      <c r="CL5" s="64" t="s">
        <v>176</v>
      </c>
      <c r="CM5" s="63" t="s">
        <v>177</v>
      </c>
      <c r="CN5" s="64" t="s">
        <v>176</v>
      </c>
      <c r="CO5" s="63" t="s">
        <v>177</v>
      </c>
      <c r="CP5" s="64" t="s">
        <v>176</v>
      </c>
      <c r="CQ5" s="63" t="s">
        <v>177</v>
      </c>
      <c r="CR5" s="64" t="s">
        <v>176</v>
      </c>
      <c r="CS5" s="63" t="s">
        <v>177</v>
      </c>
      <c r="CT5" s="64" t="s">
        <v>176</v>
      </c>
      <c r="CU5" s="184" t="s">
        <v>177</v>
      </c>
      <c r="CV5" s="64" t="s">
        <v>176</v>
      </c>
      <c r="CW5" s="63" t="s">
        <v>177</v>
      </c>
      <c r="CX5" s="64" t="s">
        <v>176</v>
      </c>
      <c r="CY5" s="63" t="s">
        <v>177</v>
      </c>
      <c r="CZ5" s="64" t="s">
        <v>176</v>
      </c>
      <c r="DA5" s="63" t="s">
        <v>177</v>
      </c>
      <c r="DB5" s="64" t="s">
        <v>176</v>
      </c>
      <c r="DC5" s="63" t="s">
        <v>177</v>
      </c>
      <c r="DD5" s="64" t="s">
        <v>176</v>
      </c>
      <c r="DE5" s="184" t="s">
        <v>177</v>
      </c>
      <c r="DF5" s="64" t="s">
        <v>176</v>
      </c>
      <c r="DG5" s="184" t="s">
        <v>177</v>
      </c>
      <c r="DH5" s="33"/>
      <c r="DI5" s="67" t="s">
        <v>176</v>
      </c>
      <c r="DJ5" s="194" t="s">
        <v>177</v>
      </c>
      <c r="DK5" s="75"/>
      <c r="DL5" s="65" t="s">
        <v>176</v>
      </c>
      <c r="DM5" s="195" t="s">
        <v>177</v>
      </c>
      <c r="DN5" s="5"/>
      <c r="DO5" s="27" t="s">
        <v>107</v>
      </c>
      <c r="DP5" s="28" t="s">
        <v>142</v>
      </c>
      <c r="DQ5" s="5"/>
      <c r="DR5" s="224" t="s">
        <v>176</v>
      </c>
      <c r="DS5" s="5"/>
      <c r="DT5" s="10" t="s">
        <v>178</v>
      </c>
      <c r="DU5" s="10" t="s">
        <v>185</v>
      </c>
      <c r="DV5" s="10" t="s">
        <v>179</v>
      </c>
      <c r="DW5" s="100" t="s">
        <v>185</v>
      </c>
      <c r="DX5" s="322" t="s">
        <v>1821</v>
      </c>
      <c r="DY5" s="100" t="s">
        <v>1822</v>
      </c>
      <c r="DZ5" s="100" t="s">
        <v>1822</v>
      </c>
      <c r="EA5" s="5"/>
      <c r="EB5" s="64" t="s">
        <v>176</v>
      </c>
      <c r="EC5" s="63" t="s">
        <v>177</v>
      </c>
      <c r="ED5" s="64" t="s">
        <v>176</v>
      </c>
      <c r="EE5" s="63" t="s">
        <v>177</v>
      </c>
      <c r="EF5" s="64" t="s">
        <v>176</v>
      </c>
      <c r="EG5" s="63" t="s">
        <v>177</v>
      </c>
      <c r="EH5" s="64" t="s">
        <v>176</v>
      </c>
      <c r="EI5" s="63" t="s">
        <v>177</v>
      </c>
      <c r="EJ5" s="64" t="s">
        <v>176</v>
      </c>
      <c r="EK5" s="63" t="s">
        <v>177</v>
      </c>
      <c r="EL5" s="64" t="s">
        <v>176</v>
      </c>
      <c r="EM5" s="63" t="s">
        <v>177</v>
      </c>
      <c r="EN5" s="64" t="s">
        <v>176</v>
      </c>
      <c r="EO5" s="63" t="s">
        <v>177</v>
      </c>
      <c r="EP5" s="64" t="s">
        <v>176</v>
      </c>
      <c r="EQ5" s="63" t="s">
        <v>177</v>
      </c>
      <c r="ER5" s="64" t="s">
        <v>176</v>
      </c>
      <c r="ES5" s="63" t="s">
        <v>177</v>
      </c>
      <c r="ET5" s="64" t="s">
        <v>176</v>
      </c>
      <c r="EU5" s="63" t="s">
        <v>177</v>
      </c>
      <c r="EV5" s="64" t="s">
        <v>176</v>
      </c>
      <c r="EW5" s="184" t="s">
        <v>177</v>
      </c>
      <c r="EX5" s="64" t="s">
        <v>176</v>
      </c>
      <c r="EY5" s="184" t="s">
        <v>177</v>
      </c>
      <c r="EZ5" s="64" t="s">
        <v>176</v>
      </c>
      <c r="FA5" s="184" t="s">
        <v>177</v>
      </c>
      <c r="FB5" s="64" t="s">
        <v>176</v>
      </c>
      <c r="FC5" s="63" t="s">
        <v>177</v>
      </c>
      <c r="FD5" s="64" t="s">
        <v>176</v>
      </c>
      <c r="FE5" s="63" t="s">
        <v>177</v>
      </c>
      <c r="FF5" s="64" t="s">
        <v>176</v>
      </c>
      <c r="FG5" s="63" t="s">
        <v>177</v>
      </c>
      <c r="FH5" s="64" t="s">
        <v>176</v>
      </c>
      <c r="FI5" s="63" t="s">
        <v>177</v>
      </c>
      <c r="FJ5" s="64" t="s">
        <v>176</v>
      </c>
      <c r="FK5" s="63" t="s">
        <v>177</v>
      </c>
      <c r="FL5" s="64" t="s">
        <v>176</v>
      </c>
      <c r="FM5" s="63" t="s">
        <v>177</v>
      </c>
      <c r="FN5" s="64" t="s">
        <v>176</v>
      </c>
      <c r="FO5" s="63" t="s">
        <v>177</v>
      </c>
      <c r="FP5" s="64" t="s">
        <v>176</v>
      </c>
      <c r="FQ5" s="63" t="s">
        <v>177</v>
      </c>
      <c r="FR5" s="64" t="s">
        <v>176</v>
      </c>
      <c r="FS5" s="63" t="s">
        <v>177</v>
      </c>
      <c r="FT5" s="64" t="s">
        <v>176</v>
      </c>
      <c r="FU5" s="63" t="s">
        <v>177</v>
      </c>
      <c r="FV5" s="64" t="s">
        <v>176</v>
      </c>
      <c r="FW5" s="63" t="s">
        <v>177</v>
      </c>
      <c r="FX5" s="64" t="s">
        <v>176</v>
      </c>
      <c r="FY5" s="63" t="s">
        <v>177</v>
      </c>
      <c r="FZ5" s="64" t="s">
        <v>176</v>
      </c>
      <c r="GA5" s="63" t="s">
        <v>177</v>
      </c>
      <c r="GB5" s="64" t="s">
        <v>176</v>
      </c>
      <c r="GC5" s="63" t="s">
        <v>177</v>
      </c>
      <c r="GD5" s="64" t="s">
        <v>176</v>
      </c>
      <c r="GE5" s="63" t="s">
        <v>177</v>
      </c>
      <c r="GF5" s="64" t="s">
        <v>176</v>
      </c>
      <c r="GG5" s="63" t="s">
        <v>177</v>
      </c>
      <c r="GH5" s="64" t="s">
        <v>176</v>
      </c>
      <c r="GI5" s="63" t="s">
        <v>177</v>
      </c>
      <c r="GJ5" s="64" t="s">
        <v>176</v>
      </c>
      <c r="GK5" s="63" t="s">
        <v>177</v>
      </c>
      <c r="GL5" s="64" t="s">
        <v>176</v>
      </c>
      <c r="GM5" s="184" t="s">
        <v>177</v>
      </c>
      <c r="GN5" s="64" t="s">
        <v>176</v>
      </c>
      <c r="GO5" s="63" t="s">
        <v>177</v>
      </c>
      <c r="GP5" s="64" t="s">
        <v>176</v>
      </c>
      <c r="GQ5" s="63" t="s">
        <v>177</v>
      </c>
      <c r="GR5" s="64" t="s">
        <v>176</v>
      </c>
      <c r="GS5" s="63" t="s">
        <v>177</v>
      </c>
      <c r="GT5" s="64" t="s">
        <v>176</v>
      </c>
      <c r="GU5" s="63" t="s">
        <v>177</v>
      </c>
      <c r="GV5" s="64" t="s">
        <v>176</v>
      </c>
      <c r="GW5" s="63" t="s">
        <v>177</v>
      </c>
      <c r="GX5" s="64" t="s">
        <v>176</v>
      </c>
      <c r="GY5" s="184" t="s">
        <v>177</v>
      </c>
      <c r="GZ5" s="64" t="s">
        <v>176</v>
      </c>
      <c r="HA5" s="63" t="s">
        <v>177</v>
      </c>
      <c r="HB5" s="64" t="s">
        <v>176</v>
      </c>
      <c r="HC5" s="63" t="s">
        <v>177</v>
      </c>
      <c r="HD5" s="64" t="s">
        <v>176</v>
      </c>
      <c r="HE5" s="63" t="s">
        <v>177</v>
      </c>
      <c r="HF5" s="64" t="s">
        <v>176</v>
      </c>
      <c r="HG5" s="63" t="s">
        <v>177</v>
      </c>
      <c r="HH5" s="64" t="s">
        <v>176</v>
      </c>
      <c r="HI5" s="63" t="s">
        <v>177</v>
      </c>
      <c r="HJ5" s="64" t="s">
        <v>176</v>
      </c>
      <c r="HK5" s="63" t="s">
        <v>177</v>
      </c>
      <c r="HL5" s="64" t="s">
        <v>176</v>
      </c>
      <c r="HM5" s="63" t="s">
        <v>177</v>
      </c>
      <c r="HN5" s="64" t="s">
        <v>176</v>
      </c>
      <c r="HO5" s="63" t="s">
        <v>177</v>
      </c>
      <c r="HP5" s="64" t="s">
        <v>176</v>
      </c>
      <c r="HQ5" s="184" t="s">
        <v>177</v>
      </c>
      <c r="HR5" s="64" t="s">
        <v>176</v>
      </c>
      <c r="HS5" s="63" t="s">
        <v>177</v>
      </c>
      <c r="HT5" s="64" t="s">
        <v>176</v>
      </c>
      <c r="HU5" s="63" t="s">
        <v>177</v>
      </c>
      <c r="HV5" s="64" t="s">
        <v>176</v>
      </c>
      <c r="HW5" s="63" t="s">
        <v>177</v>
      </c>
      <c r="HX5" s="64" t="s">
        <v>176</v>
      </c>
      <c r="HY5" s="63" t="s">
        <v>177</v>
      </c>
      <c r="HZ5" s="64" t="s">
        <v>176</v>
      </c>
      <c r="IA5" s="184" t="s">
        <v>177</v>
      </c>
      <c r="IB5" s="64" t="s">
        <v>176</v>
      </c>
      <c r="IC5" s="184" t="s">
        <v>177</v>
      </c>
      <c r="ID5" s="5"/>
      <c r="IE5" s="558"/>
      <c r="IF5" s="559"/>
    </row>
    <row r="6" spans="1:240" s="9" customFormat="1" ht="15.75" customHeight="1" thickBot="1" x14ac:dyDescent="0.3">
      <c r="A6" s="5"/>
      <c r="B6" s="89" t="s">
        <v>173</v>
      </c>
      <c r="C6" s="90"/>
      <c r="D6" s="90"/>
      <c r="E6" s="213"/>
      <c r="F6" s="39" t="s">
        <v>2</v>
      </c>
      <c r="G6" s="54" t="s">
        <v>2</v>
      </c>
      <c r="H6" s="39" t="s">
        <v>2</v>
      </c>
      <c r="I6" s="54" t="s">
        <v>2</v>
      </c>
      <c r="J6" s="39" t="s">
        <v>2</v>
      </c>
      <c r="K6" s="54" t="s">
        <v>2</v>
      </c>
      <c r="L6" s="39" t="s">
        <v>2</v>
      </c>
      <c r="M6" s="54" t="s">
        <v>2</v>
      </c>
      <c r="N6" s="39" t="s">
        <v>2</v>
      </c>
      <c r="O6" s="54" t="s">
        <v>2</v>
      </c>
      <c r="P6" s="39" t="s">
        <v>2</v>
      </c>
      <c r="Q6" s="54" t="s">
        <v>2</v>
      </c>
      <c r="R6" s="39" t="s">
        <v>2</v>
      </c>
      <c r="S6" s="54" t="s">
        <v>2</v>
      </c>
      <c r="T6" s="39" t="s">
        <v>2</v>
      </c>
      <c r="U6" s="54" t="s">
        <v>2</v>
      </c>
      <c r="V6" s="39" t="s">
        <v>2</v>
      </c>
      <c r="W6" s="54" t="s">
        <v>2</v>
      </c>
      <c r="X6" s="39" t="s">
        <v>2</v>
      </c>
      <c r="Y6" s="54" t="s">
        <v>2</v>
      </c>
      <c r="Z6" s="39" t="s">
        <v>2</v>
      </c>
      <c r="AA6" s="40" t="s">
        <v>2</v>
      </c>
      <c r="AB6" s="39" t="s">
        <v>2</v>
      </c>
      <c r="AC6" s="54" t="s">
        <v>2</v>
      </c>
      <c r="AD6" s="39" t="s">
        <v>2</v>
      </c>
      <c r="AE6" s="40" t="s">
        <v>2</v>
      </c>
      <c r="AF6" s="39" t="s">
        <v>2</v>
      </c>
      <c r="AG6" s="54" t="s">
        <v>2</v>
      </c>
      <c r="AH6" s="39" t="s">
        <v>2</v>
      </c>
      <c r="AI6" s="54" t="s">
        <v>2</v>
      </c>
      <c r="AJ6" s="39" t="s">
        <v>2</v>
      </c>
      <c r="AK6" s="54" t="s">
        <v>2</v>
      </c>
      <c r="AL6" s="39" t="s">
        <v>2</v>
      </c>
      <c r="AM6" s="54" t="s">
        <v>2</v>
      </c>
      <c r="AN6" s="39" t="s">
        <v>2</v>
      </c>
      <c r="AO6" s="54" t="s">
        <v>2</v>
      </c>
      <c r="AP6" s="39" t="s">
        <v>2</v>
      </c>
      <c r="AQ6" s="54" t="s">
        <v>2</v>
      </c>
      <c r="AR6" s="39" t="s">
        <v>2</v>
      </c>
      <c r="AS6" s="54" t="s">
        <v>2</v>
      </c>
      <c r="AT6" s="39" t="s">
        <v>2</v>
      </c>
      <c r="AU6" s="54" t="s">
        <v>2</v>
      </c>
      <c r="AV6" s="39" t="s">
        <v>2</v>
      </c>
      <c r="AW6" s="54" t="s">
        <v>2</v>
      </c>
      <c r="AX6" s="39" t="s">
        <v>2</v>
      </c>
      <c r="AY6" s="54" t="s">
        <v>2</v>
      </c>
      <c r="AZ6" s="39" t="s">
        <v>2</v>
      </c>
      <c r="BA6" s="54" t="s">
        <v>2</v>
      </c>
      <c r="BB6" s="39" t="s">
        <v>2</v>
      </c>
      <c r="BC6" s="54" t="s">
        <v>2</v>
      </c>
      <c r="BD6" s="39" t="s">
        <v>2</v>
      </c>
      <c r="BE6" s="54" t="s">
        <v>2</v>
      </c>
      <c r="BF6" s="39" t="s">
        <v>2</v>
      </c>
      <c r="BG6" s="54" t="s">
        <v>2</v>
      </c>
      <c r="BH6" s="39" t="s">
        <v>2</v>
      </c>
      <c r="BI6" s="54" t="s">
        <v>2</v>
      </c>
      <c r="BJ6" s="39" t="s">
        <v>2</v>
      </c>
      <c r="BK6" s="54" t="s">
        <v>2</v>
      </c>
      <c r="BL6" s="39" t="s">
        <v>2</v>
      </c>
      <c r="BM6" s="54" t="s">
        <v>2</v>
      </c>
      <c r="BN6" s="39" t="s">
        <v>2</v>
      </c>
      <c r="BO6" s="54" t="s">
        <v>2</v>
      </c>
      <c r="BP6" s="39" t="s">
        <v>2</v>
      </c>
      <c r="BQ6" s="40" t="s">
        <v>2</v>
      </c>
      <c r="BR6" s="39" t="s">
        <v>2</v>
      </c>
      <c r="BS6" s="54" t="s">
        <v>2</v>
      </c>
      <c r="BT6" s="39" t="s">
        <v>2</v>
      </c>
      <c r="BU6" s="54" t="s">
        <v>2</v>
      </c>
      <c r="BV6" s="39" t="s">
        <v>2</v>
      </c>
      <c r="BW6" s="54" t="s">
        <v>2</v>
      </c>
      <c r="BX6" s="39" t="s">
        <v>2</v>
      </c>
      <c r="BY6" s="54" t="s">
        <v>2</v>
      </c>
      <c r="BZ6" s="39" t="s">
        <v>2</v>
      </c>
      <c r="CA6" s="54" t="s">
        <v>2</v>
      </c>
      <c r="CB6" s="39" t="s">
        <v>2</v>
      </c>
      <c r="CC6" s="40" t="s">
        <v>2</v>
      </c>
      <c r="CD6" s="39" t="s">
        <v>2</v>
      </c>
      <c r="CE6" s="54" t="s">
        <v>2</v>
      </c>
      <c r="CF6" s="39" t="s">
        <v>2</v>
      </c>
      <c r="CG6" s="54" t="s">
        <v>2</v>
      </c>
      <c r="CH6" s="39" t="s">
        <v>2</v>
      </c>
      <c r="CI6" s="54" t="s">
        <v>2</v>
      </c>
      <c r="CJ6" s="39" t="s">
        <v>2</v>
      </c>
      <c r="CK6" s="54" t="s">
        <v>2</v>
      </c>
      <c r="CL6" s="39" t="s">
        <v>2</v>
      </c>
      <c r="CM6" s="54" t="s">
        <v>2</v>
      </c>
      <c r="CN6" s="39" t="s">
        <v>2</v>
      </c>
      <c r="CO6" s="54" t="s">
        <v>2</v>
      </c>
      <c r="CP6" s="39" t="s">
        <v>2</v>
      </c>
      <c r="CQ6" s="54" t="s">
        <v>2</v>
      </c>
      <c r="CR6" s="39" t="s">
        <v>2</v>
      </c>
      <c r="CS6" s="54" t="s">
        <v>2</v>
      </c>
      <c r="CT6" s="39" t="s">
        <v>2</v>
      </c>
      <c r="CU6" s="40" t="s">
        <v>2</v>
      </c>
      <c r="CV6" s="39" t="s">
        <v>2</v>
      </c>
      <c r="CW6" s="54" t="s">
        <v>2</v>
      </c>
      <c r="CX6" s="39" t="s">
        <v>2</v>
      </c>
      <c r="CY6" s="54" t="s">
        <v>2</v>
      </c>
      <c r="CZ6" s="39" t="s">
        <v>2</v>
      </c>
      <c r="DA6" s="54" t="s">
        <v>2</v>
      </c>
      <c r="DB6" s="39" t="s">
        <v>2</v>
      </c>
      <c r="DC6" s="54" t="s">
        <v>2</v>
      </c>
      <c r="DD6" s="39" t="s">
        <v>2</v>
      </c>
      <c r="DE6" s="40" t="s">
        <v>2</v>
      </c>
      <c r="DF6" s="39" t="s">
        <v>2</v>
      </c>
      <c r="DG6" s="40" t="s">
        <v>2</v>
      </c>
      <c r="DH6" s="37"/>
      <c r="DI6" s="39" t="s">
        <v>2</v>
      </c>
      <c r="DJ6" s="40" t="s">
        <v>2</v>
      </c>
      <c r="DK6" s="37"/>
      <c r="DL6" s="39" t="s">
        <v>2</v>
      </c>
      <c r="DM6" s="40" t="s">
        <v>2</v>
      </c>
      <c r="DN6" s="5"/>
      <c r="DO6" s="61"/>
      <c r="DP6" s="62" t="s">
        <v>2</v>
      </c>
      <c r="DQ6" s="5"/>
      <c r="DR6" s="225" t="s">
        <v>2</v>
      </c>
      <c r="DS6" s="5"/>
      <c r="DT6" s="34" t="s">
        <v>2</v>
      </c>
      <c r="DU6" s="34"/>
      <c r="DV6" s="34" t="s">
        <v>2</v>
      </c>
      <c r="DW6" s="5"/>
      <c r="DX6" s="315"/>
      <c r="DY6" s="5"/>
      <c r="DZ6" s="5"/>
      <c r="EA6" s="5"/>
      <c r="EB6" s="39" t="s">
        <v>3</v>
      </c>
      <c r="EC6" s="54" t="s">
        <v>3</v>
      </c>
      <c r="ED6" s="39" t="s">
        <v>3</v>
      </c>
      <c r="EE6" s="54" t="s">
        <v>3</v>
      </c>
      <c r="EF6" s="39" t="s">
        <v>3</v>
      </c>
      <c r="EG6" s="54" t="s">
        <v>3</v>
      </c>
      <c r="EH6" s="39" t="s">
        <v>3</v>
      </c>
      <c r="EI6" s="54" t="s">
        <v>3</v>
      </c>
      <c r="EJ6" s="39" t="s">
        <v>3</v>
      </c>
      <c r="EK6" s="54" t="s">
        <v>3</v>
      </c>
      <c r="EL6" s="39" t="s">
        <v>3</v>
      </c>
      <c r="EM6" s="54" t="s">
        <v>3</v>
      </c>
      <c r="EN6" s="39" t="s">
        <v>3</v>
      </c>
      <c r="EO6" s="54" t="s">
        <v>3</v>
      </c>
      <c r="EP6" s="39" t="s">
        <v>3</v>
      </c>
      <c r="EQ6" s="54" t="s">
        <v>3</v>
      </c>
      <c r="ER6" s="39" t="s">
        <v>3</v>
      </c>
      <c r="ES6" s="54" t="s">
        <v>3</v>
      </c>
      <c r="ET6" s="39" t="s">
        <v>3</v>
      </c>
      <c r="EU6" s="54" t="s">
        <v>3</v>
      </c>
      <c r="EV6" s="39" t="s">
        <v>3</v>
      </c>
      <c r="EW6" s="54" t="s">
        <v>3</v>
      </c>
      <c r="EX6" s="39" t="s">
        <v>3</v>
      </c>
      <c r="EY6" s="54" t="s">
        <v>3</v>
      </c>
      <c r="EZ6" s="39" t="s">
        <v>3</v>
      </c>
      <c r="FA6" s="54" t="s">
        <v>3</v>
      </c>
      <c r="FB6" s="39" t="s">
        <v>3</v>
      </c>
      <c r="FC6" s="54" t="s">
        <v>3</v>
      </c>
      <c r="FD6" s="39" t="s">
        <v>3</v>
      </c>
      <c r="FE6" s="54" t="s">
        <v>3</v>
      </c>
      <c r="FF6" s="39" t="s">
        <v>3</v>
      </c>
      <c r="FG6" s="54" t="s">
        <v>3</v>
      </c>
      <c r="FH6" s="39" t="s">
        <v>3</v>
      </c>
      <c r="FI6" s="54" t="s">
        <v>3</v>
      </c>
      <c r="FJ6" s="39" t="s">
        <v>3</v>
      </c>
      <c r="FK6" s="54" t="s">
        <v>3</v>
      </c>
      <c r="FL6" s="39" t="s">
        <v>3</v>
      </c>
      <c r="FM6" s="54" t="s">
        <v>3</v>
      </c>
      <c r="FN6" s="39" t="s">
        <v>3</v>
      </c>
      <c r="FO6" s="54" t="s">
        <v>3</v>
      </c>
      <c r="FP6" s="39" t="s">
        <v>3</v>
      </c>
      <c r="FQ6" s="54" t="s">
        <v>3</v>
      </c>
      <c r="FR6" s="39" t="s">
        <v>3</v>
      </c>
      <c r="FS6" s="54" t="s">
        <v>3</v>
      </c>
      <c r="FT6" s="39" t="s">
        <v>3</v>
      </c>
      <c r="FU6" s="54" t="s">
        <v>3</v>
      </c>
      <c r="FV6" s="39" t="s">
        <v>3</v>
      </c>
      <c r="FW6" s="54" t="s">
        <v>3</v>
      </c>
      <c r="FX6" s="39" t="s">
        <v>3</v>
      </c>
      <c r="FY6" s="54" t="s">
        <v>3</v>
      </c>
      <c r="FZ6" s="39" t="s">
        <v>3</v>
      </c>
      <c r="GA6" s="54" t="s">
        <v>3</v>
      </c>
      <c r="GB6" s="39" t="s">
        <v>3</v>
      </c>
      <c r="GC6" s="54" t="s">
        <v>3</v>
      </c>
      <c r="GD6" s="39" t="s">
        <v>3</v>
      </c>
      <c r="GE6" s="54" t="s">
        <v>3</v>
      </c>
      <c r="GF6" s="39" t="s">
        <v>3</v>
      </c>
      <c r="GG6" s="54" t="s">
        <v>3</v>
      </c>
      <c r="GH6" s="39" t="s">
        <v>3</v>
      </c>
      <c r="GI6" s="54" t="s">
        <v>3</v>
      </c>
      <c r="GJ6" s="39" t="s">
        <v>3</v>
      </c>
      <c r="GK6" s="54" t="s">
        <v>3</v>
      </c>
      <c r="GL6" s="39" t="s">
        <v>3</v>
      </c>
      <c r="GM6" s="54" t="s">
        <v>3</v>
      </c>
      <c r="GN6" s="39" t="s">
        <v>3</v>
      </c>
      <c r="GO6" s="54" t="s">
        <v>3</v>
      </c>
      <c r="GP6" s="39" t="s">
        <v>3</v>
      </c>
      <c r="GQ6" s="54" t="s">
        <v>3</v>
      </c>
      <c r="GR6" s="39" t="s">
        <v>3</v>
      </c>
      <c r="GS6" s="54" t="s">
        <v>3</v>
      </c>
      <c r="GT6" s="39" t="s">
        <v>3</v>
      </c>
      <c r="GU6" s="54" t="s">
        <v>3</v>
      </c>
      <c r="GV6" s="39" t="s">
        <v>3</v>
      </c>
      <c r="GW6" s="54" t="s">
        <v>3</v>
      </c>
      <c r="GX6" s="39" t="s">
        <v>3</v>
      </c>
      <c r="GY6" s="54" t="s">
        <v>3</v>
      </c>
      <c r="GZ6" s="39" t="s">
        <v>3</v>
      </c>
      <c r="HA6" s="54" t="s">
        <v>3</v>
      </c>
      <c r="HB6" s="39" t="s">
        <v>3</v>
      </c>
      <c r="HC6" s="54" t="s">
        <v>3</v>
      </c>
      <c r="HD6" s="39" t="s">
        <v>3</v>
      </c>
      <c r="HE6" s="54" t="s">
        <v>3</v>
      </c>
      <c r="HF6" s="39" t="s">
        <v>3</v>
      </c>
      <c r="HG6" s="54" t="s">
        <v>3</v>
      </c>
      <c r="HH6" s="39" t="s">
        <v>3</v>
      </c>
      <c r="HI6" s="54" t="s">
        <v>3</v>
      </c>
      <c r="HJ6" s="39" t="s">
        <v>3</v>
      </c>
      <c r="HK6" s="54" t="s">
        <v>3</v>
      </c>
      <c r="HL6" s="39" t="s">
        <v>3</v>
      </c>
      <c r="HM6" s="54" t="s">
        <v>3</v>
      </c>
      <c r="HN6" s="39" t="s">
        <v>3</v>
      </c>
      <c r="HO6" s="54" t="s">
        <v>3</v>
      </c>
      <c r="HP6" s="39" t="s">
        <v>3</v>
      </c>
      <c r="HQ6" s="54" t="s">
        <v>3</v>
      </c>
      <c r="HR6" s="39" t="s">
        <v>3</v>
      </c>
      <c r="HS6" s="54" t="s">
        <v>3</v>
      </c>
      <c r="HT6" s="39" t="s">
        <v>3</v>
      </c>
      <c r="HU6" s="54" t="s">
        <v>3</v>
      </c>
      <c r="HV6" s="39" t="s">
        <v>3</v>
      </c>
      <c r="HW6" s="54" t="s">
        <v>3</v>
      </c>
      <c r="HX6" s="39" t="s">
        <v>3</v>
      </c>
      <c r="HY6" s="54" t="s">
        <v>3</v>
      </c>
      <c r="HZ6" s="39" t="s">
        <v>3</v>
      </c>
      <c r="IA6" s="54" t="s">
        <v>3</v>
      </c>
      <c r="IB6" s="39" t="s">
        <v>3</v>
      </c>
      <c r="IC6" s="40" t="s">
        <v>3</v>
      </c>
      <c r="ID6" s="5"/>
      <c r="IE6" s="560"/>
      <c r="IF6" s="561"/>
    </row>
    <row r="7" spans="1:240" s="305" customFormat="1" ht="15.75" thickBot="1" x14ac:dyDescent="0.3">
      <c r="A7" s="301"/>
      <c r="B7" s="301"/>
      <c r="C7" s="301"/>
      <c r="D7" s="302"/>
      <c r="E7" s="302"/>
      <c r="F7" s="303" t="str">
        <f>F4</f>
        <v>Advini</v>
      </c>
      <c r="G7" s="303" t="str">
        <f>F7</f>
        <v>Advini</v>
      </c>
      <c r="H7" s="303" t="str">
        <f t="shared" ref="H7" si="0">H4</f>
        <v>AEGERTER (SA BPGA)</v>
      </c>
      <c r="I7" s="303" t="str">
        <f t="shared" ref="I7" si="1">H7</f>
        <v>AEGERTER (SA BPGA)</v>
      </c>
      <c r="J7" s="303" t="str">
        <f t="shared" ref="J7" si="2">J4</f>
        <v>Agora Trad Lux</v>
      </c>
      <c r="K7" s="303" t="str">
        <f t="shared" ref="K7" si="3">J7</f>
        <v>Agora Trad Lux</v>
      </c>
      <c r="L7" s="303" t="str">
        <f t="shared" ref="L7" si="4">L4</f>
        <v>Bacardi</v>
      </c>
      <c r="M7" s="303" t="str">
        <f t="shared" ref="M7" si="5">L7</f>
        <v>Bacardi</v>
      </c>
      <c r="N7" s="303" t="str">
        <f t="shared" ref="N7" si="6">N4</f>
        <v>BAT (ou via Brand Venue)</v>
      </c>
      <c r="O7" s="303" t="str">
        <f t="shared" ref="O7" si="7">N7</f>
        <v>BAT (ou via Brand Venue)</v>
      </c>
      <c r="P7" s="303" t="str">
        <f t="shared" ref="P7" si="8">P4</f>
        <v>Beam Suntory</v>
      </c>
      <c r="Q7" s="303" t="str">
        <f t="shared" ref="Q7" si="9">P7</f>
        <v>Beam Suntory</v>
      </c>
      <c r="R7" s="303" t="str">
        <f t="shared" ref="R7" si="10">R4</f>
        <v>Beluga</v>
      </c>
      <c r="S7" s="303" t="str">
        <f t="shared" ref="S7" si="11">R7</f>
        <v>Beluga</v>
      </c>
      <c r="T7" s="303" t="str">
        <f t="shared" ref="T7" si="12">T4</f>
        <v>Brown Forman</v>
      </c>
      <c r="U7" s="303" t="str">
        <f t="shared" ref="U7" si="13">T7</f>
        <v>Brown Forman</v>
      </c>
      <c r="V7" s="303" t="str">
        <f t="shared" ref="V7" si="14">V4</f>
        <v>Bulgari</v>
      </c>
      <c r="W7" s="303" t="str">
        <f t="shared" ref="W7" si="15">V7</f>
        <v>Bulgari</v>
      </c>
      <c r="X7" s="303" t="str">
        <f t="shared" ref="X7" si="16">X4</f>
        <v>Camille Bloch</v>
      </c>
      <c r="Y7" s="303" t="str">
        <f t="shared" ref="Y7" si="17">X7</f>
        <v>Camille Bloch</v>
      </c>
      <c r="Z7" s="303" t="str">
        <f t="shared" ref="Z7" si="18">Z4</f>
        <v>Campari</v>
      </c>
      <c r="AA7" s="303" t="str">
        <f t="shared" ref="AA7" si="19">Z7</f>
        <v>Campari</v>
      </c>
      <c r="AB7" s="303" t="str">
        <f t="shared" ref="AB7" si="20">AB4</f>
        <v>Camus cognac</v>
      </c>
      <c r="AC7" s="303" t="str">
        <f t="shared" ref="AC7" si="21">AB7</f>
        <v>Camus cognac</v>
      </c>
      <c r="AD7" s="303" t="str">
        <f t="shared" ref="AD7" si="22">AD4</f>
        <v>Château d'Estoublon</v>
      </c>
      <c r="AE7" s="303" t="str">
        <f t="shared" ref="AE7" si="23">AD7</f>
        <v>Château d'Estoublon</v>
      </c>
      <c r="AF7" s="303" t="str">
        <f t="shared" ref="AF7" si="24">AF4</f>
        <v>Clarins</v>
      </c>
      <c r="AG7" s="303" t="str">
        <f t="shared" ref="AG7" si="25">AF7</f>
        <v>Clarins</v>
      </c>
      <c r="AH7" s="303" t="str">
        <f t="shared" ref="AH7" si="26">AH4</f>
        <v>Coty via Airport Staff</v>
      </c>
      <c r="AI7" s="303" t="str">
        <f t="shared" ref="AI7" si="27">AH7</f>
        <v>Coty via Airport Staff</v>
      </c>
      <c r="AJ7" s="303" t="str">
        <f t="shared" ref="AJ7" si="28">AJ4</f>
        <v>Council Intelligence Retail</v>
      </c>
      <c r="AK7" s="303" t="str">
        <f t="shared" ref="AK7" si="29">AJ7</f>
        <v>Council Intelligence Retail</v>
      </c>
      <c r="AL7" s="303" t="str">
        <f>AL4</f>
        <v>Davidoff</v>
      </c>
      <c r="AM7" s="303" t="str">
        <f>AL7</f>
        <v>Davidoff</v>
      </c>
      <c r="AN7" s="303" t="str">
        <f t="shared" ref="AN7" si="30">AN4</f>
        <v>Dior</v>
      </c>
      <c r="AO7" s="303" t="str">
        <f t="shared" ref="AO7" si="31">AN7</f>
        <v>Dior</v>
      </c>
      <c r="AP7" s="303" t="str">
        <f t="shared" ref="AP7" si="32">AP4</f>
        <v>Distell</v>
      </c>
      <c r="AQ7" s="303" t="str">
        <f t="shared" ref="AQ7" si="33">AP7</f>
        <v>Distell</v>
      </c>
      <c r="AR7" s="303" t="str">
        <f t="shared" ref="AR7" si="34">AR4</f>
        <v>Dufry</v>
      </c>
      <c r="AS7" s="303" t="str">
        <f t="shared" ref="AS7" si="35">AR7</f>
        <v>Dufry</v>
      </c>
      <c r="AT7" s="303" t="str">
        <f t="shared" ref="AT7" si="36">AT4</f>
        <v>Edrington</v>
      </c>
      <c r="AU7" s="303" t="str">
        <f t="shared" ref="AU7" si="37">AT7</f>
        <v>Edrington</v>
      </c>
      <c r="AV7" s="303" t="str">
        <f t="shared" ref="AV7" si="38">AV4</f>
        <v>REVLON - ELISABETH ARDEN</v>
      </c>
      <c r="AW7" s="303" t="str">
        <f t="shared" ref="AW7" si="39">AV7</f>
        <v>REVLON - ELISABETH ARDEN</v>
      </c>
      <c r="AX7" s="303" t="str">
        <f t="shared" ref="AX7" si="40">AX4</f>
        <v>Favarger</v>
      </c>
      <c r="AY7" s="303" t="str">
        <f t="shared" ref="AY7" si="41">AX7</f>
        <v>Favarger</v>
      </c>
      <c r="AZ7" s="303" t="str">
        <f t="shared" ref="AZ7" si="42">AZ4</f>
        <v>Ferrero</v>
      </c>
      <c r="BA7" s="303" t="str">
        <f t="shared" ref="BA7" si="43">AZ7</f>
        <v>Ferrero</v>
      </c>
      <c r="BB7" s="303" t="str">
        <f t="shared" ref="BB7" si="44">BB4</f>
        <v>Fossil</v>
      </c>
      <c r="BC7" s="303" t="str">
        <f t="shared" ref="BC7" si="45">BB7</f>
        <v>Fossil</v>
      </c>
      <c r="BD7" s="303" t="str">
        <f t="shared" ref="BD7" si="46">BD4</f>
        <v>Godiva</v>
      </c>
      <c r="BE7" s="303" t="str">
        <f t="shared" ref="BE7" si="47">BD7</f>
        <v>Godiva</v>
      </c>
      <c r="BF7" s="303" t="str">
        <f t="shared" ref="BF7" si="48">BF4</f>
        <v>Goldkenn</v>
      </c>
      <c r="BG7" s="303" t="str">
        <f t="shared" ref="BG7" si="49">BF7</f>
        <v>Goldkenn</v>
      </c>
      <c r="BH7" s="303" t="str">
        <f t="shared" ref="BH7" si="50">BH4</f>
        <v>Haecky Drinks</v>
      </c>
      <c r="BI7" s="303" t="str">
        <f t="shared" ref="BI7" si="51">BH7</f>
        <v>Haecky Drinks</v>
      </c>
      <c r="BJ7" s="303" t="str">
        <f t="shared" ref="BJ7" si="52">BJ4</f>
        <v>ITG</v>
      </c>
      <c r="BK7" s="303" t="str">
        <f t="shared" ref="BK7" si="53">BJ7</f>
        <v>ITG</v>
      </c>
      <c r="BL7" s="303" t="str">
        <f t="shared" ref="BL7" si="54">BL4</f>
        <v>Jordan Design</v>
      </c>
      <c r="BM7" s="303" t="str">
        <f t="shared" ref="BM7" si="55">BL7</f>
        <v>Jordan Design</v>
      </c>
      <c r="BN7" s="303" t="str">
        <f t="shared" ref="BN7" si="56">BN4</f>
        <v>JTI</v>
      </c>
      <c r="BO7" s="303" t="str">
        <f t="shared" ref="BO7" si="57">BN7</f>
        <v>JTI</v>
      </c>
      <c r="BP7" s="303" t="str">
        <f t="shared" ref="BP7" si="58">BP4</f>
        <v>Lagardere TR</v>
      </c>
      <c r="BQ7" s="303" t="str">
        <f t="shared" ref="BQ7" si="59">BP7</f>
        <v>Lagardere TR</v>
      </c>
      <c r="BR7" s="303" t="str">
        <f t="shared" ref="BR7" si="60">BR4</f>
        <v>Lateltin</v>
      </c>
      <c r="BS7" s="303" t="str">
        <f t="shared" ref="BS7" si="61">BR7</f>
        <v>Lateltin</v>
      </c>
      <c r="BT7" s="303" t="str">
        <f t="shared" ref="BT7" si="62">BT4</f>
        <v>Laurent Perrier</v>
      </c>
      <c r="BU7" s="303" t="str">
        <f t="shared" ref="BU7" si="63">BT7</f>
        <v>Laurent Perrier</v>
      </c>
      <c r="BV7" s="303" t="str">
        <f t="shared" ref="BV7" si="64">BV4</f>
        <v>Lindt</v>
      </c>
      <c r="BW7" s="303" t="str">
        <f t="shared" ref="BW7" si="65">BV7</f>
        <v>Lindt</v>
      </c>
      <c r="BX7" s="303" t="str">
        <f t="shared" ref="BX7" si="66">BX4</f>
        <v>LVMH Fragrances</v>
      </c>
      <c r="BY7" s="303" t="str">
        <f t="shared" ref="BY7" si="67">BX7</f>
        <v>LVMH Fragrances</v>
      </c>
      <c r="BZ7" s="303" t="str">
        <f t="shared" ref="BZ7" si="68">BZ4</f>
        <v>Maestrani</v>
      </c>
      <c r="CA7" s="303" t="str">
        <f t="shared" ref="CA7" si="69">BZ7</f>
        <v>Maestrani</v>
      </c>
      <c r="CB7" s="303" t="str">
        <f t="shared" ref="CB7" si="70">CB4</f>
        <v>Mars</v>
      </c>
      <c r="CC7" s="303" t="str">
        <f t="shared" ref="CC7" si="71">CB7</f>
        <v>Mars</v>
      </c>
      <c r="CD7" s="303" t="str">
        <f t="shared" ref="CD7" si="72">CD4</f>
        <v>Moët Hennessy</v>
      </c>
      <c r="CE7" s="303" t="str">
        <f t="shared" ref="CE7" si="73">CD7</f>
        <v>Moët Hennessy</v>
      </c>
      <c r="CF7" s="303" t="str">
        <f t="shared" ref="CF7" si="74">CF4</f>
        <v>Mondelez</v>
      </c>
      <c r="CG7" s="303" t="str">
        <f t="shared" ref="CG7" si="75">CF7</f>
        <v>Mondelez</v>
      </c>
      <c r="CH7" s="303" t="str">
        <f t="shared" ref="CH7" si="76">CH4</f>
        <v>NESTLE</v>
      </c>
      <c r="CI7" s="303" t="str">
        <f t="shared" ref="CI7" si="77">CH7</f>
        <v>NESTLE</v>
      </c>
      <c r="CJ7" s="303" t="str">
        <f t="shared" ref="CJ7" si="78">CJ4</f>
        <v>Nuxe</v>
      </c>
      <c r="CK7" s="303" t="str">
        <f t="shared" ref="CK7" si="79">CJ7</f>
        <v>Nuxe</v>
      </c>
      <c r="CL7" s="303" t="str">
        <f t="shared" ref="CL7" si="80">CL4</f>
        <v>Pernod Ricard</v>
      </c>
      <c r="CM7" s="303" t="str">
        <f t="shared" ref="CM7" si="81">CL7</f>
        <v>Pernod Ricard</v>
      </c>
      <c r="CN7" s="303" t="str">
        <f t="shared" ref="CN7" si="82">CN4</f>
        <v>Piper Heidsieck</v>
      </c>
      <c r="CO7" s="303" t="str">
        <f t="shared" ref="CO7" si="83">CN7</f>
        <v>Piper Heidsieck</v>
      </c>
      <c r="CP7" s="303" t="str">
        <f t="shared" ref="CP7" si="84">CP4</f>
        <v>PMI</v>
      </c>
      <c r="CQ7" s="303" t="str">
        <f t="shared" ref="CQ7" si="85">CP7</f>
        <v>PMI</v>
      </c>
      <c r="CR7" s="303" t="str">
        <f t="shared" ref="CR7" si="86">CR4</f>
        <v>Remy Cointreau</v>
      </c>
      <c r="CS7" s="303" t="str">
        <f t="shared" ref="CS7" si="87">CR7</f>
        <v>Remy Cointreau</v>
      </c>
      <c r="CT7" s="303" t="str">
        <f t="shared" ref="CT7" si="88">CT4</f>
        <v>Ricola AG</v>
      </c>
      <c r="CU7" s="303" t="str">
        <f t="shared" ref="CU7" si="89">CT7</f>
        <v>Ricola AG</v>
      </c>
      <c r="CV7" s="303" t="str">
        <f t="shared" ref="CV7" si="90">CV4</f>
        <v>Stolichnaya</v>
      </c>
      <c r="CW7" s="303" t="str">
        <f t="shared" ref="CW7" si="91">CV7</f>
        <v>Stolichnaya</v>
      </c>
      <c r="CX7" s="303" t="str">
        <f t="shared" ref="CX7" si="92">CX4</f>
        <v>Villars-Valrhona</v>
      </c>
      <c r="CY7" s="303" t="str">
        <f t="shared" ref="CY7" si="93">CX7</f>
        <v>Villars-Valrhona</v>
      </c>
      <c r="CZ7" s="303" t="str">
        <f t="shared" ref="CZ7" si="94">CZ4</f>
        <v>Waldemar Behn</v>
      </c>
      <c r="DA7" s="303" t="str">
        <f t="shared" ref="DA7" si="95">CZ7</f>
        <v>Waldemar Behn</v>
      </c>
      <c r="DB7" s="303" t="str">
        <f t="shared" ref="DB7" si="96">DB4</f>
        <v>William Grant &amp; Sons</v>
      </c>
      <c r="DC7" s="303" t="str">
        <f t="shared" ref="DC7" si="97">DB7</f>
        <v>William Grant &amp; Sons</v>
      </c>
      <c r="DD7" s="303" t="str">
        <f t="shared" ref="DD7" si="98">DD4</f>
        <v>BRAND NAME</v>
      </c>
      <c r="DE7" s="303" t="str">
        <f t="shared" ref="DE7" si="99">DD7</f>
        <v>BRAND NAME</v>
      </c>
      <c r="DF7" s="303" t="str">
        <f t="shared" ref="DF7" si="100">DF4</f>
        <v>BRAND NAME</v>
      </c>
      <c r="DG7" s="303" t="str">
        <f t="shared" ref="DG7" si="101">DF7</f>
        <v>BRAND NAME</v>
      </c>
      <c r="DH7" s="303"/>
      <c r="DI7" s="303"/>
      <c r="DJ7" s="303"/>
      <c r="DK7" s="303"/>
      <c r="DL7" s="303"/>
      <c r="DM7" s="303"/>
      <c r="DN7" s="301"/>
      <c r="DO7" s="304"/>
      <c r="DP7" s="304"/>
      <c r="DQ7" s="301"/>
      <c r="DR7" s="303"/>
      <c r="DS7" s="301"/>
      <c r="DT7" s="301"/>
      <c r="DU7" s="301"/>
      <c r="DV7" s="301"/>
      <c r="DW7" s="301"/>
      <c r="DX7" s="316"/>
      <c r="DY7" s="301"/>
      <c r="DZ7" s="301"/>
      <c r="EA7" s="301"/>
      <c r="EB7" s="303"/>
      <c r="EC7" s="303" t="str">
        <f>EB4</f>
        <v>Advini</v>
      </c>
      <c r="ED7" s="303"/>
      <c r="EE7" s="303" t="str">
        <f t="shared" ref="EE7" si="102">ED4</f>
        <v>AEGERTER (SA BPGA)</v>
      </c>
      <c r="EF7" s="303"/>
      <c r="EG7" s="303" t="str">
        <f t="shared" ref="EG7" si="103">EF4</f>
        <v>Agora Trad Lux</v>
      </c>
      <c r="EH7" s="303"/>
      <c r="EI7" s="303" t="str">
        <f t="shared" ref="EI7" si="104">EH4</f>
        <v>Bacardi</v>
      </c>
      <c r="EJ7" s="303"/>
      <c r="EK7" s="303" t="str">
        <f t="shared" ref="EK7" si="105">EJ4</f>
        <v>BAT (ou via Brand Venue)</v>
      </c>
      <c r="EL7" s="303"/>
      <c r="EM7" s="303" t="str">
        <f t="shared" ref="EM7" si="106">EL4</f>
        <v>Beam Suntory</v>
      </c>
      <c r="EN7" s="303"/>
      <c r="EO7" s="303" t="str">
        <f t="shared" ref="EO7" si="107">EN4</f>
        <v>Beluga</v>
      </c>
      <c r="EP7" s="303"/>
      <c r="EQ7" s="303" t="str">
        <f t="shared" ref="EQ7" si="108">EP4</f>
        <v>Brown Forman</v>
      </c>
      <c r="ER7" s="303"/>
      <c r="ES7" s="303" t="str">
        <f t="shared" ref="ES7" si="109">ER4</f>
        <v>Bulgari</v>
      </c>
      <c r="ET7" s="303"/>
      <c r="EU7" s="303" t="str">
        <f t="shared" ref="EU7" si="110">ET4</f>
        <v>Camille Bloch</v>
      </c>
      <c r="EV7" s="303"/>
      <c r="EW7" s="303" t="str">
        <f t="shared" ref="EW7" si="111">EV4</f>
        <v>Campari</v>
      </c>
      <c r="EX7" s="303"/>
      <c r="EY7" s="303" t="str">
        <f t="shared" ref="EY7" si="112">EX4</f>
        <v>Camus Cognac</v>
      </c>
      <c r="EZ7" s="303"/>
      <c r="FA7" s="303" t="str">
        <f t="shared" ref="FA7" si="113">EZ4</f>
        <v>Château d'Estoublon</v>
      </c>
      <c r="FB7" s="303"/>
      <c r="FC7" s="303" t="str">
        <f t="shared" ref="FC7" si="114">FB4</f>
        <v>Clarins</v>
      </c>
      <c r="FD7" s="303"/>
      <c r="FE7" s="303" t="str">
        <f t="shared" ref="FE7" si="115">FD4</f>
        <v>Coty via Airport Staff</v>
      </c>
      <c r="FF7" s="303"/>
      <c r="FG7" s="303" t="str">
        <f t="shared" ref="FG7" si="116">FF4</f>
        <v>Council Intelligence Retail</v>
      </c>
      <c r="FH7" s="303"/>
      <c r="FI7" s="303" t="str">
        <f>FH4</f>
        <v>Davidoff</v>
      </c>
      <c r="FJ7" s="303"/>
      <c r="FK7" s="303" t="str">
        <f t="shared" ref="FK7" si="117">FJ4</f>
        <v>Dior</v>
      </c>
      <c r="FL7" s="303"/>
      <c r="FM7" s="303" t="str">
        <f t="shared" ref="FM7" si="118">FL4</f>
        <v>Distell</v>
      </c>
      <c r="FN7" s="303"/>
      <c r="FO7" s="303" t="str">
        <f t="shared" ref="FO7" si="119">FN4</f>
        <v>Dufry</v>
      </c>
      <c r="FP7" s="303"/>
      <c r="FQ7" s="303" t="str">
        <f t="shared" ref="FQ7" si="120">FP4</f>
        <v>Edrington</v>
      </c>
      <c r="FR7" s="303"/>
      <c r="FS7" s="303" t="str">
        <f t="shared" ref="FS7" si="121">FR4</f>
        <v>REVLON - ELISABETH ARDEN</v>
      </c>
      <c r="FT7" s="303"/>
      <c r="FU7" s="303" t="str">
        <f t="shared" ref="FU7" si="122">FT4</f>
        <v>Favarger</v>
      </c>
      <c r="FV7" s="303"/>
      <c r="FW7" s="303" t="str">
        <f t="shared" ref="FW7" si="123">FV4</f>
        <v>Ferrero</v>
      </c>
      <c r="FX7" s="303"/>
      <c r="FY7" s="303" t="str">
        <f t="shared" ref="FY7" si="124">FX4</f>
        <v>Fossil</v>
      </c>
      <c r="FZ7" s="303"/>
      <c r="GA7" s="303" t="str">
        <f t="shared" ref="GA7" si="125">FZ4</f>
        <v>Godiva</v>
      </c>
      <c r="GB7" s="303"/>
      <c r="GC7" s="303" t="str">
        <f t="shared" ref="GC7" si="126">GB4</f>
        <v>Goldkenn</v>
      </c>
      <c r="GD7" s="303"/>
      <c r="GE7" s="303" t="str">
        <f t="shared" ref="GE7" si="127">GD4</f>
        <v>Haecky Drinks</v>
      </c>
      <c r="GF7" s="303"/>
      <c r="GG7" s="303" t="str">
        <f t="shared" ref="GG7" si="128">GF4</f>
        <v>ITG</v>
      </c>
      <c r="GH7" s="303"/>
      <c r="GI7" s="303" t="str">
        <f t="shared" ref="GI7" si="129">GH4</f>
        <v>Jordan Design</v>
      </c>
      <c r="GJ7" s="303"/>
      <c r="GK7" s="303" t="str">
        <f t="shared" ref="GK7" si="130">GJ4</f>
        <v>JTI</v>
      </c>
      <c r="GL7" s="303"/>
      <c r="GM7" s="303" t="str">
        <f t="shared" ref="GM7" si="131">GL4</f>
        <v>Lagardere TR</v>
      </c>
      <c r="GN7" s="303"/>
      <c r="GO7" s="303" t="str">
        <f t="shared" ref="GO7" si="132">GN4</f>
        <v>Lateltin</v>
      </c>
      <c r="GP7" s="303"/>
      <c r="GQ7" s="303" t="str">
        <f t="shared" ref="GQ7" si="133">GP4</f>
        <v>Laurent Perrier</v>
      </c>
      <c r="GR7" s="303"/>
      <c r="GS7" s="303" t="str">
        <f t="shared" ref="GS7" si="134">GR4</f>
        <v>Lindt</v>
      </c>
      <c r="GT7" s="303"/>
      <c r="GU7" s="303" t="str">
        <f t="shared" ref="GU7" si="135">GT4</f>
        <v>LVMH Fragrances</v>
      </c>
      <c r="GV7" s="303"/>
      <c r="GW7" s="303" t="str">
        <f t="shared" ref="GW7" si="136">GV4</f>
        <v>Maestrani</v>
      </c>
      <c r="GX7" s="303"/>
      <c r="GY7" s="303" t="str">
        <f t="shared" ref="GY7" si="137">GX4</f>
        <v>Mars</v>
      </c>
      <c r="GZ7" s="303"/>
      <c r="HA7" s="303" t="str">
        <f t="shared" ref="HA7" si="138">GZ4</f>
        <v>Moët Hennessy</v>
      </c>
      <c r="HB7" s="303"/>
      <c r="HC7" s="303" t="str">
        <f t="shared" ref="HC7" si="139">HB4</f>
        <v>Mondelez</v>
      </c>
      <c r="HD7" s="303"/>
      <c r="HE7" s="303" t="str">
        <f t="shared" ref="HE7" si="140">HD4</f>
        <v>NESTLE</v>
      </c>
      <c r="HF7" s="303"/>
      <c r="HG7" s="303" t="str">
        <f t="shared" ref="HG7" si="141">HF4</f>
        <v>Nuxe</v>
      </c>
      <c r="HH7" s="303"/>
      <c r="HI7" s="303" t="str">
        <f t="shared" ref="HI7" si="142">HH4</f>
        <v>Pernod Ricard</v>
      </c>
      <c r="HJ7" s="303"/>
      <c r="HK7" s="303" t="str">
        <f t="shared" ref="HK7" si="143">HJ4</f>
        <v>Piper Heidsieck</v>
      </c>
      <c r="HL7" s="303"/>
      <c r="HM7" s="303" t="str">
        <f t="shared" ref="HM7" si="144">HL4</f>
        <v>PMI</v>
      </c>
      <c r="HN7" s="303"/>
      <c r="HO7" s="303" t="str">
        <f t="shared" ref="HO7" si="145">HN4</f>
        <v>Remy Cointreau</v>
      </c>
      <c r="HP7" s="303"/>
      <c r="HQ7" s="303" t="str">
        <f t="shared" ref="HQ7" si="146">HP4</f>
        <v>Ricola AG</v>
      </c>
      <c r="HR7" s="303"/>
      <c r="HS7" s="303" t="str">
        <f t="shared" ref="HS7" si="147">HR4</f>
        <v>Stolichnaya</v>
      </c>
      <c r="HT7" s="303"/>
      <c r="HU7" s="303" t="str">
        <f t="shared" ref="HU7" si="148">HT4</f>
        <v>Villars-Valrhona</v>
      </c>
      <c r="HV7" s="303"/>
      <c r="HW7" s="303" t="str">
        <f t="shared" ref="HW7" si="149">HV4</f>
        <v>Waldemar Behn</v>
      </c>
      <c r="HX7" s="303"/>
      <c r="HY7" s="303" t="str">
        <f t="shared" ref="HY7" si="150">HX4</f>
        <v>William Grant &amp; Sons</v>
      </c>
      <c r="HZ7" s="303"/>
      <c r="IA7" s="303" t="str">
        <f t="shared" ref="IA7" si="151">HZ4</f>
        <v>BRAND NAME</v>
      </c>
      <c r="IB7" s="303"/>
      <c r="IC7" s="303" t="str">
        <f t="shared" ref="IC7" si="152">IB4</f>
        <v>BRAND NAME</v>
      </c>
      <c r="ID7" s="301"/>
      <c r="IE7" s="301"/>
      <c r="IF7" s="301"/>
    </row>
    <row r="8" spans="1:240" customFormat="1" ht="16.5" thickBot="1" x14ac:dyDescent="0.3">
      <c r="A8" s="5"/>
      <c r="B8" s="30"/>
      <c r="C8" s="208"/>
      <c r="D8" s="208" t="s">
        <v>172</v>
      </c>
      <c r="E8" s="214"/>
      <c r="F8" s="107">
        <f t="shared" ref="F8:AK8" si="153">F24+F63+F88+F99</f>
        <v>0</v>
      </c>
      <c r="G8" s="106">
        <f t="shared" si="153"/>
        <v>0</v>
      </c>
      <c r="H8" s="107">
        <f t="shared" si="153"/>
        <v>0</v>
      </c>
      <c r="I8" s="106">
        <f t="shared" si="153"/>
        <v>0</v>
      </c>
      <c r="J8" s="107">
        <f t="shared" si="153"/>
        <v>0</v>
      </c>
      <c r="K8" s="106">
        <f t="shared" si="153"/>
        <v>0</v>
      </c>
      <c r="L8" s="107">
        <f t="shared" si="153"/>
        <v>330.75</v>
      </c>
      <c r="M8" s="106">
        <f t="shared" si="153"/>
        <v>63.25</v>
      </c>
      <c r="N8" s="107">
        <f t="shared" si="153"/>
        <v>0</v>
      </c>
      <c r="O8" s="106">
        <f t="shared" si="153"/>
        <v>0</v>
      </c>
      <c r="P8" s="107">
        <f t="shared" si="153"/>
        <v>0</v>
      </c>
      <c r="Q8" s="106">
        <f t="shared" si="153"/>
        <v>0</v>
      </c>
      <c r="R8" s="107">
        <f t="shared" si="153"/>
        <v>0</v>
      </c>
      <c r="S8" s="106">
        <f t="shared" si="153"/>
        <v>0</v>
      </c>
      <c r="T8" s="107">
        <f t="shared" si="153"/>
        <v>0</v>
      </c>
      <c r="U8" s="106">
        <f t="shared" si="153"/>
        <v>0</v>
      </c>
      <c r="V8" s="107">
        <f t="shared" si="153"/>
        <v>0</v>
      </c>
      <c r="W8" s="106">
        <f t="shared" si="153"/>
        <v>0</v>
      </c>
      <c r="X8" s="107">
        <f t="shared" si="153"/>
        <v>0</v>
      </c>
      <c r="Y8" s="106">
        <f t="shared" si="153"/>
        <v>0</v>
      </c>
      <c r="Z8" s="106">
        <f t="shared" si="153"/>
        <v>0</v>
      </c>
      <c r="AA8" s="185">
        <f t="shared" si="153"/>
        <v>0</v>
      </c>
      <c r="AB8" s="107">
        <f t="shared" si="153"/>
        <v>84</v>
      </c>
      <c r="AC8" s="106">
        <f t="shared" si="153"/>
        <v>0</v>
      </c>
      <c r="AD8" s="106">
        <f t="shared" si="153"/>
        <v>0</v>
      </c>
      <c r="AE8" s="185">
        <f t="shared" si="153"/>
        <v>0</v>
      </c>
      <c r="AF8" s="106">
        <f t="shared" si="153"/>
        <v>12</v>
      </c>
      <c r="AG8" s="106">
        <f t="shared" si="153"/>
        <v>0</v>
      </c>
      <c r="AH8" s="106">
        <f t="shared" si="153"/>
        <v>0</v>
      </c>
      <c r="AI8" s="106">
        <f t="shared" si="153"/>
        <v>0</v>
      </c>
      <c r="AJ8" s="106">
        <f t="shared" si="153"/>
        <v>0</v>
      </c>
      <c r="AK8" s="106">
        <f t="shared" si="153"/>
        <v>0</v>
      </c>
      <c r="AL8" s="106">
        <f t="shared" ref="AL8:BS8" si="154">AL24+AL63+AL88+AL99</f>
        <v>135</v>
      </c>
      <c r="AM8" s="106">
        <f t="shared" si="154"/>
        <v>8</v>
      </c>
      <c r="AN8" s="106">
        <f t="shared" si="154"/>
        <v>0</v>
      </c>
      <c r="AO8" s="106">
        <f t="shared" si="154"/>
        <v>0</v>
      </c>
      <c r="AP8" s="106">
        <f t="shared" si="154"/>
        <v>0</v>
      </c>
      <c r="AQ8" s="106">
        <f t="shared" si="154"/>
        <v>0</v>
      </c>
      <c r="AR8" s="106">
        <f t="shared" si="154"/>
        <v>4</v>
      </c>
      <c r="AS8" s="106">
        <f t="shared" si="154"/>
        <v>0</v>
      </c>
      <c r="AT8" s="106">
        <f t="shared" si="154"/>
        <v>0</v>
      </c>
      <c r="AU8" s="106">
        <f t="shared" si="154"/>
        <v>0</v>
      </c>
      <c r="AV8" s="106">
        <f t="shared" si="154"/>
        <v>0</v>
      </c>
      <c r="AW8" s="106">
        <f t="shared" si="154"/>
        <v>0</v>
      </c>
      <c r="AX8" s="106">
        <f t="shared" si="154"/>
        <v>36</v>
      </c>
      <c r="AY8" s="106">
        <f t="shared" si="154"/>
        <v>0</v>
      </c>
      <c r="AZ8" s="106">
        <f t="shared" si="154"/>
        <v>0</v>
      </c>
      <c r="BA8" s="106">
        <f t="shared" si="154"/>
        <v>0</v>
      </c>
      <c r="BB8" s="106">
        <f t="shared" si="154"/>
        <v>0</v>
      </c>
      <c r="BC8" s="106">
        <f t="shared" si="154"/>
        <v>0</v>
      </c>
      <c r="BD8" s="106">
        <f t="shared" si="154"/>
        <v>0</v>
      </c>
      <c r="BE8" s="106">
        <f t="shared" si="154"/>
        <v>0</v>
      </c>
      <c r="BF8" s="106">
        <f t="shared" si="154"/>
        <v>0</v>
      </c>
      <c r="BG8" s="106">
        <f t="shared" si="154"/>
        <v>0</v>
      </c>
      <c r="BH8" s="106">
        <f t="shared" si="154"/>
        <v>0</v>
      </c>
      <c r="BI8" s="106">
        <f t="shared" si="154"/>
        <v>0</v>
      </c>
      <c r="BJ8" s="106">
        <f t="shared" si="154"/>
        <v>40</v>
      </c>
      <c r="BK8" s="106">
        <f t="shared" si="154"/>
        <v>0</v>
      </c>
      <c r="BL8" s="106">
        <f t="shared" si="154"/>
        <v>0</v>
      </c>
      <c r="BM8" s="106">
        <f t="shared" si="154"/>
        <v>0</v>
      </c>
      <c r="BN8" s="106">
        <f t="shared" si="154"/>
        <v>1590.5</v>
      </c>
      <c r="BO8" s="106">
        <f t="shared" si="154"/>
        <v>247.15</v>
      </c>
      <c r="BP8" s="106">
        <f>BP24+BP63+BP88+BP99</f>
        <v>0</v>
      </c>
      <c r="BQ8" s="185">
        <f>BQ24+BQ63+BQ88+BQ99</f>
        <v>0</v>
      </c>
      <c r="BR8" s="106">
        <f t="shared" si="154"/>
        <v>0</v>
      </c>
      <c r="BS8" s="106">
        <f t="shared" si="154"/>
        <v>0</v>
      </c>
      <c r="BT8" s="106">
        <f t="shared" ref="BT8:CY8" si="155">BT24+BT63+BT88+BT99</f>
        <v>0</v>
      </c>
      <c r="BU8" s="106">
        <f t="shared" si="155"/>
        <v>0</v>
      </c>
      <c r="BV8" s="106">
        <f t="shared" si="155"/>
        <v>0</v>
      </c>
      <c r="BW8" s="106">
        <f t="shared" si="155"/>
        <v>0</v>
      </c>
      <c r="BX8" s="106">
        <f t="shared" si="155"/>
        <v>180</v>
      </c>
      <c r="BY8" s="106">
        <f t="shared" si="155"/>
        <v>26</v>
      </c>
      <c r="BZ8" s="106">
        <f t="shared" si="155"/>
        <v>0</v>
      </c>
      <c r="CA8" s="106">
        <f t="shared" si="155"/>
        <v>0</v>
      </c>
      <c r="CB8" s="106">
        <f t="shared" si="155"/>
        <v>0</v>
      </c>
      <c r="CC8" s="185">
        <f t="shared" si="155"/>
        <v>0</v>
      </c>
      <c r="CD8" s="106">
        <f t="shared" si="155"/>
        <v>178</v>
      </c>
      <c r="CE8" s="106">
        <f t="shared" si="155"/>
        <v>32</v>
      </c>
      <c r="CF8" s="106">
        <f t="shared" si="155"/>
        <v>261.5</v>
      </c>
      <c r="CG8" s="106">
        <f t="shared" si="155"/>
        <v>31.5</v>
      </c>
      <c r="CH8" s="106">
        <f t="shared" si="155"/>
        <v>72</v>
      </c>
      <c r="CI8" s="106">
        <f t="shared" si="155"/>
        <v>0</v>
      </c>
      <c r="CJ8" s="106">
        <f t="shared" si="155"/>
        <v>0</v>
      </c>
      <c r="CK8" s="106">
        <f t="shared" si="155"/>
        <v>0</v>
      </c>
      <c r="CL8" s="106">
        <f t="shared" si="155"/>
        <v>37</v>
      </c>
      <c r="CM8" s="106">
        <f t="shared" si="155"/>
        <v>0</v>
      </c>
      <c r="CN8" s="106">
        <f t="shared" si="155"/>
        <v>0</v>
      </c>
      <c r="CO8" s="106">
        <f t="shared" si="155"/>
        <v>0</v>
      </c>
      <c r="CP8" s="106">
        <f t="shared" si="155"/>
        <v>2258</v>
      </c>
      <c r="CQ8" s="106">
        <f t="shared" si="155"/>
        <v>343</v>
      </c>
      <c r="CR8" s="106">
        <f t="shared" si="155"/>
        <v>8</v>
      </c>
      <c r="CS8" s="106">
        <f t="shared" si="155"/>
        <v>0</v>
      </c>
      <c r="CT8" s="106">
        <f t="shared" si="155"/>
        <v>0</v>
      </c>
      <c r="CU8" s="185">
        <f t="shared" si="155"/>
        <v>0</v>
      </c>
      <c r="CV8" s="106">
        <f t="shared" si="155"/>
        <v>0</v>
      </c>
      <c r="CW8" s="106">
        <f t="shared" si="155"/>
        <v>0</v>
      </c>
      <c r="CX8" s="106">
        <f t="shared" si="155"/>
        <v>153</v>
      </c>
      <c r="CY8" s="106">
        <f t="shared" si="155"/>
        <v>37</v>
      </c>
      <c r="CZ8" s="106">
        <f t="shared" ref="CZ8:DG8" si="156">CZ24+CZ63+CZ88+CZ99</f>
        <v>0</v>
      </c>
      <c r="DA8" s="106">
        <f t="shared" si="156"/>
        <v>0</v>
      </c>
      <c r="DB8" s="106">
        <f t="shared" si="156"/>
        <v>174</v>
      </c>
      <c r="DC8" s="106">
        <f t="shared" si="156"/>
        <v>28</v>
      </c>
      <c r="DD8" s="106">
        <f t="shared" si="156"/>
        <v>0</v>
      </c>
      <c r="DE8" s="185">
        <f t="shared" si="156"/>
        <v>0</v>
      </c>
      <c r="DF8" s="106">
        <f t="shared" si="156"/>
        <v>0</v>
      </c>
      <c r="DG8" s="185">
        <f t="shared" si="156"/>
        <v>0</v>
      </c>
      <c r="DH8" s="71"/>
      <c r="DI8" s="107">
        <f>DI24+DI63+DI88+DI99</f>
        <v>13</v>
      </c>
      <c r="DJ8" s="185">
        <f>DJ24+DJ63+DJ88+DJ99</f>
        <v>0</v>
      </c>
      <c r="DK8" s="71"/>
      <c r="DL8" s="107">
        <f>DL24+DL63+DL88+DL99</f>
        <v>868.5</v>
      </c>
      <c r="DM8" s="185">
        <f>DM24+DM63+DM88+DM99</f>
        <v>31</v>
      </c>
      <c r="DN8" s="32" t="e">
        <f>IF((#REF!+#REF!+#REF!+#REF!+#REF!+#REF!+#REF!+#REF!+#REF!+#REF!)=#REF!,"","!!")</f>
        <v>#REF!</v>
      </c>
      <c r="DO8" s="107">
        <f>DO24+DO63+DO88+DO99</f>
        <v>6</v>
      </c>
      <c r="DP8" s="185">
        <f>DP24+DP63+DP88+DP99</f>
        <v>174</v>
      </c>
      <c r="DQ8" s="5"/>
      <c r="DR8" s="226">
        <f>DR24+DR63+DR88+DR99</f>
        <v>184</v>
      </c>
      <c r="DS8" s="5"/>
      <c r="DT8" s="66">
        <f>DL8+DI8+DF8+L8+CX8+BX8+AX8+AF8+AL8+BZ8+DB8+CR8+CP8+CL8+CH8+CF8+CD8+BN8+AR8+N8-DP8+DD8+BP8+CB8+Z8+CT8+BJ8+DR8+CZ8+CV8+CN8+CJ8+BV8+BT8+BR8+BL8+BH8+BF8+BD8+BB8+AZ8+AV8+AT8+AP8+AN8+AJ8+AH8+AD8+AB8+X8+V8+T8+R8+P8+J8+H8+F8</f>
        <v>6445.25</v>
      </c>
      <c r="DU8" s="66" t="e">
        <f>DU24+DU63+DU88+DU99</f>
        <v>#REF!</v>
      </c>
      <c r="DV8" s="66">
        <f>DM8+DJ8+DG8+M8+CY8+BY8+AY8+AG8+AM8+CA8+DC8+CS8+CQ8+CM8+CI8+CG8+CE8+BO8+AS8+O8+DE8+BQ8+CC8+AA8+CU8+BK8+DA8+CW8+CO8+CK8+BW8+BU8+BS8+BM8+BI8+BG8+BE8+BC8+BA8+AW8+AU8+AQ8+AO8+AK8+AI8+AE8+AC8+Y8+W8+U8+S8+Q8+K8+I8+G8</f>
        <v>846.9</v>
      </c>
      <c r="DW8" s="66" t="e">
        <f>DW24+DW63+DW88+DW99</f>
        <v>#REF!</v>
      </c>
      <c r="DX8" s="317" t="e">
        <f>DW8+DU8</f>
        <v>#REF!</v>
      </c>
      <c r="DY8" s="31" t="e">
        <f>DX8-(DW8+DU8)</f>
        <v>#REF!</v>
      </c>
      <c r="DZ8" s="309" t="e">
        <f t="shared" ref="DZ8" si="157">IF(DY8=0,"","!!")</f>
        <v>#REF!</v>
      </c>
      <c r="EA8" s="5"/>
      <c r="EB8" s="107">
        <f t="shared" ref="EB8:FG8" si="158">EB24+EB63+EB88+EB99</f>
        <v>0</v>
      </c>
      <c r="EC8" s="106">
        <f t="shared" si="158"/>
        <v>0</v>
      </c>
      <c r="ED8" s="107">
        <f t="shared" si="158"/>
        <v>0</v>
      </c>
      <c r="EE8" s="106">
        <f t="shared" si="158"/>
        <v>0</v>
      </c>
      <c r="EF8" s="107">
        <f t="shared" si="158"/>
        <v>0</v>
      </c>
      <c r="EG8" s="106">
        <f t="shared" si="158"/>
        <v>0</v>
      </c>
      <c r="EH8" s="107" t="e">
        <f t="shared" si="158"/>
        <v>#REF!</v>
      </c>
      <c r="EI8" s="106" t="e">
        <f t="shared" si="158"/>
        <v>#REF!</v>
      </c>
      <c r="EJ8" s="107">
        <f t="shared" si="158"/>
        <v>0</v>
      </c>
      <c r="EK8" s="106">
        <f t="shared" si="158"/>
        <v>0</v>
      </c>
      <c r="EL8" s="107">
        <f t="shared" si="158"/>
        <v>0</v>
      </c>
      <c r="EM8" s="106">
        <f t="shared" si="158"/>
        <v>0</v>
      </c>
      <c r="EN8" s="107">
        <f t="shared" si="158"/>
        <v>0</v>
      </c>
      <c r="EO8" s="106">
        <f t="shared" si="158"/>
        <v>0</v>
      </c>
      <c r="EP8" s="107">
        <f t="shared" si="158"/>
        <v>0</v>
      </c>
      <c r="EQ8" s="106">
        <f t="shared" si="158"/>
        <v>0</v>
      </c>
      <c r="ER8" s="107">
        <f t="shared" si="158"/>
        <v>0</v>
      </c>
      <c r="ES8" s="106">
        <f t="shared" si="158"/>
        <v>0</v>
      </c>
      <c r="ET8" s="107">
        <f t="shared" si="158"/>
        <v>0</v>
      </c>
      <c r="EU8" s="106">
        <f t="shared" si="158"/>
        <v>0</v>
      </c>
      <c r="EV8" s="106">
        <f t="shared" si="158"/>
        <v>0</v>
      </c>
      <c r="EW8" s="185">
        <f t="shared" si="158"/>
        <v>0</v>
      </c>
      <c r="EX8" s="106" t="e">
        <f t="shared" si="158"/>
        <v>#REF!</v>
      </c>
      <c r="EY8" s="185">
        <f t="shared" si="158"/>
        <v>0</v>
      </c>
      <c r="EZ8" s="106">
        <f t="shared" si="158"/>
        <v>0</v>
      </c>
      <c r="FA8" s="185">
        <f t="shared" si="158"/>
        <v>0</v>
      </c>
      <c r="FB8" s="106" t="e">
        <f t="shared" si="158"/>
        <v>#REF!</v>
      </c>
      <c r="FC8" s="106">
        <f t="shared" si="158"/>
        <v>0</v>
      </c>
      <c r="FD8" s="106">
        <f t="shared" si="158"/>
        <v>0</v>
      </c>
      <c r="FE8" s="106">
        <f t="shared" si="158"/>
        <v>0</v>
      </c>
      <c r="FF8" s="106">
        <f t="shared" si="158"/>
        <v>0</v>
      </c>
      <c r="FG8" s="106">
        <f t="shared" si="158"/>
        <v>0</v>
      </c>
      <c r="FH8" s="106" t="e">
        <f t="shared" ref="FH8:GO8" si="159">FH24+FH63+FH88+FH99</f>
        <v>#REF!</v>
      </c>
      <c r="FI8" s="106" t="e">
        <f t="shared" si="159"/>
        <v>#REF!</v>
      </c>
      <c r="FJ8" s="106">
        <f t="shared" si="159"/>
        <v>0</v>
      </c>
      <c r="FK8" s="106">
        <f t="shared" si="159"/>
        <v>0</v>
      </c>
      <c r="FL8" s="106">
        <f t="shared" si="159"/>
        <v>0</v>
      </c>
      <c r="FM8" s="106">
        <f t="shared" si="159"/>
        <v>0</v>
      </c>
      <c r="FN8" s="106" t="e">
        <f t="shared" si="159"/>
        <v>#REF!</v>
      </c>
      <c r="FO8" s="106">
        <f t="shared" si="159"/>
        <v>0</v>
      </c>
      <c r="FP8" s="106">
        <f t="shared" si="159"/>
        <v>0</v>
      </c>
      <c r="FQ8" s="106">
        <f t="shared" si="159"/>
        <v>0</v>
      </c>
      <c r="FR8" s="106">
        <f t="shared" si="159"/>
        <v>0</v>
      </c>
      <c r="FS8" s="106">
        <f t="shared" si="159"/>
        <v>0</v>
      </c>
      <c r="FT8" s="106" t="e">
        <f t="shared" si="159"/>
        <v>#REF!</v>
      </c>
      <c r="FU8" s="106">
        <f t="shared" si="159"/>
        <v>0</v>
      </c>
      <c r="FV8" s="106">
        <f t="shared" si="159"/>
        <v>0</v>
      </c>
      <c r="FW8" s="106">
        <f t="shared" si="159"/>
        <v>0</v>
      </c>
      <c r="FX8" s="106">
        <f t="shared" si="159"/>
        <v>0</v>
      </c>
      <c r="FY8" s="106">
        <f t="shared" si="159"/>
        <v>0</v>
      </c>
      <c r="FZ8" s="106">
        <f t="shared" si="159"/>
        <v>0</v>
      </c>
      <c r="GA8" s="106">
        <f t="shared" si="159"/>
        <v>0</v>
      </c>
      <c r="GB8" s="106">
        <f t="shared" si="159"/>
        <v>0</v>
      </c>
      <c r="GC8" s="106">
        <f t="shared" si="159"/>
        <v>0</v>
      </c>
      <c r="GD8" s="106">
        <f t="shared" si="159"/>
        <v>0</v>
      </c>
      <c r="GE8" s="106">
        <f t="shared" si="159"/>
        <v>0</v>
      </c>
      <c r="GF8" s="106" t="e">
        <f t="shared" si="159"/>
        <v>#REF!</v>
      </c>
      <c r="GG8" s="106">
        <f t="shared" si="159"/>
        <v>0</v>
      </c>
      <c r="GH8" s="106">
        <f t="shared" si="159"/>
        <v>0</v>
      </c>
      <c r="GI8" s="106">
        <f t="shared" si="159"/>
        <v>0</v>
      </c>
      <c r="GJ8" s="106" t="e">
        <f t="shared" si="159"/>
        <v>#REF!</v>
      </c>
      <c r="GK8" s="106" t="e">
        <f t="shared" si="159"/>
        <v>#REF!</v>
      </c>
      <c r="GL8" s="106">
        <f>GL24+GL63+GL88+GL99</f>
        <v>0</v>
      </c>
      <c r="GM8" s="185">
        <f>GM24+GM63+GM88+GM99</f>
        <v>0</v>
      </c>
      <c r="GN8" s="106">
        <f t="shared" si="159"/>
        <v>0</v>
      </c>
      <c r="GO8" s="106">
        <f t="shared" si="159"/>
        <v>0</v>
      </c>
      <c r="GP8" s="106">
        <f t="shared" ref="GP8:HU8" si="160">GP24+GP63+GP88+GP99</f>
        <v>0</v>
      </c>
      <c r="GQ8" s="106">
        <f t="shared" si="160"/>
        <v>0</v>
      </c>
      <c r="GR8" s="106">
        <f t="shared" si="160"/>
        <v>0</v>
      </c>
      <c r="GS8" s="106">
        <f t="shared" si="160"/>
        <v>0</v>
      </c>
      <c r="GT8" s="106" t="e">
        <f t="shared" si="160"/>
        <v>#REF!</v>
      </c>
      <c r="GU8" s="106" t="e">
        <f t="shared" si="160"/>
        <v>#REF!</v>
      </c>
      <c r="GV8" s="106">
        <f t="shared" si="160"/>
        <v>0</v>
      </c>
      <c r="GW8" s="106">
        <f t="shared" si="160"/>
        <v>0</v>
      </c>
      <c r="GX8" s="106">
        <f t="shared" si="160"/>
        <v>0</v>
      </c>
      <c r="GY8" s="185">
        <f t="shared" si="160"/>
        <v>0</v>
      </c>
      <c r="GZ8" s="106" t="e">
        <f t="shared" si="160"/>
        <v>#REF!</v>
      </c>
      <c r="HA8" s="106" t="e">
        <f t="shared" si="160"/>
        <v>#REF!</v>
      </c>
      <c r="HB8" s="106" t="e">
        <f t="shared" si="160"/>
        <v>#REF!</v>
      </c>
      <c r="HC8" s="106" t="e">
        <f t="shared" si="160"/>
        <v>#REF!</v>
      </c>
      <c r="HD8" s="106" t="e">
        <f t="shared" si="160"/>
        <v>#REF!</v>
      </c>
      <c r="HE8" s="106">
        <f t="shared" si="160"/>
        <v>0</v>
      </c>
      <c r="HF8" s="106">
        <f t="shared" si="160"/>
        <v>0</v>
      </c>
      <c r="HG8" s="106">
        <f t="shared" si="160"/>
        <v>0</v>
      </c>
      <c r="HH8" s="106" t="e">
        <f t="shared" si="160"/>
        <v>#REF!</v>
      </c>
      <c r="HI8" s="106">
        <f t="shared" si="160"/>
        <v>0</v>
      </c>
      <c r="HJ8" s="106">
        <f t="shared" si="160"/>
        <v>0</v>
      </c>
      <c r="HK8" s="106">
        <f t="shared" si="160"/>
        <v>0</v>
      </c>
      <c r="HL8" s="106" t="e">
        <f t="shared" si="160"/>
        <v>#REF!</v>
      </c>
      <c r="HM8" s="106" t="e">
        <f t="shared" si="160"/>
        <v>#REF!</v>
      </c>
      <c r="HN8" s="106" t="e">
        <f t="shared" si="160"/>
        <v>#REF!</v>
      </c>
      <c r="HO8" s="106">
        <f t="shared" si="160"/>
        <v>0</v>
      </c>
      <c r="HP8" s="106">
        <f t="shared" si="160"/>
        <v>0</v>
      </c>
      <c r="HQ8" s="185">
        <f t="shared" si="160"/>
        <v>0</v>
      </c>
      <c r="HR8" s="106">
        <f t="shared" si="160"/>
        <v>0</v>
      </c>
      <c r="HS8" s="106">
        <f t="shared" si="160"/>
        <v>0</v>
      </c>
      <c r="HT8" s="106" t="e">
        <f t="shared" si="160"/>
        <v>#REF!</v>
      </c>
      <c r="HU8" s="106" t="e">
        <f t="shared" si="160"/>
        <v>#REF!</v>
      </c>
      <c r="HV8" s="106">
        <f t="shared" ref="HV8:IC8" si="161">HV24+HV63+HV88+HV99</f>
        <v>0</v>
      </c>
      <c r="HW8" s="106">
        <f t="shared" si="161"/>
        <v>0</v>
      </c>
      <c r="HX8" s="106" t="e">
        <f t="shared" si="161"/>
        <v>#REF!</v>
      </c>
      <c r="HY8" s="106" t="e">
        <f t="shared" si="161"/>
        <v>#REF!</v>
      </c>
      <c r="HZ8" s="106">
        <f t="shared" si="161"/>
        <v>0</v>
      </c>
      <c r="IA8" s="185">
        <f t="shared" si="161"/>
        <v>0</v>
      </c>
      <c r="IB8" s="106">
        <f t="shared" si="161"/>
        <v>0</v>
      </c>
      <c r="IC8" s="185">
        <f t="shared" si="161"/>
        <v>0</v>
      </c>
      <c r="ID8" s="5"/>
      <c r="IE8" s="226" t="e">
        <f>IE24+IE63+IE88+IE99</f>
        <v>#REF!</v>
      </c>
      <c r="IF8" s="226" t="e">
        <f>IF24+IF63+IF88+IF99</f>
        <v>#REF!</v>
      </c>
    </row>
    <row r="9" spans="1:240" customFormat="1" ht="15.75" x14ac:dyDescent="0.25">
      <c r="A9" s="5"/>
      <c r="B9" s="203">
        <v>1</v>
      </c>
      <c r="C9" s="203">
        <v>2</v>
      </c>
      <c r="D9" s="25">
        <v>3</v>
      </c>
      <c r="E9" s="25"/>
      <c r="F9" s="203">
        <v>5</v>
      </c>
      <c r="G9" s="203">
        <v>6</v>
      </c>
      <c r="H9" s="203">
        <v>7</v>
      </c>
      <c r="I9" s="25">
        <v>8</v>
      </c>
      <c r="J9" s="25">
        <v>9</v>
      </c>
      <c r="K9" s="203">
        <v>10</v>
      </c>
      <c r="L9" s="203">
        <v>11</v>
      </c>
      <c r="M9" s="203">
        <v>12</v>
      </c>
      <c r="N9" s="25">
        <v>13</v>
      </c>
      <c r="O9" s="25">
        <v>14</v>
      </c>
      <c r="P9" s="203">
        <v>15</v>
      </c>
      <c r="Q9" s="203">
        <v>16</v>
      </c>
      <c r="R9" s="203">
        <v>17</v>
      </c>
      <c r="S9" s="25">
        <v>18</v>
      </c>
      <c r="T9" s="25">
        <v>19</v>
      </c>
      <c r="U9" s="203">
        <v>20</v>
      </c>
      <c r="V9" s="203">
        <v>21</v>
      </c>
      <c r="W9" s="203">
        <v>22</v>
      </c>
      <c r="X9" s="25">
        <v>23</v>
      </c>
      <c r="Y9" s="25">
        <v>24</v>
      </c>
      <c r="Z9" s="203">
        <v>27</v>
      </c>
      <c r="AA9" s="25">
        <v>28</v>
      </c>
      <c r="AB9" s="203">
        <v>25</v>
      </c>
      <c r="AC9" s="203">
        <v>26</v>
      </c>
      <c r="AD9" s="25">
        <v>29</v>
      </c>
      <c r="AE9" s="203">
        <v>30</v>
      </c>
      <c r="AF9" s="203">
        <v>31</v>
      </c>
      <c r="AG9" s="203">
        <v>32</v>
      </c>
      <c r="AH9" s="25">
        <v>33</v>
      </c>
      <c r="AI9" s="25">
        <v>34</v>
      </c>
      <c r="AJ9" s="203">
        <v>35</v>
      </c>
      <c r="AK9" s="203">
        <v>36</v>
      </c>
      <c r="AL9" s="203">
        <v>85</v>
      </c>
      <c r="AM9" s="203">
        <v>86</v>
      </c>
      <c r="AN9" s="203">
        <v>37</v>
      </c>
      <c r="AO9" s="25">
        <v>38</v>
      </c>
      <c r="AP9" s="25">
        <v>39</v>
      </c>
      <c r="AQ9" s="203">
        <v>40</v>
      </c>
      <c r="AR9" s="203">
        <v>41</v>
      </c>
      <c r="AS9" s="203">
        <v>42</v>
      </c>
      <c r="AT9" s="25">
        <v>43</v>
      </c>
      <c r="AU9" s="25">
        <v>44</v>
      </c>
      <c r="AV9" s="203">
        <v>45</v>
      </c>
      <c r="AW9" s="203">
        <v>46</v>
      </c>
      <c r="AX9" s="203">
        <v>47</v>
      </c>
      <c r="AY9" s="25">
        <v>48</v>
      </c>
      <c r="AZ9" s="25">
        <v>49</v>
      </c>
      <c r="BA9" s="203">
        <v>50</v>
      </c>
      <c r="BB9" s="203">
        <v>51</v>
      </c>
      <c r="BC9" s="203">
        <v>52</v>
      </c>
      <c r="BD9" s="25">
        <v>53</v>
      </c>
      <c r="BE9" s="25">
        <v>54</v>
      </c>
      <c r="BF9" s="203">
        <v>55</v>
      </c>
      <c r="BG9" s="203">
        <v>56</v>
      </c>
      <c r="BH9" s="203">
        <v>57</v>
      </c>
      <c r="BI9" s="25">
        <v>58</v>
      </c>
      <c r="BJ9" s="25">
        <v>59</v>
      </c>
      <c r="BK9" s="203">
        <v>60</v>
      </c>
      <c r="BL9" s="203">
        <v>61</v>
      </c>
      <c r="BM9" s="203">
        <v>62</v>
      </c>
      <c r="BN9" s="25">
        <v>63</v>
      </c>
      <c r="BO9" s="25">
        <v>64</v>
      </c>
      <c r="BP9" s="203">
        <v>105</v>
      </c>
      <c r="BQ9" s="203">
        <v>106</v>
      </c>
      <c r="BR9" s="203">
        <v>65</v>
      </c>
      <c r="BS9" s="203">
        <v>66</v>
      </c>
      <c r="BT9" s="203">
        <v>67</v>
      </c>
      <c r="BU9" s="25">
        <v>68</v>
      </c>
      <c r="BV9" s="25">
        <v>69</v>
      </c>
      <c r="BW9" s="203">
        <v>70</v>
      </c>
      <c r="BX9" s="203">
        <v>71</v>
      </c>
      <c r="BY9" s="203">
        <v>72</v>
      </c>
      <c r="BZ9" s="25">
        <v>73</v>
      </c>
      <c r="CA9" s="25">
        <v>74</v>
      </c>
      <c r="CB9" s="203">
        <v>75</v>
      </c>
      <c r="CC9" s="203">
        <v>76</v>
      </c>
      <c r="CD9" s="203">
        <v>77</v>
      </c>
      <c r="CE9" s="25">
        <v>78</v>
      </c>
      <c r="CF9" s="25">
        <v>79</v>
      </c>
      <c r="CG9" s="203">
        <v>80</v>
      </c>
      <c r="CH9" s="203">
        <v>81</v>
      </c>
      <c r="CI9" s="203">
        <v>82</v>
      </c>
      <c r="CJ9" s="25">
        <v>83</v>
      </c>
      <c r="CK9" s="25">
        <v>84</v>
      </c>
      <c r="CL9" s="203">
        <v>87</v>
      </c>
      <c r="CM9" s="25">
        <v>88</v>
      </c>
      <c r="CN9" s="25">
        <v>89</v>
      </c>
      <c r="CO9" s="203">
        <v>90</v>
      </c>
      <c r="CP9" s="203">
        <v>91</v>
      </c>
      <c r="CQ9" s="203">
        <v>92</v>
      </c>
      <c r="CR9" s="25">
        <v>93</v>
      </c>
      <c r="CS9" s="25">
        <v>94</v>
      </c>
      <c r="CT9" s="203">
        <v>95</v>
      </c>
      <c r="CU9" s="203">
        <v>96</v>
      </c>
      <c r="CV9" s="203">
        <v>97</v>
      </c>
      <c r="CW9" s="25">
        <v>98</v>
      </c>
      <c r="CX9" s="25">
        <v>99</v>
      </c>
      <c r="CY9" s="203">
        <v>100</v>
      </c>
      <c r="CZ9" s="203">
        <v>101</v>
      </c>
      <c r="DA9" s="203">
        <v>102</v>
      </c>
      <c r="DB9" s="25">
        <v>103</v>
      </c>
      <c r="DC9" s="25">
        <v>104</v>
      </c>
      <c r="DD9" s="203">
        <v>107</v>
      </c>
      <c r="DE9" s="25">
        <v>108</v>
      </c>
      <c r="DF9" s="25">
        <v>109</v>
      </c>
      <c r="DG9" s="203">
        <v>110</v>
      </c>
      <c r="DH9" s="203">
        <v>111</v>
      </c>
      <c r="DI9" s="203">
        <v>112</v>
      </c>
      <c r="DJ9" s="25">
        <v>113</v>
      </c>
      <c r="DK9" s="25">
        <v>114</v>
      </c>
      <c r="DL9" s="203">
        <v>115</v>
      </c>
      <c r="DM9" s="203">
        <v>116</v>
      </c>
      <c r="DN9" s="203">
        <v>117</v>
      </c>
      <c r="DO9" s="25">
        <v>118</v>
      </c>
      <c r="DP9" s="25">
        <v>119</v>
      </c>
      <c r="DQ9" s="203">
        <v>120</v>
      </c>
      <c r="DR9" s="203">
        <v>121</v>
      </c>
      <c r="DS9" s="203">
        <v>122</v>
      </c>
      <c r="DT9" s="25">
        <v>123</v>
      </c>
      <c r="DU9" s="25">
        <v>124</v>
      </c>
      <c r="DV9" s="203">
        <v>125</v>
      </c>
      <c r="DW9" s="203">
        <v>126</v>
      </c>
      <c r="DX9" s="328">
        <v>127</v>
      </c>
      <c r="DY9" s="203"/>
      <c r="DZ9" s="5"/>
      <c r="EA9" s="5"/>
      <c r="EB9" s="5"/>
      <c r="EC9" s="313">
        <f>EC8+EB8</f>
        <v>0</v>
      </c>
      <c r="ED9" s="314"/>
      <c r="EE9" s="313">
        <f>EE8+ED8</f>
        <v>0</v>
      </c>
      <c r="EF9" s="5"/>
      <c r="EG9" s="313">
        <f>EG8+EF8</f>
        <v>0</v>
      </c>
      <c r="EH9" s="5"/>
      <c r="EI9" s="313" t="e">
        <f>EI8+EH8</f>
        <v>#REF!</v>
      </c>
      <c r="EJ9" s="314"/>
      <c r="EK9" s="313">
        <f>EK8+EJ8</f>
        <v>0</v>
      </c>
      <c r="EL9" s="314"/>
      <c r="EM9" s="313">
        <f>EM8+EL8</f>
        <v>0</v>
      </c>
      <c r="EN9" s="314"/>
      <c r="EO9" s="313">
        <f>EO8+EN8</f>
        <v>0</v>
      </c>
      <c r="EP9" s="314"/>
      <c r="EQ9" s="313">
        <f>EQ8+EP8</f>
        <v>0</v>
      </c>
      <c r="ER9" s="314"/>
      <c r="ES9" s="313">
        <f>ES8+ER8</f>
        <v>0</v>
      </c>
      <c r="ET9" s="314"/>
      <c r="EU9" s="313">
        <f>EU8+ET8</f>
        <v>0</v>
      </c>
      <c r="EV9" s="314"/>
      <c r="EW9" s="313">
        <f t="shared" ref="EW9" si="162">EW8+EV8</f>
        <v>0</v>
      </c>
      <c r="EX9" s="314"/>
      <c r="EY9" s="313" t="e">
        <f t="shared" ref="EY9" si="163">EY8+EX8</f>
        <v>#REF!</v>
      </c>
      <c r="EZ9" s="314"/>
      <c r="FA9" s="313">
        <f t="shared" ref="FA9" si="164">FA8+EZ8</f>
        <v>0</v>
      </c>
      <c r="FB9" s="314"/>
      <c r="FC9" s="313" t="e">
        <f t="shared" ref="FC9:FE9" si="165">FC8+FB8</f>
        <v>#REF!</v>
      </c>
      <c r="FD9" s="313"/>
      <c r="FE9" s="313">
        <f t="shared" si="165"/>
        <v>0</v>
      </c>
      <c r="FF9" s="313"/>
      <c r="FG9" s="313">
        <f t="shared" ref="FG9" si="166">FG8+FF8</f>
        <v>0</v>
      </c>
      <c r="FH9" s="314"/>
      <c r="FI9" s="313" t="e">
        <f t="shared" ref="FI9" si="167">FI8+FH8</f>
        <v>#REF!</v>
      </c>
      <c r="FJ9" s="313"/>
      <c r="FK9" s="313">
        <f t="shared" ref="FK9" si="168">FK8+FJ8</f>
        <v>0</v>
      </c>
      <c r="FL9" s="313"/>
      <c r="FM9" s="313">
        <f t="shared" ref="FM9" si="169">FM8+FL8</f>
        <v>0</v>
      </c>
      <c r="FN9" s="314"/>
      <c r="FO9" s="313" t="e">
        <f t="shared" ref="FO9" si="170">FO8+FN8</f>
        <v>#REF!</v>
      </c>
      <c r="FP9" s="314"/>
      <c r="FQ9" s="313">
        <f t="shared" ref="FQ9" si="171">FQ8+FP8</f>
        <v>0</v>
      </c>
      <c r="FR9" s="314"/>
      <c r="FS9" s="313">
        <f t="shared" ref="FS9" si="172">FS8+FR8</f>
        <v>0</v>
      </c>
      <c r="FT9" s="314"/>
      <c r="FU9" s="313" t="e">
        <f t="shared" ref="FU9" si="173">FU8+FT8</f>
        <v>#REF!</v>
      </c>
      <c r="FV9" s="314"/>
      <c r="FW9" s="313">
        <f t="shared" ref="FW9" si="174">FW8+FV8</f>
        <v>0</v>
      </c>
      <c r="FX9" s="314"/>
      <c r="FY9" s="313">
        <f t="shared" ref="FY9" si="175">FY8+FX8</f>
        <v>0</v>
      </c>
      <c r="FZ9" s="314"/>
      <c r="GA9" s="313">
        <f t="shared" ref="GA9" si="176">GA8+FZ8</f>
        <v>0</v>
      </c>
      <c r="GB9" s="314"/>
      <c r="GC9" s="313">
        <f t="shared" ref="GC9" si="177">GC8+GB8</f>
        <v>0</v>
      </c>
      <c r="GD9" s="314"/>
      <c r="GE9" s="313">
        <f t="shared" ref="GE9" si="178">GE8+GD8</f>
        <v>0</v>
      </c>
      <c r="GF9" s="314"/>
      <c r="GG9" s="313" t="e">
        <f t="shared" ref="GG9" si="179">GG8+GF8</f>
        <v>#REF!</v>
      </c>
      <c r="GH9" s="314"/>
      <c r="GI9" s="313">
        <f t="shared" ref="GI9" si="180">GI8+GH8</f>
        <v>0</v>
      </c>
      <c r="GJ9" s="314"/>
      <c r="GK9" s="313" t="e">
        <f t="shared" ref="GK9" si="181">GK8+GJ8</f>
        <v>#REF!</v>
      </c>
      <c r="GL9" s="314"/>
      <c r="GM9" s="313">
        <f t="shared" ref="GM9" si="182">GM8+GL8</f>
        <v>0</v>
      </c>
      <c r="GN9" s="314"/>
      <c r="GO9" s="313">
        <f t="shared" ref="GO9" si="183">GO8+GN8</f>
        <v>0</v>
      </c>
      <c r="GP9" s="314"/>
      <c r="GQ9" s="313">
        <f t="shared" ref="GQ9" si="184">GQ8+GP8</f>
        <v>0</v>
      </c>
      <c r="GR9" s="314"/>
      <c r="GS9" s="313">
        <f t="shared" ref="GS9" si="185">GS8+GR8</f>
        <v>0</v>
      </c>
      <c r="GT9" s="314"/>
      <c r="GU9" s="313" t="e">
        <f t="shared" ref="GU9" si="186">GU8+GT8</f>
        <v>#REF!</v>
      </c>
      <c r="GV9" s="314"/>
      <c r="GW9" s="313">
        <f t="shared" ref="GW9" si="187">GW8+GV8</f>
        <v>0</v>
      </c>
      <c r="GX9" s="314"/>
      <c r="GY9" s="313">
        <f t="shared" ref="GY9" si="188">GY8+GX8</f>
        <v>0</v>
      </c>
      <c r="GZ9" s="314"/>
      <c r="HA9" s="313" t="e">
        <f t="shared" ref="HA9" si="189">HA8+GZ8</f>
        <v>#REF!</v>
      </c>
      <c r="HB9" s="314"/>
      <c r="HC9" s="313" t="e">
        <f t="shared" ref="HC9" si="190">HC8+HB8</f>
        <v>#REF!</v>
      </c>
      <c r="HD9" s="314"/>
      <c r="HE9" s="313" t="e">
        <f t="shared" ref="HE9" si="191">HE8+HD8</f>
        <v>#REF!</v>
      </c>
      <c r="HF9" s="314"/>
      <c r="HG9" s="313">
        <f t="shared" ref="HG9" si="192">HG8+HF8</f>
        <v>0</v>
      </c>
      <c r="HH9" s="314"/>
      <c r="HI9" s="313" t="e">
        <f t="shared" ref="HI9" si="193">HI8+HH8</f>
        <v>#REF!</v>
      </c>
      <c r="HJ9" s="314"/>
      <c r="HK9" s="313">
        <f t="shared" ref="HK9" si="194">HK8+HJ8</f>
        <v>0</v>
      </c>
      <c r="HL9" s="314"/>
      <c r="HM9" s="313" t="e">
        <f t="shared" ref="HM9" si="195">HM8+HL8</f>
        <v>#REF!</v>
      </c>
      <c r="HN9" s="314"/>
      <c r="HO9" s="313" t="e">
        <f t="shared" ref="HO9" si="196">HO8+HN8</f>
        <v>#REF!</v>
      </c>
      <c r="HP9" s="314"/>
      <c r="HQ9" s="313">
        <f t="shared" ref="HQ9" si="197">HQ8+HP8</f>
        <v>0</v>
      </c>
      <c r="HR9" s="314"/>
      <c r="HS9" s="313">
        <f t="shared" ref="HS9" si="198">HS8+HR8</f>
        <v>0</v>
      </c>
      <c r="HT9" s="314"/>
      <c r="HU9" s="313" t="e">
        <f t="shared" ref="HU9" si="199">HU8+HT8</f>
        <v>#REF!</v>
      </c>
      <c r="HV9" s="314"/>
      <c r="HW9" s="313">
        <f t="shared" ref="HW9" si="200">HW8+HV8</f>
        <v>0</v>
      </c>
      <c r="HX9" s="314"/>
      <c r="HY9" s="313" t="e">
        <f t="shared" ref="HY9" si="201">HY8+HX8</f>
        <v>#REF!</v>
      </c>
      <c r="HZ9" s="314"/>
      <c r="IA9" s="313">
        <f t="shared" ref="IA9" si="202">IA8+HZ8</f>
        <v>0</v>
      </c>
      <c r="IB9" s="314"/>
      <c r="IC9" s="313">
        <f t="shared" ref="IC9" si="203">IC8+IB8</f>
        <v>0</v>
      </c>
      <c r="ID9" s="5"/>
      <c r="IE9" s="5"/>
      <c r="IF9" s="313" t="e">
        <f t="shared" ref="IF9" si="204">IF8+IE8</f>
        <v>#REF!</v>
      </c>
    </row>
    <row r="10" spans="1:240" customFormat="1" ht="18.75" x14ac:dyDescent="0.3">
      <c r="A10" s="35" t="s">
        <v>308</v>
      </c>
      <c r="B10" s="42" t="s">
        <v>167</v>
      </c>
      <c r="C10" s="43"/>
      <c r="D10" s="43"/>
      <c r="E10" s="211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43"/>
      <c r="DF10" s="43"/>
      <c r="DG10" s="43"/>
      <c r="DH10" s="72"/>
      <c r="DI10" s="43"/>
      <c r="DJ10" s="43"/>
      <c r="DK10" s="72"/>
      <c r="DL10" s="43"/>
      <c r="DM10" s="196"/>
      <c r="DN10" s="5"/>
      <c r="DO10" s="95"/>
      <c r="DP10" s="93"/>
      <c r="DQ10" s="5"/>
      <c r="DR10" s="43"/>
      <c r="DS10" s="5"/>
      <c r="DT10" s="5"/>
      <c r="DU10" s="5"/>
      <c r="DV10" s="5"/>
      <c r="DW10" s="5"/>
      <c r="DX10" s="315"/>
      <c r="DY10" s="5"/>
      <c r="DZ10" s="5"/>
      <c r="EA10" s="5"/>
      <c r="EB10" s="43"/>
      <c r="EC10" s="43"/>
      <c r="ED10" s="43"/>
      <c r="EE10" s="43"/>
      <c r="EF10" s="43"/>
      <c r="EG10" s="43"/>
      <c r="EH10" s="43"/>
      <c r="EI10" s="43"/>
      <c r="EJ10" s="43"/>
      <c r="EK10" s="43"/>
      <c r="EL10" s="43"/>
      <c r="EM10" s="43"/>
      <c r="EN10" s="43"/>
      <c r="EO10" s="43"/>
      <c r="EP10" s="43"/>
      <c r="EQ10" s="43"/>
      <c r="ER10" s="43"/>
      <c r="ES10" s="43"/>
      <c r="ET10" s="43"/>
      <c r="EU10" s="43"/>
      <c r="EV10" s="43"/>
      <c r="EW10" s="43"/>
      <c r="EX10" s="43"/>
      <c r="EY10" s="43"/>
      <c r="EZ10" s="43"/>
      <c r="FA10" s="43"/>
      <c r="FB10" s="43"/>
      <c r="FC10" s="43"/>
      <c r="FD10" s="43"/>
      <c r="FE10" s="43"/>
      <c r="FF10" s="43"/>
      <c r="FG10" s="43"/>
      <c r="FH10" s="43"/>
      <c r="FI10" s="43"/>
      <c r="FJ10" s="43"/>
      <c r="FK10" s="43"/>
      <c r="FL10" s="43"/>
      <c r="FM10" s="43"/>
      <c r="FN10" s="43"/>
      <c r="FO10" s="43"/>
      <c r="FP10" s="43"/>
      <c r="FQ10" s="43"/>
      <c r="FR10" s="43"/>
      <c r="FS10" s="43"/>
      <c r="FT10" s="43"/>
      <c r="FU10" s="43"/>
      <c r="FV10" s="43"/>
      <c r="FW10" s="43"/>
      <c r="FX10" s="43"/>
      <c r="FY10" s="43"/>
      <c r="FZ10" s="43"/>
      <c r="GA10" s="43"/>
      <c r="GB10" s="43"/>
      <c r="GC10" s="43"/>
      <c r="GD10" s="43"/>
      <c r="GE10" s="43"/>
      <c r="GF10" s="43"/>
      <c r="GG10" s="43"/>
      <c r="GH10" s="43"/>
      <c r="GI10" s="43"/>
      <c r="GJ10" s="43"/>
      <c r="GK10" s="43"/>
      <c r="GL10" s="43"/>
      <c r="GM10" s="43"/>
      <c r="GN10" s="43"/>
      <c r="GO10" s="43"/>
      <c r="GP10" s="43"/>
      <c r="GQ10" s="43"/>
      <c r="GR10" s="43"/>
      <c r="GS10" s="43"/>
      <c r="GT10" s="43"/>
      <c r="GU10" s="43"/>
      <c r="GV10" s="43"/>
      <c r="GW10" s="43"/>
      <c r="GX10" s="43"/>
      <c r="GY10" s="43"/>
      <c r="GZ10" s="43"/>
      <c r="HA10" s="43"/>
      <c r="HB10" s="43"/>
      <c r="HC10" s="43"/>
      <c r="HD10" s="43"/>
      <c r="HE10" s="43"/>
      <c r="HF10" s="43"/>
      <c r="HG10" s="43"/>
      <c r="HH10" s="43"/>
      <c r="HI10" s="43"/>
      <c r="HJ10" s="43"/>
      <c r="HK10" s="43"/>
      <c r="HL10" s="43"/>
      <c r="HM10" s="43"/>
      <c r="HN10" s="43"/>
      <c r="HO10" s="43"/>
      <c r="HP10" s="43"/>
      <c r="HQ10" s="43"/>
      <c r="HR10" s="43"/>
      <c r="HS10" s="43"/>
      <c r="HT10" s="43"/>
      <c r="HU10" s="43"/>
      <c r="HV10" s="43"/>
      <c r="HW10" s="43"/>
      <c r="HX10" s="43"/>
      <c r="HY10" s="43"/>
      <c r="HZ10" s="43"/>
      <c r="IA10" s="43"/>
      <c r="IB10" s="43"/>
      <c r="IC10" s="43"/>
      <c r="ID10" s="5"/>
      <c r="IE10" s="5"/>
      <c r="IF10" s="5"/>
    </row>
    <row r="11" spans="1:240" s="9" customFormat="1" x14ac:dyDescent="0.25">
      <c r="A11" s="5" t="s">
        <v>1854</v>
      </c>
      <c r="B11" s="374" t="s">
        <v>1843</v>
      </c>
      <c r="C11" s="375" t="s">
        <v>1844</v>
      </c>
      <c r="D11" s="217" t="str">
        <f t="shared" ref="D11:D12" si="205">IF((DV11+DT11)&gt;0,DV11+DT11,"")</f>
        <v/>
      </c>
      <c r="E11" s="215"/>
      <c r="F11" s="41"/>
      <c r="G11" s="55"/>
      <c r="H11" s="41"/>
      <c r="I11" s="55"/>
      <c r="J11" s="41"/>
      <c r="K11" s="55"/>
      <c r="L11" s="41"/>
      <c r="M11" s="55"/>
      <c r="N11" s="41"/>
      <c r="O11" s="55"/>
      <c r="P11" s="41"/>
      <c r="Q11" s="55"/>
      <c r="R11" s="41"/>
      <c r="S11" s="55"/>
      <c r="T11" s="41"/>
      <c r="U11" s="55"/>
      <c r="V11" s="41"/>
      <c r="W11" s="55"/>
      <c r="X11" s="41"/>
      <c r="Y11" s="55"/>
      <c r="Z11" s="41"/>
      <c r="AA11" s="186"/>
      <c r="AB11" s="41"/>
      <c r="AC11" s="55"/>
      <c r="AD11" s="41"/>
      <c r="AE11" s="186"/>
      <c r="AF11" s="41"/>
      <c r="AG11" s="55"/>
      <c r="AH11" s="41"/>
      <c r="AI11" s="55"/>
      <c r="AJ11" s="41"/>
      <c r="AK11" s="55"/>
      <c r="AL11" s="41"/>
      <c r="AM11" s="55"/>
      <c r="AN11" s="41"/>
      <c r="AO11" s="55"/>
      <c r="AP11" s="41"/>
      <c r="AQ11" s="55"/>
      <c r="AR11" s="41"/>
      <c r="AS11" s="55"/>
      <c r="AT11" s="41"/>
      <c r="AU11" s="55"/>
      <c r="AV11" s="41"/>
      <c r="AW11" s="55"/>
      <c r="AX11" s="41"/>
      <c r="AY11" s="55"/>
      <c r="AZ11" s="41"/>
      <c r="BA11" s="55"/>
      <c r="BB11" s="41"/>
      <c r="BC11" s="55"/>
      <c r="BD11" s="41"/>
      <c r="BE11" s="55"/>
      <c r="BF11" s="41"/>
      <c r="BG11" s="55"/>
      <c r="BH11" s="41"/>
      <c r="BI11" s="55"/>
      <c r="BJ11" s="41"/>
      <c r="BK11" s="55"/>
      <c r="BL11" s="41"/>
      <c r="BM11" s="55"/>
      <c r="BN11" s="41"/>
      <c r="BO11" s="55"/>
      <c r="BP11" s="41"/>
      <c r="BQ11" s="186"/>
      <c r="BR11" s="41"/>
      <c r="BS11" s="55"/>
      <c r="BT11" s="41"/>
      <c r="BU11" s="55"/>
      <c r="BV11" s="41"/>
      <c r="BW11" s="55"/>
      <c r="BX11" s="41"/>
      <c r="BY11" s="55"/>
      <c r="BZ11" s="41"/>
      <c r="CA11" s="55"/>
      <c r="CB11" s="41"/>
      <c r="CC11" s="186"/>
      <c r="CD11" s="41"/>
      <c r="CE11" s="55"/>
      <c r="CF11" s="41"/>
      <c r="CG11" s="55"/>
      <c r="CH11" s="41"/>
      <c r="CI11" s="55"/>
      <c r="CJ11" s="41"/>
      <c r="CK11" s="55"/>
      <c r="CL11" s="41"/>
      <c r="CM11" s="55"/>
      <c r="CN11" s="41"/>
      <c r="CO11" s="55"/>
      <c r="CP11" s="41"/>
      <c r="CQ11" s="55"/>
      <c r="CR11" s="41"/>
      <c r="CS11" s="55"/>
      <c r="CT11" s="41"/>
      <c r="CU11" s="186"/>
      <c r="CV11" s="41"/>
      <c r="CW11" s="55"/>
      <c r="CX11" s="41"/>
      <c r="CY11" s="55"/>
      <c r="CZ11" s="41"/>
      <c r="DA11" s="55"/>
      <c r="DB11" s="41"/>
      <c r="DC11" s="55"/>
      <c r="DD11" s="41"/>
      <c r="DE11" s="186"/>
      <c r="DF11" s="41"/>
      <c r="DG11" s="186"/>
      <c r="DH11" s="73"/>
      <c r="DI11" s="44"/>
      <c r="DJ11" s="77"/>
      <c r="DK11" s="73"/>
      <c r="DL11" s="76"/>
      <c r="DM11" s="77"/>
      <c r="DN11" s="3"/>
      <c r="DO11" s="96"/>
      <c r="DP11" s="310"/>
      <c r="DQ11" s="3"/>
      <c r="DR11" s="55"/>
      <c r="DS11" s="3"/>
      <c r="DT11" s="31">
        <f t="shared" ref="DT11:DT24" si="206">DL11+DI11+DF11+L11+CX11+BX11+AX11+AF11+AL11+BZ11+DB11+CR11+CP11+CL11+CH11+CF11+CD11+BN11+AR11+N11-DP11+DD11+BP11+CB11+Z11+CT11+BJ11+DR11+CZ11+CV11+CN11+CJ11+BV11+BT11+BR11+BL11+BH11+BF11+BD11+BB11+AZ11+AV11+AT11+AP11+AN11+AJ11+AH11+AD11+AB11+X11+V11+T11+R11+P11+J11+H11+F11</f>
        <v>0</v>
      </c>
      <c r="DU11" s="31" t="e">
        <f>(DT11*(VLOOKUP(A11,#REF!,29,0)))-(IF(DO11="x",MROUND(DP11*(VLOOKUP(A11,#REF!,29,0)*0.08),0.05),0))</f>
        <v>#REF!</v>
      </c>
      <c r="DV11" s="31">
        <f t="shared" ref="DV11:DV24" si="207">DM11+DJ11+DG11+M11+CY11+BY11+AY11+AG11+AM11+CA11+DC11+CS11+CQ11+CM11+CI11+CG11+CE11+BO11+AS11+O11+DE11+BQ11+CC11+AA11+CU11+BK11+DA11+CW11+CO11+CK11+BW11+BU11+BS11+BM11+BI11+BG11+BE11+BC11+BA11+AW11+AU11+AQ11+AO11+AK11+AI11+AE11+AC11+Y11+W11+U11+S11+Q11+K11+I11+G11</f>
        <v>0</v>
      </c>
      <c r="DW11" s="31" t="e">
        <f>(DV11*(VLOOKUP(A11,#REF!,31,0)))</f>
        <v>#REF!</v>
      </c>
      <c r="DX11" s="318" t="e">
        <f>VLOOKUP(A11,#REF!,33,0)</f>
        <v>#REF!</v>
      </c>
      <c r="DY11" s="31" t="e">
        <f>DX11-(DW11+DU11)</f>
        <v>#REF!</v>
      </c>
      <c r="DZ11" s="309" t="e">
        <f t="shared" ref="DZ11:DZ23" si="208">IF(DY11=0,"","!!")</f>
        <v>#REF!</v>
      </c>
      <c r="EA11" s="5"/>
      <c r="EB11" s="41" t="str">
        <f>IF(F11&gt;0,(VLOOKUP($A11,#REF!,29,0)*F11),"")</f>
        <v/>
      </c>
      <c r="EC11" s="55" t="str">
        <f>IF(G11&gt;0,(VLOOKUP($A11,#REF!,31,0)*G11),"")</f>
        <v/>
      </c>
      <c r="ED11" s="41" t="str">
        <f>IF(H11&gt;0,(VLOOKUP($A11,#REF!,29,0)*H11),"")</f>
        <v/>
      </c>
      <c r="EE11" s="55" t="str">
        <f>IF(I11&gt;0,(VLOOKUP($A11,#REF!,31,0)*I11),"")</f>
        <v/>
      </c>
      <c r="EF11" s="41" t="str">
        <f>IF(J11&gt;0,(VLOOKUP($A11,#REF!,29,0)*J11),"")</f>
        <v/>
      </c>
      <c r="EG11" s="55" t="str">
        <f>IF(K11&gt;0,(VLOOKUP($A11,#REF!,31,0)*K11),"")</f>
        <v/>
      </c>
      <c r="EH11" s="41" t="str">
        <f>IF(L11&gt;0,(VLOOKUP($A11,#REF!,29,0)*L11),"")</f>
        <v/>
      </c>
      <c r="EI11" s="55" t="str">
        <f>IF(M11&gt;0,(VLOOKUP($A11,#REF!,31,0)*M11),"")</f>
        <v/>
      </c>
      <c r="EJ11" s="41" t="str">
        <f>IF(N11&gt;0,(VLOOKUP($A11,#REF!,29,0)*N11),"")</f>
        <v/>
      </c>
      <c r="EK11" s="55" t="str">
        <f>IF(O11&gt;0,(VLOOKUP($A11,#REF!,31,0)*O11),"")</f>
        <v/>
      </c>
      <c r="EL11" s="41" t="str">
        <f>IF(P11&gt;0,(VLOOKUP($A11,#REF!,29,0)*P11),"")</f>
        <v/>
      </c>
      <c r="EM11" s="55" t="str">
        <f>IF(Q11&gt;0,(VLOOKUP($A11,#REF!,31,0)*Q11),"")</f>
        <v/>
      </c>
      <c r="EN11" s="41" t="str">
        <f>IF(R11&gt;0,(VLOOKUP($A11,#REF!,29,0)*R11),"")</f>
        <v/>
      </c>
      <c r="EO11" s="55" t="str">
        <f>IF(S11&gt;0,(VLOOKUP($A11,#REF!,31,0)*S11),"")</f>
        <v/>
      </c>
      <c r="EP11" s="41" t="str">
        <f>IF(T11&gt;0,(VLOOKUP($A11,#REF!,29,0)*T11),"")</f>
        <v/>
      </c>
      <c r="EQ11" s="55" t="str">
        <f>IF(U11&gt;0,(VLOOKUP($A11,#REF!,31,0)*U11),"")</f>
        <v/>
      </c>
      <c r="ER11" s="41" t="str">
        <f>IF(V11&gt;0,(VLOOKUP($A11,#REF!,29,0)*V11),"")</f>
        <v/>
      </c>
      <c r="ES11" s="55" t="str">
        <f>IF(W11&gt;0,(VLOOKUP($A11,#REF!,31,0)*W11),"")</f>
        <v/>
      </c>
      <c r="ET11" s="41" t="str">
        <f>IF(X11&gt;0,(VLOOKUP($A11,#REF!,29,0)*X11),"")</f>
        <v/>
      </c>
      <c r="EU11" s="55" t="str">
        <f>IF(Y11&gt;0,(VLOOKUP($A11,#REF!,31,0)*Y11),"")</f>
        <v/>
      </c>
      <c r="EV11" s="41" t="str">
        <f>IF(Z11&gt;0,(VLOOKUP($A11,#REF!,29,0)*Z11),"")</f>
        <v/>
      </c>
      <c r="EW11" s="55" t="str">
        <f>IF(AA11&gt;0,(VLOOKUP($A11,#REF!,31,0)*AA11),"")</f>
        <v/>
      </c>
      <c r="EX11" s="41" t="str">
        <f>IF(AB11&gt;0,(VLOOKUP($A11,#REF!,29,0)*AB11),"")</f>
        <v/>
      </c>
      <c r="EY11" s="55" t="str">
        <f>IF(AC11&gt;0,(VLOOKUP($A11,#REF!,31,0)*AC11),"")</f>
        <v/>
      </c>
      <c r="EZ11" s="41" t="str">
        <f>IF(AD11&gt;0,(VLOOKUP($A11,#REF!,29,0)*AD11),"")</f>
        <v/>
      </c>
      <c r="FA11" s="55" t="str">
        <f>IF(AE11&gt;0,(VLOOKUP($A11,#REF!,31,0)*AE11),"")</f>
        <v/>
      </c>
      <c r="FB11" s="41" t="str">
        <f>IF(AF11&gt;0,(VLOOKUP($A11,#REF!,29,0)*AF11),"")</f>
        <v/>
      </c>
      <c r="FC11" s="55" t="str">
        <f>IF(AG11&gt;0,(VLOOKUP($A11,#REF!,31,0)*AG11),"")</f>
        <v/>
      </c>
      <c r="FD11" s="41" t="str">
        <f>IF(AH11&gt;0,(VLOOKUP($A11,#REF!,29,0)*AH11),"")</f>
        <v/>
      </c>
      <c r="FE11" s="55" t="str">
        <f>IF(AI11&gt;0,(VLOOKUP($A11,#REF!,31,0)*AI11),"")</f>
        <v/>
      </c>
      <c r="FF11" s="41" t="str">
        <f>IF(AJ11&gt;0,(VLOOKUP($A11,#REF!,29,0)*AJ11),"")</f>
        <v/>
      </c>
      <c r="FG11" s="55" t="str">
        <f>IF(AK11&gt;0,(VLOOKUP($A11,#REF!,31,0)*AK11),"")</f>
        <v/>
      </c>
      <c r="FH11" s="41" t="str">
        <f>IF(AL11&gt;0,(VLOOKUP($A11,#REF!,29,0)*AL11),"")</f>
        <v/>
      </c>
      <c r="FI11" s="55" t="str">
        <f>IF(AM11&gt;0,(VLOOKUP($A11,#REF!,31,0)*AM11),"")</f>
        <v/>
      </c>
      <c r="FJ11" s="41" t="str">
        <f>IF(AN11&gt;0,(VLOOKUP($A11,#REF!,29,0)*AN11),"")</f>
        <v/>
      </c>
      <c r="FK11" s="55" t="str">
        <f>IF(AO11&gt;0,(VLOOKUP($A11,#REF!,31,0)*AO11),"")</f>
        <v/>
      </c>
      <c r="FL11" s="41" t="str">
        <f>IF(AP11&gt;0,(VLOOKUP($A11,#REF!,29,0)*AP11),"")</f>
        <v/>
      </c>
      <c r="FM11" s="55" t="str">
        <f>IF(AQ11&gt;0,(VLOOKUP($A11,#REF!,31,0)*AQ11),"")</f>
        <v/>
      </c>
      <c r="FN11" s="41" t="str">
        <f>IF(AR11&gt;0,(VLOOKUP($A11,#REF!,29,0)*AR11),"")</f>
        <v/>
      </c>
      <c r="FO11" s="55" t="str">
        <f>IF(AS11&gt;0,(VLOOKUP($A11,#REF!,31,0)*AS11),"")</f>
        <v/>
      </c>
      <c r="FP11" s="41" t="str">
        <f>IF(AT11&gt;0,(VLOOKUP($A11,#REF!,29,0)*AT11),"")</f>
        <v/>
      </c>
      <c r="FQ11" s="55" t="str">
        <f>IF(AU11&gt;0,(VLOOKUP($A11,#REF!,31,0)*AU11),"")</f>
        <v/>
      </c>
      <c r="FR11" s="41" t="str">
        <f>IF(AV11&gt;0,(VLOOKUP($A11,#REF!,29,0)*AV11),"")</f>
        <v/>
      </c>
      <c r="FS11" s="55" t="str">
        <f>IF(AW11&gt;0,(VLOOKUP($A11,#REF!,31,0)*AW11),"")</f>
        <v/>
      </c>
      <c r="FT11" s="41" t="str">
        <f>IF(AX11&gt;0,(VLOOKUP($A11,#REF!,29,0)*AX11),"")</f>
        <v/>
      </c>
      <c r="FU11" s="55" t="str">
        <f>IF(AY11&gt;0,(VLOOKUP($A11,#REF!,31,0)*AY11),"")</f>
        <v/>
      </c>
      <c r="FV11" s="41" t="str">
        <f>IF(AZ11&gt;0,(VLOOKUP($A11,#REF!,29,0)*AZ11),"")</f>
        <v/>
      </c>
      <c r="FW11" s="55" t="str">
        <f>IF(BA11&gt;0,(VLOOKUP($A11,#REF!,31,0)*BA11),"")</f>
        <v/>
      </c>
      <c r="FX11" s="41" t="str">
        <f>IF(BB11&gt;0,(VLOOKUP($A11,#REF!,29,0)*BB11),"")</f>
        <v/>
      </c>
      <c r="FY11" s="55" t="str">
        <f>IF(BC11&gt;0,(VLOOKUP($A11,#REF!,31,0)*BC11),"")</f>
        <v/>
      </c>
      <c r="FZ11" s="41" t="str">
        <f>IF(BD11&gt;0,(VLOOKUP($A11,#REF!,29,0)*BD11),"")</f>
        <v/>
      </c>
      <c r="GA11" s="55" t="str">
        <f>IF(BE11&gt;0,(VLOOKUP($A11,#REF!,31,0)*BE11),"")</f>
        <v/>
      </c>
      <c r="GB11" s="41" t="str">
        <f>IF(BF11&gt;0,(VLOOKUP($A11,#REF!,29,0)*BF11),"")</f>
        <v/>
      </c>
      <c r="GC11" s="55" t="str">
        <f>IF(BG11&gt;0,(VLOOKUP($A11,#REF!,31,0)*BG11),"")</f>
        <v/>
      </c>
      <c r="GD11" s="41" t="str">
        <f>IF(BH11&gt;0,(VLOOKUP($A11,#REF!,29,0)*BH11),"")</f>
        <v/>
      </c>
      <c r="GE11" s="55" t="str">
        <f>IF(BI11&gt;0,(VLOOKUP($A11,#REF!,31,0)*BI11),"")</f>
        <v/>
      </c>
      <c r="GF11" s="41" t="str">
        <f>IF(BJ11&gt;0,(VLOOKUP($A11,#REF!,29,0)*BJ11),"")</f>
        <v/>
      </c>
      <c r="GG11" s="55" t="str">
        <f>IF(BK11&gt;0,(VLOOKUP($A11,#REF!,31,0)*BK11),"")</f>
        <v/>
      </c>
      <c r="GH11" s="41" t="str">
        <f>IF(BL11&gt;0,(VLOOKUP($A11,#REF!,29,0)*BL11),"")</f>
        <v/>
      </c>
      <c r="GI11" s="55" t="str">
        <f>IF(BM11&gt;0,(VLOOKUP($A11,#REF!,31,0)*BM11),"")</f>
        <v/>
      </c>
      <c r="GJ11" s="41" t="str">
        <f>IF(BN11&gt;0,(VLOOKUP($A11,#REF!,29,0)*BN11),"")</f>
        <v/>
      </c>
      <c r="GK11" s="55" t="str">
        <f>IF(BO11&gt;0,(VLOOKUP($A11,#REF!,31,0)*BO11),"")</f>
        <v/>
      </c>
      <c r="GL11" s="41" t="str">
        <f>IF(BP11&gt;0,(VLOOKUP($A11,#REF!,29,0)*BP11),"")</f>
        <v/>
      </c>
      <c r="GM11" s="55" t="str">
        <f>IF(BQ11&gt;0,(VLOOKUP($A11,#REF!,31,0)*BQ11),"")</f>
        <v/>
      </c>
      <c r="GN11" s="41" t="str">
        <f>IF(BR11&gt;0,(VLOOKUP($A11,#REF!,29,0)*BR11),"")</f>
        <v/>
      </c>
      <c r="GO11" s="55" t="str">
        <f>IF(BS11&gt;0,(VLOOKUP($A11,#REF!,31,0)*BS11),"")</f>
        <v/>
      </c>
      <c r="GP11" s="41" t="str">
        <f>IF(BT11&gt;0,(VLOOKUP($A11,#REF!,29,0)*BT11),"")</f>
        <v/>
      </c>
      <c r="GQ11" s="55" t="str">
        <f>IF(BU11&gt;0,(VLOOKUP($A11,#REF!,31,0)*BU11),"")</f>
        <v/>
      </c>
      <c r="GR11" s="41" t="str">
        <f>IF(BV11&gt;0,(VLOOKUP($A11,#REF!,29,0)*BV11),"")</f>
        <v/>
      </c>
      <c r="GS11" s="55" t="str">
        <f>IF(BW11&gt;0,(VLOOKUP($A11,#REF!,31,0)*BW11),"")</f>
        <v/>
      </c>
      <c r="GT11" s="41" t="str">
        <f>IF(BX11&gt;0,(VLOOKUP($A11,#REF!,29,0)*BX11),"")</f>
        <v/>
      </c>
      <c r="GU11" s="55" t="str">
        <f>IF(BY11&gt;0,(VLOOKUP($A11,#REF!,31,0)*BY11),"")</f>
        <v/>
      </c>
      <c r="GV11" s="41" t="str">
        <f>IF(BZ11&gt;0,(VLOOKUP($A11,#REF!,29,0)*BZ11),"")</f>
        <v/>
      </c>
      <c r="GW11" s="55" t="str">
        <f>IF(CA11&gt;0,(VLOOKUP($A11,#REF!,31,0)*CA11),"")</f>
        <v/>
      </c>
      <c r="GX11" s="41" t="str">
        <f>IF(CB11&gt;0,(VLOOKUP($A11,#REF!,29,0)*CB11),"")</f>
        <v/>
      </c>
      <c r="GY11" s="55" t="str">
        <f>IF(CC11&gt;0,(VLOOKUP($A11,#REF!,31,0)*CC11),"")</f>
        <v/>
      </c>
      <c r="GZ11" s="41" t="str">
        <f>IF(CD11&gt;0,(VLOOKUP($A11,#REF!,29,0)*CD11),"")</f>
        <v/>
      </c>
      <c r="HA11" s="55" t="str">
        <f>IF(CE11&gt;0,(VLOOKUP($A11,#REF!,31,0)*CE11),"")</f>
        <v/>
      </c>
      <c r="HB11" s="41" t="str">
        <f>IF(CF11&gt;0,(VLOOKUP($A11,#REF!,29,0)*CF11),"")</f>
        <v/>
      </c>
      <c r="HC11" s="55" t="str">
        <f>IF(CG11&gt;0,(VLOOKUP($A11,#REF!,31,0)*CG11),"")</f>
        <v/>
      </c>
      <c r="HD11" s="41" t="str">
        <f>IF(CH11&gt;0,(VLOOKUP($A11,#REF!,29,0)*CH11),"")</f>
        <v/>
      </c>
      <c r="HE11" s="55" t="str">
        <f>IF(CI11&gt;0,(VLOOKUP($A11,#REF!,31,0)*CI11),"")</f>
        <v/>
      </c>
      <c r="HF11" s="41" t="str">
        <f>IF(CJ11&gt;0,(VLOOKUP($A11,#REF!,29,0)*CJ11),"")</f>
        <v/>
      </c>
      <c r="HG11" s="55" t="str">
        <f>IF(CK11&gt;0,(VLOOKUP($A11,#REF!,31,0)*CK11),"")</f>
        <v/>
      </c>
      <c r="HH11" s="41" t="str">
        <f>IF(CL11&gt;0,(VLOOKUP($A11,#REF!,29,0)*CL11),"")</f>
        <v/>
      </c>
      <c r="HI11" s="55" t="str">
        <f>IF(CM11&gt;0,(VLOOKUP($A11,#REF!,31,0)*CM11),"")</f>
        <v/>
      </c>
      <c r="HJ11" s="41" t="str">
        <f>IF(CN11&gt;0,(VLOOKUP($A11,#REF!,29,0)*CN11),"")</f>
        <v/>
      </c>
      <c r="HK11" s="55" t="str">
        <f>IF(CO11&gt;0,(VLOOKUP($A11,#REF!,31,0)*CO11),"")</f>
        <v/>
      </c>
      <c r="HL11" s="41" t="str">
        <f>IF(CP11&gt;0,(VLOOKUP($A11,#REF!,29,0)*CP11),"")</f>
        <v/>
      </c>
      <c r="HM11" s="55" t="str">
        <f>IF(CQ11&gt;0,(VLOOKUP($A11,#REF!,31,0)*CQ11),"")</f>
        <v/>
      </c>
      <c r="HN11" s="41" t="str">
        <f>IF(CR11&gt;0,(VLOOKUP($A11,#REF!,29,0)*CR11),"")</f>
        <v/>
      </c>
      <c r="HO11" s="55" t="str">
        <f>IF(CS11&gt;0,(VLOOKUP($A11,#REF!,31,0)*CS11),"")</f>
        <v/>
      </c>
      <c r="HP11" s="41" t="str">
        <f>IF(CT11&gt;0,(VLOOKUP($A11,#REF!,29,0)*CT11),"")</f>
        <v/>
      </c>
      <c r="HQ11" s="55" t="str">
        <f>IF(CU11&gt;0,(VLOOKUP($A11,#REF!,31,0)*CU11),"")</f>
        <v/>
      </c>
      <c r="HR11" s="41" t="str">
        <f>IF(CV11&gt;0,(VLOOKUP($A11,#REF!,29,0)*CV11),"")</f>
        <v/>
      </c>
      <c r="HS11" s="55" t="str">
        <f>IF(CW11&gt;0,(VLOOKUP($A11,#REF!,31,0)*CW11),"")</f>
        <v/>
      </c>
      <c r="HT11" s="41" t="str">
        <f>IF(CX11&gt;0,(VLOOKUP($A11,#REF!,29,0)*CX11),"")</f>
        <v/>
      </c>
      <c r="HU11" s="55" t="str">
        <f>IF(CY11&gt;0,(VLOOKUP($A11,#REF!,31,0)*CY11),"")</f>
        <v/>
      </c>
      <c r="HV11" s="41" t="str">
        <f>IF(CZ11&gt;0,(VLOOKUP($A11,#REF!,29,0)*CZ11),"")</f>
        <v/>
      </c>
      <c r="HW11" s="55" t="str">
        <f>IF(DA11&gt;0,(VLOOKUP($A11,#REF!,31,0)*DA11),"")</f>
        <v/>
      </c>
      <c r="HX11" s="41" t="str">
        <f>IF(DB11&gt;0,(VLOOKUP($A11,#REF!,29,0)*DB11),"")</f>
        <v/>
      </c>
      <c r="HY11" s="55" t="str">
        <f>IF(DC11&gt;0,(VLOOKUP($A11,#REF!,31,0)*DC11),"")</f>
        <v/>
      </c>
      <c r="HZ11" s="41" t="str">
        <f>IF(DD11&gt;0,(VLOOKUP($A11,#REF!,29,0)*DD11),"")</f>
        <v/>
      </c>
      <c r="IA11" s="55" t="str">
        <f>IF(DE11&gt;0,(VLOOKUP($A11,#REF!,31,0)*DE11),"")</f>
        <v/>
      </c>
      <c r="IB11" s="41" t="str">
        <f>IF(DF11&gt;0,(VLOOKUP($A11,#REF!,29,0)*DF11),"")</f>
        <v/>
      </c>
      <c r="IC11" s="55" t="str">
        <f>IF(DG11&gt;0,(VLOOKUP($A11,#REF!,31,0)*DG11),"")</f>
        <v/>
      </c>
      <c r="ID11" s="5"/>
      <c r="IE11" s="31"/>
      <c r="IF11" s="31"/>
    </row>
    <row r="12" spans="1:240" x14ac:dyDescent="0.25">
      <c r="A12" s="344" t="s">
        <v>226</v>
      </c>
      <c r="B12" s="345" t="s">
        <v>174</v>
      </c>
      <c r="C12" s="346" t="s">
        <v>5</v>
      </c>
      <c r="D12" s="347">
        <f t="shared" si="205"/>
        <v>130</v>
      </c>
      <c r="E12" s="348"/>
      <c r="F12" s="349"/>
      <c r="G12" s="350"/>
      <c r="H12" s="349"/>
      <c r="I12" s="350"/>
      <c r="J12" s="349"/>
      <c r="K12" s="350"/>
      <c r="L12" s="349"/>
      <c r="M12" s="350"/>
      <c r="N12" s="349"/>
      <c r="O12" s="350"/>
      <c r="P12" s="349"/>
      <c r="Q12" s="350"/>
      <c r="R12" s="349"/>
      <c r="S12" s="350"/>
      <c r="T12" s="349"/>
      <c r="U12" s="350"/>
      <c r="V12" s="349"/>
      <c r="W12" s="350"/>
      <c r="X12" s="349"/>
      <c r="Y12" s="350"/>
      <c r="Z12" s="349"/>
      <c r="AA12" s="351"/>
      <c r="AB12" s="349"/>
      <c r="AC12" s="350"/>
      <c r="AD12" s="349"/>
      <c r="AE12" s="351"/>
      <c r="AF12" s="349"/>
      <c r="AG12" s="350"/>
      <c r="AH12" s="349"/>
      <c r="AI12" s="350"/>
      <c r="AJ12" s="349"/>
      <c r="AK12" s="350"/>
      <c r="AL12" s="349"/>
      <c r="AM12" s="350"/>
      <c r="AN12" s="349"/>
      <c r="AO12" s="350"/>
      <c r="AP12" s="349"/>
      <c r="AQ12" s="350"/>
      <c r="AR12" s="349"/>
      <c r="AS12" s="350"/>
      <c r="AT12" s="349"/>
      <c r="AU12" s="350"/>
      <c r="AV12" s="349"/>
      <c r="AW12" s="350"/>
      <c r="AX12" s="349"/>
      <c r="AY12" s="350"/>
      <c r="AZ12" s="349"/>
      <c r="BA12" s="350"/>
      <c r="BB12" s="349"/>
      <c r="BC12" s="350"/>
      <c r="BD12" s="349"/>
      <c r="BE12" s="350"/>
      <c r="BF12" s="349"/>
      <c r="BG12" s="350"/>
      <c r="BH12" s="349"/>
      <c r="BI12" s="350"/>
      <c r="BJ12" s="349"/>
      <c r="BK12" s="350"/>
      <c r="BL12" s="349"/>
      <c r="BM12" s="350"/>
      <c r="BN12" s="422">
        <v>122</v>
      </c>
      <c r="BO12" s="423">
        <v>8</v>
      </c>
      <c r="BP12" s="349"/>
      <c r="BQ12" s="351"/>
      <c r="BR12" s="349"/>
      <c r="BS12" s="350"/>
      <c r="BT12" s="349"/>
      <c r="BU12" s="350"/>
      <c r="BV12" s="349"/>
      <c r="BW12" s="350"/>
      <c r="BX12" s="349"/>
      <c r="BY12" s="350"/>
      <c r="BZ12" s="349"/>
      <c r="CA12" s="350"/>
      <c r="CB12" s="349"/>
      <c r="CC12" s="351"/>
      <c r="CD12" s="349"/>
      <c r="CE12" s="350"/>
      <c r="CF12" s="349"/>
      <c r="CG12" s="350"/>
      <c r="CH12" s="349"/>
      <c r="CI12" s="350"/>
      <c r="CJ12" s="349"/>
      <c r="CK12" s="350"/>
      <c r="CL12" s="349"/>
      <c r="CM12" s="350"/>
      <c r="CN12" s="349"/>
      <c r="CO12" s="350"/>
      <c r="CP12" s="349"/>
      <c r="CQ12" s="350"/>
      <c r="CR12" s="349"/>
      <c r="CS12" s="350"/>
      <c r="CT12" s="349"/>
      <c r="CU12" s="351"/>
      <c r="CV12" s="349"/>
      <c r="CW12" s="350"/>
      <c r="CX12" s="349"/>
      <c r="CY12" s="350"/>
      <c r="CZ12" s="349"/>
      <c r="DA12" s="350"/>
      <c r="DB12" s="349"/>
      <c r="DC12" s="350"/>
      <c r="DD12" s="349"/>
      <c r="DE12" s="351"/>
      <c r="DF12" s="349"/>
      <c r="DG12" s="351"/>
      <c r="DH12" s="352"/>
      <c r="DI12" s="353"/>
      <c r="DJ12" s="350"/>
      <c r="DK12" s="352"/>
      <c r="DL12" s="353"/>
      <c r="DM12" s="350"/>
      <c r="DN12" s="354"/>
      <c r="DO12" s="355"/>
      <c r="DP12" s="356"/>
      <c r="DQ12" s="354"/>
      <c r="DR12" s="350"/>
      <c r="DS12" s="354"/>
      <c r="DT12" s="357">
        <f t="shared" si="206"/>
        <v>122</v>
      </c>
      <c r="DU12" s="357" t="e">
        <f>(DT12*(VLOOKUP(A12,#REF!,29,0)))-(IF(DO12="x",MROUND(DP12*(VLOOKUP(A12,#REF!,29,0)*0.08),0.05),0))</f>
        <v>#REF!</v>
      </c>
      <c r="DV12" s="357">
        <f t="shared" si="207"/>
        <v>8</v>
      </c>
      <c r="DW12" s="357" t="e">
        <f>(DV12*(VLOOKUP(A12,#REF!,31,0)))</f>
        <v>#REF!</v>
      </c>
      <c r="DX12" s="358" t="e">
        <f>VLOOKUP(A12,#REF!,33,0)</f>
        <v>#REF!</v>
      </c>
      <c r="DY12" s="357" t="e">
        <f>DX12-(DW12+DU12)</f>
        <v>#REF!</v>
      </c>
      <c r="DZ12" s="359" t="e">
        <f t="shared" si="208"/>
        <v>#REF!</v>
      </c>
      <c r="EA12" s="344"/>
      <c r="EB12" s="349" t="str">
        <f>IF(F12&gt;0,(VLOOKUP($A12,#REF!,29,0)*F12),"")</f>
        <v/>
      </c>
      <c r="EC12" s="350" t="str">
        <f>IF(G12&gt;0,(VLOOKUP($A12,#REF!,31,0)*G12),"")</f>
        <v/>
      </c>
      <c r="ED12" s="349" t="str">
        <f>IF(H12&gt;0,(VLOOKUP($A12,#REF!,29,0)*H12),"")</f>
        <v/>
      </c>
      <c r="EE12" s="350" t="str">
        <f>IF(I12&gt;0,(VLOOKUP($A12,#REF!,31,0)*I12),"")</f>
        <v/>
      </c>
      <c r="EF12" s="349" t="str">
        <f>IF(J12&gt;0,(VLOOKUP($A12,#REF!,29,0)*J12),"")</f>
        <v/>
      </c>
      <c r="EG12" s="350" t="str">
        <f>IF(K12&gt;0,(VLOOKUP($A12,#REF!,31,0)*K12),"")</f>
        <v/>
      </c>
      <c r="EH12" s="349" t="str">
        <f>IF(L12&gt;0,(VLOOKUP($A12,#REF!,29,0)*L12),"")</f>
        <v/>
      </c>
      <c r="EI12" s="350" t="str">
        <f>IF(M12&gt;0,(VLOOKUP($A12,#REF!,31,0)*M12),"")</f>
        <v/>
      </c>
      <c r="EJ12" s="349" t="str">
        <f>IF(N12&gt;0,(VLOOKUP($A12,#REF!,29,0)*N12),"")</f>
        <v/>
      </c>
      <c r="EK12" s="350" t="str">
        <f>IF(O12&gt;0,(VLOOKUP($A12,#REF!,31,0)*O12),"")</f>
        <v/>
      </c>
      <c r="EL12" s="349" t="str">
        <f>IF(P12&gt;0,(VLOOKUP($A12,#REF!,29,0)*P12),"")</f>
        <v/>
      </c>
      <c r="EM12" s="350" t="str">
        <f>IF(Q12&gt;0,(VLOOKUP($A12,#REF!,31,0)*Q12),"")</f>
        <v/>
      </c>
      <c r="EN12" s="349" t="str">
        <f>IF(R12&gt;0,(VLOOKUP($A12,#REF!,29,0)*R12),"")</f>
        <v/>
      </c>
      <c r="EO12" s="350" t="str">
        <f>IF(S12&gt;0,(VLOOKUP($A12,#REF!,31,0)*S12),"")</f>
        <v/>
      </c>
      <c r="EP12" s="349" t="str">
        <f>IF(T12&gt;0,(VLOOKUP($A12,#REF!,29,0)*T12),"")</f>
        <v/>
      </c>
      <c r="EQ12" s="350" t="str">
        <f>IF(U12&gt;0,(VLOOKUP($A12,#REF!,31,0)*U12),"")</f>
        <v/>
      </c>
      <c r="ER12" s="349" t="str">
        <f>IF(V12&gt;0,(VLOOKUP($A12,#REF!,29,0)*V12),"")</f>
        <v/>
      </c>
      <c r="ES12" s="350" t="str">
        <f>IF(W12&gt;0,(VLOOKUP($A12,#REF!,31,0)*W12),"")</f>
        <v/>
      </c>
      <c r="ET12" s="349" t="str">
        <f>IF(X12&gt;0,(VLOOKUP($A12,#REF!,29,0)*X12),"")</f>
        <v/>
      </c>
      <c r="EU12" s="350" t="str">
        <f>IF(Y12&gt;0,(VLOOKUP($A12,#REF!,31,0)*Y12),"")</f>
        <v/>
      </c>
      <c r="EV12" s="349" t="str">
        <f>IF(Z12&gt;0,(VLOOKUP($A12,#REF!,29,0)*Z12),"")</f>
        <v/>
      </c>
      <c r="EW12" s="350" t="str">
        <f>IF(AA12&gt;0,(VLOOKUP($A12,#REF!,31,0)*AA12),"")</f>
        <v/>
      </c>
      <c r="EX12" s="349" t="str">
        <f>IF(AB12&gt;0,(VLOOKUP($A12,#REF!,29,0)*AB12),"")</f>
        <v/>
      </c>
      <c r="EY12" s="350" t="str">
        <f>IF(AC12&gt;0,(VLOOKUP($A12,#REF!,31,0)*AC12),"")</f>
        <v/>
      </c>
      <c r="EZ12" s="349" t="str">
        <f>IF(AD12&gt;0,(VLOOKUP($A12,#REF!,29,0)*AD12),"")</f>
        <v/>
      </c>
      <c r="FA12" s="350" t="str">
        <f>IF(AE12&gt;0,(VLOOKUP($A12,#REF!,31,0)*AE12),"")</f>
        <v/>
      </c>
      <c r="FB12" s="349" t="str">
        <f>IF(AF12&gt;0,(VLOOKUP($A12,#REF!,29,0)*AF12),"")</f>
        <v/>
      </c>
      <c r="FC12" s="350" t="str">
        <f>IF(AG12&gt;0,(VLOOKUP($A12,#REF!,31,0)*AG12),"")</f>
        <v/>
      </c>
      <c r="FD12" s="349" t="str">
        <f>IF(AH12&gt;0,(VLOOKUP($A12,#REF!,29,0)*AH12),"")</f>
        <v/>
      </c>
      <c r="FE12" s="350" t="str">
        <f>IF(AI12&gt;0,(VLOOKUP($A12,#REF!,31,0)*AI12),"")</f>
        <v/>
      </c>
      <c r="FF12" s="349" t="str">
        <f>IF(AJ12&gt;0,(VLOOKUP($A12,#REF!,29,0)*AJ12),"")</f>
        <v/>
      </c>
      <c r="FG12" s="350" t="str">
        <f>IF(AK12&gt;0,(VLOOKUP($A12,#REF!,31,0)*AK12),"")</f>
        <v/>
      </c>
      <c r="FH12" s="349" t="str">
        <f>IF(AL12&gt;0,(VLOOKUP($A12,#REF!,29,0)*AL12),"")</f>
        <v/>
      </c>
      <c r="FI12" s="350" t="str">
        <f>IF(AM12&gt;0,(VLOOKUP($A12,#REF!,31,0)*AM12),"")</f>
        <v/>
      </c>
      <c r="FJ12" s="349" t="str">
        <f>IF(AN12&gt;0,(VLOOKUP($A12,#REF!,29,0)*AN12),"")</f>
        <v/>
      </c>
      <c r="FK12" s="350" t="str">
        <f>IF(AO12&gt;0,(VLOOKUP($A12,#REF!,31,0)*AO12),"")</f>
        <v/>
      </c>
      <c r="FL12" s="349" t="str">
        <f>IF(AP12&gt;0,(VLOOKUP($A12,#REF!,29,0)*AP12),"")</f>
        <v/>
      </c>
      <c r="FM12" s="350" t="str">
        <f>IF(AQ12&gt;0,(VLOOKUP($A12,#REF!,31,0)*AQ12),"")</f>
        <v/>
      </c>
      <c r="FN12" s="349" t="str">
        <f>IF(AR12&gt;0,(VLOOKUP($A12,#REF!,29,0)*AR12),"")</f>
        <v/>
      </c>
      <c r="FO12" s="350" t="str">
        <f>IF(AS12&gt;0,(VLOOKUP($A12,#REF!,31,0)*AS12),"")</f>
        <v/>
      </c>
      <c r="FP12" s="349" t="str">
        <f>IF(AT12&gt;0,(VLOOKUP($A12,#REF!,29,0)*AT12),"")</f>
        <v/>
      </c>
      <c r="FQ12" s="350" t="str">
        <f>IF(AU12&gt;0,(VLOOKUP($A12,#REF!,31,0)*AU12),"")</f>
        <v/>
      </c>
      <c r="FR12" s="349" t="str">
        <f>IF(AV12&gt;0,(VLOOKUP($A12,#REF!,29,0)*AV12),"")</f>
        <v/>
      </c>
      <c r="FS12" s="350" t="str">
        <f>IF(AW12&gt;0,(VLOOKUP($A12,#REF!,31,0)*AW12),"")</f>
        <v/>
      </c>
      <c r="FT12" s="349" t="str">
        <f>IF(AX12&gt;0,(VLOOKUP($A12,#REF!,29,0)*AX12),"")</f>
        <v/>
      </c>
      <c r="FU12" s="350" t="str">
        <f>IF(AY12&gt;0,(VLOOKUP($A12,#REF!,31,0)*AY12),"")</f>
        <v/>
      </c>
      <c r="FV12" s="349" t="str">
        <f>IF(AZ12&gt;0,(VLOOKUP($A12,#REF!,29,0)*AZ12),"")</f>
        <v/>
      </c>
      <c r="FW12" s="350" t="str">
        <f>IF(BA12&gt;0,(VLOOKUP($A12,#REF!,31,0)*BA12),"")</f>
        <v/>
      </c>
      <c r="FX12" s="349" t="str">
        <f>IF(BB12&gt;0,(VLOOKUP($A12,#REF!,29,0)*BB12),"")</f>
        <v/>
      </c>
      <c r="FY12" s="350" t="str">
        <f>IF(BC12&gt;0,(VLOOKUP($A12,#REF!,31,0)*BC12),"")</f>
        <v/>
      </c>
      <c r="FZ12" s="349" t="str">
        <f>IF(BD12&gt;0,(VLOOKUP($A12,#REF!,29,0)*BD12),"")</f>
        <v/>
      </c>
      <c r="GA12" s="350" t="str">
        <f>IF(BE12&gt;0,(VLOOKUP($A12,#REF!,31,0)*BE12),"")</f>
        <v/>
      </c>
      <c r="GB12" s="349" t="str">
        <f>IF(BF12&gt;0,(VLOOKUP($A12,#REF!,29,0)*BF12),"")</f>
        <v/>
      </c>
      <c r="GC12" s="350" t="str">
        <f>IF(BG12&gt;0,(VLOOKUP($A12,#REF!,31,0)*BG12),"")</f>
        <v/>
      </c>
      <c r="GD12" s="349" t="str">
        <f>IF(BH12&gt;0,(VLOOKUP($A12,#REF!,29,0)*BH12),"")</f>
        <v/>
      </c>
      <c r="GE12" s="350" t="str">
        <f>IF(BI12&gt;0,(VLOOKUP($A12,#REF!,31,0)*BI12),"")</f>
        <v/>
      </c>
      <c r="GF12" s="349" t="str">
        <f>IF(BJ12&gt;0,(VLOOKUP($A12,#REF!,29,0)*BJ12),"")</f>
        <v/>
      </c>
      <c r="GG12" s="350" t="str">
        <f>IF(BK12&gt;0,(VLOOKUP($A12,#REF!,31,0)*BK12),"")</f>
        <v/>
      </c>
      <c r="GH12" s="349" t="str">
        <f>IF(BL12&gt;0,(VLOOKUP($A12,#REF!,29,0)*BL12),"")</f>
        <v/>
      </c>
      <c r="GI12" s="350" t="str">
        <f>IF(BM12&gt;0,(VLOOKUP($A12,#REF!,31,0)*BM12),"")</f>
        <v/>
      </c>
      <c r="GJ12" s="349" t="e">
        <f>IF(BN12&gt;0,(VLOOKUP($A12,#REF!,29,0)*BN12),"")</f>
        <v>#REF!</v>
      </c>
      <c r="GK12" s="350" t="e">
        <f>IF(BO12&gt;0,(VLOOKUP($A12,#REF!,31,0)*BO12),"")</f>
        <v>#REF!</v>
      </c>
      <c r="GL12" s="349" t="str">
        <f>IF(BP12&gt;0,(VLOOKUP($A12,#REF!,29,0)*BP12),"")</f>
        <v/>
      </c>
      <c r="GM12" s="350" t="str">
        <f>IF(BQ12&gt;0,(VLOOKUP($A12,#REF!,31,0)*BQ12),"")</f>
        <v/>
      </c>
      <c r="GN12" s="349" t="str">
        <f>IF(BR12&gt;0,(VLOOKUP($A12,#REF!,29,0)*BR12),"")</f>
        <v/>
      </c>
      <c r="GO12" s="350" t="str">
        <f>IF(BS12&gt;0,(VLOOKUP($A12,#REF!,31,0)*BS12),"")</f>
        <v/>
      </c>
      <c r="GP12" s="349" t="str">
        <f>IF(BT12&gt;0,(VLOOKUP($A12,#REF!,29,0)*BT12),"")</f>
        <v/>
      </c>
      <c r="GQ12" s="350" t="str">
        <f>IF(BU12&gt;0,(VLOOKUP($A12,#REF!,31,0)*BU12),"")</f>
        <v/>
      </c>
      <c r="GR12" s="349" t="str">
        <f>IF(BV12&gt;0,(VLOOKUP($A12,#REF!,29,0)*BV12),"")</f>
        <v/>
      </c>
      <c r="GS12" s="350" t="str">
        <f>IF(BW12&gt;0,(VLOOKUP($A12,#REF!,31,0)*BW12),"")</f>
        <v/>
      </c>
      <c r="GT12" s="349" t="str">
        <f>IF(BX12&gt;0,(VLOOKUP($A12,#REF!,29,0)*BX12),"")</f>
        <v/>
      </c>
      <c r="GU12" s="350" t="str">
        <f>IF(BY12&gt;0,(VLOOKUP($A12,#REF!,31,0)*BY12),"")</f>
        <v/>
      </c>
      <c r="GV12" s="349" t="str">
        <f>IF(BZ12&gt;0,(VLOOKUP($A12,#REF!,29,0)*BZ12),"")</f>
        <v/>
      </c>
      <c r="GW12" s="350" t="str">
        <f>IF(CA12&gt;0,(VLOOKUP($A12,#REF!,31,0)*CA12),"")</f>
        <v/>
      </c>
      <c r="GX12" s="349" t="str">
        <f>IF(CB12&gt;0,(VLOOKUP($A12,#REF!,29,0)*CB12),"")</f>
        <v/>
      </c>
      <c r="GY12" s="350" t="str">
        <f>IF(CC12&gt;0,(VLOOKUP($A12,#REF!,31,0)*CC12),"")</f>
        <v/>
      </c>
      <c r="GZ12" s="349" t="str">
        <f>IF(CD12&gt;0,(VLOOKUP($A12,#REF!,29,0)*CD12),"")</f>
        <v/>
      </c>
      <c r="HA12" s="350" t="str">
        <f>IF(CE12&gt;0,(VLOOKUP($A12,#REF!,31,0)*CE12),"")</f>
        <v/>
      </c>
      <c r="HB12" s="349" t="str">
        <f>IF(CF12&gt;0,(VLOOKUP($A12,#REF!,29,0)*CF12),"")</f>
        <v/>
      </c>
      <c r="HC12" s="350" t="str">
        <f>IF(CG12&gt;0,(VLOOKUP($A12,#REF!,31,0)*CG12),"")</f>
        <v/>
      </c>
      <c r="HD12" s="349" t="str">
        <f>IF(CH12&gt;0,(VLOOKUP($A12,#REF!,29,0)*CH12),"")</f>
        <v/>
      </c>
      <c r="HE12" s="350" t="str">
        <f>IF(CI12&gt;0,(VLOOKUP($A12,#REF!,31,0)*CI12),"")</f>
        <v/>
      </c>
      <c r="HF12" s="349" t="str">
        <f>IF(CJ12&gt;0,(VLOOKUP($A12,#REF!,29,0)*CJ12),"")</f>
        <v/>
      </c>
      <c r="HG12" s="350" t="str">
        <f>IF(CK12&gt;0,(VLOOKUP($A12,#REF!,31,0)*CK12),"")</f>
        <v/>
      </c>
      <c r="HH12" s="349" t="str">
        <f>IF(CL12&gt;0,(VLOOKUP($A12,#REF!,29,0)*CL12),"")</f>
        <v/>
      </c>
      <c r="HI12" s="350" t="str">
        <f>IF(CM12&gt;0,(VLOOKUP($A12,#REF!,31,0)*CM12),"")</f>
        <v/>
      </c>
      <c r="HJ12" s="349" t="str">
        <f>IF(CN12&gt;0,(VLOOKUP($A12,#REF!,29,0)*CN12),"")</f>
        <v/>
      </c>
      <c r="HK12" s="350" t="str">
        <f>IF(CO12&gt;0,(VLOOKUP($A12,#REF!,31,0)*CO12),"")</f>
        <v/>
      </c>
      <c r="HL12" s="349" t="str">
        <f>IF(CP12&gt;0,(VLOOKUP($A12,#REF!,29,0)*CP12),"")</f>
        <v/>
      </c>
      <c r="HM12" s="350" t="str">
        <f>IF(CQ12&gt;0,(VLOOKUP($A12,#REF!,31,0)*CQ12),"")</f>
        <v/>
      </c>
      <c r="HN12" s="349" t="str">
        <f>IF(CR12&gt;0,(VLOOKUP($A12,#REF!,29,0)*CR12),"")</f>
        <v/>
      </c>
      <c r="HO12" s="350" t="str">
        <f>IF(CS12&gt;0,(VLOOKUP($A12,#REF!,31,0)*CS12),"")</f>
        <v/>
      </c>
      <c r="HP12" s="349" t="str">
        <f>IF(CT12&gt;0,(VLOOKUP($A12,#REF!,29,0)*CT12),"")</f>
        <v/>
      </c>
      <c r="HQ12" s="350" t="str">
        <f>IF(CU12&gt;0,(VLOOKUP($A12,#REF!,31,0)*CU12),"")</f>
        <v/>
      </c>
      <c r="HR12" s="349" t="str">
        <f>IF(CV12&gt;0,(VLOOKUP($A12,#REF!,29,0)*CV12),"")</f>
        <v/>
      </c>
      <c r="HS12" s="350" t="str">
        <f>IF(CW12&gt;0,(VLOOKUP($A12,#REF!,31,0)*CW12),"")</f>
        <v/>
      </c>
      <c r="HT12" s="349" t="str">
        <f>IF(CX12&gt;0,(VLOOKUP($A12,#REF!,29,0)*CX12),"")</f>
        <v/>
      </c>
      <c r="HU12" s="350" t="str">
        <f>IF(CY12&gt;0,(VLOOKUP($A12,#REF!,31,0)*CY12),"")</f>
        <v/>
      </c>
      <c r="HV12" s="349" t="str">
        <f>IF(CZ12&gt;0,(VLOOKUP($A12,#REF!,29,0)*CZ12),"")</f>
        <v/>
      </c>
      <c r="HW12" s="350" t="str">
        <f>IF(DA12&gt;0,(VLOOKUP($A12,#REF!,31,0)*DA12),"")</f>
        <v/>
      </c>
      <c r="HX12" s="349" t="str">
        <f>IF(DB12&gt;0,(VLOOKUP($A12,#REF!,29,0)*DB12),"")</f>
        <v/>
      </c>
      <c r="HY12" s="350" t="str">
        <f>IF(DC12&gt;0,(VLOOKUP($A12,#REF!,31,0)*DC12),"")</f>
        <v/>
      </c>
      <c r="HZ12" s="349" t="str">
        <f>IF(DD12&gt;0,(VLOOKUP($A12,#REF!,29,0)*DD12),"")</f>
        <v/>
      </c>
      <c r="IA12" s="350" t="str">
        <f>IF(DE12&gt;0,(VLOOKUP($A12,#REF!,31,0)*DE12),"")</f>
        <v/>
      </c>
      <c r="IB12" s="349" t="str">
        <f>IF(DF12&gt;0,(VLOOKUP($A12,#REF!,29,0)*DF12),"")</f>
        <v/>
      </c>
      <c r="IC12" s="350" t="str">
        <f>IF(DG12&gt;0,(VLOOKUP($A12,#REF!,31,0)*DG12),"")</f>
        <v/>
      </c>
      <c r="ID12" s="344"/>
      <c r="IE12" s="357"/>
      <c r="IF12" s="357"/>
    </row>
    <row r="13" spans="1:240" x14ac:dyDescent="0.25">
      <c r="A13" s="5" t="s">
        <v>227</v>
      </c>
      <c r="B13" s="8" t="s">
        <v>150</v>
      </c>
      <c r="C13" s="15" t="s">
        <v>151</v>
      </c>
      <c r="D13" s="217" t="str">
        <f t="shared" ref="D13:D23" si="209">IF((DV13+DT13)&gt;0,DV13+DT13,"")</f>
        <v/>
      </c>
      <c r="E13" s="215"/>
      <c r="F13" s="13"/>
      <c r="G13" s="56"/>
      <c r="H13" s="13"/>
      <c r="I13" s="56"/>
      <c r="J13" s="13"/>
      <c r="K13" s="56"/>
      <c r="L13" s="13"/>
      <c r="M13" s="56"/>
      <c r="N13" s="13"/>
      <c r="O13" s="56"/>
      <c r="P13" s="13"/>
      <c r="Q13" s="56"/>
      <c r="R13" s="13"/>
      <c r="S13" s="56"/>
      <c r="T13" s="13"/>
      <c r="U13" s="56"/>
      <c r="V13" s="13"/>
      <c r="W13" s="56"/>
      <c r="X13" s="13"/>
      <c r="Y13" s="56"/>
      <c r="Z13" s="13"/>
      <c r="AA13" s="187"/>
      <c r="AB13" s="13"/>
      <c r="AC13" s="56"/>
      <c r="AD13" s="13"/>
      <c r="AE13" s="187"/>
      <c r="AF13" s="13"/>
      <c r="AG13" s="56"/>
      <c r="AH13" s="13"/>
      <c r="AI13" s="56"/>
      <c r="AJ13" s="13"/>
      <c r="AK13" s="56"/>
      <c r="AL13" s="13"/>
      <c r="AM13" s="56"/>
      <c r="AN13" s="13"/>
      <c r="AO13" s="56"/>
      <c r="AP13" s="13"/>
      <c r="AQ13" s="56"/>
      <c r="AR13" s="13"/>
      <c r="AS13" s="56"/>
      <c r="AT13" s="13"/>
      <c r="AU13" s="56"/>
      <c r="AV13" s="13"/>
      <c r="AW13" s="56"/>
      <c r="AX13" s="13"/>
      <c r="AY13" s="56"/>
      <c r="AZ13" s="13"/>
      <c r="BA13" s="56"/>
      <c r="BB13" s="13"/>
      <c r="BC13" s="56"/>
      <c r="BD13" s="13"/>
      <c r="BE13" s="56"/>
      <c r="BF13" s="13"/>
      <c r="BG13" s="56"/>
      <c r="BH13" s="13"/>
      <c r="BI13" s="56"/>
      <c r="BJ13" s="13"/>
      <c r="BK13" s="56"/>
      <c r="BL13" s="13"/>
      <c r="BM13" s="56"/>
      <c r="BN13" s="13"/>
      <c r="BO13" s="56"/>
      <c r="BP13" s="13"/>
      <c r="BQ13" s="187"/>
      <c r="BR13" s="13"/>
      <c r="BS13" s="56"/>
      <c r="BT13" s="13"/>
      <c r="BU13" s="56"/>
      <c r="BV13" s="13"/>
      <c r="BW13" s="56"/>
      <c r="BX13" s="13"/>
      <c r="BY13" s="56"/>
      <c r="BZ13" s="13"/>
      <c r="CA13" s="56"/>
      <c r="CB13" s="13"/>
      <c r="CC13" s="187"/>
      <c r="CD13" s="13"/>
      <c r="CE13" s="56"/>
      <c r="CF13" s="13"/>
      <c r="CG13" s="56"/>
      <c r="CH13" s="13"/>
      <c r="CI13" s="56"/>
      <c r="CJ13" s="13"/>
      <c r="CK13" s="56"/>
      <c r="CL13" s="13"/>
      <c r="CM13" s="56"/>
      <c r="CN13" s="13"/>
      <c r="CO13" s="56"/>
      <c r="CP13" s="13"/>
      <c r="CQ13" s="56"/>
      <c r="CR13" s="13"/>
      <c r="CS13" s="56"/>
      <c r="CT13" s="13"/>
      <c r="CU13" s="187"/>
      <c r="CV13" s="13"/>
      <c r="CW13" s="56"/>
      <c r="CX13" s="13"/>
      <c r="CY13" s="56"/>
      <c r="CZ13" s="13"/>
      <c r="DA13" s="56"/>
      <c r="DB13" s="13"/>
      <c r="DC13" s="56"/>
      <c r="DD13" s="13"/>
      <c r="DE13" s="187"/>
      <c r="DF13" s="13"/>
      <c r="DG13" s="187"/>
      <c r="DH13" s="73"/>
      <c r="DI13" s="45"/>
      <c r="DJ13" s="79"/>
      <c r="DK13" s="73"/>
      <c r="DL13" s="78"/>
      <c r="DM13" s="79"/>
      <c r="DN13" s="3"/>
      <c r="DO13" s="12"/>
      <c r="DP13" s="311"/>
      <c r="DQ13" s="3"/>
      <c r="DR13" s="56"/>
      <c r="DS13" s="3"/>
      <c r="DT13" s="31">
        <f t="shared" si="206"/>
        <v>0</v>
      </c>
      <c r="DU13" s="31" t="e">
        <f>(DT13*(VLOOKUP(A13,#REF!,29,0)))-(IF(DO13="x",MROUND(DP13*(VLOOKUP(A13,#REF!,29,0)*0.08),0.05),0))</f>
        <v>#REF!</v>
      </c>
      <c r="DV13" s="31">
        <f t="shared" si="207"/>
        <v>0</v>
      </c>
      <c r="DW13" s="31" t="e">
        <f>(DV13*(VLOOKUP(A13,#REF!,31,0)))</f>
        <v>#REF!</v>
      </c>
      <c r="DX13" s="318" t="e">
        <f>VLOOKUP(A13,#REF!,33,0)</f>
        <v>#REF!</v>
      </c>
      <c r="DY13" s="31" t="e">
        <f t="shared" ref="DY13:DY22" si="210">DX13-(DW13+DU13)</f>
        <v>#REF!</v>
      </c>
      <c r="DZ13" s="309" t="e">
        <f t="shared" si="208"/>
        <v>#REF!</v>
      </c>
      <c r="EA13" s="5"/>
      <c r="EB13" s="41" t="str">
        <f>IF(F13&gt;0,(VLOOKUP($A13,#REF!,29,0)*F13),"")</f>
        <v/>
      </c>
      <c r="EC13" s="55" t="str">
        <f>IF(G13&gt;0,(VLOOKUP($A13,#REF!,31,0)*G13),"")</f>
        <v/>
      </c>
      <c r="ED13" s="41" t="str">
        <f>IF(H13&gt;0,(VLOOKUP($A13,#REF!,29,0)*H13),"")</f>
        <v/>
      </c>
      <c r="EE13" s="55" t="str">
        <f>IF(I13&gt;0,(VLOOKUP($A13,#REF!,31,0)*I13),"")</f>
        <v/>
      </c>
      <c r="EF13" s="41" t="str">
        <f>IF(J13&gt;0,(VLOOKUP($A13,#REF!,29,0)*J13),"")</f>
        <v/>
      </c>
      <c r="EG13" s="55" t="str">
        <f>IF(K13&gt;0,(VLOOKUP($A13,#REF!,31,0)*K13),"")</f>
        <v/>
      </c>
      <c r="EH13" s="41" t="str">
        <f>IF(L13&gt;0,(VLOOKUP($A13,#REF!,29,0)*L13),"")</f>
        <v/>
      </c>
      <c r="EI13" s="55" t="str">
        <f>IF(M13&gt;0,(VLOOKUP($A13,#REF!,31,0)*M13),"")</f>
        <v/>
      </c>
      <c r="EJ13" s="41" t="str">
        <f>IF(N13&gt;0,(VLOOKUP($A13,#REF!,29,0)*N13),"")</f>
        <v/>
      </c>
      <c r="EK13" s="55" t="str">
        <f>IF(O13&gt;0,(VLOOKUP($A13,#REF!,31,0)*O13),"")</f>
        <v/>
      </c>
      <c r="EL13" s="41" t="str">
        <f>IF(P13&gt;0,(VLOOKUP($A13,#REF!,29,0)*P13),"")</f>
        <v/>
      </c>
      <c r="EM13" s="55" t="str">
        <f>IF(Q13&gt;0,(VLOOKUP($A13,#REF!,31,0)*Q13),"")</f>
        <v/>
      </c>
      <c r="EN13" s="41" t="str">
        <f>IF(R13&gt;0,(VLOOKUP($A13,#REF!,29,0)*R13),"")</f>
        <v/>
      </c>
      <c r="EO13" s="55" t="str">
        <f>IF(S13&gt;0,(VLOOKUP($A13,#REF!,31,0)*S13),"")</f>
        <v/>
      </c>
      <c r="EP13" s="41" t="str">
        <f>IF(T13&gt;0,(VLOOKUP($A13,#REF!,29,0)*T13),"")</f>
        <v/>
      </c>
      <c r="EQ13" s="55" t="str">
        <f>IF(U13&gt;0,(VLOOKUP($A13,#REF!,31,0)*U13),"")</f>
        <v/>
      </c>
      <c r="ER13" s="41" t="str">
        <f>IF(V13&gt;0,(VLOOKUP($A13,#REF!,29,0)*V13),"")</f>
        <v/>
      </c>
      <c r="ES13" s="55" t="str">
        <f>IF(W13&gt;0,(VLOOKUP($A13,#REF!,31,0)*W13),"")</f>
        <v/>
      </c>
      <c r="ET13" s="41" t="str">
        <f>IF(X13&gt;0,(VLOOKUP($A13,#REF!,29,0)*X13),"")</f>
        <v/>
      </c>
      <c r="EU13" s="55" t="str">
        <f>IF(Y13&gt;0,(VLOOKUP($A13,#REF!,31,0)*Y13),"")</f>
        <v/>
      </c>
      <c r="EV13" s="41" t="str">
        <f>IF(Z13&gt;0,(VLOOKUP($A13,#REF!,29,0)*Z13),"")</f>
        <v/>
      </c>
      <c r="EW13" s="55" t="str">
        <f>IF(AA13&gt;0,(VLOOKUP($A13,#REF!,31,0)*AA13),"")</f>
        <v/>
      </c>
      <c r="EX13" s="41" t="str">
        <f>IF(AB13&gt;0,(VLOOKUP($A13,#REF!,29,0)*AB13),"")</f>
        <v/>
      </c>
      <c r="EY13" s="55" t="str">
        <f>IF(AC13&gt;0,(VLOOKUP($A13,#REF!,31,0)*AC13),"")</f>
        <v/>
      </c>
      <c r="EZ13" s="41" t="str">
        <f>IF(AD13&gt;0,(VLOOKUP($A13,#REF!,29,0)*AD13),"")</f>
        <v/>
      </c>
      <c r="FA13" s="55" t="str">
        <f>IF(AE13&gt;0,(VLOOKUP($A13,#REF!,31,0)*AE13),"")</f>
        <v/>
      </c>
      <c r="FB13" s="41" t="str">
        <f>IF(AF13&gt;0,(VLOOKUP($A13,#REF!,29,0)*AF13),"")</f>
        <v/>
      </c>
      <c r="FC13" s="55" t="str">
        <f>IF(AG13&gt;0,(VLOOKUP($A13,#REF!,31,0)*AG13),"")</f>
        <v/>
      </c>
      <c r="FD13" s="41" t="str">
        <f>IF(AH13&gt;0,(VLOOKUP($A13,#REF!,29,0)*AH13),"")</f>
        <v/>
      </c>
      <c r="FE13" s="55" t="str">
        <f>IF(AI13&gt;0,(VLOOKUP($A13,#REF!,31,0)*AI13),"")</f>
        <v/>
      </c>
      <c r="FF13" s="41" t="str">
        <f>IF(AJ13&gt;0,(VLOOKUP($A13,#REF!,29,0)*AJ13),"")</f>
        <v/>
      </c>
      <c r="FG13" s="55" t="str">
        <f>IF(AK13&gt;0,(VLOOKUP($A13,#REF!,31,0)*AK13),"")</f>
        <v/>
      </c>
      <c r="FH13" s="41" t="str">
        <f>IF(AL13&gt;0,(VLOOKUP($A13,#REF!,29,0)*AL13),"")</f>
        <v/>
      </c>
      <c r="FI13" s="55" t="str">
        <f>IF(AM13&gt;0,(VLOOKUP($A13,#REF!,31,0)*AM13),"")</f>
        <v/>
      </c>
      <c r="FJ13" s="41" t="str">
        <f>IF(AN13&gt;0,(VLOOKUP($A13,#REF!,29,0)*AN13),"")</f>
        <v/>
      </c>
      <c r="FK13" s="55" t="str">
        <f>IF(AO13&gt;0,(VLOOKUP($A13,#REF!,31,0)*AO13),"")</f>
        <v/>
      </c>
      <c r="FL13" s="41" t="str">
        <f>IF(AP13&gt;0,(VLOOKUP($A13,#REF!,29,0)*AP13),"")</f>
        <v/>
      </c>
      <c r="FM13" s="55" t="str">
        <f>IF(AQ13&gt;0,(VLOOKUP($A13,#REF!,31,0)*AQ13),"")</f>
        <v/>
      </c>
      <c r="FN13" s="41" t="str">
        <f>IF(AR13&gt;0,(VLOOKUP($A13,#REF!,29,0)*AR13),"")</f>
        <v/>
      </c>
      <c r="FO13" s="55" t="str">
        <f>IF(AS13&gt;0,(VLOOKUP($A13,#REF!,31,0)*AS13),"")</f>
        <v/>
      </c>
      <c r="FP13" s="41" t="str">
        <f>IF(AT13&gt;0,(VLOOKUP($A13,#REF!,29,0)*AT13),"")</f>
        <v/>
      </c>
      <c r="FQ13" s="55" t="str">
        <f>IF(AU13&gt;0,(VLOOKUP($A13,#REF!,31,0)*AU13),"")</f>
        <v/>
      </c>
      <c r="FR13" s="41" t="str">
        <f>IF(AV13&gt;0,(VLOOKUP($A13,#REF!,29,0)*AV13),"")</f>
        <v/>
      </c>
      <c r="FS13" s="55" t="str">
        <f>IF(AW13&gt;0,(VLOOKUP($A13,#REF!,31,0)*AW13),"")</f>
        <v/>
      </c>
      <c r="FT13" s="41" t="str">
        <f>IF(AX13&gt;0,(VLOOKUP($A13,#REF!,29,0)*AX13),"")</f>
        <v/>
      </c>
      <c r="FU13" s="55" t="str">
        <f>IF(AY13&gt;0,(VLOOKUP($A13,#REF!,31,0)*AY13),"")</f>
        <v/>
      </c>
      <c r="FV13" s="41" t="str">
        <f>IF(AZ13&gt;0,(VLOOKUP($A13,#REF!,29,0)*AZ13),"")</f>
        <v/>
      </c>
      <c r="FW13" s="55" t="str">
        <f>IF(BA13&gt;0,(VLOOKUP($A13,#REF!,31,0)*BA13),"")</f>
        <v/>
      </c>
      <c r="FX13" s="41" t="str">
        <f>IF(BB13&gt;0,(VLOOKUP($A13,#REF!,29,0)*BB13),"")</f>
        <v/>
      </c>
      <c r="FY13" s="55" t="str">
        <f>IF(BC13&gt;0,(VLOOKUP($A13,#REF!,31,0)*BC13),"")</f>
        <v/>
      </c>
      <c r="FZ13" s="41" t="str">
        <f>IF(BD13&gt;0,(VLOOKUP($A13,#REF!,29,0)*BD13),"")</f>
        <v/>
      </c>
      <c r="GA13" s="55" t="str">
        <f>IF(BE13&gt;0,(VLOOKUP($A13,#REF!,31,0)*BE13),"")</f>
        <v/>
      </c>
      <c r="GB13" s="41" t="str">
        <f>IF(BF13&gt;0,(VLOOKUP($A13,#REF!,29,0)*BF13),"")</f>
        <v/>
      </c>
      <c r="GC13" s="55" t="str">
        <f>IF(BG13&gt;0,(VLOOKUP($A13,#REF!,31,0)*BG13),"")</f>
        <v/>
      </c>
      <c r="GD13" s="41" t="str">
        <f>IF(BH13&gt;0,(VLOOKUP($A13,#REF!,29,0)*BH13),"")</f>
        <v/>
      </c>
      <c r="GE13" s="55" t="str">
        <f>IF(BI13&gt;0,(VLOOKUP($A13,#REF!,31,0)*BI13),"")</f>
        <v/>
      </c>
      <c r="GF13" s="41" t="str">
        <f>IF(BJ13&gt;0,(VLOOKUP($A13,#REF!,29,0)*BJ13),"")</f>
        <v/>
      </c>
      <c r="GG13" s="55" t="str">
        <f>IF(BK13&gt;0,(VLOOKUP($A13,#REF!,31,0)*BK13),"")</f>
        <v/>
      </c>
      <c r="GH13" s="41" t="str">
        <f>IF(BL13&gt;0,(VLOOKUP($A13,#REF!,29,0)*BL13),"")</f>
        <v/>
      </c>
      <c r="GI13" s="55" t="str">
        <f>IF(BM13&gt;0,(VLOOKUP($A13,#REF!,31,0)*BM13),"")</f>
        <v/>
      </c>
      <c r="GJ13" s="41" t="str">
        <f>IF(BN13&gt;0,(VLOOKUP($A13,#REF!,29,0)*BN13),"")</f>
        <v/>
      </c>
      <c r="GK13" s="55" t="str">
        <f>IF(BO13&gt;0,(VLOOKUP($A13,#REF!,31,0)*BO13),"")</f>
        <v/>
      </c>
      <c r="GL13" s="41" t="str">
        <f>IF(BP13&gt;0,(VLOOKUP($A13,#REF!,29,0)*BP13),"")</f>
        <v/>
      </c>
      <c r="GM13" s="55" t="str">
        <f>IF(BQ13&gt;0,(VLOOKUP($A13,#REF!,31,0)*BQ13),"")</f>
        <v/>
      </c>
      <c r="GN13" s="41" t="str">
        <f>IF(BR13&gt;0,(VLOOKUP($A13,#REF!,29,0)*BR13),"")</f>
        <v/>
      </c>
      <c r="GO13" s="55" t="str">
        <f>IF(BS13&gt;0,(VLOOKUP($A13,#REF!,31,0)*BS13),"")</f>
        <v/>
      </c>
      <c r="GP13" s="41" t="str">
        <f>IF(BT13&gt;0,(VLOOKUP($A13,#REF!,29,0)*BT13),"")</f>
        <v/>
      </c>
      <c r="GQ13" s="55" t="str">
        <f>IF(BU13&gt;0,(VLOOKUP($A13,#REF!,31,0)*BU13),"")</f>
        <v/>
      </c>
      <c r="GR13" s="41" t="str">
        <f>IF(BV13&gt;0,(VLOOKUP($A13,#REF!,29,0)*BV13),"")</f>
        <v/>
      </c>
      <c r="GS13" s="55" t="str">
        <f>IF(BW13&gt;0,(VLOOKUP($A13,#REF!,31,0)*BW13),"")</f>
        <v/>
      </c>
      <c r="GT13" s="41" t="str">
        <f>IF(BX13&gt;0,(VLOOKUP($A13,#REF!,29,0)*BX13),"")</f>
        <v/>
      </c>
      <c r="GU13" s="55" t="str">
        <f>IF(BY13&gt;0,(VLOOKUP($A13,#REF!,31,0)*BY13),"")</f>
        <v/>
      </c>
      <c r="GV13" s="41" t="str">
        <f>IF(BZ13&gt;0,(VLOOKUP($A13,#REF!,29,0)*BZ13),"")</f>
        <v/>
      </c>
      <c r="GW13" s="55" t="str">
        <f>IF(CA13&gt;0,(VLOOKUP($A13,#REF!,31,0)*CA13),"")</f>
        <v/>
      </c>
      <c r="GX13" s="41" t="str">
        <f>IF(CB13&gt;0,(VLOOKUP($A13,#REF!,29,0)*CB13),"")</f>
        <v/>
      </c>
      <c r="GY13" s="55" t="str">
        <f>IF(CC13&gt;0,(VLOOKUP($A13,#REF!,31,0)*CC13),"")</f>
        <v/>
      </c>
      <c r="GZ13" s="41" t="str">
        <f>IF(CD13&gt;0,(VLOOKUP($A13,#REF!,29,0)*CD13),"")</f>
        <v/>
      </c>
      <c r="HA13" s="55" t="str">
        <f>IF(CE13&gt;0,(VLOOKUP($A13,#REF!,31,0)*CE13),"")</f>
        <v/>
      </c>
      <c r="HB13" s="41" t="str">
        <f>IF(CF13&gt;0,(VLOOKUP($A13,#REF!,29,0)*CF13),"")</f>
        <v/>
      </c>
      <c r="HC13" s="55" t="str">
        <f>IF(CG13&gt;0,(VLOOKUP($A13,#REF!,31,0)*CG13),"")</f>
        <v/>
      </c>
      <c r="HD13" s="41" t="str">
        <f>IF(CH13&gt;0,(VLOOKUP($A13,#REF!,29,0)*CH13),"")</f>
        <v/>
      </c>
      <c r="HE13" s="55" t="str">
        <f>IF(CI13&gt;0,(VLOOKUP($A13,#REF!,31,0)*CI13),"")</f>
        <v/>
      </c>
      <c r="HF13" s="41" t="str">
        <f>IF(CJ13&gt;0,(VLOOKUP($A13,#REF!,29,0)*CJ13),"")</f>
        <v/>
      </c>
      <c r="HG13" s="55" t="str">
        <f>IF(CK13&gt;0,(VLOOKUP($A13,#REF!,31,0)*CK13),"")</f>
        <v/>
      </c>
      <c r="HH13" s="41" t="str">
        <f>IF(CL13&gt;0,(VLOOKUP($A13,#REF!,29,0)*CL13),"")</f>
        <v/>
      </c>
      <c r="HI13" s="55" t="str">
        <f>IF(CM13&gt;0,(VLOOKUP($A13,#REF!,31,0)*CM13),"")</f>
        <v/>
      </c>
      <c r="HJ13" s="41" t="str">
        <f>IF(CN13&gt;0,(VLOOKUP($A13,#REF!,29,0)*CN13),"")</f>
        <v/>
      </c>
      <c r="HK13" s="55" t="str">
        <f>IF(CO13&gt;0,(VLOOKUP($A13,#REF!,31,0)*CO13),"")</f>
        <v/>
      </c>
      <c r="HL13" s="41" t="str">
        <f>IF(CP13&gt;0,(VLOOKUP($A13,#REF!,29,0)*CP13),"")</f>
        <v/>
      </c>
      <c r="HM13" s="55" t="str">
        <f>IF(CQ13&gt;0,(VLOOKUP($A13,#REF!,31,0)*CQ13),"")</f>
        <v/>
      </c>
      <c r="HN13" s="41" t="str">
        <f>IF(CR13&gt;0,(VLOOKUP($A13,#REF!,29,0)*CR13),"")</f>
        <v/>
      </c>
      <c r="HO13" s="55" t="str">
        <f>IF(CS13&gt;0,(VLOOKUP($A13,#REF!,31,0)*CS13),"")</f>
        <v/>
      </c>
      <c r="HP13" s="41" t="str">
        <f>IF(CT13&gt;0,(VLOOKUP($A13,#REF!,29,0)*CT13),"")</f>
        <v/>
      </c>
      <c r="HQ13" s="55" t="str">
        <f>IF(CU13&gt;0,(VLOOKUP($A13,#REF!,31,0)*CU13),"")</f>
        <v/>
      </c>
      <c r="HR13" s="41" t="str">
        <f>IF(CV13&gt;0,(VLOOKUP($A13,#REF!,29,0)*CV13),"")</f>
        <v/>
      </c>
      <c r="HS13" s="55" t="str">
        <f>IF(CW13&gt;0,(VLOOKUP($A13,#REF!,31,0)*CW13),"")</f>
        <v/>
      </c>
      <c r="HT13" s="41" t="str">
        <f>IF(CX13&gt;0,(VLOOKUP($A13,#REF!,29,0)*CX13),"")</f>
        <v/>
      </c>
      <c r="HU13" s="55" t="str">
        <f>IF(CY13&gt;0,(VLOOKUP($A13,#REF!,31,0)*CY13),"")</f>
        <v/>
      </c>
      <c r="HV13" s="41" t="str">
        <f>IF(CZ13&gt;0,(VLOOKUP($A13,#REF!,29,0)*CZ13),"")</f>
        <v/>
      </c>
      <c r="HW13" s="55" t="str">
        <f>IF(DA13&gt;0,(VLOOKUP($A13,#REF!,31,0)*DA13),"")</f>
        <v/>
      </c>
      <c r="HX13" s="41" t="str">
        <f>IF(DB13&gt;0,(VLOOKUP($A13,#REF!,29,0)*DB13),"")</f>
        <v/>
      </c>
      <c r="HY13" s="55" t="str">
        <f>IF(DC13&gt;0,(VLOOKUP($A13,#REF!,31,0)*DC13),"")</f>
        <v/>
      </c>
      <c r="HZ13" s="41" t="str">
        <f>IF(DD13&gt;0,(VLOOKUP($A13,#REF!,29,0)*DD13),"")</f>
        <v/>
      </c>
      <c r="IA13" s="55" t="str">
        <f>IF(DE13&gt;0,(VLOOKUP($A13,#REF!,31,0)*DE13),"")</f>
        <v/>
      </c>
      <c r="IB13" s="41" t="str">
        <f>IF(DF13&gt;0,(VLOOKUP($A13,#REF!,29,0)*DF13),"")</f>
        <v/>
      </c>
      <c r="IC13" s="55" t="str">
        <f>IF(DG13&gt;0,(VLOOKUP($A13,#REF!,31,0)*DG13),"")</f>
        <v/>
      </c>
      <c r="ID13" s="5"/>
      <c r="IE13" s="31"/>
      <c r="IF13" s="31"/>
    </row>
    <row r="14" spans="1:240" x14ac:dyDescent="0.25">
      <c r="A14" s="344" t="s">
        <v>1838</v>
      </c>
      <c r="B14" s="345" t="s">
        <v>1839</v>
      </c>
      <c r="C14" s="346" t="s">
        <v>1840</v>
      </c>
      <c r="D14" s="347" t="str">
        <f t="shared" si="209"/>
        <v/>
      </c>
      <c r="E14" s="348"/>
      <c r="F14" s="349"/>
      <c r="G14" s="350"/>
      <c r="H14" s="349"/>
      <c r="I14" s="350"/>
      <c r="J14" s="349"/>
      <c r="K14" s="350"/>
      <c r="L14" s="349"/>
      <c r="M14" s="350"/>
      <c r="N14" s="349"/>
      <c r="O14" s="350"/>
      <c r="P14" s="349"/>
      <c r="Q14" s="350"/>
      <c r="R14" s="349"/>
      <c r="S14" s="350"/>
      <c r="T14" s="349"/>
      <c r="U14" s="350"/>
      <c r="V14" s="349"/>
      <c r="W14" s="350"/>
      <c r="X14" s="349"/>
      <c r="Y14" s="350"/>
      <c r="Z14" s="349"/>
      <c r="AA14" s="351"/>
      <c r="AB14" s="349"/>
      <c r="AC14" s="350"/>
      <c r="AD14" s="349"/>
      <c r="AE14" s="351"/>
      <c r="AF14" s="349"/>
      <c r="AG14" s="350"/>
      <c r="AH14" s="349"/>
      <c r="AI14" s="350"/>
      <c r="AJ14" s="349"/>
      <c r="AK14" s="350"/>
      <c r="AL14" s="349"/>
      <c r="AM14" s="350"/>
      <c r="AN14" s="349"/>
      <c r="AO14" s="350"/>
      <c r="AP14" s="349"/>
      <c r="AQ14" s="350"/>
      <c r="AR14" s="349"/>
      <c r="AS14" s="350"/>
      <c r="AT14" s="349"/>
      <c r="AU14" s="350"/>
      <c r="AV14" s="349"/>
      <c r="AW14" s="350"/>
      <c r="AX14" s="349"/>
      <c r="AY14" s="350"/>
      <c r="AZ14" s="349"/>
      <c r="BA14" s="350"/>
      <c r="BB14" s="349"/>
      <c r="BC14" s="350"/>
      <c r="BD14" s="349"/>
      <c r="BE14" s="350"/>
      <c r="BF14" s="349"/>
      <c r="BG14" s="350"/>
      <c r="BH14" s="349"/>
      <c r="BI14" s="350"/>
      <c r="BJ14" s="349"/>
      <c r="BK14" s="350"/>
      <c r="BL14" s="349"/>
      <c r="BM14" s="350"/>
      <c r="BN14" s="349"/>
      <c r="BO14" s="350"/>
      <c r="BP14" s="349"/>
      <c r="BQ14" s="351"/>
      <c r="BR14" s="349"/>
      <c r="BS14" s="350"/>
      <c r="BT14" s="349"/>
      <c r="BU14" s="350"/>
      <c r="BV14" s="349"/>
      <c r="BW14" s="350"/>
      <c r="BX14" s="349"/>
      <c r="BY14" s="350"/>
      <c r="BZ14" s="349"/>
      <c r="CA14" s="350"/>
      <c r="CB14" s="349"/>
      <c r="CC14" s="351"/>
      <c r="CD14" s="349"/>
      <c r="CE14" s="350"/>
      <c r="CF14" s="349"/>
      <c r="CG14" s="350"/>
      <c r="CH14" s="349"/>
      <c r="CI14" s="350"/>
      <c r="CJ14" s="349"/>
      <c r="CK14" s="350"/>
      <c r="CL14" s="349"/>
      <c r="CM14" s="350"/>
      <c r="CN14" s="349"/>
      <c r="CO14" s="350"/>
      <c r="CP14" s="349"/>
      <c r="CQ14" s="350"/>
      <c r="CR14" s="349"/>
      <c r="CS14" s="350"/>
      <c r="CT14" s="349"/>
      <c r="CU14" s="351"/>
      <c r="CV14" s="349"/>
      <c r="CW14" s="350"/>
      <c r="CX14" s="349"/>
      <c r="CY14" s="350"/>
      <c r="CZ14" s="349"/>
      <c r="DA14" s="350"/>
      <c r="DB14" s="349"/>
      <c r="DC14" s="350"/>
      <c r="DD14" s="349"/>
      <c r="DE14" s="351"/>
      <c r="DF14" s="349"/>
      <c r="DG14" s="351"/>
      <c r="DH14" s="352"/>
      <c r="DI14" s="353"/>
      <c r="DJ14" s="350"/>
      <c r="DK14" s="352"/>
      <c r="DL14" s="353"/>
      <c r="DM14" s="350"/>
      <c r="DN14" s="354"/>
      <c r="DO14" s="355"/>
      <c r="DP14" s="356"/>
      <c r="DQ14" s="354"/>
      <c r="DR14" s="350"/>
      <c r="DS14" s="354"/>
      <c r="DT14" s="357">
        <f t="shared" si="206"/>
        <v>0</v>
      </c>
      <c r="DU14" s="357" t="e">
        <f>(DT14*(VLOOKUP(A14,#REF!,29,0)))-(IF(DO14="x",MROUND(DP14*(VLOOKUP(A14,#REF!,29,0)*0.08),0.05),0))</f>
        <v>#REF!</v>
      </c>
      <c r="DV14" s="357">
        <f t="shared" si="207"/>
        <v>0</v>
      </c>
      <c r="DW14" s="357" t="e">
        <f>(DV14*(VLOOKUP(A14,#REF!,31,0)))</f>
        <v>#REF!</v>
      </c>
      <c r="DX14" s="358" t="e">
        <f>VLOOKUP(A14,#REF!,33,0)</f>
        <v>#REF!</v>
      </c>
      <c r="DY14" s="357" t="e">
        <f t="shared" ref="DY14" si="211">DX14-(DW14+DU14)</f>
        <v>#REF!</v>
      </c>
      <c r="DZ14" s="359" t="e">
        <f t="shared" si="208"/>
        <v>#REF!</v>
      </c>
      <c r="EA14" s="344"/>
      <c r="EB14" s="349" t="str">
        <f>IF(F14&gt;0,(VLOOKUP($A14,#REF!,29,0)*F14),"")</f>
        <v/>
      </c>
      <c r="EC14" s="350" t="str">
        <f>IF(G14&gt;0,(VLOOKUP($A14,#REF!,31,0)*G14),"")</f>
        <v/>
      </c>
      <c r="ED14" s="349" t="str">
        <f>IF(H14&gt;0,(VLOOKUP($A14,#REF!,29,0)*H14),"")</f>
        <v/>
      </c>
      <c r="EE14" s="350" t="str">
        <f>IF(I14&gt;0,(VLOOKUP($A14,#REF!,31,0)*I14),"")</f>
        <v/>
      </c>
      <c r="EF14" s="349" t="str">
        <f>IF(J14&gt;0,(VLOOKUP($A14,#REF!,29,0)*J14),"")</f>
        <v/>
      </c>
      <c r="EG14" s="350" t="str">
        <f>IF(K14&gt;0,(VLOOKUP($A14,#REF!,31,0)*K14),"")</f>
        <v/>
      </c>
      <c r="EH14" s="349" t="str">
        <f>IF(L14&gt;0,(VLOOKUP($A14,#REF!,29,0)*L14),"")</f>
        <v/>
      </c>
      <c r="EI14" s="350" t="str">
        <f>IF(M14&gt;0,(VLOOKUP($A14,#REF!,31,0)*M14),"")</f>
        <v/>
      </c>
      <c r="EJ14" s="349" t="str">
        <f>IF(N14&gt;0,(VLOOKUP($A14,#REF!,29,0)*N14),"")</f>
        <v/>
      </c>
      <c r="EK14" s="350" t="str">
        <f>IF(O14&gt;0,(VLOOKUP($A14,#REF!,31,0)*O14),"")</f>
        <v/>
      </c>
      <c r="EL14" s="349" t="str">
        <f>IF(P14&gt;0,(VLOOKUP($A14,#REF!,29,0)*P14),"")</f>
        <v/>
      </c>
      <c r="EM14" s="350" t="str">
        <f>IF(Q14&gt;0,(VLOOKUP($A14,#REF!,31,0)*Q14),"")</f>
        <v/>
      </c>
      <c r="EN14" s="349" t="str">
        <f>IF(R14&gt;0,(VLOOKUP($A14,#REF!,29,0)*R14),"")</f>
        <v/>
      </c>
      <c r="EO14" s="350" t="str">
        <f>IF(S14&gt;0,(VLOOKUP($A14,#REF!,31,0)*S14),"")</f>
        <v/>
      </c>
      <c r="EP14" s="349" t="str">
        <f>IF(T14&gt;0,(VLOOKUP($A14,#REF!,29,0)*T14),"")</f>
        <v/>
      </c>
      <c r="EQ14" s="350" t="str">
        <f>IF(U14&gt;0,(VLOOKUP($A14,#REF!,31,0)*U14),"")</f>
        <v/>
      </c>
      <c r="ER14" s="349" t="str">
        <f>IF(V14&gt;0,(VLOOKUP($A14,#REF!,29,0)*V14),"")</f>
        <v/>
      </c>
      <c r="ES14" s="350" t="str">
        <f>IF(W14&gt;0,(VLOOKUP($A14,#REF!,31,0)*W14),"")</f>
        <v/>
      </c>
      <c r="ET14" s="349" t="str">
        <f>IF(X14&gt;0,(VLOOKUP($A14,#REF!,29,0)*X14),"")</f>
        <v/>
      </c>
      <c r="EU14" s="350" t="str">
        <f>IF(Y14&gt;0,(VLOOKUP($A14,#REF!,31,0)*Y14),"")</f>
        <v/>
      </c>
      <c r="EV14" s="349" t="str">
        <f>IF(Z14&gt;0,(VLOOKUP($A14,#REF!,29,0)*Z14),"")</f>
        <v/>
      </c>
      <c r="EW14" s="350" t="str">
        <f>IF(AA14&gt;0,(VLOOKUP($A14,#REF!,31,0)*AA14),"")</f>
        <v/>
      </c>
      <c r="EX14" s="349" t="str">
        <f>IF(AB14&gt;0,(VLOOKUP($A14,#REF!,29,0)*AB14),"")</f>
        <v/>
      </c>
      <c r="EY14" s="350" t="str">
        <f>IF(AC14&gt;0,(VLOOKUP($A14,#REF!,31,0)*AC14),"")</f>
        <v/>
      </c>
      <c r="EZ14" s="349" t="str">
        <f>IF(AD14&gt;0,(VLOOKUP($A14,#REF!,29,0)*AD14),"")</f>
        <v/>
      </c>
      <c r="FA14" s="350" t="str">
        <f>IF(AE14&gt;0,(VLOOKUP($A14,#REF!,31,0)*AE14),"")</f>
        <v/>
      </c>
      <c r="FB14" s="349" t="str">
        <f>IF(AF14&gt;0,(VLOOKUP($A14,#REF!,29,0)*AF14),"")</f>
        <v/>
      </c>
      <c r="FC14" s="350" t="str">
        <f>IF(AG14&gt;0,(VLOOKUP($A14,#REF!,31,0)*AG14),"")</f>
        <v/>
      </c>
      <c r="FD14" s="349" t="str">
        <f>IF(AH14&gt;0,(VLOOKUP($A14,#REF!,29,0)*AH14),"")</f>
        <v/>
      </c>
      <c r="FE14" s="350" t="str">
        <f>IF(AI14&gt;0,(VLOOKUP($A14,#REF!,31,0)*AI14),"")</f>
        <v/>
      </c>
      <c r="FF14" s="349" t="str">
        <f>IF(AJ14&gt;0,(VLOOKUP($A14,#REF!,29,0)*AJ14),"")</f>
        <v/>
      </c>
      <c r="FG14" s="350" t="str">
        <f>IF(AK14&gt;0,(VLOOKUP($A14,#REF!,31,0)*AK14),"")</f>
        <v/>
      </c>
      <c r="FH14" s="349" t="str">
        <f>IF(AL14&gt;0,(VLOOKUP($A14,#REF!,29,0)*AL14),"")</f>
        <v/>
      </c>
      <c r="FI14" s="350" t="str">
        <f>IF(AM14&gt;0,(VLOOKUP($A14,#REF!,31,0)*AM14),"")</f>
        <v/>
      </c>
      <c r="FJ14" s="349" t="str">
        <f>IF(AN14&gt;0,(VLOOKUP($A14,#REF!,29,0)*AN14),"")</f>
        <v/>
      </c>
      <c r="FK14" s="350" t="str">
        <f>IF(AO14&gt;0,(VLOOKUP($A14,#REF!,31,0)*AO14),"")</f>
        <v/>
      </c>
      <c r="FL14" s="349" t="str">
        <f>IF(AP14&gt;0,(VLOOKUP($A14,#REF!,29,0)*AP14),"")</f>
        <v/>
      </c>
      <c r="FM14" s="350" t="str">
        <f>IF(AQ14&gt;0,(VLOOKUP($A14,#REF!,31,0)*AQ14),"")</f>
        <v/>
      </c>
      <c r="FN14" s="349" t="str">
        <f>IF(AR14&gt;0,(VLOOKUP($A14,#REF!,29,0)*AR14),"")</f>
        <v/>
      </c>
      <c r="FO14" s="350" t="str">
        <f>IF(AS14&gt;0,(VLOOKUP($A14,#REF!,31,0)*AS14),"")</f>
        <v/>
      </c>
      <c r="FP14" s="349" t="str">
        <f>IF(AT14&gt;0,(VLOOKUP($A14,#REF!,29,0)*AT14),"")</f>
        <v/>
      </c>
      <c r="FQ14" s="350" t="str">
        <f>IF(AU14&gt;0,(VLOOKUP($A14,#REF!,31,0)*AU14),"")</f>
        <v/>
      </c>
      <c r="FR14" s="349" t="str">
        <f>IF(AV14&gt;0,(VLOOKUP($A14,#REF!,29,0)*AV14),"")</f>
        <v/>
      </c>
      <c r="FS14" s="350" t="str">
        <f>IF(AW14&gt;0,(VLOOKUP($A14,#REF!,31,0)*AW14),"")</f>
        <v/>
      </c>
      <c r="FT14" s="349" t="str">
        <f>IF(AX14&gt;0,(VLOOKUP($A14,#REF!,29,0)*AX14),"")</f>
        <v/>
      </c>
      <c r="FU14" s="350" t="str">
        <f>IF(AY14&gt;0,(VLOOKUP($A14,#REF!,31,0)*AY14),"")</f>
        <v/>
      </c>
      <c r="FV14" s="349" t="str">
        <f>IF(AZ14&gt;0,(VLOOKUP($A14,#REF!,29,0)*AZ14),"")</f>
        <v/>
      </c>
      <c r="FW14" s="350" t="str">
        <f>IF(BA14&gt;0,(VLOOKUP($A14,#REF!,31,0)*BA14),"")</f>
        <v/>
      </c>
      <c r="FX14" s="349" t="str">
        <f>IF(BB14&gt;0,(VLOOKUP($A14,#REF!,29,0)*BB14),"")</f>
        <v/>
      </c>
      <c r="FY14" s="350" t="str">
        <f>IF(BC14&gt;0,(VLOOKUP($A14,#REF!,31,0)*BC14),"")</f>
        <v/>
      </c>
      <c r="FZ14" s="349" t="str">
        <f>IF(BD14&gt;0,(VLOOKUP($A14,#REF!,29,0)*BD14),"")</f>
        <v/>
      </c>
      <c r="GA14" s="350" t="str">
        <f>IF(BE14&gt;0,(VLOOKUP($A14,#REF!,31,0)*BE14),"")</f>
        <v/>
      </c>
      <c r="GB14" s="349" t="str">
        <f>IF(BF14&gt;0,(VLOOKUP($A14,#REF!,29,0)*BF14),"")</f>
        <v/>
      </c>
      <c r="GC14" s="350" t="str">
        <f>IF(BG14&gt;0,(VLOOKUP($A14,#REF!,31,0)*BG14),"")</f>
        <v/>
      </c>
      <c r="GD14" s="349" t="str">
        <f>IF(BH14&gt;0,(VLOOKUP($A14,#REF!,29,0)*BH14),"")</f>
        <v/>
      </c>
      <c r="GE14" s="350" t="str">
        <f>IF(BI14&gt;0,(VLOOKUP($A14,#REF!,31,0)*BI14),"")</f>
        <v/>
      </c>
      <c r="GF14" s="349" t="str">
        <f>IF(BJ14&gt;0,(VLOOKUP($A14,#REF!,29,0)*BJ14),"")</f>
        <v/>
      </c>
      <c r="GG14" s="350" t="str">
        <f>IF(BK14&gt;0,(VLOOKUP($A14,#REF!,31,0)*BK14),"")</f>
        <v/>
      </c>
      <c r="GH14" s="349" t="str">
        <f>IF(BL14&gt;0,(VLOOKUP($A14,#REF!,29,0)*BL14),"")</f>
        <v/>
      </c>
      <c r="GI14" s="350" t="str">
        <f>IF(BM14&gt;0,(VLOOKUP($A14,#REF!,31,0)*BM14),"")</f>
        <v/>
      </c>
      <c r="GJ14" s="349" t="str">
        <f>IF(BN14&gt;0,(VLOOKUP($A14,#REF!,29,0)*BN14),"")</f>
        <v/>
      </c>
      <c r="GK14" s="350" t="str">
        <f>IF(BO14&gt;0,(VLOOKUP($A14,#REF!,31,0)*BO14),"")</f>
        <v/>
      </c>
      <c r="GL14" s="349" t="str">
        <f>IF(BP14&gt;0,(VLOOKUP($A14,#REF!,29,0)*BP14),"")</f>
        <v/>
      </c>
      <c r="GM14" s="350" t="str">
        <f>IF(BQ14&gt;0,(VLOOKUP($A14,#REF!,31,0)*BQ14),"")</f>
        <v/>
      </c>
      <c r="GN14" s="349" t="str">
        <f>IF(BR14&gt;0,(VLOOKUP($A14,#REF!,29,0)*BR14),"")</f>
        <v/>
      </c>
      <c r="GO14" s="350" t="str">
        <f>IF(BS14&gt;0,(VLOOKUP($A14,#REF!,31,0)*BS14),"")</f>
        <v/>
      </c>
      <c r="GP14" s="349" t="str">
        <f>IF(BT14&gt;0,(VLOOKUP($A14,#REF!,29,0)*BT14),"")</f>
        <v/>
      </c>
      <c r="GQ14" s="350" t="str">
        <f>IF(BU14&gt;0,(VLOOKUP($A14,#REF!,31,0)*BU14),"")</f>
        <v/>
      </c>
      <c r="GR14" s="349" t="str">
        <f>IF(BV14&gt;0,(VLOOKUP($A14,#REF!,29,0)*BV14),"")</f>
        <v/>
      </c>
      <c r="GS14" s="350" t="str">
        <f>IF(BW14&gt;0,(VLOOKUP($A14,#REF!,31,0)*BW14),"")</f>
        <v/>
      </c>
      <c r="GT14" s="349" t="str">
        <f>IF(BX14&gt;0,(VLOOKUP($A14,#REF!,29,0)*BX14),"")</f>
        <v/>
      </c>
      <c r="GU14" s="350" t="str">
        <f>IF(BY14&gt;0,(VLOOKUP($A14,#REF!,31,0)*BY14),"")</f>
        <v/>
      </c>
      <c r="GV14" s="349" t="str">
        <f>IF(BZ14&gt;0,(VLOOKUP($A14,#REF!,29,0)*BZ14),"")</f>
        <v/>
      </c>
      <c r="GW14" s="350" t="str">
        <f>IF(CA14&gt;0,(VLOOKUP($A14,#REF!,31,0)*CA14),"")</f>
        <v/>
      </c>
      <c r="GX14" s="349" t="str">
        <f>IF(CB14&gt;0,(VLOOKUP($A14,#REF!,29,0)*CB14),"")</f>
        <v/>
      </c>
      <c r="GY14" s="350" t="str">
        <f>IF(CC14&gt;0,(VLOOKUP($A14,#REF!,31,0)*CC14),"")</f>
        <v/>
      </c>
      <c r="GZ14" s="349" t="str">
        <f>IF(CD14&gt;0,(VLOOKUP($A14,#REF!,29,0)*CD14),"")</f>
        <v/>
      </c>
      <c r="HA14" s="350" t="str">
        <f>IF(CE14&gt;0,(VLOOKUP($A14,#REF!,31,0)*CE14),"")</f>
        <v/>
      </c>
      <c r="HB14" s="349" t="str">
        <f>IF(CF14&gt;0,(VLOOKUP($A14,#REF!,29,0)*CF14),"")</f>
        <v/>
      </c>
      <c r="HC14" s="350" t="str">
        <f>IF(CG14&gt;0,(VLOOKUP($A14,#REF!,31,0)*CG14),"")</f>
        <v/>
      </c>
      <c r="HD14" s="349" t="str">
        <f>IF(CH14&gt;0,(VLOOKUP($A14,#REF!,29,0)*CH14),"")</f>
        <v/>
      </c>
      <c r="HE14" s="350" t="str">
        <f>IF(CI14&gt;0,(VLOOKUP($A14,#REF!,31,0)*CI14),"")</f>
        <v/>
      </c>
      <c r="HF14" s="349" t="str">
        <f>IF(CJ14&gt;0,(VLOOKUP($A14,#REF!,29,0)*CJ14),"")</f>
        <v/>
      </c>
      <c r="HG14" s="350" t="str">
        <f>IF(CK14&gt;0,(VLOOKUP($A14,#REF!,31,0)*CK14),"")</f>
        <v/>
      </c>
      <c r="HH14" s="349" t="str">
        <f>IF(CL14&gt;0,(VLOOKUP($A14,#REF!,29,0)*CL14),"")</f>
        <v/>
      </c>
      <c r="HI14" s="350" t="str">
        <f>IF(CM14&gt;0,(VLOOKUP($A14,#REF!,31,0)*CM14),"")</f>
        <v/>
      </c>
      <c r="HJ14" s="349" t="str">
        <f>IF(CN14&gt;0,(VLOOKUP($A14,#REF!,29,0)*CN14),"")</f>
        <v/>
      </c>
      <c r="HK14" s="350" t="str">
        <f>IF(CO14&gt;0,(VLOOKUP($A14,#REF!,31,0)*CO14),"")</f>
        <v/>
      </c>
      <c r="HL14" s="349" t="str">
        <f>IF(CP14&gt;0,(VLOOKUP($A14,#REF!,29,0)*CP14),"")</f>
        <v/>
      </c>
      <c r="HM14" s="350" t="str">
        <f>IF(CQ14&gt;0,(VLOOKUP($A14,#REF!,31,0)*CQ14),"")</f>
        <v/>
      </c>
      <c r="HN14" s="349" t="str">
        <f>IF(CR14&gt;0,(VLOOKUP($A14,#REF!,29,0)*CR14),"")</f>
        <v/>
      </c>
      <c r="HO14" s="350" t="str">
        <f>IF(CS14&gt;0,(VLOOKUP($A14,#REF!,31,0)*CS14),"")</f>
        <v/>
      </c>
      <c r="HP14" s="349" t="str">
        <f>IF(CT14&gt;0,(VLOOKUP($A14,#REF!,29,0)*CT14),"")</f>
        <v/>
      </c>
      <c r="HQ14" s="350" t="str">
        <f>IF(CU14&gt;0,(VLOOKUP($A14,#REF!,31,0)*CU14),"")</f>
        <v/>
      </c>
      <c r="HR14" s="349" t="str">
        <f>IF(CV14&gt;0,(VLOOKUP($A14,#REF!,29,0)*CV14),"")</f>
        <v/>
      </c>
      <c r="HS14" s="350" t="str">
        <f>IF(CW14&gt;0,(VLOOKUP($A14,#REF!,31,0)*CW14),"")</f>
        <v/>
      </c>
      <c r="HT14" s="349" t="str">
        <f>IF(CX14&gt;0,(VLOOKUP($A14,#REF!,29,0)*CX14),"")</f>
        <v/>
      </c>
      <c r="HU14" s="350" t="str">
        <f>IF(CY14&gt;0,(VLOOKUP($A14,#REF!,31,0)*CY14),"")</f>
        <v/>
      </c>
      <c r="HV14" s="349" t="str">
        <f>IF(CZ14&gt;0,(VLOOKUP($A14,#REF!,29,0)*CZ14),"")</f>
        <v/>
      </c>
      <c r="HW14" s="350" t="str">
        <f>IF(DA14&gt;0,(VLOOKUP($A14,#REF!,31,0)*DA14),"")</f>
        <v/>
      </c>
      <c r="HX14" s="349" t="str">
        <f>IF(DB14&gt;0,(VLOOKUP($A14,#REF!,29,0)*DB14),"")</f>
        <v/>
      </c>
      <c r="HY14" s="350" t="str">
        <f>IF(DC14&gt;0,(VLOOKUP($A14,#REF!,31,0)*DC14),"")</f>
        <v/>
      </c>
      <c r="HZ14" s="349" t="str">
        <f>IF(DD14&gt;0,(VLOOKUP($A14,#REF!,29,0)*DD14),"")</f>
        <v/>
      </c>
      <c r="IA14" s="350" t="str">
        <f>IF(DE14&gt;0,(VLOOKUP($A14,#REF!,31,0)*DE14),"")</f>
        <v/>
      </c>
      <c r="IB14" s="349" t="str">
        <f>IF(DF14&gt;0,(VLOOKUP($A14,#REF!,29,0)*DF14),"")</f>
        <v/>
      </c>
      <c r="IC14" s="350" t="str">
        <f>IF(DG14&gt;0,(VLOOKUP($A14,#REF!,31,0)*DG14),"")</f>
        <v/>
      </c>
      <c r="ID14" s="344"/>
      <c r="IE14" s="357"/>
      <c r="IF14" s="357"/>
    </row>
    <row r="15" spans="1:240" x14ac:dyDescent="0.25">
      <c r="A15" s="5" t="s">
        <v>1855</v>
      </c>
      <c r="B15" s="8" t="s">
        <v>1850</v>
      </c>
      <c r="C15" s="15" t="s">
        <v>1851</v>
      </c>
      <c r="D15" s="217" t="str">
        <f t="shared" si="209"/>
        <v/>
      </c>
      <c r="E15" s="215"/>
      <c r="F15" s="13"/>
      <c r="G15" s="56"/>
      <c r="H15" s="13"/>
      <c r="I15" s="56"/>
      <c r="J15" s="13"/>
      <c r="K15" s="56"/>
      <c r="L15" s="13"/>
      <c r="M15" s="56"/>
      <c r="N15" s="13"/>
      <c r="O15" s="56"/>
      <c r="P15" s="13"/>
      <c r="Q15" s="56"/>
      <c r="R15" s="13"/>
      <c r="S15" s="56"/>
      <c r="T15" s="13"/>
      <c r="U15" s="56"/>
      <c r="V15" s="13"/>
      <c r="W15" s="56"/>
      <c r="X15" s="13"/>
      <c r="Y15" s="56"/>
      <c r="Z15" s="13"/>
      <c r="AA15" s="187"/>
      <c r="AB15" s="13"/>
      <c r="AC15" s="56"/>
      <c r="AD15" s="13"/>
      <c r="AE15" s="187"/>
      <c r="AF15" s="13"/>
      <c r="AG15" s="56"/>
      <c r="AH15" s="13"/>
      <c r="AI15" s="56"/>
      <c r="AJ15" s="13"/>
      <c r="AK15" s="56"/>
      <c r="AL15" s="13"/>
      <c r="AM15" s="56"/>
      <c r="AN15" s="13"/>
      <c r="AO15" s="56"/>
      <c r="AP15" s="13"/>
      <c r="AQ15" s="56"/>
      <c r="AR15" s="13"/>
      <c r="AS15" s="56"/>
      <c r="AT15" s="13"/>
      <c r="AU15" s="56"/>
      <c r="AV15" s="13"/>
      <c r="AW15" s="56"/>
      <c r="AX15" s="13"/>
      <c r="AY15" s="56"/>
      <c r="AZ15" s="13"/>
      <c r="BA15" s="56"/>
      <c r="BB15" s="13"/>
      <c r="BC15" s="56"/>
      <c r="BD15" s="13"/>
      <c r="BE15" s="56"/>
      <c r="BF15" s="13"/>
      <c r="BG15" s="56"/>
      <c r="BH15" s="13"/>
      <c r="BI15" s="56"/>
      <c r="BJ15" s="13"/>
      <c r="BK15" s="56"/>
      <c r="BL15" s="13"/>
      <c r="BM15" s="56"/>
      <c r="BN15" s="13"/>
      <c r="BO15" s="56"/>
      <c r="BP15" s="13"/>
      <c r="BQ15" s="187"/>
      <c r="BR15" s="13"/>
      <c r="BS15" s="56"/>
      <c r="BT15" s="13"/>
      <c r="BU15" s="56"/>
      <c r="BV15" s="13"/>
      <c r="BW15" s="56"/>
      <c r="BX15" s="13"/>
      <c r="BY15" s="56"/>
      <c r="BZ15" s="13"/>
      <c r="CA15" s="56"/>
      <c r="CB15" s="13"/>
      <c r="CC15" s="187"/>
      <c r="CD15" s="13"/>
      <c r="CE15" s="56"/>
      <c r="CF15" s="13"/>
      <c r="CG15" s="56"/>
      <c r="CH15" s="13"/>
      <c r="CI15" s="56"/>
      <c r="CJ15" s="13"/>
      <c r="CK15" s="56"/>
      <c r="CL15" s="13"/>
      <c r="CM15" s="56"/>
      <c r="CN15" s="13"/>
      <c r="CO15" s="56"/>
      <c r="CP15" s="13"/>
      <c r="CQ15" s="56"/>
      <c r="CR15" s="13"/>
      <c r="CS15" s="56"/>
      <c r="CT15" s="13"/>
      <c r="CU15" s="187"/>
      <c r="CV15" s="13"/>
      <c r="CW15" s="56"/>
      <c r="CX15" s="13"/>
      <c r="CY15" s="56"/>
      <c r="CZ15" s="13"/>
      <c r="DA15" s="56"/>
      <c r="DB15" s="13"/>
      <c r="DC15" s="56"/>
      <c r="DD15" s="13"/>
      <c r="DE15" s="187"/>
      <c r="DF15" s="13"/>
      <c r="DG15" s="187"/>
      <c r="DH15" s="73"/>
      <c r="DI15" s="45"/>
      <c r="DJ15" s="79"/>
      <c r="DK15" s="73"/>
      <c r="DL15" s="78"/>
      <c r="DM15" s="79"/>
      <c r="DN15" s="3"/>
      <c r="DO15" s="12"/>
      <c r="DP15" s="311"/>
      <c r="DQ15" s="3"/>
      <c r="DR15" s="56"/>
      <c r="DS15" s="3"/>
      <c r="DT15" s="31">
        <f t="shared" si="206"/>
        <v>0</v>
      </c>
      <c r="DU15" s="31" t="e">
        <f>(DT15*(VLOOKUP(A15,#REF!,29,0)))-(IF(DO15="x",MROUND(DP15*(VLOOKUP(A15,#REF!,29,0)*0.08),0.05),0))</f>
        <v>#REF!</v>
      </c>
      <c r="DV15" s="31">
        <f t="shared" si="207"/>
        <v>0</v>
      </c>
      <c r="DW15" s="31" t="e">
        <f>(DV15*(VLOOKUP(A15,#REF!,31,0)))</f>
        <v>#REF!</v>
      </c>
      <c r="DX15" s="318" t="e">
        <f>VLOOKUP(A15,#REF!,33,0)</f>
        <v>#REF!</v>
      </c>
      <c r="DY15" s="31" t="e">
        <f t="shared" ref="DY15" si="212">DX15-(DW15+DU15)</f>
        <v>#REF!</v>
      </c>
      <c r="DZ15" s="309" t="e">
        <f t="shared" si="208"/>
        <v>#REF!</v>
      </c>
      <c r="EA15" s="5"/>
      <c r="EB15" s="41" t="str">
        <f>IF(F15&gt;0,(VLOOKUP($A15,#REF!,29,0)*F15),"")</f>
        <v/>
      </c>
      <c r="EC15" s="55" t="str">
        <f>IF(G15&gt;0,(VLOOKUP($A15,#REF!,31,0)*G15),"")</f>
        <v/>
      </c>
      <c r="ED15" s="41" t="str">
        <f>IF(H15&gt;0,(VLOOKUP($A15,#REF!,29,0)*H15),"")</f>
        <v/>
      </c>
      <c r="EE15" s="55" t="str">
        <f>IF(I15&gt;0,(VLOOKUP($A15,#REF!,31,0)*I15),"")</f>
        <v/>
      </c>
      <c r="EF15" s="41" t="str">
        <f>IF(J15&gt;0,(VLOOKUP($A15,#REF!,29,0)*J15),"")</f>
        <v/>
      </c>
      <c r="EG15" s="55" t="str">
        <f>IF(K15&gt;0,(VLOOKUP($A15,#REF!,31,0)*K15),"")</f>
        <v/>
      </c>
      <c r="EH15" s="41" t="str">
        <f>IF(L15&gt;0,(VLOOKUP($A15,#REF!,29,0)*L15),"")</f>
        <v/>
      </c>
      <c r="EI15" s="55" t="str">
        <f>IF(M15&gt;0,(VLOOKUP($A15,#REF!,31,0)*M15),"")</f>
        <v/>
      </c>
      <c r="EJ15" s="41" t="str">
        <f>IF(N15&gt;0,(VLOOKUP($A15,#REF!,29,0)*N15),"")</f>
        <v/>
      </c>
      <c r="EK15" s="55" t="str">
        <f>IF(O15&gt;0,(VLOOKUP($A15,#REF!,31,0)*O15),"")</f>
        <v/>
      </c>
      <c r="EL15" s="41" t="str">
        <f>IF(P15&gt;0,(VLOOKUP($A15,#REF!,29,0)*P15),"")</f>
        <v/>
      </c>
      <c r="EM15" s="55" t="str">
        <f>IF(Q15&gt;0,(VLOOKUP($A15,#REF!,31,0)*Q15),"")</f>
        <v/>
      </c>
      <c r="EN15" s="41" t="str">
        <f>IF(R15&gt;0,(VLOOKUP($A15,#REF!,29,0)*R15),"")</f>
        <v/>
      </c>
      <c r="EO15" s="55" t="str">
        <f>IF(S15&gt;0,(VLOOKUP($A15,#REF!,31,0)*S15),"")</f>
        <v/>
      </c>
      <c r="EP15" s="41" t="str">
        <f>IF(T15&gt;0,(VLOOKUP($A15,#REF!,29,0)*T15),"")</f>
        <v/>
      </c>
      <c r="EQ15" s="55" t="str">
        <f>IF(U15&gt;0,(VLOOKUP($A15,#REF!,31,0)*U15),"")</f>
        <v/>
      </c>
      <c r="ER15" s="41" t="str">
        <f>IF(V15&gt;0,(VLOOKUP($A15,#REF!,29,0)*V15),"")</f>
        <v/>
      </c>
      <c r="ES15" s="55" t="str">
        <f>IF(W15&gt;0,(VLOOKUP($A15,#REF!,31,0)*W15),"")</f>
        <v/>
      </c>
      <c r="ET15" s="41" t="str">
        <f>IF(X15&gt;0,(VLOOKUP($A15,#REF!,29,0)*X15),"")</f>
        <v/>
      </c>
      <c r="EU15" s="55" t="str">
        <f>IF(Y15&gt;0,(VLOOKUP($A15,#REF!,31,0)*Y15),"")</f>
        <v/>
      </c>
      <c r="EV15" s="41" t="str">
        <f>IF(Z15&gt;0,(VLOOKUP($A15,#REF!,29,0)*Z15),"")</f>
        <v/>
      </c>
      <c r="EW15" s="55" t="str">
        <f>IF(AA15&gt;0,(VLOOKUP($A15,#REF!,31,0)*AA15),"")</f>
        <v/>
      </c>
      <c r="EX15" s="41" t="str">
        <f>IF(AB15&gt;0,(VLOOKUP($A15,#REF!,29,0)*AB15),"")</f>
        <v/>
      </c>
      <c r="EY15" s="55" t="str">
        <f>IF(AC15&gt;0,(VLOOKUP($A15,#REF!,31,0)*AC15),"")</f>
        <v/>
      </c>
      <c r="EZ15" s="41" t="str">
        <f>IF(AD15&gt;0,(VLOOKUP($A15,#REF!,29,0)*AD15),"")</f>
        <v/>
      </c>
      <c r="FA15" s="55" t="str">
        <f>IF(AE15&gt;0,(VLOOKUP($A15,#REF!,31,0)*AE15),"")</f>
        <v/>
      </c>
      <c r="FB15" s="41" t="str">
        <f>IF(AF15&gt;0,(VLOOKUP($A15,#REF!,29,0)*AF15),"")</f>
        <v/>
      </c>
      <c r="FC15" s="55" t="str">
        <f>IF(AG15&gt;0,(VLOOKUP($A15,#REF!,31,0)*AG15),"")</f>
        <v/>
      </c>
      <c r="FD15" s="41" t="str">
        <f>IF(AH15&gt;0,(VLOOKUP($A15,#REF!,29,0)*AH15),"")</f>
        <v/>
      </c>
      <c r="FE15" s="55" t="str">
        <f>IF(AI15&gt;0,(VLOOKUP($A15,#REF!,31,0)*AI15),"")</f>
        <v/>
      </c>
      <c r="FF15" s="41" t="str">
        <f>IF(AJ15&gt;0,(VLOOKUP($A15,#REF!,29,0)*AJ15),"")</f>
        <v/>
      </c>
      <c r="FG15" s="55" t="str">
        <f>IF(AK15&gt;0,(VLOOKUP($A15,#REF!,31,0)*AK15),"")</f>
        <v/>
      </c>
      <c r="FH15" s="41" t="str">
        <f>IF(AL15&gt;0,(VLOOKUP($A15,#REF!,29,0)*AL15),"")</f>
        <v/>
      </c>
      <c r="FI15" s="55" t="str">
        <f>IF(AM15&gt;0,(VLOOKUP($A15,#REF!,31,0)*AM15),"")</f>
        <v/>
      </c>
      <c r="FJ15" s="41" t="str">
        <f>IF(AN15&gt;0,(VLOOKUP($A15,#REF!,29,0)*AN15),"")</f>
        <v/>
      </c>
      <c r="FK15" s="55" t="str">
        <f>IF(AO15&gt;0,(VLOOKUP($A15,#REF!,31,0)*AO15),"")</f>
        <v/>
      </c>
      <c r="FL15" s="41" t="str">
        <f>IF(AP15&gt;0,(VLOOKUP($A15,#REF!,29,0)*AP15),"")</f>
        <v/>
      </c>
      <c r="FM15" s="55" t="str">
        <f>IF(AQ15&gt;0,(VLOOKUP($A15,#REF!,31,0)*AQ15),"")</f>
        <v/>
      </c>
      <c r="FN15" s="41" t="str">
        <f>IF(AR15&gt;0,(VLOOKUP($A15,#REF!,29,0)*AR15),"")</f>
        <v/>
      </c>
      <c r="FO15" s="55" t="str">
        <f>IF(AS15&gt;0,(VLOOKUP($A15,#REF!,31,0)*AS15),"")</f>
        <v/>
      </c>
      <c r="FP15" s="41" t="str">
        <f>IF(AT15&gt;0,(VLOOKUP($A15,#REF!,29,0)*AT15),"")</f>
        <v/>
      </c>
      <c r="FQ15" s="55" t="str">
        <f>IF(AU15&gt;0,(VLOOKUP($A15,#REF!,31,0)*AU15),"")</f>
        <v/>
      </c>
      <c r="FR15" s="41" t="str">
        <f>IF(AV15&gt;0,(VLOOKUP($A15,#REF!,29,0)*AV15),"")</f>
        <v/>
      </c>
      <c r="FS15" s="55" t="str">
        <f>IF(AW15&gt;0,(VLOOKUP($A15,#REF!,31,0)*AW15),"")</f>
        <v/>
      </c>
      <c r="FT15" s="41" t="str">
        <f>IF(AX15&gt;0,(VLOOKUP($A15,#REF!,29,0)*AX15),"")</f>
        <v/>
      </c>
      <c r="FU15" s="55" t="str">
        <f>IF(AY15&gt;0,(VLOOKUP($A15,#REF!,31,0)*AY15),"")</f>
        <v/>
      </c>
      <c r="FV15" s="41" t="str">
        <f>IF(AZ15&gt;0,(VLOOKUP($A15,#REF!,29,0)*AZ15),"")</f>
        <v/>
      </c>
      <c r="FW15" s="55" t="str">
        <f>IF(BA15&gt;0,(VLOOKUP($A15,#REF!,31,0)*BA15),"")</f>
        <v/>
      </c>
      <c r="FX15" s="41" t="str">
        <f>IF(BB15&gt;0,(VLOOKUP($A15,#REF!,29,0)*BB15),"")</f>
        <v/>
      </c>
      <c r="FY15" s="55" t="str">
        <f>IF(BC15&gt;0,(VLOOKUP($A15,#REF!,31,0)*BC15),"")</f>
        <v/>
      </c>
      <c r="FZ15" s="41" t="str">
        <f>IF(BD15&gt;0,(VLOOKUP($A15,#REF!,29,0)*BD15),"")</f>
        <v/>
      </c>
      <c r="GA15" s="55" t="str">
        <f>IF(BE15&gt;0,(VLOOKUP($A15,#REF!,31,0)*BE15),"")</f>
        <v/>
      </c>
      <c r="GB15" s="41" t="str">
        <f>IF(BF15&gt;0,(VLOOKUP($A15,#REF!,29,0)*BF15),"")</f>
        <v/>
      </c>
      <c r="GC15" s="55" t="str">
        <f>IF(BG15&gt;0,(VLOOKUP($A15,#REF!,31,0)*BG15),"")</f>
        <v/>
      </c>
      <c r="GD15" s="41" t="str">
        <f>IF(BH15&gt;0,(VLOOKUP($A15,#REF!,29,0)*BH15),"")</f>
        <v/>
      </c>
      <c r="GE15" s="55" t="str">
        <f>IF(BI15&gt;0,(VLOOKUP($A15,#REF!,31,0)*BI15),"")</f>
        <v/>
      </c>
      <c r="GF15" s="41" t="str">
        <f>IF(BJ15&gt;0,(VLOOKUP($A15,#REF!,29,0)*BJ15),"")</f>
        <v/>
      </c>
      <c r="GG15" s="55" t="str">
        <f>IF(BK15&gt;0,(VLOOKUP($A15,#REF!,31,0)*BK15),"")</f>
        <v/>
      </c>
      <c r="GH15" s="41" t="str">
        <f>IF(BL15&gt;0,(VLOOKUP($A15,#REF!,29,0)*BL15),"")</f>
        <v/>
      </c>
      <c r="GI15" s="55" t="str">
        <f>IF(BM15&gt;0,(VLOOKUP($A15,#REF!,31,0)*BM15),"")</f>
        <v/>
      </c>
      <c r="GJ15" s="41" t="str">
        <f>IF(BN15&gt;0,(VLOOKUP($A15,#REF!,29,0)*BN15),"")</f>
        <v/>
      </c>
      <c r="GK15" s="55" t="str">
        <f>IF(BO15&gt;0,(VLOOKUP($A15,#REF!,31,0)*BO15),"")</f>
        <v/>
      </c>
      <c r="GL15" s="41" t="str">
        <f>IF(BP15&gt;0,(VLOOKUP($A15,#REF!,29,0)*BP15),"")</f>
        <v/>
      </c>
      <c r="GM15" s="55" t="str">
        <f>IF(BQ15&gt;0,(VLOOKUP($A15,#REF!,31,0)*BQ15),"")</f>
        <v/>
      </c>
      <c r="GN15" s="41" t="str">
        <f>IF(BR15&gt;0,(VLOOKUP($A15,#REF!,29,0)*BR15),"")</f>
        <v/>
      </c>
      <c r="GO15" s="55" t="str">
        <f>IF(BS15&gt;0,(VLOOKUP($A15,#REF!,31,0)*BS15),"")</f>
        <v/>
      </c>
      <c r="GP15" s="41" t="str">
        <f>IF(BT15&gt;0,(VLOOKUP($A15,#REF!,29,0)*BT15),"")</f>
        <v/>
      </c>
      <c r="GQ15" s="55" t="str">
        <f>IF(BU15&gt;0,(VLOOKUP($A15,#REF!,31,0)*BU15),"")</f>
        <v/>
      </c>
      <c r="GR15" s="41" t="str">
        <f>IF(BV15&gt;0,(VLOOKUP($A15,#REF!,29,0)*BV15),"")</f>
        <v/>
      </c>
      <c r="GS15" s="55" t="str">
        <f>IF(BW15&gt;0,(VLOOKUP($A15,#REF!,31,0)*BW15),"")</f>
        <v/>
      </c>
      <c r="GT15" s="41" t="str">
        <f>IF(BX15&gt;0,(VLOOKUP($A15,#REF!,29,0)*BX15),"")</f>
        <v/>
      </c>
      <c r="GU15" s="55" t="str">
        <f>IF(BY15&gt;0,(VLOOKUP($A15,#REF!,31,0)*BY15),"")</f>
        <v/>
      </c>
      <c r="GV15" s="41" t="str">
        <f>IF(BZ15&gt;0,(VLOOKUP($A15,#REF!,29,0)*BZ15),"")</f>
        <v/>
      </c>
      <c r="GW15" s="55" t="str">
        <f>IF(CA15&gt;0,(VLOOKUP($A15,#REF!,31,0)*CA15),"")</f>
        <v/>
      </c>
      <c r="GX15" s="41" t="str">
        <f>IF(CB15&gt;0,(VLOOKUP($A15,#REF!,29,0)*CB15),"")</f>
        <v/>
      </c>
      <c r="GY15" s="55" t="str">
        <f>IF(CC15&gt;0,(VLOOKUP($A15,#REF!,31,0)*CC15),"")</f>
        <v/>
      </c>
      <c r="GZ15" s="41" t="str">
        <f>IF(CD15&gt;0,(VLOOKUP($A15,#REF!,29,0)*CD15),"")</f>
        <v/>
      </c>
      <c r="HA15" s="55" t="str">
        <f>IF(CE15&gt;0,(VLOOKUP($A15,#REF!,31,0)*CE15),"")</f>
        <v/>
      </c>
      <c r="HB15" s="41" t="str">
        <f>IF(CF15&gt;0,(VLOOKUP($A15,#REF!,29,0)*CF15),"")</f>
        <v/>
      </c>
      <c r="HC15" s="55" t="str">
        <f>IF(CG15&gt;0,(VLOOKUP($A15,#REF!,31,0)*CG15),"")</f>
        <v/>
      </c>
      <c r="HD15" s="41" t="str">
        <f>IF(CH15&gt;0,(VLOOKUP($A15,#REF!,29,0)*CH15),"")</f>
        <v/>
      </c>
      <c r="HE15" s="55" t="str">
        <f>IF(CI15&gt;0,(VLOOKUP($A15,#REF!,31,0)*CI15),"")</f>
        <v/>
      </c>
      <c r="HF15" s="41" t="str">
        <f>IF(CJ15&gt;0,(VLOOKUP($A15,#REF!,29,0)*CJ15),"")</f>
        <v/>
      </c>
      <c r="HG15" s="55" t="str">
        <f>IF(CK15&gt;0,(VLOOKUP($A15,#REF!,31,0)*CK15),"")</f>
        <v/>
      </c>
      <c r="HH15" s="41" t="str">
        <f>IF(CL15&gt;0,(VLOOKUP($A15,#REF!,29,0)*CL15),"")</f>
        <v/>
      </c>
      <c r="HI15" s="55" t="str">
        <f>IF(CM15&gt;0,(VLOOKUP($A15,#REF!,31,0)*CM15),"")</f>
        <v/>
      </c>
      <c r="HJ15" s="41" t="str">
        <f>IF(CN15&gt;0,(VLOOKUP($A15,#REF!,29,0)*CN15),"")</f>
        <v/>
      </c>
      <c r="HK15" s="55" t="str">
        <f>IF(CO15&gt;0,(VLOOKUP($A15,#REF!,31,0)*CO15),"")</f>
        <v/>
      </c>
      <c r="HL15" s="41" t="str">
        <f>IF(CP15&gt;0,(VLOOKUP($A15,#REF!,29,0)*CP15),"")</f>
        <v/>
      </c>
      <c r="HM15" s="55" t="str">
        <f>IF(CQ15&gt;0,(VLOOKUP($A15,#REF!,31,0)*CQ15),"")</f>
        <v/>
      </c>
      <c r="HN15" s="41" t="str">
        <f>IF(CR15&gt;0,(VLOOKUP($A15,#REF!,29,0)*CR15),"")</f>
        <v/>
      </c>
      <c r="HO15" s="55" t="str">
        <f>IF(CS15&gt;0,(VLOOKUP($A15,#REF!,31,0)*CS15),"")</f>
        <v/>
      </c>
      <c r="HP15" s="41" t="str">
        <f>IF(CT15&gt;0,(VLOOKUP($A15,#REF!,29,0)*CT15),"")</f>
        <v/>
      </c>
      <c r="HQ15" s="55" t="str">
        <f>IF(CU15&gt;0,(VLOOKUP($A15,#REF!,31,0)*CU15),"")</f>
        <v/>
      </c>
      <c r="HR15" s="41" t="str">
        <f>IF(CV15&gt;0,(VLOOKUP($A15,#REF!,29,0)*CV15),"")</f>
        <v/>
      </c>
      <c r="HS15" s="55" t="str">
        <f>IF(CW15&gt;0,(VLOOKUP($A15,#REF!,31,0)*CW15),"")</f>
        <v/>
      </c>
      <c r="HT15" s="41" t="str">
        <f>IF(CX15&gt;0,(VLOOKUP($A15,#REF!,29,0)*CX15),"")</f>
        <v/>
      </c>
      <c r="HU15" s="55" t="str">
        <f>IF(CY15&gt;0,(VLOOKUP($A15,#REF!,31,0)*CY15),"")</f>
        <v/>
      </c>
      <c r="HV15" s="41" t="str">
        <f>IF(CZ15&gt;0,(VLOOKUP($A15,#REF!,29,0)*CZ15),"")</f>
        <v/>
      </c>
      <c r="HW15" s="55" t="str">
        <f>IF(DA15&gt;0,(VLOOKUP($A15,#REF!,31,0)*DA15),"")</f>
        <v/>
      </c>
      <c r="HX15" s="41" t="str">
        <f>IF(DB15&gt;0,(VLOOKUP($A15,#REF!,29,0)*DB15),"")</f>
        <v/>
      </c>
      <c r="HY15" s="55" t="str">
        <f>IF(DC15&gt;0,(VLOOKUP($A15,#REF!,31,0)*DC15),"")</f>
        <v/>
      </c>
      <c r="HZ15" s="41" t="str">
        <f>IF(DD15&gt;0,(VLOOKUP($A15,#REF!,29,0)*DD15),"")</f>
        <v/>
      </c>
      <c r="IA15" s="55" t="str">
        <f>IF(DE15&gt;0,(VLOOKUP($A15,#REF!,31,0)*DE15),"")</f>
        <v/>
      </c>
      <c r="IB15" s="41" t="str">
        <f>IF(DF15&gt;0,(VLOOKUP($A15,#REF!,29,0)*DF15),"")</f>
        <v/>
      </c>
      <c r="IC15" s="55" t="str">
        <f>IF(DG15&gt;0,(VLOOKUP($A15,#REF!,31,0)*DG15),"")</f>
        <v/>
      </c>
      <c r="ID15" s="5"/>
      <c r="IE15" s="31"/>
      <c r="IF15" s="31"/>
    </row>
    <row r="16" spans="1:240" x14ac:dyDescent="0.25">
      <c r="A16" s="344" t="s">
        <v>229</v>
      </c>
      <c r="B16" s="360" t="s">
        <v>12</v>
      </c>
      <c r="C16" s="361" t="s">
        <v>13</v>
      </c>
      <c r="D16" s="347">
        <f t="shared" si="209"/>
        <v>147</v>
      </c>
      <c r="E16" s="348"/>
      <c r="F16" s="362"/>
      <c r="G16" s="363"/>
      <c r="H16" s="362"/>
      <c r="I16" s="363"/>
      <c r="J16" s="362"/>
      <c r="K16" s="363"/>
      <c r="L16" s="362"/>
      <c r="M16" s="363"/>
      <c r="N16" s="362"/>
      <c r="O16" s="363"/>
      <c r="P16" s="362"/>
      <c r="Q16" s="363"/>
      <c r="R16" s="362"/>
      <c r="S16" s="363"/>
      <c r="T16" s="362"/>
      <c r="U16" s="363"/>
      <c r="V16" s="362"/>
      <c r="W16" s="363"/>
      <c r="X16" s="362"/>
      <c r="Y16" s="363"/>
      <c r="Z16" s="362"/>
      <c r="AA16" s="364"/>
      <c r="AB16" s="362"/>
      <c r="AC16" s="363"/>
      <c r="AD16" s="362"/>
      <c r="AE16" s="364"/>
      <c r="AF16" s="362"/>
      <c r="AG16" s="363"/>
      <c r="AH16" s="362"/>
      <c r="AI16" s="363"/>
      <c r="AJ16" s="362"/>
      <c r="AK16" s="363"/>
      <c r="AL16" s="424">
        <v>135</v>
      </c>
      <c r="AM16" s="425">
        <v>8</v>
      </c>
      <c r="AN16" s="362"/>
      <c r="AO16" s="363"/>
      <c r="AP16" s="362"/>
      <c r="AQ16" s="363"/>
      <c r="AR16" s="424">
        <v>4</v>
      </c>
      <c r="AS16" s="363"/>
      <c r="AT16" s="362"/>
      <c r="AU16" s="363"/>
      <c r="AV16" s="362"/>
      <c r="AW16" s="363"/>
      <c r="AX16" s="362"/>
      <c r="AY16" s="363"/>
      <c r="AZ16" s="362"/>
      <c r="BA16" s="363"/>
      <c r="BB16" s="362"/>
      <c r="BC16" s="363"/>
      <c r="BD16" s="362"/>
      <c r="BE16" s="363"/>
      <c r="BF16" s="362"/>
      <c r="BG16" s="363"/>
      <c r="BH16" s="362"/>
      <c r="BI16" s="363"/>
      <c r="BJ16" s="362"/>
      <c r="BK16" s="363"/>
      <c r="BL16" s="362"/>
      <c r="BM16" s="363"/>
      <c r="BN16" s="362"/>
      <c r="BO16" s="363"/>
      <c r="BP16" s="362"/>
      <c r="BQ16" s="364"/>
      <c r="BR16" s="362"/>
      <c r="BS16" s="363"/>
      <c r="BT16" s="362"/>
      <c r="BU16" s="363"/>
      <c r="BV16" s="362"/>
      <c r="BW16" s="363"/>
      <c r="BX16" s="362"/>
      <c r="BY16" s="363"/>
      <c r="BZ16" s="362"/>
      <c r="CA16" s="363"/>
      <c r="CB16" s="362"/>
      <c r="CC16" s="364"/>
      <c r="CD16" s="362"/>
      <c r="CE16" s="363"/>
      <c r="CF16" s="362"/>
      <c r="CG16" s="363"/>
      <c r="CH16" s="362"/>
      <c r="CI16" s="363"/>
      <c r="CJ16" s="362"/>
      <c r="CK16" s="363"/>
      <c r="CL16" s="362"/>
      <c r="CM16" s="363"/>
      <c r="CN16" s="362"/>
      <c r="CO16" s="363"/>
      <c r="CP16" s="362"/>
      <c r="CQ16" s="363"/>
      <c r="CR16" s="362"/>
      <c r="CS16" s="363"/>
      <c r="CT16" s="362"/>
      <c r="CU16" s="364"/>
      <c r="CV16" s="362"/>
      <c r="CW16" s="363"/>
      <c r="CX16" s="362"/>
      <c r="CY16" s="363"/>
      <c r="CZ16" s="362"/>
      <c r="DA16" s="363"/>
      <c r="DB16" s="362"/>
      <c r="DC16" s="363"/>
      <c r="DD16" s="362"/>
      <c r="DE16" s="364"/>
      <c r="DF16" s="362"/>
      <c r="DG16" s="364"/>
      <c r="DH16" s="352"/>
      <c r="DI16" s="365"/>
      <c r="DJ16" s="363"/>
      <c r="DK16" s="352"/>
      <c r="DL16" s="365"/>
      <c r="DM16" s="363"/>
      <c r="DN16" s="354"/>
      <c r="DO16" s="366"/>
      <c r="DP16" s="367"/>
      <c r="DQ16" s="354"/>
      <c r="DR16" s="363"/>
      <c r="DS16" s="354"/>
      <c r="DT16" s="357">
        <f t="shared" si="206"/>
        <v>139</v>
      </c>
      <c r="DU16" s="357" t="e">
        <f>(DT16*(VLOOKUP(A16,#REF!,29,0)))-(IF(DO16="x",MROUND(DP16*(VLOOKUP(A16,#REF!,29,0)*0.08),0.05),0))</f>
        <v>#REF!</v>
      </c>
      <c r="DV16" s="357">
        <f t="shared" si="207"/>
        <v>8</v>
      </c>
      <c r="DW16" s="357" t="e">
        <f>(DV16*(VLOOKUP(A16,#REF!,31,0)))</f>
        <v>#REF!</v>
      </c>
      <c r="DX16" s="358" t="e">
        <f>VLOOKUP(A16,#REF!,33,0)</f>
        <v>#REF!</v>
      </c>
      <c r="DY16" s="357" t="e">
        <f t="shared" si="210"/>
        <v>#REF!</v>
      </c>
      <c r="DZ16" s="359" t="e">
        <f t="shared" si="208"/>
        <v>#REF!</v>
      </c>
      <c r="EA16" s="344"/>
      <c r="EB16" s="349" t="str">
        <f>IF(F16&gt;0,(VLOOKUP($A16,#REF!,29,0)*F16),"")</f>
        <v/>
      </c>
      <c r="EC16" s="350" t="str">
        <f>IF(G16&gt;0,(VLOOKUP($A16,#REF!,31,0)*G16),"")</f>
        <v/>
      </c>
      <c r="ED16" s="349" t="str">
        <f>IF(H16&gt;0,(VLOOKUP($A16,#REF!,29,0)*H16),"")</f>
        <v/>
      </c>
      <c r="EE16" s="350" t="str">
        <f>IF(I16&gt;0,(VLOOKUP($A16,#REF!,31,0)*I16),"")</f>
        <v/>
      </c>
      <c r="EF16" s="349" t="str">
        <f>IF(J16&gt;0,(VLOOKUP($A16,#REF!,29,0)*J16),"")</f>
        <v/>
      </c>
      <c r="EG16" s="350" t="str">
        <f>IF(K16&gt;0,(VLOOKUP($A16,#REF!,31,0)*K16),"")</f>
        <v/>
      </c>
      <c r="EH16" s="349" t="str">
        <f>IF(L16&gt;0,(VLOOKUP($A16,#REF!,29,0)*L16),"")</f>
        <v/>
      </c>
      <c r="EI16" s="350" t="str">
        <f>IF(M16&gt;0,(VLOOKUP($A16,#REF!,31,0)*M16),"")</f>
        <v/>
      </c>
      <c r="EJ16" s="349" t="str">
        <f>IF(N16&gt;0,(VLOOKUP($A16,#REF!,29,0)*N16),"")</f>
        <v/>
      </c>
      <c r="EK16" s="350" t="str">
        <f>IF(O16&gt;0,(VLOOKUP($A16,#REF!,31,0)*O16),"")</f>
        <v/>
      </c>
      <c r="EL16" s="349" t="str">
        <f>IF(P16&gt;0,(VLOOKUP($A16,#REF!,29,0)*P16),"")</f>
        <v/>
      </c>
      <c r="EM16" s="350" t="str">
        <f>IF(Q16&gt;0,(VLOOKUP($A16,#REF!,31,0)*Q16),"")</f>
        <v/>
      </c>
      <c r="EN16" s="349" t="str">
        <f>IF(R16&gt;0,(VLOOKUP($A16,#REF!,29,0)*R16),"")</f>
        <v/>
      </c>
      <c r="EO16" s="350" t="str">
        <f>IF(S16&gt;0,(VLOOKUP($A16,#REF!,31,0)*S16),"")</f>
        <v/>
      </c>
      <c r="EP16" s="349" t="str">
        <f>IF(T16&gt;0,(VLOOKUP($A16,#REF!,29,0)*T16),"")</f>
        <v/>
      </c>
      <c r="EQ16" s="350" t="str">
        <f>IF(U16&gt;0,(VLOOKUP($A16,#REF!,31,0)*U16),"")</f>
        <v/>
      </c>
      <c r="ER16" s="349" t="str">
        <f>IF(V16&gt;0,(VLOOKUP($A16,#REF!,29,0)*V16),"")</f>
        <v/>
      </c>
      <c r="ES16" s="350" t="str">
        <f>IF(W16&gt;0,(VLOOKUP($A16,#REF!,31,0)*W16),"")</f>
        <v/>
      </c>
      <c r="ET16" s="349" t="str">
        <f>IF(X16&gt;0,(VLOOKUP($A16,#REF!,29,0)*X16),"")</f>
        <v/>
      </c>
      <c r="EU16" s="350" t="str">
        <f>IF(Y16&gt;0,(VLOOKUP($A16,#REF!,31,0)*Y16),"")</f>
        <v/>
      </c>
      <c r="EV16" s="349" t="str">
        <f>IF(Z16&gt;0,(VLOOKUP($A16,#REF!,29,0)*Z16),"")</f>
        <v/>
      </c>
      <c r="EW16" s="350" t="str">
        <f>IF(AA16&gt;0,(VLOOKUP($A16,#REF!,31,0)*AA16),"")</f>
        <v/>
      </c>
      <c r="EX16" s="349" t="str">
        <f>IF(AB16&gt;0,(VLOOKUP($A16,#REF!,29,0)*AB16),"")</f>
        <v/>
      </c>
      <c r="EY16" s="350" t="str">
        <f>IF(AC16&gt;0,(VLOOKUP($A16,#REF!,31,0)*AC16),"")</f>
        <v/>
      </c>
      <c r="EZ16" s="349" t="str">
        <f>IF(AD16&gt;0,(VLOOKUP($A16,#REF!,29,0)*AD16),"")</f>
        <v/>
      </c>
      <c r="FA16" s="350" t="str">
        <f>IF(AE16&gt;0,(VLOOKUP($A16,#REF!,31,0)*AE16),"")</f>
        <v/>
      </c>
      <c r="FB16" s="349" t="str">
        <f>IF(AF16&gt;0,(VLOOKUP($A16,#REF!,29,0)*AF16),"")</f>
        <v/>
      </c>
      <c r="FC16" s="350" t="str">
        <f>IF(AG16&gt;0,(VLOOKUP($A16,#REF!,31,0)*AG16),"")</f>
        <v/>
      </c>
      <c r="FD16" s="349" t="str">
        <f>IF(AH16&gt;0,(VLOOKUP($A16,#REF!,29,0)*AH16),"")</f>
        <v/>
      </c>
      <c r="FE16" s="350" t="str">
        <f>IF(AI16&gt;0,(VLOOKUP($A16,#REF!,31,0)*AI16),"")</f>
        <v/>
      </c>
      <c r="FF16" s="349" t="str">
        <f>IF(AJ16&gt;0,(VLOOKUP($A16,#REF!,29,0)*AJ16),"")</f>
        <v/>
      </c>
      <c r="FG16" s="350" t="str">
        <f>IF(AK16&gt;0,(VLOOKUP($A16,#REF!,31,0)*AK16),"")</f>
        <v/>
      </c>
      <c r="FH16" s="349" t="e">
        <f>IF(AL16&gt;0,(VLOOKUP($A16,#REF!,29,0)*AL16),"")</f>
        <v>#REF!</v>
      </c>
      <c r="FI16" s="350" t="e">
        <f>IF(AM16&gt;0,(VLOOKUP($A16,#REF!,31,0)*AM16),"")</f>
        <v>#REF!</v>
      </c>
      <c r="FJ16" s="349" t="str">
        <f>IF(AN16&gt;0,(VLOOKUP($A16,#REF!,29,0)*AN16),"")</f>
        <v/>
      </c>
      <c r="FK16" s="350" t="str">
        <f>IF(AO16&gt;0,(VLOOKUP($A16,#REF!,31,0)*AO16),"")</f>
        <v/>
      </c>
      <c r="FL16" s="349" t="str">
        <f>IF(AP16&gt;0,(VLOOKUP($A16,#REF!,29,0)*AP16),"")</f>
        <v/>
      </c>
      <c r="FM16" s="350" t="str">
        <f>IF(AQ16&gt;0,(VLOOKUP($A16,#REF!,31,0)*AQ16),"")</f>
        <v/>
      </c>
      <c r="FN16" s="349" t="e">
        <f>IF(AR16&gt;0,(VLOOKUP($A16,#REF!,29,0)*AR16),"")</f>
        <v>#REF!</v>
      </c>
      <c r="FO16" s="350" t="str">
        <f>IF(AS16&gt;0,(VLOOKUP($A16,#REF!,31,0)*AS16),"")</f>
        <v/>
      </c>
      <c r="FP16" s="349" t="str">
        <f>IF(AT16&gt;0,(VLOOKUP($A16,#REF!,29,0)*AT16),"")</f>
        <v/>
      </c>
      <c r="FQ16" s="350" t="str">
        <f>IF(AU16&gt;0,(VLOOKUP($A16,#REF!,31,0)*AU16),"")</f>
        <v/>
      </c>
      <c r="FR16" s="349" t="str">
        <f>IF(AV16&gt;0,(VLOOKUP($A16,#REF!,29,0)*AV16),"")</f>
        <v/>
      </c>
      <c r="FS16" s="350" t="str">
        <f>IF(AW16&gt;0,(VLOOKUP($A16,#REF!,31,0)*AW16),"")</f>
        <v/>
      </c>
      <c r="FT16" s="349" t="str">
        <f>IF(AX16&gt;0,(VLOOKUP($A16,#REF!,29,0)*AX16),"")</f>
        <v/>
      </c>
      <c r="FU16" s="350" t="str">
        <f>IF(AY16&gt;0,(VLOOKUP($A16,#REF!,31,0)*AY16),"")</f>
        <v/>
      </c>
      <c r="FV16" s="349" t="str">
        <f>IF(AZ16&gt;0,(VLOOKUP($A16,#REF!,29,0)*AZ16),"")</f>
        <v/>
      </c>
      <c r="FW16" s="350" t="str">
        <f>IF(BA16&gt;0,(VLOOKUP($A16,#REF!,31,0)*BA16),"")</f>
        <v/>
      </c>
      <c r="FX16" s="349" t="str">
        <f>IF(BB16&gt;0,(VLOOKUP($A16,#REF!,29,0)*BB16),"")</f>
        <v/>
      </c>
      <c r="FY16" s="350" t="str">
        <f>IF(BC16&gt;0,(VLOOKUP($A16,#REF!,31,0)*BC16),"")</f>
        <v/>
      </c>
      <c r="FZ16" s="349" t="str">
        <f>IF(BD16&gt;0,(VLOOKUP($A16,#REF!,29,0)*BD16),"")</f>
        <v/>
      </c>
      <c r="GA16" s="350" t="str">
        <f>IF(BE16&gt;0,(VLOOKUP($A16,#REF!,31,0)*BE16),"")</f>
        <v/>
      </c>
      <c r="GB16" s="349" t="str">
        <f>IF(BF16&gt;0,(VLOOKUP($A16,#REF!,29,0)*BF16),"")</f>
        <v/>
      </c>
      <c r="GC16" s="350" t="str">
        <f>IF(BG16&gt;0,(VLOOKUP($A16,#REF!,31,0)*BG16),"")</f>
        <v/>
      </c>
      <c r="GD16" s="349" t="str">
        <f>IF(BH16&gt;0,(VLOOKUP($A16,#REF!,29,0)*BH16),"")</f>
        <v/>
      </c>
      <c r="GE16" s="350" t="str">
        <f>IF(BI16&gt;0,(VLOOKUP($A16,#REF!,31,0)*BI16),"")</f>
        <v/>
      </c>
      <c r="GF16" s="349" t="str">
        <f>IF(BJ16&gt;0,(VLOOKUP($A16,#REF!,29,0)*BJ16),"")</f>
        <v/>
      </c>
      <c r="GG16" s="350" t="str">
        <f>IF(BK16&gt;0,(VLOOKUP($A16,#REF!,31,0)*BK16),"")</f>
        <v/>
      </c>
      <c r="GH16" s="349" t="str">
        <f>IF(BL16&gt;0,(VLOOKUP($A16,#REF!,29,0)*BL16),"")</f>
        <v/>
      </c>
      <c r="GI16" s="350" t="str">
        <f>IF(BM16&gt;0,(VLOOKUP($A16,#REF!,31,0)*BM16),"")</f>
        <v/>
      </c>
      <c r="GJ16" s="349" t="str">
        <f>IF(BN16&gt;0,(VLOOKUP($A16,#REF!,29,0)*BN16),"")</f>
        <v/>
      </c>
      <c r="GK16" s="350" t="str">
        <f>IF(BO16&gt;0,(VLOOKUP($A16,#REF!,31,0)*BO16),"")</f>
        <v/>
      </c>
      <c r="GL16" s="349" t="str">
        <f>IF(BP16&gt;0,(VLOOKUP($A16,#REF!,29,0)*BP16),"")</f>
        <v/>
      </c>
      <c r="GM16" s="350" t="str">
        <f>IF(BQ16&gt;0,(VLOOKUP($A16,#REF!,31,0)*BQ16),"")</f>
        <v/>
      </c>
      <c r="GN16" s="349" t="str">
        <f>IF(BR16&gt;0,(VLOOKUP($A16,#REF!,29,0)*BR16),"")</f>
        <v/>
      </c>
      <c r="GO16" s="350" t="str">
        <f>IF(BS16&gt;0,(VLOOKUP($A16,#REF!,31,0)*BS16),"")</f>
        <v/>
      </c>
      <c r="GP16" s="349" t="str">
        <f>IF(BT16&gt;0,(VLOOKUP($A16,#REF!,29,0)*BT16),"")</f>
        <v/>
      </c>
      <c r="GQ16" s="350" t="str">
        <f>IF(BU16&gt;0,(VLOOKUP($A16,#REF!,31,0)*BU16),"")</f>
        <v/>
      </c>
      <c r="GR16" s="349" t="str">
        <f>IF(BV16&gt;0,(VLOOKUP($A16,#REF!,29,0)*BV16),"")</f>
        <v/>
      </c>
      <c r="GS16" s="350" t="str">
        <f>IF(BW16&gt;0,(VLOOKUP($A16,#REF!,31,0)*BW16),"")</f>
        <v/>
      </c>
      <c r="GT16" s="349" t="str">
        <f>IF(BX16&gt;0,(VLOOKUP($A16,#REF!,29,0)*BX16),"")</f>
        <v/>
      </c>
      <c r="GU16" s="350" t="str">
        <f>IF(BY16&gt;0,(VLOOKUP($A16,#REF!,31,0)*BY16),"")</f>
        <v/>
      </c>
      <c r="GV16" s="349" t="str">
        <f>IF(BZ16&gt;0,(VLOOKUP($A16,#REF!,29,0)*BZ16),"")</f>
        <v/>
      </c>
      <c r="GW16" s="350" t="str">
        <f>IF(CA16&gt;0,(VLOOKUP($A16,#REF!,31,0)*CA16),"")</f>
        <v/>
      </c>
      <c r="GX16" s="349" t="str">
        <f>IF(CB16&gt;0,(VLOOKUP($A16,#REF!,29,0)*CB16),"")</f>
        <v/>
      </c>
      <c r="GY16" s="350" t="str">
        <f>IF(CC16&gt;0,(VLOOKUP($A16,#REF!,31,0)*CC16),"")</f>
        <v/>
      </c>
      <c r="GZ16" s="349" t="str">
        <f>IF(CD16&gt;0,(VLOOKUP($A16,#REF!,29,0)*CD16),"")</f>
        <v/>
      </c>
      <c r="HA16" s="350" t="str">
        <f>IF(CE16&gt;0,(VLOOKUP($A16,#REF!,31,0)*CE16),"")</f>
        <v/>
      </c>
      <c r="HB16" s="349" t="str">
        <f>IF(CF16&gt;0,(VLOOKUP($A16,#REF!,29,0)*CF16),"")</f>
        <v/>
      </c>
      <c r="HC16" s="350" t="str">
        <f>IF(CG16&gt;0,(VLOOKUP($A16,#REF!,31,0)*CG16),"")</f>
        <v/>
      </c>
      <c r="HD16" s="349" t="str">
        <f>IF(CH16&gt;0,(VLOOKUP($A16,#REF!,29,0)*CH16),"")</f>
        <v/>
      </c>
      <c r="HE16" s="350" t="str">
        <f>IF(CI16&gt;0,(VLOOKUP($A16,#REF!,31,0)*CI16),"")</f>
        <v/>
      </c>
      <c r="HF16" s="349" t="str">
        <f>IF(CJ16&gt;0,(VLOOKUP($A16,#REF!,29,0)*CJ16),"")</f>
        <v/>
      </c>
      <c r="HG16" s="350" t="str">
        <f>IF(CK16&gt;0,(VLOOKUP($A16,#REF!,31,0)*CK16),"")</f>
        <v/>
      </c>
      <c r="HH16" s="349" t="str">
        <f>IF(CL16&gt;0,(VLOOKUP($A16,#REF!,29,0)*CL16),"")</f>
        <v/>
      </c>
      <c r="HI16" s="350" t="str">
        <f>IF(CM16&gt;0,(VLOOKUP($A16,#REF!,31,0)*CM16),"")</f>
        <v/>
      </c>
      <c r="HJ16" s="349" t="str">
        <f>IF(CN16&gt;0,(VLOOKUP($A16,#REF!,29,0)*CN16),"")</f>
        <v/>
      </c>
      <c r="HK16" s="350" t="str">
        <f>IF(CO16&gt;0,(VLOOKUP($A16,#REF!,31,0)*CO16),"")</f>
        <v/>
      </c>
      <c r="HL16" s="349" t="str">
        <f>IF(CP16&gt;0,(VLOOKUP($A16,#REF!,29,0)*CP16),"")</f>
        <v/>
      </c>
      <c r="HM16" s="350" t="str">
        <f>IF(CQ16&gt;0,(VLOOKUP($A16,#REF!,31,0)*CQ16),"")</f>
        <v/>
      </c>
      <c r="HN16" s="349" t="str">
        <f>IF(CR16&gt;0,(VLOOKUP($A16,#REF!,29,0)*CR16),"")</f>
        <v/>
      </c>
      <c r="HO16" s="350" t="str">
        <f>IF(CS16&gt;0,(VLOOKUP($A16,#REF!,31,0)*CS16),"")</f>
        <v/>
      </c>
      <c r="HP16" s="349" t="str">
        <f>IF(CT16&gt;0,(VLOOKUP($A16,#REF!,29,0)*CT16),"")</f>
        <v/>
      </c>
      <c r="HQ16" s="350" t="str">
        <f>IF(CU16&gt;0,(VLOOKUP($A16,#REF!,31,0)*CU16),"")</f>
        <v/>
      </c>
      <c r="HR16" s="349" t="str">
        <f>IF(CV16&gt;0,(VLOOKUP($A16,#REF!,29,0)*CV16),"")</f>
        <v/>
      </c>
      <c r="HS16" s="350" t="str">
        <f>IF(CW16&gt;0,(VLOOKUP($A16,#REF!,31,0)*CW16),"")</f>
        <v/>
      </c>
      <c r="HT16" s="349" t="str">
        <f>IF(CX16&gt;0,(VLOOKUP($A16,#REF!,29,0)*CX16),"")</f>
        <v/>
      </c>
      <c r="HU16" s="350" t="str">
        <f>IF(CY16&gt;0,(VLOOKUP($A16,#REF!,31,0)*CY16),"")</f>
        <v/>
      </c>
      <c r="HV16" s="349" t="str">
        <f>IF(CZ16&gt;0,(VLOOKUP($A16,#REF!,29,0)*CZ16),"")</f>
        <v/>
      </c>
      <c r="HW16" s="350" t="str">
        <f>IF(DA16&gt;0,(VLOOKUP($A16,#REF!,31,0)*DA16),"")</f>
        <v/>
      </c>
      <c r="HX16" s="349" t="str">
        <f>IF(DB16&gt;0,(VLOOKUP($A16,#REF!,29,0)*DB16),"")</f>
        <v/>
      </c>
      <c r="HY16" s="350" t="str">
        <f>IF(DC16&gt;0,(VLOOKUP($A16,#REF!,31,0)*DC16),"")</f>
        <v/>
      </c>
      <c r="HZ16" s="349" t="str">
        <f>IF(DD16&gt;0,(VLOOKUP($A16,#REF!,29,0)*DD16),"")</f>
        <v/>
      </c>
      <c r="IA16" s="350" t="str">
        <f>IF(DE16&gt;0,(VLOOKUP($A16,#REF!,31,0)*DE16),"")</f>
        <v/>
      </c>
      <c r="IB16" s="349" t="str">
        <f>IF(DF16&gt;0,(VLOOKUP($A16,#REF!,29,0)*DF16),"")</f>
        <v/>
      </c>
      <c r="IC16" s="350" t="str">
        <f>IF(DG16&gt;0,(VLOOKUP($A16,#REF!,31,0)*DG16),"")</f>
        <v/>
      </c>
      <c r="ID16" s="344"/>
      <c r="IE16" s="357"/>
      <c r="IF16" s="357"/>
    </row>
    <row r="17" spans="1:240" x14ac:dyDescent="0.25">
      <c r="A17" s="5" t="s">
        <v>1882</v>
      </c>
      <c r="B17" s="376" t="s">
        <v>1880</v>
      </c>
      <c r="C17" s="377" t="s">
        <v>1881</v>
      </c>
      <c r="D17" s="217" t="str">
        <f t="shared" si="209"/>
        <v/>
      </c>
      <c r="E17" s="215"/>
      <c r="F17" s="13"/>
      <c r="G17" s="56"/>
      <c r="H17" s="13"/>
      <c r="I17" s="56"/>
      <c r="J17" s="13"/>
      <c r="K17" s="56"/>
      <c r="L17" s="13"/>
      <c r="M17" s="56"/>
      <c r="N17" s="13"/>
      <c r="O17" s="56"/>
      <c r="P17" s="13"/>
      <c r="Q17" s="56"/>
      <c r="R17" s="13"/>
      <c r="S17" s="56"/>
      <c r="T17" s="13"/>
      <c r="U17" s="56"/>
      <c r="V17" s="13"/>
      <c r="W17" s="56"/>
      <c r="X17" s="13"/>
      <c r="Y17" s="56"/>
      <c r="Z17" s="13"/>
      <c r="AA17" s="187"/>
      <c r="AB17" s="13"/>
      <c r="AC17" s="56"/>
      <c r="AD17" s="13"/>
      <c r="AE17" s="187"/>
      <c r="AF17" s="13"/>
      <c r="AG17" s="56"/>
      <c r="AH17" s="13"/>
      <c r="AI17" s="56"/>
      <c r="AJ17" s="13"/>
      <c r="AK17" s="56"/>
      <c r="AL17" s="13"/>
      <c r="AM17" s="56"/>
      <c r="AN17" s="13"/>
      <c r="AO17" s="56"/>
      <c r="AP17" s="13"/>
      <c r="AQ17" s="56"/>
      <c r="AR17" s="13"/>
      <c r="AS17" s="56"/>
      <c r="AT17" s="13"/>
      <c r="AU17" s="56"/>
      <c r="AV17" s="13"/>
      <c r="AW17" s="56"/>
      <c r="AX17" s="13"/>
      <c r="AY17" s="56"/>
      <c r="AZ17" s="13"/>
      <c r="BA17" s="56"/>
      <c r="BB17" s="13"/>
      <c r="BC17" s="56"/>
      <c r="BD17" s="13"/>
      <c r="BE17" s="56"/>
      <c r="BF17" s="13"/>
      <c r="BG17" s="56"/>
      <c r="BH17" s="13"/>
      <c r="BI17" s="56"/>
      <c r="BJ17" s="13"/>
      <c r="BK17" s="56"/>
      <c r="BL17" s="13"/>
      <c r="BM17" s="56"/>
      <c r="BN17" s="13"/>
      <c r="BO17" s="56"/>
      <c r="BP17" s="13"/>
      <c r="BQ17" s="187"/>
      <c r="BR17" s="13"/>
      <c r="BS17" s="56"/>
      <c r="BT17" s="13"/>
      <c r="BU17" s="56"/>
      <c r="BV17" s="13"/>
      <c r="BW17" s="56"/>
      <c r="BX17" s="13"/>
      <c r="BY17" s="56"/>
      <c r="BZ17" s="13"/>
      <c r="CA17" s="56"/>
      <c r="CB17" s="13"/>
      <c r="CC17" s="187"/>
      <c r="CD17" s="13"/>
      <c r="CE17" s="56"/>
      <c r="CF17" s="13"/>
      <c r="CG17" s="56"/>
      <c r="CH17" s="13"/>
      <c r="CI17" s="56"/>
      <c r="CJ17" s="13"/>
      <c r="CK17" s="56"/>
      <c r="CL17" s="13"/>
      <c r="CM17" s="56"/>
      <c r="CN17" s="13"/>
      <c r="CO17" s="56"/>
      <c r="CP17" s="13"/>
      <c r="CQ17" s="56"/>
      <c r="CR17" s="13"/>
      <c r="CS17" s="56"/>
      <c r="CT17" s="13"/>
      <c r="CU17" s="187"/>
      <c r="CV17" s="13"/>
      <c r="CW17" s="56"/>
      <c r="CX17" s="13"/>
      <c r="CY17" s="56"/>
      <c r="CZ17" s="13"/>
      <c r="DA17" s="56"/>
      <c r="DB17" s="13"/>
      <c r="DC17" s="56"/>
      <c r="DD17" s="13"/>
      <c r="DE17" s="187"/>
      <c r="DF17" s="13"/>
      <c r="DG17" s="187"/>
      <c r="DH17" s="73"/>
      <c r="DI17" s="45"/>
      <c r="DJ17" s="79"/>
      <c r="DK17" s="73"/>
      <c r="DL17" s="78"/>
      <c r="DM17" s="79"/>
      <c r="DN17" s="3"/>
      <c r="DO17" s="12"/>
      <c r="DP17" s="311"/>
      <c r="DQ17" s="3"/>
      <c r="DR17" s="56"/>
      <c r="DS17" s="3"/>
      <c r="DT17" s="31">
        <f t="shared" si="206"/>
        <v>0</v>
      </c>
      <c r="DU17" s="31" t="e">
        <f>(DT17*(VLOOKUP(A17,#REF!,29,0)))-(IF(DO17="x",MROUND(DP17*(VLOOKUP(A17,#REF!,29,0)*0.08),0.05),0))</f>
        <v>#REF!</v>
      </c>
      <c r="DV17" s="31">
        <f t="shared" si="207"/>
        <v>0</v>
      </c>
      <c r="DW17" s="31" t="e">
        <f>(DV17*(VLOOKUP(A17,#REF!,31,0)))</f>
        <v>#REF!</v>
      </c>
      <c r="DX17" s="318" t="e">
        <f>VLOOKUP(A17,#REF!,33,0)</f>
        <v>#REF!</v>
      </c>
      <c r="DY17" s="31" t="e">
        <f t="shared" ref="DY17:DY21" si="213">DX17-(DW17+DU17)</f>
        <v>#REF!</v>
      </c>
      <c r="DZ17" s="309" t="e">
        <f t="shared" si="208"/>
        <v>#REF!</v>
      </c>
      <c r="EA17" s="5"/>
      <c r="EB17" s="41" t="str">
        <f>IF(F17&gt;0,(VLOOKUP($A17,#REF!,29,0)*F17),"")</f>
        <v/>
      </c>
      <c r="EC17" s="55" t="str">
        <f>IF(G17&gt;0,(VLOOKUP($A17,#REF!,31,0)*G17),"")</f>
        <v/>
      </c>
      <c r="ED17" s="41" t="str">
        <f>IF(H17&gt;0,(VLOOKUP($A17,#REF!,29,0)*H17),"")</f>
        <v/>
      </c>
      <c r="EE17" s="55" t="str">
        <f>IF(I17&gt;0,(VLOOKUP($A17,#REF!,31,0)*I17),"")</f>
        <v/>
      </c>
      <c r="EF17" s="41" t="str">
        <f>IF(J17&gt;0,(VLOOKUP($A17,#REF!,29,0)*J17),"")</f>
        <v/>
      </c>
      <c r="EG17" s="55" t="str">
        <f>IF(K17&gt;0,(VLOOKUP($A17,#REF!,31,0)*K17),"")</f>
        <v/>
      </c>
      <c r="EH17" s="41" t="str">
        <f>IF(L17&gt;0,(VLOOKUP($A17,#REF!,29,0)*L17),"")</f>
        <v/>
      </c>
      <c r="EI17" s="55" t="str">
        <f>IF(M17&gt;0,(VLOOKUP($A17,#REF!,31,0)*M17),"")</f>
        <v/>
      </c>
      <c r="EJ17" s="41" t="str">
        <f>IF(N17&gt;0,(VLOOKUP($A17,#REF!,29,0)*N17),"")</f>
        <v/>
      </c>
      <c r="EK17" s="55" t="str">
        <f>IF(O17&gt;0,(VLOOKUP($A17,#REF!,31,0)*O17),"")</f>
        <v/>
      </c>
      <c r="EL17" s="41" t="str">
        <f>IF(P17&gt;0,(VLOOKUP($A17,#REF!,29,0)*P17),"")</f>
        <v/>
      </c>
      <c r="EM17" s="55" t="str">
        <f>IF(Q17&gt;0,(VLOOKUP($A17,#REF!,31,0)*Q17),"")</f>
        <v/>
      </c>
      <c r="EN17" s="41" t="str">
        <f>IF(R17&gt;0,(VLOOKUP($A17,#REF!,29,0)*R17),"")</f>
        <v/>
      </c>
      <c r="EO17" s="55" t="str">
        <f>IF(S17&gt;0,(VLOOKUP($A17,#REF!,31,0)*S17),"")</f>
        <v/>
      </c>
      <c r="EP17" s="41" t="str">
        <f>IF(T17&gt;0,(VLOOKUP($A17,#REF!,29,0)*T17),"")</f>
        <v/>
      </c>
      <c r="EQ17" s="55" t="str">
        <f>IF(U17&gt;0,(VLOOKUP($A17,#REF!,31,0)*U17),"")</f>
        <v/>
      </c>
      <c r="ER17" s="41" t="str">
        <f>IF(V17&gt;0,(VLOOKUP($A17,#REF!,29,0)*V17),"")</f>
        <v/>
      </c>
      <c r="ES17" s="55" t="str">
        <f>IF(W17&gt;0,(VLOOKUP($A17,#REF!,31,0)*W17),"")</f>
        <v/>
      </c>
      <c r="ET17" s="41" t="str">
        <f>IF(X17&gt;0,(VLOOKUP($A17,#REF!,29,0)*X17),"")</f>
        <v/>
      </c>
      <c r="EU17" s="55" t="str">
        <f>IF(Y17&gt;0,(VLOOKUP($A17,#REF!,31,0)*Y17),"")</f>
        <v/>
      </c>
      <c r="EV17" s="41" t="str">
        <f>IF(Z17&gt;0,(VLOOKUP($A17,#REF!,29,0)*Z17),"")</f>
        <v/>
      </c>
      <c r="EW17" s="55" t="str">
        <f>IF(AA17&gt;0,(VLOOKUP($A17,#REF!,31,0)*AA17),"")</f>
        <v/>
      </c>
      <c r="EX17" s="41" t="str">
        <f>IF(AB17&gt;0,(VLOOKUP($A17,#REF!,29,0)*AB17),"")</f>
        <v/>
      </c>
      <c r="EY17" s="55" t="str">
        <f>IF(AC17&gt;0,(VLOOKUP($A17,#REF!,31,0)*AC17),"")</f>
        <v/>
      </c>
      <c r="EZ17" s="41" t="str">
        <f>IF(AD17&gt;0,(VLOOKUP($A17,#REF!,29,0)*AD17),"")</f>
        <v/>
      </c>
      <c r="FA17" s="55" t="str">
        <f>IF(AE17&gt;0,(VLOOKUP($A17,#REF!,31,0)*AE17),"")</f>
        <v/>
      </c>
      <c r="FB17" s="41" t="str">
        <f>IF(AF17&gt;0,(VLOOKUP($A17,#REF!,29,0)*AF17),"")</f>
        <v/>
      </c>
      <c r="FC17" s="55" t="str">
        <f>IF(AG17&gt;0,(VLOOKUP($A17,#REF!,31,0)*AG17),"")</f>
        <v/>
      </c>
      <c r="FD17" s="41" t="str">
        <f>IF(AH17&gt;0,(VLOOKUP($A17,#REF!,29,0)*AH17),"")</f>
        <v/>
      </c>
      <c r="FE17" s="55" t="str">
        <f>IF(AI17&gt;0,(VLOOKUP($A17,#REF!,31,0)*AI17),"")</f>
        <v/>
      </c>
      <c r="FF17" s="41" t="str">
        <f>IF(AJ17&gt;0,(VLOOKUP($A17,#REF!,29,0)*AJ17),"")</f>
        <v/>
      </c>
      <c r="FG17" s="55" t="str">
        <f>IF(AK17&gt;0,(VLOOKUP($A17,#REF!,31,0)*AK17),"")</f>
        <v/>
      </c>
      <c r="FH17" s="41" t="str">
        <f>IF(AL17&gt;0,(VLOOKUP($A17,#REF!,29,0)*AL17),"")</f>
        <v/>
      </c>
      <c r="FI17" s="55" t="str">
        <f>IF(AM17&gt;0,(VLOOKUP($A17,#REF!,31,0)*AM17),"")</f>
        <v/>
      </c>
      <c r="FJ17" s="41" t="str">
        <f>IF(AN17&gt;0,(VLOOKUP($A17,#REF!,29,0)*AN17),"")</f>
        <v/>
      </c>
      <c r="FK17" s="55" t="str">
        <f>IF(AO17&gt;0,(VLOOKUP($A17,#REF!,31,0)*AO17),"")</f>
        <v/>
      </c>
      <c r="FL17" s="41" t="str">
        <f>IF(AP17&gt;0,(VLOOKUP($A17,#REF!,29,0)*AP17),"")</f>
        <v/>
      </c>
      <c r="FM17" s="55" t="str">
        <f>IF(AQ17&gt;0,(VLOOKUP($A17,#REF!,31,0)*AQ17),"")</f>
        <v/>
      </c>
      <c r="FN17" s="41" t="str">
        <f>IF(AR17&gt;0,(VLOOKUP($A17,#REF!,29,0)*AR17),"")</f>
        <v/>
      </c>
      <c r="FO17" s="55" t="str">
        <f>IF(AS17&gt;0,(VLOOKUP($A17,#REF!,31,0)*AS17),"")</f>
        <v/>
      </c>
      <c r="FP17" s="41" t="str">
        <f>IF(AT17&gt;0,(VLOOKUP($A17,#REF!,29,0)*AT17),"")</f>
        <v/>
      </c>
      <c r="FQ17" s="55" t="str">
        <f>IF(AU17&gt;0,(VLOOKUP($A17,#REF!,31,0)*AU17),"")</f>
        <v/>
      </c>
      <c r="FR17" s="41" t="str">
        <f>IF(AV17&gt;0,(VLOOKUP($A17,#REF!,29,0)*AV17),"")</f>
        <v/>
      </c>
      <c r="FS17" s="55" t="str">
        <f>IF(AW17&gt;0,(VLOOKUP($A17,#REF!,31,0)*AW17),"")</f>
        <v/>
      </c>
      <c r="FT17" s="41" t="str">
        <f>IF(AX17&gt;0,(VLOOKUP($A17,#REF!,29,0)*AX17),"")</f>
        <v/>
      </c>
      <c r="FU17" s="55" t="str">
        <f>IF(AY17&gt;0,(VLOOKUP($A17,#REF!,31,0)*AY17),"")</f>
        <v/>
      </c>
      <c r="FV17" s="41" t="str">
        <f>IF(AZ17&gt;0,(VLOOKUP($A17,#REF!,29,0)*AZ17),"")</f>
        <v/>
      </c>
      <c r="FW17" s="55" t="str">
        <f>IF(BA17&gt;0,(VLOOKUP($A17,#REF!,31,0)*BA17),"")</f>
        <v/>
      </c>
      <c r="FX17" s="41" t="str">
        <f>IF(BB17&gt;0,(VLOOKUP($A17,#REF!,29,0)*BB17),"")</f>
        <v/>
      </c>
      <c r="FY17" s="55" t="str">
        <f>IF(BC17&gt;0,(VLOOKUP($A17,#REF!,31,0)*BC17),"")</f>
        <v/>
      </c>
      <c r="FZ17" s="41" t="str">
        <f>IF(BD17&gt;0,(VLOOKUP($A17,#REF!,29,0)*BD17),"")</f>
        <v/>
      </c>
      <c r="GA17" s="55" t="str">
        <f>IF(BE17&gt;0,(VLOOKUP($A17,#REF!,31,0)*BE17),"")</f>
        <v/>
      </c>
      <c r="GB17" s="41" t="str">
        <f>IF(BF17&gt;0,(VLOOKUP($A17,#REF!,29,0)*BF17),"")</f>
        <v/>
      </c>
      <c r="GC17" s="55" t="str">
        <f>IF(BG17&gt;0,(VLOOKUP($A17,#REF!,31,0)*BG17),"")</f>
        <v/>
      </c>
      <c r="GD17" s="41" t="str">
        <f>IF(BH17&gt;0,(VLOOKUP($A17,#REF!,29,0)*BH17),"")</f>
        <v/>
      </c>
      <c r="GE17" s="55" t="str">
        <f>IF(BI17&gt;0,(VLOOKUP($A17,#REF!,31,0)*BI17),"")</f>
        <v/>
      </c>
      <c r="GF17" s="41" t="str">
        <f>IF(BJ17&gt;0,(VLOOKUP($A17,#REF!,29,0)*BJ17),"")</f>
        <v/>
      </c>
      <c r="GG17" s="55" t="str">
        <f>IF(BK17&gt;0,(VLOOKUP($A17,#REF!,31,0)*BK17),"")</f>
        <v/>
      </c>
      <c r="GH17" s="41" t="str">
        <f>IF(BL17&gt;0,(VLOOKUP($A17,#REF!,29,0)*BL17),"")</f>
        <v/>
      </c>
      <c r="GI17" s="55" t="str">
        <f>IF(BM17&gt;0,(VLOOKUP($A17,#REF!,31,0)*BM17),"")</f>
        <v/>
      </c>
      <c r="GJ17" s="41" t="str">
        <f>IF(BN17&gt;0,(VLOOKUP($A17,#REF!,29,0)*BN17),"")</f>
        <v/>
      </c>
      <c r="GK17" s="55" t="str">
        <f>IF(BO17&gt;0,(VLOOKUP($A17,#REF!,31,0)*BO17),"")</f>
        <v/>
      </c>
      <c r="GL17" s="41" t="str">
        <f>IF(BP17&gt;0,(VLOOKUP($A17,#REF!,29,0)*BP17),"")</f>
        <v/>
      </c>
      <c r="GM17" s="55" t="str">
        <f>IF(BQ17&gt;0,(VLOOKUP($A17,#REF!,31,0)*BQ17),"")</f>
        <v/>
      </c>
      <c r="GN17" s="41" t="str">
        <f>IF(BR17&gt;0,(VLOOKUP($A17,#REF!,29,0)*BR17),"")</f>
        <v/>
      </c>
      <c r="GO17" s="55" t="str">
        <f>IF(BS17&gt;0,(VLOOKUP($A17,#REF!,31,0)*BS17),"")</f>
        <v/>
      </c>
      <c r="GP17" s="41" t="str">
        <f>IF(BT17&gt;0,(VLOOKUP($A17,#REF!,29,0)*BT17),"")</f>
        <v/>
      </c>
      <c r="GQ17" s="55" t="str">
        <f>IF(BU17&gt;0,(VLOOKUP($A17,#REF!,31,0)*BU17),"")</f>
        <v/>
      </c>
      <c r="GR17" s="41" t="str">
        <f>IF(BV17&gt;0,(VLOOKUP($A17,#REF!,29,0)*BV17),"")</f>
        <v/>
      </c>
      <c r="GS17" s="55" t="str">
        <f>IF(BW17&gt;0,(VLOOKUP($A17,#REF!,31,0)*BW17),"")</f>
        <v/>
      </c>
      <c r="GT17" s="41" t="str">
        <f>IF(BX17&gt;0,(VLOOKUP($A17,#REF!,29,0)*BX17),"")</f>
        <v/>
      </c>
      <c r="GU17" s="55" t="str">
        <f>IF(BY17&gt;0,(VLOOKUP($A17,#REF!,31,0)*BY17),"")</f>
        <v/>
      </c>
      <c r="GV17" s="41" t="str">
        <f>IF(BZ17&gt;0,(VLOOKUP($A17,#REF!,29,0)*BZ17),"")</f>
        <v/>
      </c>
      <c r="GW17" s="55" t="str">
        <f>IF(CA17&gt;0,(VLOOKUP($A17,#REF!,31,0)*CA17),"")</f>
        <v/>
      </c>
      <c r="GX17" s="41" t="str">
        <f>IF(CB17&gt;0,(VLOOKUP($A17,#REF!,29,0)*CB17),"")</f>
        <v/>
      </c>
      <c r="GY17" s="55" t="str">
        <f>IF(CC17&gt;0,(VLOOKUP($A17,#REF!,31,0)*CC17),"")</f>
        <v/>
      </c>
      <c r="GZ17" s="41" t="str">
        <f>IF(CD17&gt;0,(VLOOKUP($A17,#REF!,29,0)*CD17),"")</f>
        <v/>
      </c>
      <c r="HA17" s="55" t="str">
        <f>IF(CE17&gt;0,(VLOOKUP($A17,#REF!,31,0)*CE17),"")</f>
        <v/>
      </c>
      <c r="HB17" s="41" t="str">
        <f>IF(CF17&gt;0,(VLOOKUP($A17,#REF!,29,0)*CF17),"")</f>
        <v/>
      </c>
      <c r="HC17" s="55" t="str">
        <f>IF(CG17&gt;0,(VLOOKUP($A17,#REF!,31,0)*CG17),"")</f>
        <v/>
      </c>
      <c r="HD17" s="41" t="str">
        <f>IF(CH17&gt;0,(VLOOKUP($A17,#REF!,29,0)*CH17),"")</f>
        <v/>
      </c>
      <c r="HE17" s="55" t="str">
        <f>IF(CI17&gt;0,(VLOOKUP($A17,#REF!,31,0)*CI17),"")</f>
        <v/>
      </c>
      <c r="HF17" s="41" t="str">
        <f>IF(CJ17&gt;0,(VLOOKUP($A17,#REF!,29,0)*CJ17),"")</f>
        <v/>
      </c>
      <c r="HG17" s="55" t="str">
        <f>IF(CK17&gt;0,(VLOOKUP($A17,#REF!,31,0)*CK17),"")</f>
        <v/>
      </c>
      <c r="HH17" s="41" t="str">
        <f>IF(CL17&gt;0,(VLOOKUP($A17,#REF!,29,0)*CL17),"")</f>
        <v/>
      </c>
      <c r="HI17" s="55" t="str">
        <f>IF(CM17&gt;0,(VLOOKUP($A17,#REF!,31,0)*CM17),"")</f>
        <v/>
      </c>
      <c r="HJ17" s="41" t="str">
        <f>IF(CN17&gt;0,(VLOOKUP($A17,#REF!,29,0)*CN17),"")</f>
        <v/>
      </c>
      <c r="HK17" s="55" t="str">
        <f>IF(CO17&gt;0,(VLOOKUP($A17,#REF!,31,0)*CO17),"")</f>
        <v/>
      </c>
      <c r="HL17" s="41" t="str">
        <f>IF(CP17&gt;0,(VLOOKUP($A17,#REF!,29,0)*CP17),"")</f>
        <v/>
      </c>
      <c r="HM17" s="55" t="str">
        <f>IF(CQ17&gt;0,(VLOOKUP($A17,#REF!,31,0)*CQ17),"")</f>
        <v/>
      </c>
      <c r="HN17" s="41" t="str">
        <f>IF(CR17&gt;0,(VLOOKUP($A17,#REF!,29,0)*CR17),"")</f>
        <v/>
      </c>
      <c r="HO17" s="55" t="str">
        <f>IF(CS17&gt;0,(VLOOKUP($A17,#REF!,31,0)*CS17),"")</f>
        <v/>
      </c>
      <c r="HP17" s="41" t="str">
        <f>IF(CT17&gt;0,(VLOOKUP($A17,#REF!,29,0)*CT17),"")</f>
        <v/>
      </c>
      <c r="HQ17" s="55" t="str">
        <f>IF(CU17&gt;0,(VLOOKUP($A17,#REF!,31,0)*CU17),"")</f>
        <v/>
      </c>
      <c r="HR17" s="41" t="str">
        <f>IF(CV17&gt;0,(VLOOKUP($A17,#REF!,29,0)*CV17),"")</f>
        <v/>
      </c>
      <c r="HS17" s="55" t="str">
        <f>IF(CW17&gt;0,(VLOOKUP($A17,#REF!,31,0)*CW17),"")</f>
        <v/>
      </c>
      <c r="HT17" s="41" t="str">
        <f>IF(CX17&gt;0,(VLOOKUP($A17,#REF!,29,0)*CX17),"")</f>
        <v/>
      </c>
      <c r="HU17" s="55" t="str">
        <f>IF(CY17&gt;0,(VLOOKUP($A17,#REF!,31,0)*CY17),"")</f>
        <v/>
      </c>
      <c r="HV17" s="41" t="str">
        <f>IF(CZ17&gt;0,(VLOOKUP($A17,#REF!,29,0)*CZ17),"")</f>
        <v/>
      </c>
      <c r="HW17" s="55" t="str">
        <f>IF(DA17&gt;0,(VLOOKUP($A17,#REF!,31,0)*DA17),"")</f>
        <v/>
      </c>
      <c r="HX17" s="41" t="str">
        <f>IF(DB17&gt;0,(VLOOKUP($A17,#REF!,29,0)*DB17),"")</f>
        <v/>
      </c>
      <c r="HY17" s="55" t="str">
        <f>IF(DC17&gt;0,(VLOOKUP($A17,#REF!,31,0)*DC17),"")</f>
        <v/>
      </c>
      <c r="HZ17" s="41" t="str">
        <f>IF(DD17&gt;0,(VLOOKUP($A17,#REF!,29,0)*DD17),"")</f>
        <v/>
      </c>
      <c r="IA17" s="55" t="str">
        <f>IF(DE17&gt;0,(VLOOKUP($A17,#REF!,31,0)*DE17),"")</f>
        <v/>
      </c>
      <c r="IB17" s="41" t="str">
        <f>IF(DF17&gt;0,(VLOOKUP($A17,#REF!,29,0)*DF17),"")</f>
        <v/>
      </c>
      <c r="IC17" s="55" t="str">
        <f>IF(DG17&gt;0,(VLOOKUP($A17,#REF!,31,0)*DG17),"")</f>
        <v/>
      </c>
      <c r="ID17" s="5"/>
      <c r="IE17" s="31"/>
      <c r="IF17" s="31"/>
    </row>
    <row r="18" spans="1:240" x14ac:dyDescent="0.25">
      <c r="A18" s="344" t="s">
        <v>1856</v>
      </c>
      <c r="B18" s="372" t="s">
        <v>1841</v>
      </c>
      <c r="C18" s="373" t="s">
        <v>1842</v>
      </c>
      <c r="D18" s="347" t="str">
        <f t="shared" si="209"/>
        <v/>
      </c>
      <c r="E18" s="348"/>
      <c r="F18" s="362"/>
      <c r="G18" s="363"/>
      <c r="H18" s="362"/>
      <c r="I18" s="363"/>
      <c r="J18" s="362"/>
      <c r="K18" s="363"/>
      <c r="L18" s="362"/>
      <c r="M18" s="363"/>
      <c r="N18" s="362"/>
      <c r="O18" s="363"/>
      <c r="P18" s="362"/>
      <c r="Q18" s="363"/>
      <c r="R18" s="362"/>
      <c r="S18" s="363"/>
      <c r="T18" s="362"/>
      <c r="U18" s="363"/>
      <c r="V18" s="362"/>
      <c r="W18" s="363"/>
      <c r="X18" s="362"/>
      <c r="Y18" s="363"/>
      <c r="Z18" s="362"/>
      <c r="AA18" s="364"/>
      <c r="AB18" s="362"/>
      <c r="AC18" s="363"/>
      <c r="AD18" s="362"/>
      <c r="AE18" s="364"/>
      <c r="AF18" s="362"/>
      <c r="AG18" s="363"/>
      <c r="AH18" s="362"/>
      <c r="AI18" s="363"/>
      <c r="AJ18" s="362"/>
      <c r="AK18" s="363"/>
      <c r="AL18" s="362"/>
      <c r="AM18" s="363"/>
      <c r="AN18" s="362"/>
      <c r="AO18" s="363"/>
      <c r="AP18" s="362"/>
      <c r="AQ18" s="363"/>
      <c r="AR18" s="362"/>
      <c r="AS18" s="363"/>
      <c r="AT18" s="362"/>
      <c r="AU18" s="363"/>
      <c r="AV18" s="362"/>
      <c r="AW18" s="363"/>
      <c r="AX18" s="362"/>
      <c r="AY18" s="363"/>
      <c r="AZ18" s="362"/>
      <c r="BA18" s="363"/>
      <c r="BB18" s="362"/>
      <c r="BC18" s="363"/>
      <c r="BD18" s="362"/>
      <c r="BE18" s="363"/>
      <c r="BF18" s="362"/>
      <c r="BG18" s="363"/>
      <c r="BH18" s="362"/>
      <c r="BI18" s="363"/>
      <c r="BJ18" s="362"/>
      <c r="BK18" s="363"/>
      <c r="BL18" s="362"/>
      <c r="BM18" s="363"/>
      <c r="BN18" s="362"/>
      <c r="BO18" s="363"/>
      <c r="BP18" s="362"/>
      <c r="BQ18" s="364"/>
      <c r="BR18" s="362"/>
      <c r="BS18" s="363"/>
      <c r="BT18" s="362"/>
      <c r="BU18" s="363"/>
      <c r="BV18" s="362"/>
      <c r="BW18" s="363"/>
      <c r="BX18" s="362"/>
      <c r="BY18" s="363"/>
      <c r="BZ18" s="362"/>
      <c r="CA18" s="363"/>
      <c r="CB18" s="362"/>
      <c r="CC18" s="364"/>
      <c r="CD18" s="362"/>
      <c r="CE18" s="363"/>
      <c r="CF18" s="362"/>
      <c r="CG18" s="363"/>
      <c r="CH18" s="362"/>
      <c r="CI18" s="363"/>
      <c r="CJ18" s="362"/>
      <c r="CK18" s="363"/>
      <c r="CL18" s="362"/>
      <c r="CM18" s="363"/>
      <c r="CN18" s="362"/>
      <c r="CO18" s="363"/>
      <c r="CP18" s="362"/>
      <c r="CQ18" s="363"/>
      <c r="CR18" s="362"/>
      <c r="CS18" s="363"/>
      <c r="CT18" s="362"/>
      <c r="CU18" s="364"/>
      <c r="CV18" s="362"/>
      <c r="CW18" s="363"/>
      <c r="CX18" s="362"/>
      <c r="CY18" s="363"/>
      <c r="CZ18" s="362"/>
      <c r="DA18" s="363"/>
      <c r="DB18" s="362"/>
      <c r="DC18" s="363"/>
      <c r="DD18" s="362"/>
      <c r="DE18" s="364"/>
      <c r="DF18" s="362"/>
      <c r="DG18" s="364"/>
      <c r="DH18" s="352"/>
      <c r="DI18" s="365"/>
      <c r="DJ18" s="363"/>
      <c r="DK18" s="352"/>
      <c r="DL18" s="365"/>
      <c r="DM18" s="363"/>
      <c r="DN18" s="354"/>
      <c r="DO18" s="366"/>
      <c r="DP18" s="367"/>
      <c r="DQ18" s="354"/>
      <c r="DR18" s="363"/>
      <c r="DS18" s="354"/>
      <c r="DT18" s="357">
        <f t="shared" si="206"/>
        <v>0</v>
      </c>
      <c r="DU18" s="357" t="e">
        <f>(DT18*(VLOOKUP(A18,#REF!,29,0)))-(IF(DO18="x",MROUND(DP18*(VLOOKUP(A18,#REF!,29,0)*0.08),0.05),0))</f>
        <v>#REF!</v>
      </c>
      <c r="DV18" s="357">
        <f t="shared" si="207"/>
        <v>0</v>
      </c>
      <c r="DW18" s="357" t="e">
        <f>(DV18*(VLOOKUP(A18,#REF!,31,0)))</f>
        <v>#REF!</v>
      </c>
      <c r="DX18" s="358" t="e">
        <f>VLOOKUP(A18,#REF!,33,0)</f>
        <v>#REF!</v>
      </c>
      <c r="DY18" s="357" t="e">
        <f t="shared" si="213"/>
        <v>#REF!</v>
      </c>
      <c r="DZ18" s="359" t="e">
        <f t="shared" si="208"/>
        <v>#REF!</v>
      </c>
      <c r="EA18" s="344"/>
      <c r="EB18" s="349" t="str">
        <f>IF(F18&gt;0,(VLOOKUP($A18,#REF!,29,0)*F18),"")</f>
        <v/>
      </c>
      <c r="EC18" s="350" t="str">
        <f>IF(G18&gt;0,(VLOOKUP($A18,#REF!,31,0)*G18),"")</f>
        <v/>
      </c>
      <c r="ED18" s="349" t="str">
        <f>IF(H18&gt;0,(VLOOKUP($A18,#REF!,29,0)*H18),"")</f>
        <v/>
      </c>
      <c r="EE18" s="350" t="str">
        <f>IF(I18&gt;0,(VLOOKUP($A18,#REF!,31,0)*I18),"")</f>
        <v/>
      </c>
      <c r="EF18" s="349" t="str">
        <f>IF(J18&gt;0,(VLOOKUP($A18,#REF!,29,0)*J18),"")</f>
        <v/>
      </c>
      <c r="EG18" s="350" t="str">
        <f>IF(K18&gt;0,(VLOOKUP($A18,#REF!,31,0)*K18),"")</f>
        <v/>
      </c>
      <c r="EH18" s="349" t="str">
        <f>IF(L18&gt;0,(VLOOKUP($A18,#REF!,29,0)*L18),"")</f>
        <v/>
      </c>
      <c r="EI18" s="350" t="str">
        <f>IF(M18&gt;0,(VLOOKUP($A18,#REF!,31,0)*M18),"")</f>
        <v/>
      </c>
      <c r="EJ18" s="349" t="str">
        <f>IF(N18&gt;0,(VLOOKUP($A18,#REF!,29,0)*N18),"")</f>
        <v/>
      </c>
      <c r="EK18" s="350" t="str">
        <f>IF(O18&gt;0,(VLOOKUP($A18,#REF!,31,0)*O18),"")</f>
        <v/>
      </c>
      <c r="EL18" s="349" t="str">
        <f>IF(P18&gt;0,(VLOOKUP($A18,#REF!,29,0)*P18),"")</f>
        <v/>
      </c>
      <c r="EM18" s="350" t="str">
        <f>IF(Q18&gt;0,(VLOOKUP($A18,#REF!,31,0)*Q18),"")</f>
        <v/>
      </c>
      <c r="EN18" s="349" t="str">
        <f>IF(R18&gt;0,(VLOOKUP($A18,#REF!,29,0)*R18),"")</f>
        <v/>
      </c>
      <c r="EO18" s="350" t="str">
        <f>IF(S18&gt;0,(VLOOKUP($A18,#REF!,31,0)*S18),"")</f>
        <v/>
      </c>
      <c r="EP18" s="349" t="str">
        <f>IF(T18&gt;0,(VLOOKUP($A18,#REF!,29,0)*T18),"")</f>
        <v/>
      </c>
      <c r="EQ18" s="350" t="str">
        <f>IF(U18&gt;0,(VLOOKUP($A18,#REF!,31,0)*U18),"")</f>
        <v/>
      </c>
      <c r="ER18" s="349" t="str">
        <f>IF(V18&gt;0,(VLOOKUP($A18,#REF!,29,0)*V18),"")</f>
        <v/>
      </c>
      <c r="ES18" s="350" t="str">
        <f>IF(W18&gt;0,(VLOOKUP($A18,#REF!,31,0)*W18),"")</f>
        <v/>
      </c>
      <c r="ET18" s="349" t="str">
        <f>IF(X18&gt;0,(VLOOKUP($A18,#REF!,29,0)*X18),"")</f>
        <v/>
      </c>
      <c r="EU18" s="350" t="str">
        <f>IF(Y18&gt;0,(VLOOKUP($A18,#REF!,31,0)*Y18),"")</f>
        <v/>
      </c>
      <c r="EV18" s="349" t="str">
        <f>IF(Z18&gt;0,(VLOOKUP($A18,#REF!,29,0)*Z18),"")</f>
        <v/>
      </c>
      <c r="EW18" s="350" t="str">
        <f>IF(AA18&gt;0,(VLOOKUP($A18,#REF!,31,0)*AA18),"")</f>
        <v/>
      </c>
      <c r="EX18" s="349" t="str">
        <f>IF(AB18&gt;0,(VLOOKUP($A18,#REF!,29,0)*AB18),"")</f>
        <v/>
      </c>
      <c r="EY18" s="350" t="str">
        <f>IF(AC18&gt;0,(VLOOKUP($A18,#REF!,31,0)*AC18),"")</f>
        <v/>
      </c>
      <c r="EZ18" s="349" t="str">
        <f>IF(AD18&gt;0,(VLOOKUP($A18,#REF!,29,0)*AD18),"")</f>
        <v/>
      </c>
      <c r="FA18" s="350" t="str">
        <f>IF(AE18&gt;0,(VLOOKUP($A18,#REF!,31,0)*AE18),"")</f>
        <v/>
      </c>
      <c r="FB18" s="349" t="str">
        <f>IF(AF18&gt;0,(VLOOKUP($A18,#REF!,29,0)*AF18),"")</f>
        <v/>
      </c>
      <c r="FC18" s="350" t="str">
        <f>IF(AG18&gt;0,(VLOOKUP($A18,#REF!,31,0)*AG18),"")</f>
        <v/>
      </c>
      <c r="FD18" s="349" t="str">
        <f>IF(AH18&gt;0,(VLOOKUP($A18,#REF!,29,0)*AH18),"")</f>
        <v/>
      </c>
      <c r="FE18" s="350" t="str">
        <f>IF(AI18&gt;0,(VLOOKUP($A18,#REF!,31,0)*AI18),"")</f>
        <v/>
      </c>
      <c r="FF18" s="349" t="str">
        <f>IF(AJ18&gt;0,(VLOOKUP($A18,#REF!,29,0)*AJ18),"")</f>
        <v/>
      </c>
      <c r="FG18" s="350" t="str">
        <f>IF(AK18&gt;0,(VLOOKUP($A18,#REF!,31,0)*AK18),"")</f>
        <v/>
      </c>
      <c r="FH18" s="349" t="str">
        <f>IF(AL18&gt;0,(VLOOKUP($A18,#REF!,29,0)*AL18),"")</f>
        <v/>
      </c>
      <c r="FI18" s="350" t="str">
        <f>IF(AM18&gt;0,(VLOOKUP($A18,#REF!,31,0)*AM18),"")</f>
        <v/>
      </c>
      <c r="FJ18" s="349" t="str">
        <f>IF(AN18&gt;0,(VLOOKUP($A18,#REF!,29,0)*AN18),"")</f>
        <v/>
      </c>
      <c r="FK18" s="350" t="str">
        <f>IF(AO18&gt;0,(VLOOKUP($A18,#REF!,31,0)*AO18),"")</f>
        <v/>
      </c>
      <c r="FL18" s="349" t="str">
        <f>IF(AP18&gt;0,(VLOOKUP($A18,#REF!,29,0)*AP18),"")</f>
        <v/>
      </c>
      <c r="FM18" s="350" t="str">
        <f>IF(AQ18&gt;0,(VLOOKUP($A18,#REF!,31,0)*AQ18),"")</f>
        <v/>
      </c>
      <c r="FN18" s="349" t="str">
        <f>IF(AR18&gt;0,(VLOOKUP($A18,#REF!,29,0)*AR18),"")</f>
        <v/>
      </c>
      <c r="FO18" s="350" t="str">
        <f>IF(AS18&gt;0,(VLOOKUP($A18,#REF!,31,0)*AS18),"")</f>
        <v/>
      </c>
      <c r="FP18" s="349" t="str">
        <f>IF(AT18&gt;0,(VLOOKUP($A18,#REF!,29,0)*AT18),"")</f>
        <v/>
      </c>
      <c r="FQ18" s="350" t="str">
        <f>IF(AU18&gt;0,(VLOOKUP($A18,#REF!,31,0)*AU18),"")</f>
        <v/>
      </c>
      <c r="FR18" s="349" t="str">
        <f>IF(AV18&gt;0,(VLOOKUP($A18,#REF!,29,0)*AV18),"")</f>
        <v/>
      </c>
      <c r="FS18" s="350" t="str">
        <f>IF(AW18&gt;0,(VLOOKUP($A18,#REF!,31,0)*AW18),"")</f>
        <v/>
      </c>
      <c r="FT18" s="349" t="str">
        <f>IF(AX18&gt;0,(VLOOKUP($A18,#REF!,29,0)*AX18),"")</f>
        <v/>
      </c>
      <c r="FU18" s="350" t="str">
        <f>IF(AY18&gt;0,(VLOOKUP($A18,#REF!,31,0)*AY18),"")</f>
        <v/>
      </c>
      <c r="FV18" s="349" t="str">
        <f>IF(AZ18&gt;0,(VLOOKUP($A18,#REF!,29,0)*AZ18),"")</f>
        <v/>
      </c>
      <c r="FW18" s="350" t="str">
        <f>IF(BA18&gt;0,(VLOOKUP($A18,#REF!,31,0)*BA18),"")</f>
        <v/>
      </c>
      <c r="FX18" s="349" t="str">
        <f>IF(BB18&gt;0,(VLOOKUP($A18,#REF!,29,0)*BB18),"")</f>
        <v/>
      </c>
      <c r="FY18" s="350" t="str">
        <f>IF(BC18&gt;0,(VLOOKUP($A18,#REF!,31,0)*BC18),"")</f>
        <v/>
      </c>
      <c r="FZ18" s="349" t="str">
        <f>IF(BD18&gt;0,(VLOOKUP($A18,#REF!,29,0)*BD18),"")</f>
        <v/>
      </c>
      <c r="GA18" s="350" t="str">
        <f>IF(BE18&gt;0,(VLOOKUP($A18,#REF!,31,0)*BE18),"")</f>
        <v/>
      </c>
      <c r="GB18" s="349" t="str">
        <f>IF(BF18&gt;0,(VLOOKUP($A18,#REF!,29,0)*BF18),"")</f>
        <v/>
      </c>
      <c r="GC18" s="350" t="str">
        <f>IF(BG18&gt;0,(VLOOKUP($A18,#REF!,31,0)*BG18),"")</f>
        <v/>
      </c>
      <c r="GD18" s="349" t="str">
        <f>IF(BH18&gt;0,(VLOOKUP($A18,#REF!,29,0)*BH18),"")</f>
        <v/>
      </c>
      <c r="GE18" s="350" t="str">
        <f>IF(BI18&gt;0,(VLOOKUP($A18,#REF!,31,0)*BI18),"")</f>
        <v/>
      </c>
      <c r="GF18" s="349" t="str">
        <f>IF(BJ18&gt;0,(VLOOKUP($A18,#REF!,29,0)*BJ18),"")</f>
        <v/>
      </c>
      <c r="GG18" s="350" t="str">
        <f>IF(BK18&gt;0,(VLOOKUP($A18,#REF!,31,0)*BK18),"")</f>
        <v/>
      </c>
      <c r="GH18" s="349" t="str">
        <f>IF(BL18&gt;0,(VLOOKUP($A18,#REF!,29,0)*BL18),"")</f>
        <v/>
      </c>
      <c r="GI18" s="350" t="str">
        <f>IF(BM18&gt;0,(VLOOKUP($A18,#REF!,31,0)*BM18),"")</f>
        <v/>
      </c>
      <c r="GJ18" s="349" t="str">
        <f>IF(BN18&gt;0,(VLOOKUP($A18,#REF!,29,0)*BN18),"")</f>
        <v/>
      </c>
      <c r="GK18" s="350" t="str">
        <f>IF(BO18&gt;0,(VLOOKUP($A18,#REF!,31,0)*BO18),"")</f>
        <v/>
      </c>
      <c r="GL18" s="349" t="str">
        <f>IF(BP18&gt;0,(VLOOKUP($A18,#REF!,29,0)*BP18),"")</f>
        <v/>
      </c>
      <c r="GM18" s="350" t="str">
        <f>IF(BQ18&gt;0,(VLOOKUP($A18,#REF!,31,0)*BQ18),"")</f>
        <v/>
      </c>
      <c r="GN18" s="349" t="str">
        <f>IF(BR18&gt;0,(VLOOKUP($A18,#REF!,29,0)*BR18),"")</f>
        <v/>
      </c>
      <c r="GO18" s="350" t="str">
        <f>IF(BS18&gt;0,(VLOOKUP($A18,#REF!,31,0)*BS18),"")</f>
        <v/>
      </c>
      <c r="GP18" s="349" t="str">
        <f>IF(BT18&gt;0,(VLOOKUP($A18,#REF!,29,0)*BT18),"")</f>
        <v/>
      </c>
      <c r="GQ18" s="350" t="str">
        <f>IF(BU18&gt;0,(VLOOKUP($A18,#REF!,31,0)*BU18),"")</f>
        <v/>
      </c>
      <c r="GR18" s="349" t="str">
        <f>IF(BV18&gt;0,(VLOOKUP($A18,#REF!,29,0)*BV18),"")</f>
        <v/>
      </c>
      <c r="GS18" s="350" t="str">
        <f>IF(BW18&gt;0,(VLOOKUP($A18,#REF!,31,0)*BW18),"")</f>
        <v/>
      </c>
      <c r="GT18" s="349" t="str">
        <f>IF(BX18&gt;0,(VLOOKUP($A18,#REF!,29,0)*BX18),"")</f>
        <v/>
      </c>
      <c r="GU18" s="350" t="str">
        <f>IF(BY18&gt;0,(VLOOKUP($A18,#REF!,31,0)*BY18),"")</f>
        <v/>
      </c>
      <c r="GV18" s="349" t="str">
        <f>IF(BZ18&gt;0,(VLOOKUP($A18,#REF!,29,0)*BZ18),"")</f>
        <v/>
      </c>
      <c r="GW18" s="350" t="str">
        <f>IF(CA18&gt;0,(VLOOKUP($A18,#REF!,31,0)*CA18),"")</f>
        <v/>
      </c>
      <c r="GX18" s="349" t="str">
        <f>IF(CB18&gt;0,(VLOOKUP($A18,#REF!,29,0)*CB18),"")</f>
        <v/>
      </c>
      <c r="GY18" s="350" t="str">
        <f>IF(CC18&gt;0,(VLOOKUP($A18,#REF!,31,0)*CC18),"")</f>
        <v/>
      </c>
      <c r="GZ18" s="349" t="str">
        <f>IF(CD18&gt;0,(VLOOKUP($A18,#REF!,29,0)*CD18),"")</f>
        <v/>
      </c>
      <c r="HA18" s="350" t="str">
        <f>IF(CE18&gt;0,(VLOOKUP($A18,#REF!,31,0)*CE18),"")</f>
        <v/>
      </c>
      <c r="HB18" s="349" t="str">
        <f>IF(CF18&gt;0,(VLOOKUP($A18,#REF!,29,0)*CF18),"")</f>
        <v/>
      </c>
      <c r="HC18" s="350" t="str">
        <f>IF(CG18&gt;0,(VLOOKUP($A18,#REF!,31,0)*CG18),"")</f>
        <v/>
      </c>
      <c r="HD18" s="349" t="str">
        <f>IF(CH18&gt;0,(VLOOKUP($A18,#REF!,29,0)*CH18),"")</f>
        <v/>
      </c>
      <c r="HE18" s="350" t="str">
        <f>IF(CI18&gt;0,(VLOOKUP($A18,#REF!,31,0)*CI18),"")</f>
        <v/>
      </c>
      <c r="HF18" s="349" t="str">
        <f>IF(CJ18&gt;0,(VLOOKUP($A18,#REF!,29,0)*CJ18),"")</f>
        <v/>
      </c>
      <c r="HG18" s="350" t="str">
        <f>IF(CK18&gt;0,(VLOOKUP($A18,#REF!,31,0)*CK18),"")</f>
        <v/>
      </c>
      <c r="HH18" s="349" t="str">
        <f>IF(CL18&gt;0,(VLOOKUP($A18,#REF!,29,0)*CL18),"")</f>
        <v/>
      </c>
      <c r="HI18" s="350" t="str">
        <f>IF(CM18&gt;0,(VLOOKUP($A18,#REF!,31,0)*CM18),"")</f>
        <v/>
      </c>
      <c r="HJ18" s="349" t="str">
        <f>IF(CN18&gt;0,(VLOOKUP($A18,#REF!,29,0)*CN18),"")</f>
        <v/>
      </c>
      <c r="HK18" s="350" t="str">
        <f>IF(CO18&gt;0,(VLOOKUP($A18,#REF!,31,0)*CO18),"")</f>
        <v/>
      </c>
      <c r="HL18" s="349" t="str">
        <f>IF(CP18&gt;0,(VLOOKUP($A18,#REF!,29,0)*CP18),"")</f>
        <v/>
      </c>
      <c r="HM18" s="350" t="str">
        <f>IF(CQ18&gt;0,(VLOOKUP($A18,#REF!,31,0)*CQ18),"")</f>
        <v/>
      </c>
      <c r="HN18" s="349" t="str">
        <f>IF(CR18&gt;0,(VLOOKUP($A18,#REF!,29,0)*CR18),"")</f>
        <v/>
      </c>
      <c r="HO18" s="350" t="str">
        <f>IF(CS18&gt;0,(VLOOKUP($A18,#REF!,31,0)*CS18),"")</f>
        <v/>
      </c>
      <c r="HP18" s="349" t="str">
        <f>IF(CT18&gt;0,(VLOOKUP($A18,#REF!,29,0)*CT18),"")</f>
        <v/>
      </c>
      <c r="HQ18" s="350" t="str">
        <f>IF(CU18&gt;0,(VLOOKUP($A18,#REF!,31,0)*CU18),"")</f>
        <v/>
      </c>
      <c r="HR18" s="349" t="str">
        <f>IF(CV18&gt;0,(VLOOKUP($A18,#REF!,29,0)*CV18),"")</f>
        <v/>
      </c>
      <c r="HS18" s="350" t="str">
        <f>IF(CW18&gt;0,(VLOOKUP($A18,#REF!,31,0)*CW18),"")</f>
        <v/>
      </c>
      <c r="HT18" s="349" t="str">
        <f>IF(CX18&gt;0,(VLOOKUP($A18,#REF!,29,0)*CX18),"")</f>
        <v/>
      </c>
      <c r="HU18" s="350" t="str">
        <f>IF(CY18&gt;0,(VLOOKUP($A18,#REF!,31,0)*CY18),"")</f>
        <v/>
      </c>
      <c r="HV18" s="349" t="str">
        <f>IF(CZ18&gt;0,(VLOOKUP($A18,#REF!,29,0)*CZ18),"")</f>
        <v/>
      </c>
      <c r="HW18" s="350" t="str">
        <f>IF(DA18&gt;0,(VLOOKUP($A18,#REF!,31,0)*DA18),"")</f>
        <v/>
      </c>
      <c r="HX18" s="349" t="str">
        <f>IF(DB18&gt;0,(VLOOKUP($A18,#REF!,29,0)*DB18),"")</f>
        <v/>
      </c>
      <c r="HY18" s="350" t="str">
        <f>IF(DC18&gt;0,(VLOOKUP($A18,#REF!,31,0)*DC18),"")</f>
        <v/>
      </c>
      <c r="HZ18" s="349" t="str">
        <f>IF(DD18&gt;0,(VLOOKUP($A18,#REF!,29,0)*DD18),"")</f>
        <v/>
      </c>
      <c r="IA18" s="350" t="str">
        <f>IF(DE18&gt;0,(VLOOKUP($A18,#REF!,31,0)*DE18),"")</f>
        <v/>
      </c>
      <c r="IB18" s="349" t="str">
        <f>IF(DF18&gt;0,(VLOOKUP($A18,#REF!,29,0)*DF18),"")</f>
        <v/>
      </c>
      <c r="IC18" s="350" t="str">
        <f>IF(DG18&gt;0,(VLOOKUP($A18,#REF!,31,0)*DG18),"")</f>
        <v/>
      </c>
      <c r="ID18" s="344"/>
      <c r="IE18" s="357"/>
      <c r="IF18" s="357"/>
    </row>
    <row r="19" spans="1:240" x14ac:dyDescent="0.25">
      <c r="A19" s="5" t="s">
        <v>1857</v>
      </c>
      <c r="B19" s="376" t="s">
        <v>1848</v>
      </c>
      <c r="C19" s="377" t="s">
        <v>1849</v>
      </c>
      <c r="D19" s="217">
        <f t="shared" si="209"/>
        <v>52.5</v>
      </c>
      <c r="E19" s="215"/>
      <c r="F19" s="13"/>
      <c r="G19" s="56"/>
      <c r="H19" s="13"/>
      <c r="I19" s="56"/>
      <c r="J19" s="13"/>
      <c r="K19" s="56"/>
      <c r="L19" s="13"/>
      <c r="M19" s="56"/>
      <c r="N19" s="13"/>
      <c r="O19" s="56"/>
      <c r="P19" s="13"/>
      <c r="Q19" s="56"/>
      <c r="R19" s="13"/>
      <c r="S19" s="56"/>
      <c r="T19" s="13"/>
      <c r="U19" s="56"/>
      <c r="V19" s="13"/>
      <c r="W19" s="56"/>
      <c r="X19" s="13"/>
      <c r="Y19" s="56"/>
      <c r="Z19" s="13"/>
      <c r="AA19" s="187"/>
      <c r="AB19" s="13"/>
      <c r="AC19" s="56"/>
      <c r="AD19" s="13"/>
      <c r="AE19" s="187"/>
      <c r="AF19" s="13"/>
      <c r="AG19" s="56"/>
      <c r="AH19" s="13"/>
      <c r="AI19" s="56"/>
      <c r="AJ19" s="13"/>
      <c r="AK19" s="56"/>
      <c r="AL19" s="13"/>
      <c r="AM19" s="56"/>
      <c r="AN19" s="13"/>
      <c r="AO19" s="56"/>
      <c r="AP19" s="13"/>
      <c r="AQ19" s="56"/>
      <c r="AR19" s="13"/>
      <c r="AS19" s="56"/>
      <c r="AT19" s="13"/>
      <c r="AU19" s="56"/>
      <c r="AV19" s="13"/>
      <c r="AW19" s="56"/>
      <c r="AX19" s="13"/>
      <c r="AY19" s="56"/>
      <c r="AZ19" s="13"/>
      <c r="BA19" s="56"/>
      <c r="BB19" s="13"/>
      <c r="BC19" s="56"/>
      <c r="BD19" s="13"/>
      <c r="BE19" s="56"/>
      <c r="BF19" s="13"/>
      <c r="BG19" s="56"/>
      <c r="BH19" s="13"/>
      <c r="BI19" s="56"/>
      <c r="BJ19" s="13"/>
      <c r="BK19" s="56"/>
      <c r="BL19" s="13"/>
      <c r="BM19" s="56"/>
      <c r="BN19" s="13"/>
      <c r="BO19" s="56"/>
      <c r="BP19" s="13"/>
      <c r="BQ19" s="187"/>
      <c r="BR19" s="13"/>
      <c r="BS19" s="56"/>
      <c r="BT19" s="13"/>
      <c r="BU19" s="56"/>
      <c r="BV19" s="13"/>
      <c r="BW19" s="56"/>
      <c r="BX19" s="13"/>
      <c r="BY19" s="56"/>
      <c r="BZ19" s="13"/>
      <c r="CA19" s="56"/>
      <c r="CB19" s="13"/>
      <c r="CC19" s="187"/>
      <c r="CD19" s="13"/>
      <c r="CE19" s="56"/>
      <c r="CF19" s="13"/>
      <c r="CG19" s="56"/>
      <c r="CH19" s="426">
        <v>43.5</v>
      </c>
      <c r="CI19" s="56"/>
      <c r="CJ19" s="13"/>
      <c r="CK19" s="56"/>
      <c r="CL19" s="13"/>
      <c r="CM19" s="56"/>
      <c r="CN19" s="13"/>
      <c r="CO19" s="56"/>
      <c r="CP19" s="13"/>
      <c r="CQ19" s="56"/>
      <c r="CR19" s="13"/>
      <c r="CS19" s="56"/>
      <c r="CT19" s="13"/>
      <c r="CU19" s="187"/>
      <c r="CV19" s="13"/>
      <c r="CW19" s="56"/>
      <c r="CX19" s="13"/>
      <c r="CY19" s="56"/>
      <c r="CZ19" s="13"/>
      <c r="DA19" s="56"/>
      <c r="DB19" s="13"/>
      <c r="DC19" s="56"/>
      <c r="DD19" s="13"/>
      <c r="DE19" s="187"/>
      <c r="DF19" s="13"/>
      <c r="DG19" s="187"/>
      <c r="DH19" s="73"/>
      <c r="DI19" s="45">
        <v>9</v>
      </c>
      <c r="DJ19" s="79"/>
      <c r="DK19" s="73"/>
      <c r="DL19" s="78"/>
      <c r="DM19" s="79"/>
      <c r="DN19" s="3"/>
      <c r="DO19" s="12"/>
      <c r="DP19" s="311"/>
      <c r="DQ19" s="3"/>
      <c r="DR19" s="56"/>
      <c r="DS19" s="3"/>
      <c r="DT19" s="31">
        <f t="shared" si="206"/>
        <v>52.5</v>
      </c>
      <c r="DU19" s="31" t="e">
        <f>(DT19*(VLOOKUP(A19,#REF!,29,0)))-(IF(DO19="x",MROUND(DP19*(VLOOKUP(A19,#REF!,29,0)*0.08),0.05),0))</f>
        <v>#REF!</v>
      </c>
      <c r="DV19" s="31">
        <f t="shared" si="207"/>
        <v>0</v>
      </c>
      <c r="DW19" s="31" t="e">
        <f>(DV19*(VLOOKUP(A19,#REF!,31,0)))</f>
        <v>#REF!</v>
      </c>
      <c r="DX19" s="318" t="e">
        <f>VLOOKUP(A19,#REF!,33,0)</f>
        <v>#REF!</v>
      </c>
      <c r="DY19" s="31" t="e">
        <f t="shared" si="213"/>
        <v>#REF!</v>
      </c>
      <c r="DZ19" s="309" t="e">
        <f t="shared" si="208"/>
        <v>#REF!</v>
      </c>
      <c r="EA19" s="5"/>
      <c r="EB19" s="41" t="str">
        <f>IF(F19&gt;0,(VLOOKUP($A19,#REF!,29,0)*F19),"")</f>
        <v/>
      </c>
      <c r="EC19" s="55" t="str">
        <f>IF(G19&gt;0,(VLOOKUP($A19,#REF!,31,0)*G19),"")</f>
        <v/>
      </c>
      <c r="ED19" s="41" t="str">
        <f>IF(H19&gt;0,(VLOOKUP($A19,#REF!,29,0)*H19),"")</f>
        <v/>
      </c>
      <c r="EE19" s="55" t="str">
        <f>IF(I19&gt;0,(VLOOKUP($A19,#REF!,31,0)*I19),"")</f>
        <v/>
      </c>
      <c r="EF19" s="41" t="str">
        <f>IF(J19&gt;0,(VLOOKUP($A19,#REF!,29,0)*J19),"")</f>
        <v/>
      </c>
      <c r="EG19" s="55" t="str">
        <f>IF(K19&gt;0,(VLOOKUP($A19,#REF!,31,0)*K19),"")</f>
        <v/>
      </c>
      <c r="EH19" s="41" t="str">
        <f>IF(L19&gt;0,(VLOOKUP($A19,#REF!,29,0)*L19),"")</f>
        <v/>
      </c>
      <c r="EI19" s="55" t="str">
        <f>IF(M19&gt;0,(VLOOKUP($A19,#REF!,31,0)*M19),"")</f>
        <v/>
      </c>
      <c r="EJ19" s="41" t="str">
        <f>IF(N19&gt;0,(VLOOKUP($A19,#REF!,29,0)*N19),"")</f>
        <v/>
      </c>
      <c r="EK19" s="55" t="str">
        <f>IF(O19&gt;0,(VLOOKUP($A19,#REF!,31,0)*O19),"")</f>
        <v/>
      </c>
      <c r="EL19" s="41" t="str">
        <f>IF(P19&gt;0,(VLOOKUP($A19,#REF!,29,0)*P19),"")</f>
        <v/>
      </c>
      <c r="EM19" s="55" t="str">
        <f>IF(Q19&gt;0,(VLOOKUP($A19,#REF!,31,0)*Q19),"")</f>
        <v/>
      </c>
      <c r="EN19" s="41" t="str">
        <f>IF(R19&gt;0,(VLOOKUP($A19,#REF!,29,0)*R19),"")</f>
        <v/>
      </c>
      <c r="EO19" s="55" t="str">
        <f>IF(S19&gt;0,(VLOOKUP($A19,#REF!,31,0)*S19),"")</f>
        <v/>
      </c>
      <c r="EP19" s="41" t="str">
        <f>IF(T19&gt;0,(VLOOKUP($A19,#REF!,29,0)*T19),"")</f>
        <v/>
      </c>
      <c r="EQ19" s="55" t="str">
        <f>IF(U19&gt;0,(VLOOKUP($A19,#REF!,31,0)*U19),"")</f>
        <v/>
      </c>
      <c r="ER19" s="41" t="str">
        <f>IF(V19&gt;0,(VLOOKUP($A19,#REF!,29,0)*V19),"")</f>
        <v/>
      </c>
      <c r="ES19" s="55" t="str">
        <f>IF(W19&gt;0,(VLOOKUP($A19,#REF!,31,0)*W19),"")</f>
        <v/>
      </c>
      <c r="ET19" s="41" t="str">
        <f>IF(X19&gt;0,(VLOOKUP($A19,#REF!,29,0)*X19),"")</f>
        <v/>
      </c>
      <c r="EU19" s="55" t="str">
        <f>IF(Y19&gt;0,(VLOOKUP($A19,#REF!,31,0)*Y19),"")</f>
        <v/>
      </c>
      <c r="EV19" s="41" t="str">
        <f>IF(Z19&gt;0,(VLOOKUP($A19,#REF!,29,0)*Z19),"")</f>
        <v/>
      </c>
      <c r="EW19" s="55" t="str">
        <f>IF(AA19&gt;0,(VLOOKUP($A19,#REF!,31,0)*AA19),"")</f>
        <v/>
      </c>
      <c r="EX19" s="41" t="str">
        <f>IF(AB19&gt;0,(VLOOKUP($A19,#REF!,29,0)*AB19),"")</f>
        <v/>
      </c>
      <c r="EY19" s="55" t="str">
        <f>IF(AC19&gt;0,(VLOOKUP($A19,#REF!,31,0)*AC19),"")</f>
        <v/>
      </c>
      <c r="EZ19" s="41" t="str">
        <f>IF(AD19&gt;0,(VLOOKUP($A19,#REF!,29,0)*AD19),"")</f>
        <v/>
      </c>
      <c r="FA19" s="55" t="str">
        <f>IF(AE19&gt;0,(VLOOKUP($A19,#REF!,31,0)*AE19),"")</f>
        <v/>
      </c>
      <c r="FB19" s="41" t="str">
        <f>IF(AF19&gt;0,(VLOOKUP($A19,#REF!,29,0)*AF19),"")</f>
        <v/>
      </c>
      <c r="FC19" s="55" t="str">
        <f>IF(AG19&gt;0,(VLOOKUP($A19,#REF!,31,0)*AG19),"")</f>
        <v/>
      </c>
      <c r="FD19" s="41" t="str">
        <f>IF(AH19&gt;0,(VLOOKUP($A19,#REF!,29,0)*AH19),"")</f>
        <v/>
      </c>
      <c r="FE19" s="55" t="str">
        <f>IF(AI19&gt;0,(VLOOKUP($A19,#REF!,31,0)*AI19),"")</f>
        <v/>
      </c>
      <c r="FF19" s="41" t="str">
        <f>IF(AJ19&gt;0,(VLOOKUP($A19,#REF!,29,0)*AJ19),"")</f>
        <v/>
      </c>
      <c r="FG19" s="55" t="str">
        <f>IF(AK19&gt;0,(VLOOKUP($A19,#REF!,31,0)*AK19),"")</f>
        <v/>
      </c>
      <c r="FH19" s="41" t="str">
        <f>IF(AL19&gt;0,(VLOOKUP($A19,#REF!,29,0)*AL19),"")</f>
        <v/>
      </c>
      <c r="FI19" s="55" t="str">
        <f>IF(AM19&gt;0,(VLOOKUP($A19,#REF!,31,0)*AM19),"")</f>
        <v/>
      </c>
      <c r="FJ19" s="41" t="str">
        <f>IF(AN19&gt;0,(VLOOKUP($A19,#REF!,29,0)*AN19),"")</f>
        <v/>
      </c>
      <c r="FK19" s="55" t="str">
        <f>IF(AO19&gt;0,(VLOOKUP($A19,#REF!,31,0)*AO19),"")</f>
        <v/>
      </c>
      <c r="FL19" s="41" t="str">
        <f>IF(AP19&gt;0,(VLOOKUP($A19,#REF!,29,0)*AP19),"")</f>
        <v/>
      </c>
      <c r="FM19" s="55" t="str">
        <f>IF(AQ19&gt;0,(VLOOKUP($A19,#REF!,31,0)*AQ19),"")</f>
        <v/>
      </c>
      <c r="FN19" s="41" t="str">
        <f>IF(AR19&gt;0,(VLOOKUP($A19,#REF!,29,0)*AR19),"")</f>
        <v/>
      </c>
      <c r="FO19" s="55" t="str">
        <f>IF(AS19&gt;0,(VLOOKUP($A19,#REF!,31,0)*AS19),"")</f>
        <v/>
      </c>
      <c r="FP19" s="41" t="str">
        <f>IF(AT19&gt;0,(VLOOKUP($A19,#REF!,29,0)*AT19),"")</f>
        <v/>
      </c>
      <c r="FQ19" s="55" t="str">
        <f>IF(AU19&gt;0,(VLOOKUP($A19,#REF!,31,0)*AU19),"")</f>
        <v/>
      </c>
      <c r="FR19" s="41" t="str">
        <f>IF(AV19&gt;0,(VLOOKUP($A19,#REF!,29,0)*AV19),"")</f>
        <v/>
      </c>
      <c r="FS19" s="55" t="str">
        <f>IF(AW19&gt;0,(VLOOKUP($A19,#REF!,31,0)*AW19),"")</f>
        <v/>
      </c>
      <c r="FT19" s="41" t="str">
        <f>IF(AX19&gt;0,(VLOOKUP($A19,#REF!,29,0)*AX19),"")</f>
        <v/>
      </c>
      <c r="FU19" s="55" t="str">
        <f>IF(AY19&gt;0,(VLOOKUP($A19,#REF!,31,0)*AY19),"")</f>
        <v/>
      </c>
      <c r="FV19" s="41" t="str">
        <f>IF(AZ19&gt;0,(VLOOKUP($A19,#REF!,29,0)*AZ19),"")</f>
        <v/>
      </c>
      <c r="FW19" s="55" t="str">
        <f>IF(BA19&gt;0,(VLOOKUP($A19,#REF!,31,0)*BA19),"")</f>
        <v/>
      </c>
      <c r="FX19" s="41" t="str">
        <f>IF(BB19&gt;0,(VLOOKUP($A19,#REF!,29,0)*BB19),"")</f>
        <v/>
      </c>
      <c r="FY19" s="55" t="str">
        <f>IF(BC19&gt;0,(VLOOKUP($A19,#REF!,31,0)*BC19),"")</f>
        <v/>
      </c>
      <c r="FZ19" s="41" t="str">
        <f>IF(BD19&gt;0,(VLOOKUP($A19,#REF!,29,0)*BD19),"")</f>
        <v/>
      </c>
      <c r="GA19" s="55" t="str">
        <f>IF(BE19&gt;0,(VLOOKUP($A19,#REF!,31,0)*BE19),"")</f>
        <v/>
      </c>
      <c r="GB19" s="41" t="str">
        <f>IF(BF19&gt;0,(VLOOKUP($A19,#REF!,29,0)*BF19),"")</f>
        <v/>
      </c>
      <c r="GC19" s="55" t="str">
        <f>IF(BG19&gt;0,(VLOOKUP($A19,#REF!,31,0)*BG19),"")</f>
        <v/>
      </c>
      <c r="GD19" s="41" t="str">
        <f>IF(BH19&gt;0,(VLOOKUP($A19,#REF!,29,0)*BH19),"")</f>
        <v/>
      </c>
      <c r="GE19" s="55" t="str">
        <f>IF(BI19&gt;0,(VLOOKUP($A19,#REF!,31,0)*BI19),"")</f>
        <v/>
      </c>
      <c r="GF19" s="41" t="str">
        <f>IF(BJ19&gt;0,(VLOOKUP($A19,#REF!,29,0)*BJ19),"")</f>
        <v/>
      </c>
      <c r="GG19" s="55" t="str">
        <f>IF(BK19&gt;0,(VLOOKUP($A19,#REF!,31,0)*BK19),"")</f>
        <v/>
      </c>
      <c r="GH19" s="41" t="str">
        <f>IF(BL19&gt;0,(VLOOKUP($A19,#REF!,29,0)*BL19),"")</f>
        <v/>
      </c>
      <c r="GI19" s="55" t="str">
        <f>IF(BM19&gt;0,(VLOOKUP($A19,#REF!,31,0)*BM19),"")</f>
        <v/>
      </c>
      <c r="GJ19" s="41" t="str">
        <f>IF(BN19&gt;0,(VLOOKUP($A19,#REF!,29,0)*BN19),"")</f>
        <v/>
      </c>
      <c r="GK19" s="55" t="str">
        <f>IF(BO19&gt;0,(VLOOKUP($A19,#REF!,31,0)*BO19),"")</f>
        <v/>
      </c>
      <c r="GL19" s="41" t="str">
        <f>IF(BP19&gt;0,(VLOOKUP($A19,#REF!,29,0)*BP19),"")</f>
        <v/>
      </c>
      <c r="GM19" s="55" t="str">
        <f>IF(BQ19&gt;0,(VLOOKUP($A19,#REF!,31,0)*BQ19),"")</f>
        <v/>
      </c>
      <c r="GN19" s="41" t="str">
        <f>IF(BR19&gt;0,(VLOOKUP($A19,#REF!,29,0)*BR19),"")</f>
        <v/>
      </c>
      <c r="GO19" s="55" t="str">
        <f>IF(BS19&gt;0,(VLOOKUP($A19,#REF!,31,0)*BS19),"")</f>
        <v/>
      </c>
      <c r="GP19" s="41" t="str">
        <f>IF(BT19&gt;0,(VLOOKUP($A19,#REF!,29,0)*BT19),"")</f>
        <v/>
      </c>
      <c r="GQ19" s="55" t="str">
        <f>IF(BU19&gt;0,(VLOOKUP($A19,#REF!,31,0)*BU19),"")</f>
        <v/>
      </c>
      <c r="GR19" s="41" t="str">
        <f>IF(BV19&gt;0,(VLOOKUP($A19,#REF!,29,0)*BV19),"")</f>
        <v/>
      </c>
      <c r="GS19" s="55" t="str">
        <f>IF(BW19&gt;0,(VLOOKUP($A19,#REF!,31,0)*BW19),"")</f>
        <v/>
      </c>
      <c r="GT19" s="41" t="str">
        <f>IF(BX19&gt;0,(VLOOKUP($A19,#REF!,29,0)*BX19),"")</f>
        <v/>
      </c>
      <c r="GU19" s="55" t="str">
        <f>IF(BY19&gt;0,(VLOOKUP($A19,#REF!,31,0)*BY19),"")</f>
        <v/>
      </c>
      <c r="GV19" s="41" t="str">
        <f>IF(BZ19&gt;0,(VLOOKUP($A19,#REF!,29,0)*BZ19),"")</f>
        <v/>
      </c>
      <c r="GW19" s="55" t="str">
        <f>IF(CA19&gt;0,(VLOOKUP($A19,#REF!,31,0)*CA19),"")</f>
        <v/>
      </c>
      <c r="GX19" s="41" t="str">
        <f>IF(CB19&gt;0,(VLOOKUP($A19,#REF!,29,0)*CB19),"")</f>
        <v/>
      </c>
      <c r="GY19" s="55" t="str">
        <f>IF(CC19&gt;0,(VLOOKUP($A19,#REF!,31,0)*CC19),"")</f>
        <v/>
      </c>
      <c r="GZ19" s="41" t="str">
        <f>IF(CD19&gt;0,(VLOOKUP($A19,#REF!,29,0)*CD19),"")</f>
        <v/>
      </c>
      <c r="HA19" s="55" t="str">
        <f>IF(CE19&gt;0,(VLOOKUP($A19,#REF!,31,0)*CE19),"")</f>
        <v/>
      </c>
      <c r="HB19" s="41" t="str">
        <f>IF(CF19&gt;0,(VLOOKUP($A19,#REF!,29,0)*CF19),"")</f>
        <v/>
      </c>
      <c r="HC19" s="55" t="str">
        <f>IF(CG19&gt;0,(VLOOKUP($A19,#REF!,31,0)*CG19),"")</f>
        <v/>
      </c>
      <c r="HD19" s="41" t="e">
        <f>IF(CH19&gt;0,(VLOOKUP($A19,#REF!,29,0)*CH19),"")</f>
        <v>#REF!</v>
      </c>
      <c r="HE19" s="55" t="str">
        <f>IF(CI19&gt;0,(VLOOKUP($A19,#REF!,31,0)*CI19),"")</f>
        <v/>
      </c>
      <c r="HF19" s="41" t="str">
        <f>IF(CJ19&gt;0,(VLOOKUP($A19,#REF!,29,0)*CJ19),"")</f>
        <v/>
      </c>
      <c r="HG19" s="55" t="str">
        <f>IF(CK19&gt;0,(VLOOKUP($A19,#REF!,31,0)*CK19),"")</f>
        <v/>
      </c>
      <c r="HH19" s="41" t="str">
        <f>IF(CL19&gt;0,(VLOOKUP($A19,#REF!,29,0)*CL19),"")</f>
        <v/>
      </c>
      <c r="HI19" s="55" t="str">
        <f>IF(CM19&gt;0,(VLOOKUP($A19,#REF!,31,0)*CM19),"")</f>
        <v/>
      </c>
      <c r="HJ19" s="41" t="str">
        <f>IF(CN19&gt;0,(VLOOKUP($A19,#REF!,29,0)*CN19),"")</f>
        <v/>
      </c>
      <c r="HK19" s="55" t="str">
        <f>IF(CO19&gt;0,(VLOOKUP($A19,#REF!,31,0)*CO19),"")</f>
        <v/>
      </c>
      <c r="HL19" s="41" t="str">
        <f>IF(CP19&gt;0,(VLOOKUP($A19,#REF!,29,0)*CP19),"")</f>
        <v/>
      </c>
      <c r="HM19" s="55" t="str">
        <f>IF(CQ19&gt;0,(VLOOKUP($A19,#REF!,31,0)*CQ19),"")</f>
        <v/>
      </c>
      <c r="HN19" s="41" t="str">
        <f>IF(CR19&gt;0,(VLOOKUP($A19,#REF!,29,0)*CR19),"")</f>
        <v/>
      </c>
      <c r="HO19" s="55" t="str">
        <f>IF(CS19&gt;0,(VLOOKUP($A19,#REF!,31,0)*CS19),"")</f>
        <v/>
      </c>
      <c r="HP19" s="41" t="str">
        <f>IF(CT19&gt;0,(VLOOKUP($A19,#REF!,29,0)*CT19),"")</f>
        <v/>
      </c>
      <c r="HQ19" s="55" t="str">
        <f>IF(CU19&gt;0,(VLOOKUP($A19,#REF!,31,0)*CU19),"")</f>
        <v/>
      </c>
      <c r="HR19" s="41" t="str">
        <f>IF(CV19&gt;0,(VLOOKUP($A19,#REF!,29,0)*CV19),"")</f>
        <v/>
      </c>
      <c r="HS19" s="55" t="str">
        <f>IF(CW19&gt;0,(VLOOKUP($A19,#REF!,31,0)*CW19),"")</f>
        <v/>
      </c>
      <c r="HT19" s="41" t="str">
        <f>IF(CX19&gt;0,(VLOOKUP($A19,#REF!,29,0)*CX19),"")</f>
        <v/>
      </c>
      <c r="HU19" s="55" t="str">
        <f>IF(CY19&gt;0,(VLOOKUP($A19,#REF!,31,0)*CY19),"")</f>
        <v/>
      </c>
      <c r="HV19" s="41" t="str">
        <f>IF(CZ19&gt;0,(VLOOKUP($A19,#REF!,29,0)*CZ19),"")</f>
        <v/>
      </c>
      <c r="HW19" s="55" t="str">
        <f>IF(DA19&gt;0,(VLOOKUP($A19,#REF!,31,0)*DA19),"")</f>
        <v/>
      </c>
      <c r="HX19" s="41" t="str">
        <f>IF(DB19&gt;0,(VLOOKUP($A19,#REF!,29,0)*DB19),"")</f>
        <v/>
      </c>
      <c r="HY19" s="55" t="str">
        <f>IF(DC19&gt;0,(VLOOKUP($A19,#REF!,31,0)*DC19),"")</f>
        <v/>
      </c>
      <c r="HZ19" s="41" t="str">
        <f>IF(DD19&gt;0,(VLOOKUP($A19,#REF!,29,0)*DD19),"")</f>
        <v/>
      </c>
      <c r="IA19" s="55" t="str">
        <f>IF(DE19&gt;0,(VLOOKUP($A19,#REF!,31,0)*DE19),"")</f>
        <v/>
      </c>
      <c r="IB19" s="41" t="str">
        <f>IF(DF19&gt;0,(VLOOKUP($A19,#REF!,29,0)*DF19),"")</f>
        <v/>
      </c>
      <c r="IC19" s="55" t="str">
        <f>IF(DG19&gt;0,(VLOOKUP($A19,#REF!,31,0)*DG19),"")</f>
        <v/>
      </c>
      <c r="ID19" s="5"/>
      <c r="IE19" s="31"/>
      <c r="IF19" s="31"/>
    </row>
    <row r="20" spans="1:240" x14ac:dyDescent="0.25">
      <c r="A20" s="344" t="s">
        <v>1858</v>
      </c>
      <c r="B20" s="372" t="s">
        <v>1845</v>
      </c>
      <c r="C20" s="373" t="s">
        <v>1846</v>
      </c>
      <c r="D20" s="347">
        <f t="shared" si="209"/>
        <v>43</v>
      </c>
      <c r="E20" s="348"/>
      <c r="F20" s="362"/>
      <c r="G20" s="363"/>
      <c r="H20" s="362"/>
      <c r="I20" s="363"/>
      <c r="J20" s="362"/>
      <c r="K20" s="363"/>
      <c r="L20" s="362"/>
      <c r="M20" s="363"/>
      <c r="N20" s="362"/>
      <c r="O20" s="363"/>
      <c r="P20" s="362"/>
      <c r="Q20" s="363"/>
      <c r="R20" s="362"/>
      <c r="S20" s="363"/>
      <c r="T20" s="362"/>
      <c r="U20" s="363"/>
      <c r="V20" s="362"/>
      <c r="W20" s="363"/>
      <c r="X20" s="362"/>
      <c r="Y20" s="363"/>
      <c r="Z20" s="362"/>
      <c r="AA20" s="364"/>
      <c r="AB20" s="362"/>
      <c r="AC20" s="363"/>
      <c r="AD20" s="362"/>
      <c r="AE20" s="364"/>
      <c r="AF20" s="424">
        <v>12</v>
      </c>
      <c r="AG20" s="363"/>
      <c r="AH20" s="362"/>
      <c r="AI20" s="363"/>
      <c r="AJ20" s="362"/>
      <c r="AK20" s="363"/>
      <c r="AL20" s="362"/>
      <c r="AM20" s="363"/>
      <c r="AN20" s="362"/>
      <c r="AO20" s="363"/>
      <c r="AP20" s="362"/>
      <c r="AQ20" s="363"/>
      <c r="AR20" s="362"/>
      <c r="AS20" s="363"/>
      <c r="AT20" s="362"/>
      <c r="AU20" s="363"/>
      <c r="AV20" s="362"/>
      <c r="AW20" s="363"/>
      <c r="AX20" s="362"/>
      <c r="AY20" s="363"/>
      <c r="AZ20" s="362"/>
      <c r="BA20" s="363"/>
      <c r="BB20" s="362"/>
      <c r="BC20" s="363"/>
      <c r="BD20" s="362"/>
      <c r="BE20" s="363"/>
      <c r="BF20" s="362"/>
      <c r="BG20" s="363"/>
      <c r="BH20" s="362"/>
      <c r="BI20" s="363"/>
      <c r="BJ20" s="362"/>
      <c r="BK20" s="363"/>
      <c r="BL20" s="362"/>
      <c r="BM20" s="363"/>
      <c r="BN20" s="362"/>
      <c r="BO20" s="363"/>
      <c r="BP20" s="362"/>
      <c r="BQ20" s="364"/>
      <c r="BR20" s="362"/>
      <c r="BS20" s="363"/>
      <c r="BT20" s="362"/>
      <c r="BU20" s="363"/>
      <c r="BV20" s="362"/>
      <c r="BW20" s="363"/>
      <c r="BX20" s="424">
        <v>31</v>
      </c>
      <c r="BY20" s="363"/>
      <c r="BZ20" s="362"/>
      <c r="CA20" s="363"/>
      <c r="CB20" s="362"/>
      <c r="CC20" s="364"/>
      <c r="CD20" s="362"/>
      <c r="CE20" s="363"/>
      <c r="CF20" s="362"/>
      <c r="CG20" s="363"/>
      <c r="CH20" s="362"/>
      <c r="CI20" s="363"/>
      <c r="CJ20" s="362"/>
      <c r="CK20" s="363"/>
      <c r="CL20" s="362"/>
      <c r="CM20" s="363"/>
      <c r="CN20" s="362"/>
      <c r="CO20" s="363"/>
      <c r="CP20" s="362"/>
      <c r="CQ20" s="363"/>
      <c r="CR20" s="362"/>
      <c r="CS20" s="363"/>
      <c r="CT20" s="362"/>
      <c r="CU20" s="364"/>
      <c r="CV20" s="362"/>
      <c r="CW20" s="363"/>
      <c r="CX20" s="362"/>
      <c r="CY20" s="363"/>
      <c r="CZ20" s="362"/>
      <c r="DA20" s="363"/>
      <c r="DB20" s="362"/>
      <c r="DC20" s="363"/>
      <c r="DD20" s="362"/>
      <c r="DE20" s="364"/>
      <c r="DF20" s="362"/>
      <c r="DG20" s="364"/>
      <c r="DH20" s="352"/>
      <c r="DI20" s="365"/>
      <c r="DJ20" s="363"/>
      <c r="DK20" s="352"/>
      <c r="DL20" s="365"/>
      <c r="DM20" s="363"/>
      <c r="DN20" s="354"/>
      <c r="DO20" s="366"/>
      <c r="DP20" s="367"/>
      <c r="DQ20" s="354"/>
      <c r="DR20" s="363"/>
      <c r="DS20" s="354"/>
      <c r="DT20" s="357">
        <f t="shared" si="206"/>
        <v>43</v>
      </c>
      <c r="DU20" s="357" t="e">
        <f>(DT20*(VLOOKUP(A20,#REF!,29,0)))-(IF(DO20="x",MROUND(DP20*(VLOOKUP(A20,#REF!,29,0)*0.08),0.05),0))</f>
        <v>#REF!</v>
      </c>
      <c r="DV20" s="357">
        <f t="shared" si="207"/>
        <v>0</v>
      </c>
      <c r="DW20" s="357" t="e">
        <f>(DV20*(VLOOKUP(A20,#REF!,31,0)))</f>
        <v>#REF!</v>
      </c>
      <c r="DX20" s="358" t="e">
        <f>VLOOKUP(A20,#REF!,33,0)</f>
        <v>#REF!</v>
      </c>
      <c r="DY20" s="357" t="e">
        <f t="shared" si="213"/>
        <v>#REF!</v>
      </c>
      <c r="DZ20" s="359" t="e">
        <f t="shared" si="208"/>
        <v>#REF!</v>
      </c>
      <c r="EA20" s="344"/>
      <c r="EB20" s="349" t="str">
        <f>IF(F20&gt;0,(VLOOKUP($A20,#REF!,29,0)*F20),"")</f>
        <v/>
      </c>
      <c r="EC20" s="350" t="str">
        <f>IF(G20&gt;0,(VLOOKUP($A20,#REF!,31,0)*G20),"")</f>
        <v/>
      </c>
      <c r="ED20" s="349" t="str">
        <f>IF(H20&gt;0,(VLOOKUP($A20,#REF!,29,0)*H20),"")</f>
        <v/>
      </c>
      <c r="EE20" s="350" t="str">
        <f>IF(I20&gt;0,(VLOOKUP($A20,#REF!,31,0)*I20),"")</f>
        <v/>
      </c>
      <c r="EF20" s="349" t="str">
        <f>IF(J20&gt;0,(VLOOKUP($A20,#REF!,29,0)*J20),"")</f>
        <v/>
      </c>
      <c r="EG20" s="350" t="str">
        <f>IF(K20&gt;0,(VLOOKUP($A20,#REF!,31,0)*K20),"")</f>
        <v/>
      </c>
      <c r="EH20" s="349" t="str">
        <f>IF(L20&gt;0,(VLOOKUP($A20,#REF!,29,0)*L20),"")</f>
        <v/>
      </c>
      <c r="EI20" s="350" t="str">
        <f>IF(M20&gt;0,(VLOOKUP($A20,#REF!,31,0)*M20),"")</f>
        <v/>
      </c>
      <c r="EJ20" s="349" t="str">
        <f>IF(N20&gt;0,(VLOOKUP($A20,#REF!,29,0)*N20),"")</f>
        <v/>
      </c>
      <c r="EK20" s="350" t="str">
        <f>IF(O20&gt;0,(VLOOKUP($A20,#REF!,31,0)*O20),"")</f>
        <v/>
      </c>
      <c r="EL20" s="349" t="str">
        <f>IF(P20&gt;0,(VLOOKUP($A20,#REF!,29,0)*P20),"")</f>
        <v/>
      </c>
      <c r="EM20" s="350" t="str">
        <f>IF(Q20&gt;0,(VLOOKUP($A20,#REF!,31,0)*Q20),"")</f>
        <v/>
      </c>
      <c r="EN20" s="349" t="str">
        <f>IF(R20&gt;0,(VLOOKUP($A20,#REF!,29,0)*R20),"")</f>
        <v/>
      </c>
      <c r="EO20" s="350" t="str">
        <f>IF(S20&gt;0,(VLOOKUP($A20,#REF!,31,0)*S20),"")</f>
        <v/>
      </c>
      <c r="EP20" s="349" t="str">
        <f>IF(T20&gt;0,(VLOOKUP($A20,#REF!,29,0)*T20),"")</f>
        <v/>
      </c>
      <c r="EQ20" s="350" t="str">
        <f>IF(U20&gt;0,(VLOOKUP($A20,#REF!,31,0)*U20),"")</f>
        <v/>
      </c>
      <c r="ER20" s="349" t="str">
        <f>IF(V20&gt;0,(VLOOKUP($A20,#REF!,29,0)*V20),"")</f>
        <v/>
      </c>
      <c r="ES20" s="350" t="str">
        <f>IF(W20&gt;0,(VLOOKUP($A20,#REF!,31,0)*W20),"")</f>
        <v/>
      </c>
      <c r="ET20" s="349" t="str">
        <f>IF(X20&gt;0,(VLOOKUP($A20,#REF!,29,0)*X20),"")</f>
        <v/>
      </c>
      <c r="EU20" s="350" t="str">
        <f>IF(Y20&gt;0,(VLOOKUP($A20,#REF!,31,0)*Y20),"")</f>
        <v/>
      </c>
      <c r="EV20" s="349" t="str">
        <f>IF(Z20&gt;0,(VLOOKUP($A20,#REF!,29,0)*Z20),"")</f>
        <v/>
      </c>
      <c r="EW20" s="350" t="str">
        <f>IF(AA20&gt;0,(VLOOKUP($A20,#REF!,31,0)*AA20),"")</f>
        <v/>
      </c>
      <c r="EX20" s="349" t="str">
        <f>IF(AB20&gt;0,(VLOOKUP($A20,#REF!,29,0)*AB20),"")</f>
        <v/>
      </c>
      <c r="EY20" s="350" t="str">
        <f>IF(AC20&gt;0,(VLOOKUP($A20,#REF!,31,0)*AC20),"")</f>
        <v/>
      </c>
      <c r="EZ20" s="349" t="str">
        <f>IF(AD20&gt;0,(VLOOKUP($A20,#REF!,29,0)*AD20),"")</f>
        <v/>
      </c>
      <c r="FA20" s="350" t="str">
        <f>IF(AE20&gt;0,(VLOOKUP($A20,#REF!,31,0)*AE20),"")</f>
        <v/>
      </c>
      <c r="FB20" s="349" t="e">
        <f>IF(AF20&gt;0,(VLOOKUP($A20,#REF!,29,0)*AF20),"")</f>
        <v>#REF!</v>
      </c>
      <c r="FC20" s="350" t="str">
        <f>IF(AG20&gt;0,(VLOOKUP($A20,#REF!,31,0)*AG20),"")</f>
        <v/>
      </c>
      <c r="FD20" s="349" t="str">
        <f>IF(AH20&gt;0,(VLOOKUP($A20,#REF!,29,0)*AH20),"")</f>
        <v/>
      </c>
      <c r="FE20" s="350" t="str">
        <f>IF(AI20&gt;0,(VLOOKUP($A20,#REF!,31,0)*AI20),"")</f>
        <v/>
      </c>
      <c r="FF20" s="349" t="str">
        <f>IF(AJ20&gt;0,(VLOOKUP($A20,#REF!,29,0)*AJ20),"")</f>
        <v/>
      </c>
      <c r="FG20" s="350" t="str">
        <f>IF(AK20&gt;0,(VLOOKUP($A20,#REF!,31,0)*AK20),"")</f>
        <v/>
      </c>
      <c r="FH20" s="349" t="str">
        <f>IF(AL20&gt;0,(VLOOKUP($A20,#REF!,29,0)*AL20),"")</f>
        <v/>
      </c>
      <c r="FI20" s="350" t="str">
        <f>IF(AM20&gt;0,(VLOOKUP($A20,#REF!,31,0)*AM20),"")</f>
        <v/>
      </c>
      <c r="FJ20" s="349" t="str">
        <f>IF(AN20&gt;0,(VLOOKUP($A20,#REF!,29,0)*AN20),"")</f>
        <v/>
      </c>
      <c r="FK20" s="350" t="str">
        <f>IF(AO20&gt;0,(VLOOKUP($A20,#REF!,31,0)*AO20),"")</f>
        <v/>
      </c>
      <c r="FL20" s="349" t="str">
        <f>IF(AP20&gt;0,(VLOOKUP($A20,#REF!,29,0)*AP20),"")</f>
        <v/>
      </c>
      <c r="FM20" s="350" t="str">
        <f>IF(AQ20&gt;0,(VLOOKUP($A20,#REF!,31,0)*AQ20),"")</f>
        <v/>
      </c>
      <c r="FN20" s="349" t="str">
        <f>IF(AR20&gt;0,(VLOOKUP($A20,#REF!,29,0)*AR20),"")</f>
        <v/>
      </c>
      <c r="FO20" s="350" t="str">
        <f>IF(AS20&gt;0,(VLOOKUP($A20,#REF!,31,0)*AS20),"")</f>
        <v/>
      </c>
      <c r="FP20" s="349" t="str">
        <f>IF(AT20&gt;0,(VLOOKUP($A20,#REF!,29,0)*AT20),"")</f>
        <v/>
      </c>
      <c r="FQ20" s="350" t="str">
        <f>IF(AU20&gt;0,(VLOOKUP($A20,#REF!,31,0)*AU20),"")</f>
        <v/>
      </c>
      <c r="FR20" s="349" t="str">
        <f>IF(AV20&gt;0,(VLOOKUP($A20,#REF!,29,0)*AV20),"")</f>
        <v/>
      </c>
      <c r="FS20" s="350" t="str">
        <f>IF(AW20&gt;0,(VLOOKUP($A20,#REF!,31,0)*AW20),"")</f>
        <v/>
      </c>
      <c r="FT20" s="349" t="str">
        <f>IF(AX20&gt;0,(VLOOKUP($A20,#REF!,29,0)*AX20),"")</f>
        <v/>
      </c>
      <c r="FU20" s="350" t="str">
        <f>IF(AY20&gt;0,(VLOOKUP($A20,#REF!,31,0)*AY20),"")</f>
        <v/>
      </c>
      <c r="FV20" s="349" t="str">
        <f>IF(AZ20&gt;0,(VLOOKUP($A20,#REF!,29,0)*AZ20),"")</f>
        <v/>
      </c>
      <c r="FW20" s="350" t="str">
        <f>IF(BA20&gt;0,(VLOOKUP($A20,#REF!,31,0)*BA20),"")</f>
        <v/>
      </c>
      <c r="FX20" s="349" t="str">
        <f>IF(BB20&gt;0,(VLOOKUP($A20,#REF!,29,0)*BB20),"")</f>
        <v/>
      </c>
      <c r="FY20" s="350" t="str">
        <f>IF(BC20&gt;0,(VLOOKUP($A20,#REF!,31,0)*BC20),"")</f>
        <v/>
      </c>
      <c r="FZ20" s="349" t="str">
        <f>IF(BD20&gt;0,(VLOOKUP($A20,#REF!,29,0)*BD20),"")</f>
        <v/>
      </c>
      <c r="GA20" s="350" t="str">
        <f>IF(BE20&gt;0,(VLOOKUP($A20,#REF!,31,0)*BE20),"")</f>
        <v/>
      </c>
      <c r="GB20" s="349" t="str">
        <f>IF(BF20&gt;0,(VLOOKUP($A20,#REF!,29,0)*BF20),"")</f>
        <v/>
      </c>
      <c r="GC20" s="350" t="str">
        <f>IF(BG20&gt;0,(VLOOKUP($A20,#REF!,31,0)*BG20),"")</f>
        <v/>
      </c>
      <c r="GD20" s="349" t="str">
        <f>IF(BH20&gt;0,(VLOOKUP($A20,#REF!,29,0)*BH20),"")</f>
        <v/>
      </c>
      <c r="GE20" s="350" t="str">
        <f>IF(BI20&gt;0,(VLOOKUP($A20,#REF!,31,0)*BI20),"")</f>
        <v/>
      </c>
      <c r="GF20" s="349" t="str">
        <f>IF(BJ20&gt;0,(VLOOKUP($A20,#REF!,29,0)*BJ20),"")</f>
        <v/>
      </c>
      <c r="GG20" s="350" t="str">
        <f>IF(BK20&gt;0,(VLOOKUP($A20,#REF!,31,0)*BK20),"")</f>
        <v/>
      </c>
      <c r="GH20" s="349" t="str">
        <f>IF(BL20&gt;0,(VLOOKUP($A20,#REF!,29,0)*BL20),"")</f>
        <v/>
      </c>
      <c r="GI20" s="350" t="str">
        <f>IF(BM20&gt;0,(VLOOKUP($A20,#REF!,31,0)*BM20),"")</f>
        <v/>
      </c>
      <c r="GJ20" s="349" t="str">
        <f>IF(BN20&gt;0,(VLOOKUP($A20,#REF!,29,0)*BN20),"")</f>
        <v/>
      </c>
      <c r="GK20" s="350" t="str">
        <f>IF(BO20&gt;0,(VLOOKUP($A20,#REF!,31,0)*BO20),"")</f>
        <v/>
      </c>
      <c r="GL20" s="349" t="str">
        <f>IF(BP20&gt;0,(VLOOKUP($A20,#REF!,29,0)*BP20),"")</f>
        <v/>
      </c>
      <c r="GM20" s="350" t="str">
        <f>IF(BQ20&gt;0,(VLOOKUP($A20,#REF!,31,0)*BQ20),"")</f>
        <v/>
      </c>
      <c r="GN20" s="349" t="str">
        <f>IF(BR20&gt;0,(VLOOKUP($A20,#REF!,29,0)*BR20),"")</f>
        <v/>
      </c>
      <c r="GO20" s="350" t="str">
        <f>IF(BS20&gt;0,(VLOOKUP($A20,#REF!,31,0)*BS20),"")</f>
        <v/>
      </c>
      <c r="GP20" s="349" t="str">
        <f>IF(BT20&gt;0,(VLOOKUP($A20,#REF!,29,0)*BT20),"")</f>
        <v/>
      </c>
      <c r="GQ20" s="350" t="str">
        <f>IF(BU20&gt;0,(VLOOKUP($A20,#REF!,31,0)*BU20),"")</f>
        <v/>
      </c>
      <c r="GR20" s="349" t="str">
        <f>IF(BV20&gt;0,(VLOOKUP($A20,#REF!,29,0)*BV20),"")</f>
        <v/>
      </c>
      <c r="GS20" s="350" t="str">
        <f>IF(BW20&gt;0,(VLOOKUP($A20,#REF!,31,0)*BW20),"")</f>
        <v/>
      </c>
      <c r="GT20" s="349" t="e">
        <f>IF(BX20&gt;0,(VLOOKUP($A20,#REF!,29,0)*BX20),"")</f>
        <v>#REF!</v>
      </c>
      <c r="GU20" s="350" t="str">
        <f>IF(BY20&gt;0,(VLOOKUP($A20,#REF!,31,0)*BY20),"")</f>
        <v/>
      </c>
      <c r="GV20" s="349" t="str">
        <f>IF(BZ20&gt;0,(VLOOKUP($A20,#REF!,29,0)*BZ20),"")</f>
        <v/>
      </c>
      <c r="GW20" s="350" t="str">
        <f>IF(CA20&gt;0,(VLOOKUP($A20,#REF!,31,0)*CA20),"")</f>
        <v/>
      </c>
      <c r="GX20" s="349" t="str">
        <f>IF(CB20&gt;0,(VLOOKUP($A20,#REF!,29,0)*CB20),"")</f>
        <v/>
      </c>
      <c r="GY20" s="350" t="str">
        <f>IF(CC20&gt;0,(VLOOKUP($A20,#REF!,31,0)*CC20),"")</f>
        <v/>
      </c>
      <c r="GZ20" s="349" t="str">
        <f>IF(CD20&gt;0,(VLOOKUP($A20,#REF!,29,0)*CD20),"")</f>
        <v/>
      </c>
      <c r="HA20" s="350" t="str">
        <f>IF(CE20&gt;0,(VLOOKUP($A20,#REF!,31,0)*CE20),"")</f>
        <v/>
      </c>
      <c r="HB20" s="349" t="str">
        <f>IF(CF20&gt;0,(VLOOKUP($A20,#REF!,29,0)*CF20),"")</f>
        <v/>
      </c>
      <c r="HC20" s="350" t="str">
        <f>IF(CG20&gt;0,(VLOOKUP($A20,#REF!,31,0)*CG20),"")</f>
        <v/>
      </c>
      <c r="HD20" s="349" t="str">
        <f>IF(CH20&gt;0,(VLOOKUP($A20,#REF!,29,0)*CH20),"")</f>
        <v/>
      </c>
      <c r="HE20" s="350" t="str">
        <f>IF(CI20&gt;0,(VLOOKUP($A20,#REF!,31,0)*CI20),"")</f>
        <v/>
      </c>
      <c r="HF20" s="349" t="str">
        <f>IF(CJ20&gt;0,(VLOOKUP($A20,#REF!,29,0)*CJ20),"")</f>
        <v/>
      </c>
      <c r="HG20" s="350" t="str">
        <f>IF(CK20&gt;0,(VLOOKUP($A20,#REF!,31,0)*CK20),"")</f>
        <v/>
      </c>
      <c r="HH20" s="349" t="str">
        <f>IF(CL20&gt;0,(VLOOKUP($A20,#REF!,29,0)*CL20),"")</f>
        <v/>
      </c>
      <c r="HI20" s="350" t="str">
        <f>IF(CM20&gt;0,(VLOOKUP($A20,#REF!,31,0)*CM20),"")</f>
        <v/>
      </c>
      <c r="HJ20" s="349" t="str">
        <f>IF(CN20&gt;0,(VLOOKUP($A20,#REF!,29,0)*CN20),"")</f>
        <v/>
      </c>
      <c r="HK20" s="350" t="str">
        <f>IF(CO20&gt;0,(VLOOKUP($A20,#REF!,31,0)*CO20),"")</f>
        <v/>
      </c>
      <c r="HL20" s="349" t="str">
        <f>IF(CP20&gt;0,(VLOOKUP($A20,#REF!,29,0)*CP20),"")</f>
        <v/>
      </c>
      <c r="HM20" s="350" t="str">
        <f>IF(CQ20&gt;0,(VLOOKUP($A20,#REF!,31,0)*CQ20),"")</f>
        <v/>
      </c>
      <c r="HN20" s="349" t="str">
        <f>IF(CR20&gt;0,(VLOOKUP($A20,#REF!,29,0)*CR20),"")</f>
        <v/>
      </c>
      <c r="HO20" s="350" t="str">
        <f>IF(CS20&gt;0,(VLOOKUP($A20,#REF!,31,0)*CS20),"")</f>
        <v/>
      </c>
      <c r="HP20" s="349" t="str">
        <f>IF(CT20&gt;0,(VLOOKUP($A20,#REF!,29,0)*CT20),"")</f>
        <v/>
      </c>
      <c r="HQ20" s="350" t="str">
        <f>IF(CU20&gt;0,(VLOOKUP($A20,#REF!,31,0)*CU20),"")</f>
        <v/>
      </c>
      <c r="HR20" s="349" t="str">
        <f>IF(CV20&gt;0,(VLOOKUP($A20,#REF!,29,0)*CV20),"")</f>
        <v/>
      </c>
      <c r="HS20" s="350" t="str">
        <f>IF(CW20&gt;0,(VLOOKUP($A20,#REF!,31,0)*CW20),"")</f>
        <v/>
      </c>
      <c r="HT20" s="349" t="str">
        <f>IF(CX20&gt;0,(VLOOKUP($A20,#REF!,29,0)*CX20),"")</f>
        <v/>
      </c>
      <c r="HU20" s="350" t="str">
        <f>IF(CY20&gt;0,(VLOOKUP($A20,#REF!,31,0)*CY20),"")</f>
        <v/>
      </c>
      <c r="HV20" s="349" t="str">
        <f>IF(CZ20&gt;0,(VLOOKUP($A20,#REF!,29,0)*CZ20),"")</f>
        <v/>
      </c>
      <c r="HW20" s="350" t="str">
        <f>IF(DA20&gt;0,(VLOOKUP($A20,#REF!,31,0)*DA20),"")</f>
        <v/>
      </c>
      <c r="HX20" s="349" t="str">
        <f>IF(DB20&gt;0,(VLOOKUP($A20,#REF!,29,0)*DB20),"")</f>
        <v/>
      </c>
      <c r="HY20" s="350" t="str">
        <f>IF(DC20&gt;0,(VLOOKUP($A20,#REF!,31,0)*DC20),"")</f>
        <v/>
      </c>
      <c r="HZ20" s="349" t="str">
        <f>IF(DD20&gt;0,(VLOOKUP($A20,#REF!,29,0)*DD20),"")</f>
        <v/>
      </c>
      <c r="IA20" s="350" t="str">
        <f>IF(DE20&gt;0,(VLOOKUP($A20,#REF!,31,0)*DE20),"")</f>
        <v/>
      </c>
      <c r="IB20" s="349" t="str">
        <f>IF(DF20&gt;0,(VLOOKUP($A20,#REF!,29,0)*DF20),"")</f>
        <v/>
      </c>
      <c r="IC20" s="350" t="str">
        <f>IF(DG20&gt;0,(VLOOKUP($A20,#REF!,31,0)*DG20),"")</f>
        <v/>
      </c>
      <c r="ID20" s="344"/>
      <c r="IE20" s="357"/>
      <c r="IF20" s="357"/>
    </row>
    <row r="21" spans="1:240" x14ac:dyDescent="0.25">
      <c r="A21" s="5" t="s">
        <v>1859</v>
      </c>
      <c r="B21" s="376" t="s">
        <v>1852</v>
      </c>
      <c r="C21" s="377" t="s">
        <v>1853</v>
      </c>
      <c r="D21" s="217" t="str">
        <f t="shared" si="209"/>
        <v/>
      </c>
      <c r="E21" s="215"/>
      <c r="F21" s="13"/>
      <c r="G21" s="56"/>
      <c r="H21" s="13"/>
      <c r="I21" s="56"/>
      <c r="J21" s="13"/>
      <c r="K21" s="56"/>
      <c r="L21" s="13"/>
      <c r="M21" s="56"/>
      <c r="N21" s="13"/>
      <c r="O21" s="56"/>
      <c r="P21" s="13"/>
      <c r="Q21" s="56"/>
      <c r="R21" s="13"/>
      <c r="S21" s="56"/>
      <c r="T21" s="13"/>
      <c r="U21" s="56"/>
      <c r="V21" s="13"/>
      <c r="W21" s="56"/>
      <c r="X21" s="13"/>
      <c r="Y21" s="56"/>
      <c r="Z21" s="13"/>
      <c r="AA21" s="187"/>
      <c r="AB21" s="13"/>
      <c r="AC21" s="56"/>
      <c r="AD21" s="13"/>
      <c r="AE21" s="187"/>
      <c r="AF21" s="13"/>
      <c r="AG21" s="56"/>
      <c r="AH21" s="13"/>
      <c r="AI21" s="56"/>
      <c r="AJ21" s="13"/>
      <c r="AK21" s="56"/>
      <c r="AL21" s="13"/>
      <c r="AM21" s="56"/>
      <c r="AN21" s="13"/>
      <c r="AO21" s="56"/>
      <c r="AP21" s="13"/>
      <c r="AQ21" s="56"/>
      <c r="AR21" s="13"/>
      <c r="AS21" s="56"/>
      <c r="AT21" s="13"/>
      <c r="AU21" s="56"/>
      <c r="AV21" s="13"/>
      <c r="AW21" s="56"/>
      <c r="AX21" s="13"/>
      <c r="AY21" s="56"/>
      <c r="AZ21" s="13"/>
      <c r="BA21" s="56"/>
      <c r="BB21" s="13"/>
      <c r="BC21" s="56"/>
      <c r="BD21" s="13"/>
      <c r="BE21" s="56"/>
      <c r="BF21" s="13"/>
      <c r="BG21" s="56"/>
      <c r="BH21" s="13"/>
      <c r="BI21" s="56"/>
      <c r="BJ21" s="13"/>
      <c r="BK21" s="56"/>
      <c r="BL21" s="13"/>
      <c r="BM21" s="56"/>
      <c r="BN21" s="13"/>
      <c r="BO21" s="56"/>
      <c r="BP21" s="13"/>
      <c r="BQ21" s="187"/>
      <c r="BR21" s="13"/>
      <c r="BS21" s="56"/>
      <c r="BT21" s="13"/>
      <c r="BU21" s="56"/>
      <c r="BV21" s="13"/>
      <c r="BW21" s="56"/>
      <c r="BX21" s="13"/>
      <c r="BY21" s="56"/>
      <c r="BZ21" s="13"/>
      <c r="CA21" s="56"/>
      <c r="CB21" s="13"/>
      <c r="CC21" s="187"/>
      <c r="CD21" s="13"/>
      <c r="CE21" s="56"/>
      <c r="CF21" s="13"/>
      <c r="CG21" s="56"/>
      <c r="CH21" s="13"/>
      <c r="CI21" s="56"/>
      <c r="CJ21" s="13"/>
      <c r="CK21" s="56"/>
      <c r="CL21" s="13"/>
      <c r="CM21" s="56"/>
      <c r="CN21" s="13"/>
      <c r="CO21" s="56"/>
      <c r="CP21" s="13"/>
      <c r="CQ21" s="56"/>
      <c r="CR21" s="13"/>
      <c r="CS21" s="56"/>
      <c r="CT21" s="13"/>
      <c r="CU21" s="187"/>
      <c r="CV21" s="13"/>
      <c r="CW21" s="56"/>
      <c r="CX21" s="13"/>
      <c r="CY21" s="56"/>
      <c r="CZ21" s="13"/>
      <c r="DA21" s="56"/>
      <c r="DB21" s="13"/>
      <c r="DC21" s="56"/>
      <c r="DD21" s="13"/>
      <c r="DE21" s="187"/>
      <c r="DF21" s="13"/>
      <c r="DG21" s="187"/>
      <c r="DH21" s="73"/>
      <c r="DI21" s="45"/>
      <c r="DJ21" s="79"/>
      <c r="DK21" s="73"/>
      <c r="DL21" s="78"/>
      <c r="DM21" s="79"/>
      <c r="DN21" s="3"/>
      <c r="DO21" s="12"/>
      <c r="DP21" s="311"/>
      <c r="DQ21" s="3"/>
      <c r="DR21" s="56"/>
      <c r="DS21" s="3"/>
      <c r="DT21" s="31">
        <f t="shared" si="206"/>
        <v>0</v>
      </c>
      <c r="DU21" s="31" t="e">
        <f>(DT21*(VLOOKUP(A21,#REF!,29,0)))-(IF(DO21="x",MROUND(DP21*(VLOOKUP(A21,#REF!,29,0)*0.08),0.05),0))</f>
        <v>#REF!</v>
      </c>
      <c r="DV21" s="31">
        <f t="shared" si="207"/>
        <v>0</v>
      </c>
      <c r="DW21" s="31" t="e">
        <f>(DV21*(VLOOKUP(A21,#REF!,31,0)))</f>
        <v>#REF!</v>
      </c>
      <c r="DX21" s="318" t="e">
        <f>VLOOKUP(A21,#REF!,33,0)</f>
        <v>#REF!</v>
      </c>
      <c r="DY21" s="31" t="e">
        <f t="shared" si="213"/>
        <v>#REF!</v>
      </c>
      <c r="DZ21" s="309" t="e">
        <f t="shared" si="208"/>
        <v>#REF!</v>
      </c>
      <c r="EA21" s="5"/>
      <c r="EB21" s="41" t="str">
        <f>IF(F21&gt;0,(VLOOKUP($A21,#REF!,29,0)*F21),"")</f>
        <v/>
      </c>
      <c r="EC21" s="55" t="str">
        <f>IF(G21&gt;0,(VLOOKUP($A21,#REF!,31,0)*G21),"")</f>
        <v/>
      </c>
      <c r="ED21" s="41" t="str">
        <f>IF(H21&gt;0,(VLOOKUP($A21,#REF!,29,0)*H21),"")</f>
        <v/>
      </c>
      <c r="EE21" s="55" t="str">
        <f>IF(I21&gt;0,(VLOOKUP($A21,#REF!,31,0)*I21),"")</f>
        <v/>
      </c>
      <c r="EF21" s="41" t="str">
        <f>IF(J21&gt;0,(VLOOKUP($A21,#REF!,29,0)*J21),"")</f>
        <v/>
      </c>
      <c r="EG21" s="55" t="str">
        <f>IF(K21&gt;0,(VLOOKUP($A21,#REF!,31,0)*K21),"")</f>
        <v/>
      </c>
      <c r="EH21" s="41" t="str">
        <f>IF(L21&gt;0,(VLOOKUP($A21,#REF!,29,0)*L21),"")</f>
        <v/>
      </c>
      <c r="EI21" s="55" t="str">
        <f>IF(M21&gt;0,(VLOOKUP($A21,#REF!,31,0)*M21),"")</f>
        <v/>
      </c>
      <c r="EJ21" s="41" t="str">
        <f>IF(N21&gt;0,(VLOOKUP($A21,#REF!,29,0)*N21),"")</f>
        <v/>
      </c>
      <c r="EK21" s="55" t="str">
        <f>IF(O21&gt;0,(VLOOKUP($A21,#REF!,31,0)*O21),"")</f>
        <v/>
      </c>
      <c r="EL21" s="41" t="str">
        <f>IF(P21&gt;0,(VLOOKUP($A21,#REF!,29,0)*P21),"")</f>
        <v/>
      </c>
      <c r="EM21" s="55" t="str">
        <f>IF(Q21&gt;0,(VLOOKUP($A21,#REF!,31,0)*Q21),"")</f>
        <v/>
      </c>
      <c r="EN21" s="41" t="str">
        <f>IF(R21&gt;0,(VLOOKUP($A21,#REF!,29,0)*R21),"")</f>
        <v/>
      </c>
      <c r="EO21" s="55" t="str">
        <f>IF(S21&gt;0,(VLOOKUP($A21,#REF!,31,0)*S21),"")</f>
        <v/>
      </c>
      <c r="EP21" s="41" t="str">
        <f>IF(T21&gt;0,(VLOOKUP($A21,#REF!,29,0)*T21),"")</f>
        <v/>
      </c>
      <c r="EQ21" s="55" t="str">
        <f>IF(U21&gt;0,(VLOOKUP($A21,#REF!,31,0)*U21),"")</f>
        <v/>
      </c>
      <c r="ER21" s="41" t="str">
        <f>IF(V21&gt;0,(VLOOKUP($A21,#REF!,29,0)*V21),"")</f>
        <v/>
      </c>
      <c r="ES21" s="55" t="str">
        <f>IF(W21&gt;0,(VLOOKUP($A21,#REF!,31,0)*W21),"")</f>
        <v/>
      </c>
      <c r="ET21" s="41" t="str">
        <f>IF(X21&gt;0,(VLOOKUP($A21,#REF!,29,0)*X21),"")</f>
        <v/>
      </c>
      <c r="EU21" s="55" t="str">
        <f>IF(Y21&gt;0,(VLOOKUP($A21,#REF!,31,0)*Y21),"")</f>
        <v/>
      </c>
      <c r="EV21" s="41" t="str">
        <f>IF(Z21&gt;0,(VLOOKUP($A21,#REF!,29,0)*Z21),"")</f>
        <v/>
      </c>
      <c r="EW21" s="55" t="str">
        <f>IF(AA21&gt;0,(VLOOKUP($A21,#REF!,31,0)*AA21),"")</f>
        <v/>
      </c>
      <c r="EX21" s="41" t="str">
        <f>IF(AB21&gt;0,(VLOOKUP($A21,#REF!,29,0)*AB21),"")</f>
        <v/>
      </c>
      <c r="EY21" s="55" t="str">
        <f>IF(AC21&gt;0,(VLOOKUP($A21,#REF!,31,0)*AC21),"")</f>
        <v/>
      </c>
      <c r="EZ21" s="41" t="str">
        <f>IF(AD21&gt;0,(VLOOKUP($A21,#REF!,29,0)*AD21),"")</f>
        <v/>
      </c>
      <c r="FA21" s="55" t="str">
        <f>IF(AE21&gt;0,(VLOOKUP($A21,#REF!,31,0)*AE21),"")</f>
        <v/>
      </c>
      <c r="FB21" s="41" t="str">
        <f>IF(AF21&gt;0,(VLOOKUP($A21,#REF!,29,0)*AF21),"")</f>
        <v/>
      </c>
      <c r="FC21" s="55" t="str">
        <f>IF(AG21&gt;0,(VLOOKUP($A21,#REF!,31,0)*AG21),"")</f>
        <v/>
      </c>
      <c r="FD21" s="41" t="str">
        <f>IF(AH21&gt;0,(VLOOKUP($A21,#REF!,29,0)*AH21),"")</f>
        <v/>
      </c>
      <c r="FE21" s="55" t="str">
        <f>IF(AI21&gt;0,(VLOOKUP($A21,#REF!,31,0)*AI21),"")</f>
        <v/>
      </c>
      <c r="FF21" s="41" t="str">
        <f>IF(AJ21&gt;0,(VLOOKUP($A21,#REF!,29,0)*AJ21),"")</f>
        <v/>
      </c>
      <c r="FG21" s="55" t="str">
        <f>IF(AK21&gt;0,(VLOOKUP($A21,#REF!,31,0)*AK21),"")</f>
        <v/>
      </c>
      <c r="FH21" s="41" t="str">
        <f>IF(AL21&gt;0,(VLOOKUP($A21,#REF!,29,0)*AL21),"")</f>
        <v/>
      </c>
      <c r="FI21" s="55" t="str">
        <f>IF(AM21&gt;0,(VLOOKUP($A21,#REF!,31,0)*AM21),"")</f>
        <v/>
      </c>
      <c r="FJ21" s="41" t="str">
        <f>IF(AN21&gt;0,(VLOOKUP($A21,#REF!,29,0)*AN21),"")</f>
        <v/>
      </c>
      <c r="FK21" s="55" t="str">
        <f>IF(AO21&gt;0,(VLOOKUP($A21,#REF!,31,0)*AO21),"")</f>
        <v/>
      </c>
      <c r="FL21" s="41" t="str">
        <f>IF(AP21&gt;0,(VLOOKUP($A21,#REF!,29,0)*AP21),"")</f>
        <v/>
      </c>
      <c r="FM21" s="55" t="str">
        <f>IF(AQ21&gt;0,(VLOOKUP($A21,#REF!,31,0)*AQ21),"")</f>
        <v/>
      </c>
      <c r="FN21" s="41" t="str">
        <f>IF(AR21&gt;0,(VLOOKUP($A21,#REF!,29,0)*AR21),"")</f>
        <v/>
      </c>
      <c r="FO21" s="55" t="str">
        <f>IF(AS21&gt;0,(VLOOKUP($A21,#REF!,31,0)*AS21),"")</f>
        <v/>
      </c>
      <c r="FP21" s="41" t="str">
        <f>IF(AT21&gt;0,(VLOOKUP($A21,#REF!,29,0)*AT21),"")</f>
        <v/>
      </c>
      <c r="FQ21" s="55" t="str">
        <f>IF(AU21&gt;0,(VLOOKUP($A21,#REF!,31,0)*AU21),"")</f>
        <v/>
      </c>
      <c r="FR21" s="41" t="str">
        <f>IF(AV21&gt;0,(VLOOKUP($A21,#REF!,29,0)*AV21),"")</f>
        <v/>
      </c>
      <c r="FS21" s="55" t="str">
        <f>IF(AW21&gt;0,(VLOOKUP($A21,#REF!,31,0)*AW21),"")</f>
        <v/>
      </c>
      <c r="FT21" s="41" t="str">
        <f>IF(AX21&gt;0,(VLOOKUP($A21,#REF!,29,0)*AX21),"")</f>
        <v/>
      </c>
      <c r="FU21" s="55" t="str">
        <f>IF(AY21&gt;0,(VLOOKUP($A21,#REF!,31,0)*AY21),"")</f>
        <v/>
      </c>
      <c r="FV21" s="41" t="str">
        <f>IF(AZ21&gt;0,(VLOOKUP($A21,#REF!,29,0)*AZ21),"")</f>
        <v/>
      </c>
      <c r="FW21" s="55" t="str">
        <f>IF(BA21&gt;0,(VLOOKUP($A21,#REF!,31,0)*BA21),"")</f>
        <v/>
      </c>
      <c r="FX21" s="41" t="str">
        <f>IF(BB21&gt;0,(VLOOKUP($A21,#REF!,29,0)*BB21),"")</f>
        <v/>
      </c>
      <c r="FY21" s="55" t="str">
        <f>IF(BC21&gt;0,(VLOOKUP($A21,#REF!,31,0)*BC21),"")</f>
        <v/>
      </c>
      <c r="FZ21" s="41" t="str">
        <f>IF(BD21&gt;0,(VLOOKUP($A21,#REF!,29,0)*BD21),"")</f>
        <v/>
      </c>
      <c r="GA21" s="55" t="str">
        <f>IF(BE21&gt;0,(VLOOKUP($A21,#REF!,31,0)*BE21),"")</f>
        <v/>
      </c>
      <c r="GB21" s="41" t="str">
        <f>IF(BF21&gt;0,(VLOOKUP($A21,#REF!,29,0)*BF21),"")</f>
        <v/>
      </c>
      <c r="GC21" s="55" t="str">
        <f>IF(BG21&gt;0,(VLOOKUP($A21,#REF!,31,0)*BG21),"")</f>
        <v/>
      </c>
      <c r="GD21" s="41" t="str">
        <f>IF(BH21&gt;0,(VLOOKUP($A21,#REF!,29,0)*BH21),"")</f>
        <v/>
      </c>
      <c r="GE21" s="55" t="str">
        <f>IF(BI21&gt;0,(VLOOKUP($A21,#REF!,31,0)*BI21),"")</f>
        <v/>
      </c>
      <c r="GF21" s="41" t="str">
        <f>IF(BJ21&gt;0,(VLOOKUP($A21,#REF!,29,0)*BJ21),"")</f>
        <v/>
      </c>
      <c r="GG21" s="55" t="str">
        <f>IF(BK21&gt;0,(VLOOKUP($A21,#REF!,31,0)*BK21),"")</f>
        <v/>
      </c>
      <c r="GH21" s="41" t="str">
        <f>IF(BL21&gt;0,(VLOOKUP($A21,#REF!,29,0)*BL21),"")</f>
        <v/>
      </c>
      <c r="GI21" s="55" t="str">
        <f>IF(BM21&gt;0,(VLOOKUP($A21,#REF!,31,0)*BM21),"")</f>
        <v/>
      </c>
      <c r="GJ21" s="41" t="str">
        <f>IF(BN21&gt;0,(VLOOKUP($A21,#REF!,29,0)*BN21),"")</f>
        <v/>
      </c>
      <c r="GK21" s="55" t="str">
        <f>IF(BO21&gt;0,(VLOOKUP($A21,#REF!,31,0)*BO21),"")</f>
        <v/>
      </c>
      <c r="GL21" s="41" t="str">
        <f>IF(BP21&gt;0,(VLOOKUP($A21,#REF!,29,0)*BP21),"")</f>
        <v/>
      </c>
      <c r="GM21" s="55" t="str">
        <f>IF(BQ21&gt;0,(VLOOKUP($A21,#REF!,31,0)*BQ21),"")</f>
        <v/>
      </c>
      <c r="GN21" s="41" t="str">
        <f>IF(BR21&gt;0,(VLOOKUP($A21,#REF!,29,0)*BR21),"")</f>
        <v/>
      </c>
      <c r="GO21" s="55" t="str">
        <f>IF(BS21&gt;0,(VLOOKUP($A21,#REF!,31,0)*BS21),"")</f>
        <v/>
      </c>
      <c r="GP21" s="41" t="str">
        <f>IF(BT21&gt;0,(VLOOKUP($A21,#REF!,29,0)*BT21),"")</f>
        <v/>
      </c>
      <c r="GQ21" s="55" t="str">
        <f>IF(BU21&gt;0,(VLOOKUP($A21,#REF!,31,0)*BU21),"")</f>
        <v/>
      </c>
      <c r="GR21" s="41" t="str">
        <f>IF(BV21&gt;0,(VLOOKUP($A21,#REF!,29,0)*BV21),"")</f>
        <v/>
      </c>
      <c r="GS21" s="55" t="str">
        <f>IF(BW21&gt;0,(VLOOKUP($A21,#REF!,31,0)*BW21),"")</f>
        <v/>
      </c>
      <c r="GT21" s="41" t="str">
        <f>IF(BX21&gt;0,(VLOOKUP($A21,#REF!,29,0)*BX21),"")</f>
        <v/>
      </c>
      <c r="GU21" s="55" t="str">
        <f>IF(BY21&gt;0,(VLOOKUP($A21,#REF!,31,0)*BY21),"")</f>
        <v/>
      </c>
      <c r="GV21" s="41" t="str">
        <f>IF(BZ21&gt;0,(VLOOKUP($A21,#REF!,29,0)*BZ21),"")</f>
        <v/>
      </c>
      <c r="GW21" s="55" t="str">
        <f>IF(CA21&gt;0,(VLOOKUP($A21,#REF!,31,0)*CA21),"")</f>
        <v/>
      </c>
      <c r="GX21" s="41" t="str">
        <f>IF(CB21&gt;0,(VLOOKUP($A21,#REF!,29,0)*CB21),"")</f>
        <v/>
      </c>
      <c r="GY21" s="55" t="str">
        <f>IF(CC21&gt;0,(VLOOKUP($A21,#REF!,31,0)*CC21),"")</f>
        <v/>
      </c>
      <c r="GZ21" s="41" t="str">
        <f>IF(CD21&gt;0,(VLOOKUP($A21,#REF!,29,0)*CD21),"")</f>
        <v/>
      </c>
      <c r="HA21" s="55" t="str">
        <f>IF(CE21&gt;0,(VLOOKUP($A21,#REF!,31,0)*CE21),"")</f>
        <v/>
      </c>
      <c r="HB21" s="41" t="str">
        <f>IF(CF21&gt;0,(VLOOKUP($A21,#REF!,29,0)*CF21),"")</f>
        <v/>
      </c>
      <c r="HC21" s="55" t="str">
        <f>IF(CG21&gt;0,(VLOOKUP($A21,#REF!,31,0)*CG21),"")</f>
        <v/>
      </c>
      <c r="HD21" s="41" t="str">
        <f>IF(CH21&gt;0,(VLOOKUP($A21,#REF!,29,0)*CH21),"")</f>
        <v/>
      </c>
      <c r="HE21" s="55" t="str">
        <f>IF(CI21&gt;0,(VLOOKUP($A21,#REF!,31,0)*CI21),"")</f>
        <v/>
      </c>
      <c r="HF21" s="41" t="str">
        <f>IF(CJ21&gt;0,(VLOOKUP($A21,#REF!,29,0)*CJ21),"")</f>
        <v/>
      </c>
      <c r="HG21" s="55" t="str">
        <f>IF(CK21&gt;0,(VLOOKUP($A21,#REF!,31,0)*CK21),"")</f>
        <v/>
      </c>
      <c r="HH21" s="41" t="str">
        <f>IF(CL21&gt;0,(VLOOKUP($A21,#REF!,29,0)*CL21),"")</f>
        <v/>
      </c>
      <c r="HI21" s="55" t="str">
        <f>IF(CM21&gt;0,(VLOOKUP($A21,#REF!,31,0)*CM21),"")</f>
        <v/>
      </c>
      <c r="HJ21" s="41" t="str">
        <f>IF(CN21&gt;0,(VLOOKUP($A21,#REF!,29,0)*CN21),"")</f>
        <v/>
      </c>
      <c r="HK21" s="55" t="str">
        <f>IF(CO21&gt;0,(VLOOKUP($A21,#REF!,31,0)*CO21),"")</f>
        <v/>
      </c>
      <c r="HL21" s="41" t="str">
        <f>IF(CP21&gt;0,(VLOOKUP($A21,#REF!,29,0)*CP21),"")</f>
        <v/>
      </c>
      <c r="HM21" s="55" t="str">
        <f>IF(CQ21&gt;0,(VLOOKUP($A21,#REF!,31,0)*CQ21),"")</f>
        <v/>
      </c>
      <c r="HN21" s="41" t="str">
        <f>IF(CR21&gt;0,(VLOOKUP($A21,#REF!,29,0)*CR21),"")</f>
        <v/>
      </c>
      <c r="HO21" s="55" t="str">
        <f>IF(CS21&gt;0,(VLOOKUP($A21,#REF!,31,0)*CS21),"")</f>
        <v/>
      </c>
      <c r="HP21" s="41" t="str">
        <f>IF(CT21&gt;0,(VLOOKUP($A21,#REF!,29,0)*CT21),"")</f>
        <v/>
      </c>
      <c r="HQ21" s="55" t="str">
        <f>IF(CU21&gt;0,(VLOOKUP($A21,#REF!,31,0)*CU21),"")</f>
        <v/>
      </c>
      <c r="HR21" s="41" t="str">
        <f>IF(CV21&gt;0,(VLOOKUP($A21,#REF!,29,0)*CV21),"")</f>
        <v/>
      </c>
      <c r="HS21" s="55" t="str">
        <f>IF(CW21&gt;0,(VLOOKUP($A21,#REF!,31,0)*CW21),"")</f>
        <v/>
      </c>
      <c r="HT21" s="41" t="str">
        <f>IF(CX21&gt;0,(VLOOKUP($A21,#REF!,29,0)*CX21),"")</f>
        <v/>
      </c>
      <c r="HU21" s="55" t="str">
        <f>IF(CY21&gt;0,(VLOOKUP($A21,#REF!,31,0)*CY21),"")</f>
        <v/>
      </c>
      <c r="HV21" s="41" t="str">
        <f>IF(CZ21&gt;0,(VLOOKUP($A21,#REF!,29,0)*CZ21),"")</f>
        <v/>
      </c>
      <c r="HW21" s="55" t="str">
        <f>IF(DA21&gt;0,(VLOOKUP($A21,#REF!,31,0)*DA21),"")</f>
        <v/>
      </c>
      <c r="HX21" s="41" t="str">
        <f>IF(DB21&gt;0,(VLOOKUP($A21,#REF!,29,0)*DB21),"")</f>
        <v/>
      </c>
      <c r="HY21" s="55" t="str">
        <f>IF(DC21&gt;0,(VLOOKUP($A21,#REF!,31,0)*DC21),"")</f>
        <v/>
      </c>
      <c r="HZ21" s="41" t="str">
        <f>IF(DD21&gt;0,(VLOOKUP($A21,#REF!,29,0)*DD21),"")</f>
        <v/>
      </c>
      <c r="IA21" s="55" t="str">
        <f>IF(DE21&gt;0,(VLOOKUP($A21,#REF!,31,0)*DE21),"")</f>
        <v/>
      </c>
      <c r="IB21" s="41" t="str">
        <f>IF(DF21&gt;0,(VLOOKUP($A21,#REF!,29,0)*DF21),"")</f>
        <v/>
      </c>
      <c r="IC21" s="55" t="str">
        <f>IF(DG21&gt;0,(VLOOKUP($A21,#REF!,31,0)*DG21),"")</f>
        <v/>
      </c>
      <c r="ID21" s="5"/>
      <c r="IE21" s="31"/>
      <c r="IF21" s="31"/>
    </row>
    <row r="22" spans="1:240" x14ac:dyDescent="0.25">
      <c r="A22" s="344" t="s">
        <v>230</v>
      </c>
      <c r="B22" s="360" t="s">
        <v>15</v>
      </c>
      <c r="C22" s="361" t="s">
        <v>16</v>
      </c>
      <c r="D22" s="347">
        <f t="shared" si="209"/>
        <v>32</v>
      </c>
      <c r="E22" s="348"/>
      <c r="F22" s="362"/>
      <c r="G22" s="363"/>
      <c r="H22" s="362"/>
      <c r="I22" s="363"/>
      <c r="J22" s="362"/>
      <c r="K22" s="363"/>
      <c r="L22" s="362"/>
      <c r="M22" s="363"/>
      <c r="N22" s="362"/>
      <c r="O22" s="363"/>
      <c r="P22" s="362"/>
      <c r="Q22" s="363"/>
      <c r="R22" s="362"/>
      <c r="S22" s="363"/>
      <c r="T22" s="362"/>
      <c r="U22" s="363"/>
      <c r="V22" s="362"/>
      <c r="W22" s="363"/>
      <c r="X22" s="362"/>
      <c r="Y22" s="363"/>
      <c r="Z22" s="362"/>
      <c r="AA22" s="364"/>
      <c r="AB22" s="362"/>
      <c r="AC22" s="363"/>
      <c r="AD22" s="362"/>
      <c r="AE22" s="364"/>
      <c r="AF22" s="362"/>
      <c r="AG22" s="363"/>
      <c r="AH22" s="362"/>
      <c r="AI22" s="363"/>
      <c r="AJ22" s="362"/>
      <c r="AK22" s="363"/>
      <c r="AL22" s="362"/>
      <c r="AM22" s="363"/>
      <c r="AN22" s="362"/>
      <c r="AO22" s="363"/>
      <c r="AP22" s="362"/>
      <c r="AQ22" s="363"/>
      <c r="AR22" s="362"/>
      <c r="AS22" s="363"/>
      <c r="AT22" s="362"/>
      <c r="AU22" s="363"/>
      <c r="AV22" s="362"/>
      <c r="AW22" s="363"/>
      <c r="AX22" s="362"/>
      <c r="AY22" s="363"/>
      <c r="AZ22" s="362"/>
      <c r="BA22" s="363"/>
      <c r="BB22" s="362"/>
      <c r="BC22" s="363"/>
      <c r="BD22" s="362"/>
      <c r="BE22" s="363"/>
      <c r="BF22" s="362"/>
      <c r="BG22" s="363"/>
      <c r="BH22" s="362"/>
      <c r="BI22" s="363"/>
      <c r="BJ22" s="362"/>
      <c r="BK22" s="363"/>
      <c r="BL22" s="362"/>
      <c r="BM22" s="363"/>
      <c r="BN22" s="424">
        <v>24</v>
      </c>
      <c r="BO22" s="425">
        <v>8</v>
      </c>
      <c r="BP22" s="362"/>
      <c r="BQ22" s="364"/>
      <c r="BR22" s="362"/>
      <c r="BS22" s="363"/>
      <c r="BT22" s="362"/>
      <c r="BU22" s="363"/>
      <c r="BV22" s="362"/>
      <c r="BW22" s="363"/>
      <c r="BX22" s="362"/>
      <c r="BY22" s="363"/>
      <c r="BZ22" s="362"/>
      <c r="CA22" s="363"/>
      <c r="CB22" s="362"/>
      <c r="CC22" s="364"/>
      <c r="CD22" s="362"/>
      <c r="CE22" s="363"/>
      <c r="CF22" s="362"/>
      <c r="CG22" s="363"/>
      <c r="CH22" s="362"/>
      <c r="CI22" s="363"/>
      <c r="CJ22" s="362"/>
      <c r="CK22" s="363"/>
      <c r="CL22" s="362"/>
      <c r="CM22" s="363"/>
      <c r="CN22" s="362"/>
      <c r="CO22" s="363"/>
      <c r="CP22" s="362"/>
      <c r="CQ22" s="363"/>
      <c r="CR22" s="362"/>
      <c r="CS22" s="363"/>
      <c r="CT22" s="362"/>
      <c r="CU22" s="364"/>
      <c r="CV22" s="362"/>
      <c r="CW22" s="363"/>
      <c r="CX22" s="362"/>
      <c r="CY22" s="363"/>
      <c r="CZ22" s="362"/>
      <c r="DA22" s="363"/>
      <c r="DB22" s="362"/>
      <c r="DC22" s="363"/>
      <c r="DD22" s="362"/>
      <c r="DE22" s="364"/>
      <c r="DF22" s="362"/>
      <c r="DG22" s="364"/>
      <c r="DH22" s="352"/>
      <c r="DI22" s="365"/>
      <c r="DJ22" s="363"/>
      <c r="DK22" s="352"/>
      <c r="DL22" s="365"/>
      <c r="DM22" s="363"/>
      <c r="DN22" s="354"/>
      <c r="DO22" s="366"/>
      <c r="DP22" s="367"/>
      <c r="DQ22" s="354"/>
      <c r="DR22" s="363"/>
      <c r="DS22" s="354"/>
      <c r="DT22" s="357">
        <f t="shared" si="206"/>
        <v>24</v>
      </c>
      <c r="DU22" s="357" t="e">
        <f>(DT22*(VLOOKUP(A22,#REF!,29,0)))-(IF(DO22="x",MROUND(DP22*(VLOOKUP(A22,#REF!,29,0)*0.08),0.05),0))</f>
        <v>#REF!</v>
      </c>
      <c r="DV22" s="357">
        <f t="shared" si="207"/>
        <v>8</v>
      </c>
      <c r="DW22" s="357" t="e">
        <f>(DV22*(VLOOKUP(A22,#REF!,31,0)))</f>
        <v>#REF!</v>
      </c>
      <c r="DX22" s="358" t="e">
        <f>VLOOKUP(A22,#REF!,33,0)</f>
        <v>#REF!</v>
      </c>
      <c r="DY22" s="357" t="e">
        <f t="shared" si="210"/>
        <v>#REF!</v>
      </c>
      <c r="DZ22" s="359" t="e">
        <f t="shared" si="208"/>
        <v>#REF!</v>
      </c>
      <c r="EA22" s="344"/>
      <c r="EB22" s="349" t="str">
        <f>IF(F22&gt;0,(VLOOKUP($A22,#REF!,29,0)*F22),"")</f>
        <v/>
      </c>
      <c r="EC22" s="350" t="str">
        <f>IF(G22&gt;0,(VLOOKUP($A22,#REF!,31,0)*G22),"")</f>
        <v/>
      </c>
      <c r="ED22" s="349" t="str">
        <f>IF(H22&gt;0,(VLOOKUP($A22,#REF!,29,0)*H22),"")</f>
        <v/>
      </c>
      <c r="EE22" s="350" t="str">
        <f>IF(I22&gt;0,(VLOOKUP($A22,#REF!,31,0)*I22),"")</f>
        <v/>
      </c>
      <c r="EF22" s="349" t="str">
        <f>IF(J22&gt;0,(VLOOKUP($A22,#REF!,29,0)*J22),"")</f>
        <v/>
      </c>
      <c r="EG22" s="350" t="str">
        <f>IF(K22&gt;0,(VLOOKUP($A22,#REF!,31,0)*K22),"")</f>
        <v/>
      </c>
      <c r="EH22" s="349" t="str">
        <f>IF(L22&gt;0,(VLOOKUP($A22,#REF!,29,0)*L22),"")</f>
        <v/>
      </c>
      <c r="EI22" s="350" t="str">
        <f>IF(M22&gt;0,(VLOOKUP($A22,#REF!,31,0)*M22),"")</f>
        <v/>
      </c>
      <c r="EJ22" s="349" t="str">
        <f>IF(N22&gt;0,(VLOOKUP($A22,#REF!,29,0)*N22),"")</f>
        <v/>
      </c>
      <c r="EK22" s="350" t="str">
        <f>IF(O22&gt;0,(VLOOKUP($A22,#REF!,31,0)*O22),"")</f>
        <v/>
      </c>
      <c r="EL22" s="349" t="str">
        <f>IF(P22&gt;0,(VLOOKUP($A22,#REF!,29,0)*P22),"")</f>
        <v/>
      </c>
      <c r="EM22" s="350" t="str">
        <f>IF(Q22&gt;0,(VLOOKUP($A22,#REF!,31,0)*Q22),"")</f>
        <v/>
      </c>
      <c r="EN22" s="349" t="str">
        <f>IF(R22&gt;0,(VLOOKUP($A22,#REF!,29,0)*R22),"")</f>
        <v/>
      </c>
      <c r="EO22" s="350" t="str">
        <f>IF(S22&gt;0,(VLOOKUP($A22,#REF!,31,0)*S22),"")</f>
        <v/>
      </c>
      <c r="EP22" s="349" t="str">
        <f>IF(T22&gt;0,(VLOOKUP($A22,#REF!,29,0)*T22),"")</f>
        <v/>
      </c>
      <c r="EQ22" s="350" t="str">
        <f>IF(U22&gt;0,(VLOOKUP($A22,#REF!,31,0)*U22),"")</f>
        <v/>
      </c>
      <c r="ER22" s="349" t="str">
        <f>IF(V22&gt;0,(VLOOKUP($A22,#REF!,29,0)*V22),"")</f>
        <v/>
      </c>
      <c r="ES22" s="350" t="str">
        <f>IF(W22&gt;0,(VLOOKUP($A22,#REF!,31,0)*W22),"")</f>
        <v/>
      </c>
      <c r="ET22" s="349" t="str">
        <f>IF(X22&gt;0,(VLOOKUP($A22,#REF!,29,0)*X22),"")</f>
        <v/>
      </c>
      <c r="EU22" s="350" t="str">
        <f>IF(Y22&gt;0,(VLOOKUP($A22,#REF!,31,0)*Y22),"")</f>
        <v/>
      </c>
      <c r="EV22" s="349" t="str">
        <f>IF(Z22&gt;0,(VLOOKUP($A22,#REF!,29,0)*Z22),"")</f>
        <v/>
      </c>
      <c r="EW22" s="350" t="str">
        <f>IF(AA22&gt;0,(VLOOKUP($A22,#REF!,31,0)*AA22),"")</f>
        <v/>
      </c>
      <c r="EX22" s="349" t="str">
        <f>IF(AB22&gt;0,(VLOOKUP($A22,#REF!,29,0)*AB22),"")</f>
        <v/>
      </c>
      <c r="EY22" s="350" t="str">
        <f>IF(AC22&gt;0,(VLOOKUP($A22,#REF!,31,0)*AC22),"")</f>
        <v/>
      </c>
      <c r="EZ22" s="349" t="str">
        <f>IF(AD22&gt;0,(VLOOKUP($A22,#REF!,29,0)*AD22),"")</f>
        <v/>
      </c>
      <c r="FA22" s="350" t="str">
        <f>IF(AE22&gt;0,(VLOOKUP($A22,#REF!,31,0)*AE22),"")</f>
        <v/>
      </c>
      <c r="FB22" s="349" t="str">
        <f>IF(AF22&gt;0,(VLOOKUP($A22,#REF!,29,0)*AF22),"")</f>
        <v/>
      </c>
      <c r="FC22" s="350" t="str">
        <f>IF(AG22&gt;0,(VLOOKUP($A22,#REF!,31,0)*AG22),"")</f>
        <v/>
      </c>
      <c r="FD22" s="349" t="str">
        <f>IF(AH22&gt;0,(VLOOKUP($A22,#REF!,29,0)*AH22),"")</f>
        <v/>
      </c>
      <c r="FE22" s="350" t="str">
        <f>IF(AI22&gt;0,(VLOOKUP($A22,#REF!,31,0)*AI22),"")</f>
        <v/>
      </c>
      <c r="FF22" s="349" t="str">
        <f>IF(AJ22&gt;0,(VLOOKUP($A22,#REF!,29,0)*AJ22),"")</f>
        <v/>
      </c>
      <c r="FG22" s="350" t="str">
        <f>IF(AK22&gt;0,(VLOOKUP($A22,#REF!,31,0)*AK22),"")</f>
        <v/>
      </c>
      <c r="FH22" s="349" t="str">
        <f>IF(AL22&gt;0,(VLOOKUP($A22,#REF!,29,0)*AL22),"")</f>
        <v/>
      </c>
      <c r="FI22" s="350" t="str">
        <f>IF(AM22&gt;0,(VLOOKUP($A22,#REF!,31,0)*AM22),"")</f>
        <v/>
      </c>
      <c r="FJ22" s="349" t="str">
        <f>IF(AN22&gt;0,(VLOOKUP($A22,#REF!,29,0)*AN22),"")</f>
        <v/>
      </c>
      <c r="FK22" s="350" t="str">
        <f>IF(AO22&gt;0,(VLOOKUP($A22,#REF!,31,0)*AO22),"")</f>
        <v/>
      </c>
      <c r="FL22" s="349" t="str">
        <f>IF(AP22&gt;0,(VLOOKUP($A22,#REF!,29,0)*AP22),"")</f>
        <v/>
      </c>
      <c r="FM22" s="350" t="str">
        <f>IF(AQ22&gt;0,(VLOOKUP($A22,#REF!,31,0)*AQ22),"")</f>
        <v/>
      </c>
      <c r="FN22" s="349" t="str">
        <f>IF(AR22&gt;0,(VLOOKUP($A22,#REF!,29,0)*AR22),"")</f>
        <v/>
      </c>
      <c r="FO22" s="350" t="str">
        <f>IF(AS22&gt;0,(VLOOKUP($A22,#REF!,31,0)*AS22),"")</f>
        <v/>
      </c>
      <c r="FP22" s="349" t="str">
        <f>IF(AT22&gt;0,(VLOOKUP($A22,#REF!,29,0)*AT22),"")</f>
        <v/>
      </c>
      <c r="FQ22" s="350" t="str">
        <f>IF(AU22&gt;0,(VLOOKUP($A22,#REF!,31,0)*AU22),"")</f>
        <v/>
      </c>
      <c r="FR22" s="349" t="str">
        <f>IF(AV22&gt;0,(VLOOKUP($A22,#REF!,29,0)*AV22),"")</f>
        <v/>
      </c>
      <c r="FS22" s="350" t="str">
        <f>IF(AW22&gt;0,(VLOOKUP($A22,#REF!,31,0)*AW22),"")</f>
        <v/>
      </c>
      <c r="FT22" s="349" t="str">
        <f>IF(AX22&gt;0,(VLOOKUP($A22,#REF!,29,0)*AX22),"")</f>
        <v/>
      </c>
      <c r="FU22" s="350" t="str">
        <f>IF(AY22&gt;0,(VLOOKUP($A22,#REF!,31,0)*AY22),"")</f>
        <v/>
      </c>
      <c r="FV22" s="349" t="str">
        <f>IF(AZ22&gt;0,(VLOOKUP($A22,#REF!,29,0)*AZ22),"")</f>
        <v/>
      </c>
      <c r="FW22" s="350" t="str">
        <f>IF(BA22&gt;0,(VLOOKUP($A22,#REF!,31,0)*BA22),"")</f>
        <v/>
      </c>
      <c r="FX22" s="349" t="str">
        <f>IF(BB22&gt;0,(VLOOKUP($A22,#REF!,29,0)*BB22),"")</f>
        <v/>
      </c>
      <c r="FY22" s="350" t="str">
        <f>IF(BC22&gt;0,(VLOOKUP($A22,#REF!,31,0)*BC22),"")</f>
        <v/>
      </c>
      <c r="FZ22" s="349" t="str">
        <f>IF(BD22&gt;0,(VLOOKUP($A22,#REF!,29,0)*BD22),"")</f>
        <v/>
      </c>
      <c r="GA22" s="350" t="str">
        <f>IF(BE22&gt;0,(VLOOKUP($A22,#REF!,31,0)*BE22),"")</f>
        <v/>
      </c>
      <c r="GB22" s="349" t="str">
        <f>IF(BF22&gt;0,(VLOOKUP($A22,#REF!,29,0)*BF22),"")</f>
        <v/>
      </c>
      <c r="GC22" s="350" t="str">
        <f>IF(BG22&gt;0,(VLOOKUP($A22,#REF!,31,0)*BG22),"")</f>
        <v/>
      </c>
      <c r="GD22" s="349" t="str">
        <f>IF(BH22&gt;0,(VLOOKUP($A22,#REF!,29,0)*BH22),"")</f>
        <v/>
      </c>
      <c r="GE22" s="350" t="str">
        <f>IF(BI22&gt;0,(VLOOKUP($A22,#REF!,31,0)*BI22),"")</f>
        <v/>
      </c>
      <c r="GF22" s="349" t="str">
        <f>IF(BJ22&gt;0,(VLOOKUP($A22,#REF!,29,0)*BJ22),"")</f>
        <v/>
      </c>
      <c r="GG22" s="350" t="str">
        <f>IF(BK22&gt;0,(VLOOKUP($A22,#REF!,31,0)*BK22),"")</f>
        <v/>
      </c>
      <c r="GH22" s="349" t="str">
        <f>IF(BL22&gt;0,(VLOOKUP($A22,#REF!,29,0)*BL22),"")</f>
        <v/>
      </c>
      <c r="GI22" s="350" t="str">
        <f>IF(BM22&gt;0,(VLOOKUP($A22,#REF!,31,0)*BM22),"")</f>
        <v/>
      </c>
      <c r="GJ22" s="349" t="e">
        <f>IF(BN22&gt;0,(VLOOKUP($A22,#REF!,29,0)*BN22),"")</f>
        <v>#REF!</v>
      </c>
      <c r="GK22" s="350" t="e">
        <f>IF(BO22&gt;0,(VLOOKUP($A22,#REF!,31,0)*BO22),"")</f>
        <v>#REF!</v>
      </c>
      <c r="GL22" s="349" t="str">
        <f>IF(BP22&gt;0,(VLOOKUP($A22,#REF!,29,0)*BP22),"")</f>
        <v/>
      </c>
      <c r="GM22" s="350" t="str">
        <f>IF(BQ22&gt;0,(VLOOKUP($A22,#REF!,31,0)*BQ22),"")</f>
        <v/>
      </c>
      <c r="GN22" s="349" t="str">
        <f>IF(BR22&gt;0,(VLOOKUP($A22,#REF!,29,0)*BR22),"")</f>
        <v/>
      </c>
      <c r="GO22" s="350" t="str">
        <f>IF(BS22&gt;0,(VLOOKUP($A22,#REF!,31,0)*BS22),"")</f>
        <v/>
      </c>
      <c r="GP22" s="349" t="str">
        <f>IF(BT22&gt;0,(VLOOKUP($A22,#REF!,29,0)*BT22),"")</f>
        <v/>
      </c>
      <c r="GQ22" s="350" t="str">
        <f>IF(BU22&gt;0,(VLOOKUP($A22,#REF!,31,0)*BU22),"")</f>
        <v/>
      </c>
      <c r="GR22" s="349" t="str">
        <f>IF(BV22&gt;0,(VLOOKUP($A22,#REF!,29,0)*BV22),"")</f>
        <v/>
      </c>
      <c r="GS22" s="350" t="str">
        <f>IF(BW22&gt;0,(VLOOKUP($A22,#REF!,31,0)*BW22),"")</f>
        <v/>
      </c>
      <c r="GT22" s="349" t="str">
        <f>IF(BX22&gt;0,(VLOOKUP($A22,#REF!,29,0)*BX22),"")</f>
        <v/>
      </c>
      <c r="GU22" s="350" t="str">
        <f>IF(BY22&gt;0,(VLOOKUP($A22,#REF!,31,0)*BY22),"")</f>
        <v/>
      </c>
      <c r="GV22" s="349" t="str">
        <f>IF(BZ22&gt;0,(VLOOKUP($A22,#REF!,29,0)*BZ22),"")</f>
        <v/>
      </c>
      <c r="GW22" s="350" t="str">
        <f>IF(CA22&gt;0,(VLOOKUP($A22,#REF!,31,0)*CA22),"")</f>
        <v/>
      </c>
      <c r="GX22" s="349" t="str">
        <f>IF(CB22&gt;0,(VLOOKUP($A22,#REF!,29,0)*CB22),"")</f>
        <v/>
      </c>
      <c r="GY22" s="350" t="str">
        <f>IF(CC22&gt;0,(VLOOKUP($A22,#REF!,31,0)*CC22),"")</f>
        <v/>
      </c>
      <c r="GZ22" s="349" t="str">
        <f>IF(CD22&gt;0,(VLOOKUP($A22,#REF!,29,0)*CD22),"")</f>
        <v/>
      </c>
      <c r="HA22" s="350" t="str">
        <f>IF(CE22&gt;0,(VLOOKUP($A22,#REF!,31,0)*CE22),"")</f>
        <v/>
      </c>
      <c r="HB22" s="349" t="str">
        <f>IF(CF22&gt;0,(VLOOKUP($A22,#REF!,29,0)*CF22),"")</f>
        <v/>
      </c>
      <c r="HC22" s="350" t="str">
        <f>IF(CG22&gt;0,(VLOOKUP($A22,#REF!,31,0)*CG22),"")</f>
        <v/>
      </c>
      <c r="HD22" s="349" t="str">
        <f>IF(CH22&gt;0,(VLOOKUP($A22,#REF!,29,0)*CH22),"")</f>
        <v/>
      </c>
      <c r="HE22" s="350" t="str">
        <f>IF(CI22&gt;0,(VLOOKUP($A22,#REF!,31,0)*CI22),"")</f>
        <v/>
      </c>
      <c r="HF22" s="349" t="str">
        <f>IF(CJ22&gt;0,(VLOOKUP($A22,#REF!,29,0)*CJ22),"")</f>
        <v/>
      </c>
      <c r="HG22" s="350" t="str">
        <f>IF(CK22&gt;0,(VLOOKUP($A22,#REF!,31,0)*CK22),"")</f>
        <v/>
      </c>
      <c r="HH22" s="349" t="str">
        <f>IF(CL22&gt;0,(VLOOKUP($A22,#REF!,29,0)*CL22),"")</f>
        <v/>
      </c>
      <c r="HI22" s="350" t="str">
        <f>IF(CM22&gt;0,(VLOOKUP($A22,#REF!,31,0)*CM22),"")</f>
        <v/>
      </c>
      <c r="HJ22" s="349" t="str">
        <f>IF(CN22&gt;0,(VLOOKUP($A22,#REF!,29,0)*CN22),"")</f>
        <v/>
      </c>
      <c r="HK22" s="350" t="str">
        <f>IF(CO22&gt;0,(VLOOKUP($A22,#REF!,31,0)*CO22),"")</f>
        <v/>
      </c>
      <c r="HL22" s="349" t="str">
        <f>IF(CP22&gt;0,(VLOOKUP($A22,#REF!,29,0)*CP22),"")</f>
        <v/>
      </c>
      <c r="HM22" s="350" t="str">
        <f>IF(CQ22&gt;0,(VLOOKUP($A22,#REF!,31,0)*CQ22),"")</f>
        <v/>
      </c>
      <c r="HN22" s="349" t="str">
        <f>IF(CR22&gt;0,(VLOOKUP($A22,#REF!,29,0)*CR22),"")</f>
        <v/>
      </c>
      <c r="HO22" s="350" t="str">
        <f>IF(CS22&gt;0,(VLOOKUP($A22,#REF!,31,0)*CS22),"")</f>
        <v/>
      </c>
      <c r="HP22" s="349" t="str">
        <f>IF(CT22&gt;0,(VLOOKUP($A22,#REF!,29,0)*CT22),"")</f>
        <v/>
      </c>
      <c r="HQ22" s="350" t="str">
        <f>IF(CU22&gt;0,(VLOOKUP($A22,#REF!,31,0)*CU22),"")</f>
        <v/>
      </c>
      <c r="HR22" s="349" t="str">
        <f>IF(CV22&gt;0,(VLOOKUP($A22,#REF!,29,0)*CV22),"")</f>
        <v/>
      </c>
      <c r="HS22" s="350" t="str">
        <f>IF(CW22&gt;0,(VLOOKUP($A22,#REF!,31,0)*CW22),"")</f>
        <v/>
      </c>
      <c r="HT22" s="349" t="str">
        <f>IF(CX22&gt;0,(VLOOKUP($A22,#REF!,29,0)*CX22),"")</f>
        <v/>
      </c>
      <c r="HU22" s="350" t="str">
        <f>IF(CY22&gt;0,(VLOOKUP($A22,#REF!,31,0)*CY22),"")</f>
        <v/>
      </c>
      <c r="HV22" s="349" t="str">
        <f>IF(CZ22&gt;0,(VLOOKUP($A22,#REF!,29,0)*CZ22),"")</f>
        <v/>
      </c>
      <c r="HW22" s="350" t="str">
        <f>IF(DA22&gt;0,(VLOOKUP($A22,#REF!,31,0)*DA22),"")</f>
        <v/>
      </c>
      <c r="HX22" s="349" t="str">
        <f>IF(DB22&gt;0,(VLOOKUP($A22,#REF!,29,0)*DB22),"")</f>
        <v/>
      </c>
      <c r="HY22" s="350" t="str">
        <f>IF(DC22&gt;0,(VLOOKUP($A22,#REF!,31,0)*DC22),"")</f>
        <v/>
      </c>
      <c r="HZ22" s="349" t="str">
        <f>IF(DD22&gt;0,(VLOOKUP($A22,#REF!,29,0)*DD22),"")</f>
        <v/>
      </c>
      <c r="IA22" s="350" t="str">
        <f>IF(DE22&gt;0,(VLOOKUP($A22,#REF!,31,0)*DE22),"")</f>
        <v/>
      </c>
      <c r="IB22" s="349" t="str">
        <f>IF(DF22&gt;0,(VLOOKUP($A22,#REF!,29,0)*DF22),"")</f>
        <v/>
      </c>
      <c r="IC22" s="350" t="str">
        <f>IF(DG22&gt;0,(VLOOKUP($A22,#REF!,31,0)*DG22),"")</f>
        <v/>
      </c>
      <c r="ID22" s="344"/>
      <c r="IE22" s="357"/>
      <c r="IF22" s="357"/>
    </row>
    <row r="23" spans="1:240" ht="15.75" thickBot="1" x14ac:dyDescent="0.3">
      <c r="A23" s="5" t="s">
        <v>1860</v>
      </c>
      <c r="B23" s="29" t="s">
        <v>87</v>
      </c>
      <c r="C23" s="4" t="s">
        <v>1847</v>
      </c>
      <c r="D23" s="217">
        <f t="shared" si="209"/>
        <v>32.5</v>
      </c>
      <c r="E23" s="215"/>
      <c r="F23" s="19"/>
      <c r="G23" s="57"/>
      <c r="H23" s="19"/>
      <c r="I23" s="57"/>
      <c r="J23" s="19"/>
      <c r="K23" s="57"/>
      <c r="L23" s="19"/>
      <c r="M23" s="57"/>
      <c r="N23" s="19"/>
      <c r="O23" s="57"/>
      <c r="P23" s="19"/>
      <c r="Q23" s="57"/>
      <c r="R23" s="19"/>
      <c r="S23" s="57"/>
      <c r="T23" s="19"/>
      <c r="U23" s="57"/>
      <c r="V23" s="19"/>
      <c r="W23" s="57"/>
      <c r="X23" s="19"/>
      <c r="Y23" s="57"/>
      <c r="Z23" s="19"/>
      <c r="AA23" s="188"/>
      <c r="AB23" s="19"/>
      <c r="AC23" s="57"/>
      <c r="AD23" s="19"/>
      <c r="AE23" s="188"/>
      <c r="AF23" s="19"/>
      <c r="AG23" s="57"/>
      <c r="AH23" s="19"/>
      <c r="AI23" s="57"/>
      <c r="AJ23" s="19"/>
      <c r="AK23" s="57"/>
      <c r="AL23" s="19"/>
      <c r="AM23" s="57"/>
      <c r="AN23" s="19"/>
      <c r="AO23" s="57"/>
      <c r="AP23" s="19"/>
      <c r="AQ23" s="57"/>
      <c r="AR23" s="19"/>
      <c r="AS23" s="57"/>
      <c r="AT23" s="19"/>
      <c r="AU23" s="57"/>
      <c r="AV23" s="19"/>
      <c r="AW23" s="57"/>
      <c r="AX23" s="19">
        <v>4</v>
      </c>
      <c r="AY23" s="57"/>
      <c r="AZ23" s="19"/>
      <c r="BA23" s="57"/>
      <c r="BB23" s="19"/>
      <c r="BC23" s="57"/>
      <c r="BD23" s="19"/>
      <c r="BE23" s="57"/>
      <c r="BF23" s="19"/>
      <c r="BG23" s="57"/>
      <c r="BH23" s="19"/>
      <c r="BI23" s="57"/>
      <c r="BJ23" s="19"/>
      <c r="BK23" s="57"/>
      <c r="BL23" s="19"/>
      <c r="BM23" s="57"/>
      <c r="BN23" s="19"/>
      <c r="BO23" s="57"/>
      <c r="BP23" s="19"/>
      <c r="BQ23" s="188"/>
      <c r="BR23" s="19"/>
      <c r="BS23" s="57"/>
      <c r="BT23" s="19"/>
      <c r="BU23" s="57"/>
      <c r="BV23" s="19"/>
      <c r="BW23" s="57"/>
      <c r="BX23" s="19"/>
      <c r="BY23" s="57"/>
      <c r="BZ23" s="19"/>
      <c r="CA23" s="57"/>
      <c r="CB23" s="19"/>
      <c r="CC23" s="188"/>
      <c r="CD23" s="19"/>
      <c r="CE23" s="57"/>
      <c r="CF23" s="19"/>
      <c r="CG23" s="57"/>
      <c r="CH23" s="427">
        <v>28.5</v>
      </c>
      <c r="CI23" s="57"/>
      <c r="CJ23" s="19"/>
      <c r="CK23" s="57"/>
      <c r="CL23" s="19"/>
      <c r="CM23" s="57"/>
      <c r="CN23" s="19"/>
      <c r="CO23" s="57"/>
      <c r="CP23" s="19"/>
      <c r="CQ23" s="57"/>
      <c r="CR23" s="19"/>
      <c r="CS23" s="57"/>
      <c r="CT23" s="19"/>
      <c r="CU23" s="188"/>
      <c r="CV23" s="19"/>
      <c r="CW23" s="57"/>
      <c r="CX23" s="19"/>
      <c r="CY23" s="57"/>
      <c r="CZ23" s="19"/>
      <c r="DA23" s="57"/>
      <c r="DB23" s="19"/>
      <c r="DC23" s="57"/>
      <c r="DD23" s="19"/>
      <c r="DE23" s="188"/>
      <c r="DF23" s="19"/>
      <c r="DG23" s="188"/>
      <c r="DH23" s="73"/>
      <c r="DI23" s="46"/>
      <c r="DJ23" s="81"/>
      <c r="DK23" s="73"/>
      <c r="DL23" s="80"/>
      <c r="DM23" s="79"/>
      <c r="DN23" s="3"/>
      <c r="DO23" s="97"/>
      <c r="DP23" s="312"/>
      <c r="DQ23" s="3"/>
      <c r="DR23" s="60"/>
      <c r="DS23" s="3"/>
      <c r="DT23" s="31">
        <f t="shared" si="206"/>
        <v>32.5</v>
      </c>
      <c r="DU23" s="31" t="e">
        <f>(DT23*(VLOOKUP(A23,#REF!,29,0)))-(IF(DO23="x",MROUND(DP23*(VLOOKUP(A23,#REF!,29,0)*0.08),0.05),0))</f>
        <v>#REF!</v>
      </c>
      <c r="DV23" s="31">
        <f t="shared" si="207"/>
        <v>0</v>
      </c>
      <c r="DW23" s="31" t="e">
        <f>(DV23*(VLOOKUP(A23,#REF!,31,0)))</f>
        <v>#REF!</v>
      </c>
      <c r="DX23" s="318" t="e">
        <f>VLOOKUP(A23,#REF!,33,0)</f>
        <v>#REF!</v>
      </c>
      <c r="DY23" s="31" t="e">
        <f t="shared" ref="DY23" si="214">DX23-(DW23+DU23)</f>
        <v>#REF!</v>
      </c>
      <c r="DZ23" s="309" t="e">
        <f t="shared" si="208"/>
        <v>#REF!</v>
      </c>
      <c r="EA23" s="5"/>
      <c r="EB23" s="41" t="str">
        <f>IF(F23&gt;0,(VLOOKUP($A23,#REF!,29,0)*F23),"")</f>
        <v/>
      </c>
      <c r="EC23" s="55" t="str">
        <f>IF(G23&gt;0,(VLOOKUP($A23,#REF!,31,0)*G23),"")</f>
        <v/>
      </c>
      <c r="ED23" s="41" t="str">
        <f>IF(H23&gt;0,(VLOOKUP($A23,#REF!,29,0)*H23),"")</f>
        <v/>
      </c>
      <c r="EE23" s="55" t="str">
        <f>IF(I23&gt;0,(VLOOKUP($A23,#REF!,31,0)*I23),"")</f>
        <v/>
      </c>
      <c r="EF23" s="41" t="str">
        <f>IF(J23&gt;0,(VLOOKUP($A23,#REF!,29,0)*J23),"")</f>
        <v/>
      </c>
      <c r="EG23" s="55" t="str">
        <f>IF(K23&gt;0,(VLOOKUP($A23,#REF!,31,0)*K23),"")</f>
        <v/>
      </c>
      <c r="EH23" s="41" t="str">
        <f>IF(L23&gt;0,(VLOOKUP($A23,#REF!,29,0)*L23),"")</f>
        <v/>
      </c>
      <c r="EI23" s="55" t="str">
        <f>IF(M23&gt;0,(VLOOKUP($A23,#REF!,31,0)*M23),"")</f>
        <v/>
      </c>
      <c r="EJ23" s="41" t="str">
        <f>IF(N23&gt;0,(VLOOKUP($A23,#REF!,29,0)*N23),"")</f>
        <v/>
      </c>
      <c r="EK23" s="55" t="str">
        <f>IF(O23&gt;0,(VLOOKUP($A23,#REF!,31,0)*O23),"")</f>
        <v/>
      </c>
      <c r="EL23" s="41" t="str">
        <f>IF(P23&gt;0,(VLOOKUP($A23,#REF!,29,0)*P23),"")</f>
        <v/>
      </c>
      <c r="EM23" s="55" t="str">
        <f>IF(Q23&gt;0,(VLOOKUP($A23,#REF!,31,0)*Q23),"")</f>
        <v/>
      </c>
      <c r="EN23" s="41" t="str">
        <f>IF(R23&gt;0,(VLOOKUP($A23,#REF!,29,0)*R23),"")</f>
        <v/>
      </c>
      <c r="EO23" s="55" t="str">
        <f>IF(S23&gt;0,(VLOOKUP($A23,#REF!,31,0)*S23),"")</f>
        <v/>
      </c>
      <c r="EP23" s="41" t="str">
        <f>IF(T23&gt;0,(VLOOKUP($A23,#REF!,29,0)*T23),"")</f>
        <v/>
      </c>
      <c r="EQ23" s="55" t="str">
        <f>IF(U23&gt;0,(VLOOKUP($A23,#REF!,31,0)*U23),"")</f>
        <v/>
      </c>
      <c r="ER23" s="41" t="str">
        <f>IF(V23&gt;0,(VLOOKUP($A23,#REF!,29,0)*V23),"")</f>
        <v/>
      </c>
      <c r="ES23" s="55" t="str">
        <f>IF(W23&gt;0,(VLOOKUP($A23,#REF!,31,0)*W23),"")</f>
        <v/>
      </c>
      <c r="ET23" s="41" t="str">
        <f>IF(X23&gt;0,(VLOOKUP($A23,#REF!,29,0)*X23),"")</f>
        <v/>
      </c>
      <c r="EU23" s="55" t="str">
        <f>IF(Y23&gt;0,(VLOOKUP($A23,#REF!,31,0)*Y23),"")</f>
        <v/>
      </c>
      <c r="EV23" s="41" t="str">
        <f>IF(Z23&gt;0,(VLOOKUP($A23,#REF!,29,0)*Z23),"")</f>
        <v/>
      </c>
      <c r="EW23" s="55" t="str">
        <f>IF(AA23&gt;0,(VLOOKUP($A23,#REF!,31,0)*AA23),"")</f>
        <v/>
      </c>
      <c r="EX23" s="41" t="str">
        <f>IF(AB23&gt;0,(VLOOKUP($A23,#REF!,29,0)*AB23),"")</f>
        <v/>
      </c>
      <c r="EY23" s="55" t="str">
        <f>IF(AC23&gt;0,(VLOOKUP($A23,#REF!,31,0)*AC23),"")</f>
        <v/>
      </c>
      <c r="EZ23" s="41" t="str">
        <f>IF(AD23&gt;0,(VLOOKUP($A23,#REF!,29,0)*AD23),"")</f>
        <v/>
      </c>
      <c r="FA23" s="55" t="str">
        <f>IF(AE23&gt;0,(VLOOKUP($A23,#REF!,31,0)*AE23),"")</f>
        <v/>
      </c>
      <c r="FB23" s="41" t="str">
        <f>IF(AF23&gt;0,(VLOOKUP($A23,#REF!,29,0)*AF23),"")</f>
        <v/>
      </c>
      <c r="FC23" s="55" t="str">
        <f>IF(AG23&gt;0,(VLOOKUP($A23,#REF!,31,0)*AG23),"")</f>
        <v/>
      </c>
      <c r="FD23" s="41" t="str">
        <f>IF(AH23&gt;0,(VLOOKUP($A23,#REF!,29,0)*AH23),"")</f>
        <v/>
      </c>
      <c r="FE23" s="55" t="str">
        <f>IF(AI23&gt;0,(VLOOKUP($A23,#REF!,31,0)*AI23),"")</f>
        <v/>
      </c>
      <c r="FF23" s="41" t="str">
        <f>IF(AJ23&gt;0,(VLOOKUP($A23,#REF!,29,0)*AJ23),"")</f>
        <v/>
      </c>
      <c r="FG23" s="55" t="str">
        <f>IF(AK23&gt;0,(VLOOKUP($A23,#REF!,31,0)*AK23),"")</f>
        <v/>
      </c>
      <c r="FH23" s="41" t="str">
        <f>IF(AL23&gt;0,(VLOOKUP($A23,#REF!,29,0)*AL23),"")</f>
        <v/>
      </c>
      <c r="FI23" s="55" t="str">
        <f>IF(AM23&gt;0,(VLOOKUP($A23,#REF!,31,0)*AM23),"")</f>
        <v/>
      </c>
      <c r="FJ23" s="41" t="str">
        <f>IF(AN23&gt;0,(VLOOKUP($A23,#REF!,29,0)*AN23),"")</f>
        <v/>
      </c>
      <c r="FK23" s="55" t="str">
        <f>IF(AO23&gt;0,(VLOOKUP($A23,#REF!,31,0)*AO23),"")</f>
        <v/>
      </c>
      <c r="FL23" s="41" t="str">
        <f>IF(AP23&gt;0,(VLOOKUP($A23,#REF!,29,0)*AP23),"")</f>
        <v/>
      </c>
      <c r="FM23" s="55" t="str">
        <f>IF(AQ23&gt;0,(VLOOKUP($A23,#REF!,31,0)*AQ23),"")</f>
        <v/>
      </c>
      <c r="FN23" s="41" t="str">
        <f>IF(AR23&gt;0,(VLOOKUP($A23,#REF!,29,0)*AR23),"")</f>
        <v/>
      </c>
      <c r="FO23" s="55" t="str">
        <f>IF(AS23&gt;0,(VLOOKUP($A23,#REF!,31,0)*AS23),"")</f>
        <v/>
      </c>
      <c r="FP23" s="41" t="str">
        <f>IF(AT23&gt;0,(VLOOKUP($A23,#REF!,29,0)*AT23),"")</f>
        <v/>
      </c>
      <c r="FQ23" s="55" t="str">
        <f>IF(AU23&gt;0,(VLOOKUP($A23,#REF!,31,0)*AU23),"")</f>
        <v/>
      </c>
      <c r="FR23" s="41" t="str">
        <f>IF(AV23&gt;0,(VLOOKUP($A23,#REF!,29,0)*AV23),"")</f>
        <v/>
      </c>
      <c r="FS23" s="55" t="str">
        <f>IF(AW23&gt;0,(VLOOKUP($A23,#REF!,31,0)*AW23),"")</f>
        <v/>
      </c>
      <c r="FT23" s="41" t="e">
        <f>IF(AX23&gt;0,(VLOOKUP($A23,#REF!,29,0)*AX23),"")</f>
        <v>#REF!</v>
      </c>
      <c r="FU23" s="55" t="str">
        <f>IF(AY23&gt;0,(VLOOKUP($A23,#REF!,31,0)*AY23),"")</f>
        <v/>
      </c>
      <c r="FV23" s="41" t="str">
        <f>IF(AZ23&gt;0,(VLOOKUP($A23,#REF!,29,0)*AZ23),"")</f>
        <v/>
      </c>
      <c r="FW23" s="55" t="str">
        <f>IF(BA23&gt;0,(VLOOKUP($A23,#REF!,31,0)*BA23),"")</f>
        <v/>
      </c>
      <c r="FX23" s="41" t="str">
        <f>IF(BB23&gt;0,(VLOOKUP($A23,#REF!,29,0)*BB23),"")</f>
        <v/>
      </c>
      <c r="FY23" s="55" t="str">
        <f>IF(BC23&gt;0,(VLOOKUP($A23,#REF!,31,0)*BC23),"")</f>
        <v/>
      </c>
      <c r="FZ23" s="41" t="str">
        <f>IF(BD23&gt;0,(VLOOKUP($A23,#REF!,29,0)*BD23),"")</f>
        <v/>
      </c>
      <c r="GA23" s="55" t="str">
        <f>IF(BE23&gt;0,(VLOOKUP($A23,#REF!,31,0)*BE23),"")</f>
        <v/>
      </c>
      <c r="GB23" s="41" t="str">
        <f>IF(BF23&gt;0,(VLOOKUP($A23,#REF!,29,0)*BF23),"")</f>
        <v/>
      </c>
      <c r="GC23" s="55" t="str">
        <f>IF(BG23&gt;0,(VLOOKUP($A23,#REF!,31,0)*BG23),"")</f>
        <v/>
      </c>
      <c r="GD23" s="41" t="str">
        <f>IF(BH23&gt;0,(VLOOKUP($A23,#REF!,29,0)*BH23),"")</f>
        <v/>
      </c>
      <c r="GE23" s="55" t="str">
        <f>IF(BI23&gt;0,(VLOOKUP($A23,#REF!,31,0)*BI23),"")</f>
        <v/>
      </c>
      <c r="GF23" s="41" t="str">
        <f>IF(BJ23&gt;0,(VLOOKUP($A23,#REF!,29,0)*BJ23),"")</f>
        <v/>
      </c>
      <c r="GG23" s="55" t="str">
        <f>IF(BK23&gt;0,(VLOOKUP($A23,#REF!,31,0)*BK23),"")</f>
        <v/>
      </c>
      <c r="GH23" s="41" t="str">
        <f>IF(BL23&gt;0,(VLOOKUP($A23,#REF!,29,0)*BL23),"")</f>
        <v/>
      </c>
      <c r="GI23" s="55" t="str">
        <f>IF(BM23&gt;0,(VLOOKUP($A23,#REF!,31,0)*BM23),"")</f>
        <v/>
      </c>
      <c r="GJ23" s="41" t="str">
        <f>IF(BN23&gt;0,(VLOOKUP($A23,#REF!,29,0)*BN23),"")</f>
        <v/>
      </c>
      <c r="GK23" s="55" t="str">
        <f>IF(BO23&gt;0,(VLOOKUP($A23,#REF!,31,0)*BO23),"")</f>
        <v/>
      </c>
      <c r="GL23" s="41" t="str">
        <f>IF(BP23&gt;0,(VLOOKUP($A23,#REF!,29,0)*BP23),"")</f>
        <v/>
      </c>
      <c r="GM23" s="55" t="str">
        <f>IF(BQ23&gt;0,(VLOOKUP($A23,#REF!,31,0)*BQ23),"")</f>
        <v/>
      </c>
      <c r="GN23" s="41" t="str">
        <f>IF(BR23&gt;0,(VLOOKUP($A23,#REF!,29,0)*BR23),"")</f>
        <v/>
      </c>
      <c r="GO23" s="55" t="str">
        <f>IF(BS23&gt;0,(VLOOKUP($A23,#REF!,31,0)*BS23),"")</f>
        <v/>
      </c>
      <c r="GP23" s="41" t="str">
        <f>IF(BT23&gt;0,(VLOOKUP($A23,#REF!,29,0)*BT23),"")</f>
        <v/>
      </c>
      <c r="GQ23" s="55" t="str">
        <f>IF(BU23&gt;0,(VLOOKUP($A23,#REF!,31,0)*BU23),"")</f>
        <v/>
      </c>
      <c r="GR23" s="41" t="str">
        <f>IF(BV23&gt;0,(VLOOKUP($A23,#REF!,29,0)*BV23),"")</f>
        <v/>
      </c>
      <c r="GS23" s="55" t="str">
        <f>IF(BW23&gt;0,(VLOOKUP($A23,#REF!,31,0)*BW23),"")</f>
        <v/>
      </c>
      <c r="GT23" s="41" t="str">
        <f>IF(BX23&gt;0,(VLOOKUP($A23,#REF!,29,0)*BX23),"")</f>
        <v/>
      </c>
      <c r="GU23" s="55" t="str">
        <f>IF(BY23&gt;0,(VLOOKUP($A23,#REF!,31,0)*BY23),"")</f>
        <v/>
      </c>
      <c r="GV23" s="41" t="str">
        <f>IF(BZ23&gt;0,(VLOOKUP($A23,#REF!,29,0)*BZ23),"")</f>
        <v/>
      </c>
      <c r="GW23" s="55" t="str">
        <f>IF(CA23&gt;0,(VLOOKUP($A23,#REF!,31,0)*CA23),"")</f>
        <v/>
      </c>
      <c r="GX23" s="41" t="str">
        <f>IF(CB23&gt;0,(VLOOKUP($A23,#REF!,29,0)*CB23),"")</f>
        <v/>
      </c>
      <c r="GY23" s="55" t="str">
        <f>IF(CC23&gt;0,(VLOOKUP($A23,#REF!,31,0)*CC23),"")</f>
        <v/>
      </c>
      <c r="GZ23" s="41" t="str">
        <f>IF(CD23&gt;0,(VLOOKUP($A23,#REF!,29,0)*CD23),"")</f>
        <v/>
      </c>
      <c r="HA23" s="55" t="str">
        <f>IF(CE23&gt;0,(VLOOKUP($A23,#REF!,31,0)*CE23),"")</f>
        <v/>
      </c>
      <c r="HB23" s="41" t="str">
        <f>IF(CF23&gt;0,(VLOOKUP($A23,#REF!,29,0)*CF23),"")</f>
        <v/>
      </c>
      <c r="HC23" s="55" t="str">
        <f>IF(CG23&gt;0,(VLOOKUP($A23,#REF!,31,0)*CG23),"")</f>
        <v/>
      </c>
      <c r="HD23" s="41" t="e">
        <f>IF(CH23&gt;0,(VLOOKUP($A23,#REF!,29,0)*CH23),"")</f>
        <v>#REF!</v>
      </c>
      <c r="HE23" s="55" t="str">
        <f>IF(CI23&gt;0,(VLOOKUP($A23,#REF!,31,0)*CI23),"")</f>
        <v/>
      </c>
      <c r="HF23" s="41" t="str">
        <f>IF(CJ23&gt;0,(VLOOKUP($A23,#REF!,29,0)*CJ23),"")</f>
        <v/>
      </c>
      <c r="HG23" s="55" t="str">
        <f>IF(CK23&gt;0,(VLOOKUP($A23,#REF!,31,0)*CK23),"")</f>
        <v/>
      </c>
      <c r="HH23" s="41" t="str">
        <f>IF(CL23&gt;0,(VLOOKUP($A23,#REF!,29,0)*CL23),"")</f>
        <v/>
      </c>
      <c r="HI23" s="55" t="str">
        <f>IF(CM23&gt;0,(VLOOKUP($A23,#REF!,31,0)*CM23),"")</f>
        <v/>
      </c>
      <c r="HJ23" s="41" t="str">
        <f>IF(CN23&gt;0,(VLOOKUP($A23,#REF!,29,0)*CN23),"")</f>
        <v/>
      </c>
      <c r="HK23" s="55" t="str">
        <f>IF(CO23&gt;0,(VLOOKUP($A23,#REF!,31,0)*CO23),"")</f>
        <v/>
      </c>
      <c r="HL23" s="41" t="str">
        <f>IF(CP23&gt;0,(VLOOKUP($A23,#REF!,29,0)*CP23),"")</f>
        <v/>
      </c>
      <c r="HM23" s="55" t="str">
        <f>IF(CQ23&gt;0,(VLOOKUP($A23,#REF!,31,0)*CQ23),"")</f>
        <v/>
      </c>
      <c r="HN23" s="41" t="str">
        <f>IF(CR23&gt;0,(VLOOKUP($A23,#REF!,29,0)*CR23),"")</f>
        <v/>
      </c>
      <c r="HO23" s="55" t="str">
        <f>IF(CS23&gt;0,(VLOOKUP($A23,#REF!,31,0)*CS23),"")</f>
        <v/>
      </c>
      <c r="HP23" s="41" t="str">
        <f>IF(CT23&gt;0,(VLOOKUP($A23,#REF!,29,0)*CT23),"")</f>
        <v/>
      </c>
      <c r="HQ23" s="55" t="str">
        <f>IF(CU23&gt;0,(VLOOKUP($A23,#REF!,31,0)*CU23),"")</f>
        <v/>
      </c>
      <c r="HR23" s="41" t="str">
        <f>IF(CV23&gt;0,(VLOOKUP($A23,#REF!,29,0)*CV23),"")</f>
        <v/>
      </c>
      <c r="HS23" s="55" t="str">
        <f>IF(CW23&gt;0,(VLOOKUP($A23,#REF!,31,0)*CW23),"")</f>
        <v/>
      </c>
      <c r="HT23" s="41" t="str">
        <f>IF(CX23&gt;0,(VLOOKUP($A23,#REF!,29,0)*CX23),"")</f>
        <v/>
      </c>
      <c r="HU23" s="55" t="str">
        <f>IF(CY23&gt;0,(VLOOKUP($A23,#REF!,31,0)*CY23),"")</f>
        <v/>
      </c>
      <c r="HV23" s="41" t="str">
        <f>IF(CZ23&gt;0,(VLOOKUP($A23,#REF!,29,0)*CZ23),"")</f>
        <v/>
      </c>
      <c r="HW23" s="55" t="str">
        <f>IF(DA23&gt;0,(VLOOKUP($A23,#REF!,31,0)*DA23),"")</f>
        <v/>
      </c>
      <c r="HX23" s="41" t="str">
        <f>IF(DB23&gt;0,(VLOOKUP($A23,#REF!,29,0)*DB23),"")</f>
        <v/>
      </c>
      <c r="HY23" s="55" t="str">
        <f>IF(DC23&gt;0,(VLOOKUP($A23,#REF!,31,0)*DC23),"")</f>
        <v/>
      </c>
      <c r="HZ23" s="41" t="str">
        <f>IF(DD23&gt;0,(VLOOKUP($A23,#REF!,29,0)*DD23),"")</f>
        <v/>
      </c>
      <c r="IA23" s="55" t="str">
        <f>IF(DE23&gt;0,(VLOOKUP($A23,#REF!,31,0)*DE23),"")</f>
        <v/>
      </c>
      <c r="IB23" s="41" t="str">
        <f>IF(DF23&gt;0,(VLOOKUP($A23,#REF!,29,0)*DF23),"")</f>
        <v/>
      </c>
      <c r="IC23" s="55" t="str">
        <f>IF(DG23&gt;0,(VLOOKUP($A23,#REF!,31,0)*DG23),"")</f>
        <v/>
      </c>
      <c r="ID23" s="5"/>
      <c r="IE23" s="31"/>
      <c r="IF23" s="31"/>
    </row>
    <row r="24" spans="1:240" ht="15.75" thickBot="1" x14ac:dyDescent="0.3">
      <c r="A24" s="203" t="s">
        <v>311</v>
      </c>
      <c r="B24" s="201">
        <f>COUNTA(A11:A23)</f>
        <v>13</v>
      </c>
      <c r="C24" s="198" t="s">
        <v>163</v>
      </c>
      <c r="D24" s="229">
        <f>IF((DV24+DT24)&gt;0,DV24+DT24,"")</f>
        <v>437</v>
      </c>
      <c r="E24" s="216"/>
      <c r="F24" s="68">
        <f t="shared" ref="F24:AK24" si="215">SUM(F11:F23)</f>
        <v>0</v>
      </c>
      <c r="G24" s="68">
        <f t="shared" si="215"/>
        <v>0</v>
      </c>
      <c r="H24" s="68">
        <f t="shared" si="215"/>
        <v>0</v>
      </c>
      <c r="I24" s="68">
        <f t="shared" si="215"/>
        <v>0</v>
      </c>
      <c r="J24" s="68">
        <f t="shared" si="215"/>
        <v>0</v>
      </c>
      <c r="K24" s="68">
        <f t="shared" si="215"/>
        <v>0</v>
      </c>
      <c r="L24" s="68">
        <f t="shared" si="215"/>
        <v>0</v>
      </c>
      <c r="M24" s="68">
        <f t="shared" si="215"/>
        <v>0</v>
      </c>
      <c r="N24" s="68">
        <f t="shared" si="215"/>
        <v>0</v>
      </c>
      <c r="O24" s="68">
        <f t="shared" si="215"/>
        <v>0</v>
      </c>
      <c r="P24" s="68">
        <f t="shared" si="215"/>
        <v>0</v>
      </c>
      <c r="Q24" s="68">
        <f t="shared" si="215"/>
        <v>0</v>
      </c>
      <c r="R24" s="68">
        <f t="shared" si="215"/>
        <v>0</v>
      </c>
      <c r="S24" s="68">
        <f t="shared" si="215"/>
        <v>0</v>
      </c>
      <c r="T24" s="68">
        <f t="shared" si="215"/>
        <v>0</v>
      </c>
      <c r="U24" s="68">
        <f t="shared" si="215"/>
        <v>0</v>
      </c>
      <c r="V24" s="68">
        <f t="shared" si="215"/>
        <v>0</v>
      </c>
      <c r="W24" s="68">
        <f t="shared" si="215"/>
        <v>0</v>
      </c>
      <c r="X24" s="68">
        <f t="shared" si="215"/>
        <v>0</v>
      </c>
      <c r="Y24" s="68">
        <f t="shared" si="215"/>
        <v>0</v>
      </c>
      <c r="Z24" s="68">
        <f t="shared" si="215"/>
        <v>0</v>
      </c>
      <c r="AA24" s="68">
        <f t="shared" si="215"/>
        <v>0</v>
      </c>
      <c r="AB24" s="68">
        <f t="shared" si="215"/>
        <v>0</v>
      </c>
      <c r="AC24" s="68">
        <f t="shared" si="215"/>
        <v>0</v>
      </c>
      <c r="AD24" s="68">
        <f t="shared" si="215"/>
        <v>0</v>
      </c>
      <c r="AE24" s="68">
        <f t="shared" si="215"/>
        <v>0</v>
      </c>
      <c r="AF24" s="68">
        <f t="shared" si="215"/>
        <v>12</v>
      </c>
      <c r="AG24" s="68">
        <f t="shared" si="215"/>
        <v>0</v>
      </c>
      <c r="AH24" s="68">
        <f t="shared" si="215"/>
        <v>0</v>
      </c>
      <c r="AI24" s="68">
        <f t="shared" si="215"/>
        <v>0</v>
      </c>
      <c r="AJ24" s="68">
        <f t="shared" si="215"/>
        <v>0</v>
      </c>
      <c r="AK24" s="68">
        <f t="shared" si="215"/>
        <v>0</v>
      </c>
      <c r="AL24" s="68">
        <f t="shared" ref="AL24:BS24" si="216">SUM(AL11:AL23)</f>
        <v>135</v>
      </c>
      <c r="AM24" s="68">
        <f t="shared" si="216"/>
        <v>8</v>
      </c>
      <c r="AN24" s="68">
        <f t="shared" si="216"/>
        <v>0</v>
      </c>
      <c r="AO24" s="68">
        <f t="shared" si="216"/>
        <v>0</v>
      </c>
      <c r="AP24" s="68">
        <f t="shared" si="216"/>
        <v>0</v>
      </c>
      <c r="AQ24" s="68">
        <f t="shared" si="216"/>
        <v>0</v>
      </c>
      <c r="AR24" s="68">
        <f t="shared" si="216"/>
        <v>4</v>
      </c>
      <c r="AS24" s="68">
        <f t="shared" si="216"/>
        <v>0</v>
      </c>
      <c r="AT24" s="68">
        <f t="shared" si="216"/>
        <v>0</v>
      </c>
      <c r="AU24" s="68">
        <f t="shared" si="216"/>
        <v>0</v>
      </c>
      <c r="AV24" s="68">
        <f t="shared" si="216"/>
        <v>0</v>
      </c>
      <c r="AW24" s="68">
        <f t="shared" si="216"/>
        <v>0</v>
      </c>
      <c r="AX24" s="68">
        <f t="shared" si="216"/>
        <v>4</v>
      </c>
      <c r="AY24" s="68">
        <f t="shared" si="216"/>
        <v>0</v>
      </c>
      <c r="AZ24" s="68">
        <f t="shared" si="216"/>
        <v>0</v>
      </c>
      <c r="BA24" s="68">
        <f t="shared" si="216"/>
        <v>0</v>
      </c>
      <c r="BB24" s="68">
        <f t="shared" si="216"/>
        <v>0</v>
      </c>
      <c r="BC24" s="68">
        <f t="shared" si="216"/>
        <v>0</v>
      </c>
      <c r="BD24" s="68">
        <f t="shared" si="216"/>
        <v>0</v>
      </c>
      <c r="BE24" s="68">
        <f t="shared" si="216"/>
        <v>0</v>
      </c>
      <c r="BF24" s="68">
        <f t="shared" si="216"/>
        <v>0</v>
      </c>
      <c r="BG24" s="68">
        <f t="shared" si="216"/>
        <v>0</v>
      </c>
      <c r="BH24" s="68">
        <f t="shared" si="216"/>
        <v>0</v>
      </c>
      <c r="BI24" s="68">
        <f t="shared" si="216"/>
        <v>0</v>
      </c>
      <c r="BJ24" s="68">
        <f t="shared" si="216"/>
        <v>0</v>
      </c>
      <c r="BK24" s="68">
        <f t="shared" si="216"/>
        <v>0</v>
      </c>
      <c r="BL24" s="68">
        <f t="shared" si="216"/>
        <v>0</v>
      </c>
      <c r="BM24" s="68">
        <f t="shared" si="216"/>
        <v>0</v>
      </c>
      <c r="BN24" s="68">
        <f t="shared" si="216"/>
        <v>146</v>
      </c>
      <c r="BO24" s="68">
        <f t="shared" si="216"/>
        <v>16</v>
      </c>
      <c r="BP24" s="68">
        <f>SUM(BP11:BP23)</f>
        <v>0</v>
      </c>
      <c r="BQ24" s="68">
        <f>SUM(BQ11:BQ23)</f>
        <v>0</v>
      </c>
      <c r="BR24" s="68">
        <f t="shared" si="216"/>
        <v>0</v>
      </c>
      <c r="BS24" s="68">
        <f t="shared" si="216"/>
        <v>0</v>
      </c>
      <c r="BT24" s="68">
        <f t="shared" ref="BT24:CY24" si="217">SUM(BT11:BT23)</f>
        <v>0</v>
      </c>
      <c r="BU24" s="68">
        <f t="shared" si="217"/>
        <v>0</v>
      </c>
      <c r="BV24" s="68">
        <f t="shared" si="217"/>
        <v>0</v>
      </c>
      <c r="BW24" s="68">
        <f t="shared" si="217"/>
        <v>0</v>
      </c>
      <c r="BX24" s="68">
        <f t="shared" si="217"/>
        <v>31</v>
      </c>
      <c r="BY24" s="68">
        <f t="shared" si="217"/>
        <v>0</v>
      </c>
      <c r="BZ24" s="68">
        <f t="shared" si="217"/>
        <v>0</v>
      </c>
      <c r="CA24" s="68">
        <f t="shared" si="217"/>
        <v>0</v>
      </c>
      <c r="CB24" s="68">
        <f t="shared" si="217"/>
        <v>0</v>
      </c>
      <c r="CC24" s="68">
        <f t="shared" si="217"/>
        <v>0</v>
      </c>
      <c r="CD24" s="68">
        <f t="shared" si="217"/>
        <v>0</v>
      </c>
      <c r="CE24" s="68">
        <f t="shared" si="217"/>
        <v>0</v>
      </c>
      <c r="CF24" s="68">
        <f t="shared" si="217"/>
        <v>0</v>
      </c>
      <c r="CG24" s="68">
        <f t="shared" si="217"/>
        <v>0</v>
      </c>
      <c r="CH24" s="68">
        <f t="shared" si="217"/>
        <v>72</v>
      </c>
      <c r="CI24" s="68">
        <f t="shared" si="217"/>
        <v>0</v>
      </c>
      <c r="CJ24" s="68">
        <f t="shared" si="217"/>
        <v>0</v>
      </c>
      <c r="CK24" s="68">
        <f t="shared" si="217"/>
        <v>0</v>
      </c>
      <c r="CL24" s="68">
        <f t="shared" si="217"/>
        <v>0</v>
      </c>
      <c r="CM24" s="68">
        <f t="shared" si="217"/>
        <v>0</v>
      </c>
      <c r="CN24" s="68">
        <f t="shared" si="217"/>
        <v>0</v>
      </c>
      <c r="CO24" s="68">
        <f t="shared" si="217"/>
        <v>0</v>
      </c>
      <c r="CP24" s="68">
        <f t="shared" si="217"/>
        <v>0</v>
      </c>
      <c r="CQ24" s="68">
        <f t="shared" si="217"/>
        <v>0</v>
      </c>
      <c r="CR24" s="68">
        <f t="shared" si="217"/>
        <v>0</v>
      </c>
      <c r="CS24" s="68">
        <f t="shared" si="217"/>
        <v>0</v>
      </c>
      <c r="CT24" s="68">
        <f t="shared" si="217"/>
        <v>0</v>
      </c>
      <c r="CU24" s="68">
        <f t="shared" si="217"/>
        <v>0</v>
      </c>
      <c r="CV24" s="68">
        <f t="shared" si="217"/>
        <v>0</v>
      </c>
      <c r="CW24" s="68">
        <f t="shared" si="217"/>
        <v>0</v>
      </c>
      <c r="CX24" s="68">
        <f t="shared" si="217"/>
        <v>0</v>
      </c>
      <c r="CY24" s="68">
        <f t="shared" si="217"/>
        <v>0</v>
      </c>
      <c r="CZ24" s="68">
        <f t="shared" ref="CZ24:DG24" si="218">SUM(CZ11:CZ23)</f>
        <v>0</v>
      </c>
      <c r="DA24" s="68">
        <f t="shared" si="218"/>
        <v>0</v>
      </c>
      <c r="DB24" s="68">
        <f t="shared" si="218"/>
        <v>0</v>
      </c>
      <c r="DC24" s="68">
        <f t="shared" si="218"/>
        <v>0</v>
      </c>
      <c r="DD24" s="68">
        <f t="shared" si="218"/>
        <v>0</v>
      </c>
      <c r="DE24" s="68">
        <f t="shared" si="218"/>
        <v>0</v>
      </c>
      <c r="DF24" s="68">
        <f t="shared" si="218"/>
        <v>0</v>
      </c>
      <c r="DG24" s="68">
        <f t="shared" si="218"/>
        <v>0</v>
      </c>
      <c r="DH24" s="74"/>
      <c r="DI24" s="68">
        <f>SUM(DI11:DI23)</f>
        <v>9</v>
      </c>
      <c r="DJ24" s="82">
        <f>SUM(DJ11:DJ23)</f>
        <v>0</v>
      </c>
      <c r="DK24" s="74"/>
      <c r="DL24" s="82">
        <f>SUM(DL11:DL23)</f>
        <v>0</v>
      </c>
      <c r="DM24" s="82">
        <f>SUM(DM11:DM23)</f>
        <v>0</v>
      </c>
      <c r="DN24" s="5"/>
      <c r="DO24" s="98">
        <f>COUNTIF(DO11:DO23,"x")</f>
        <v>0</v>
      </c>
      <c r="DP24" s="98">
        <f>COUNTIF(DP11:DP23,"x")</f>
        <v>0</v>
      </c>
      <c r="DQ24" s="5"/>
      <c r="DR24" s="82">
        <f>SUM(DR11:DR23)</f>
        <v>0</v>
      </c>
      <c r="DS24" s="5"/>
      <c r="DT24" s="319">
        <f t="shared" si="206"/>
        <v>413</v>
      </c>
      <c r="DU24" s="320" t="e">
        <f>SUM(DU12:DU22)</f>
        <v>#REF!</v>
      </c>
      <c r="DV24" s="320">
        <f t="shared" si="207"/>
        <v>24</v>
      </c>
      <c r="DW24" s="320" t="e">
        <f>SUM(DW12:DW22)</f>
        <v>#REF!</v>
      </c>
      <c r="DX24" s="321" t="e">
        <f>SUM(DX12:DX22)</f>
        <v>#REF!</v>
      </c>
      <c r="DY24" s="306" t="e">
        <f>DX24-(DW24+DU24)</f>
        <v>#REF!</v>
      </c>
      <c r="DZ24" s="309" t="e">
        <f t="shared" ref="DZ24:DZ30" si="219">IF(DY24=0,"","!!")</f>
        <v>#REF!</v>
      </c>
      <c r="EA24" s="5"/>
      <c r="EB24" s="47">
        <f t="shared" ref="EB24:FG24" si="220">SUM(EB11:EB23)</f>
        <v>0</v>
      </c>
      <c r="EC24" s="48">
        <f t="shared" si="220"/>
        <v>0</v>
      </c>
      <c r="ED24" s="47">
        <f t="shared" si="220"/>
        <v>0</v>
      </c>
      <c r="EE24" s="48">
        <f t="shared" si="220"/>
        <v>0</v>
      </c>
      <c r="EF24" s="47">
        <f t="shared" si="220"/>
        <v>0</v>
      </c>
      <c r="EG24" s="48">
        <f t="shared" si="220"/>
        <v>0</v>
      </c>
      <c r="EH24" s="47">
        <f t="shared" si="220"/>
        <v>0</v>
      </c>
      <c r="EI24" s="48">
        <f t="shared" si="220"/>
        <v>0</v>
      </c>
      <c r="EJ24" s="47">
        <f t="shared" si="220"/>
        <v>0</v>
      </c>
      <c r="EK24" s="48">
        <f t="shared" si="220"/>
        <v>0</v>
      </c>
      <c r="EL24" s="47">
        <f t="shared" si="220"/>
        <v>0</v>
      </c>
      <c r="EM24" s="48">
        <f t="shared" si="220"/>
        <v>0</v>
      </c>
      <c r="EN24" s="47">
        <f t="shared" si="220"/>
        <v>0</v>
      </c>
      <c r="EO24" s="48">
        <f t="shared" si="220"/>
        <v>0</v>
      </c>
      <c r="EP24" s="47">
        <f t="shared" si="220"/>
        <v>0</v>
      </c>
      <c r="EQ24" s="48">
        <f t="shared" si="220"/>
        <v>0</v>
      </c>
      <c r="ER24" s="47">
        <f t="shared" si="220"/>
        <v>0</v>
      </c>
      <c r="ES24" s="48">
        <f t="shared" si="220"/>
        <v>0</v>
      </c>
      <c r="ET24" s="47">
        <f t="shared" si="220"/>
        <v>0</v>
      </c>
      <c r="EU24" s="48">
        <f t="shared" si="220"/>
        <v>0</v>
      </c>
      <c r="EV24" s="47">
        <f t="shared" si="220"/>
        <v>0</v>
      </c>
      <c r="EW24" s="48">
        <f t="shared" si="220"/>
        <v>0</v>
      </c>
      <c r="EX24" s="47">
        <f t="shared" si="220"/>
        <v>0</v>
      </c>
      <c r="EY24" s="48">
        <f t="shared" si="220"/>
        <v>0</v>
      </c>
      <c r="EZ24" s="47">
        <f t="shared" si="220"/>
        <v>0</v>
      </c>
      <c r="FA24" s="48">
        <f t="shared" si="220"/>
        <v>0</v>
      </c>
      <c r="FB24" s="47" t="e">
        <f t="shared" si="220"/>
        <v>#REF!</v>
      </c>
      <c r="FC24" s="48">
        <f t="shared" si="220"/>
        <v>0</v>
      </c>
      <c r="FD24" s="47">
        <f t="shared" si="220"/>
        <v>0</v>
      </c>
      <c r="FE24" s="48">
        <f t="shared" si="220"/>
        <v>0</v>
      </c>
      <c r="FF24" s="47">
        <f t="shared" si="220"/>
        <v>0</v>
      </c>
      <c r="FG24" s="48">
        <f t="shared" si="220"/>
        <v>0</v>
      </c>
      <c r="FH24" s="47" t="e">
        <f t="shared" ref="FH24:GO24" si="221">SUM(FH11:FH23)</f>
        <v>#REF!</v>
      </c>
      <c r="FI24" s="48" t="e">
        <f t="shared" si="221"/>
        <v>#REF!</v>
      </c>
      <c r="FJ24" s="47">
        <f t="shared" si="221"/>
        <v>0</v>
      </c>
      <c r="FK24" s="48">
        <f t="shared" si="221"/>
        <v>0</v>
      </c>
      <c r="FL24" s="47">
        <f t="shared" si="221"/>
        <v>0</v>
      </c>
      <c r="FM24" s="48">
        <f t="shared" si="221"/>
        <v>0</v>
      </c>
      <c r="FN24" s="47" t="e">
        <f t="shared" si="221"/>
        <v>#REF!</v>
      </c>
      <c r="FO24" s="48">
        <f t="shared" si="221"/>
        <v>0</v>
      </c>
      <c r="FP24" s="47">
        <f t="shared" si="221"/>
        <v>0</v>
      </c>
      <c r="FQ24" s="48">
        <f t="shared" si="221"/>
        <v>0</v>
      </c>
      <c r="FR24" s="47">
        <f t="shared" si="221"/>
        <v>0</v>
      </c>
      <c r="FS24" s="48">
        <f t="shared" si="221"/>
        <v>0</v>
      </c>
      <c r="FT24" s="47" t="e">
        <f t="shared" si="221"/>
        <v>#REF!</v>
      </c>
      <c r="FU24" s="48">
        <f t="shared" si="221"/>
        <v>0</v>
      </c>
      <c r="FV24" s="47">
        <f t="shared" si="221"/>
        <v>0</v>
      </c>
      <c r="FW24" s="48">
        <f t="shared" si="221"/>
        <v>0</v>
      </c>
      <c r="FX24" s="47">
        <f t="shared" si="221"/>
        <v>0</v>
      </c>
      <c r="FY24" s="48">
        <f t="shared" si="221"/>
        <v>0</v>
      </c>
      <c r="FZ24" s="47">
        <f t="shared" si="221"/>
        <v>0</v>
      </c>
      <c r="GA24" s="48">
        <f t="shared" si="221"/>
        <v>0</v>
      </c>
      <c r="GB24" s="47">
        <f t="shared" si="221"/>
        <v>0</v>
      </c>
      <c r="GC24" s="48">
        <f t="shared" si="221"/>
        <v>0</v>
      </c>
      <c r="GD24" s="47">
        <f t="shared" si="221"/>
        <v>0</v>
      </c>
      <c r="GE24" s="48">
        <f t="shared" si="221"/>
        <v>0</v>
      </c>
      <c r="GF24" s="47">
        <f t="shared" si="221"/>
        <v>0</v>
      </c>
      <c r="GG24" s="48">
        <f t="shared" si="221"/>
        <v>0</v>
      </c>
      <c r="GH24" s="47">
        <f t="shared" si="221"/>
        <v>0</v>
      </c>
      <c r="GI24" s="48">
        <f t="shared" si="221"/>
        <v>0</v>
      </c>
      <c r="GJ24" s="47" t="e">
        <f t="shared" si="221"/>
        <v>#REF!</v>
      </c>
      <c r="GK24" s="48" t="e">
        <f t="shared" si="221"/>
        <v>#REF!</v>
      </c>
      <c r="GL24" s="47">
        <f>SUM(GL11:GL23)</f>
        <v>0</v>
      </c>
      <c r="GM24" s="48">
        <f>SUM(GM11:GM23)</f>
        <v>0</v>
      </c>
      <c r="GN24" s="47">
        <f t="shared" si="221"/>
        <v>0</v>
      </c>
      <c r="GO24" s="48">
        <f t="shared" si="221"/>
        <v>0</v>
      </c>
      <c r="GP24" s="47">
        <f t="shared" ref="GP24:HU24" si="222">SUM(GP11:GP23)</f>
        <v>0</v>
      </c>
      <c r="GQ24" s="48">
        <f t="shared" si="222"/>
        <v>0</v>
      </c>
      <c r="GR24" s="47">
        <f t="shared" si="222"/>
        <v>0</v>
      </c>
      <c r="GS24" s="48">
        <f t="shared" si="222"/>
        <v>0</v>
      </c>
      <c r="GT24" s="47" t="e">
        <f t="shared" si="222"/>
        <v>#REF!</v>
      </c>
      <c r="GU24" s="48">
        <f t="shared" si="222"/>
        <v>0</v>
      </c>
      <c r="GV24" s="47">
        <f t="shared" si="222"/>
        <v>0</v>
      </c>
      <c r="GW24" s="48">
        <f t="shared" si="222"/>
        <v>0</v>
      </c>
      <c r="GX24" s="47">
        <f t="shared" si="222"/>
        <v>0</v>
      </c>
      <c r="GY24" s="48">
        <f t="shared" si="222"/>
        <v>0</v>
      </c>
      <c r="GZ24" s="47">
        <f t="shared" si="222"/>
        <v>0</v>
      </c>
      <c r="HA24" s="48">
        <f t="shared" si="222"/>
        <v>0</v>
      </c>
      <c r="HB24" s="47">
        <f t="shared" si="222"/>
        <v>0</v>
      </c>
      <c r="HC24" s="48">
        <f t="shared" si="222"/>
        <v>0</v>
      </c>
      <c r="HD24" s="47" t="e">
        <f t="shared" si="222"/>
        <v>#REF!</v>
      </c>
      <c r="HE24" s="48">
        <f t="shared" si="222"/>
        <v>0</v>
      </c>
      <c r="HF24" s="47">
        <f t="shared" si="222"/>
        <v>0</v>
      </c>
      <c r="HG24" s="48">
        <f t="shared" si="222"/>
        <v>0</v>
      </c>
      <c r="HH24" s="47">
        <f t="shared" si="222"/>
        <v>0</v>
      </c>
      <c r="HI24" s="48">
        <f t="shared" si="222"/>
        <v>0</v>
      </c>
      <c r="HJ24" s="47">
        <f t="shared" si="222"/>
        <v>0</v>
      </c>
      <c r="HK24" s="48">
        <f t="shared" si="222"/>
        <v>0</v>
      </c>
      <c r="HL24" s="47">
        <f t="shared" si="222"/>
        <v>0</v>
      </c>
      <c r="HM24" s="48">
        <f t="shared" si="222"/>
        <v>0</v>
      </c>
      <c r="HN24" s="47">
        <f t="shared" si="222"/>
        <v>0</v>
      </c>
      <c r="HO24" s="48">
        <f t="shared" si="222"/>
        <v>0</v>
      </c>
      <c r="HP24" s="47">
        <f t="shared" si="222"/>
        <v>0</v>
      </c>
      <c r="HQ24" s="48">
        <f t="shared" si="222"/>
        <v>0</v>
      </c>
      <c r="HR24" s="47">
        <f t="shared" si="222"/>
        <v>0</v>
      </c>
      <c r="HS24" s="48">
        <f t="shared" si="222"/>
        <v>0</v>
      </c>
      <c r="HT24" s="47">
        <f t="shared" si="222"/>
        <v>0</v>
      </c>
      <c r="HU24" s="48">
        <f t="shared" si="222"/>
        <v>0</v>
      </c>
      <c r="HV24" s="47">
        <f t="shared" ref="HV24:IC24" si="223">SUM(HV11:HV23)</f>
        <v>0</v>
      </c>
      <c r="HW24" s="48">
        <f t="shared" si="223"/>
        <v>0</v>
      </c>
      <c r="HX24" s="47">
        <f t="shared" si="223"/>
        <v>0</v>
      </c>
      <c r="HY24" s="48">
        <f t="shared" si="223"/>
        <v>0</v>
      </c>
      <c r="HZ24" s="47">
        <f t="shared" si="223"/>
        <v>0</v>
      </c>
      <c r="IA24" s="48">
        <f t="shared" si="223"/>
        <v>0</v>
      </c>
      <c r="IB24" s="47">
        <f t="shared" si="223"/>
        <v>0</v>
      </c>
      <c r="IC24" s="48">
        <f t="shared" si="223"/>
        <v>0</v>
      </c>
      <c r="ID24" s="5"/>
      <c r="IE24" s="31" t="e">
        <f>(IB24+HZ24+GL24+HX24+HT24+HP24+HN24+HL24+HH24+FH24+HD24+HB24+GZ24+GX24+GV24+GT24+GJ24+GF24+FT24+FN24+FB24+EV24+EJ24+EH24+HV24+HR24+HJ24+HF24+GR24+GP24+GN24+GH24+FX24+FV24+FR24+FP24+FL24+FJ24+FF24+FD24+EZ24+EX24+ET24+ER24+EP24+EN24+EL24+EF24+ED24+EB24+GD24+GB24+FZ24)</f>
        <v>#REF!</v>
      </c>
      <c r="IF24" s="31" t="e">
        <f>(IC24+IA24+GM24+HY24+HU24+HQ24+HO24+HM24+HI24+FI24+HE24+HC24+HA24+GY24+GW24+GU24+GK24+GG24+FU24+FO24+FC24+EW24+EK24+EI24+HW24+HS24+HK24+HG24+GS24+GQ24+GO24+GI24+FY24+FW24+FS24+FQ24+FM24+FK24+FG24+FE24+FA24+EY24+EU24+ES24+EQ24+EO24+EM24+EG24+EE24+EC24+GE24+GC24+GA24)</f>
        <v>#REF!</v>
      </c>
    </row>
    <row r="25" spans="1:240" x14ac:dyDescent="0.25">
      <c r="A25" s="5"/>
      <c r="B25" s="5"/>
      <c r="C25" s="5"/>
      <c r="D25" s="217"/>
      <c r="E25" s="3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3"/>
      <c r="DI25" s="5"/>
      <c r="DJ25" s="5"/>
      <c r="DK25" s="3"/>
      <c r="DL25" s="5"/>
      <c r="DM25" s="5"/>
      <c r="DN25" s="5"/>
      <c r="DO25" s="34"/>
      <c r="DP25" s="5"/>
      <c r="DQ25" s="5"/>
      <c r="DR25" s="5"/>
      <c r="DS25" s="5"/>
      <c r="DT25" s="104" t="str">
        <f>IF(DT24=SUM(DT11:DT23),"ok","!!!")</f>
        <v>ok</v>
      </c>
      <c r="DU25" s="5"/>
      <c r="DV25" s="104" t="str">
        <f>IF(DV24=SUM(DV11:DV23),"ok","!!!")</f>
        <v>ok</v>
      </c>
      <c r="DW25" s="5"/>
      <c r="DX25" s="315"/>
      <c r="DY25" s="5"/>
      <c r="DZ25" s="309" t="str">
        <f t="shared" si="219"/>
        <v/>
      </c>
      <c r="EA25" s="5"/>
      <c r="EB25" s="5"/>
      <c r="EC25" s="31">
        <f>EC24+EB24</f>
        <v>0</v>
      </c>
      <c r="ED25" s="5"/>
      <c r="EE25" s="31">
        <f>EE24+ED24</f>
        <v>0</v>
      </c>
      <c r="EF25" s="5"/>
      <c r="EG25" s="31">
        <f t="shared" ref="EG25" si="224">EG24+EF24</f>
        <v>0</v>
      </c>
      <c r="EH25" s="5"/>
      <c r="EI25" s="31">
        <f t="shared" ref="EI25" si="225">EI24+EH24</f>
        <v>0</v>
      </c>
      <c r="EJ25" s="5"/>
      <c r="EK25" s="31">
        <f t="shared" ref="EK25" si="226">EK24+EJ24</f>
        <v>0</v>
      </c>
      <c r="EL25" s="5"/>
      <c r="EM25" s="31">
        <f t="shared" ref="EM25" si="227">EM24+EL24</f>
        <v>0</v>
      </c>
      <c r="EN25" s="5"/>
      <c r="EO25" s="31">
        <f t="shared" ref="EO25" si="228">EO24+EN24</f>
        <v>0</v>
      </c>
      <c r="EP25" s="5"/>
      <c r="EQ25" s="31">
        <f t="shared" ref="EQ25" si="229">EQ24+EP24</f>
        <v>0</v>
      </c>
      <c r="ER25" s="5"/>
      <c r="ES25" s="31">
        <f t="shared" ref="ES25" si="230">ES24+ER24</f>
        <v>0</v>
      </c>
      <c r="ET25" s="5"/>
      <c r="EU25" s="31">
        <f t="shared" ref="EU25" si="231">EU24+ET24</f>
        <v>0</v>
      </c>
      <c r="EV25" s="5"/>
      <c r="EW25" s="31">
        <f t="shared" ref="EW25" si="232">EW24+EV24</f>
        <v>0</v>
      </c>
      <c r="EX25" s="5"/>
      <c r="EY25" s="31">
        <f t="shared" ref="EY25" si="233">EY24+EX24</f>
        <v>0</v>
      </c>
      <c r="EZ25" s="5"/>
      <c r="FA25" s="31">
        <f t="shared" ref="FA25" si="234">FA24+EZ24</f>
        <v>0</v>
      </c>
      <c r="FB25" s="5"/>
      <c r="FC25" s="31" t="e">
        <f t="shared" ref="FC25" si="235">FC24+FB24</f>
        <v>#REF!</v>
      </c>
      <c r="FD25" s="5"/>
      <c r="FE25" s="31">
        <f t="shared" ref="FE25" si="236">FE24+FD24</f>
        <v>0</v>
      </c>
      <c r="FF25" s="5"/>
      <c r="FG25" s="31">
        <f t="shared" ref="FG25" si="237">FG24+FF24</f>
        <v>0</v>
      </c>
      <c r="FH25" s="5"/>
      <c r="FI25" s="31" t="e">
        <f t="shared" ref="FI25" si="238">FI24+FH24</f>
        <v>#REF!</v>
      </c>
      <c r="FJ25" s="5"/>
      <c r="FK25" s="31">
        <f t="shared" ref="FK25" si="239">FK24+FJ24</f>
        <v>0</v>
      </c>
      <c r="FL25" s="5"/>
      <c r="FM25" s="31">
        <f t="shared" ref="FM25" si="240">FM24+FL24</f>
        <v>0</v>
      </c>
      <c r="FN25" s="5"/>
      <c r="FO25" s="31" t="e">
        <f t="shared" ref="FO25" si="241">FO24+FN24</f>
        <v>#REF!</v>
      </c>
      <c r="FP25" s="5"/>
      <c r="FQ25" s="31">
        <f t="shared" ref="FQ25" si="242">FQ24+FP24</f>
        <v>0</v>
      </c>
      <c r="FR25" s="5"/>
      <c r="FS25" s="31">
        <f t="shared" ref="FS25" si="243">FS24+FR24</f>
        <v>0</v>
      </c>
      <c r="FT25" s="5"/>
      <c r="FU25" s="31" t="e">
        <f t="shared" ref="FU25" si="244">FU24+FT24</f>
        <v>#REF!</v>
      </c>
      <c r="FV25" s="5"/>
      <c r="FW25" s="31">
        <f t="shared" ref="FW25" si="245">FW24+FV24</f>
        <v>0</v>
      </c>
      <c r="FX25" s="5"/>
      <c r="FY25" s="31">
        <f t="shared" ref="FY25" si="246">FY24+FX24</f>
        <v>0</v>
      </c>
      <c r="FZ25" s="5"/>
      <c r="GA25" s="31">
        <f t="shared" ref="GA25" si="247">GA24+FZ24</f>
        <v>0</v>
      </c>
      <c r="GB25" s="5"/>
      <c r="GC25" s="31">
        <f t="shared" ref="GC25" si="248">GC24+GB24</f>
        <v>0</v>
      </c>
      <c r="GD25" s="5"/>
      <c r="GE25" s="31">
        <f t="shared" ref="GE25" si="249">GE24+GD24</f>
        <v>0</v>
      </c>
      <c r="GF25" s="5"/>
      <c r="GG25" s="31">
        <f t="shared" ref="GG25" si="250">GG24+GF24</f>
        <v>0</v>
      </c>
      <c r="GH25" s="5"/>
      <c r="GI25" s="31">
        <f t="shared" ref="GI25" si="251">GI24+GH24</f>
        <v>0</v>
      </c>
      <c r="GJ25" s="5"/>
      <c r="GK25" s="31" t="e">
        <f t="shared" ref="GK25" si="252">GK24+GJ24</f>
        <v>#REF!</v>
      </c>
      <c r="GL25" s="5"/>
      <c r="GM25" s="31">
        <f t="shared" ref="GM25" si="253">GM24+GL24</f>
        <v>0</v>
      </c>
      <c r="GN25" s="5"/>
      <c r="GO25" s="31">
        <f t="shared" ref="GO25" si="254">GO24+GN24</f>
        <v>0</v>
      </c>
      <c r="GP25" s="5"/>
      <c r="GQ25" s="31">
        <f t="shared" ref="GQ25" si="255">GQ24+GP24</f>
        <v>0</v>
      </c>
      <c r="GR25" s="5"/>
      <c r="GS25" s="31">
        <f t="shared" ref="GS25" si="256">GS24+GR24</f>
        <v>0</v>
      </c>
      <c r="GT25" s="5"/>
      <c r="GU25" s="31" t="e">
        <f t="shared" ref="GU25" si="257">GU24+GT24</f>
        <v>#REF!</v>
      </c>
      <c r="GV25" s="5"/>
      <c r="GW25" s="31">
        <f t="shared" ref="GW25" si="258">GW24+GV24</f>
        <v>0</v>
      </c>
      <c r="GX25" s="5"/>
      <c r="GY25" s="31">
        <f t="shared" ref="GY25" si="259">GY24+GX24</f>
        <v>0</v>
      </c>
      <c r="GZ25" s="5"/>
      <c r="HA25" s="31">
        <f t="shared" ref="HA25" si="260">HA24+GZ24</f>
        <v>0</v>
      </c>
      <c r="HB25" s="5"/>
      <c r="HC25" s="31">
        <f t="shared" ref="HC25" si="261">HC24+HB24</f>
        <v>0</v>
      </c>
      <c r="HD25" s="5"/>
      <c r="HE25" s="31" t="e">
        <f t="shared" ref="HE25" si="262">HE24+HD24</f>
        <v>#REF!</v>
      </c>
      <c r="HF25" s="5"/>
      <c r="HG25" s="31">
        <f t="shared" ref="HG25" si="263">HG24+HF24</f>
        <v>0</v>
      </c>
      <c r="HH25" s="5"/>
      <c r="HI25" s="31">
        <f t="shared" ref="HI25" si="264">HI24+HH24</f>
        <v>0</v>
      </c>
      <c r="HJ25" s="5"/>
      <c r="HK25" s="31">
        <f t="shared" ref="HK25" si="265">HK24+HJ24</f>
        <v>0</v>
      </c>
      <c r="HL25" s="5"/>
      <c r="HM25" s="31">
        <f t="shared" ref="HM25" si="266">HM24+HL24</f>
        <v>0</v>
      </c>
      <c r="HN25" s="5"/>
      <c r="HO25" s="31">
        <f t="shared" ref="HO25" si="267">HO24+HN24</f>
        <v>0</v>
      </c>
      <c r="HP25" s="5"/>
      <c r="HQ25" s="31">
        <f t="shared" ref="HQ25" si="268">HQ24+HP24</f>
        <v>0</v>
      </c>
      <c r="HR25" s="5"/>
      <c r="HS25" s="31">
        <f t="shared" ref="HS25" si="269">HS24+HR24</f>
        <v>0</v>
      </c>
      <c r="HT25" s="5"/>
      <c r="HU25" s="31">
        <f t="shared" ref="HU25" si="270">HU24+HT24</f>
        <v>0</v>
      </c>
      <c r="HV25" s="5"/>
      <c r="HW25" s="31">
        <f t="shared" ref="HW25" si="271">HW24+HV24</f>
        <v>0</v>
      </c>
      <c r="HX25" s="5"/>
      <c r="HY25" s="31">
        <f t="shared" ref="HY25" si="272">HY24+HX24</f>
        <v>0</v>
      </c>
      <c r="HZ25" s="5"/>
      <c r="IA25" s="31">
        <f t="shared" ref="IA25" si="273">IA24+HZ24</f>
        <v>0</v>
      </c>
      <c r="IB25" s="5"/>
      <c r="IC25" s="31">
        <f t="shared" ref="IC25" si="274">IC24+IB24</f>
        <v>0</v>
      </c>
      <c r="ID25" s="5"/>
      <c r="IE25" s="5"/>
      <c r="IF25" s="5"/>
    </row>
    <row r="26" spans="1:240" ht="18.75" x14ac:dyDescent="0.3">
      <c r="A26" s="5"/>
      <c r="B26" s="50" t="s">
        <v>171</v>
      </c>
      <c r="C26" s="51"/>
      <c r="D26" s="51"/>
      <c r="E26" s="21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1"/>
      <c r="BU26" s="51"/>
      <c r="BV26" s="51"/>
      <c r="BW26" s="51"/>
      <c r="BX26" s="51"/>
      <c r="BY26" s="51"/>
      <c r="BZ26" s="51"/>
      <c r="CA26" s="51"/>
      <c r="CB26" s="51"/>
      <c r="CC26" s="51"/>
      <c r="CD26" s="51"/>
      <c r="CE26" s="51"/>
      <c r="CF26" s="51"/>
      <c r="CG26" s="51"/>
      <c r="CH26" s="51"/>
      <c r="CI26" s="51"/>
      <c r="CJ26" s="51"/>
      <c r="CK26" s="51"/>
      <c r="CL26" s="51"/>
      <c r="CM26" s="51"/>
      <c r="CN26" s="51"/>
      <c r="CO26" s="51"/>
      <c r="CP26" s="51"/>
      <c r="CQ26" s="51"/>
      <c r="CR26" s="51"/>
      <c r="CS26" s="51"/>
      <c r="CT26" s="51"/>
      <c r="CU26" s="51"/>
      <c r="CV26" s="51"/>
      <c r="CW26" s="51"/>
      <c r="CX26" s="51"/>
      <c r="CY26" s="51"/>
      <c r="CZ26" s="51"/>
      <c r="DA26" s="51"/>
      <c r="DB26" s="51"/>
      <c r="DC26" s="51"/>
      <c r="DD26" s="51"/>
      <c r="DE26" s="51"/>
      <c r="DF26" s="51"/>
      <c r="DG26" s="51"/>
      <c r="DH26" s="72"/>
      <c r="DI26" s="51"/>
      <c r="DJ26" s="51"/>
      <c r="DK26" s="72"/>
      <c r="DL26" s="43"/>
      <c r="DM26" s="196"/>
      <c r="DN26" s="5"/>
      <c r="DO26" s="95"/>
      <c r="DP26" s="93"/>
      <c r="DQ26" s="5"/>
      <c r="DR26" s="51"/>
      <c r="DS26" s="5"/>
      <c r="DT26" s="5"/>
      <c r="DU26" s="5"/>
      <c r="DV26" s="5"/>
      <c r="DW26" s="5"/>
      <c r="DX26" s="315"/>
      <c r="DY26" s="5"/>
      <c r="DZ26" s="309" t="str">
        <f t="shared" si="219"/>
        <v/>
      </c>
      <c r="EA26" s="5"/>
      <c r="EB26" s="51"/>
      <c r="EC26" s="51"/>
      <c r="ED26" s="51"/>
      <c r="EE26" s="51"/>
      <c r="EF26" s="51"/>
      <c r="EG26" s="51"/>
      <c r="EH26" s="51"/>
      <c r="EI26" s="51"/>
      <c r="EJ26" s="51"/>
      <c r="EK26" s="51"/>
      <c r="EL26" s="51"/>
      <c r="EM26" s="51"/>
      <c r="EN26" s="51"/>
      <c r="EO26" s="51"/>
      <c r="EP26" s="51"/>
      <c r="EQ26" s="51"/>
      <c r="ER26" s="51"/>
      <c r="ES26" s="51"/>
      <c r="ET26" s="51"/>
      <c r="EU26" s="51"/>
      <c r="EV26" s="51"/>
      <c r="EW26" s="51"/>
      <c r="EX26" s="51"/>
      <c r="EY26" s="51"/>
      <c r="EZ26" s="51"/>
      <c r="FA26" s="51"/>
      <c r="FB26" s="51"/>
      <c r="FC26" s="51"/>
      <c r="FD26" s="51"/>
      <c r="FE26" s="51"/>
      <c r="FF26" s="51"/>
      <c r="FG26" s="51"/>
      <c r="FH26" s="51"/>
      <c r="FI26" s="51"/>
      <c r="FJ26" s="51"/>
      <c r="FK26" s="51"/>
      <c r="FL26" s="51"/>
      <c r="FM26" s="51"/>
      <c r="FN26" s="51"/>
      <c r="FO26" s="51"/>
      <c r="FP26" s="51"/>
      <c r="FQ26" s="51"/>
      <c r="FR26" s="51"/>
      <c r="FS26" s="51"/>
      <c r="FT26" s="51"/>
      <c r="FU26" s="51"/>
      <c r="FV26" s="51"/>
      <c r="FW26" s="51"/>
      <c r="FX26" s="51"/>
      <c r="FY26" s="51"/>
      <c r="FZ26" s="51"/>
      <c r="GA26" s="51"/>
      <c r="GB26" s="51"/>
      <c r="GC26" s="51"/>
      <c r="GD26" s="51"/>
      <c r="GE26" s="51"/>
      <c r="GF26" s="51"/>
      <c r="GG26" s="51"/>
      <c r="GH26" s="51"/>
      <c r="GI26" s="51"/>
      <c r="GJ26" s="51"/>
      <c r="GK26" s="51"/>
      <c r="GL26" s="51"/>
      <c r="GM26" s="51"/>
      <c r="GN26" s="51"/>
      <c r="GO26" s="51"/>
      <c r="GP26" s="51"/>
      <c r="GQ26" s="51"/>
      <c r="GR26" s="51"/>
      <c r="GS26" s="51"/>
      <c r="GT26" s="51"/>
      <c r="GU26" s="51"/>
      <c r="GV26" s="51"/>
      <c r="GW26" s="51"/>
      <c r="GX26" s="51"/>
      <c r="GY26" s="51"/>
      <c r="GZ26" s="51"/>
      <c r="HA26" s="51"/>
      <c r="HB26" s="51"/>
      <c r="HC26" s="51"/>
      <c r="HD26" s="51"/>
      <c r="HE26" s="51"/>
      <c r="HF26" s="51"/>
      <c r="HG26" s="51"/>
      <c r="HH26" s="51"/>
      <c r="HI26" s="51"/>
      <c r="HJ26" s="51"/>
      <c r="HK26" s="51"/>
      <c r="HL26" s="51"/>
      <c r="HM26" s="51"/>
      <c r="HN26" s="51"/>
      <c r="HO26" s="51"/>
      <c r="HP26" s="51"/>
      <c r="HQ26" s="51"/>
      <c r="HR26" s="51"/>
      <c r="HS26" s="51"/>
      <c r="HT26" s="51"/>
      <c r="HU26" s="51"/>
      <c r="HV26" s="51"/>
      <c r="HW26" s="51"/>
      <c r="HX26" s="51"/>
      <c r="HY26" s="51"/>
      <c r="HZ26" s="51"/>
      <c r="IA26" s="51"/>
      <c r="IB26" s="51"/>
      <c r="IC26" s="51"/>
      <c r="ID26" s="5"/>
      <c r="IE26" s="5"/>
      <c r="IF26" s="5"/>
    </row>
    <row r="27" spans="1:240" x14ac:dyDescent="0.25">
      <c r="A27" s="5" t="s">
        <v>233</v>
      </c>
      <c r="B27" s="8" t="s">
        <v>24</v>
      </c>
      <c r="C27" s="15" t="s">
        <v>25</v>
      </c>
      <c r="D27" s="217">
        <f t="shared" ref="D27:D63" si="275">IF((DV27+DT27)&gt;0,DV27+DT27,"")</f>
        <v>160</v>
      </c>
      <c r="E27" s="215"/>
      <c r="F27" s="13"/>
      <c r="G27" s="56"/>
      <c r="H27" s="13"/>
      <c r="I27" s="56"/>
      <c r="J27" s="13"/>
      <c r="K27" s="56"/>
      <c r="L27" s="13"/>
      <c r="M27" s="56"/>
      <c r="N27" s="13"/>
      <c r="O27" s="56"/>
      <c r="P27" s="13"/>
      <c r="Q27" s="56"/>
      <c r="R27" s="13"/>
      <c r="S27" s="56"/>
      <c r="T27" s="13"/>
      <c r="U27" s="56"/>
      <c r="V27" s="13"/>
      <c r="W27" s="56"/>
      <c r="X27" s="13"/>
      <c r="Y27" s="56"/>
      <c r="Z27" s="13"/>
      <c r="AA27" s="187"/>
      <c r="AB27" s="13"/>
      <c r="AC27" s="56"/>
      <c r="AD27" s="13"/>
      <c r="AE27" s="187"/>
      <c r="AF27" s="13"/>
      <c r="AG27" s="56"/>
      <c r="AH27" s="13"/>
      <c r="AI27" s="56"/>
      <c r="AJ27" s="13"/>
      <c r="AK27" s="56"/>
      <c r="AL27" s="13"/>
      <c r="AM27" s="56"/>
      <c r="AN27" s="13"/>
      <c r="AO27" s="56"/>
      <c r="AP27" s="13"/>
      <c r="AQ27" s="56"/>
      <c r="AR27" s="13"/>
      <c r="AS27" s="56"/>
      <c r="AT27" s="13"/>
      <c r="AU27" s="56"/>
      <c r="AV27" s="13"/>
      <c r="AW27" s="56"/>
      <c r="AX27" s="13"/>
      <c r="AY27" s="56"/>
      <c r="AZ27" s="13"/>
      <c r="BA27" s="56"/>
      <c r="BB27" s="13"/>
      <c r="BC27" s="56"/>
      <c r="BD27" s="13"/>
      <c r="BE27" s="56"/>
      <c r="BF27" s="13"/>
      <c r="BG27" s="56"/>
      <c r="BH27" s="13"/>
      <c r="BI27" s="56"/>
      <c r="BJ27" s="13"/>
      <c r="BK27" s="56"/>
      <c r="BL27" s="13"/>
      <c r="BM27" s="56"/>
      <c r="BN27" s="13">
        <v>128</v>
      </c>
      <c r="BO27" s="56">
        <v>32</v>
      </c>
      <c r="BP27" s="13"/>
      <c r="BQ27" s="187"/>
      <c r="BR27" s="13"/>
      <c r="BS27" s="56"/>
      <c r="BT27" s="13"/>
      <c r="BU27" s="56"/>
      <c r="BV27" s="13"/>
      <c r="BW27" s="56"/>
      <c r="BX27" s="13"/>
      <c r="BY27" s="56"/>
      <c r="BZ27" s="13"/>
      <c r="CA27" s="56"/>
      <c r="CB27" s="13"/>
      <c r="CC27" s="187"/>
      <c r="CD27" s="13"/>
      <c r="CE27" s="56"/>
      <c r="CF27" s="13"/>
      <c r="CG27" s="56"/>
      <c r="CH27" s="13"/>
      <c r="CI27" s="56"/>
      <c r="CJ27" s="13"/>
      <c r="CK27" s="56"/>
      <c r="CL27" s="13"/>
      <c r="CM27" s="56"/>
      <c r="CN27" s="13"/>
      <c r="CO27" s="56"/>
      <c r="CP27" s="13"/>
      <c r="CQ27" s="56"/>
      <c r="CR27" s="13"/>
      <c r="CS27" s="56"/>
      <c r="CT27" s="13"/>
      <c r="CU27" s="187"/>
      <c r="CV27" s="13"/>
      <c r="CW27" s="56"/>
      <c r="CX27" s="13"/>
      <c r="CY27" s="56"/>
      <c r="CZ27" s="13"/>
      <c r="DA27" s="56"/>
      <c r="DB27" s="13"/>
      <c r="DC27" s="56"/>
      <c r="DD27" s="13"/>
      <c r="DE27" s="187"/>
      <c r="DF27" s="13"/>
      <c r="DG27" s="187"/>
      <c r="DH27" s="73"/>
      <c r="DI27" s="45"/>
      <c r="DJ27" s="79"/>
      <c r="DK27" s="73"/>
      <c r="DL27" s="78"/>
      <c r="DM27" s="79"/>
      <c r="DN27" s="5"/>
      <c r="DO27" s="12"/>
      <c r="DP27" s="369"/>
      <c r="DQ27" s="5"/>
      <c r="DR27" s="56"/>
      <c r="DS27" s="5"/>
      <c r="DT27" s="31">
        <f t="shared" ref="DT27:DT63" si="276">DL27+DI27+DF27+L27+CX27+BX27+AX27+AF27+AL27+BZ27+DB27+CR27+CP27+CL27+CH27+CF27+CD27+BN27+AR27+N27-DP27+DD27+BP27+CB27+Z27+CT27+BJ27+DR27+CZ27+CV27+CN27+CJ27+BV27+BT27+BR27+BL27+BH27+BF27+BD27+BB27+AZ27+AV27+AT27+AP27+AN27+AJ27+AH27+AD27+AB27+X27+V27+T27+R27+P27+J27+H27+F27</f>
        <v>128</v>
      </c>
      <c r="DU27" s="31" t="e">
        <f>(DT27*(VLOOKUP(A27,#REF!,29,0)))-(IF(DO27="x",MROUND(DP27*(VLOOKUP(A27,#REF!,29,0)*0.08),0.05),0))</f>
        <v>#REF!</v>
      </c>
      <c r="DV27" s="31">
        <f t="shared" ref="DV27:DV63" si="277">DM27+DJ27+DG27+M27+CY27+BY27+AY27+AG27+AM27+CA27+DC27+CS27+CQ27+CM27+CI27+CG27+CE27+BO27+AS27+O27+DE27+BQ27+CC27+AA27+CU27+BK27+DA27+CW27+CO27+CK27+BW27+BU27+BS27+BM27+BI27+BG27+BE27+BC27+BA27+AW27+AU27+AQ27+AO27+AK27+AI27+AE27+AC27+Y27+W27+U27+S27+Q27+K27+I27+G27</f>
        <v>32</v>
      </c>
      <c r="DW27" s="31" t="e">
        <f>(DV27*(VLOOKUP(A27,#REF!,31,0)))</f>
        <v>#REF!</v>
      </c>
      <c r="DX27" s="318" t="e">
        <f>VLOOKUP(A27,#REF!,33,0)</f>
        <v>#REF!</v>
      </c>
      <c r="DY27" s="31" t="e">
        <f t="shared" ref="DY27:DY63" si="278">DX27-(DW27+DU27)</f>
        <v>#REF!</v>
      </c>
      <c r="DZ27" s="309" t="e">
        <f t="shared" si="219"/>
        <v>#REF!</v>
      </c>
      <c r="EA27" s="5"/>
      <c r="EB27" s="41" t="str">
        <f>IF(F27&gt;0,(VLOOKUP($A27,#REF!,29,0)*F27),"")</f>
        <v/>
      </c>
      <c r="EC27" s="55" t="str">
        <f>IF(G27&gt;0,(VLOOKUP($A27,#REF!,31,0)*G27),"")</f>
        <v/>
      </c>
      <c r="ED27" s="41" t="str">
        <f>IF(H27&gt;0,(VLOOKUP($A27,#REF!,29,0)*H27),"")</f>
        <v/>
      </c>
      <c r="EE27" s="55" t="str">
        <f>IF(I27&gt;0,(VLOOKUP($A27,#REF!,31,0)*I27),"")</f>
        <v/>
      </c>
      <c r="EF27" s="41" t="str">
        <f>IF(J27&gt;0,(VLOOKUP($A27,#REF!,29,0)*J27),"")</f>
        <v/>
      </c>
      <c r="EG27" s="55" t="str">
        <f>IF(K27&gt;0,(VLOOKUP($A27,#REF!,31,0)*K27),"")</f>
        <v/>
      </c>
      <c r="EH27" s="41" t="str">
        <f>IF(L27&gt;0,(VLOOKUP($A27,#REF!,29,0)*L27),"")</f>
        <v/>
      </c>
      <c r="EI27" s="55" t="str">
        <f>IF(M27&gt;0,(VLOOKUP($A27,#REF!,31,0)*M27),"")</f>
        <v/>
      </c>
      <c r="EJ27" s="41" t="str">
        <f>IF(N27&gt;0,(VLOOKUP($A27,#REF!,29,0)*N27),"")</f>
        <v/>
      </c>
      <c r="EK27" s="55" t="str">
        <f>IF(O27&gt;0,(VLOOKUP($A27,#REF!,31,0)*O27),"")</f>
        <v/>
      </c>
      <c r="EL27" s="41" t="str">
        <f>IF(P27&gt;0,(VLOOKUP($A27,#REF!,29,0)*P27),"")</f>
        <v/>
      </c>
      <c r="EM27" s="55" t="str">
        <f>IF(Q27&gt;0,(VLOOKUP($A27,#REF!,31,0)*Q27),"")</f>
        <v/>
      </c>
      <c r="EN27" s="41" t="str">
        <f>IF(R27&gt;0,(VLOOKUP($A27,#REF!,29,0)*R27),"")</f>
        <v/>
      </c>
      <c r="EO27" s="55" t="str">
        <f>IF(S27&gt;0,(VLOOKUP($A27,#REF!,31,0)*S27),"")</f>
        <v/>
      </c>
      <c r="EP27" s="41" t="str">
        <f>IF(T27&gt;0,(VLOOKUP($A27,#REF!,29,0)*T27),"")</f>
        <v/>
      </c>
      <c r="EQ27" s="55" t="str">
        <f>IF(U27&gt;0,(VLOOKUP($A27,#REF!,31,0)*U27),"")</f>
        <v/>
      </c>
      <c r="ER27" s="41" t="str">
        <f>IF(V27&gt;0,(VLOOKUP($A27,#REF!,29,0)*V27),"")</f>
        <v/>
      </c>
      <c r="ES27" s="55" t="str">
        <f>IF(W27&gt;0,(VLOOKUP($A27,#REF!,31,0)*W27),"")</f>
        <v/>
      </c>
      <c r="ET27" s="41" t="str">
        <f>IF(X27&gt;0,(VLOOKUP($A27,#REF!,29,0)*X27),"")</f>
        <v/>
      </c>
      <c r="EU27" s="55" t="str">
        <f>IF(Y27&gt;0,(VLOOKUP($A27,#REF!,31,0)*Y27),"")</f>
        <v/>
      </c>
      <c r="EV27" s="41" t="str">
        <f>IF(Z27&gt;0,(VLOOKUP($A27,#REF!,29,0)*Z27),"")</f>
        <v/>
      </c>
      <c r="EW27" s="55" t="str">
        <f>IF(AA27&gt;0,(VLOOKUP($A27,#REF!,31,0)*AA27),"")</f>
        <v/>
      </c>
      <c r="EX27" s="41" t="str">
        <f>IF(AB27&gt;0,(VLOOKUP($A27,#REF!,29,0)*AB27),"")</f>
        <v/>
      </c>
      <c r="EY27" s="55" t="str">
        <f>IF(AC27&gt;0,(VLOOKUP($A27,#REF!,31,0)*AC27),"")</f>
        <v/>
      </c>
      <c r="EZ27" s="41" t="str">
        <f>IF(AD27&gt;0,(VLOOKUP($A27,#REF!,29,0)*AD27),"")</f>
        <v/>
      </c>
      <c r="FA27" s="55" t="str">
        <f>IF(AE27&gt;0,(VLOOKUP($A27,#REF!,31,0)*AE27),"")</f>
        <v/>
      </c>
      <c r="FB27" s="41" t="str">
        <f>IF(AF27&gt;0,(VLOOKUP($A27,#REF!,29,0)*AF27),"")</f>
        <v/>
      </c>
      <c r="FC27" s="55" t="str">
        <f>IF(AG27&gt;0,(VLOOKUP($A27,#REF!,31,0)*AG27),"")</f>
        <v/>
      </c>
      <c r="FD27" s="41" t="str">
        <f>IF(AH27&gt;0,(VLOOKUP($A27,#REF!,29,0)*AH27),"")</f>
        <v/>
      </c>
      <c r="FE27" s="55" t="str">
        <f>IF(AI27&gt;0,(VLOOKUP($A27,#REF!,31,0)*AI27),"")</f>
        <v/>
      </c>
      <c r="FF27" s="41" t="str">
        <f>IF(AJ27&gt;0,(VLOOKUP($A27,#REF!,29,0)*AJ27),"")</f>
        <v/>
      </c>
      <c r="FG27" s="55" t="str">
        <f>IF(AK27&gt;0,(VLOOKUP($A27,#REF!,31,0)*AK27),"")</f>
        <v/>
      </c>
      <c r="FH27" s="41" t="str">
        <f>IF(AL27&gt;0,(VLOOKUP($A27,#REF!,29,0)*AL27),"")</f>
        <v/>
      </c>
      <c r="FI27" s="55" t="str">
        <f>IF(AM27&gt;0,(VLOOKUP($A27,#REF!,31,0)*AM27),"")</f>
        <v/>
      </c>
      <c r="FJ27" s="41" t="str">
        <f>IF(AN27&gt;0,(VLOOKUP($A27,#REF!,29,0)*AN27),"")</f>
        <v/>
      </c>
      <c r="FK27" s="55" t="str">
        <f>IF(AO27&gt;0,(VLOOKUP($A27,#REF!,31,0)*AO27),"")</f>
        <v/>
      </c>
      <c r="FL27" s="41" t="str">
        <f>IF(AP27&gt;0,(VLOOKUP($A27,#REF!,29,0)*AP27),"")</f>
        <v/>
      </c>
      <c r="FM27" s="55" t="str">
        <f>IF(AQ27&gt;0,(VLOOKUP($A27,#REF!,31,0)*AQ27),"")</f>
        <v/>
      </c>
      <c r="FN27" s="41" t="str">
        <f>IF(AR27&gt;0,(VLOOKUP($A27,#REF!,29,0)*AR27),"")</f>
        <v/>
      </c>
      <c r="FO27" s="55" t="str">
        <f>IF(AS27&gt;0,(VLOOKUP($A27,#REF!,31,0)*AS27),"")</f>
        <v/>
      </c>
      <c r="FP27" s="41" t="str">
        <f>IF(AT27&gt;0,(VLOOKUP($A27,#REF!,29,0)*AT27),"")</f>
        <v/>
      </c>
      <c r="FQ27" s="55" t="str">
        <f>IF(AU27&gt;0,(VLOOKUP($A27,#REF!,31,0)*AU27),"")</f>
        <v/>
      </c>
      <c r="FR27" s="41" t="str">
        <f>IF(AV27&gt;0,(VLOOKUP($A27,#REF!,29,0)*AV27),"")</f>
        <v/>
      </c>
      <c r="FS27" s="55" t="str">
        <f>IF(AW27&gt;0,(VLOOKUP($A27,#REF!,31,0)*AW27),"")</f>
        <v/>
      </c>
      <c r="FT27" s="41" t="str">
        <f>IF(AX27&gt;0,(VLOOKUP($A27,#REF!,29,0)*AX27),"")</f>
        <v/>
      </c>
      <c r="FU27" s="55" t="str">
        <f>IF(AY27&gt;0,(VLOOKUP($A27,#REF!,31,0)*AY27),"")</f>
        <v/>
      </c>
      <c r="FV27" s="41" t="str">
        <f>IF(AZ27&gt;0,(VLOOKUP($A27,#REF!,29,0)*AZ27),"")</f>
        <v/>
      </c>
      <c r="FW27" s="55" t="str">
        <f>IF(BA27&gt;0,(VLOOKUP($A27,#REF!,31,0)*BA27),"")</f>
        <v/>
      </c>
      <c r="FX27" s="41" t="str">
        <f>IF(BB27&gt;0,(VLOOKUP($A27,#REF!,29,0)*BB27),"")</f>
        <v/>
      </c>
      <c r="FY27" s="55" t="str">
        <f>IF(BC27&gt;0,(VLOOKUP($A27,#REF!,31,0)*BC27),"")</f>
        <v/>
      </c>
      <c r="FZ27" s="41" t="str">
        <f>IF(BD27&gt;0,(VLOOKUP($A27,#REF!,29,0)*BD27),"")</f>
        <v/>
      </c>
      <c r="GA27" s="55" t="str">
        <f>IF(BE27&gt;0,(VLOOKUP($A27,#REF!,31,0)*BE27),"")</f>
        <v/>
      </c>
      <c r="GB27" s="41" t="str">
        <f>IF(BF27&gt;0,(VLOOKUP($A27,#REF!,29,0)*BF27),"")</f>
        <v/>
      </c>
      <c r="GC27" s="55" t="str">
        <f>IF(BG27&gt;0,(VLOOKUP($A27,#REF!,31,0)*BG27),"")</f>
        <v/>
      </c>
      <c r="GD27" s="41" t="str">
        <f>IF(BH27&gt;0,(VLOOKUP($A27,#REF!,29,0)*BH27),"")</f>
        <v/>
      </c>
      <c r="GE27" s="55" t="str">
        <f>IF(BI27&gt;0,(VLOOKUP($A27,#REF!,31,0)*BI27),"")</f>
        <v/>
      </c>
      <c r="GF27" s="41" t="str">
        <f>IF(BJ27&gt;0,(VLOOKUP($A27,#REF!,29,0)*BJ27),"")</f>
        <v/>
      </c>
      <c r="GG27" s="55" t="str">
        <f>IF(BK27&gt;0,(VLOOKUP($A27,#REF!,31,0)*BK27),"")</f>
        <v/>
      </c>
      <c r="GH27" s="41" t="str">
        <f>IF(BL27&gt;0,(VLOOKUP($A27,#REF!,29,0)*BL27),"")</f>
        <v/>
      </c>
      <c r="GI27" s="55" t="str">
        <f>IF(BM27&gt;0,(VLOOKUP($A27,#REF!,31,0)*BM27),"")</f>
        <v/>
      </c>
      <c r="GJ27" s="41" t="e">
        <f>IF(BN27&gt;0,(VLOOKUP($A27,#REF!,29,0)*BN27),"")</f>
        <v>#REF!</v>
      </c>
      <c r="GK27" s="55" t="e">
        <f>IF(BO27&gt;0,(VLOOKUP($A27,#REF!,31,0)*BO27),"")</f>
        <v>#REF!</v>
      </c>
      <c r="GL27" s="41" t="str">
        <f>IF(BP27&gt;0,(VLOOKUP($A27,#REF!,29,0)*BP27),"")</f>
        <v/>
      </c>
      <c r="GM27" s="55" t="str">
        <f>IF(BQ27&gt;0,(VLOOKUP($A27,#REF!,31,0)*BQ27),"")</f>
        <v/>
      </c>
      <c r="GN27" s="41" t="str">
        <f>IF(BR27&gt;0,(VLOOKUP($A27,#REF!,29,0)*BR27),"")</f>
        <v/>
      </c>
      <c r="GO27" s="55" t="str">
        <f>IF(BS27&gt;0,(VLOOKUP($A27,#REF!,31,0)*BS27),"")</f>
        <v/>
      </c>
      <c r="GP27" s="41" t="str">
        <f>IF(BT27&gt;0,(VLOOKUP($A27,#REF!,29,0)*BT27),"")</f>
        <v/>
      </c>
      <c r="GQ27" s="55" t="str">
        <f>IF(BU27&gt;0,(VLOOKUP($A27,#REF!,31,0)*BU27),"")</f>
        <v/>
      </c>
      <c r="GR27" s="41" t="str">
        <f>IF(BV27&gt;0,(VLOOKUP($A27,#REF!,29,0)*BV27),"")</f>
        <v/>
      </c>
      <c r="GS27" s="55" t="str">
        <f>IF(BW27&gt;0,(VLOOKUP($A27,#REF!,31,0)*BW27),"")</f>
        <v/>
      </c>
      <c r="GT27" s="41" t="str">
        <f>IF(BX27&gt;0,(VLOOKUP($A27,#REF!,29,0)*BX27),"")</f>
        <v/>
      </c>
      <c r="GU27" s="55" t="str">
        <f>IF(BY27&gt;0,(VLOOKUP($A27,#REF!,31,0)*BY27),"")</f>
        <v/>
      </c>
      <c r="GV27" s="41" t="str">
        <f>IF(BZ27&gt;0,(VLOOKUP($A27,#REF!,29,0)*BZ27),"")</f>
        <v/>
      </c>
      <c r="GW27" s="55" t="str">
        <f>IF(CA27&gt;0,(VLOOKUP($A27,#REF!,31,0)*CA27),"")</f>
        <v/>
      </c>
      <c r="GX27" s="41" t="str">
        <f>IF(CB27&gt;0,(VLOOKUP($A27,#REF!,29,0)*CB27),"")</f>
        <v/>
      </c>
      <c r="GY27" s="55" t="str">
        <f>IF(CC27&gt;0,(VLOOKUP($A27,#REF!,31,0)*CC27),"")</f>
        <v/>
      </c>
      <c r="GZ27" s="41" t="str">
        <f>IF(CD27&gt;0,(VLOOKUP($A27,#REF!,29,0)*CD27),"")</f>
        <v/>
      </c>
      <c r="HA27" s="55" t="str">
        <f>IF(CE27&gt;0,(VLOOKUP($A27,#REF!,31,0)*CE27),"")</f>
        <v/>
      </c>
      <c r="HB27" s="41" t="str">
        <f>IF(CF27&gt;0,(VLOOKUP($A27,#REF!,29,0)*CF27),"")</f>
        <v/>
      </c>
      <c r="HC27" s="55" t="str">
        <f>IF(CG27&gt;0,(VLOOKUP($A27,#REF!,31,0)*CG27),"")</f>
        <v/>
      </c>
      <c r="HD27" s="41" t="str">
        <f>IF(CH27&gt;0,(VLOOKUP($A27,#REF!,29,0)*CH27),"")</f>
        <v/>
      </c>
      <c r="HE27" s="55" t="str">
        <f>IF(CI27&gt;0,(VLOOKUP($A27,#REF!,31,0)*CI27),"")</f>
        <v/>
      </c>
      <c r="HF27" s="41" t="str">
        <f>IF(CJ27&gt;0,(VLOOKUP($A27,#REF!,29,0)*CJ27),"")</f>
        <v/>
      </c>
      <c r="HG27" s="55" t="str">
        <f>IF(CK27&gt;0,(VLOOKUP($A27,#REF!,31,0)*CK27),"")</f>
        <v/>
      </c>
      <c r="HH27" s="41" t="str">
        <f>IF(CL27&gt;0,(VLOOKUP($A27,#REF!,29,0)*CL27),"")</f>
        <v/>
      </c>
      <c r="HI27" s="55" t="str">
        <f>IF(CM27&gt;0,(VLOOKUP($A27,#REF!,31,0)*CM27),"")</f>
        <v/>
      </c>
      <c r="HJ27" s="41" t="str">
        <f>IF(CN27&gt;0,(VLOOKUP($A27,#REF!,29,0)*CN27),"")</f>
        <v/>
      </c>
      <c r="HK27" s="55" t="str">
        <f>IF(CO27&gt;0,(VLOOKUP($A27,#REF!,31,0)*CO27),"")</f>
        <v/>
      </c>
      <c r="HL27" s="41" t="str">
        <f>IF(CP27&gt;0,(VLOOKUP($A27,#REF!,29,0)*CP27),"")</f>
        <v/>
      </c>
      <c r="HM27" s="55" t="str">
        <f>IF(CQ27&gt;0,(VLOOKUP($A27,#REF!,31,0)*CQ27),"")</f>
        <v/>
      </c>
      <c r="HN27" s="41" t="str">
        <f>IF(CR27&gt;0,(VLOOKUP($A27,#REF!,29,0)*CR27),"")</f>
        <v/>
      </c>
      <c r="HO27" s="55" t="str">
        <f>IF(CS27&gt;0,(VLOOKUP($A27,#REF!,31,0)*CS27),"")</f>
        <v/>
      </c>
      <c r="HP27" s="41" t="str">
        <f>IF(CT27&gt;0,(VLOOKUP($A27,#REF!,29,0)*CT27),"")</f>
        <v/>
      </c>
      <c r="HQ27" s="55" t="str">
        <f>IF(CU27&gt;0,(VLOOKUP($A27,#REF!,31,0)*CU27),"")</f>
        <v/>
      </c>
      <c r="HR27" s="41" t="str">
        <f>IF(CV27&gt;0,(VLOOKUP($A27,#REF!,29,0)*CV27),"")</f>
        <v/>
      </c>
      <c r="HS27" s="55" t="str">
        <f>IF(CW27&gt;0,(VLOOKUP($A27,#REF!,31,0)*CW27),"")</f>
        <v/>
      </c>
      <c r="HT27" s="41" t="str">
        <f>IF(CX27&gt;0,(VLOOKUP($A27,#REF!,29,0)*CX27),"")</f>
        <v/>
      </c>
      <c r="HU27" s="55" t="str">
        <f>IF(CY27&gt;0,(VLOOKUP($A27,#REF!,31,0)*CY27),"")</f>
        <v/>
      </c>
      <c r="HV27" s="41" t="str">
        <f>IF(CZ27&gt;0,(VLOOKUP($A27,#REF!,29,0)*CZ27),"")</f>
        <v/>
      </c>
      <c r="HW27" s="55" t="str">
        <f>IF(DA27&gt;0,(VLOOKUP($A27,#REF!,31,0)*DA27),"")</f>
        <v/>
      </c>
      <c r="HX27" s="41" t="str">
        <f>IF(DB27&gt;0,(VLOOKUP($A27,#REF!,29,0)*DB27),"")</f>
        <v/>
      </c>
      <c r="HY27" s="55" t="str">
        <f>IF(DC27&gt;0,(VLOOKUP($A27,#REF!,31,0)*DC27),"")</f>
        <v/>
      </c>
      <c r="HZ27" s="41" t="str">
        <f>IF(DD27&gt;0,(VLOOKUP($A27,#REF!,29,0)*DD27),"")</f>
        <v/>
      </c>
      <c r="IA27" s="55" t="str">
        <f>IF(DE27&gt;0,(VLOOKUP($A27,#REF!,31,0)*DE27),"")</f>
        <v/>
      </c>
      <c r="IB27" s="41" t="str">
        <f>IF(DF27&gt;0,(VLOOKUP($A27,#REF!,29,0)*DF27),"")</f>
        <v/>
      </c>
      <c r="IC27" s="55" t="str">
        <f>IF(DG27&gt;0,(VLOOKUP($A27,#REF!,31,0)*DG27),"")</f>
        <v/>
      </c>
      <c r="ID27" s="5"/>
      <c r="IE27" s="5"/>
      <c r="IF27" s="5"/>
    </row>
    <row r="28" spans="1:240" x14ac:dyDescent="0.25">
      <c r="A28" s="344" t="s">
        <v>234</v>
      </c>
      <c r="B28" s="360" t="s">
        <v>18</v>
      </c>
      <c r="C28" s="361" t="s">
        <v>19</v>
      </c>
      <c r="D28" s="347">
        <f t="shared" si="275"/>
        <v>178.5</v>
      </c>
      <c r="E28" s="348"/>
      <c r="F28" s="362"/>
      <c r="G28" s="363"/>
      <c r="H28" s="362"/>
      <c r="I28" s="363"/>
      <c r="J28" s="362"/>
      <c r="K28" s="363"/>
      <c r="L28" s="362"/>
      <c r="M28" s="363"/>
      <c r="N28" s="362"/>
      <c r="O28" s="363"/>
      <c r="P28" s="362"/>
      <c r="Q28" s="363"/>
      <c r="R28" s="362"/>
      <c r="S28" s="363"/>
      <c r="T28" s="362"/>
      <c r="U28" s="363"/>
      <c r="V28" s="362"/>
      <c r="W28" s="363"/>
      <c r="X28" s="362"/>
      <c r="Y28" s="363"/>
      <c r="Z28" s="362"/>
      <c r="AA28" s="364"/>
      <c r="AB28" s="362"/>
      <c r="AC28" s="363"/>
      <c r="AD28" s="362"/>
      <c r="AE28" s="364"/>
      <c r="AF28" s="362"/>
      <c r="AG28" s="363"/>
      <c r="AH28" s="362"/>
      <c r="AI28" s="363"/>
      <c r="AJ28" s="362"/>
      <c r="AK28" s="363"/>
      <c r="AL28" s="362"/>
      <c r="AM28" s="363"/>
      <c r="AN28" s="362"/>
      <c r="AO28" s="363"/>
      <c r="AP28" s="362"/>
      <c r="AQ28" s="363"/>
      <c r="AR28" s="362"/>
      <c r="AS28" s="363"/>
      <c r="AT28" s="362"/>
      <c r="AU28" s="363"/>
      <c r="AV28" s="362"/>
      <c r="AW28" s="363"/>
      <c r="AX28" s="362"/>
      <c r="AY28" s="363"/>
      <c r="AZ28" s="362"/>
      <c r="BA28" s="363"/>
      <c r="BB28" s="362"/>
      <c r="BC28" s="363"/>
      <c r="BD28" s="362"/>
      <c r="BE28" s="363"/>
      <c r="BF28" s="362"/>
      <c r="BG28" s="363"/>
      <c r="BH28" s="362"/>
      <c r="BI28" s="363"/>
      <c r="BJ28" s="362"/>
      <c r="BK28" s="363"/>
      <c r="BL28" s="362"/>
      <c r="BM28" s="363"/>
      <c r="BN28" s="362"/>
      <c r="BO28" s="363"/>
      <c r="BP28" s="362"/>
      <c r="BQ28" s="364"/>
      <c r="BR28" s="362"/>
      <c r="BS28" s="363"/>
      <c r="BT28" s="362"/>
      <c r="BU28" s="363"/>
      <c r="BV28" s="362"/>
      <c r="BW28" s="363"/>
      <c r="BX28" s="362"/>
      <c r="BY28" s="363"/>
      <c r="BZ28" s="362"/>
      <c r="CA28" s="363"/>
      <c r="CB28" s="362"/>
      <c r="CC28" s="364"/>
      <c r="CD28" s="362"/>
      <c r="CE28" s="363"/>
      <c r="CF28" s="362"/>
      <c r="CG28" s="363"/>
      <c r="CH28" s="362"/>
      <c r="CI28" s="363"/>
      <c r="CJ28" s="362"/>
      <c r="CK28" s="363"/>
      <c r="CL28" s="362"/>
      <c r="CM28" s="363"/>
      <c r="CN28" s="362"/>
      <c r="CO28" s="363"/>
      <c r="CP28" s="362">
        <v>145.5</v>
      </c>
      <c r="CQ28" s="363">
        <v>33</v>
      </c>
      <c r="CR28" s="362"/>
      <c r="CS28" s="363"/>
      <c r="CT28" s="362"/>
      <c r="CU28" s="364"/>
      <c r="CV28" s="362"/>
      <c r="CW28" s="363"/>
      <c r="CX28" s="362"/>
      <c r="CY28" s="363"/>
      <c r="CZ28" s="362"/>
      <c r="DA28" s="363"/>
      <c r="DB28" s="362"/>
      <c r="DC28" s="363"/>
      <c r="DD28" s="362"/>
      <c r="DE28" s="364"/>
      <c r="DF28" s="362"/>
      <c r="DG28" s="364"/>
      <c r="DH28" s="352"/>
      <c r="DI28" s="365"/>
      <c r="DJ28" s="363"/>
      <c r="DK28" s="352"/>
      <c r="DL28" s="365"/>
      <c r="DM28" s="363"/>
      <c r="DN28" s="344"/>
      <c r="DO28" s="366"/>
      <c r="DP28" s="367"/>
      <c r="DQ28" s="344"/>
      <c r="DR28" s="363"/>
      <c r="DS28" s="344"/>
      <c r="DT28" s="357">
        <f t="shared" si="276"/>
        <v>145.5</v>
      </c>
      <c r="DU28" s="357" t="e">
        <f>(DT28*(VLOOKUP(A28,#REF!,29,0)))-(IF(DO28="x",MROUND(DP28*(VLOOKUP(A28,#REF!,29,0)*0.08),0.05),0))</f>
        <v>#REF!</v>
      </c>
      <c r="DV28" s="357">
        <f t="shared" si="277"/>
        <v>33</v>
      </c>
      <c r="DW28" s="357" t="e">
        <f>(DV28*(VLOOKUP(A28,#REF!,31,0)))</f>
        <v>#REF!</v>
      </c>
      <c r="DX28" s="358" t="e">
        <f>VLOOKUP(A28,#REF!,33,0)</f>
        <v>#REF!</v>
      </c>
      <c r="DY28" s="357" t="e">
        <f t="shared" si="278"/>
        <v>#REF!</v>
      </c>
      <c r="DZ28" s="359" t="e">
        <f t="shared" si="219"/>
        <v>#REF!</v>
      </c>
      <c r="EA28" s="344"/>
      <c r="EB28" s="349" t="str">
        <f>IF(F28&gt;0,(VLOOKUP($A28,#REF!,29,0)*F28),"")</f>
        <v/>
      </c>
      <c r="EC28" s="350" t="str">
        <f>IF(G28&gt;0,(VLOOKUP($A28,#REF!,31,0)*G28),"")</f>
        <v/>
      </c>
      <c r="ED28" s="349" t="str">
        <f>IF(H28&gt;0,(VLOOKUP($A28,#REF!,29,0)*H28),"")</f>
        <v/>
      </c>
      <c r="EE28" s="350" t="str">
        <f>IF(I28&gt;0,(VLOOKUP($A28,#REF!,31,0)*I28),"")</f>
        <v/>
      </c>
      <c r="EF28" s="349" t="str">
        <f>IF(J28&gt;0,(VLOOKUP($A28,#REF!,29,0)*J28),"")</f>
        <v/>
      </c>
      <c r="EG28" s="350" t="str">
        <f>IF(K28&gt;0,(VLOOKUP($A28,#REF!,31,0)*K28),"")</f>
        <v/>
      </c>
      <c r="EH28" s="349" t="str">
        <f>IF(L28&gt;0,(VLOOKUP($A28,#REF!,29,0)*L28),"")</f>
        <v/>
      </c>
      <c r="EI28" s="350" t="str">
        <f>IF(M28&gt;0,(VLOOKUP($A28,#REF!,31,0)*M28),"")</f>
        <v/>
      </c>
      <c r="EJ28" s="349" t="str">
        <f>IF(N28&gt;0,(VLOOKUP($A28,#REF!,29,0)*N28),"")</f>
        <v/>
      </c>
      <c r="EK28" s="350" t="str">
        <f>IF(O28&gt;0,(VLOOKUP($A28,#REF!,31,0)*O28),"")</f>
        <v/>
      </c>
      <c r="EL28" s="349" t="str">
        <f>IF(P28&gt;0,(VLOOKUP($A28,#REF!,29,0)*P28),"")</f>
        <v/>
      </c>
      <c r="EM28" s="350" t="str">
        <f>IF(Q28&gt;0,(VLOOKUP($A28,#REF!,31,0)*Q28),"")</f>
        <v/>
      </c>
      <c r="EN28" s="349" t="str">
        <f>IF(R28&gt;0,(VLOOKUP($A28,#REF!,29,0)*R28),"")</f>
        <v/>
      </c>
      <c r="EO28" s="350" t="str">
        <f>IF(S28&gt;0,(VLOOKUP($A28,#REF!,31,0)*S28),"")</f>
        <v/>
      </c>
      <c r="EP28" s="349" t="str">
        <f>IF(T28&gt;0,(VLOOKUP($A28,#REF!,29,0)*T28),"")</f>
        <v/>
      </c>
      <c r="EQ28" s="350" t="str">
        <f>IF(U28&gt;0,(VLOOKUP($A28,#REF!,31,0)*U28),"")</f>
        <v/>
      </c>
      <c r="ER28" s="349" t="str">
        <f>IF(V28&gt;0,(VLOOKUP($A28,#REF!,29,0)*V28),"")</f>
        <v/>
      </c>
      <c r="ES28" s="350" t="str">
        <f>IF(W28&gt;0,(VLOOKUP($A28,#REF!,31,0)*W28),"")</f>
        <v/>
      </c>
      <c r="ET28" s="349" t="str">
        <f>IF(X28&gt;0,(VLOOKUP($A28,#REF!,29,0)*X28),"")</f>
        <v/>
      </c>
      <c r="EU28" s="350" t="str">
        <f>IF(Y28&gt;0,(VLOOKUP($A28,#REF!,31,0)*Y28),"")</f>
        <v/>
      </c>
      <c r="EV28" s="349" t="str">
        <f>IF(Z28&gt;0,(VLOOKUP($A28,#REF!,29,0)*Z28),"")</f>
        <v/>
      </c>
      <c r="EW28" s="350" t="str">
        <f>IF(AA28&gt;0,(VLOOKUP($A28,#REF!,31,0)*AA28),"")</f>
        <v/>
      </c>
      <c r="EX28" s="349" t="str">
        <f>IF(AB28&gt;0,(VLOOKUP($A28,#REF!,29,0)*AB28),"")</f>
        <v/>
      </c>
      <c r="EY28" s="350" t="str">
        <f>IF(AC28&gt;0,(VLOOKUP($A28,#REF!,31,0)*AC28),"")</f>
        <v/>
      </c>
      <c r="EZ28" s="349" t="str">
        <f>IF(AD28&gt;0,(VLOOKUP($A28,#REF!,29,0)*AD28),"")</f>
        <v/>
      </c>
      <c r="FA28" s="350" t="str">
        <f>IF(AE28&gt;0,(VLOOKUP($A28,#REF!,31,0)*AE28),"")</f>
        <v/>
      </c>
      <c r="FB28" s="349" t="str">
        <f>IF(AF28&gt;0,(VLOOKUP($A28,#REF!,29,0)*AF28),"")</f>
        <v/>
      </c>
      <c r="FC28" s="350" t="str">
        <f>IF(AG28&gt;0,(VLOOKUP($A28,#REF!,31,0)*AG28),"")</f>
        <v/>
      </c>
      <c r="FD28" s="349" t="str">
        <f>IF(AH28&gt;0,(VLOOKUP($A28,#REF!,29,0)*AH28),"")</f>
        <v/>
      </c>
      <c r="FE28" s="350" t="str">
        <f>IF(AI28&gt;0,(VLOOKUP($A28,#REF!,31,0)*AI28),"")</f>
        <v/>
      </c>
      <c r="FF28" s="349" t="str">
        <f>IF(AJ28&gt;0,(VLOOKUP($A28,#REF!,29,0)*AJ28),"")</f>
        <v/>
      </c>
      <c r="FG28" s="350" t="str">
        <f>IF(AK28&gt;0,(VLOOKUP($A28,#REF!,31,0)*AK28),"")</f>
        <v/>
      </c>
      <c r="FH28" s="349" t="str">
        <f>IF(AL28&gt;0,(VLOOKUP($A28,#REF!,29,0)*AL28),"")</f>
        <v/>
      </c>
      <c r="FI28" s="350" t="str">
        <f>IF(AM28&gt;0,(VLOOKUP($A28,#REF!,31,0)*AM28),"")</f>
        <v/>
      </c>
      <c r="FJ28" s="349" t="str">
        <f>IF(AN28&gt;0,(VLOOKUP($A28,#REF!,29,0)*AN28),"")</f>
        <v/>
      </c>
      <c r="FK28" s="350" t="str">
        <f>IF(AO28&gt;0,(VLOOKUP($A28,#REF!,31,0)*AO28),"")</f>
        <v/>
      </c>
      <c r="FL28" s="349" t="str">
        <f>IF(AP28&gt;0,(VLOOKUP($A28,#REF!,29,0)*AP28),"")</f>
        <v/>
      </c>
      <c r="FM28" s="350" t="str">
        <f>IF(AQ28&gt;0,(VLOOKUP($A28,#REF!,31,0)*AQ28),"")</f>
        <v/>
      </c>
      <c r="FN28" s="349" t="str">
        <f>IF(AR28&gt;0,(VLOOKUP($A28,#REF!,29,0)*AR28),"")</f>
        <v/>
      </c>
      <c r="FO28" s="350" t="str">
        <f>IF(AS28&gt;0,(VLOOKUP($A28,#REF!,31,0)*AS28),"")</f>
        <v/>
      </c>
      <c r="FP28" s="349" t="str">
        <f>IF(AT28&gt;0,(VLOOKUP($A28,#REF!,29,0)*AT28),"")</f>
        <v/>
      </c>
      <c r="FQ28" s="350" t="str">
        <f>IF(AU28&gt;0,(VLOOKUP($A28,#REF!,31,0)*AU28),"")</f>
        <v/>
      </c>
      <c r="FR28" s="349" t="str">
        <f>IF(AV28&gt;0,(VLOOKUP($A28,#REF!,29,0)*AV28),"")</f>
        <v/>
      </c>
      <c r="FS28" s="350" t="str">
        <f>IF(AW28&gt;0,(VLOOKUP($A28,#REF!,31,0)*AW28),"")</f>
        <v/>
      </c>
      <c r="FT28" s="349" t="str">
        <f>IF(AX28&gt;0,(VLOOKUP($A28,#REF!,29,0)*AX28),"")</f>
        <v/>
      </c>
      <c r="FU28" s="350" t="str">
        <f>IF(AY28&gt;0,(VLOOKUP($A28,#REF!,31,0)*AY28),"")</f>
        <v/>
      </c>
      <c r="FV28" s="349" t="str">
        <f>IF(AZ28&gt;0,(VLOOKUP($A28,#REF!,29,0)*AZ28),"")</f>
        <v/>
      </c>
      <c r="FW28" s="350" t="str">
        <f>IF(BA28&gt;0,(VLOOKUP($A28,#REF!,31,0)*BA28),"")</f>
        <v/>
      </c>
      <c r="FX28" s="349" t="str">
        <f>IF(BB28&gt;0,(VLOOKUP($A28,#REF!,29,0)*BB28),"")</f>
        <v/>
      </c>
      <c r="FY28" s="350" t="str">
        <f>IF(BC28&gt;0,(VLOOKUP($A28,#REF!,31,0)*BC28),"")</f>
        <v/>
      </c>
      <c r="FZ28" s="349" t="str">
        <f>IF(BD28&gt;0,(VLOOKUP($A28,#REF!,29,0)*BD28),"")</f>
        <v/>
      </c>
      <c r="GA28" s="350" t="str">
        <f>IF(BE28&gt;0,(VLOOKUP($A28,#REF!,31,0)*BE28),"")</f>
        <v/>
      </c>
      <c r="GB28" s="349" t="str">
        <f>IF(BF28&gt;0,(VLOOKUP($A28,#REF!,29,0)*BF28),"")</f>
        <v/>
      </c>
      <c r="GC28" s="350" t="str">
        <f>IF(BG28&gt;0,(VLOOKUP($A28,#REF!,31,0)*BG28),"")</f>
        <v/>
      </c>
      <c r="GD28" s="349" t="str">
        <f>IF(BH28&gt;0,(VLOOKUP($A28,#REF!,29,0)*BH28),"")</f>
        <v/>
      </c>
      <c r="GE28" s="350" t="str">
        <f>IF(BI28&gt;0,(VLOOKUP($A28,#REF!,31,0)*BI28),"")</f>
        <v/>
      </c>
      <c r="GF28" s="349" t="str">
        <f>IF(BJ28&gt;0,(VLOOKUP($A28,#REF!,29,0)*BJ28),"")</f>
        <v/>
      </c>
      <c r="GG28" s="350" t="str">
        <f>IF(BK28&gt;0,(VLOOKUP($A28,#REF!,31,0)*BK28),"")</f>
        <v/>
      </c>
      <c r="GH28" s="349" t="str">
        <f>IF(BL28&gt;0,(VLOOKUP($A28,#REF!,29,0)*BL28),"")</f>
        <v/>
      </c>
      <c r="GI28" s="350" t="str">
        <f>IF(BM28&gt;0,(VLOOKUP($A28,#REF!,31,0)*BM28),"")</f>
        <v/>
      </c>
      <c r="GJ28" s="349" t="str">
        <f>IF(BN28&gt;0,(VLOOKUP($A28,#REF!,29,0)*BN28),"")</f>
        <v/>
      </c>
      <c r="GK28" s="350" t="str">
        <f>IF(BO28&gt;0,(VLOOKUP($A28,#REF!,31,0)*BO28),"")</f>
        <v/>
      </c>
      <c r="GL28" s="349" t="str">
        <f>IF(BP28&gt;0,(VLOOKUP($A28,#REF!,29,0)*BP28),"")</f>
        <v/>
      </c>
      <c r="GM28" s="350" t="str">
        <f>IF(BQ28&gt;0,(VLOOKUP($A28,#REF!,31,0)*BQ28),"")</f>
        <v/>
      </c>
      <c r="GN28" s="349" t="str">
        <f>IF(BR28&gt;0,(VLOOKUP($A28,#REF!,29,0)*BR28),"")</f>
        <v/>
      </c>
      <c r="GO28" s="350" t="str">
        <f>IF(BS28&gt;0,(VLOOKUP($A28,#REF!,31,0)*BS28),"")</f>
        <v/>
      </c>
      <c r="GP28" s="349" t="str">
        <f>IF(BT28&gt;0,(VLOOKUP($A28,#REF!,29,0)*BT28),"")</f>
        <v/>
      </c>
      <c r="GQ28" s="350" t="str">
        <f>IF(BU28&gt;0,(VLOOKUP($A28,#REF!,31,0)*BU28),"")</f>
        <v/>
      </c>
      <c r="GR28" s="349" t="str">
        <f>IF(BV28&gt;0,(VLOOKUP($A28,#REF!,29,0)*BV28),"")</f>
        <v/>
      </c>
      <c r="GS28" s="350" t="str">
        <f>IF(BW28&gt;0,(VLOOKUP($A28,#REF!,31,0)*BW28),"")</f>
        <v/>
      </c>
      <c r="GT28" s="349" t="str">
        <f>IF(BX28&gt;0,(VLOOKUP($A28,#REF!,29,0)*BX28),"")</f>
        <v/>
      </c>
      <c r="GU28" s="350" t="str">
        <f>IF(BY28&gt;0,(VLOOKUP($A28,#REF!,31,0)*BY28),"")</f>
        <v/>
      </c>
      <c r="GV28" s="349" t="str">
        <f>IF(BZ28&gt;0,(VLOOKUP($A28,#REF!,29,0)*BZ28),"")</f>
        <v/>
      </c>
      <c r="GW28" s="350" t="str">
        <f>IF(CA28&gt;0,(VLOOKUP($A28,#REF!,31,0)*CA28),"")</f>
        <v/>
      </c>
      <c r="GX28" s="349" t="str">
        <f>IF(CB28&gt;0,(VLOOKUP($A28,#REF!,29,0)*CB28),"")</f>
        <v/>
      </c>
      <c r="GY28" s="350" t="str">
        <f>IF(CC28&gt;0,(VLOOKUP($A28,#REF!,31,0)*CC28),"")</f>
        <v/>
      </c>
      <c r="GZ28" s="349" t="str">
        <f>IF(CD28&gt;0,(VLOOKUP($A28,#REF!,29,0)*CD28),"")</f>
        <v/>
      </c>
      <c r="HA28" s="350" t="str">
        <f>IF(CE28&gt;0,(VLOOKUP($A28,#REF!,31,0)*CE28),"")</f>
        <v/>
      </c>
      <c r="HB28" s="349" t="str">
        <f>IF(CF28&gt;0,(VLOOKUP($A28,#REF!,29,0)*CF28),"")</f>
        <v/>
      </c>
      <c r="HC28" s="350" t="str">
        <f>IF(CG28&gt;0,(VLOOKUP($A28,#REF!,31,0)*CG28),"")</f>
        <v/>
      </c>
      <c r="HD28" s="349" t="str">
        <f>IF(CH28&gt;0,(VLOOKUP($A28,#REF!,29,0)*CH28),"")</f>
        <v/>
      </c>
      <c r="HE28" s="350" t="str">
        <f>IF(CI28&gt;0,(VLOOKUP($A28,#REF!,31,0)*CI28),"")</f>
        <v/>
      </c>
      <c r="HF28" s="349" t="str">
        <f>IF(CJ28&gt;0,(VLOOKUP($A28,#REF!,29,0)*CJ28),"")</f>
        <v/>
      </c>
      <c r="HG28" s="350" t="str">
        <f>IF(CK28&gt;0,(VLOOKUP($A28,#REF!,31,0)*CK28),"")</f>
        <v/>
      </c>
      <c r="HH28" s="349" t="str">
        <f>IF(CL28&gt;0,(VLOOKUP($A28,#REF!,29,0)*CL28),"")</f>
        <v/>
      </c>
      <c r="HI28" s="350" t="str">
        <f>IF(CM28&gt;0,(VLOOKUP($A28,#REF!,31,0)*CM28),"")</f>
        <v/>
      </c>
      <c r="HJ28" s="349" t="str">
        <f>IF(CN28&gt;0,(VLOOKUP($A28,#REF!,29,0)*CN28),"")</f>
        <v/>
      </c>
      <c r="HK28" s="350" t="str">
        <f>IF(CO28&gt;0,(VLOOKUP($A28,#REF!,31,0)*CO28),"")</f>
        <v/>
      </c>
      <c r="HL28" s="349" t="e">
        <f>IF(CP28&gt;0,(VLOOKUP($A28,#REF!,29,0)*CP28),"")</f>
        <v>#REF!</v>
      </c>
      <c r="HM28" s="350" t="e">
        <f>IF(CQ28&gt;0,(VLOOKUP($A28,#REF!,31,0)*CQ28),"")</f>
        <v>#REF!</v>
      </c>
      <c r="HN28" s="349" t="str">
        <f>IF(CR28&gt;0,(VLOOKUP($A28,#REF!,29,0)*CR28),"")</f>
        <v/>
      </c>
      <c r="HO28" s="350" t="str">
        <f>IF(CS28&gt;0,(VLOOKUP($A28,#REF!,31,0)*CS28),"")</f>
        <v/>
      </c>
      <c r="HP28" s="349" t="str">
        <f>IF(CT28&gt;0,(VLOOKUP($A28,#REF!,29,0)*CT28),"")</f>
        <v/>
      </c>
      <c r="HQ28" s="350" t="str">
        <f>IF(CU28&gt;0,(VLOOKUP($A28,#REF!,31,0)*CU28),"")</f>
        <v/>
      </c>
      <c r="HR28" s="349" t="str">
        <f>IF(CV28&gt;0,(VLOOKUP($A28,#REF!,29,0)*CV28),"")</f>
        <v/>
      </c>
      <c r="HS28" s="350" t="str">
        <f>IF(CW28&gt;0,(VLOOKUP($A28,#REF!,31,0)*CW28),"")</f>
        <v/>
      </c>
      <c r="HT28" s="349" t="str">
        <f>IF(CX28&gt;0,(VLOOKUP($A28,#REF!,29,0)*CX28),"")</f>
        <v/>
      </c>
      <c r="HU28" s="350" t="str">
        <f>IF(CY28&gt;0,(VLOOKUP($A28,#REF!,31,0)*CY28),"")</f>
        <v/>
      </c>
      <c r="HV28" s="349" t="str">
        <f>IF(CZ28&gt;0,(VLOOKUP($A28,#REF!,29,0)*CZ28),"")</f>
        <v/>
      </c>
      <c r="HW28" s="350" t="str">
        <f>IF(DA28&gt;0,(VLOOKUP($A28,#REF!,31,0)*DA28),"")</f>
        <v/>
      </c>
      <c r="HX28" s="349" t="str">
        <f>IF(DB28&gt;0,(VLOOKUP($A28,#REF!,29,0)*DB28),"")</f>
        <v/>
      </c>
      <c r="HY28" s="350" t="str">
        <f>IF(DC28&gt;0,(VLOOKUP($A28,#REF!,31,0)*DC28),"")</f>
        <v/>
      </c>
      <c r="HZ28" s="349" t="str">
        <f>IF(DD28&gt;0,(VLOOKUP($A28,#REF!,29,0)*DD28),"")</f>
        <v/>
      </c>
      <c r="IA28" s="350" t="str">
        <f>IF(DE28&gt;0,(VLOOKUP($A28,#REF!,31,0)*DE28),"")</f>
        <v/>
      </c>
      <c r="IB28" s="349" t="str">
        <f>IF(DF28&gt;0,(VLOOKUP($A28,#REF!,29,0)*DF28),"")</f>
        <v/>
      </c>
      <c r="IC28" s="350" t="str">
        <f>IF(DG28&gt;0,(VLOOKUP($A28,#REF!,31,0)*DG28),"")</f>
        <v/>
      </c>
      <c r="ID28" s="344"/>
      <c r="IE28" s="344"/>
      <c r="IF28" s="344"/>
    </row>
    <row r="29" spans="1:240" x14ac:dyDescent="0.25">
      <c r="A29" s="5" t="s">
        <v>235</v>
      </c>
      <c r="B29" s="8" t="s">
        <v>94</v>
      </c>
      <c r="C29" s="15" t="s">
        <v>113</v>
      </c>
      <c r="D29" s="217">
        <f t="shared" si="275"/>
        <v>40</v>
      </c>
      <c r="E29" s="215"/>
      <c r="F29" s="13"/>
      <c r="G29" s="56"/>
      <c r="H29" s="13"/>
      <c r="I29" s="56"/>
      <c r="J29" s="13"/>
      <c r="K29" s="56"/>
      <c r="L29" s="13"/>
      <c r="M29" s="56"/>
      <c r="N29" s="13"/>
      <c r="O29" s="56"/>
      <c r="P29" s="13"/>
      <c r="Q29" s="56"/>
      <c r="R29" s="13"/>
      <c r="S29" s="56"/>
      <c r="T29" s="13"/>
      <c r="U29" s="56"/>
      <c r="V29" s="13"/>
      <c r="W29" s="56"/>
      <c r="X29" s="13"/>
      <c r="Y29" s="56"/>
      <c r="Z29" s="13"/>
      <c r="AA29" s="187"/>
      <c r="AB29" s="13"/>
      <c r="AC29" s="56"/>
      <c r="AD29" s="13"/>
      <c r="AE29" s="187"/>
      <c r="AF29" s="13"/>
      <c r="AG29" s="56"/>
      <c r="AH29" s="13"/>
      <c r="AI29" s="56"/>
      <c r="AJ29" s="13"/>
      <c r="AK29" s="56"/>
      <c r="AL29" s="13"/>
      <c r="AM29" s="56"/>
      <c r="AN29" s="13"/>
      <c r="AO29" s="56"/>
      <c r="AP29" s="13"/>
      <c r="AQ29" s="56"/>
      <c r="AR29" s="13"/>
      <c r="AS29" s="56"/>
      <c r="AT29" s="13"/>
      <c r="AU29" s="56"/>
      <c r="AV29" s="13"/>
      <c r="AW29" s="56"/>
      <c r="AX29" s="13"/>
      <c r="AY29" s="56"/>
      <c r="AZ29" s="13"/>
      <c r="BA29" s="56"/>
      <c r="BB29" s="13"/>
      <c r="BC29" s="56"/>
      <c r="BD29" s="13"/>
      <c r="BE29" s="56"/>
      <c r="BF29" s="13"/>
      <c r="BG29" s="56"/>
      <c r="BH29" s="13"/>
      <c r="BI29" s="56"/>
      <c r="BJ29" s="13"/>
      <c r="BK29" s="56"/>
      <c r="BL29" s="13"/>
      <c r="BM29" s="56"/>
      <c r="BN29" s="13"/>
      <c r="BO29" s="56"/>
      <c r="BP29" s="13"/>
      <c r="BQ29" s="187"/>
      <c r="BR29" s="13"/>
      <c r="BS29" s="56"/>
      <c r="BT29" s="13"/>
      <c r="BU29" s="56"/>
      <c r="BV29" s="13"/>
      <c r="BW29" s="56"/>
      <c r="BX29" s="13"/>
      <c r="BY29" s="56"/>
      <c r="BZ29" s="13"/>
      <c r="CA29" s="56"/>
      <c r="CB29" s="13"/>
      <c r="CC29" s="187"/>
      <c r="CD29" s="13"/>
      <c r="CE29" s="56"/>
      <c r="CF29" s="13">
        <v>40</v>
      </c>
      <c r="CG29" s="56"/>
      <c r="CH29" s="13"/>
      <c r="CI29" s="56"/>
      <c r="CJ29" s="13"/>
      <c r="CK29" s="56"/>
      <c r="CL29" s="13"/>
      <c r="CM29" s="56"/>
      <c r="CN29" s="13"/>
      <c r="CO29" s="56"/>
      <c r="CP29" s="13"/>
      <c r="CQ29" s="56"/>
      <c r="CR29" s="13"/>
      <c r="CS29" s="56"/>
      <c r="CT29" s="13"/>
      <c r="CU29" s="187"/>
      <c r="CV29" s="13"/>
      <c r="CW29" s="56"/>
      <c r="CX29" s="13"/>
      <c r="CY29" s="56"/>
      <c r="CZ29" s="13"/>
      <c r="DA29" s="56"/>
      <c r="DB29" s="13"/>
      <c r="DC29" s="56"/>
      <c r="DD29" s="13"/>
      <c r="DE29" s="187"/>
      <c r="DF29" s="13"/>
      <c r="DG29" s="187"/>
      <c r="DH29" s="73"/>
      <c r="DI29" s="45"/>
      <c r="DJ29" s="79"/>
      <c r="DK29" s="73"/>
      <c r="DL29" s="78"/>
      <c r="DM29" s="79"/>
      <c r="DN29" s="5"/>
      <c r="DO29" s="12"/>
      <c r="DP29" s="369"/>
      <c r="DQ29" s="5"/>
      <c r="DR29" s="56"/>
      <c r="DS29" s="5"/>
      <c r="DT29" s="31">
        <f t="shared" si="276"/>
        <v>40</v>
      </c>
      <c r="DU29" s="31" t="e">
        <f>(DT29*(VLOOKUP(A29,#REF!,29,0)))-(IF(DO29="x",MROUND(DP29*(VLOOKUP(A29,#REF!,29,0)*0.08),0.05),0))</f>
        <v>#REF!</v>
      </c>
      <c r="DV29" s="31">
        <f t="shared" si="277"/>
        <v>0</v>
      </c>
      <c r="DW29" s="31" t="e">
        <f>(DV29*(VLOOKUP(A29,#REF!,31,0)))</f>
        <v>#REF!</v>
      </c>
      <c r="DX29" s="318" t="e">
        <f>VLOOKUP(A29,#REF!,33,0)</f>
        <v>#REF!</v>
      </c>
      <c r="DY29" s="31" t="e">
        <f t="shared" si="278"/>
        <v>#REF!</v>
      </c>
      <c r="DZ29" s="309" t="e">
        <f t="shared" si="219"/>
        <v>#REF!</v>
      </c>
      <c r="EA29" s="5"/>
      <c r="EB29" s="41" t="str">
        <f>IF(F29&gt;0,(VLOOKUP($A29,#REF!,29,0)*F29),"")</f>
        <v/>
      </c>
      <c r="EC29" s="55" t="str">
        <f>IF(G29&gt;0,(VLOOKUP($A29,#REF!,31,0)*G29),"")</f>
        <v/>
      </c>
      <c r="ED29" s="41" t="str">
        <f>IF(H29&gt;0,(VLOOKUP($A29,#REF!,29,0)*H29),"")</f>
        <v/>
      </c>
      <c r="EE29" s="55" t="str">
        <f>IF(I29&gt;0,(VLOOKUP($A29,#REF!,31,0)*I29),"")</f>
        <v/>
      </c>
      <c r="EF29" s="41" t="str">
        <f>IF(J29&gt;0,(VLOOKUP($A29,#REF!,29,0)*J29),"")</f>
        <v/>
      </c>
      <c r="EG29" s="55" t="str">
        <f>IF(K29&gt;0,(VLOOKUP($A29,#REF!,31,0)*K29),"")</f>
        <v/>
      </c>
      <c r="EH29" s="41" t="str">
        <f>IF(L29&gt;0,(VLOOKUP($A29,#REF!,29,0)*L29),"")</f>
        <v/>
      </c>
      <c r="EI29" s="55" t="str">
        <f>IF(M29&gt;0,(VLOOKUP($A29,#REF!,31,0)*M29),"")</f>
        <v/>
      </c>
      <c r="EJ29" s="41" t="str">
        <f>IF(N29&gt;0,(VLOOKUP($A29,#REF!,29,0)*N29),"")</f>
        <v/>
      </c>
      <c r="EK29" s="55" t="str">
        <f>IF(O29&gt;0,(VLOOKUP($A29,#REF!,31,0)*O29),"")</f>
        <v/>
      </c>
      <c r="EL29" s="41" t="str">
        <f>IF(P29&gt;0,(VLOOKUP($A29,#REF!,29,0)*P29),"")</f>
        <v/>
      </c>
      <c r="EM29" s="55" t="str">
        <f>IF(Q29&gt;0,(VLOOKUP($A29,#REF!,31,0)*Q29),"")</f>
        <v/>
      </c>
      <c r="EN29" s="41" t="str">
        <f>IF(R29&gt;0,(VLOOKUP($A29,#REF!,29,0)*R29),"")</f>
        <v/>
      </c>
      <c r="EO29" s="55" t="str">
        <f>IF(S29&gt;0,(VLOOKUP($A29,#REF!,31,0)*S29),"")</f>
        <v/>
      </c>
      <c r="EP29" s="41" t="str">
        <f>IF(T29&gt;0,(VLOOKUP($A29,#REF!,29,0)*T29),"")</f>
        <v/>
      </c>
      <c r="EQ29" s="55" t="str">
        <f>IF(U29&gt;0,(VLOOKUP($A29,#REF!,31,0)*U29),"")</f>
        <v/>
      </c>
      <c r="ER29" s="41" t="str">
        <f>IF(V29&gt;0,(VLOOKUP($A29,#REF!,29,0)*V29),"")</f>
        <v/>
      </c>
      <c r="ES29" s="55" t="str">
        <f>IF(W29&gt;0,(VLOOKUP($A29,#REF!,31,0)*W29),"")</f>
        <v/>
      </c>
      <c r="ET29" s="41" t="str">
        <f>IF(X29&gt;0,(VLOOKUP($A29,#REF!,29,0)*X29),"")</f>
        <v/>
      </c>
      <c r="EU29" s="55" t="str">
        <f>IF(Y29&gt;0,(VLOOKUP($A29,#REF!,31,0)*Y29),"")</f>
        <v/>
      </c>
      <c r="EV29" s="41" t="str">
        <f>IF(Z29&gt;0,(VLOOKUP($A29,#REF!,29,0)*Z29),"")</f>
        <v/>
      </c>
      <c r="EW29" s="55" t="str">
        <f>IF(AA29&gt;0,(VLOOKUP($A29,#REF!,31,0)*AA29),"")</f>
        <v/>
      </c>
      <c r="EX29" s="41" t="str">
        <f>IF(AB29&gt;0,(VLOOKUP($A29,#REF!,29,0)*AB29),"")</f>
        <v/>
      </c>
      <c r="EY29" s="55" t="str">
        <f>IF(AC29&gt;0,(VLOOKUP($A29,#REF!,31,0)*AC29),"")</f>
        <v/>
      </c>
      <c r="EZ29" s="41" t="str">
        <f>IF(AD29&gt;0,(VLOOKUP($A29,#REF!,29,0)*AD29),"")</f>
        <v/>
      </c>
      <c r="FA29" s="55" t="str">
        <f>IF(AE29&gt;0,(VLOOKUP($A29,#REF!,31,0)*AE29),"")</f>
        <v/>
      </c>
      <c r="FB29" s="41" t="str">
        <f>IF(AF29&gt;0,(VLOOKUP($A29,#REF!,29,0)*AF29),"")</f>
        <v/>
      </c>
      <c r="FC29" s="55" t="str">
        <f>IF(AG29&gt;0,(VLOOKUP($A29,#REF!,31,0)*AG29),"")</f>
        <v/>
      </c>
      <c r="FD29" s="41" t="str">
        <f>IF(AH29&gt;0,(VLOOKUP($A29,#REF!,29,0)*AH29),"")</f>
        <v/>
      </c>
      <c r="FE29" s="55" t="str">
        <f>IF(AI29&gt;0,(VLOOKUP($A29,#REF!,31,0)*AI29),"")</f>
        <v/>
      </c>
      <c r="FF29" s="41" t="str">
        <f>IF(AJ29&gt;0,(VLOOKUP($A29,#REF!,29,0)*AJ29),"")</f>
        <v/>
      </c>
      <c r="FG29" s="55" t="str">
        <f>IF(AK29&gt;0,(VLOOKUP($A29,#REF!,31,0)*AK29),"")</f>
        <v/>
      </c>
      <c r="FH29" s="41" t="str">
        <f>IF(AL29&gt;0,(VLOOKUP($A29,#REF!,29,0)*AL29),"")</f>
        <v/>
      </c>
      <c r="FI29" s="55" t="str">
        <f>IF(AM29&gt;0,(VLOOKUP($A29,#REF!,31,0)*AM29),"")</f>
        <v/>
      </c>
      <c r="FJ29" s="41" t="str">
        <f>IF(AN29&gt;0,(VLOOKUP($A29,#REF!,29,0)*AN29),"")</f>
        <v/>
      </c>
      <c r="FK29" s="55" t="str">
        <f>IF(AO29&gt;0,(VLOOKUP($A29,#REF!,31,0)*AO29),"")</f>
        <v/>
      </c>
      <c r="FL29" s="41" t="str">
        <f>IF(AP29&gt;0,(VLOOKUP($A29,#REF!,29,0)*AP29),"")</f>
        <v/>
      </c>
      <c r="FM29" s="55" t="str">
        <f>IF(AQ29&gt;0,(VLOOKUP($A29,#REF!,31,0)*AQ29),"")</f>
        <v/>
      </c>
      <c r="FN29" s="41" t="str">
        <f>IF(AR29&gt;0,(VLOOKUP($A29,#REF!,29,0)*AR29),"")</f>
        <v/>
      </c>
      <c r="FO29" s="55" t="str">
        <f>IF(AS29&gt;0,(VLOOKUP($A29,#REF!,31,0)*AS29),"")</f>
        <v/>
      </c>
      <c r="FP29" s="41" t="str">
        <f>IF(AT29&gt;0,(VLOOKUP($A29,#REF!,29,0)*AT29),"")</f>
        <v/>
      </c>
      <c r="FQ29" s="55" t="str">
        <f>IF(AU29&gt;0,(VLOOKUP($A29,#REF!,31,0)*AU29),"")</f>
        <v/>
      </c>
      <c r="FR29" s="41" t="str">
        <f>IF(AV29&gt;0,(VLOOKUP($A29,#REF!,29,0)*AV29),"")</f>
        <v/>
      </c>
      <c r="FS29" s="55" t="str">
        <f>IF(AW29&gt;0,(VLOOKUP($A29,#REF!,31,0)*AW29),"")</f>
        <v/>
      </c>
      <c r="FT29" s="41" t="str">
        <f>IF(AX29&gt;0,(VLOOKUP($A29,#REF!,29,0)*AX29),"")</f>
        <v/>
      </c>
      <c r="FU29" s="55" t="str">
        <f>IF(AY29&gt;0,(VLOOKUP($A29,#REF!,31,0)*AY29),"")</f>
        <v/>
      </c>
      <c r="FV29" s="41" t="str">
        <f>IF(AZ29&gt;0,(VLOOKUP($A29,#REF!,29,0)*AZ29),"")</f>
        <v/>
      </c>
      <c r="FW29" s="55" t="str">
        <f>IF(BA29&gt;0,(VLOOKUP($A29,#REF!,31,0)*BA29),"")</f>
        <v/>
      </c>
      <c r="FX29" s="41" t="str">
        <f>IF(BB29&gt;0,(VLOOKUP($A29,#REF!,29,0)*BB29),"")</f>
        <v/>
      </c>
      <c r="FY29" s="55" t="str">
        <f>IF(BC29&gt;0,(VLOOKUP($A29,#REF!,31,0)*BC29),"")</f>
        <v/>
      </c>
      <c r="FZ29" s="41" t="str">
        <f>IF(BD29&gt;0,(VLOOKUP($A29,#REF!,29,0)*BD29),"")</f>
        <v/>
      </c>
      <c r="GA29" s="55" t="str">
        <f>IF(BE29&gt;0,(VLOOKUP($A29,#REF!,31,0)*BE29),"")</f>
        <v/>
      </c>
      <c r="GB29" s="41" t="str">
        <f>IF(BF29&gt;0,(VLOOKUP($A29,#REF!,29,0)*BF29),"")</f>
        <v/>
      </c>
      <c r="GC29" s="55" t="str">
        <f>IF(BG29&gt;0,(VLOOKUP($A29,#REF!,31,0)*BG29),"")</f>
        <v/>
      </c>
      <c r="GD29" s="41" t="str">
        <f>IF(BH29&gt;0,(VLOOKUP($A29,#REF!,29,0)*BH29),"")</f>
        <v/>
      </c>
      <c r="GE29" s="55" t="str">
        <f>IF(BI29&gt;0,(VLOOKUP($A29,#REF!,31,0)*BI29),"")</f>
        <v/>
      </c>
      <c r="GF29" s="41" t="str">
        <f>IF(BJ29&gt;0,(VLOOKUP($A29,#REF!,29,0)*BJ29),"")</f>
        <v/>
      </c>
      <c r="GG29" s="55" t="str">
        <f>IF(BK29&gt;0,(VLOOKUP($A29,#REF!,31,0)*BK29),"")</f>
        <v/>
      </c>
      <c r="GH29" s="41" t="str">
        <f>IF(BL29&gt;0,(VLOOKUP($A29,#REF!,29,0)*BL29),"")</f>
        <v/>
      </c>
      <c r="GI29" s="55" t="str">
        <f>IF(BM29&gt;0,(VLOOKUP($A29,#REF!,31,0)*BM29),"")</f>
        <v/>
      </c>
      <c r="GJ29" s="41" t="str">
        <f>IF(BN29&gt;0,(VLOOKUP($A29,#REF!,29,0)*BN29),"")</f>
        <v/>
      </c>
      <c r="GK29" s="55" t="str">
        <f>IF(BO29&gt;0,(VLOOKUP($A29,#REF!,31,0)*BO29),"")</f>
        <v/>
      </c>
      <c r="GL29" s="41" t="str">
        <f>IF(BP29&gt;0,(VLOOKUP($A29,#REF!,29,0)*BP29),"")</f>
        <v/>
      </c>
      <c r="GM29" s="55" t="str">
        <f>IF(BQ29&gt;0,(VLOOKUP($A29,#REF!,31,0)*BQ29),"")</f>
        <v/>
      </c>
      <c r="GN29" s="41" t="str">
        <f>IF(BR29&gt;0,(VLOOKUP($A29,#REF!,29,0)*BR29),"")</f>
        <v/>
      </c>
      <c r="GO29" s="55" t="str">
        <f>IF(BS29&gt;0,(VLOOKUP($A29,#REF!,31,0)*BS29),"")</f>
        <v/>
      </c>
      <c r="GP29" s="41" t="str">
        <f>IF(BT29&gt;0,(VLOOKUP($A29,#REF!,29,0)*BT29),"")</f>
        <v/>
      </c>
      <c r="GQ29" s="55" t="str">
        <f>IF(BU29&gt;0,(VLOOKUP($A29,#REF!,31,0)*BU29),"")</f>
        <v/>
      </c>
      <c r="GR29" s="41" t="str">
        <f>IF(BV29&gt;0,(VLOOKUP($A29,#REF!,29,0)*BV29),"")</f>
        <v/>
      </c>
      <c r="GS29" s="55" t="str">
        <f>IF(BW29&gt;0,(VLOOKUP($A29,#REF!,31,0)*BW29),"")</f>
        <v/>
      </c>
      <c r="GT29" s="41" t="str">
        <f>IF(BX29&gt;0,(VLOOKUP($A29,#REF!,29,0)*BX29),"")</f>
        <v/>
      </c>
      <c r="GU29" s="55" t="str">
        <f>IF(BY29&gt;0,(VLOOKUP($A29,#REF!,31,0)*BY29),"")</f>
        <v/>
      </c>
      <c r="GV29" s="41" t="str">
        <f>IF(BZ29&gt;0,(VLOOKUP($A29,#REF!,29,0)*BZ29),"")</f>
        <v/>
      </c>
      <c r="GW29" s="55" t="str">
        <f>IF(CA29&gt;0,(VLOOKUP($A29,#REF!,31,0)*CA29),"")</f>
        <v/>
      </c>
      <c r="GX29" s="41" t="str">
        <f>IF(CB29&gt;0,(VLOOKUP($A29,#REF!,29,0)*CB29),"")</f>
        <v/>
      </c>
      <c r="GY29" s="55" t="str">
        <f>IF(CC29&gt;0,(VLOOKUP($A29,#REF!,31,0)*CC29),"")</f>
        <v/>
      </c>
      <c r="GZ29" s="41" t="str">
        <f>IF(CD29&gt;0,(VLOOKUP($A29,#REF!,29,0)*CD29),"")</f>
        <v/>
      </c>
      <c r="HA29" s="55" t="str">
        <f>IF(CE29&gt;0,(VLOOKUP($A29,#REF!,31,0)*CE29),"")</f>
        <v/>
      </c>
      <c r="HB29" s="41" t="e">
        <f>IF(CF29&gt;0,(VLOOKUP($A29,#REF!,29,0)*CF29),"")</f>
        <v>#REF!</v>
      </c>
      <c r="HC29" s="55" t="str">
        <f>IF(CG29&gt;0,(VLOOKUP($A29,#REF!,31,0)*CG29),"")</f>
        <v/>
      </c>
      <c r="HD29" s="41" t="str">
        <f>IF(CH29&gt;0,(VLOOKUP($A29,#REF!,29,0)*CH29),"")</f>
        <v/>
      </c>
      <c r="HE29" s="55" t="str">
        <f>IF(CI29&gt;0,(VLOOKUP($A29,#REF!,31,0)*CI29),"")</f>
        <v/>
      </c>
      <c r="HF29" s="41" t="str">
        <f>IF(CJ29&gt;0,(VLOOKUP($A29,#REF!,29,0)*CJ29),"")</f>
        <v/>
      </c>
      <c r="HG29" s="55" t="str">
        <f>IF(CK29&gt;0,(VLOOKUP($A29,#REF!,31,0)*CK29),"")</f>
        <v/>
      </c>
      <c r="HH29" s="41" t="str">
        <f>IF(CL29&gt;0,(VLOOKUP($A29,#REF!,29,0)*CL29),"")</f>
        <v/>
      </c>
      <c r="HI29" s="55" t="str">
        <f>IF(CM29&gt;0,(VLOOKUP($A29,#REF!,31,0)*CM29),"")</f>
        <v/>
      </c>
      <c r="HJ29" s="41" t="str">
        <f>IF(CN29&gt;0,(VLOOKUP($A29,#REF!,29,0)*CN29),"")</f>
        <v/>
      </c>
      <c r="HK29" s="55" t="str">
        <f>IF(CO29&gt;0,(VLOOKUP($A29,#REF!,31,0)*CO29),"")</f>
        <v/>
      </c>
      <c r="HL29" s="41" t="str">
        <f>IF(CP29&gt;0,(VLOOKUP($A29,#REF!,29,0)*CP29),"")</f>
        <v/>
      </c>
      <c r="HM29" s="55" t="str">
        <f>IF(CQ29&gt;0,(VLOOKUP($A29,#REF!,31,0)*CQ29),"")</f>
        <v/>
      </c>
      <c r="HN29" s="41" t="str">
        <f>IF(CR29&gt;0,(VLOOKUP($A29,#REF!,29,0)*CR29),"")</f>
        <v/>
      </c>
      <c r="HO29" s="55" t="str">
        <f>IF(CS29&gt;0,(VLOOKUP($A29,#REF!,31,0)*CS29),"")</f>
        <v/>
      </c>
      <c r="HP29" s="41" t="str">
        <f>IF(CT29&gt;0,(VLOOKUP($A29,#REF!,29,0)*CT29),"")</f>
        <v/>
      </c>
      <c r="HQ29" s="55" t="str">
        <f>IF(CU29&gt;0,(VLOOKUP($A29,#REF!,31,0)*CU29),"")</f>
        <v/>
      </c>
      <c r="HR29" s="41" t="str">
        <f>IF(CV29&gt;0,(VLOOKUP($A29,#REF!,29,0)*CV29),"")</f>
        <v/>
      </c>
      <c r="HS29" s="55" t="str">
        <f>IF(CW29&gt;0,(VLOOKUP($A29,#REF!,31,0)*CW29),"")</f>
        <v/>
      </c>
      <c r="HT29" s="41" t="str">
        <f>IF(CX29&gt;0,(VLOOKUP($A29,#REF!,29,0)*CX29),"")</f>
        <v/>
      </c>
      <c r="HU29" s="55" t="str">
        <f>IF(CY29&gt;0,(VLOOKUP($A29,#REF!,31,0)*CY29),"")</f>
        <v/>
      </c>
      <c r="HV29" s="41" t="str">
        <f>IF(CZ29&gt;0,(VLOOKUP($A29,#REF!,29,0)*CZ29),"")</f>
        <v/>
      </c>
      <c r="HW29" s="55" t="str">
        <f>IF(DA29&gt;0,(VLOOKUP($A29,#REF!,31,0)*DA29),"")</f>
        <v/>
      </c>
      <c r="HX29" s="41" t="str">
        <f>IF(DB29&gt;0,(VLOOKUP($A29,#REF!,29,0)*DB29),"")</f>
        <v/>
      </c>
      <c r="HY29" s="55" t="str">
        <f>IF(DC29&gt;0,(VLOOKUP($A29,#REF!,31,0)*DC29),"")</f>
        <v/>
      </c>
      <c r="HZ29" s="41" t="str">
        <f>IF(DD29&gt;0,(VLOOKUP($A29,#REF!,29,0)*DD29),"")</f>
        <v/>
      </c>
      <c r="IA29" s="55" t="str">
        <f>IF(DE29&gt;0,(VLOOKUP($A29,#REF!,31,0)*DE29),"")</f>
        <v/>
      </c>
      <c r="IB29" s="41" t="str">
        <f>IF(DF29&gt;0,(VLOOKUP($A29,#REF!,29,0)*DF29),"")</f>
        <v/>
      </c>
      <c r="IC29" s="55" t="str">
        <f>IF(DG29&gt;0,(VLOOKUP($A29,#REF!,31,0)*DG29),"")</f>
        <v/>
      </c>
      <c r="ID29" s="5"/>
      <c r="IE29" s="5"/>
      <c r="IF29" s="5"/>
    </row>
    <row r="30" spans="1:240" x14ac:dyDescent="0.25">
      <c r="A30" s="344" t="s">
        <v>236</v>
      </c>
      <c r="B30" s="360" t="s">
        <v>175</v>
      </c>
      <c r="C30" s="361" t="s">
        <v>21</v>
      </c>
      <c r="D30" s="347">
        <f t="shared" si="275"/>
        <v>54</v>
      </c>
      <c r="E30" s="348"/>
      <c r="F30" s="362"/>
      <c r="G30" s="363"/>
      <c r="H30" s="362"/>
      <c r="I30" s="363"/>
      <c r="J30" s="362"/>
      <c r="K30" s="363"/>
      <c r="L30" s="362"/>
      <c r="M30" s="363"/>
      <c r="N30" s="362"/>
      <c r="O30" s="363"/>
      <c r="P30" s="362"/>
      <c r="Q30" s="363"/>
      <c r="R30" s="362"/>
      <c r="S30" s="363"/>
      <c r="T30" s="362"/>
      <c r="U30" s="363"/>
      <c r="V30" s="362"/>
      <c r="W30" s="363"/>
      <c r="X30" s="362"/>
      <c r="Y30" s="363"/>
      <c r="Z30" s="362"/>
      <c r="AA30" s="364"/>
      <c r="AB30" s="362"/>
      <c r="AC30" s="363"/>
      <c r="AD30" s="362"/>
      <c r="AE30" s="364"/>
      <c r="AF30" s="362"/>
      <c r="AG30" s="363"/>
      <c r="AH30" s="362"/>
      <c r="AI30" s="363"/>
      <c r="AJ30" s="362"/>
      <c r="AK30" s="363"/>
      <c r="AL30" s="362"/>
      <c r="AM30" s="363"/>
      <c r="AN30" s="362"/>
      <c r="AO30" s="363"/>
      <c r="AP30" s="362"/>
      <c r="AQ30" s="363"/>
      <c r="AR30" s="362"/>
      <c r="AS30" s="363"/>
      <c r="AT30" s="362"/>
      <c r="AU30" s="363"/>
      <c r="AV30" s="362"/>
      <c r="AW30" s="363"/>
      <c r="AX30" s="362"/>
      <c r="AY30" s="363"/>
      <c r="AZ30" s="362"/>
      <c r="BA30" s="363"/>
      <c r="BB30" s="362"/>
      <c r="BC30" s="363"/>
      <c r="BD30" s="362"/>
      <c r="BE30" s="363"/>
      <c r="BF30" s="362"/>
      <c r="BG30" s="363"/>
      <c r="BH30" s="362"/>
      <c r="BI30" s="363"/>
      <c r="BJ30" s="362"/>
      <c r="BK30" s="363"/>
      <c r="BL30" s="362"/>
      <c r="BM30" s="363"/>
      <c r="BN30" s="362"/>
      <c r="BO30" s="363"/>
      <c r="BP30" s="362"/>
      <c r="BQ30" s="364"/>
      <c r="BR30" s="362"/>
      <c r="BS30" s="363"/>
      <c r="BT30" s="362"/>
      <c r="BU30" s="363"/>
      <c r="BV30" s="362"/>
      <c r="BW30" s="363"/>
      <c r="BX30" s="362"/>
      <c r="BY30" s="363"/>
      <c r="BZ30" s="362"/>
      <c r="CA30" s="363"/>
      <c r="CB30" s="362"/>
      <c r="CC30" s="364"/>
      <c r="CD30" s="362"/>
      <c r="CE30" s="363"/>
      <c r="CF30" s="362"/>
      <c r="CG30" s="363"/>
      <c r="CH30" s="362"/>
      <c r="CI30" s="363"/>
      <c r="CJ30" s="362"/>
      <c r="CK30" s="363"/>
      <c r="CL30" s="362"/>
      <c r="CM30" s="363"/>
      <c r="CN30" s="362"/>
      <c r="CO30" s="363"/>
      <c r="CP30" s="362">
        <v>16</v>
      </c>
      <c r="CQ30" s="363"/>
      <c r="CR30" s="362"/>
      <c r="CS30" s="363"/>
      <c r="CT30" s="362"/>
      <c r="CU30" s="364"/>
      <c r="CV30" s="362"/>
      <c r="CW30" s="363"/>
      <c r="CX30" s="362">
        <v>33</v>
      </c>
      <c r="CY30" s="363">
        <v>5</v>
      </c>
      <c r="CZ30" s="362"/>
      <c r="DA30" s="363"/>
      <c r="DB30" s="362"/>
      <c r="DC30" s="363"/>
      <c r="DD30" s="362"/>
      <c r="DE30" s="364"/>
      <c r="DF30" s="362"/>
      <c r="DG30" s="364"/>
      <c r="DH30" s="352"/>
      <c r="DI30" s="365"/>
      <c r="DJ30" s="363"/>
      <c r="DK30" s="352"/>
      <c r="DL30" s="365"/>
      <c r="DM30" s="363"/>
      <c r="DN30" s="344"/>
      <c r="DO30" s="366"/>
      <c r="DP30" s="367"/>
      <c r="DQ30" s="344"/>
      <c r="DR30" s="363"/>
      <c r="DS30" s="344"/>
      <c r="DT30" s="357">
        <f t="shared" si="276"/>
        <v>49</v>
      </c>
      <c r="DU30" s="357" t="e">
        <f>(DT30*(VLOOKUP(A30,#REF!,29,0)))-(IF(DO30="x",MROUND(DP30*(VLOOKUP(A30,#REF!,29,0)*0.08),0.05),0))</f>
        <v>#REF!</v>
      </c>
      <c r="DV30" s="357">
        <f t="shared" si="277"/>
        <v>5</v>
      </c>
      <c r="DW30" s="357" t="e">
        <f>(DV30*(VLOOKUP(A30,#REF!,31,0)))</f>
        <v>#REF!</v>
      </c>
      <c r="DX30" s="358" t="e">
        <f>VLOOKUP(A30,#REF!,33,0)</f>
        <v>#REF!</v>
      </c>
      <c r="DY30" s="357" t="e">
        <f t="shared" si="278"/>
        <v>#REF!</v>
      </c>
      <c r="DZ30" s="359" t="e">
        <f t="shared" si="219"/>
        <v>#REF!</v>
      </c>
      <c r="EA30" s="344"/>
      <c r="EB30" s="349" t="str">
        <f>IF(F30&gt;0,(VLOOKUP($A30,#REF!,29,0)*F30),"")</f>
        <v/>
      </c>
      <c r="EC30" s="350" t="str">
        <f>IF(G30&gt;0,(VLOOKUP($A30,#REF!,31,0)*G30),"")</f>
        <v/>
      </c>
      <c r="ED30" s="349" t="str">
        <f>IF(H30&gt;0,(VLOOKUP($A30,#REF!,29,0)*H30),"")</f>
        <v/>
      </c>
      <c r="EE30" s="350" t="str">
        <f>IF(I30&gt;0,(VLOOKUP($A30,#REF!,31,0)*I30),"")</f>
        <v/>
      </c>
      <c r="EF30" s="349" t="str">
        <f>IF(J30&gt;0,(VLOOKUP($A30,#REF!,29,0)*J30),"")</f>
        <v/>
      </c>
      <c r="EG30" s="350" t="str">
        <f>IF(K30&gt;0,(VLOOKUP($A30,#REF!,31,0)*K30),"")</f>
        <v/>
      </c>
      <c r="EH30" s="349" t="str">
        <f>IF(L30&gt;0,(VLOOKUP($A30,#REF!,29,0)*L30),"")</f>
        <v/>
      </c>
      <c r="EI30" s="350" t="str">
        <f>IF(M30&gt;0,(VLOOKUP($A30,#REF!,31,0)*M30),"")</f>
        <v/>
      </c>
      <c r="EJ30" s="349" t="str">
        <f>IF(N30&gt;0,(VLOOKUP($A30,#REF!,29,0)*N30),"")</f>
        <v/>
      </c>
      <c r="EK30" s="350" t="str">
        <f>IF(O30&gt;0,(VLOOKUP($A30,#REF!,31,0)*O30),"")</f>
        <v/>
      </c>
      <c r="EL30" s="349" t="str">
        <f>IF(P30&gt;0,(VLOOKUP($A30,#REF!,29,0)*P30),"")</f>
        <v/>
      </c>
      <c r="EM30" s="350" t="str">
        <f>IF(Q30&gt;0,(VLOOKUP($A30,#REF!,31,0)*Q30),"")</f>
        <v/>
      </c>
      <c r="EN30" s="349" t="str">
        <f>IF(R30&gt;0,(VLOOKUP($A30,#REF!,29,0)*R30),"")</f>
        <v/>
      </c>
      <c r="EO30" s="350" t="str">
        <f>IF(S30&gt;0,(VLOOKUP($A30,#REF!,31,0)*S30),"")</f>
        <v/>
      </c>
      <c r="EP30" s="349" t="str">
        <f>IF(T30&gt;0,(VLOOKUP($A30,#REF!,29,0)*T30),"")</f>
        <v/>
      </c>
      <c r="EQ30" s="350" t="str">
        <f>IF(U30&gt;0,(VLOOKUP($A30,#REF!,31,0)*U30),"")</f>
        <v/>
      </c>
      <c r="ER30" s="349" t="str">
        <f>IF(V30&gt;0,(VLOOKUP($A30,#REF!,29,0)*V30),"")</f>
        <v/>
      </c>
      <c r="ES30" s="350" t="str">
        <f>IF(W30&gt;0,(VLOOKUP($A30,#REF!,31,0)*W30),"")</f>
        <v/>
      </c>
      <c r="ET30" s="349" t="str">
        <f>IF(X30&gt;0,(VLOOKUP($A30,#REF!,29,0)*X30),"")</f>
        <v/>
      </c>
      <c r="EU30" s="350" t="str">
        <f>IF(Y30&gt;0,(VLOOKUP($A30,#REF!,31,0)*Y30),"")</f>
        <v/>
      </c>
      <c r="EV30" s="349" t="str">
        <f>IF(Z30&gt;0,(VLOOKUP($A30,#REF!,29,0)*Z30),"")</f>
        <v/>
      </c>
      <c r="EW30" s="350" t="str">
        <f>IF(AA30&gt;0,(VLOOKUP($A30,#REF!,31,0)*AA30),"")</f>
        <v/>
      </c>
      <c r="EX30" s="349" t="str">
        <f>IF(AB30&gt;0,(VLOOKUP($A30,#REF!,29,0)*AB30),"")</f>
        <v/>
      </c>
      <c r="EY30" s="350" t="str">
        <f>IF(AC30&gt;0,(VLOOKUP($A30,#REF!,31,0)*AC30),"")</f>
        <v/>
      </c>
      <c r="EZ30" s="349" t="str">
        <f>IF(AD30&gt;0,(VLOOKUP($A30,#REF!,29,0)*AD30),"")</f>
        <v/>
      </c>
      <c r="FA30" s="350" t="str">
        <f>IF(AE30&gt;0,(VLOOKUP($A30,#REF!,31,0)*AE30),"")</f>
        <v/>
      </c>
      <c r="FB30" s="349" t="str">
        <f>IF(AF30&gt;0,(VLOOKUP($A30,#REF!,29,0)*AF30),"")</f>
        <v/>
      </c>
      <c r="FC30" s="350" t="str">
        <f>IF(AG30&gt;0,(VLOOKUP($A30,#REF!,31,0)*AG30),"")</f>
        <v/>
      </c>
      <c r="FD30" s="349" t="str">
        <f>IF(AH30&gt;0,(VLOOKUP($A30,#REF!,29,0)*AH30),"")</f>
        <v/>
      </c>
      <c r="FE30" s="350" t="str">
        <f>IF(AI30&gt;0,(VLOOKUP($A30,#REF!,31,0)*AI30),"")</f>
        <v/>
      </c>
      <c r="FF30" s="349" t="str">
        <f>IF(AJ30&gt;0,(VLOOKUP($A30,#REF!,29,0)*AJ30),"")</f>
        <v/>
      </c>
      <c r="FG30" s="350" t="str">
        <f>IF(AK30&gt;0,(VLOOKUP($A30,#REF!,31,0)*AK30),"")</f>
        <v/>
      </c>
      <c r="FH30" s="349" t="str">
        <f>IF(AL30&gt;0,(VLOOKUP($A30,#REF!,29,0)*AL30),"")</f>
        <v/>
      </c>
      <c r="FI30" s="350" t="str">
        <f>IF(AM30&gt;0,(VLOOKUP($A30,#REF!,31,0)*AM30),"")</f>
        <v/>
      </c>
      <c r="FJ30" s="349" t="str">
        <f>IF(AN30&gt;0,(VLOOKUP($A30,#REF!,29,0)*AN30),"")</f>
        <v/>
      </c>
      <c r="FK30" s="350" t="str">
        <f>IF(AO30&gt;0,(VLOOKUP($A30,#REF!,31,0)*AO30),"")</f>
        <v/>
      </c>
      <c r="FL30" s="349" t="str">
        <f>IF(AP30&gt;0,(VLOOKUP($A30,#REF!,29,0)*AP30),"")</f>
        <v/>
      </c>
      <c r="FM30" s="350" t="str">
        <f>IF(AQ30&gt;0,(VLOOKUP($A30,#REF!,31,0)*AQ30),"")</f>
        <v/>
      </c>
      <c r="FN30" s="349" t="str">
        <f>IF(AR30&gt;0,(VLOOKUP($A30,#REF!,29,0)*AR30),"")</f>
        <v/>
      </c>
      <c r="FO30" s="350" t="str">
        <f>IF(AS30&gt;0,(VLOOKUP($A30,#REF!,31,0)*AS30),"")</f>
        <v/>
      </c>
      <c r="FP30" s="349" t="str">
        <f>IF(AT30&gt;0,(VLOOKUP($A30,#REF!,29,0)*AT30),"")</f>
        <v/>
      </c>
      <c r="FQ30" s="350" t="str">
        <f>IF(AU30&gt;0,(VLOOKUP($A30,#REF!,31,0)*AU30),"")</f>
        <v/>
      </c>
      <c r="FR30" s="349" t="str">
        <f>IF(AV30&gt;0,(VLOOKUP($A30,#REF!,29,0)*AV30),"")</f>
        <v/>
      </c>
      <c r="FS30" s="350" t="str">
        <f>IF(AW30&gt;0,(VLOOKUP($A30,#REF!,31,0)*AW30),"")</f>
        <v/>
      </c>
      <c r="FT30" s="349" t="str">
        <f>IF(AX30&gt;0,(VLOOKUP($A30,#REF!,29,0)*AX30),"")</f>
        <v/>
      </c>
      <c r="FU30" s="350" t="str">
        <f>IF(AY30&gt;0,(VLOOKUP($A30,#REF!,31,0)*AY30),"")</f>
        <v/>
      </c>
      <c r="FV30" s="349" t="str">
        <f>IF(AZ30&gt;0,(VLOOKUP($A30,#REF!,29,0)*AZ30),"")</f>
        <v/>
      </c>
      <c r="FW30" s="350" t="str">
        <f>IF(BA30&gt;0,(VLOOKUP($A30,#REF!,31,0)*BA30),"")</f>
        <v/>
      </c>
      <c r="FX30" s="349" t="str">
        <f>IF(BB30&gt;0,(VLOOKUP($A30,#REF!,29,0)*BB30),"")</f>
        <v/>
      </c>
      <c r="FY30" s="350" t="str">
        <f>IF(BC30&gt;0,(VLOOKUP($A30,#REF!,31,0)*BC30),"")</f>
        <v/>
      </c>
      <c r="FZ30" s="349" t="str">
        <f>IF(BD30&gt;0,(VLOOKUP($A30,#REF!,29,0)*BD30),"")</f>
        <v/>
      </c>
      <c r="GA30" s="350" t="str">
        <f>IF(BE30&gt;0,(VLOOKUP($A30,#REF!,31,0)*BE30),"")</f>
        <v/>
      </c>
      <c r="GB30" s="349" t="str">
        <f>IF(BF30&gt;0,(VLOOKUP($A30,#REF!,29,0)*BF30),"")</f>
        <v/>
      </c>
      <c r="GC30" s="350" t="str">
        <f>IF(BG30&gt;0,(VLOOKUP($A30,#REF!,31,0)*BG30),"")</f>
        <v/>
      </c>
      <c r="GD30" s="349" t="str">
        <f>IF(BH30&gt;0,(VLOOKUP($A30,#REF!,29,0)*BH30),"")</f>
        <v/>
      </c>
      <c r="GE30" s="350" t="str">
        <f>IF(BI30&gt;0,(VLOOKUP($A30,#REF!,31,0)*BI30),"")</f>
        <v/>
      </c>
      <c r="GF30" s="349" t="str">
        <f>IF(BJ30&gt;0,(VLOOKUP($A30,#REF!,29,0)*BJ30),"")</f>
        <v/>
      </c>
      <c r="GG30" s="350" t="str">
        <f>IF(BK30&gt;0,(VLOOKUP($A30,#REF!,31,0)*BK30),"")</f>
        <v/>
      </c>
      <c r="GH30" s="349" t="str">
        <f>IF(BL30&gt;0,(VLOOKUP($A30,#REF!,29,0)*BL30),"")</f>
        <v/>
      </c>
      <c r="GI30" s="350" t="str">
        <f>IF(BM30&gt;0,(VLOOKUP($A30,#REF!,31,0)*BM30),"")</f>
        <v/>
      </c>
      <c r="GJ30" s="349" t="str">
        <f>IF(BN30&gt;0,(VLOOKUP($A30,#REF!,29,0)*BN30),"")</f>
        <v/>
      </c>
      <c r="GK30" s="350" t="str">
        <f>IF(BO30&gt;0,(VLOOKUP($A30,#REF!,31,0)*BO30),"")</f>
        <v/>
      </c>
      <c r="GL30" s="349" t="str">
        <f>IF(BP30&gt;0,(VLOOKUP($A30,#REF!,29,0)*BP30),"")</f>
        <v/>
      </c>
      <c r="GM30" s="350" t="str">
        <f>IF(BQ30&gt;0,(VLOOKUP($A30,#REF!,31,0)*BQ30),"")</f>
        <v/>
      </c>
      <c r="GN30" s="349" t="str">
        <f>IF(BR30&gt;0,(VLOOKUP($A30,#REF!,29,0)*BR30),"")</f>
        <v/>
      </c>
      <c r="GO30" s="350" t="str">
        <f>IF(BS30&gt;0,(VLOOKUP($A30,#REF!,31,0)*BS30),"")</f>
        <v/>
      </c>
      <c r="GP30" s="349" t="str">
        <f>IF(BT30&gt;0,(VLOOKUP($A30,#REF!,29,0)*BT30),"")</f>
        <v/>
      </c>
      <c r="GQ30" s="350" t="str">
        <f>IF(BU30&gt;0,(VLOOKUP($A30,#REF!,31,0)*BU30),"")</f>
        <v/>
      </c>
      <c r="GR30" s="349" t="str">
        <f>IF(BV30&gt;0,(VLOOKUP($A30,#REF!,29,0)*BV30),"")</f>
        <v/>
      </c>
      <c r="GS30" s="350" t="str">
        <f>IF(BW30&gt;0,(VLOOKUP($A30,#REF!,31,0)*BW30),"")</f>
        <v/>
      </c>
      <c r="GT30" s="349" t="str">
        <f>IF(BX30&gt;0,(VLOOKUP($A30,#REF!,29,0)*BX30),"")</f>
        <v/>
      </c>
      <c r="GU30" s="350" t="str">
        <f>IF(BY30&gt;0,(VLOOKUP($A30,#REF!,31,0)*BY30),"")</f>
        <v/>
      </c>
      <c r="GV30" s="349" t="str">
        <f>IF(BZ30&gt;0,(VLOOKUP($A30,#REF!,29,0)*BZ30),"")</f>
        <v/>
      </c>
      <c r="GW30" s="350" t="str">
        <f>IF(CA30&gt;0,(VLOOKUP($A30,#REF!,31,0)*CA30),"")</f>
        <v/>
      </c>
      <c r="GX30" s="349" t="str">
        <f>IF(CB30&gt;0,(VLOOKUP($A30,#REF!,29,0)*CB30),"")</f>
        <v/>
      </c>
      <c r="GY30" s="350" t="str">
        <f>IF(CC30&gt;0,(VLOOKUP($A30,#REF!,31,0)*CC30),"")</f>
        <v/>
      </c>
      <c r="GZ30" s="349" t="str">
        <f>IF(CD30&gt;0,(VLOOKUP($A30,#REF!,29,0)*CD30),"")</f>
        <v/>
      </c>
      <c r="HA30" s="350" t="str">
        <f>IF(CE30&gt;0,(VLOOKUP($A30,#REF!,31,0)*CE30),"")</f>
        <v/>
      </c>
      <c r="HB30" s="349" t="str">
        <f>IF(CF30&gt;0,(VLOOKUP($A30,#REF!,29,0)*CF30),"")</f>
        <v/>
      </c>
      <c r="HC30" s="350" t="str">
        <f>IF(CG30&gt;0,(VLOOKUP($A30,#REF!,31,0)*CG30),"")</f>
        <v/>
      </c>
      <c r="HD30" s="349" t="str">
        <f>IF(CH30&gt;0,(VLOOKUP($A30,#REF!,29,0)*CH30),"")</f>
        <v/>
      </c>
      <c r="HE30" s="350" t="str">
        <f>IF(CI30&gt;0,(VLOOKUP($A30,#REF!,31,0)*CI30),"")</f>
        <v/>
      </c>
      <c r="HF30" s="349" t="str">
        <f>IF(CJ30&gt;0,(VLOOKUP($A30,#REF!,29,0)*CJ30),"")</f>
        <v/>
      </c>
      <c r="HG30" s="350" t="str">
        <f>IF(CK30&gt;0,(VLOOKUP($A30,#REF!,31,0)*CK30),"")</f>
        <v/>
      </c>
      <c r="HH30" s="349" t="str">
        <f>IF(CL30&gt;0,(VLOOKUP($A30,#REF!,29,0)*CL30),"")</f>
        <v/>
      </c>
      <c r="HI30" s="350" t="str">
        <f>IF(CM30&gt;0,(VLOOKUP($A30,#REF!,31,0)*CM30),"")</f>
        <v/>
      </c>
      <c r="HJ30" s="349" t="str">
        <f>IF(CN30&gt;0,(VLOOKUP($A30,#REF!,29,0)*CN30),"")</f>
        <v/>
      </c>
      <c r="HK30" s="350" t="str">
        <f>IF(CO30&gt;0,(VLOOKUP($A30,#REF!,31,0)*CO30),"")</f>
        <v/>
      </c>
      <c r="HL30" s="349" t="e">
        <f>IF(CP30&gt;0,(VLOOKUP($A30,#REF!,29,0)*CP30),"")</f>
        <v>#REF!</v>
      </c>
      <c r="HM30" s="350" t="str">
        <f>IF(CQ30&gt;0,(VLOOKUP($A30,#REF!,31,0)*CQ30),"")</f>
        <v/>
      </c>
      <c r="HN30" s="349" t="str">
        <f>IF(CR30&gt;0,(VLOOKUP($A30,#REF!,29,0)*CR30),"")</f>
        <v/>
      </c>
      <c r="HO30" s="350" t="str">
        <f>IF(CS30&gt;0,(VLOOKUP($A30,#REF!,31,0)*CS30),"")</f>
        <v/>
      </c>
      <c r="HP30" s="349" t="str">
        <f>IF(CT30&gt;0,(VLOOKUP($A30,#REF!,29,0)*CT30),"")</f>
        <v/>
      </c>
      <c r="HQ30" s="350" t="str">
        <f>IF(CU30&gt;0,(VLOOKUP($A30,#REF!,31,0)*CU30),"")</f>
        <v/>
      </c>
      <c r="HR30" s="349" t="str">
        <f>IF(CV30&gt;0,(VLOOKUP($A30,#REF!,29,0)*CV30),"")</f>
        <v/>
      </c>
      <c r="HS30" s="350" t="str">
        <f>IF(CW30&gt;0,(VLOOKUP($A30,#REF!,31,0)*CW30),"")</f>
        <v/>
      </c>
      <c r="HT30" s="349" t="e">
        <f>IF(CX30&gt;0,(VLOOKUP($A30,#REF!,29,0)*CX30),"")</f>
        <v>#REF!</v>
      </c>
      <c r="HU30" s="350" t="e">
        <f>IF(CY30&gt;0,(VLOOKUP($A30,#REF!,31,0)*CY30),"")</f>
        <v>#REF!</v>
      </c>
      <c r="HV30" s="349" t="str">
        <f>IF(CZ30&gt;0,(VLOOKUP($A30,#REF!,29,0)*CZ30),"")</f>
        <v/>
      </c>
      <c r="HW30" s="350" t="str">
        <f>IF(DA30&gt;0,(VLOOKUP($A30,#REF!,31,0)*DA30),"")</f>
        <v/>
      </c>
      <c r="HX30" s="349" t="str">
        <f>IF(DB30&gt;0,(VLOOKUP($A30,#REF!,29,0)*DB30),"")</f>
        <v/>
      </c>
      <c r="HY30" s="350" t="str">
        <f>IF(DC30&gt;0,(VLOOKUP($A30,#REF!,31,0)*DC30),"")</f>
        <v/>
      </c>
      <c r="HZ30" s="349" t="str">
        <f>IF(DD30&gt;0,(VLOOKUP($A30,#REF!,29,0)*DD30),"")</f>
        <v/>
      </c>
      <c r="IA30" s="350" t="str">
        <f>IF(DE30&gt;0,(VLOOKUP($A30,#REF!,31,0)*DE30),"")</f>
        <v/>
      </c>
      <c r="IB30" s="349" t="str">
        <f>IF(DF30&gt;0,(VLOOKUP($A30,#REF!,29,0)*DF30),"")</f>
        <v/>
      </c>
      <c r="IC30" s="350" t="str">
        <f>IF(DG30&gt;0,(VLOOKUP($A30,#REF!,31,0)*DG30),"")</f>
        <v/>
      </c>
      <c r="ID30" s="344"/>
      <c r="IE30" s="344"/>
      <c r="IF30" s="344"/>
    </row>
    <row r="31" spans="1:240" ht="14.25" customHeight="1" x14ac:dyDescent="0.25">
      <c r="A31" s="5" t="s">
        <v>237</v>
      </c>
      <c r="B31" s="8" t="s">
        <v>130</v>
      </c>
      <c r="C31" s="15" t="s">
        <v>139</v>
      </c>
      <c r="D31" s="217">
        <f t="shared" si="275"/>
        <v>112</v>
      </c>
      <c r="E31" s="215"/>
      <c r="F31" s="13"/>
      <c r="G31" s="56"/>
      <c r="H31" s="13"/>
      <c r="I31" s="56"/>
      <c r="J31" s="13"/>
      <c r="K31" s="56"/>
      <c r="L31" s="13"/>
      <c r="M31" s="56"/>
      <c r="N31" s="13"/>
      <c r="O31" s="56"/>
      <c r="P31" s="13"/>
      <c r="Q31" s="56"/>
      <c r="R31" s="13"/>
      <c r="S31" s="56"/>
      <c r="T31" s="13"/>
      <c r="U31" s="56"/>
      <c r="V31" s="13"/>
      <c r="W31" s="56"/>
      <c r="X31" s="13"/>
      <c r="Y31" s="56"/>
      <c r="Z31" s="13"/>
      <c r="AA31" s="187"/>
      <c r="AB31" s="13"/>
      <c r="AC31" s="56"/>
      <c r="AD31" s="13"/>
      <c r="AE31" s="187"/>
      <c r="AF31" s="13"/>
      <c r="AG31" s="56"/>
      <c r="AH31" s="13"/>
      <c r="AI31" s="56"/>
      <c r="AJ31" s="13"/>
      <c r="AK31" s="56"/>
      <c r="AL31" s="13"/>
      <c r="AM31" s="56"/>
      <c r="AN31" s="13"/>
      <c r="AO31" s="56"/>
      <c r="AP31" s="13"/>
      <c r="AQ31" s="56"/>
      <c r="AR31" s="13"/>
      <c r="AS31" s="56"/>
      <c r="AT31" s="13"/>
      <c r="AU31" s="56"/>
      <c r="AV31" s="13"/>
      <c r="AW31" s="56"/>
      <c r="AX31" s="13"/>
      <c r="AY31" s="56"/>
      <c r="AZ31" s="13"/>
      <c r="BA31" s="56"/>
      <c r="BB31" s="13"/>
      <c r="BC31" s="56"/>
      <c r="BD31" s="13"/>
      <c r="BE31" s="56"/>
      <c r="BF31" s="13"/>
      <c r="BG31" s="56"/>
      <c r="BH31" s="13"/>
      <c r="BI31" s="56"/>
      <c r="BJ31" s="13"/>
      <c r="BK31" s="56"/>
      <c r="BL31" s="13"/>
      <c r="BM31" s="56"/>
      <c r="BN31" s="13">
        <v>88</v>
      </c>
      <c r="BO31" s="56">
        <v>24</v>
      </c>
      <c r="BP31" s="13"/>
      <c r="BQ31" s="187"/>
      <c r="BR31" s="13"/>
      <c r="BS31" s="56"/>
      <c r="BT31" s="13"/>
      <c r="BU31" s="56"/>
      <c r="BV31" s="13"/>
      <c r="BW31" s="56"/>
      <c r="BX31" s="13"/>
      <c r="BY31" s="56"/>
      <c r="BZ31" s="13"/>
      <c r="CA31" s="56"/>
      <c r="CB31" s="13"/>
      <c r="CC31" s="187"/>
      <c r="CD31" s="13"/>
      <c r="CE31" s="56"/>
      <c r="CF31" s="13"/>
      <c r="CG31" s="56"/>
      <c r="CH31" s="13"/>
      <c r="CI31" s="56"/>
      <c r="CJ31" s="13"/>
      <c r="CK31" s="56"/>
      <c r="CL31" s="13"/>
      <c r="CM31" s="56"/>
      <c r="CN31" s="13"/>
      <c r="CO31" s="56"/>
      <c r="CP31" s="13"/>
      <c r="CQ31" s="56"/>
      <c r="CR31" s="13"/>
      <c r="CS31" s="56"/>
      <c r="CT31" s="13"/>
      <c r="CU31" s="187"/>
      <c r="CV31" s="13"/>
      <c r="CW31" s="56"/>
      <c r="CX31" s="13"/>
      <c r="CY31" s="56"/>
      <c r="CZ31" s="13"/>
      <c r="DA31" s="56"/>
      <c r="DB31" s="13"/>
      <c r="DC31" s="56"/>
      <c r="DD31" s="13"/>
      <c r="DE31" s="187"/>
      <c r="DF31" s="13"/>
      <c r="DG31" s="187"/>
      <c r="DH31" s="73"/>
      <c r="DI31" s="45"/>
      <c r="DJ31" s="79"/>
      <c r="DK31" s="73"/>
      <c r="DL31" s="78"/>
      <c r="DM31" s="79"/>
      <c r="DN31" s="5"/>
      <c r="DO31" s="12"/>
      <c r="DP31" s="369"/>
      <c r="DQ31" s="5"/>
      <c r="DR31" s="56"/>
      <c r="DS31" s="5"/>
      <c r="DT31" s="31">
        <f t="shared" si="276"/>
        <v>88</v>
      </c>
      <c r="DU31" s="31" t="e">
        <f>(DT31*(VLOOKUP(A31,#REF!,29,0)))-(IF(DO31="x",MROUND(DP31*(VLOOKUP(A31,#REF!,29,0)*0.08),0.05),0))</f>
        <v>#REF!</v>
      </c>
      <c r="DV31" s="31">
        <f t="shared" si="277"/>
        <v>24</v>
      </c>
      <c r="DW31" s="31" t="e">
        <f>(DV31*(VLOOKUP(A31,#REF!,31,0)))</f>
        <v>#REF!</v>
      </c>
      <c r="DX31" s="318" t="e">
        <f>VLOOKUP(A31,#REF!,33,0)</f>
        <v>#REF!</v>
      </c>
      <c r="DY31" s="31" t="e">
        <f t="shared" si="278"/>
        <v>#REF!</v>
      </c>
      <c r="DZ31" s="309" t="e">
        <f>IF(DY31=0,"","!!")</f>
        <v>#REF!</v>
      </c>
      <c r="EA31" s="5"/>
      <c r="EB31" s="41" t="str">
        <f>IF(F31&gt;0,(VLOOKUP($A31,#REF!,29,0)*F31),"")</f>
        <v/>
      </c>
      <c r="EC31" s="55" t="str">
        <f>IF(G31&gt;0,(VLOOKUP($A31,#REF!,31,0)*G31),"")</f>
        <v/>
      </c>
      <c r="ED31" s="41" t="str">
        <f>IF(H31&gt;0,(VLOOKUP($A31,#REF!,29,0)*H31),"")</f>
        <v/>
      </c>
      <c r="EE31" s="55" t="str">
        <f>IF(I31&gt;0,(VLOOKUP($A31,#REF!,31,0)*I31),"")</f>
        <v/>
      </c>
      <c r="EF31" s="41" t="str">
        <f>IF(J31&gt;0,(VLOOKUP($A31,#REF!,29,0)*J31),"")</f>
        <v/>
      </c>
      <c r="EG31" s="55" t="str">
        <f>IF(K31&gt;0,(VLOOKUP($A31,#REF!,31,0)*K31),"")</f>
        <v/>
      </c>
      <c r="EH31" s="41" t="str">
        <f>IF(L31&gt;0,(VLOOKUP($A31,#REF!,29,0)*L31),"")</f>
        <v/>
      </c>
      <c r="EI31" s="55" t="str">
        <f>IF(M31&gt;0,(VLOOKUP($A31,#REF!,31,0)*M31),"")</f>
        <v/>
      </c>
      <c r="EJ31" s="41" t="str">
        <f>IF(N31&gt;0,(VLOOKUP($A31,#REF!,29,0)*N31),"")</f>
        <v/>
      </c>
      <c r="EK31" s="55" t="str">
        <f>IF(O31&gt;0,(VLOOKUP($A31,#REF!,31,0)*O31),"")</f>
        <v/>
      </c>
      <c r="EL31" s="41" t="str">
        <f>IF(P31&gt;0,(VLOOKUP($A31,#REF!,29,0)*P31),"")</f>
        <v/>
      </c>
      <c r="EM31" s="55" t="str">
        <f>IF(Q31&gt;0,(VLOOKUP($A31,#REF!,31,0)*Q31),"")</f>
        <v/>
      </c>
      <c r="EN31" s="41" t="str">
        <f>IF(R31&gt;0,(VLOOKUP($A31,#REF!,29,0)*R31),"")</f>
        <v/>
      </c>
      <c r="EO31" s="55" t="str">
        <f>IF(S31&gt;0,(VLOOKUP($A31,#REF!,31,0)*S31),"")</f>
        <v/>
      </c>
      <c r="EP31" s="41" t="str">
        <f>IF(T31&gt;0,(VLOOKUP($A31,#REF!,29,0)*T31),"")</f>
        <v/>
      </c>
      <c r="EQ31" s="55" t="str">
        <f>IF(U31&gt;0,(VLOOKUP($A31,#REF!,31,0)*U31),"")</f>
        <v/>
      </c>
      <c r="ER31" s="41" t="str">
        <f>IF(V31&gt;0,(VLOOKUP($A31,#REF!,29,0)*V31),"")</f>
        <v/>
      </c>
      <c r="ES31" s="55" t="str">
        <f>IF(W31&gt;0,(VLOOKUP($A31,#REF!,31,0)*W31),"")</f>
        <v/>
      </c>
      <c r="ET31" s="41" t="str">
        <f>IF(X31&gt;0,(VLOOKUP($A31,#REF!,29,0)*X31),"")</f>
        <v/>
      </c>
      <c r="EU31" s="55" t="str">
        <f>IF(Y31&gt;0,(VLOOKUP($A31,#REF!,31,0)*Y31),"")</f>
        <v/>
      </c>
      <c r="EV31" s="41" t="str">
        <f>IF(Z31&gt;0,(VLOOKUP($A31,#REF!,29,0)*Z31),"")</f>
        <v/>
      </c>
      <c r="EW31" s="55" t="str">
        <f>IF(AA31&gt;0,(VLOOKUP($A31,#REF!,31,0)*AA31),"")</f>
        <v/>
      </c>
      <c r="EX31" s="41" t="str">
        <f>IF(AB31&gt;0,(VLOOKUP($A31,#REF!,29,0)*AB31),"")</f>
        <v/>
      </c>
      <c r="EY31" s="55" t="str">
        <f>IF(AC31&gt;0,(VLOOKUP($A31,#REF!,31,0)*AC31),"")</f>
        <v/>
      </c>
      <c r="EZ31" s="41" t="str">
        <f>IF(AD31&gt;0,(VLOOKUP($A31,#REF!,29,0)*AD31),"")</f>
        <v/>
      </c>
      <c r="FA31" s="55" t="str">
        <f>IF(AE31&gt;0,(VLOOKUP($A31,#REF!,31,0)*AE31),"")</f>
        <v/>
      </c>
      <c r="FB31" s="41" t="str">
        <f>IF(AF31&gt;0,(VLOOKUP($A31,#REF!,29,0)*AF31),"")</f>
        <v/>
      </c>
      <c r="FC31" s="55" t="str">
        <f>IF(AG31&gt;0,(VLOOKUP($A31,#REF!,31,0)*AG31),"")</f>
        <v/>
      </c>
      <c r="FD31" s="41" t="str">
        <f>IF(AH31&gt;0,(VLOOKUP($A31,#REF!,29,0)*AH31),"")</f>
        <v/>
      </c>
      <c r="FE31" s="55" t="str">
        <f>IF(AI31&gt;0,(VLOOKUP($A31,#REF!,31,0)*AI31),"")</f>
        <v/>
      </c>
      <c r="FF31" s="41" t="str">
        <f>IF(AJ31&gt;0,(VLOOKUP($A31,#REF!,29,0)*AJ31),"")</f>
        <v/>
      </c>
      <c r="FG31" s="55" t="str">
        <f>IF(AK31&gt;0,(VLOOKUP($A31,#REF!,31,0)*AK31),"")</f>
        <v/>
      </c>
      <c r="FH31" s="41" t="str">
        <f>IF(AL31&gt;0,(VLOOKUP($A31,#REF!,29,0)*AL31),"")</f>
        <v/>
      </c>
      <c r="FI31" s="55" t="str">
        <f>IF(AM31&gt;0,(VLOOKUP($A31,#REF!,31,0)*AM31),"")</f>
        <v/>
      </c>
      <c r="FJ31" s="41" t="str">
        <f>IF(AN31&gt;0,(VLOOKUP($A31,#REF!,29,0)*AN31),"")</f>
        <v/>
      </c>
      <c r="FK31" s="55" t="str">
        <f>IF(AO31&gt;0,(VLOOKUP($A31,#REF!,31,0)*AO31),"")</f>
        <v/>
      </c>
      <c r="FL31" s="41" t="str">
        <f>IF(AP31&gt;0,(VLOOKUP($A31,#REF!,29,0)*AP31),"")</f>
        <v/>
      </c>
      <c r="FM31" s="55" t="str">
        <f>IF(AQ31&gt;0,(VLOOKUP($A31,#REF!,31,0)*AQ31),"")</f>
        <v/>
      </c>
      <c r="FN31" s="41" t="str">
        <f>IF(AR31&gt;0,(VLOOKUP($A31,#REF!,29,0)*AR31),"")</f>
        <v/>
      </c>
      <c r="FO31" s="55" t="str">
        <f>IF(AS31&gt;0,(VLOOKUP($A31,#REF!,31,0)*AS31),"")</f>
        <v/>
      </c>
      <c r="FP31" s="41" t="str">
        <f>IF(AT31&gt;0,(VLOOKUP($A31,#REF!,29,0)*AT31),"")</f>
        <v/>
      </c>
      <c r="FQ31" s="55" t="str">
        <f>IF(AU31&gt;0,(VLOOKUP($A31,#REF!,31,0)*AU31),"")</f>
        <v/>
      </c>
      <c r="FR31" s="41" t="str">
        <f>IF(AV31&gt;0,(VLOOKUP($A31,#REF!,29,0)*AV31),"")</f>
        <v/>
      </c>
      <c r="FS31" s="55" t="str">
        <f>IF(AW31&gt;0,(VLOOKUP($A31,#REF!,31,0)*AW31),"")</f>
        <v/>
      </c>
      <c r="FT31" s="41" t="str">
        <f>IF(AX31&gt;0,(VLOOKUP($A31,#REF!,29,0)*AX31),"")</f>
        <v/>
      </c>
      <c r="FU31" s="55" t="str">
        <f>IF(AY31&gt;0,(VLOOKUP($A31,#REF!,31,0)*AY31),"")</f>
        <v/>
      </c>
      <c r="FV31" s="41" t="str">
        <f>IF(AZ31&gt;0,(VLOOKUP($A31,#REF!,29,0)*AZ31),"")</f>
        <v/>
      </c>
      <c r="FW31" s="55" t="str">
        <f>IF(BA31&gt;0,(VLOOKUP($A31,#REF!,31,0)*BA31),"")</f>
        <v/>
      </c>
      <c r="FX31" s="41" t="str">
        <f>IF(BB31&gt;0,(VLOOKUP($A31,#REF!,29,0)*BB31),"")</f>
        <v/>
      </c>
      <c r="FY31" s="55" t="str">
        <f>IF(BC31&gt;0,(VLOOKUP($A31,#REF!,31,0)*BC31),"")</f>
        <v/>
      </c>
      <c r="FZ31" s="41" t="str">
        <f>IF(BD31&gt;0,(VLOOKUP($A31,#REF!,29,0)*BD31),"")</f>
        <v/>
      </c>
      <c r="GA31" s="55" t="str">
        <f>IF(BE31&gt;0,(VLOOKUP($A31,#REF!,31,0)*BE31),"")</f>
        <v/>
      </c>
      <c r="GB31" s="41" t="str">
        <f>IF(BF31&gt;0,(VLOOKUP($A31,#REF!,29,0)*BF31),"")</f>
        <v/>
      </c>
      <c r="GC31" s="55" t="str">
        <f>IF(BG31&gt;0,(VLOOKUP($A31,#REF!,31,0)*BG31),"")</f>
        <v/>
      </c>
      <c r="GD31" s="41" t="str">
        <f>IF(BH31&gt;0,(VLOOKUP($A31,#REF!,29,0)*BH31),"")</f>
        <v/>
      </c>
      <c r="GE31" s="55" t="str">
        <f>IF(BI31&gt;0,(VLOOKUP($A31,#REF!,31,0)*BI31),"")</f>
        <v/>
      </c>
      <c r="GF31" s="41" t="str">
        <f>IF(BJ31&gt;0,(VLOOKUP($A31,#REF!,29,0)*BJ31),"")</f>
        <v/>
      </c>
      <c r="GG31" s="55" t="str">
        <f>IF(BK31&gt;0,(VLOOKUP($A31,#REF!,31,0)*BK31),"")</f>
        <v/>
      </c>
      <c r="GH31" s="41" t="str">
        <f>IF(BL31&gt;0,(VLOOKUP($A31,#REF!,29,0)*BL31),"")</f>
        <v/>
      </c>
      <c r="GI31" s="55" t="str">
        <f>IF(BM31&gt;0,(VLOOKUP($A31,#REF!,31,0)*BM31),"")</f>
        <v/>
      </c>
      <c r="GJ31" s="41" t="e">
        <f>IF(BN31&gt;0,(VLOOKUP($A31,#REF!,29,0)*BN31),"")</f>
        <v>#REF!</v>
      </c>
      <c r="GK31" s="55" t="e">
        <f>IF(BO31&gt;0,(VLOOKUP($A31,#REF!,31,0)*BO31),"")</f>
        <v>#REF!</v>
      </c>
      <c r="GL31" s="41" t="str">
        <f>IF(BP31&gt;0,(VLOOKUP($A31,#REF!,29,0)*BP31),"")</f>
        <v/>
      </c>
      <c r="GM31" s="55" t="str">
        <f>IF(BQ31&gt;0,(VLOOKUP($A31,#REF!,31,0)*BQ31),"")</f>
        <v/>
      </c>
      <c r="GN31" s="41" t="str">
        <f>IF(BR31&gt;0,(VLOOKUP($A31,#REF!,29,0)*BR31),"")</f>
        <v/>
      </c>
      <c r="GO31" s="55" t="str">
        <f>IF(BS31&gt;0,(VLOOKUP($A31,#REF!,31,0)*BS31),"")</f>
        <v/>
      </c>
      <c r="GP31" s="41" t="str">
        <f>IF(BT31&gt;0,(VLOOKUP($A31,#REF!,29,0)*BT31),"")</f>
        <v/>
      </c>
      <c r="GQ31" s="55" t="str">
        <f>IF(BU31&gt;0,(VLOOKUP($A31,#REF!,31,0)*BU31),"")</f>
        <v/>
      </c>
      <c r="GR31" s="41" t="str">
        <f>IF(BV31&gt;0,(VLOOKUP($A31,#REF!,29,0)*BV31),"")</f>
        <v/>
      </c>
      <c r="GS31" s="55" t="str">
        <f>IF(BW31&gt;0,(VLOOKUP($A31,#REF!,31,0)*BW31),"")</f>
        <v/>
      </c>
      <c r="GT31" s="41" t="str">
        <f>IF(BX31&gt;0,(VLOOKUP($A31,#REF!,29,0)*BX31),"")</f>
        <v/>
      </c>
      <c r="GU31" s="55" t="str">
        <f>IF(BY31&gt;0,(VLOOKUP($A31,#REF!,31,0)*BY31),"")</f>
        <v/>
      </c>
      <c r="GV31" s="41" t="str">
        <f>IF(BZ31&gt;0,(VLOOKUP($A31,#REF!,29,0)*BZ31),"")</f>
        <v/>
      </c>
      <c r="GW31" s="55" t="str">
        <f>IF(CA31&gt;0,(VLOOKUP($A31,#REF!,31,0)*CA31),"")</f>
        <v/>
      </c>
      <c r="GX31" s="41" t="str">
        <f>IF(CB31&gt;0,(VLOOKUP($A31,#REF!,29,0)*CB31),"")</f>
        <v/>
      </c>
      <c r="GY31" s="55" t="str">
        <f>IF(CC31&gt;0,(VLOOKUP($A31,#REF!,31,0)*CC31),"")</f>
        <v/>
      </c>
      <c r="GZ31" s="41" t="str">
        <f>IF(CD31&gt;0,(VLOOKUP($A31,#REF!,29,0)*CD31),"")</f>
        <v/>
      </c>
      <c r="HA31" s="55" t="str">
        <f>IF(CE31&gt;0,(VLOOKUP($A31,#REF!,31,0)*CE31),"")</f>
        <v/>
      </c>
      <c r="HB31" s="41" t="str">
        <f>IF(CF31&gt;0,(VLOOKUP($A31,#REF!,29,0)*CF31),"")</f>
        <v/>
      </c>
      <c r="HC31" s="55" t="str">
        <f>IF(CG31&gt;0,(VLOOKUP($A31,#REF!,31,0)*CG31),"")</f>
        <v/>
      </c>
      <c r="HD31" s="41" t="str">
        <f>IF(CH31&gt;0,(VLOOKUP($A31,#REF!,29,0)*CH31),"")</f>
        <v/>
      </c>
      <c r="HE31" s="55" t="str">
        <f>IF(CI31&gt;0,(VLOOKUP($A31,#REF!,31,0)*CI31),"")</f>
        <v/>
      </c>
      <c r="HF31" s="41" t="str">
        <f>IF(CJ31&gt;0,(VLOOKUP($A31,#REF!,29,0)*CJ31),"")</f>
        <v/>
      </c>
      <c r="HG31" s="55" t="str">
        <f>IF(CK31&gt;0,(VLOOKUP($A31,#REF!,31,0)*CK31),"")</f>
        <v/>
      </c>
      <c r="HH31" s="41" t="str">
        <f>IF(CL31&gt;0,(VLOOKUP($A31,#REF!,29,0)*CL31),"")</f>
        <v/>
      </c>
      <c r="HI31" s="55" t="str">
        <f>IF(CM31&gt;0,(VLOOKUP($A31,#REF!,31,0)*CM31),"")</f>
        <v/>
      </c>
      <c r="HJ31" s="41" t="str">
        <f>IF(CN31&gt;0,(VLOOKUP($A31,#REF!,29,0)*CN31),"")</f>
        <v/>
      </c>
      <c r="HK31" s="55" t="str">
        <f>IF(CO31&gt;0,(VLOOKUP($A31,#REF!,31,0)*CO31),"")</f>
        <v/>
      </c>
      <c r="HL31" s="41" t="str">
        <f>IF(CP31&gt;0,(VLOOKUP($A31,#REF!,29,0)*CP31),"")</f>
        <v/>
      </c>
      <c r="HM31" s="55" t="str">
        <f>IF(CQ31&gt;0,(VLOOKUP($A31,#REF!,31,0)*CQ31),"")</f>
        <v/>
      </c>
      <c r="HN31" s="41" t="str">
        <f>IF(CR31&gt;0,(VLOOKUP($A31,#REF!,29,0)*CR31),"")</f>
        <v/>
      </c>
      <c r="HO31" s="55" t="str">
        <f>IF(CS31&gt;0,(VLOOKUP($A31,#REF!,31,0)*CS31),"")</f>
        <v/>
      </c>
      <c r="HP31" s="41" t="str">
        <f>IF(CT31&gt;0,(VLOOKUP($A31,#REF!,29,0)*CT31),"")</f>
        <v/>
      </c>
      <c r="HQ31" s="55" t="str">
        <f>IF(CU31&gt;0,(VLOOKUP($A31,#REF!,31,0)*CU31),"")</f>
        <v/>
      </c>
      <c r="HR31" s="41" t="str">
        <f>IF(CV31&gt;0,(VLOOKUP($A31,#REF!,29,0)*CV31),"")</f>
        <v/>
      </c>
      <c r="HS31" s="55" t="str">
        <f>IF(CW31&gt;0,(VLOOKUP($A31,#REF!,31,0)*CW31),"")</f>
        <v/>
      </c>
      <c r="HT31" s="41" t="str">
        <f>IF(CX31&gt;0,(VLOOKUP($A31,#REF!,29,0)*CX31),"")</f>
        <v/>
      </c>
      <c r="HU31" s="55" t="str">
        <f>IF(CY31&gt;0,(VLOOKUP($A31,#REF!,31,0)*CY31),"")</f>
        <v/>
      </c>
      <c r="HV31" s="41" t="str">
        <f>IF(CZ31&gt;0,(VLOOKUP($A31,#REF!,29,0)*CZ31),"")</f>
        <v/>
      </c>
      <c r="HW31" s="55" t="str">
        <f>IF(DA31&gt;0,(VLOOKUP($A31,#REF!,31,0)*DA31),"")</f>
        <v/>
      </c>
      <c r="HX31" s="41" t="str">
        <f>IF(DB31&gt;0,(VLOOKUP($A31,#REF!,29,0)*DB31),"")</f>
        <v/>
      </c>
      <c r="HY31" s="55" t="str">
        <f>IF(DC31&gt;0,(VLOOKUP($A31,#REF!,31,0)*DC31),"")</f>
        <v/>
      </c>
      <c r="HZ31" s="41" t="str">
        <f>IF(DD31&gt;0,(VLOOKUP($A31,#REF!,29,0)*DD31),"")</f>
        <v/>
      </c>
      <c r="IA31" s="55" t="str">
        <f>IF(DE31&gt;0,(VLOOKUP($A31,#REF!,31,0)*DE31),"")</f>
        <v/>
      </c>
      <c r="IB31" s="41" t="str">
        <f>IF(DF31&gt;0,(VLOOKUP($A31,#REF!,29,0)*DF31),"")</f>
        <v/>
      </c>
      <c r="IC31" s="55" t="str">
        <f>IF(DG31&gt;0,(VLOOKUP($A31,#REF!,31,0)*DG31),"")</f>
        <v/>
      </c>
      <c r="ID31" s="5"/>
      <c r="IE31" s="5"/>
      <c r="IF31" s="5"/>
    </row>
    <row r="32" spans="1:240" x14ac:dyDescent="0.25">
      <c r="A32" s="344" t="s">
        <v>238</v>
      </c>
      <c r="B32" s="360" t="s">
        <v>22</v>
      </c>
      <c r="C32" s="361" t="s">
        <v>23</v>
      </c>
      <c r="D32" s="347">
        <f t="shared" si="275"/>
        <v>132</v>
      </c>
      <c r="E32" s="348"/>
      <c r="F32" s="362"/>
      <c r="G32" s="363"/>
      <c r="H32" s="362"/>
      <c r="I32" s="363"/>
      <c r="J32" s="362"/>
      <c r="K32" s="363"/>
      <c r="L32" s="362"/>
      <c r="M32" s="363"/>
      <c r="N32" s="362"/>
      <c r="O32" s="363"/>
      <c r="P32" s="362"/>
      <c r="Q32" s="363"/>
      <c r="R32" s="362"/>
      <c r="S32" s="363"/>
      <c r="T32" s="362"/>
      <c r="U32" s="363"/>
      <c r="V32" s="362"/>
      <c r="W32" s="363"/>
      <c r="X32" s="362"/>
      <c r="Y32" s="363"/>
      <c r="Z32" s="362"/>
      <c r="AA32" s="364"/>
      <c r="AB32" s="362"/>
      <c r="AC32" s="363"/>
      <c r="AD32" s="362"/>
      <c r="AE32" s="364"/>
      <c r="AF32" s="362"/>
      <c r="AG32" s="363"/>
      <c r="AH32" s="362"/>
      <c r="AI32" s="363"/>
      <c r="AJ32" s="362"/>
      <c r="AK32" s="363"/>
      <c r="AL32" s="362"/>
      <c r="AM32" s="363"/>
      <c r="AN32" s="362"/>
      <c r="AO32" s="363"/>
      <c r="AP32" s="362"/>
      <c r="AQ32" s="363"/>
      <c r="AR32" s="362"/>
      <c r="AS32" s="363"/>
      <c r="AT32" s="362"/>
      <c r="AU32" s="363"/>
      <c r="AV32" s="362"/>
      <c r="AW32" s="363"/>
      <c r="AX32" s="362"/>
      <c r="AY32" s="363"/>
      <c r="AZ32" s="362"/>
      <c r="BA32" s="363"/>
      <c r="BB32" s="362"/>
      <c r="BC32" s="363"/>
      <c r="BD32" s="362"/>
      <c r="BE32" s="363"/>
      <c r="BF32" s="362"/>
      <c r="BG32" s="363"/>
      <c r="BH32" s="362"/>
      <c r="BI32" s="363"/>
      <c r="BJ32" s="362"/>
      <c r="BK32" s="363"/>
      <c r="BL32" s="362"/>
      <c r="BM32" s="363"/>
      <c r="BN32" s="362"/>
      <c r="BO32" s="363"/>
      <c r="BP32" s="362"/>
      <c r="BQ32" s="364"/>
      <c r="BR32" s="362"/>
      <c r="BS32" s="363"/>
      <c r="BT32" s="362"/>
      <c r="BU32" s="363"/>
      <c r="BV32" s="362"/>
      <c r="BW32" s="363"/>
      <c r="BX32" s="362"/>
      <c r="BY32" s="363"/>
      <c r="BZ32" s="362"/>
      <c r="CA32" s="363"/>
      <c r="CB32" s="362"/>
      <c r="CC32" s="364"/>
      <c r="CD32" s="362"/>
      <c r="CE32" s="363"/>
      <c r="CF32" s="362"/>
      <c r="CG32" s="363"/>
      <c r="CH32" s="362"/>
      <c r="CI32" s="363"/>
      <c r="CJ32" s="362"/>
      <c r="CK32" s="363"/>
      <c r="CL32" s="362"/>
      <c r="CM32" s="363"/>
      <c r="CN32" s="362"/>
      <c r="CO32" s="363"/>
      <c r="CP32" s="362">
        <v>15</v>
      </c>
      <c r="CQ32" s="363">
        <v>8</v>
      </c>
      <c r="CR32" s="362"/>
      <c r="CS32" s="363"/>
      <c r="CT32" s="362"/>
      <c r="CU32" s="364"/>
      <c r="CV32" s="362"/>
      <c r="CW32" s="363"/>
      <c r="CX32" s="362"/>
      <c r="CY32" s="363"/>
      <c r="CZ32" s="362"/>
      <c r="DA32" s="363"/>
      <c r="DB32" s="362">
        <v>93</v>
      </c>
      <c r="DC32" s="363">
        <v>16</v>
      </c>
      <c r="DD32" s="362"/>
      <c r="DE32" s="364"/>
      <c r="DF32" s="362"/>
      <c r="DG32" s="364"/>
      <c r="DH32" s="352"/>
      <c r="DI32" s="365"/>
      <c r="DJ32" s="363"/>
      <c r="DK32" s="352"/>
      <c r="DL32" s="365"/>
      <c r="DM32" s="363"/>
      <c r="DN32" s="344"/>
      <c r="DO32" s="366"/>
      <c r="DP32" s="367"/>
      <c r="DQ32" s="344"/>
      <c r="DR32" s="363"/>
      <c r="DS32" s="344"/>
      <c r="DT32" s="357">
        <f t="shared" si="276"/>
        <v>108</v>
      </c>
      <c r="DU32" s="357" t="e">
        <f>(DT32*(VLOOKUP(A32,#REF!,29,0)))-(IF(DO32="x",MROUND(DP32*(VLOOKUP(A32,#REF!,29,0)*0.08),0.05),0))</f>
        <v>#REF!</v>
      </c>
      <c r="DV32" s="357">
        <f t="shared" si="277"/>
        <v>24</v>
      </c>
      <c r="DW32" s="357" t="e">
        <f>(DV32*(VLOOKUP(A32,#REF!,31,0)))</f>
        <v>#REF!</v>
      </c>
      <c r="DX32" s="358" t="e">
        <f>VLOOKUP(A32,#REF!,33,0)</f>
        <v>#REF!</v>
      </c>
      <c r="DY32" s="357" t="e">
        <f t="shared" si="278"/>
        <v>#REF!</v>
      </c>
      <c r="DZ32" s="359" t="e">
        <f t="shared" ref="DZ32:DZ88" si="279">IF(DY32=0,"","!!")</f>
        <v>#REF!</v>
      </c>
      <c r="EA32" s="344"/>
      <c r="EB32" s="349" t="str">
        <f>IF(F32&gt;0,(VLOOKUP($A32,#REF!,29,0)*F32),"")</f>
        <v/>
      </c>
      <c r="EC32" s="350" t="str">
        <f>IF(G32&gt;0,(VLOOKUP($A32,#REF!,31,0)*G32),"")</f>
        <v/>
      </c>
      <c r="ED32" s="349" t="str">
        <f>IF(H32&gt;0,(VLOOKUP($A32,#REF!,29,0)*H32),"")</f>
        <v/>
      </c>
      <c r="EE32" s="350" t="str">
        <f>IF(I32&gt;0,(VLOOKUP($A32,#REF!,31,0)*I32),"")</f>
        <v/>
      </c>
      <c r="EF32" s="349" t="str">
        <f>IF(J32&gt;0,(VLOOKUP($A32,#REF!,29,0)*J32),"")</f>
        <v/>
      </c>
      <c r="EG32" s="350" t="str">
        <f>IF(K32&gt;0,(VLOOKUP($A32,#REF!,31,0)*K32),"")</f>
        <v/>
      </c>
      <c r="EH32" s="349" t="str">
        <f>IF(L32&gt;0,(VLOOKUP($A32,#REF!,29,0)*L32),"")</f>
        <v/>
      </c>
      <c r="EI32" s="350" t="str">
        <f>IF(M32&gt;0,(VLOOKUP($A32,#REF!,31,0)*M32),"")</f>
        <v/>
      </c>
      <c r="EJ32" s="349" t="str">
        <f>IF(N32&gt;0,(VLOOKUP($A32,#REF!,29,0)*N32),"")</f>
        <v/>
      </c>
      <c r="EK32" s="350" t="str">
        <f>IF(O32&gt;0,(VLOOKUP($A32,#REF!,31,0)*O32),"")</f>
        <v/>
      </c>
      <c r="EL32" s="349" t="str">
        <f>IF(P32&gt;0,(VLOOKUP($A32,#REF!,29,0)*P32),"")</f>
        <v/>
      </c>
      <c r="EM32" s="350" t="str">
        <f>IF(Q32&gt;0,(VLOOKUP($A32,#REF!,31,0)*Q32),"")</f>
        <v/>
      </c>
      <c r="EN32" s="349" t="str">
        <f>IF(R32&gt;0,(VLOOKUP($A32,#REF!,29,0)*R32),"")</f>
        <v/>
      </c>
      <c r="EO32" s="350" t="str">
        <f>IF(S32&gt;0,(VLOOKUP($A32,#REF!,31,0)*S32),"")</f>
        <v/>
      </c>
      <c r="EP32" s="349" t="str">
        <f>IF(T32&gt;0,(VLOOKUP($A32,#REF!,29,0)*T32),"")</f>
        <v/>
      </c>
      <c r="EQ32" s="350" t="str">
        <f>IF(U32&gt;0,(VLOOKUP($A32,#REF!,31,0)*U32),"")</f>
        <v/>
      </c>
      <c r="ER32" s="349" t="str">
        <f>IF(V32&gt;0,(VLOOKUP($A32,#REF!,29,0)*V32),"")</f>
        <v/>
      </c>
      <c r="ES32" s="350" t="str">
        <f>IF(W32&gt;0,(VLOOKUP($A32,#REF!,31,0)*W32),"")</f>
        <v/>
      </c>
      <c r="ET32" s="349" t="str">
        <f>IF(X32&gt;0,(VLOOKUP($A32,#REF!,29,0)*X32),"")</f>
        <v/>
      </c>
      <c r="EU32" s="350" t="str">
        <f>IF(Y32&gt;0,(VLOOKUP($A32,#REF!,31,0)*Y32),"")</f>
        <v/>
      </c>
      <c r="EV32" s="349" t="str">
        <f>IF(Z32&gt;0,(VLOOKUP($A32,#REF!,29,0)*Z32),"")</f>
        <v/>
      </c>
      <c r="EW32" s="350" t="str">
        <f>IF(AA32&gt;0,(VLOOKUP($A32,#REF!,31,0)*AA32),"")</f>
        <v/>
      </c>
      <c r="EX32" s="349" t="str">
        <f>IF(AB32&gt;0,(VLOOKUP($A32,#REF!,29,0)*AB32),"")</f>
        <v/>
      </c>
      <c r="EY32" s="350" t="str">
        <f>IF(AC32&gt;0,(VLOOKUP($A32,#REF!,31,0)*AC32),"")</f>
        <v/>
      </c>
      <c r="EZ32" s="349" t="str">
        <f>IF(AD32&gt;0,(VLOOKUP($A32,#REF!,29,0)*AD32),"")</f>
        <v/>
      </c>
      <c r="FA32" s="350" t="str">
        <f>IF(AE32&gt;0,(VLOOKUP($A32,#REF!,31,0)*AE32),"")</f>
        <v/>
      </c>
      <c r="FB32" s="349" t="str">
        <f>IF(AF32&gt;0,(VLOOKUP($A32,#REF!,29,0)*AF32),"")</f>
        <v/>
      </c>
      <c r="FC32" s="350" t="str">
        <f>IF(AG32&gt;0,(VLOOKUP($A32,#REF!,31,0)*AG32),"")</f>
        <v/>
      </c>
      <c r="FD32" s="349" t="str">
        <f>IF(AH32&gt;0,(VLOOKUP($A32,#REF!,29,0)*AH32),"")</f>
        <v/>
      </c>
      <c r="FE32" s="350" t="str">
        <f>IF(AI32&gt;0,(VLOOKUP($A32,#REF!,31,0)*AI32),"")</f>
        <v/>
      </c>
      <c r="FF32" s="349" t="str">
        <f>IF(AJ32&gt;0,(VLOOKUP($A32,#REF!,29,0)*AJ32),"")</f>
        <v/>
      </c>
      <c r="FG32" s="350" t="str">
        <f>IF(AK32&gt;0,(VLOOKUP($A32,#REF!,31,0)*AK32),"")</f>
        <v/>
      </c>
      <c r="FH32" s="349" t="str">
        <f>IF(AL32&gt;0,(VLOOKUP($A32,#REF!,29,0)*AL32),"")</f>
        <v/>
      </c>
      <c r="FI32" s="350" t="str">
        <f>IF(AM32&gt;0,(VLOOKUP($A32,#REF!,31,0)*AM32),"")</f>
        <v/>
      </c>
      <c r="FJ32" s="349" t="str">
        <f>IF(AN32&gt;0,(VLOOKUP($A32,#REF!,29,0)*AN32),"")</f>
        <v/>
      </c>
      <c r="FK32" s="350" t="str">
        <f>IF(AO32&gt;0,(VLOOKUP($A32,#REF!,31,0)*AO32),"")</f>
        <v/>
      </c>
      <c r="FL32" s="349" t="str">
        <f>IF(AP32&gt;0,(VLOOKUP($A32,#REF!,29,0)*AP32),"")</f>
        <v/>
      </c>
      <c r="FM32" s="350" t="str">
        <f>IF(AQ32&gt;0,(VLOOKUP($A32,#REF!,31,0)*AQ32),"")</f>
        <v/>
      </c>
      <c r="FN32" s="349" t="str">
        <f>IF(AR32&gt;0,(VLOOKUP($A32,#REF!,29,0)*AR32),"")</f>
        <v/>
      </c>
      <c r="FO32" s="350" t="str">
        <f>IF(AS32&gt;0,(VLOOKUP($A32,#REF!,31,0)*AS32),"")</f>
        <v/>
      </c>
      <c r="FP32" s="349" t="str">
        <f>IF(AT32&gt;0,(VLOOKUP($A32,#REF!,29,0)*AT32),"")</f>
        <v/>
      </c>
      <c r="FQ32" s="350" t="str">
        <f>IF(AU32&gt;0,(VLOOKUP($A32,#REF!,31,0)*AU32),"")</f>
        <v/>
      </c>
      <c r="FR32" s="349" t="str">
        <f>IF(AV32&gt;0,(VLOOKUP($A32,#REF!,29,0)*AV32),"")</f>
        <v/>
      </c>
      <c r="FS32" s="350" t="str">
        <f>IF(AW32&gt;0,(VLOOKUP($A32,#REF!,31,0)*AW32),"")</f>
        <v/>
      </c>
      <c r="FT32" s="349" t="str">
        <f>IF(AX32&gt;0,(VLOOKUP($A32,#REF!,29,0)*AX32),"")</f>
        <v/>
      </c>
      <c r="FU32" s="350" t="str">
        <f>IF(AY32&gt;0,(VLOOKUP($A32,#REF!,31,0)*AY32),"")</f>
        <v/>
      </c>
      <c r="FV32" s="349" t="str">
        <f>IF(AZ32&gt;0,(VLOOKUP($A32,#REF!,29,0)*AZ32),"")</f>
        <v/>
      </c>
      <c r="FW32" s="350" t="str">
        <f>IF(BA32&gt;0,(VLOOKUP($A32,#REF!,31,0)*BA32),"")</f>
        <v/>
      </c>
      <c r="FX32" s="349" t="str">
        <f>IF(BB32&gt;0,(VLOOKUP($A32,#REF!,29,0)*BB32),"")</f>
        <v/>
      </c>
      <c r="FY32" s="350" t="str">
        <f>IF(BC32&gt;0,(VLOOKUP($A32,#REF!,31,0)*BC32),"")</f>
        <v/>
      </c>
      <c r="FZ32" s="349" t="str">
        <f>IF(BD32&gt;0,(VLOOKUP($A32,#REF!,29,0)*BD32),"")</f>
        <v/>
      </c>
      <c r="GA32" s="350" t="str">
        <f>IF(BE32&gt;0,(VLOOKUP($A32,#REF!,31,0)*BE32),"")</f>
        <v/>
      </c>
      <c r="GB32" s="349" t="str">
        <f>IF(BF32&gt;0,(VLOOKUP($A32,#REF!,29,0)*BF32),"")</f>
        <v/>
      </c>
      <c r="GC32" s="350" t="str">
        <f>IF(BG32&gt;0,(VLOOKUP($A32,#REF!,31,0)*BG32),"")</f>
        <v/>
      </c>
      <c r="GD32" s="349" t="str">
        <f>IF(BH32&gt;0,(VLOOKUP($A32,#REF!,29,0)*BH32),"")</f>
        <v/>
      </c>
      <c r="GE32" s="350" t="str">
        <f>IF(BI32&gt;0,(VLOOKUP($A32,#REF!,31,0)*BI32),"")</f>
        <v/>
      </c>
      <c r="GF32" s="349" t="str">
        <f>IF(BJ32&gt;0,(VLOOKUP($A32,#REF!,29,0)*BJ32),"")</f>
        <v/>
      </c>
      <c r="GG32" s="350" t="str">
        <f>IF(BK32&gt;0,(VLOOKUP($A32,#REF!,31,0)*BK32),"")</f>
        <v/>
      </c>
      <c r="GH32" s="349" t="str">
        <f>IF(BL32&gt;0,(VLOOKUP($A32,#REF!,29,0)*BL32),"")</f>
        <v/>
      </c>
      <c r="GI32" s="350" t="str">
        <f>IF(BM32&gt;0,(VLOOKUP($A32,#REF!,31,0)*BM32),"")</f>
        <v/>
      </c>
      <c r="GJ32" s="349" t="str">
        <f>IF(BN32&gt;0,(VLOOKUP($A32,#REF!,29,0)*BN32),"")</f>
        <v/>
      </c>
      <c r="GK32" s="350" t="str">
        <f>IF(BO32&gt;0,(VLOOKUP($A32,#REF!,31,0)*BO32),"")</f>
        <v/>
      </c>
      <c r="GL32" s="349" t="str">
        <f>IF(BP32&gt;0,(VLOOKUP($A32,#REF!,29,0)*BP32),"")</f>
        <v/>
      </c>
      <c r="GM32" s="350" t="str">
        <f>IF(BQ32&gt;0,(VLOOKUP($A32,#REF!,31,0)*BQ32),"")</f>
        <v/>
      </c>
      <c r="GN32" s="349" t="str">
        <f>IF(BR32&gt;0,(VLOOKUP($A32,#REF!,29,0)*BR32),"")</f>
        <v/>
      </c>
      <c r="GO32" s="350" t="str">
        <f>IF(BS32&gt;0,(VLOOKUP($A32,#REF!,31,0)*BS32),"")</f>
        <v/>
      </c>
      <c r="GP32" s="349" t="str">
        <f>IF(BT32&gt;0,(VLOOKUP($A32,#REF!,29,0)*BT32),"")</f>
        <v/>
      </c>
      <c r="GQ32" s="350" t="str">
        <f>IF(BU32&gt;0,(VLOOKUP($A32,#REF!,31,0)*BU32),"")</f>
        <v/>
      </c>
      <c r="GR32" s="349" t="str">
        <f>IF(BV32&gt;0,(VLOOKUP($A32,#REF!,29,0)*BV32),"")</f>
        <v/>
      </c>
      <c r="GS32" s="350" t="str">
        <f>IF(BW32&gt;0,(VLOOKUP($A32,#REF!,31,0)*BW32),"")</f>
        <v/>
      </c>
      <c r="GT32" s="349" t="str">
        <f>IF(BX32&gt;0,(VLOOKUP($A32,#REF!,29,0)*BX32),"")</f>
        <v/>
      </c>
      <c r="GU32" s="350" t="str">
        <f>IF(BY32&gt;0,(VLOOKUP($A32,#REF!,31,0)*BY32),"")</f>
        <v/>
      </c>
      <c r="GV32" s="349" t="str">
        <f>IF(BZ32&gt;0,(VLOOKUP($A32,#REF!,29,0)*BZ32),"")</f>
        <v/>
      </c>
      <c r="GW32" s="350" t="str">
        <f>IF(CA32&gt;0,(VLOOKUP($A32,#REF!,31,0)*CA32),"")</f>
        <v/>
      </c>
      <c r="GX32" s="349" t="str">
        <f>IF(CB32&gt;0,(VLOOKUP($A32,#REF!,29,0)*CB32),"")</f>
        <v/>
      </c>
      <c r="GY32" s="350" t="str">
        <f>IF(CC32&gt;0,(VLOOKUP($A32,#REF!,31,0)*CC32),"")</f>
        <v/>
      </c>
      <c r="GZ32" s="349" t="str">
        <f>IF(CD32&gt;0,(VLOOKUP($A32,#REF!,29,0)*CD32),"")</f>
        <v/>
      </c>
      <c r="HA32" s="350" t="str">
        <f>IF(CE32&gt;0,(VLOOKUP($A32,#REF!,31,0)*CE32),"")</f>
        <v/>
      </c>
      <c r="HB32" s="349" t="str">
        <f>IF(CF32&gt;0,(VLOOKUP($A32,#REF!,29,0)*CF32),"")</f>
        <v/>
      </c>
      <c r="HC32" s="350" t="str">
        <f>IF(CG32&gt;0,(VLOOKUP($A32,#REF!,31,0)*CG32),"")</f>
        <v/>
      </c>
      <c r="HD32" s="349" t="str">
        <f>IF(CH32&gt;0,(VLOOKUP($A32,#REF!,29,0)*CH32),"")</f>
        <v/>
      </c>
      <c r="HE32" s="350" t="str">
        <f>IF(CI32&gt;0,(VLOOKUP($A32,#REF!,31,0)*CI32),"")</f>
        <v/>
      </c>
      <c r="HF32" s="349" t="str">
        <f>IF(CJ32&gt;0,(VLOOKUP($A32,#REF!,29,0)*CJ32),"")</f>
        <v/>
      </c>
      <c r="HG32" s="350" t="str">
        <f>IF(CK32&gt;0,(VLOOKUP($A32,#REF!,31,0)*CK32),"")</f>
        <v/>
      </c>
      <c r="HH32" s="349" t="str">
        <f>IF(CL32&gt;0,(VLOOKUP($A32,#REF!,29,0)*CL32),"")</f>
        <v/>
      </c>
      <c r="HI32" s="350" t="str">
        <f>IF(CM32&gt;0,(VLOOKUP($A32,#REF!,31,0)*CM32),"")</f>
        <v/>
      </c>
      <c r="HJ32" s="349" t="str">
        <f>IF(CN32&gt;0,(VLOOKUP($A32,#REF!,29,0)*CN32),"")</f>
        <v/>
      </c>
      <c r="HK32" s="350" t="str">
        <f>IF(CO32&gt;0,(VLOOKUP($A32,#REF!,31,0)*CO32),"")</f>
        <v/>
      </c>
      <c r="HL32" s="349" t="e">
        <f>IF(CP32&gt;0,(VLOOKUP($A32,#REF!,29,0)*CP32),"")</f>
        <v>#REF!</v>
      </c>
      <c r="HM32" s="350" t="e">
        <f>IF(CQ32&gt;0,(VLOOKUP($A32,#REF!,31,0)*CQ32),"")</f>
        <v>#REF!</v>
      </c>
      <c r="HN32" s="349" t="str">
        <f>IF(CR32&gt;0,(VLOOKUP($A32,#REF!,29,0)*CR32),"")</f>
        <v/>
      </c>
      <c r="HO32" s="350" t="str">
        <f>IF(CS32&gt;0,(VLOOKUP($A32,#REF!,31,0)*CS32),"")</f>
        <v/>
      </c>
      <c r="HP32" s="349" t="str">
        <f>IF(CT32&gt;0,(VLOOKUP($A32,#REF!,29,0)*CT32),"")</f>
        <v/>
      </c>
      <c r="HQ32" s="350" t="str">
        <f>IF(CU32&gt;0,(VLOOKUP($A32,#REF!,31,0)*CU32),"")</f>
        <v/>
      </c>
      <c r="HR32" s="349" t="str">
        <f>IF(CV32&gt;0,(VLOOKUP($A32,#REF!,29,0)*CV32),"")</f>
        <v/>
      </c>
      <c r="HS32" s="350" t="str">
        <f>IF(CW32&gt;0,(VLOOKUP($A32,#REF!,31,0)*CW32),"")</f>
        <v/>
      </c>
      <c r="HT32" s="349" t="str">
        <f>IF(CX32&gt;0,(VLOOKUP($A32,#REF!,29,0)*CX32),"")</f>
        <v/>
      </c>
      <c r="HU32" s="350" t="str">
        <f>IF(CY32&gt;0,(VLOOKUP($A32,#REF!,31,0)*CY32),"")</f>
        <v/>
      </c>
      <c r="HV32" s="349" t="str">
        <f>IF(CZ32&gt;0,(VLOOKUP($A32,#REF!,29,0)*CZ32),"")</f>
        <v/>
      </c>
      <c r="HW32" s="350" t="str">
        <f>IF(DA32&gt;0,(VLOOKUP($A32,#REF!,31,0)*DA32),"")</f>
        <v/>
      </c>
      <c r="HX32" s="349" t="e">
        <f>IF(DB32&gt;0,(VLOOKUP($A32,#REF!,29,0)*DB32),"")</f>
        <v>#REF!</v>
      </c>
      <c r="HY32" s="350" t="e">
        <f>IF(DC32&gt;0,(VLOOKUP($A32,#REF!,31,0)*DC32),"")</f>
        <v>#REF!</v>
      </c>
      <c r="HZ32" s="349" t="str">
        <f>IF(DD32&gt;0,(VLOOKUP($A32,#REF!,29,0)*DD32),"")</f>
        <v/>
      </c>
      <c r="IA32" s="350" t="str">
        <f>IF(DE32&gt;0,(VLOOKUP($A32,#REF!,31,0)*DE32),"")</f>
        <v/>
      </c>
      <c r="IB32" s="349" t="str">
        <f>IF(DF32&gt;0,(VLOOKUP($A32,#REF!,29,0)*DF32),"")</f>
        <v/>
      </c>
      <c r="IC32" s="350" t="str">
        <f>IF(DG32&gt;0,(VLOOKUP($A32,#REF!,31,0)*DG32),"")</f>
        <v/>
      </c>
      <c r="ID32" s="344"/>
      <c r="IE32" s="344"/>
      <c r="IF32" s="344"/>
    </row>
    <row r="33" spans="1:240" ht="14.25" customHeight="1" x14ac:dyDescent="0.25">
      <c r="A33" s="5" t="s">
        <v>276</v>
      </c>
      <c r="B33" s="8" t="s">
        <v>60</v>
      </c>
      <c r="C33" s="15" t="s">
        <v>61</v>
      </c>
      <c r="D33" s="217">
        <f t="shared" si="275"/>
        <v>144.5</v>
      </c>
      <c r="E33" s="215"/>
      <c r="F33" s="13"/>
      <c r="G33" s="56"/>
      <c r="H33" s="13"/>
      <c r="I33" s="56"/>
      <c r="J33" s="13"/>
      <c r="K33" s="56"/>
      <c r="L33" s="13"/>
      <c r="M33" s="56"/>
      <c r="N33" s="13"/>
      <c r="O33" s="56"/>
      <c r="P33" s="13"/>
      <c r="Q33" s="56"/>
      <c r="R33" s="13"/>
      <c r="S33" s="56"/>
      <c r="T33" s="13"/>
      <c r="U33" s="56"/>
      <c r="V33" s="13"/>
      <c r="W33" s="56"/>
      <c r="X33" s="13"/>
      <c r="Y33" s="56"/>
      <c r="Z33" s="13"/>
      <c r="AA33" s="187"/>
      <c r="AB33" s="13"/>
      <c r="AC33" s="56"/>
      <c r="AD33" s="13"/>
      <c r="AE33" s="187"/>
      <c r="AF33" s="13"/>
      <c r="AG33" s="56"/>
      <c r="AH33" s="13"/>
      <c r="AI33" s="56"/>
      <c r="AJ33" s="13"/>
      <c r="AK33" s="56"/>
      <c r="AL33" s="13"/>
      <c r="AM33" s="56"/>
      <c r="AN33" s="13"/>
      <c r="AO33" s="56"/>
      <c r="AP33" s="13"/>
      <c r="AQ33" s="56"/>
      <c r="AR33" s="13"/>
      <c r="AS33" s="56"/>
      <c r="AT33" s="13"/>
      <c r="AU33" s="56"/>
      <c r="AV33" s="13"/>
      <c r="AW33" s="56"/>
      <c r="AX33" s="13"/>
      <c r="AY33" s="56"/>
      <c r="AZ33" s="13"/>
      <c r="BA33" s="56"/>
      <c r="BB33" s="13"/>
      <c r="BC33" s="56"/>
      <c r="BD33" s="13"/>
      <c r="BE33" s="56"/>
      <c r="BF33" s="13"/>
      <c r="BG33" s="56"/>
      <c r="BH33" s="13"/>
      <c r="BI33" s="56"/>
      <c r="BJ33" s="13"/>
      <c r="BK33" s="56"/>
      <c r="BL33" s="13"/>
      <c r="BM33" s="56"/>
      <c r="BN33" s="13"/>
      <c r="BO33" s="56"/>
      <c r="BP33" s="13"/>
      <c r="BQ33" s="187"/>
      <c r="BR33" s="13"/>
      <c r="BS33" s="56"/>
      <c r="BT33" s="13"/>
      <c r="BU33" s="56"/>
      <c r="BV33" s="13"/>
      <c r="BW33" s="56"/>
      <c r="BX33" s="13"/>
      <c r="BY33" s="56"/>
      <c r="BZ33" s="13"/>
      <c r="CA33" s="56"/>
      <c r="CB33" s="13"/>
      <c r="CC33" s="187"/>
      <c r="CD33" s="13"/>
      <c r="CE33" s="56"/>
      <c r="CF33" s="13"/>
      <c r="CG33" s="56"/>
      <c r="CH33" s="13"/>
      <c r="CI33" s="56"/>
      <c r="CJ33" s="13"/>
      <c r="CK33" s="56"/>
      <c r="CL33" s="13"/>
      <c r="CM33" s="56"/>
      <c r="CN33" s="13"/>
      <c r="CO33" s="56"/>
      <c r="CP33" s="13">
        <v>144.5</v>
      </c>
      <c r="CQ33" s="56"/>
      <c r="CR33" s="13"/>
      <c r="CS33" s="56"/>
      <c r="CT33" s="13"/>
      <c r="CU33" s="187"/>
      <c r="CV33" s="13"/>
      <c r="CW33" s="56"/>
      <c r="CX33" s="13"/>
      <c r="CY33" s="56"/>
      <c r="CZ33" s="13"/>
      <c r="DA33" s="56"/>
      <c r="DB33" s="13"/>
      <c r="DC33" s="56"/>
      <c r="DD33" s="13"/>
      <c r="DE33" s="187"/>
      <c r="DF33" s="13"/>
      <c r="DG33" s="187"/>
      <c r="DH33" s="73"/>
      <c r="DI33" s="45"/>
      <c r="DJ33" s="79"/>
      <c r="DK33" s="73"/>
      <c r="DL33" s="78"/>
      <c r="DM33" s="79"/>
      <c r="DN33" s="5"/>
      <c r="DO33" s="12"/>
      <c r="DP33" s="369"/>
      <c r="DQ33" s="5"/>
      <c r="DR33" s="56"/>
      <c r="DS33" s="5"/>
      <c r="DT33" s="31">
        <f t="shared" si="276"/>
        <v>144.5</v>
      </c>
      <c r="DU33" s="31" t="e">
        <f>(DT33*(VLOOKUP(A33,#REF!,29,0)))-(IF(DO33="x",MROUND(DP33*(VLOOKUP(A33,#REF!,29,0)*0.08),0.05),0))</f>
        <v>#REF!</v>
      </c>
      <c r="DV33" s="31">
        <f t="shared" si="277"/>
        <v>0</v>
      </c>
      <c r="DW33" s="31" t="e">
        <f>(DV33*(VLOOKUP(A33,#REF!,31,0)))</f>
        <v>#REF!</v>
      </c>
      <c r="DX33" s="318" t="e">
        <f>VLOOKUP(A33,#REF!,33,0)</f>
        <v>#REF!</v>
      </c>
      <c r="DY33" s="31" t="e">
        <f t="shared" si="278"/>
        <v>#REF!</v>
      </c>
      <c r="DZ33" s="309" t="e">
        <f t="shared" si="279"/>
        <v>#REF!</v>
      </c>
      <c r="EA33" s="5"/>
      <c r="EB33" s="41" t="str">
        <f>IF(F33&gt;0,(VLOOKUP($A33,#REF!,29,0)*F33),"")</f>
        <v/>
      </c>
      <c r="EC33" s="55" t="str">
        <f>IF(G33&gt;0,(VLOOKUP($A33,#REF!,31,0)*G33),"")</f>
        <v/>
      </c>
      <c r="ED33" s="41" t="str">
        <f>IF(H33&gt;0,(VLOOKUP($A33,#REF!,29,0)*H33),"")</f>
        <v/>
      </c>
      <c r="EE33" s="55" t="str">
        <f>IF(I33&gt;0,(VLOOKUP($A33,#REF!,31,0)*I33),"")</f>
        <v/>
      </c>
      <c r="EF33" s="41" t="str">
        <f>IF(J33&gt;0,(VLOOKUP($A33,#REF!,29,0)*J33),"")</f>
        <v/>
      </c>
      <c r="EG33" s="55" t="str">
        <f>IF(K33&gt;0,(VLOOKUP($A33,#REF!,31,0)*K33),"")</f>
        <v/>
      </c>
      <c r="EH33" s="41" t="str">
        <f>IF(L33&gt;0,(VLOOKUP($A33,#REF!,29,0)*L33),"")</f>
        <v/>
      </c>
      <c r="EI33" s="55" t="str">
        <f>IF(M33&gt;0,(VLOOKUP($A33,#REF!,31,0)*M33),"")</f>
        <v/>
      </c>
      <c r="EJ33" s="41" t="str">
        <f>IF(N33&gt;0,(VLOOKUP($A33,#REF!,29,0)*N33),"")</f>
        <v/>
      </c>
      <c r="EK33" s="55" t="str">
        <f>IF(O33&gt;0,(VLOOKUP($A33,#REF!,31,0)*O33),"")</f>
        <v/>
      </c>
      <c r="EL33" s="41" t="str">
        <f>IF(P33&gt;0,(VLOOKUP($A33,#REF!,29,0)*P33),"")</f>
        <v/>
      </c>
      <c r="EM33" s="55" t="str">
        <f>IF(Q33&gt;0,(VLOOKUP($A33,#REF!,31,0)*Q33),"")</f>
        <v/>
      </c>
      <c r="EN33" s="41" t="str">
        <f>IF(R33&gt;0,(VLOOKUP($A33,#REF!,29,0)*R33),"")</f>
        <v/>
      </c>
      <c r="EO33" s="55" t="str">
        <f>IF(S33&gt;0,(VLOOKUP($A33,#REF!,31,0)*S33),"")</f>
        <v/>
      </c>
      <c r="EP33" s="41" t="str">
        <f>IF(T33&gt;0,(VLOOKUP($A33,#REF!,29,0)*T33),"")</f>
        <v/>
      </c>
      <c r="EQ33" s="55" t="str">
        <f>IF(U33&gt;0,(VLOOKUP($A33,#REF!,31,0)*U33),"")</f>
        <v/>
      </c>
      <c r="ER33" s="41" t="str">
        <f>IF(V33&gt;0,(VLOOKUP($A33,#REF!,29,0)*V33),"")</f>
        <v/>
      </c>
      <c r="ES33" s="55" t="str">
        <f>IF(W33&gt;0,(VLOOKUP($A33,#REF!,31,0)*W33),"")</f>
        <v/>
      </c>
      <c r="ET33" s="41" t="str">
        <f>IF(X33&gt;0,(VLOOKUP($A33,#REF!,29,0)*X33),"")</f>
        <v/>
      </c>
      <c r="EU33" s="55" t="str">
        <f>IF(Y33&gt;0,(VLOOKUP($A33,#REF!,31,0)*Y33),"")</f>
        <v/>
      </c>
      <c r="EV33" s="41" t="str">
        <f>IF(Z33&gt;0,(VLOOKUP($A33,#REF!,29,0)*Z33),"")</f>
        <v/>
      </c>
      <c r="EW33" s="55" t="str">
        <f>IF(AA33&gt;0,(VLOOKUP($A33,#REF!,31,0)*AA33),"")</f>
        <v/>
      </c>
      <c r="EX33" s="41" t="str">
        <f>IF(AB33&gt;0,(VLOOKUP($A33,#REF!,29,0)*AB33),"")</f>
        <v/>
      </c>
      <c r="EY33" s="55" t="str">
        <f>IF(AC33&gt;0,(VLOOKUP($A33,#REF!,31,0)*AC33),"")</f>
        <v/>
      </c>
      <c r="EZ33" s="41" t="str">
        <f>IF(AD33&gt;0,(VLOOKUP($A33,#REF!,29,0)*AD33),"")</f>
        <v/>
      </c>
      <c r="FA33" s="55" t="str">
        <f>IF(AE33&gt;0,(VLOOKUP($A33,#REF!,31,0)*AE33),"")</f>
        <v/>
      </c>
      <c r="FB33" s="41" t="str">
        <f>IF(AF33&gt;0,(VLOOKUP($A33,#REF!,29,0)*AF33),"")</f>
        <v/>
      </c>
      <c r="FC33" s="55" t="str">
        <f>IF(AG33&gt;0,(VLOOKUP($A33,#REF!,31,0)*AG33),"")</f>
        <v/>
      </c>
      <c r="FD33" s="41" t="str">
        <f>IF(AH33&gt;0,(VLOOKUP($A33,#REF!,29,0)*AH33),"")</f>
        <v/>
      </c>
      <c r="FE33" s="55" t="str">
        <f>IF(AI33&gt;0,(VLOOKUP($A33,#REF!,31,0)*AI33),"")</f>
        <v/>
      </c>
      <c r="FF33" s="41" t="str">
        <f>IF(AJ33&gt;0,(VLOOKUP($A33,#REF!,29,0)*AJ33),"")</f>
        <v/>
      </c>
      <c r="FG33" s="55" t="str">
        <f>IF(AK33&gt;0,(VLOOKUP($A33,#REF!,31,0)*AK33),"")</f>
        <v/>
      </c>
      <c r="FH33" s="41" t="str">
        <f>IF(AL33&gt;0,(VLOOKUP($A33,#REF!,29,0)*AL33),"")</f>
        <v/>
      </c>
      <c r="FI33" s="55" t="str">
        <f>IF(AM33&gt;0,(VLOOKUP($A33,#REF!,31,0)*AM33),"")</f>
        <v/>
      </c>
      <c r="FJ33" s="41" t="str">
        <f>IF(AN33&gt;0,(VLOOKUP($A33,#REF!,29,0)*AN33),"")</f>
        <v/>
      </c>
      <c r="FK33" s="55" t="str">
        <f>IF(AO33&gt;0,(VLOOKUP($A33,#REF!,31,0)*AO33),"")</f>
        <v/>
      </c>
      <c r="FL33" s="41" t="str">
        <f>IF(AP33&gt;0,(VLOOKUP($A33,#REF!,29,0)*AP33),"")</f>
        <v/>
      </c>
      <c r="FM33" s="55" t="str">
        <f>IF(AQ33&gt;0,(VLOOKUP($A33,#REF!,31,0)*AQ33),"")</f>
        <v/>
      </c>
      <c r="FN33" s="41" t="str">
        <f>IF(AR33&gt;0,(VLOOKUP($A33,#REF!,29,0)*AR33),"")</f>
        <v/>
      </c>
      <c r="FO33" s="55" t="str">
        <f>IF(AS33&gt;0,(VLOOKUP($A33,#REF!,31,0)*AS33),"")</f>
        <v/>
      </c>
      <c r="FP33" s="41" t="str">
        <f>IF(AT33&gt;0,(VLOOKUP($A33,#REF!,29,0)*AT33),"")</f>
        <v/>
      </c>
      <c r="FQ33" s="55" t="str">
        <f>IF(AU33&gt;0,(VLOOKUP($A33,#REF!,31,0)*AU33),"")</f>
        <v/>
      </c>
      <c r="FR33" s="41" t="str">
        <f>IF(AV33&gt;0,(VLOOKUP($A33,#REF!,29,0)*AV33),"")</f>
        <v/>
      </c>
      <c r="FS33" s="55" t="str">
        <f>IF(AW33&gt;0,(VLOOKUP($A33,#REF!,31,0)*AW33),"")</f>
        <v/>
      </c>
      <c r="FT33" s="41" t="str">
        <f>IF(AX33&gt;0,(VLOOKUP($A33,#REF!,29,0)*AX33),"")</f>
        <v/>
      </c>
      <c r="FU33" s="55" t="str">
        <f>IF(AY33&gt;0,(VLOOKUP($A33,#REF!,31,0)*AY33),"")</f>
        <v/>
      </c>
      <c r="FV33" s="41" t="str">
        <f>IF(AZ33&gt;0,(VLOOKUP($A33,#REF!,29,0)*AZ33),"")</f>
        <v/>
      </c>
      <c r="FW33" s="55" t="str">
        <f>IF(BA33&gt;0,(VLOOKUP($A33,#REF!,31,0)*BA33),"")</f>
        <v/>
      </c>
      <c r="FX33" s="41" t="str">
        <f>IF(BB33&gt;0,(VLOOKUP($A33,#REF!,29,0)*BB33),"")</f>
        <v/>
      </c>
      <c r="FY33" s="55" t="str">
        <f>IF(BC33&gt;0,(VLOOKUP($A33,#REF!,31,0)*BC33),"")</f>
        <v/>
      </c>
      <c r="FZ33" s="41" t="str">
        <f>IF(BD33&gt;0,(VLOOKUP($A33,#REF!,29,0)*BD33),"")</f>
        <v/>
      </c>
      <c r="GA33" s="55" t="str">
        <f>IF(BE33&gt;0,(VLOOKUP($A33,#REF!,31,0)*BE33),"")</f>
        <v/>
      </c>
      <c r="GB33" s="41" t="str">
        <f>IF(BF33&gt;0,(VLOOKUP($A33,#REF!,29,0)*BF33),"")</f>
        <v/>
      </c>
      <c r="GC33" s="55" t="str">
        <f>IF(BG33&gt;0,(VLOOKUP($A33,#REF!,31,0)*BG33),"")</f>
        <v/>
      </c>
      <c r="GD33" s="41" t="str">
        <f>IF(BH33&gt;0,(VLOOKUP($A33,#REF!,29,0)*BH33),"")</f>
        <v/>
      </c>
      <c r="GE33" s="55" t="str">
        <f>IF(BI33&gt;0,(VLOOKUP($A33,#REF!,31,0)*BI33),"")</f>
        <v/>
      </c>
      <c r="GF33" s="41" t="str">
        <f>IF(BJ33&gt;0,(VLOOKUP($A33,#REF!,29,0)*BJ33),"")</f>
        <v/>
      </c>
      <c r="GG33" s="55" t="str">
        <f>IF(BK33&gt;0,(VLOOKUP($A33,#REF!,31,0)*BK33),"")</f>
        <v/>
      </c>
      <c r="GH33" s="41" t="str">
        <f>IF(BL33&gt;0,(VLOOKUP($A33,#REF!,29,0)*BL33),"")</f>
        <v/>
      </c>
      <c r="GI33" s="55" t="str">
        <f>IF(BM33&gt;0,(VLOOKUP($A33,#REF!,31,0)*BM33),"")</f>
        <v/>
      </c>
      <c r="GJ33" s="41" t="str">
        <f>IF(BN33&gt;0,(VLOOKUP($A33,#REF!,29,0)*BN33),"")</f>
        <v/>
      </c>
      <c r="GK33" s="55" t="str">
        <f>IF(BO33&gt;0,(VLOOKUP($A33,#REF!,31,0)*BO33),"")</f>
        <v/>
      </c>
      <c r="GL33" s="41" t="str">
        <f>IF(BP33&gt;0,(VLOOKUP($A33,#REF!,29,0)*BP33),"")</f>
        <v/>
      </c>
      <c r="GM33" s="55" t="str">
        <f>IF(BQ33&gt;0,(VLOOKUP($A33,#REF!,31,0)*BQ33),"")</f>
        <v/>
      </c>
      <c r="GN33" s="41" t="str">
        <f>IF(BR33&gt;0,(VLOOKUP($A33,#REF!,29,0)*BR33),"")</f>
        <v/>
      </c>
      <c r="GO33" s="55" t="str">
        <f>IF(BS33&gt;0,(VLOOKUP($A33,#REF!,31,0)*BS33),"")</f>
        <v/>
      </c>
      <c r="GP33" s="41" t="str">
        <f>IF(BT33&gt;0,(VLOOKUP($A33,#REF!,29,0)*BT33),"")</f>
        <v/>
      </c>
      <c r="GQ33" s="55" t="str">
        <f>IF(BU33&gt;0,(VLOOKUP($A33,#REF!,31,0)*BU33),"")</f>
        <v/>
      </c>
      <c r="GR33" s="41" t="str">
        <f>IF(BV33&gt;0,(VLOOKUP($A33,#REF!,29,0)*BV33),"")</f>
        <v/>
      </c>
      <c r="GS33" s="55" t="str">
        <f>IF(BW33&gt;0,(VLOOKUP($A33,#REF!,31,0)*BW33),"")</f>
        <v/>
      </c>
      <c r="GT33" s="41" t="str">
        <f>IF(BX33&gt;0,(VLOOKUP($A33,#REF!,29,0)*BX33),"")</f>
        <v/>
      </c>
      <c r="GU33" s="55" t="str">
        <f>IF(BY33&gt;0,(VLOOKUP($A33,#REF!,31,0)*BY33),"")</f>
        <v/>
      </c>
      <c r="GV33" s="41" t="str">
        <f>IF(BZ33&gt;0,(VLOOKUP($A33,#REF!,29,0)*BZ33),"")</f>
        <v/>
      </c>
      <c r="GW33" s="55" t="str">
        <f>IF(CA33&gt;0,(VLOOKUP($A33,#REF!,31,0)*CA33),"")</f>
        <v/>
      </c>
      <c r="GX33" s="41" t="str">
        <f>IF(CB33&gt;0,(VLOOKUP($A33,#REF!,29,0)*CB33),"")</f>
        <v/>
      </c>
      <c r="GY33" s="55" t="str">
        <f>IF(CC33&gt;0,(VLOOKUP($A33,#REF!,31,0)*CC33),"")</f>
        <v/>
      </c>
      <c r="GZ33" s="41" t="str">
        <f>IF(CD33&gt;0,(VLOOKUP($A33,#REF!,29,0)*CD33),"")</f>
        <v/>
      </c>
      <c r="HA33" s="55" t="str">
        <f>IF(CE33&gt;0,(VLOOKUP($A33,#REF!,31,0)*CE33),"")</f>
        <v/>
      </c>
      <c r="HB33" s="41" t="str">
        <f>IF(CF33&gt;0,(VLOOKUP($A33,#REF!,29,0)*CF33),"")</f>
        <v/>
      </c>
      <c r="HC33" s="55" t="str">
        <f>IF(CG33&gt;0,(VLOOKUP($A33,#REF!,31,0)*CG33),"")</f>
        <v/>
      </c>
      <c r="HD33" s="41" t="str">
        <f>IF(CH33&gt;0,(VLOOKUP($A33,#REF!,29,0)*CH33),"")</f>
        <v/>
      </c>
      <c r="HE33" s="55" t="str">
        <f>IF(CI33&gt;0,(VLOOKUP($A33,#REF!,31,0)*CI33),"")</f>
        <v/>
      </c>
      <c r="HF33" s="41" t="str">
        <f>IF(CJ33&gt;0,(VLOOKUP($A33,#REF!,29,0)*CJ33),"")</f>
        <v/>
      </c>
      <c r="HG33" s="55" t="str">
        <f>IF(CK33&gt;0,(VLOOKUP($A33,#REF!,31,0)*CK33),"")</f>
        <v/>
      </c>
      <c r="HH33" s="41" t="str">
        <f>IF(CL33&gt;0,(VLOOKUP($A33,#REF!,29,0)*CL33),"")</f>
        <v/>
      </c>
      <c r="HI33" s="55" t="str">
        <f>IF(CM33&gt;0,(VLOOKUP($A33,#REF!,31,0)*CM33),"")</f>
        <v/>
      </c>
      <c r="HJ33" s="41" t="str">
        <f>IF(CN33&gt;0,(VLOOKUP($A33,#REF!,29,0)*CN33),"")</f>
        <v/>
      </c>
      <c r="HK33" s="55" t="str">
        <f>IF(CO33&gt;0,(VLOOKUP($A33,#REF!,31,0)*CO33),"")</f>
        <v/>
      </c>
      <c r="HL33" s="41" t="e">
        <f>IF(CP33&gt;0,(VLOOKUP($A33,#REF!,29,0)*CP33),"")</f>
        <v>#REF!</v>
      </c>
      <c r="HM33" s="55" t="str">
        <f>IF(CQ33&gt;0,(VLOOKUP($A33,#REF!,31,0)*CQ33),"")</f>
        <v/>
      </c>
      <c r="HN33" s="41" t="str">
        <f>IF(CR33&gt;0,(VLOOKUP($A33,#REF!,29,0)*CR33),"")</f>
        <v/>
      </c>
      <c r="HO33" s="55" t="str">
        <f>IF(CS33&gt;0,(VLOOKUP($A33,#REF!,31,0)*CS33),"")</f>
        <v/>
      </c>
      <c r="HP33" s="41" t="str">
        <f>IF(CT33&gt;0,(VLOOKUP($A33,#REF!,29,0)*CT33),"")</f>
        <v/>
      </c>
      <c r="HQ33" s="55" t="str">
        <f>IF(CU33&gt;0,(VLOOKUP($A33,#REF!,31,0)*CU33),"")</f>
        <v/>
      </c>
      <c r="HR33" s="41" t="str">
        <f>IF(CV33&gt;0,(VLOOKUP($A33,#REF!,29,0)*CV33),"")</f>
        <v/>
      </c>
      <c r="HS33" s="55" t="str">
        <f>IF(CW33&gt;0,(VLOOKUP($A33,#REF!,31,0)*CW33),"")</f>
        <v/>
      </c>
      <c r="HT33" s="41" t="str">
        <f>IF(CX33&gt;0,(VLOOKUP($A33,#REF!,29,0)*CX33),"")</f>
        <v/>
      </c>
      <c r="HU33" s="55" t="str">
        <f>IF(CY33&gt;0,(VLOOKUP($A33,#REF!,31,0)*CY33),"")</f>
        <v/>
      </c>
      <c r="HV33" s="41" t="str">
        <f>IF(CZ33&gt;0,(VLOOKUP($A33,#REF!,29,0)*CZ33),"")</f>
        <v/>
      </c>
      <c r="HW33" s="55" t="str">
        <f>IF(DA33&gt;0,(VLOOKUP($A33,#REF!,31,0)*DA33),"")</f>
        <v/>
      </c>
      <c r="HX33" s="41" t="str">
        <f>IF(DB33&gt;0,(VLOOKUP($A33,#REF!,29,0)*DB33),"")</f>
        <v/>
      </c>
      <c r="HY33" s="55" t="str">
        <f>IF(DC33&gt;0,(VLOOKUP($A33,#REF!,31,0)*DC33),"")</f>
        <v/>
      </c>
      <c r="HZ33" s="41" t="str">
        <f>IF(DD33&gt;0,(VLOOKUP($A33,#REF!,29,0)*DD33),"")</f>
        <v/>
      </c>
      <c r="IA33" s="55" t="str">
        <f>IF(DE33&gt;0,(VLOOKUP($A33,#REF!,31,0)*DE33),"")</f>
        <v/>
      </c>
      <c r="IB33" s="41" t="str">
        <f>IF(DF33&gt;0,(VLOOKUP($A33,#REF!,29,0)*DF33),"")</f>
        <v/>
      </c>
      <c r="IC33" s="55" t="str">
        <f>IF(DG33&gt;0,(VLOOKUP($A33,#REF!,31,0)*DG33),"")</f>
        <v/>
      </c>
      <c r="ID33" s="5"/>
      <c r="IE33" s="5"/>
      <c r="IF33" s="5"/>
    </row>
    <row r="34" spans="1:240" x14ac:dyDescent="0.25">
      <c r="A34" s="344" t="s">
        <v>240</v>
      </c>
      <c r="B34" s="360" t="s">
        <v>146</v>
      </c>
      <c r="C34" s="361" t="s">
        <v>145</v>
      </c>
      <c r="D34" s="347">
        <f t="shared" si="275"/>
        <v>64.150000000000006</v>
      </c>
      <c r="E34" s="348"/>
      <c r="F34" s="362"/>
      <c r="G34" s="363"/>
      <c r="H34" s="362"/>
      <c r="I34" s="363"/>
      <c r="J34" s="362"/>
      <c r="K34" s="363"/>
      <c r="L34" s="362"/>
      <c r="M34" s="363"/>
      <c r="N34" s="362"/>
      <c r="O34" s="363"/>
      <c r="P34" s="362"/>
      <c r="Q34" s="363"/>
      <c r="R34" s="362"/>
      <c r="S34" s="363"/>
      <c r="T34" s="362"/>
      <c r="U34" s="363"/>
      <c r="V34" s="362"/>
      <c r="W34" s="363"/>
      <c r="X34" s="362"/>
      <c r="Y34" s="363"/>
      <c r="Z34" s="362"/>
      <c r="AA34" s="364"/>
      <c r="AB34" s="362"/>
      <c r="AC34" s="363"/>
      <c r="AD34" s="362"/>
      <c r="AE34" s="364"/>
      <c r="AF34" s="362"/>
      <c r="AG34" s="363"/>
      <c r="AH34" s="362"/>
      <c r="AI34" s="363"/>
      <c r="AJ34" s="362"/>
      <c r="AK34" s="363"/>
      <c r="AL34" s="362"/>
      <c r="AM34" s="363"/>
      <c r="AN34" s="362"/>
      <c r="AO34" s="363"/>
      <c r="AP34" s="362"/>
      <c r="AQ34" s="363"/>
      <c r="AR34" s="362"/>
      <c r="AS34" s="363"/>
      <c r="AT34" s="362"/>
      <c r="AU34" s="363"/>
      <c r="AV34" s="362"/>
      <c r="AW34" s="363"/>
      <c r="AX34" s="362"/>
      <c r="AY34" s="363"/>
      <c r="AZ34" s="362"/>
      <c r="BA34" s="363"/>
      <c r="BB34" s="362"/>
      <c r="BC34" s="363"/>
      <c r="BD34" s="362"/>
      <c r="BE34" s="363"/>
      <c r="BF34" s="362"/>
      <c r="BG34" s="363"/>
      <c r="BH34" s="362"/>
      <c r="BI34" s="363"/>
      <c r="BJ34" s="362"/>
      <c r="BK34" s="363"/>
      <c r="BL34" s="362"/>
      <c r="BM34" s="363"/>
      <c r="BN34" s="362">
        <v>39.75</v>
      </c>
      <c r="BO34" s="363">
        <v>24.4</v>
      </c>
      <c r="BP34" s="362"/>
      <c r="BQ34" s="364"/>
      <c r="BR34" s="362"/>
      <c r="BS34" s="363"/>
      <c r="BT34" s="362"/>
      <c r="BU34" s="363"/>
      <c r="BV34" s="362"/>
      <c r="BW34" s="363"/>
      <c r="BX34" s="362"/>
      <c r="BY34" s="363"/>
      <c r="BZ34" s="362"/>
      <c r="CA34" s="363"/>
      <c r="CB34" s="362"/>
      <c r="CC34" s="364"/>
      <c r="CD34" s="362"/>
      <c r="CE34" s="363"/>
      <c r="CF34" s="362"/>
      <c r="CG34" s="363"/>
      <c r="CH34" s="362"/>
      <c r="CI34" s="363"/>
      <c r="CJ34" s="362"/>
      <c r="CK34" s="363"/>
      <c r="CL34" s="362"/>
      <c r="CM34" s="363"/>
      <c r="CN34" s="362"/>
      <c r="CO34" s="363"/>
      <c r="CP34" s="362"/>
      <c r="CQ34" s="363"/>
      <c r="CR34" s="362"/>
      <c r="CS34" s="363"/>
      <c r="CT34" s="362"/>
      <c r="CU34" s="364"/>
      <c r="CV34" s="362"/>
      <c r="CW34" s="363"/>
      <c r="CX34" s="362"/>
      <c r="CY34" s="363"/>
      <c r="CZ34" s="362"/>
      <c r="DA34" s="363"/>
      <c r="DB34" s="362"/>
      <c r="DC34" s="363"/>
      <c r="DD34" s="362"/>
      <c r="DE34" s="364"/>
      <c r="DF34" s="362"/>
      <c r="DG34" s="364"/>
      <c r="DH34" s="352"/>
      <c r="DI34" s="365"/>
      <c r="DJ34" s="363"/>
      <c r="DK34" s="352"/>
      <c r="DL34" s="365"/>
      <c r="DM34" s="363"/>
      <c r="DN34" s="344"/>
      <c r="DO34" s="366"/>
      <c r="DP34" s="367"/>
      <c r="DQ34" s="344"/>
      <c r="DR34" s="363"/>
      <c r="DS34" s="344"/>
      <c r="DT34" s="357">
        <f t="shared" si="276"/>
        <v>39.75</v>
      </c>
      <c r="DU34" s="357" t="e">
        <f>(DT34*(VLOOKUP(A34,#REF!,29,0)))-(IF(DO34="x",MROUND(DP34*(VLOOKUP(A34,#REF!,29,0)*0.08),0.05),0))</f>
        <v>#REF!</v>
      </c>
      <c r="DV34" s="357">
        <f t="shared" si="277"/>
        <v>24.4</v>
      </c>
      <c r="DW34" s="357" t="e">
        <f>(DV34*(VLOOKUP(A34,#REF!,31,0)))</f>
        <v>#REF!</v>
      </c>
      <c r="DX34" s="358" t="e">
        <f>VLOOKUP(A34,#REF!,33,0)</f>
        <v>#REF!</v>
      </c>
      <c r="DY34" s="357" t="e">
        <f t="shared" si="278"/>
        <v>#REF!</v>
      </c>
      <c r="DZ34" s="359" t="e">
        <f t="shared" si="279"/>
        <v>#REF!</v>
      </c>
      <c r="EA34" s="344"/>
      <c r="EB34" s="349" t="str">
        <f>IF(F34&gt;0,(VLOOKUP($A34,#REF!,29,0)*F34),"")</f>
        <v/>
      </c>
      <c r="EC34" s="350" t="str">
        <f>IF(G34&gt;0,(VLOOKUP($A34,#REF!,31,0)*G34),"")</f>
        <v/>
      </c>
      <c r="ED34" s="349" t="str">
        <f>IF(H34&gt;0,(VLOOKUP($A34,#REF!,29,0)*H34),"")</f>
        <v/>
      </c>
      <c r="EE34" s="350" t="str">
        <f>IF(I34&gt;0,(VLOOKUP($A34,#REF!,31,0)*I34),"")</f>
        <v/>
      </c>
      <c r="EF34" s="349" t="str">
        <f>IF(J34&gt;0,(VLOOKUP($A34,#REF!,29,0)*J34),"")</f>
        <v/>
      </c>
      <c r="EG34" s="350" t="str">
        <f>IF(K34&gt;0,(VLOOKUP($A34,#REF!,31,0)*K34),"")</f>
        <v/>
      </c>
      <c r="EH34" s="349" t="str">
        <f>IF(L34&gt;0,(VLOOKUP($A34,#REF!,29,0)*L34),"")</f>
        <v/>
      </c>
      <c r="EI34" s="350" t="str">
        <f>IF(M34&gt;0,(VLOOKUP($A34,#REF!,31,0)*M34),"")</f>
        <v/>
      </c>
      <c r="EJ34" s="349" t="str">
        <f>IF(N34&gt;0,(VLOOKUP($A34,#REF!,29,0)*N34),"")</f>
        <v/>
      </c>
      <c r="EK34" s="350" t="str">
        <f>IF(O34&gt;0,(VLOOKUP($A34,#REF!,31,0)*O34),"")</f>
        <v/>
      </c>
      <c r="EL34" s="349" t="str">
        <f>IF(P34&gt;0,(VLOOKUP($A34,#REF!,29,0)*P34),"")</f>
        <v/>
      </c>
      <c r="EM34" s="350" t="str">
        <f>IF(Q34&gt;0,(VLOOKUP($A34,#REF!,31,0)*Q34),"")</f>
        <v/>
      </c>
      <c r="EN34" s="349" t="str">
        <f>IF(R34&gt;0,(VLOOKUP($A34,#REF!,29,0)*R34),"")</f>
        <v/>
      </c>
      <c r="EO34" s="350" t="str">
        <f>IF(S34&gt;0,(VLOOKUP($A34,#REF!,31,0)*S34),"")</f>
        <v/>
      </c>
      <c r="EP34" s="349" t="str">
        <f>IF(T34&gt;0,(VLOOKUP($A34,#REF!,29,0)*T34),"")</f>
        <v/>
      </c>
      <c r="EQ34" s="350" t="str">
        <f>IF(U34&gt;0,(VLOOKUP($A34,#REF!,31,0)*U34),"")</f>
        <v/>
      </c>
      <c r="ER34" s="349" t="str">
        <f>IF(V34&gt;0,(VLOOKUP($A34,#REF!,29,0)*V34),"")</f>
        <v/>
      </c>
      <c r="ES34" s="350" t="str">
        <f>IF(W34&gt;0,(VLOOKUP($A34,#REF!,31,0)*W34),"")</f>
        <v/>
      </c>
      <c r="ET34" s="349" t="str">
        <f>IF(X34&gt;0,(VLOOKUP($A34,#REF!,29,0)*X34),"")</f>
        <v/>
      </c>
      <c r="EU34" s="350" t="str">
        <f>IF(Y34&gt;0,(VLOOKUP($A34,#REF!,31,0)*Y34),"")</f>
        <v/>
      </c>
      <c r="EV34" s="349" t="str">
        <f>IF(Z34&gt;0,(VLOOKUP($A34,#REF!,29,0)*Z34),"")</f>
        <v/>
      </c>
      <c r="EW34" s="350" t="str">
        <f>IF(AA34&gt;0,(VLOOKUP($A34,#REF!,31,0)*AA34),"")</f>
        <v/>
      </c>
      <c r="EX34" s="349" t="str">
        <f>IF(AB34&gt;0,(VLOOKUP($A34,#REF!,29,0)*AB34),"")</f>
        <v/>
      </c>
      <c r="EY34" s="350" t="str">
        <f>IF(AC34&gt;0,(VLOOKUP($A34,#REF!,31,0)*AC34),"")</f>
        <v/>
      </c>
      <c r="EZ34" s="349" t="str">
        <f>IF(AD34&gt;0,(VLOOKUP($A34,#REF!,29,0)*AD34),"")</f>
        <v/>
      </c>
      <c r="FA34" s="350" t="str">
        <f>IF(AE34&gt;0,(VLOOKUP($A34,#REF!,31,0)*AE34),"")</f>
        <v/>
      </c>
      <c r="FB34" s="349" t="str">
        <f>IF(AF34&gt;0,(VLOOKUP($A34,#REF!,29,0)*AF34),"")</f>
        <v/>
      </c>
      <c r="FC34" s="350" t="str">
        <f>IF(AG34&gt;0,(VLOOKUP($A34,#REF!,31,0)*AG34),"")</f>
        <v/>
      </c>
      <c r="FD34" s="349" t="str">
        <f>IF(AH34&gt;0,(VLOOKUP($A34,#REF!,29,0)*AH34),"")</f>
        <v/>
      </c>
      <c r="FE34" s="350" t="str">
        <f>IF(AI34&gt;0,(VLOOKUP($A34,#REF!,31,0)*AI34),"")</f>
        <v/>
      </c>
      <c r="FF34" s="349" t="str">
        <f>IF(AJ34&gt;0,(VLOOKUP($A34,#REF!,29,0)*AJ34),"")</f>
        <v/>
      </c>
      <c r="FG34" s="350" t="str">
        <f>IF(AK34&gt;0,(VLOOKUP($A34,#REF!,31,0)*AK34),"")</f>
        <v/>
      </c>
      <c r="FH34" s="349" t="str">
        <f>IF(AL34&gt;0,(VLOOKUP($A34,#REF!,29,0)*AL34),"")</f>
        <v/>
      </c>
      <c r="FI34" s="350" t="str">
        <f>IF(AM34&gt;0,(VLOOKUP($A34,#REF!,31,0)*AM34),"")</f>
        <v/>
      </c>
      <c r="FJ34" s="349" t="str">
        <f>IF(AN34&gt;0,(VLOOKUP($A34,#REF!,29,0)*AN34),"")</f>
        <v/>
      </c>
      <c r="FK34" s="350" t="str">
        <f>IF(AO34&gt;0,(VLOOKUP($A34,#REF!,31,0)*AO34),"")</f>
        <v/>
      </c>
      <c r="FL34" s="349" t="str">
        <f>IF(AP34&gt;0,(VLOOKUP($A34,#REF!,29,0)*AP34),"")</f>
        <v/>
      </c>
      <c r="FM34" s="350" t="str">
        <f>IF(AQ34&gt;0,(VLOOKUP($A34,#REF!,31,0)*AQ34),"")</f>
        <v/>
      </c>
      <c r="FN34" s="349" t="str">
        <f>IF(AR34&gt;0,(VLOOKUP($A34,#REF!,29,0)*AR34),"")</f>
        <v/>
      </c>
      <c r="FO34" s="350" t="str">
        <f>IF(AS34&gt;0,(VLOOKUP($A34,#REF!,31,0)*AS34),"")</f>
        <v/>
      </c>
      <c r="FP34" s="349" t="str">
        <f>IF(AT34&gt;0,(VLOOKUP($A34,#REF!,29,0)*AT34),"")</f>
        <v/>
      </c>
      <c r="FQ34" s="350" t="str">
        <f>IF(AU34&gt;0,(VLOOKUP($A34,#REF!,31,0)*AU34),"")</f>
        <v/>
      </c>
      <c r="FR34" s="349" t="str">
        <f>IF(AV34&gt;0,(VLOOKUP($A34,#REF!,29,0)*AV34),"")</f>
        <v/>
      </c>
      <c r="FS34" s="350" t="str">
        <f>IF(AW34&gt;0,(VLOOKUP($A34,#REF!,31,0)*AW34),"")</f>
        <v/>
      </c>
      <c r="FT34" s="349" t="str">
        <f>IF(AX34&gt;0,(VLOOKUP($A34,#REF!,29,0)*AX34),"")</f>
        <v/>
      </c>
      <c r="FU34" s="350" t="str">
        <f>IF(AY34&gt;0,(VLOOKUP($A34,#REF!,31,0)*AY34),"")</f>
        <v/>
      </c>
      <c r="FV34" s="349" t="str">
        <f>IF(AZ34&gt;0,(VLOOKUP($A34,#REF!,29,0)*AZ34),"")</f>
        <v/>
      </c>
      <c r="FW34" s="350" t="str">
        <f>IF(BA34&gt;0,(VLOOKUP($A34,#REF!,31,0)*BA34),"")</f>
        <v/>
      </c>
      <c r="FX34" s="349" t="str">
        <f>IF(BB34&gt;0,(VLOOKUP($A34,#REF!,29,0)*BB34),"")</f>
        <v/>
      </c>
      <c r="FY34" s="350" t="str">
        <f>IF(BC34&gt;0,(VLOOKUP($A34,#REF!,31,0)*BC34),"")</f>
        <v/>
      </c>
      <c r="FZ34" s="349" t="str">
        <f>IF(BD34&gt;0,(VLOOKUP($A34,#REF!,29,0)*BD34),"")</f>
        <v/>
      </c>
      <c r="GA34" s="350" t="str">
        <f>IF(BE34&gt;0,(VLOOKUP($A34,#REF!,31,0)*BE34),"")</f>
        <v/>
      </c>
      <c r="GB34" s="349" t="str">
        <f>IF(BF34&gt;0,(VLOOKUP($A34,#REF!,29,0)*BF34),"")</f>
        <v/>
      </c>
      <c r="GC34" s="350" t="str">
        <f>IF(BG34&gt;0,(VLOOKUP($A34,#REF!,31,0)*BG34),"")</f>
        <v/>
      </c>
      <c r="GD34" s="349" t="str">
        <f>IF(BH34&gt;0,(VLOOKUP($A34,#REF!,29,0)*BH34),"")</f>
        <v/>
      </c>
      <c r="GE34" s="350" t="str">
        <f>IF(BI34&gt;0,(VLOOKUP($A34,#REF!,31,0)*BI34),"")</f>
        <v/>
      </c>
      <c r="GF34" s="349" t="str">
        <f>IF(BJ34&gt;0,(VLOOKUP($A34,#REF!,29,0)*BJ34),"")</f>
        <v/>
      </c>
      <c r="GG34" s="350" t="str">
        <f>IF(BK34&gt;0,(VLOOKUP($A34,#REF!,31,0)*BK34),"")</f>
        <v/>
      </c>
      <c r="GH34" s="349" t="str">
        <f>IF(BL34&gt;0,(VLOOKUP($A34,#REF!,29,0)*BL34),"")</f>
        <v/>
      </c>
      <c r="GI34" s="350" t="str">
        <f>IF(BM34&gt;0,(VLOOKUP($A34,#REF!,31,0)*BM34),"")</f>
        <v/>
      </c>
      <c r="GJ34" s="349" t="e">
        <f>IF(BN34&gt;0,(VLOOKUP($A34,#REF!,29,0)*BN34),"")</f>
        <v>#REF!</v>
      </c>
      <c r="GK34" s="350" t="e">
        <f>IF(BO34&gt;0,(VLOOKUP($A34,#REF!,31,0)*BO34),"")</f>
        <v>#REF!</v>
      </c>
      <c r="GL34" s="349" t="str">
        <f>IF(BP34&gt;0,(VLOOKUP($A34,#REF!,29,0)*BP34),"")</f>
        <v/>
      </c>
      <c r="GM34" s="350" t="str">
        <f>IF(BQ34&gt;0,(VLOOKUP($A34,#REF!,31,0)*BQ34),"")</f>
        <v/>
      </c>
      <c r="GN34" s="349" t="str">
        <f>IF(BR34&gt;0,(VLOOKUP($A34,#REF!,29,0)*BR34),"")</f>
        <v/>
      </c>
      <c r="GO34" s="350" t="str">
        <f>IF(BS34&gt;0,(VLOOKUP($A34,#REF!,31,0)*BS34),"")</f>
        <v/>
      </c>
      <c r="GP34" s="349" t="str">
        <f>IF(BT34&gt;0,(VLOOKUP($A34,#REF!,29,0)*BT34),"")</f>
        <v/>
      </c>
      <c r="GQ34" s="350" t="str">
        <f>IF(BU34&gt;0,(VLOOKUP($A34,#REF!,31,0)*BU34),"")</f>
        <v/>
      </c>
      <c r="GR34" s="349" t="str">
        <f>IF(BV34&gt;0,(VLOOKUP($A34,#REF!,29,0)*BV34),"")</f>
        <v/>
      </c>
      <c r="GS34" s="350" t="str">
        <f>IF(BW34&gt;0,(VLOOKUP($A34,#REF!,31,0)*BW34),"")</f>
        <v/>
      </c>
      <c r="GT34" s="349" t="str">
        <f>IF(BX34&gt;0,(VLOOKUP($A34,#REF!,29,0)*BX34),"")</f>
        <v/>
      </c>
      <c r="GU34" s="350" t="str">
        <f>IF(BY34&gt;0,(VLOOKUP($A34,#REF!,31,0)*BY34),"")</f>
        <v/>
      </c>
      <c r="GV34" s="349" t="str">
        <f>IF(BZ34&gt;0,(VLOOKUP($A34,#REF!,29,0)*BZ34),"")</f>
        <v/>
      </c>
      <c r="GW34" s="350" t="str">
        <f>IF(CA34&gt;0,(VLOOKUP($A34,#REF!,31,0)*CA34),"")</f>
        <v/>
      </c>
      <c r="GX34" s="349" t="str">
        <f>IF(CB34&gt;0,(VLOOKUP($A34,#REF!,29,0)*CB34),"")</f>
        <v/>
      </c>
      <c r="GY34" s="350" t="str">
        <f>IF(CC34&gt;0,(VLOOKUP($A34,#REF!,31,0)*CC34),"")</f>
        <v/>
      </c>
      <c r="GZ34" s="349" t="str">
        <f>IF(CD34&gt;0,(VLOOKUP($A34,#REF!,29,0)*CD34),"")</f>
        <v/>
      </c>
      <c r="HA34" s="350" t="str">
        <f>IF(CE34&gt;0,(VLOOKUP($A34,#REF!,31,0)*CE34),"")</f>
        <v/>
      </c>
      <c r="HB34" s="349" t="str">
        <f>IF(CF34&gt;0,(VLOOKUP($A34,#REF!,29,0)*CF34),"")</f>
        <v/>
      </c>
      <c r="HC34" s="350" t="str">
        <f>IF(CG34&gt;0,(VLOOKUP($A34,#REF!,31,0)*CG34),"")</f>
        <v/>
      </c>
      <c r="HD34" s="349" t="str">
        <f>IF(CH34&gt;0,(VLOOKUP($A34,#REF!,29,0)*CH34),"")</f>
        <v/>
      </c>
      <c r="HE34" s="350" t="str">
        <f>IF(CI34&gt;0,(VLOOKUP($A34,#REF!,31,0)*CI34),"")</f>
        <v/>
      </c>
      <c r="HF34" s="349" t="str">
        <f>IF(CJ34&gt;0,(VLOOKUP($A34,#REF!,29,0)*CJ34),"")</f>
        <v/>
      </c>
      <c r="HG34" s="350" t="str">
        <f>IF(CK34&gt;0,(VLOOKUP($A34,#REF!,31,0)*CK34),"")</f>
        <v/>
      </c>
      <c r="HH34" s="349" t="str">
        <f>IF(CL34&gt;0,(VLOOKUP($A34,#REF!,29,0)*CL34),"")</f>
        <v/>
      </c>
      <c r="HI34" s="350" t="str">
        <f>IF(CM34&gt;0,(VLOOKUP($A34,#REF!,31,0)*CM34),"")</f>
        <v/>
      </c>
      <c r="HJ34" s="349" t="str">
        <f>IF(CN34&gt;0,(VLOOKUP($A34,#REF!,29,0)*CN34),"")</f>
        <v/>
      </c>
      <c r="HK34" s="350" t="str">
        <f>IF(CO34&gt;0,(VLOOKUP($A34,#REF!,31,0)*CO34),"")</f>
        <v/>
      </c>
      <c r="HL34" s="349" t="str">
        <f>IF(CP34&gt;0,(VLOOKUP($A34,#REF!,29,0)*CP34),"")</f>
        <v/>
      </c>
      <c r="HM34" s="350" t="str">
        <f>IF(CQ34&gt;0,(VLOOKUP($A34,#REF!,31,0)*CQ34),"")</f>
        <v/>
      </c>
      <c r="HN34" s="349" t="str">
        <f>IF(CR34&gt;0,(VLOOKUP($A34,#REF!,29,0)*CR34),"")</f>
        <v/>
      </c>
      <c r="HO34" s="350" t="str">
        <f>IF(CS34&gt;0,(VLOOKUP($A34,#REF!,31,0)*CS34),"")</f>
        <v/>
      </c>
      <c r="HP34" s="349" t="str">
        <f>IF(CT34&gt;0,(VLOOKUP($A34,#REF!,29,0)*CT34),"")</f>
        <v/>
      </c>
      <c r="HQ34" s="350" t="str">
        <f>IF(CU34&gt;0,(VLOOKUP($A34,#REF!,31,0)*CU34),"")</f>
        <v/>
      </c>
      <c r="HR34" s="349" t="str">
        <f>IF(CV34&gt;0,(VLOOKUP($A34,#REF!,29,0)*CV34),"")</f>
        <v/>
      </c>
      <c r="HS34" s="350" t="str">
        <f>IF(CW34&gt;0,(VLOOKUP($A34,#REF!,31,0)*CW34),"")</f>
        <v/>
      </c>
      <c r="HT34" s="349" t="str">
        <f>IF(CX34&gt;0,(VLOOKUP($A34,#REF!,29,0)*CX34),"")</f>
        <v/>
      </c>
      <c r="HU34" s="350" t="str">
        <f>IF(CY34&gt;0,(VLOOKUP($A34,#REF!,31,0)*CY34),"")</f>
        <v/>
      </c>
      <c r="HV34" s="349" t="str">
        <f>IF(CZ34&gt;0,(VLOOKUP($A34,#REF!,29,0)*CZ34),"")</f>
        <v/>
      </c>
      <c r="HW34" s="350" t="str">
        <f>IF(DA34&gt;0,(VLOOKUP($A34,#REF!,31,0)*DA34),"")</f>
        <v/>
      </c>
      <c r="HX34" s="349" t="str">
        <f>IF(DB34&gt;0,(VLOOKUP($A34,#REF!,29,0)*DB34),"")</f>
        <v/>
      </c>
      <c r="HY34" s="350" t="str">
        <f>IF(DC34&gt;0,(VLOOKUP($A34,#REF!,31,0)*DC34),"")</f>
        <v/>
      </c>
      <c r="HZ34" s="349" t="str">
        <f>IF(DD34&gt;0,(VLOOKUP($A34,#REF!,29,0)*DD34),"")</f>
        <v/>
      </c>
      <c r="IA34" s="350" t="str">
        <f>IF(DE34&gt;0,(VLOOKUP($A34,#REF!,31,0)*DE34),"")</f>
        <v/>
      </c>
      <c r="IB34" s="349" t="str">
        <f>IF(DF34&gt;0,(VLOOKUP($A34,#REF!,29,0)*DF34),"")</f>
        <v/>
      </c>
      <c r="IC34" s="350" t="str">
        <f>IF(DG34&gt;0,(VLOOKUP($A34,#REF!,31,0)*DG34),"")</f>
        <v/>
      </c>
      <c r="ID34" s="344"/>
      <c r="IE34" s="344"/>
      <c r="IF34" s="344"/>
    </row>
    <row r="35" spans="1:240" ht="14.25" customHeight="1" x14ac:dyDescent="0.25">
      <c r="A35" s="5" t="s">
        <v>241</v>
      </c>
      <c r="B35" s="8" t="s">
        <v>96</v>
      </c>
      <c r="C35" s="15" t="s">
        <v>97</v>
      </c>
      <c r="D35" s="217">
        <f t="shared" si="275"/>
        <v>32</v>
      </c>
      <c r="E35" s="215"/>
      <c r="F35" s="13"/>
      <c r="G35" s="56"/>
      <c r="H35" s="13"/>
      <c r="I35" s="56"/>
      <c r="J35" s="13"/>
      <c r="K35" s="56"/>
      <c r="L35" s="13"/>
      <c r="M35" s="56"/>
      <c r="N35" s="13"/>
      <c r="O35" s="56"/>
      <c r="P35" s="13"/>
      <c r="Q35" s="56"/>
      <c r="R35" s="13"/>
      <c r="S35" s="56"/>
      <c r="T35" s="13"/>
      <c r="U35" s="56"/>
      <c r="V35" s="13"/>
      <c r="W35" s="56"/>
      <c r="X35" s="13"/>
      <c r="Y35" s="56"/>
      <c r="Z35" s="13"/>
      <c r="AA35" s="187"/>
      <c r="AB35" s="13"/>
      <c r="AC35" s="56"/>
      <c r="AD35" s="13"/>
      <c r="AE35" s="187"/>
      <c r="AF35" s="13"/>
      <c r="AG35" s="56"/>
      <c r="AH35" s="13"/>
      <c r="AI35" s="56"/>
      <c r="AJ35" s="13"/>
      <c r="AK35" s="56"/>
      <c r="AL35" s="13"/>
      <c r="AM35" s="56"/>
      <c r="AN35" s="13"/>
      <c r="AO35" s="56"/>
      <c r="AP35" s="13"/>
      <c r="AQ35" s="56"/>
      <c r="AR35" s="13"/>
      <c r="AS35" s="56"/>
      <c r="AT35" s="13"/>
      <c r="AU35" s="56"/>
      <c r="AV35" s="13"/>
      <c r="AW35" s="56"/>
      <c r="AX35" s="13"/>
      <c r="AY35" s="56"/>
      <c r="AZ35" s="13"/>
      <c r="BA35" s="56"/>
      <c r="BB35" s="13"/>
      <c r="BC35" s="56"/>
      <c r="BD35" s="13"/>
      <c r="BE35" s="56"/>
      <c r="BF35" s="13"/>
      <c r="BG35" s="56"/>
      <c r="BH35" s="13"/>
      <c r="BI35" s="56"/>
      <c r="BJ35" s="13"/>
      <c r="BK35" s="56"/>
      <c r="BL35" s="13"/>
      <c r="BM35" s="56"/>
      <c r="BN35" s="13"/>
      <c r="BO35" s="56"/>
      <c r="BP35" s="13"/>
      <c r="BQ35" s="187"/>
      <c r="BR35" s="13"/>
      <c r="BS35" s="56"/>
      <c r="BT35" s="13"/>
      <c r="BU35" s="56"/>
      <c r="BV35" s="13"/>
      <c r="BW35" s="56"/>
      <c r="BX35" s="13"/>
      <c r="BY35" s="56"/>
      <c r="BZ35" s="13"/>
      <c r="CA35" s="56"/>
      <c r="CB35" s="13"/>
      <c r="CC35" s="187"/>
      <c r="CD35" s="13"/>
      <c r="CE35" s="56"/>
      <c r="CF35" s="13">
        <v>32</v>
      </c>
      <c r="CG35" s="56"/>
      <c r="CH35" s="13"/>
      <c r="CI35" s="56"/>
      <c r="CJ35" s="13"/>
      <c r="CK35" s="56"/>
      <c r="CL35" s="13"/>
      <c r="CM35" s="56"/>
      <c r="CN35" s="13"/>
      <c r="CO35" s="56"/>
      <c r="CP35" s="13"/>
      <c r="CQ35" s="56"/>
      <c r="CR35" s="13"/>
      <c r="CS35" s="56"/>
      <c r="CT35" s="13"/>
      <c r="CU35" s="187"/>
      <c r="CV35" s="13"/>
      <c r="CW35" s="56"/>
      <c r="CX35" s="13"/>
      <c r="CY35" s="56"/>
      <c r="CZ35" s="13"/>
      <c r="DA35" s="56"/>
      <c r="DB35" s="13"/>
      <c r="DC35" s="56"/>
      <c r="DD35" s="13"/>
      <c r="DE35" s="187"/>
      <c r="DF35" s="13"/>
      <c r="DG35" s="187"/>
      <c r="DH35" s="73"/>
      <c r="DI35" s="45"/>
      <c r="DJ35" s="79"/>
      <c r="DK35" s="73"/>
      <c r="DL35" s="78"/>
      <c r="DM35" s="79"/>
      <c r="DN35" s="5"/>
      <c r="DO35" s="12"/>
      <c r="DP35" s="369"/>
      <c r="DQ35" s="5"/>
      <c r="DR35" s="56"/>
      <c r="DS35" s="5"/>
      <c r="DT35" s="31">
        <f t="shared" si="276"/>
        <v>32</v>
      </c>
      <c r="DU35" s="31" t="e">
        <f>(DT35*(VLOOKUP(A35,#REF!,29,0)))-(IF(DO35="x",MROUND(DP35*(VLOOKUP(A35,#REF!,29,0)*0.08),0.05),0))</f>
        <v>#REF!</v>
      </c>
      <c r="DV35" s="31">
        <f t="shared" si="277"/>
        <v>0</v>
      </c>
      <c r="DW35" s="31" t="e">
        <f>(DV35*(VLOOKUP(A35,#REF!,31,0)))</f>
        <v>#REF!</v>
      </c>
      <c r="DX35" s="318" t="e">
        <f>VLOOKUP(A35,#REF!,33,0)</f>
        <v>#REF!</v>
      </c>
      <c r="DY35" s="31" t="e">
        <f t="shared" si="278"/>
        <v>#REF!</v>
      </c>
      <c r="DZ35" s="309" t="e">
        <f t="shared" si="279"/>
        <v>#REF!</v>
      </c>
      <c r="EA35" s="5"/>
      <c r="EB35" s="41" t="str">
        <f>IF(F35&gt;0,(VLOOKUP($A35,#REF!,29,0)*F35),"")</f>
        <v/>
      </c>
      <c r="EC35" s="55" t="str">
        <f>IF(G35&gt;0,(VLOOKUP($A35,#REF!,31,0)*G35),"")</f>
        <v/>
      </c>
      <c r="ED35" s="41" t="str">
        <f>IF(H35&gt;0,(VLOOKUP($A35,#REF!,29,0)*H35),"")</f>
        <v/>
      </c>
      <c r="EE35" s="55" t="str">
        <f>IF(I35&gt;0,(VLOOKUP($A35,#REF!,31,0)*I35),"")</f>
        <v/>
      </c>
      <c r="EF35" s="41" t="str">
        <f>IF(J35&gt;0,(VLOOKUP($A35,#REF!,29,0)*J35),"")</f>
        <v/>
      </c>
      <c r="EG35" s="55" t="str">
        <f>IF(K35&gt;0,(VLOOKUP($A35,#REF!,31,0)*K35),"")</f>
        <v/>
      </c>
      <c r="EH35" s="41" t="str">
        <f>IF(L35&gt;0,(VLOOKUP($A35,#REF!,29,0)*L35),"")</f>
        <v/>
      </c>
      <c r="EI35" s="55" t="str">
        <f>IF(M35&gt;0,(VLOOKUP($A35,#REF!,31,0)*M35),"")</f>
        <v/>
      </c>
      <c r="EJ35" s="41" t="str">
        <f>IF(N35&gt;0,(VLOOKUP($A35,#REF!,29,0)*N35),"")</f>
        <v/>
      </c>
      <c r="EK35" s="55" t="str">
        <f>IF(O35&gt;0,(VLOOKUP($A35,#REF!,31,0)*O35),"")</f>
        <v/>
      </c>
      <c r="EL35" s="41" t="str">
        <f>IF(P35&gt;0,(VLOOKUP($A35,#REF!,29,0)*P35),"")</f>
        <v/>
      </c>
      <c r="EM35" s="55" t="str">
        <f>IF(Q35&gt;0,(VLOOKUP($A35,#REF!,31,0)*Q35),"")</f>
        <v/>
      </c>
      <c r="EN35" s="41" t="str">
        <f>IF(R35&gt;0,(VLOOKUP($A35,#REF!,29,0)*R35),"")</f>
        <v/>
      </c>
      <c r="EO35" s="55" t="str">
        <f>IF(S35&gt;0,(VLOOKUP($A35,#REF!,31,0)*S35),"")</f>
        <v/>
      </c>
      <c r="EP35" s="41" t="str">
        <f>IF(T35&gt;0,(VLOOKUP($A35,#REF!,29,0)*T35),"")</f>
        <v/>
      </c>
      <c r="EQ35" s="55" t="str">
        <f>IF(U35&gt;0,(VLOOKUP($A35,#REF!,31,0)*U35),"")</f>
        <v/>
      </c>
      <c r="ER35" s="41" t="str">
        <f>IF(V35&gt;0,(VLOOKUP($A35,#REF!,29,0)*V35),"")</f>
        <v/>
      </c>
      <c r="ES35" s="55" t="str">
        <f>IF(W35&gt;0,(VLOOKUP($A35,#REF!,31,0)*W35),"")</f>
        <v/>
      </c>
      <c r="ET35" s="41" t="str">
        <f>IF(X35&gt;0,(VLOOKUP($A35,#REF!,29,0)*X35),"")</f>
        <v/>
      </c>
      <c r="EU35" s="55" t="str">
        <f>IF(Y35&gt;0,(VLOOKUP($A35,#REF!,31,0)*Y35),"")</f>
        <v/>
      </c>
      <c r="EV35" s="41" t="str">
        <f>IF(Z35&gt;0,(VLOOKUP($A35,#REF!,29,0)*Z35),"")</f>
        <v/>
      </c>
      <c r="EW35" s="55" t="str">
        <f>IF(AA35&gt;0,(VLOOKUP($A35,#REF!,31,0)*AA35),"")</f>
        <v/>
      </c>
      <c r="EX35" s="41" t="str">
        <f>IF(AB35&gt;0,(VLOOKUP($A35,#REF!,29,0)*AB35),"")</f>
        <v/>
      </c>
      <c r="EY35" s="55" t="str">
        <f>IF(AC35&gt;0,(VLOOKUP($A35,#REF!,31,0)*AC35),"")</f>
        <v/>
      </c>
      <c r="EZ35" s="41" t="str">
        <f>IF(AD35&gt;0,(VLOOKUP($A35,#REF!,29,0)*AD35),"")</f>
        <v/>
      </c>
      <c r="FA35" s="55" t="str">
        <f>IF(AE35&gt;0,(VLOOKUP($A35,#REF!,31,0)*AE35),"")</f>
        <v/>
      </c>
      <c r="FB35" s="41" t="str">
        <f>IF(AF35&gt;0,(VLOOKUP($A35,#REF!,29,0)*AF35),"")</f>
        <v/>
      </c>
      <c r="FC35" s="55" t="str">
        <f>IF(AG35&gt;0,(VLOOKUP($A35,#REF!,31,0)*AG35),"")</f>
        <v/>
      </c>
      <c r="FD35" s="41" t="str">
        <f>IF(AH35&gt;0,(VLOOKUP($A35,#REF!,29,0)*AH35),"")</f>
        <v/>
      </c>
      <c r="FE35" s="55" t="str">
        <f>IF(AI35&gt;0,(VLOOKUP($A35,#REF!,31,0)*AI35),"")</f>
        <v/>
      </c>
      <c r="FF35" s="41" t="str">
        <f>IF(AJ35&gt;0,(VLOOKUP($A35,#REF!,29,0)*AJ35),"")</f>
        <v/>
      </c>
      <c r="FG35" s="55" t="str">
        <f>IF(AK35&gt;0,(VLOOKUP($A35,#REF!,31,0)*AK35),"")</f>
        <v/>
      </c>
      <c r="FH35" s="41" t="str">
        <f>IF(AL35&gt;0,(VLOOKUP($A35,#REF!,29,0)*AL35),"")</f>
        <v/>
      </c>
      <c r="FI35" s="55" t="str">
        <f>IF(AM35&gt;0,(VLOOKUP($A35,#REF!,31,0)*AM35),"")</f>
        <v/>
      </c>
      <c r="FJ35" s="41" t="str">
        <f>IF(AN35&gt;0,(VLOOKUP($A35,#REF!,29,0)*AN35),"")</f>
        <v/>
      </c>
      <c r="FK35" s="55" t="str">
        <f>IF(AO35&gt;0,(VLOOKUP($A35,#REF!,31,0)*AO35),"")</f>
        <v/>
      </c>
      <c r="FL35" s="41" t="str">
        <f>IF(AP35&gt;0,(VLOOKUP($A35,#REF!,29,0)*AP35),"")</f>
        <v/>
      </c>
      <c r="FM35" s="55" t="str">
        <f>IF(AQ35&gt;0,(VLOOKUP($A35,#REF!,31,0)*AQ35),"")</f>
        <v/>
      </c>
      <c r="FN35" s="41" t="str">
        <f>IF(AR35&gt;0,(VLOOKUP($A35,#REF!,29,0)*AR35),"")</f>
        <v/>
      </c>
      <c r="FO35" s="55" t="str">
        <f>IF(AS35&gt;0,(VLOOKUP($A35,#REF!,31,0)*AS35),"")</f>
        <v/>
      </c>
      <c r="FP35" s="41" t="str">
        <f>IF(AT35&gt;0,(VLOOKUP($A35,#REF!,29,0)*AT35),"")</f>
        <v/>
      </c>
      <c r="FQ35" s="55" t="str">
        <f>IF(AU35&gt;0,(VLOOKUP($A35,#REF!,31,0)*AU35),"")</f>
        <v/>
      </c>
      <c r="FR35" s="41" t="str">
        <f>IF(AV35&gt;0,(VLOOKUP($A35,#REF!,29,0)*AV35),"")</f>
        <v/>
      </c>
      <c r="FS35" s="55" t="str">
        <f>IF(AW35&gt;0,(VLOOKUP($A35,#REF!,31,0)*AW35),"")</f>
        <v/>
      </c>
      <c r="FT35" s="41" t="str">
        <f>IF(AX35&gt;0,(VLOOKUP($A35,#REF!,29,0)*AX35),"")</f>
        <v/>
      </c>
      <c r="FU35" s="55" t="str">
        <f>IF(AY35&gt;0,(VLOOKUP($A35,#REF!,31,0)*AY35),"")</f>
        <v/>
      </c>
      <c r="FV35" s="41" t="str">
        <f>IF(AZ35&gt;0,(VLOOKUP($A35,#REF!,29,0)*AZ35),"")</f>
        <v/>
      </c>
      <c r="FW35" s="55" t="str">
        <f>IF(BA35&gt;0,(VLOOKUP($A35,#REF!,31,0)*BA35),"")</f>
        <v/>
      </c>
      <c r="FX35" s="41" t="str">
        <f>IF(BB35&gt;0,(VLOOKUP($A35,#REF!,29,0)*BB35),"")</f>
        <v/>
      </c>
      <c r="FY35" s="55" t="str">
        <f>IF(BC35&gt;0,(VLOOKUP($A35,#REF!,31,0)*BC35),"")</f>
        <v/>
      </c>
      <c r="FZ35" s="41" t="str">
        <f>IF(BD35&gt;0,(VLOOKUP($A35,#REF!,29,0)*BD35),"")</f>
        <v/>
      </c>
      <c r="GA35" s="55" t="str">
        <f>IF(BE35&gt;0,(VLOOKUP($A35,#REF!,31,0)*BE35),"")</f>
        <v/>
      </c>
      <c r="GB35" s="41" t="str">
        <f>IF(BF35&gt;0,(VLOOKUP($A35,#REF!,29,0)*BF35),"")</f>
        <v/>
      </c>
      <c r="GC35" s="55" t="str">
        <f>IF(BG35&gt;0,(VLOOKUP($A35,#REF!,31,0)*BG35),"")</f>
        <v/>
      </c>
      <c r="GD35" s="41" t="str">
        <f>IF(BH35&gt;0,(VLOOKUP($A35,#REF!,29,0)*BH35),"")</f>
        <v/>
      </c>
      <c r="GE35" s="55" t="str">
        <f>IF(BI35&gt;0,(VLOOKUP($A35,#REF!,31,0)*BI35),"")</f>
        <v/>
      </c>
      <c r="GF35" s="41" t="str">
        <f>IF(BJ35&gt;0,(VLOOKUP($A35,#REF!,29,0)*BJ35),"")</f>
        <v/>
      </c>
      <c r="GG35" s="55" t="str">
        <f>IF(BK35&gt;0,(VLOOKUP($A35,#REF!,31,0)*BK35),"")</f>
        <v/>
      </c>
      <c r="GH35" s="41" t="str">
        <f>IF(BL35&gt;0,(VLOOKUP($A35,#REF!,29,0)*BL35),"")</f>
        <v/>
      </c>
      <c r="GI35" s="55" t="str">
        <f>IF(BM35&gt;0,(VLOOKUP($A35,#REF!,31,0)*BM35),"")</f>
        <v/>
      </c>
      <c r="GJ35" s="41" t="str">
        <f>IF(BN35&gt;0,(VLOOKUP($A35,#REF!,29,0)*BN35),"")</f>
        <v/>
      </c>
      <c r="GK35" s="55" t="str">
        <f>IF(BO35&gt;0,(VLOOKUP($A35,#REF!,31,0)*BO35),"")</f>
        <v/>
      </c>
      <c r="GL35" s="41" t="str">
        <f>IF(BP35&gt;0,(VLOOKUP($A35,#REF!,29,0)*BP35),"")</f>
        <v/>
      </c>
      <c r="GM35" s="55" t="str">
        <f>IF(BQ35&gt;0,(VLOOKUP($A35,#REF!,31,0)*BQ35),"")</f>
        <v/>
      </c>
      <c r="GN35" s="41" t="str">
        <f>IF(BR35&gt;0,(VLOOKUP($A35,#REF!,29,0)*BR35),"")</f>
        <v/>
      </c>
      <c r="GO35" s="55" t="str">
        <f>IF(BS35&gt;0,(VLOOKUP($A35,#REF!,31,0)*BS35),"")</f>
        <v/>
      </c>
      <c r="GP35" s="41" t="str">
        <f>IF(BT35&gt;0,(VLOOKUP($A35,#REF!,29,0)*BT35),"")</f>
        <v/>
      </c>
      <c r="GQ35" s="55" t="str">
        <f>IF(BU35&gt;0,(VLOOKUP($A35,#REF!,31,0)*BU35),"")</f>
        <v/>
      </c>
      <c r="GR35" s="41" t="str">
        <f>IF(BV35&gt;0,(VLOOKUP($A35,#REF!,29,0)*BV35),"")</f>
        <v/>
      </c>
      <c r="GS35" s="55" t="str">
        <f>IF(BW35&gt;0,(VLOOKUP($A35,#REF!,31,0)*BW35),"")</f>
        <v/>
      </c>
      <c r="GT35" s="41" t="str">
        <f>IF(BX35&gt;0,(VLOOKUP($A35,#REF!,29,0)*BX35),"")</f>
        <v/>
      </c>
      <c r="GU35" s="55" t="str">
        <f>IF(BY35&gt;0,(VLOOKUP($A35,#REF!,31,0)*BY35),"")</f>
        <v/>
      </c>
      <c r="GV35" s="41" t="str">
        <f>IF(BZ35&gt;0,(VLOOKUP($A35,#REF!,29,0)*BZ35),"")</f>
        <v/>
      </c>
      <c r="GW35" s="55" t="str">
        <f>IF(CA35&gt;0,(VLOOKUP($A35,#REF!,31,0)*CA35),"")</f>
        <v/>
      </c>
      <c r="GX35" s="41" t="str">
        <f>IF(CB35&gt;0,(VLOOKUP($A35,#REF!,29,0)*CB35),"")</f>
        <v/>
      </c>
      <c r="GY35" s="55" t="str">
        <f>IF(CC35&gt;0,(VLOOKUP($A35,#REF!,31,0)*CC35),"")</f>
        <v/>
      </c>
      <c r="GZ35" s="41" t="str">
        <f>IF(CD35&gt;0,(VLOOKUP($A35,#REF!,29,0)*CD35),"")</f>
        <v/>
      </c>
      <c r="HA35" s="55" t="str">
        <f>IF(CE35&gt;0,(VLOOKUP($A35,#REF!,31,0)*CE35),"")</f>
        <v/>
      </c>
      <c r="HB35" s="41" t="e">
        <f>IF(CF35&gt;0,(VLOOKUP($A35,#REF!,29,0)*CF35),"")</f>
        <v>#REF!</v>
      </c>
      <c r="HC35" s="55" t="str">
        <f>IF(CG35&gt;0,(VLOOKUP($A35,#REF!,31,0)*CG35),"")</f>
        <v/>
      </c>
      <c r="HD35" s="41" t="str">
        <f>IF(CH35&gt;0,(VLOOKUP($A35,#REF!,29,0)*CH35),"")</f>
        <v/>
      </c>
      <c r="HE35" s="55" t="str">
        <f>IF(CI35&gt;0,(VLOOKUP($A35,#REF!,31,0)*CI35),"")</f>
        <v/>
      </c>
      <c r="HF35" s="41" t="str">
        <f>IF(CJ35&gt;0,(VLOOKUP($A35,#REF!,29,0)*CJ35),"")</f>
        <v/>
      </c>
      <c r="HG35" s="55" t="str">
        <f>IF(CK35&gt;0,(VLOOKUP($A35,#REF!,31,0)*CK35),"")</f>
        <v/>
      </c>
      <c r="HH35" s="41" t="str">
        <f>IF(CL35&gt;0,(VLOOKUP($A35,#REF!,29,0)*CL35),"")</f>
        <v/>
      </c>
      <c r="HI35" s="55" t="str">
        <f>IF(CM35&gt;0,(VLOOKUP($A35,#REF!,31,0)*CM35),"")</f>
        <v/>
      </c>
      <c r="HJ35" s="41" t="str">
        <f>IF(CN35&gt;0,(VLOOKUP($A35,#REF!,29,0)*CN35),"")</f>
        <v/>
      </c>
      <c r="HK35" s="55" t="str">
        <f>IF(CO35&gt;0,(VLOOKUP($A35,#REF!,31,0)*CO35),"")</f>
        <v/>
      </c>
      <c r="HL35" s="41" t="str">
        <f>IF(CP35&gt;0,(VLOOKUP($A35,#REF!,29,0)*CP35),"")</f>
        <v/>
      </c>
      <c r="HM35" s="55" t="str">
        <f>IF(CQ35&gt;0,(VLOOKUP($A35,#REF!,31,0)*CQ35),"")</f>
        <v/>
      </c>
      <c r="HN35" s="41" t="str">
        <f>IF(CR35&gt;0,(VLOOKUP($A35,#REF!,29,0)*CR35),"")</f>
        <v/>
      </c>
      <c r="HO35" s="55" t="str">
        <f>IF(CS35&gt;0,(VLOOKUP($A35,#REF!,31,0)*CS35),"")</f>
        <v/>
      </c>
      <c r="HP35" s="41" t="str">
        <f>IF(CT35&gt;0,(VLOOKUP($A35,#REF!,29,0)*CT35),"")</f>
        <v/>
      </c>
      <c r="HQ35" s="55" t="str">
        <f>IF(CU35&gt;0,(VLOOKUP($A35,#REF!,31,0)*CU35),"")</f>
        <v/>
      </c>
      <c r="HR35" s="41" t="str">
        <f>IF(CV35&gt;0,(VLOOKUP($A35,#REF!,29,0)*CV35),"")</f>
        <v/>
      </c>
      <c r="HS35" s="55" t="str">
        <f>IF(CW35&gt;0,(VLOOKUP($A35,#REF!,31,0)*CW35),"")</f>
        <v/>
      </c>
      <c r="HT35" s="41" t="str">
        <f>IF(CX35&gt;0,(VLOOKUP($A35,#REF!,29,0)*CX35),"")</f>
        <v/>
      </c>
      <c r="HU35" s="55" t="str">
        <f>IF(CY35&gt;0,(VLOOKUP($A35,#REF!,31,0)*CY35),"")</f>
        <v/>
      </c>
      <c r="HV35" s="41" t="str">
        <f>IF(CZ35&gt;0,(VLOOKUP($A35,#REF!,29,0)*CZ35),"")</f>
        <v/>
      </c>
      <c r="HW35" s="55" t="str">
        <f>IF(DA35&gt;0,(VLOOKUP($A35,#REF!,31,0)*DA35),"")</f>
        <v/>
      </c>
      <c r="HX35" s="41" t="str">
        <f>IF(DB35&gt;0,(VLOOKUP($A35,#REF!,29,0)*DB35),"")</f>
        <v/>
      </c>
      <c r="HY35" s="55" t="str">
        <f>IF(DC35&gt;0,(VLOOKUP($A35,#REF!,31,0)*DC35),"")</f>
        <v/>
      </c>
      <c r="HZ35" s="41" t="str">
        <f>IF(DD35&gt;0,(VLOOKUP($A35,#REF!,29,0)*DD35),"")</f>
        <v/>
      </c>
      <c r="IA35" s="55" t="str">
        <f>IF(DE35&gt;0,(VLOOKUP($A35,#REF!,31,0)*DE35),"")</f>
        <v/>
      </c>
      <c r="IB35" s="41" t="str">
        <f>IF(DF35&gt;0,(VLOOKUP($A35,#REF!,29,0)*DF35),"")</f>
        <v/>
      </c>
      <c r="IC35" s="55" t="str">
        <f>IF(DG35&gt;0,(VLOOKUP($A35,#REF!,31,0)*DG35),"")</f>
        <v/>
      </c>
      <c r="ID35" s="5"/>
      <c r="IE35" s="5"/>
      <c r="IF35" s="5"/>
    </row>
    <row r="36" spans="1:240" x14ac:dyDescent="0.25">
      <c r="A36" s="344" t="s">
        <v>242</v>
      </c>
      <c r="B36" s="360" t="s">
        <v>28</v>
      </c>
      <c r="C36" s="361" t="s">
        <v>29</v>
      </c>
      <c r="D36" s="347">
        <f t="shared" si="275"/>
        <v>152</v>
      </c>
      <c r="E36" s="348"/>
      <c r="F36" s="362"/>
      <c r="G36" s="363"/>
      <c r="H36" s="362"/>
      <c r="I36" s="363"/>
      <c r="J36" s="362"/>
      <c r="K36" s="363"/>
      <c r="L36" s="362"/>
      <c r="M36" s="363"/>
      <c r="N36" s="362"/>
      <c r="O36" s="363"/>
      <c r="P36" s="362"/>
      <c r="Q36" s="363"/>
      <c r="R36" s="362"/>
      <c r="S36" s="363"/>
      <c r="T36" s="362"/>
      <c r="U36" s="363"/>
      <c r="V36" s="362"/>
      <c r="W36" s="363"/>
      <c r="X36" s="362"/>
      <c r="Y36" s="363"/>
      <c r="Z36" s="362"/>
      <c r="AA36" s="364"/>
      <c r="AB36" s="362"/>
      <c r="AC36" s="363"/>
      <c r="AD36" s="362"/>
      <c r="AE36" s="364"/>
      <c r="AF36" s="362"/>
      <c r="AG36" s="363"/>
      <c r="AH36" s="362"/>
      <c r="AI36" s="363"/>
      <c r="AJ36" s="362"/>
      <c r="AK36" s="363"/>
      <c r="AL36" s="362"/>
      <c r="AM36" s="363"/>
      <c r="AN36" s="362"/>
      <c r="AO36" s="363"/>
      <c r="AP36" s="362"/>
      <c r="AQ36" s="363"/>
      <c r="AR36" s="362"/>
      <c r="AS36" s="363"/>
      <c r="AT36" s="362"/>
      <c r="AU36" s="363"/>
      <c r="AV36" s="362"/>
      <c r="AW36" s="363"/>
      <c r="AX36" s="362"/>
      <c r="AY36" s="363"/>
      <c r="AZ36" s="362"/>
      <c r="BA36" s="363"/>
      <c r="BB36" s="362"/>
      <c r="BC36" s="363"/>
      <c r="BD36" s="362"/>
      <c r="BE36" s="363"/>
      <c r="BF36" s="362"/>
      <c r="BG36" s="363"/>
      <c r="BH36" s="362"/>
      <c r="BI36" s="363"/>
      <c r="BJ36" s="362"/>
      <c r="BK36" s="363"/>
      <c r="BL36" s="362"/>
      <c r="BM36" s="363"/>
      <c r="BN36" s="362">
        <v>152</v>
      </c>
      <c r="BO36" s="363">
        <v>24</v>
      </c>
      <c r="BP36" s="362"/>
      <c r="BQ36" s="364"/>
      <c r="BR36" s="362"/>
      <c r="BS36" s="363"/>
      <c r="BT36" s="362"/>
      <c r="BU36" s="363"/>
      <c r="BV36" s="362"/>
      <c r="BW36" s="363"/>
      <c r="BX36" s="362"/>
      <c r="BY36" s="363"/>
      <c r="BZ36" s="362"/>
      <c r="CA36" s="363"/>
      <c r="CB36" s="362"/>
      <c r="CC36" s="364"/>
      <c r="CD36" s="362"/>
      <c r="CE36" s="363"/>
      <c r="CF36" s="362"/>
      <c r="CG36" s="363"/>
      <c r="CH36" s="362"/>
      <c r="CI36" s="363"/>
      <c r="CJ36" s="362"/>
      <c r="CK36" s="363"/>
      <c r="CL36" s="362"/>
      <c r="CM36" s="363"/>
      <c r="CN36" s="362"/>
      <c r="CO36" s="363"/>
      <c r="CP36" s="362"/>
      <c r="CQ36" s="363"/>
      <c r="CR36" s="362"/>
      <c r="CS36" s="363"/>
      <c r="CT36" s="362"/>
      <c r="CU36" s="364"/>
      <c r="CV36" s="362"/>
      <c r="CW36" s="363"/>
      <c r="CX36" s="362"/>
      <c r="CY36" s="363"/>
      <c r="CZ36" s="362"/>
      <c r="DA36" s="363"/>
      <c r="DB36" s="362"/>
      <c r="DC36" s="363"/>
      <c r="DD36" s="362"/>
      <c r="DE36" s="364"/>
      <c r="DF36" s="362"/>
      <c r="DG36" s="364"/>
      <c r="DH36" s="352"/>
      <c r="DI36" s="365"/>
      <c r="DJ36" s="363"/>
      <c r="DK36" s="352"/>
      <c r="DL36" s="365"/>
      <c r="DM36" s="363"/>
      <c r="DN36" s="344"/>
      <c r="DO36" s="366" t="s">
        <v>225</v>
      </c>
      <c r="DP36" s="367">
        <v>24</v>
      </c>
      <c r="DQ36" s="344"/>
      <c r="DR36" s="363"/>
      <c r="DS36" s="344"/>
      <c r="DT36" s="357">
        <f t="shared" si="276"/>
        <v>128</v>
      </c>
      <c r="DU36" s="357" t="e">
        <f>(DT36*(VLOOKUP(A36,#REF!,29,0)))-(IF(DO36="x",MROUND(DP36*(VLOOKUP(A36,#REF!,29,0)*0.08),0.05),0))</f>
        <v>#REF!</v>
      </c>
      <c r="DV36" s="357">
        <f t="shared" si="277"/>
        <v>24</v>
      </c>
      <c r="DW36" s="357" t="e">
        <f>(DV36*(VLOOKUP(A36,#REF!,31,0)))</f>
        <v>#REF!</v>
      </c>
      <c r="DX36" s="358" t="e">
        <f>VLOOKUP(A36,#REF!,33,0)</f>
        <v>#REF!</v>
      </c>
      <c r="DY36" s="357" t="e">
        <f t="shared" si="278"/>
        <v>#REF!</v>
      </c>
      <c r="DZ36" s="359" t="e">
        <f t="shared" si="279"/>
        <v>#REF!</v>
      </c>
      <c r="EA36" s="344"/>
      <c r="EB36" s="349" t="str">
        <f>IF(F36&gt;0,(VLOOKUP($A36,#REF!,29,0)*F36),"")</f>
        <v/>
      </c>
      <c r="EC36" s="350" t="str">
        <f>IF(G36&gt;0,(VLOOKUP($A36,#REF!,31,0)*G36),"")</f>
        <v/>
      </c>
      <c r="ED36" s="349" t="str">
        <f>IF(H36&gt;0,(VLOOKUP($A36,#REF!,29,0)*H36),"")</f>
        <v/>
      </c>
      <c r="EE36" s="350" t="str">
        <f>IF(I36&gt;0,(VLOOKUP($A36,#REF!,31,0)*I36),"")</f>
        <v/>
      </c>
      <c r="EF36" s="349" t="str">
        <f>IF(J36&gt;0,(VLOOKUP($A36,#REF!,29,0)*J36),"")</f>
        <v/>
      </c>
      <c r="EG36" s="350" t="str">
        <f>IF(K36&gt;0,(VLOOKUP($A36,#REF!,31,0)*K36),"")</f>
        <v/>
      </c>
      <c r="EH36" s="349" t="str">
        <f>IF(L36&gt;0,(VLOOKUP($A36,#REF!,29,0)*L36),"")</f>
        <v/>
      </c>
      <c r="EI36" s="350" t="str">
        <f>IF(M36&gt;0,(VLOOKUP($A36,#REF!,31,0)*M36),"")</f>
        <v/>
      </c>
      <c r="EJ36" s="349" t="str">
        <f>IF(N36&gt;0,(VLOOKUP($A36,#REF!,29,0)*N36),"")</f>
        <v/>
      </c>
      <c r="EK36" s="350" t="str">
        <f>IF(O36&gt;0,(VLOOKUP($A36,#REF!,31,0)*O36),"")</f>
        <v/>
      </c>
      <c r="EL36" s="349" t="str">
        <f>IF(P36&gt;0,(VLOOKUP($A36,#REF!,29,0)*P36),"")</f>
        <v/>
      </c>
      <c r="EM36" s="350" t="str">
        <f>IF(Q36&gt;0,(VLOOKUP($A36,#REF!,31,0)*Q36),"")</f>
        <v/>
      </c>
      <c r="EN36" s="349" t="str">
        <f>IF(R36&gt;0,(VLOOKUP($A36,#REF!,29,0)*R36),"")</f>
        <v/>
      </c>
      <c r="EO36" s="350" t="str">
        <f>IF(S36&gt;0,(VLOOKUP($A36,#REF!,31,0)*S36),"")</f>
        <v/>
      </c>
      <c r="EP36" s="349" t="str">
        <f>IF(T36&gt;0,(VLOOKUP($A36,#REF!,29,0)*T36),"")</f>
        <v/>
      </c>
      <c r="EQ36" s="350" t="str">
        <f>IF(U36&gt;0,(VLOOKUP($A36,#REF!,31,0)*U36),"")</f>
        <v/>
      </c>
      <c r="ER36" s="349" t="str">
        <f>IF(V36&gt;0,(VLOOKUP($A36,#REF!,29,0)*V36),"")</f>
        <v/>
      </c>
      <c r="ES36" s="350" t="str">
        <f>IF(W36&gt;0,(VLOOKUP($A36,#REF!,31,0)*W36),"")</f>
        <v/>
      </c>
      <c r="ET36" s="349" t="str">
        <f>IF(X36&gt;0,(VLOOKUP($A36,#REF!,29,0)*X36),"")</f>
        <v/>
      </c>
      <c r="EU36" s="350" t="str">
        <f>IF(Y36&gt;0,(VLOOKUP($A36,#REF!,31,0)*Y36),"")</f>
        <v/>
      </c>
      <c r="EV36" s="349" t="str">
        <f>IF(Z36&gt;0,(VLOOKUP($A36,#REF!,29,0)*Z36),"")</f>
        <v/>
      </c>
      <c r="EW36" s="350" t="str">
        <f>IF(AA36&gt;0,(VLOOKUP($A36,#REF!,31,0)*AA36),"")</f>
        <v/>
      </c>
      <c r="EX36" s="349" t="str">
        <f>IF(AB36&gt;0,(VLOOKUP($A36,#REF!,29,0)*AB36),"")</f>
        <v/>
      </c>
      <c r="EY36" s="350" t="str">
        <f>IF(AC36&gt;0,(VLOOKUP($A36,#REF!,31,0)*AC36),"")</f>
        <v/>
      </c>
      <c r="EZ36" s="349" t="str">
        <f>IF(AD36&gt;0,(VLOOKUP($A36,#REF!,29,0)*AD36),"")</f>
        <v/>
      </c>
      <c r="FA36" s="350" t="str">
        <f>IF(AE36&gt;0,(VLOOKUP($A36,#REF!,31,0)*AE36),"")</f>
        <v/>
      </c>
      <c r="FB36" s="349" t="str">
        <f>IF(AF36&gt;0,(VLOOKUP($A36,#REF!,29,0)*AF36),"")</f>
        <v/>
      </c>
      <c r="FC36" s="350" t="str">
        <f>IF(AG36&gt;0,(VLOOKUP($A36,#REF!,31,0)*AG36),"")</f>
        <v/>
      </c>
      <c r="FD36" s="349" t="str">
        <f>IF(AH36&gt;0,(VLOOKUP($A36,#REF!,29,0)*AH36),"")</f>
        <v/>
      </c>
      <c r="FE36" s="350" t="str">
        <f>IF(AI36&gt;0,(VLOOKUP($A36,#REF!,31,0)*AI36),"")</f>
        <v/>
      </c>
      <c r="FF36" s="349" t="str">
        <f>IF(AJ36&gt;0,(VLOOKUP($A36,#REF!,29,0)*AJ36),"")</f>
        <v/>
      </c>
      <c r="FG36" s="350" t="str">
        <f>IF(AK36&gt;0,(VLOOKUP($A36,#REF!,31,0)*AK36),"")</f>
        <v/>
      </c>
      <c r="FH36" s="349" t="str">
        <f>IF(AL36&gt;0,(VLOOKUP($A36,#REF!,29,0)*AL36),"")</f>
        <v/>
      </c>
      <c r="FI36" s="350" t="str">
        <f>IF(AM36&gt;0,(VLOOKUP($A36,#REF!,31,0)*AM36),"")</f>
        <v/>
      </c>
      <c r="FJ36" s="349" t="str">
        <f>IF(AN36&gt;0,(VLOOKUP($A36,#REF!,29,0)*AN36),"")</f>
        <v/>
      </c>
      <c r="FK36" s="350" t="str">
        <f>IF(AO36&gt;0,(VLOOKUP($A36,#REF!,31,0)*AO36),"")</f>
        <v/>
      </c>
      <c r="FL36" s="349" t="str">
        <f>IF(AP36&gt;0,(VLOOKUP($A36,#REF!,29,0)*AP36),"")</f>
        <v/>
      </c>
      <c r="FM36" s="350" t="str">
        <f>IF(AQ36&gt;0,(VLOOKUP($A36,#REF!,31,0)*AQ36),"")</f>
        <v/>
      </c>
      <c r="FN36" s="349" t="str">
        <f>IF(AR36&gt;0,(VLOOKUP($A36,#REF!,29,0)*AR36),"")</f>
        <v/>
      </c>
      <c r="FO36" s="350" t="str">
        <f>IF(AS36&gt;0,(VLOOKUP($A36,#REF!,31,0)*AS36),"")</f>
        <v/>
      </c>
      <c r="FP36" s="349" t="str">
        <f>IF(AT36&gt;0,(VLOOKUP($A36,#REF!,29,0)*AT36),"")</f>
        <v/>
      </c>
      <c r="FQ36" s="350" t="str">
        <f>IF(AU36&gt;0,(VLOOKUP($A36,#REF!,31,0)*AU36),"")</f>
        <v/>
      </c>
      <c r="FR36" s="349" t="str">
        <f>IF(AV36&gt;0,(VLOOKUP($A36,#REF!,29,0)*AV36),"")</f>
        <v/>
      </c>
      <c r="FS36" s="350" t="str">
        <f>IF(AW36&gt;0,(VLOOKUP($A36,#REF!,31,0)*AW36),"")</f>
        <v/>
      </c>
      <c r="FT36" s="349" t="str">
        <f>IF(AX36&gt;0,(VLOOKUP($A36,#REF!,29,0)*AX36),"")</f>
        <v/>
      </c>
      <c r="FU36" s="350" t="str">
        <f>IF(AY36&gt;0,(VLOOKUP($A36,#REF!,31,0)*AY36),"")</f>
        <v/>
      </c>
      <c r="FV36" s="349" t="str">
        <f>IF(AZ36&gt;0,(VLOOKUP($A36,#REF!,29,0)*AZ36),"")</f>
        <v/>
      </c>
      <c r="FW36" s="350" t="str">
        <f>IF(BA36&gt;0,(VLOOKUP($A36,#REF!,31,0)*BA36),"")</f>
        <v/>
      </c>
      <c r="FX36" s="349" t="str">
        <f>IF(BB36&gt;0,(VLOOKUP($A36,#REF!,29,0)*BB36),"")</f>
        <v/>
      </c>
      <c r="FY36" s="350" t="str">
        <f>IF(BC36&gt;0,(VLOOKUP($A36,#REF!,31,0)*BC36),"")</f>
        <v/>
      </c>
      <c r="FZ36" s="349" t="str">
        <f>IF(BD36&gt;0,(VLOOKUP($A36,#REF!,29,0)*BD36),"")</f>
        <v/>
      </c>
      <c r="GA36" s="350" t="str">
        <f>IF(BE36&gt;0,(VLOOKUP($A36,#REF!,31,0)*BE36),"")</f>
        <v/>
      </c>
      <c r="GB36" s="349" t="str">
        <f>IF(BF36&gt;0,(VLOOKUP($A36,#REF!,29,0)*BF36),"")</f>
        <v/>
      </c>
      <c r="GC36" s="350" t="str">
        <f>IF(BG36&gt;0,(VLOOKUP($A36,#REF!,31,0)*BG36),"")</f>
        <v/>
      </c>
      <c r="GD36" s="349" t="str">
        <f>IF(BH36&gt;0,(VLOOKUP($A36,#REF!,29,0)*BH36),"")</f>
        <v/>
      </c>
      <c r="GE36" s="350" t="str">
        <f>IF(BI36&gt;0,(VLOOKUP($A36,#REF!,31,0)*BI36),"")</f>
        <v/>
      </c>
      <c r="GF36" s="349" t="str">
        <f>IF(BJ36&gt;0,(VLOOKUP($A36,#REF!,29,0)*BJ36),"")</f>
        <v/>
      </c>
      <c r="GG36" s="350" t="str">
        <f>IF(BK36&gt;0,(VLOOKUP($A36,#REF!,31,0)*BK36),"")</f>
        <v/>
      </c>
      <c r="GH36" s="349" t="str">
        <f>IF(BL36&gt;0,(VLOOKUP($A36,#REF!,29,0)*BL36),"")</f>
        <v/>
      </c>
      <c r="GI36" s="350" t="str">
        <f>IF(BM36&gt;0,(VLOOKUP($A36,#REF!,31,0)*BM36),"")</f>
        <v/>
      </c>
      <c r="GJ36" s="349" t="e">
        <f>IF(BN36&gt;0,(VLOOKUP($A36,#REF!,29,0)*BN36),"")</f>
        <v>#REF!</v>
      </c>
      <c r="GK36" s="350" t="e">
        <f>IF(BO36&gt;0,(VLOOKUP($A36,#REF!,31,0)*BO36),"")</f>
        <v>#REF!</v>
      </c>
      <c r="GL36" s="349" t="str">
        <f>IF(BP36&gt;0,(VLOOKUP($A36,#REF!,29,0)*BP36),"")</f>
        <v/>
      </c>
      <c r="GM36" s="350" t="str">
        <f>IF(BQ36&gt;0,(VLOOKUP($A36,#REF!,31,0)*BQ36),"")</f>
        <v/>
      </c>
      <c r="GN36" s="349" t="str">
        <f>IF(BR36&gt;0,(VLOOKUP($A36,#REF!,29,0)*BR36),"")</f>
        <v/>
      </c>
      <c r="GO36" s="350" t="str">
        <f>IF(BS36&gt;0,(VLOOKUP($A36,#REF!,31,0)*BS36),"")</f>
        <v/>
      </c>
      <c r="GP36" s="349" t="str">
        <f>IF(BT36&gt;0,(VLOOKUP($A36,#REF!,29,0)*BT36),"")</f>
        <v/>
      </c>
      <c r="GQ36" s="350" t="str">
        <f>IF(BU36&gt;0,(VLOOKUP($A36,#REF!,31,0)*BU36),"")</f>
        <v/>
      </c>
      <c r="GR36" s="349" t="str">
        <f>IF(BV36&gt;0,(VLOOKUP($A36,#REF!,29,0)*BV36),"")</f>
        <v/>
      </c>
      <c r="GS36" s="350" t="str">
        <f>IF(BW36&gt;0,(VLOOKUP($A36,#REF!,31,0)*BW36),"")</f>
        <v/>
      </c>
      <c r="GT36" s="349" t="str">
        <f>IF(BX36&gt;0,(VLOOKUP($A36,#REF!,29,0)*BX36),"")</f>
        <v/>
      </c>
      <c r="GU36" s="350" t="str">
        <f>IF(BY36&gt;0,(VLOOKUP($A36,#REF!,31,0)*BY36),"")</f>
        <v/>
      </c>
      <c r="GV36" s="349" t="str">
        <f>IF(BZ36&gt;0,(VLOOKUP($A36,#REF!,29,0)*BZ36),"")</f>
        <v/>
      </c>
      <c r="GW36" s="350" t="str">
        <f>IF(CA36&gt;0,(VLOOKUP($A36,#REF!,31,0)*CA36),"")</f>
        <v/>
      </c>
      <c r="GX36" s="349" t="str">
        <f>IF(CB36&gt;0,(VLOOKUP($A36,#REF!,29,0)*CB36),"")</f>
        <v/>
      </c>
      <c r="GY36" s="350" t="str">
        <f>IF(CC36&gt;0,(VLOOKUP($A36,#REF!,31,0)*CC36),"")</f>
        <v/>
      </c>
      <c r="GZ36" s="349" t="str">
        <f>IF(CD36&gt;0,(VLOOKUP($A36,#REF!,29,0)*CD36),"")</f>
        <v/>
      </c>
      <c r="HA36" s="350" t="str">
        <f>IF(CE36&gt;0,(VLOOKUP($A36,#REF!,31,0)*CE36),"")</f>
        <v/>
      </c>
      <c r="HB36" s="349" t="str">
        <f>IF(CF36&gt;0,(VLOOKUP($A36,#REF!,29,0)*CF36),"")</f>
        <v/>
      </c>
      <c r="HC36" s="350" t="str">
        <f>IF(CG36&gt;0,(VLOOKUP($A36,#REF!,31,0)*CG36),"")</f>
        <v/>
      </c>
      <c r="HD36" s="349" t="str">
        <f>IF(CH36&gt;0,(VLOOKUP($A36,#REF!,29,0)*CH36),"")</f>
        <v/>
      </c>
      <c r="HE36" s="350" t="str">
        <f>IF(CI36&gt;0,(VLOOKUP($A36,#REF!,31,0)*CI36),"")</f>
        <v/>
      </c>
      <c r="HF36" s="349" t="str">
        <f>IF(CJ36&gt;0,(VLOOKUP($A36,#REF!,29,0)*CJ36),"")</f>
        <v/>
      </c>
      <c r="HG36" s="350" t="str">
        <f>IF(CK36&gt;0,(VLOOKUP($A36,#REF!,31,0)*CK36),"")</f>
        <v/>
      </c>
      <c r="HH36" s="349" t="str">
        <f>IF(CL36&gt;0,(VLOOKUP($A36,#REF!,29,0)*CL36),"")</f>
        <v/>
      </c>
      <c r="HI36" s="350" t="str">
        <f>IF(CM36&gt;0,(VLOOKUP($A36,#REF!,31,0)*CM36),"")</f>
        <v/>
      </c>
      <c r="HJ36" s="349" t="str">
        <f>IF(CN36&gt;0,(VLOOKUP($A36,#REF!,29,0)*CN36),"")</f>
        <v/>
      </c>
      <c r="HK36" s="350" t="str">
        <f>IF(CO36&gt;0,(VLOOKUP($A36,#REF!,31,0)*CO36),"")</f>
        <v/>
      </c>
      <c r="HL36" s="349" t="str">
        <f>IF(CP36&gt;0,(VLOOKUP($A36,#REF!,29,0)*CP36),"")</f>
        <v/>
      </c>
      <c r="HM36" s="350" t="str">
        <f>IF(CQ36&gt;0,(VLOOKUP($A36,#REF!,31,0)*CQ36),"")</f>
        <v/>
      </c>
      <c r="HN36" s="349" t="str">
        <f>IF(CR36&gt;0,(VLOOKUP($A36,#REF!,29,0)*CR36),"")</f>
        <v/>
      </c>
      <c r="HO36" s="350" t="str">
        <f>IF(CS36&gt;0,(VLOOKUP($A36,#REF!,31,0)*CS36),"")</f>
        <v/>
      </c>
      <c r="HP36" s="349" t="str">
        <f>IF(CT36&gt;0,(VLOOKUP($A36,#REF!,29,0)*CT36),"")</f>
        <v/>
      </c>
      <c r="HQ36" s="350" t="str">
        <f>IF(CU36&gt;0,(VLOOKUP($A36,#REF!,31,0)*CU36),"")</f>
        <v/>
      </c>
      <c r="HR36" s="349" t="str">
        <f>IF(CV36&gt;0,(VLOOKUP($A36,#REF!,29,0)*CV36),"")</f>
        <v/>
      </c>
      <c r="HS36" s="350" t="str">
        <f>IF(CW36&gt;0,(VLOOKUP($A36,#REF!,31,0)*CW36),"")</f>
        <v/>
      </c>
      <c r="HT36" s="349" t="str">
        <f>IF(CX36&gt;0,(VLOOKUP($A36,#REF!,29,0)*CX36),"")</f>
        <v/>
      </c>
      <c r="HU36" s="350" t="str">
        <f>IF(CY36&gt;0,(VLOOKUP($A36,#REF!,31,0)*CY36),"")</f>
        <v/>
      </c>
      <c r="HV36" s="349" t="str">
        <f>IF(CZ36&gt;0,(VLOOKUP($A36,#REF!,29,0)*CZ36),"")</f>
        <v/>
      </c>
      <c r="HW36" s="350" t="str">
        <f>IF(DA36&gt;0,(VLOOKUP($A36,#REF!,31,0)*DA36),"")</f>
        <v/>
      </c>
      <c r="HX36" s="349" t="str">
        <f>IF(DB36&gt;0,(VLOOKUP($A36,#REF!,29,0)*DB36),"")</f>
        <v/>
      </c>
      <c r="HY36" s="350" t="str">
        <f>IF(DC36&gt;0,(VLOOKUP($A36,#REF!,31,0)*DC36),"")</f>
        <v/>
      </c>
      <c r="HZ36" s="349" t="str">
        <f>IF(DD36&gt;0,(VLOOKUP($A36,#REF!,29,0)*DD36),"")</f>
        <v/>
      </c>
      <c r="IA36" s="350" t="str">
        <f>IF(DE36&gt;0,(VLOOKUP($A36,#REF!,31,0)*DE36),"")</f>
        <v/>
      </c>
      <c r="IB36" s="349" t="str">
        <f>IF(DF36&gt;0,(VLOOKUP($A36,#REF!,29,0)*DF36),"")</f>
        <v/>
      </c>
      <c r="IC36" s="350" t="str">
        <f>IF(DG36&gt;0,(VLOOKUP($A36,#REF!,31,0)*DG36),"")</f>
        <v/>
      </c>
      <c r="ID36" s="344"/>
      <c r="IE36" s="344"/>
      <c r="IF36" s="344"/>
    </row>
    <row r="37" spans="1:240" ht="14.25" customHeight="1" x14ac:dyDescent="0.25">
      <c r="A37" s="5" t="s">
        <v>245</v>
      </c>
      <c r="B37" s="8" t="s">
        <v>30</v>
      </c>
      <c r="C37" s="15" t="s">
        <v>31</v>
      </c>
      <c r="D37" s="217">
        <f t="shared" si="275"/>
        <v>142.5</v>
      </c>
      <c r="E37" s="215"/>
      <c r="F37" s="13"/>
      <c r="G37" s="56"/>
      <c r="H37" s="13"/>
      <c r="I37" s="56"/>
      <c r="J37" s="13"/>
      <c r="K37" s="56"/>
      <c r="L37" s="13"/>
      <c r="M37" s="56"/>
      <c r="N37" s="13"/>
      <c r="O37" s="56"/>
      <c r="P37" s="13"/>
      <c r="Q37" s="56"/>
      <c r="R37" s="13"/>
      <c r="S37" s="56"/>
      <c r="T37" s="13"/>
      <c r="U37" s="56"/>
      <c r="V37" s="13"/>
      <c r="W37" s="56"/>
      <c r="X37" s="13"/>
      <c r="Y37" s="56"/>
      <c r="Z37" s="13"/>
      <c r="AA37" s="187"/>
      <c r="AB37" s="13"/>
      <c r="AC37" s="56"/>
      <c r="AD37" s="13"/>
      <c r="AE37" s="187"/>
      <c r="AF37" s="13"/>
      <c r="AG37" s="56"/>
      <c r="AH37" s="13"/>
      <c r="AI37" s="56"/>
      <c r="AJ37" s="13"/>
      <c r="AK37" s="56"/>
      <c r="AL37" s="13"/>
      <c r="AM37" s="56"/>
      <c r="AN37" s="13"/>
      <c r="AO37" s="56"/>
      <c r="AP37" s="13"/>
      <c r="AQ37" s="56"/>
      <c r="AR37" s="13"/>
      <c r="AS37" s="56"/>
      <c r="AT37" s="13"/>
      <c r="AU37" s="56"/>
      <c r="AV37" s="13"/>
      <c r="AW37" s="56"/>
      <c r="AX37" s="13"/>
      <c r="AY37" s="56"/>
      <c r="AZ37" s="13"/>
      <c r="BA37" s="56"/>
      <c r="BB37" s="13"/>
      <c r="BC37" s="56"/>
      <c r="BD37" s="13"/>
      <c r="BE37" s="56"/>
      <c r="BF37" s="13"/>
      <c r="BG37" s="56"/>
      <c r="BH37" s="13"/>
      <c r="BI37" s="56"/>
      <c r="BJ37" s="13"/>
      <c r="BK37" s="56"/>
      <c r="BL37" s="13"/>
      <c r="BM37" s="56"/>
      <c r="BN37" s="13"/>
      <c r="BO37" s="56"/>
      <c r="BP37" s="13"/>
      <c r="BQ37" s="187"/>
      <c r="BR37" s="13"/>
      <c r="BS37" s="56"/>
      <c r="BT37" s="13"/>
      <c r="BU37" s="56"/>
      <c r="BV37" s="13"/>
      <c r="BW37" s="56"/>
      <c r="BX37" s="13"/>
      <c r="BY37" s="56"/>
      <c r="BZ37" s="13"/>
      <c r="CA37" s="56"/>
      <c r="CB37" s="13"/>
      <c r="CC37" s="187"/>
      <c r="CD37" s="13"/>
      <c r="CE37" s="56"/>
      <c r="CF37" s="13"/>
      <c r="CG37" s="56"/>
      <c r="CH37" s="13"/>
      <c r="CI37" s="56"/>
      <c r="CJ37" s="13"/>
      <c r="CK37" s="56"/>
      <c r="CL37" s="13"/>
      <c r="CM37" s="56"/>
      <c r="CN37" s="13"/>
      <c r="CO37" s="56"/>
      <c r="CP37" s="13">
        <v>113.5</v>
      </c>
      <c r="CQ37" s="56">
        <v>29</v>
      </c>
      <c r="CR37" s="13"/>
      <c r="CS37" s="56"/>
      <c r="CT37" s="13"/>
      <c r="CU37" s="187"/>
      <c r="CV37" s="13"/>
      <c r="CW37" s="56"/>
      <c r="CX37" s="13"/>
      <c r="CY37" s="56"/>
      <c r="CZ37" s="13"/>
      <c r="DA37" s="56"/>
      <c r="DB37" s="13"/>
      <c r="DC37" s="56"/>
      <c r="DD37" s="13"/>
      <c r="DE37" s="187"/>
      <c r="DF37" s="13"/>
      <c r="DG37" s="187"/>
      <c r="DH37" s="73"/>
      <c r="DI37" s="45"/>
      <c r="DJ37" s="79"/>
      <c r="DK37" s="73"/>
      <c r="DL37" s="78"/>
      <c r="DM37" s="79"/>
      <c r="DN37" s="5"/>
      <c r="DO37" s="12"/>
      <c r="DP37" s="369"/>
      <c r="DQ37" s="5"/>
      <c r="DR37" s="56"/>
      <c r="DS37" s="5"/>
      <c r="DT37" s="31">
        <f t="shared" si="276"/>
        <v>113.5</v>
      </c>
      <c r="DU37" s="31" t="e">
        <f>(DT37*(VLOOKUP(A37,#REF!,29,0)))-(IF(DO37="x",MROUND(DP37*(VLOOKUP(A37,#REF!,29,0)*0.08),0.05),0))</f>
        <v>#REF!</v>
      </c>
      <c r="DV37" s="31">
        <f t="shared" si="277"/>
        <v>29</v>
      </c>
      <c r="DW37" s="31" t="e">
        <f>(DV37*(VLOOKUP(A37,#REF!,31,0)))</f>
        <v>#REF!</v>
      </c>
      <c r="DX37" s="318" t="e">
        <f>VLOOKUP(A37,#REF!,33,0)</f>
        <v>#REF!</v>
      </c>
      <c r="DY37" s="31" t="e">
        <f t="shared" si="278"/>
        <v>#REF!</v>
      </c>
      <c r="DZ37" s="309" t="e">
        <f t="shared" si="279"/>
        <v>#REF!</v>
      </c>
      <c r="EA37" s="5"/>
      <c r="EB37" s="41" t="str">
        <f>IF(F37&gt;0,(VLOOKUP($A37,#REF!,29,0)*F37),"")</f>
        <v/>
      </c>
      <c r="EC37" s="55" t="str">
        <f>IF(G37&gt;0,(VLOOKUP($A37,#REF!,31,0)*G37),"")</f>
        <v/>
      </c>
      <c r="ED37" s="41" t="str">
        <f>IF(H37&gt;0,(VLOOKUP($A37,#REF!,29,0)*H37),"")</f>
        <v/>
      </c>
      <c r="EE37" s="55" t="str">
        <f>IF(I37&gt;0,(VLOOKUP($A37,#REF!,31,0)*I37),"")</f>
        <v/>
      </c>
      <c r="EF37" s="41" t="str">
        <f>IF(J37&gt;0,(VLOOKUP($A37,#REF!,29,0)*J37),"")</f>
        <v/>
      </c>
      <c r="EG37" s="55" t="str">
        <f>IF(K37&gt;0,(VLOOKUP($A37,#REF!,31,0)*K37),"")</f>
        <v/>
      </c>
      <c r="EH37" s="41" t="str">
        <f>IF(L37&gt;0,(VLOOKUP($A37,#REF!,29,0)*L37),"")</f>
        <v/>
      </c>
      <c r="EI37" s="55" t="str">
        <f>IF(M37&gt;0,(VLOOKUP($A37,#REF!,31,0)*M37),"")</f>
        <v/>
      </c>
      <c r="EJ37" s="41" t="str">
        <f>IF(N37&gt;0,(VLOOKUP($A37,#REF!,29,0)*N37),"")</f>
        <v/>
      </c>
      <c r="EK37" s="55" t="str">
        <f>IF(O37&gt;0,(VLOOKUP($A37,#REF!,31,0)*O37),"")</f>
        <v/>
      </c>
      <c r="EL37" s="41" t="str">
        <f>IF(P37&gt;0,(VLOOKUP($A37,#REF!,29,0)*P37),"")</f>
        <v/>
      </c>
      <c r="EM37" s="55" t="str">
        <f>IF(Q37&gt;0,(VLOOKUP($A37,#REF!,31,0)*Q37),"")</f>
        <v/>
      </c>
      <c r="EN37" s="41" t="str">
        <f>IF(R37&gt;0,(VLOOKUP($A37,#REF!,29,0)*R37),"")</f>
        <v/>
      </c>
      <c r="EO37" s="55" t="str">
        <f>IF(S37&gt;0,(VLOOKUP($A37,#REF!,31,0)*S37),"")</f>
        <v/>
      </c>
      <c r="EP37" s="41" t="str">
        <f>IF(T37&gt;0,(VLOOKUP($A37,#REF!,29,0)*T37),"")</f>
        <v/>
      </c>
      <c r="EQ37" s="55" t="str">
        <f>IF(U37&gt;0,(VLOOKUP($A37,#REF!,31,0)*U37),"")</f>
        <v/>
      </c>
      <c r="ER37" s="41" t="str">
        <f>IF(V37&gt;0,(VLOOKUP($A37,#REF!,29,0)*V37),"")</f>
        <v/>
      </c>
      <c r="ES37" s="55" t="str">
        <f>IF(W37&gt;0,(VLOOKUP($A37,#REF!,31,0)*W37),"")</f>
        <v/>
      </c>
      <c r="ET37" s="41" t="str">
        <f>IF(X37&gt;0,(VLOOKUP($A37,#REF!,29,0)*X37),"")</f>
        <v/>
      </c>
      <c r="EU37" s="55" t="str">
        <f>IF(Y37&gt;0,(VLOOKUP($A37,#REF!,31,0)*Y37),"")</f>
        <v/>
      </c>
      <c r="EV37" s="41" t="str">
        <f>IF(Z37&gt;0,(VLOOKUP($A37,#REF!,29,0)*Z37),"")</f>
        <v/>
      </c>
      <c r="EW37" s="55" t="str">
        <f>IF(AA37&gt;0,(VLOOKUP($A37,#REF!,31,0)*AA37),"")</f>
        <v/>
      </c>
      <c r="EX37" s="41" t="str">
        <f>IF(AB37&gt;0,(VLOOKUP($A37,#REF!,29,0)*AB37),"")</f>
        <v/>
      </c>
      <c r="EY37" s="55" t="str">
        <f>IF(AC37&gt;0,(VLOOKUP($A37,#REF!,31,0)*AC37),"")</f>
        <v/>
      </c>
      <c r="EZ37" s="41" t="str">
        <f>IF(AD37&gt;0,(VLOOKUP($A37,#REF!,29,0)*AD37),"")</f>
        <v/>
      </c>
      <c r="FA37" s="55" t="str">
        <f>IF(AE37&gt;0,(VLOOKUP($A37,#REF!,31,0)*AE37),"")</f>
        <v/>
      </c>
      <c r="FB37" s="41" t="str">
        <f>IF(AF37&gt;0,(VLOOKUP($A37,#REF!,29,0)*AF37),"")</f>
        <v/>
      </c>
      <c r="FC37" s="55" t="str">
        <f>IF(AG37&gt;0,(VLOOKUP($A37,#REF!,31,0)*AG37),"")</f>
        <v/>
      </c>
      <c r="FD37" s="41" t="str">
        <f>IF(AH37&gt;0,(VLOOKUP($A37,#REF!,29,0)*AH37),"")</f>
        <v/>
      </c>
      <c r="FE37" s="55" t="str">
        <f>IF(AI37&gt;0,(VLOOKUP($A37,#REF!,31,0)*AI37),"")</f>
        <v/>
      </c>
      <c r="FF37" s="41" t="str">
        <f>IF(AJ37&gt;0,(VLOOKUP($A37,#REF!,29,0)*AJ37),"")</f>
        <v/>
      </c>
      <c r="FG37" s="55" t="str">
        <f>IF(AK37&gt;0,(VLOOKUP($A37,#REF!,31,0)*AK37),"")</f>
        <v/>
      </c>
      <c r="FH37" s="41" t="str">
        <f>IF(AL37&gt;0,(VLOOKUP($A37,#REF!,29,0)*AL37),"")</f>
        <v/>
      </c>
      <c r="FI37" s="55" t="str">
        <f>IF(AM37&gt;0,(VLOOKUP($A37,#REF!,31,0)*AM37),"")</f>
        <v/>
      </c>
      <c r="FJ37" s="41" t="str">
        <f>IF(AN37&gt;0,(VLOOKUP($A37,#REF!,29,0)*AN37),"")</f>
        <v/>
      </c>
      <c r="FK37" s="55" t="str">
        <f>IF(AO37&gt;0,(VLOOKUP($A37,#REF!,31,0)*AO37),"")</f>
        <v/>
      </c>
      <c r="FL37" s="41" t="str">
        <f>IF(AP37&gt;0,(VLOOKUP($A37,#REF!,29,0)*AP37),"")</f>
        <v/>
      </c>
      <c r="FM37" s="55" t="str">
        <f>IF(AQ37&gt;0,(VLOOKUP($A37,#REF!,31,0)*AQ37),"")</f>
        <v/>
      </c>
      <c r="FN37" s="41" t="str">
        <f>IF(AR37&gt;0,(VLOOKUP($A37,#REF!,29,0)*AR37),"")</f>
        <v/>
      </c>
      <c r="FO37" s="55" t="str">
        <f>IF(AS37&gt;0,(VLOOKUP($A37,#REF!,31,0)*AS37),"")</f>
        <v/>
      </c>
      <c r="FP37" s="41" t="str">
        <f>IF(AT37&gt;0,(VLOOKUP($A37,#REF!,29,0)*AT37),"")</f>
        <v/>
      </c>
      <c r="FQ37" s="55" t="str">
        <f>IF(AU37&gt;0,(VLOOKUP($A37,#REF!,31,0)*AU37),"")</f>
        <v/>
      </c>
      <c r="FR37" s="41" t="str">
        <f>IF(AV37&gt;0,(VLOOKUP($A37,#REF!,29,0)*AV37),"")</f>
        <v/>
      </c>
      <c r="FS37" s="55" t="str">
        <f>IF(AW37&gt;0,(VLOOKUP($A37,#REF!,31,0)*AW37),"")</f>
        <v/>
      </c>
      <c r="FT37" s="41" t="str">
        <f>IF(AX37&gt;0,(VLOOKUP($A37,#REF!,29,0)*AX37),"")</f>
        <v/>
      </c>
      <c r="FU37" s="55" t="str">
        <f>IF(AY37&gt;0,(VLOOKUP($A37,#REF!,31,0)*AY37),"")</f>
        <v/>
      </c>
      <c r="FV37" s="41" t="str">
        <f>IF(AZ37&gt;0,(VLOOKUP($A37,#REF!,29,0)*AZ37),"")</f>
        <v/>
      </c>
      <c r="FW37" s="55" t="str">
        <f>IF(BA37&gt;0,(VLOOKUP($A37,#REF!,31,0)*BA37),"")</f>
        <v/>
      </c>
      <c r="FX37" s="41" t="str">
        <f>IF(BB37&gt;0,(VLOOKUP($A37,#REF!,29,0)*BB37),"")</f>
        <v/>
      </c>
      <c r="FY37" s="55" t="str">
        <f>IF(BC37&gt;0,(VLOOKUP($A37,#REF!,31,0)*BC37),"")</f>
        <v/>
      </c>
      <c r="FZ37" s="41" t="str">
        <f>IF(BD37&gt;0,(VLOOKUP($A37,#REF!,29,0)*BD37),"")</f>
        <v/>
      </c>
      <c r="GA37" s="55" t="str">
        <f>IF(BE37&gt;0,(VLOOKUP($A37,#REF!,31,0)*BE37),"")</f>
        <v/>
      </c>
      <c r="GB37" s="41" t="str">
        <f>IF(BF37&gt;0,(VLOOKUP($A37,#REF!,29,0)*BF37),"")</f>
        <v/>
      </c>
      <c r="GC37" s="55" t="str">
        <f>IF(BG37&gt;0,(VLOOKUP($A37,#REF!,31,0)*BG37),"")</f>
        <v/>
      </c>
      <c r="GD37" s="41" t="str">
        <f>IF(BH37&gt;0,(VLOOKUP($A37,#REF!,29,0)*BH37),"")</f>
        <v/>
      </c>
      <c r="GE37" s="55" t="str">
        <f>IF(BI37&gt;0,(VLOOKUP($A37,#REF!,31,0)*BI37),"")</f>
        <v/>
      </c>
      <c r="GF37" s="41" t="str">
        <f>IF(BJ37&gt;0,(VLOOKUP($A37,#REF!,29,0)*BJ37),"")</f>
        <v/>
      </c>
      <c r="GG37" s="55" t="str">
        <f>IF(BK37&gt;0,(VLOOKUP($A37,#REF!,31,0)*BK37),"")</f>
        <v/>
      </c>
      <c r="GH37" s="41" t="str">
        <f>IF(BL37&gt;0,(VLOOKUP($A37,#REF!,29,0)*BL37),"")</f>
        <v/>
      </c>
      <c r="GI37" s="55" t="str">
        <f>IF(BM37&gt;0,(VLOOKUP($A37,#REF!,31,0)*BM37),"")</f>
        <v/>
      </c>
      <c r="GJ37" s="41" t="str">
        <f>IF(BN37&gt;0,(VLOOKUP($A37,#REF!,29,0)*BN37),"")</f>
        <v/>
      </c>
      <c r="GK37" s="55" t="str">
        <f>IF(BO37&gt;0,(VLOOKUP($A37,#REF!,31,0)*BO37),"")</f>
        <v/>
      </c>
      <c r="GL37" s="41" t="str">
        <f>IF(BP37&gt;0,(VLOOKUP($A37,#REF!,29,0)*BP37),"")</f>
        <v/>
      </c>
      <c r="GM37" s="55" t="str">
        <f>IF(BQ37&gt;0,(VLOOKUP($A37,#REF!,31,0)*BQ37),"")</f>
        <v/>
      </c>
      <c r="GN37" s="41" t="str">
        <f>IF(BR37&gt;0,(VLOOKUP($A37,#REF!,29,0)*BR37),"")</f>
        <v/>
      </c>
      <c r="GO37" s="55" t="str">
        <f>IF(BS37&gt;0,(VLOOKUP($A37,#REF!,31,0)*BS37),"")</f>
        <v/>
      </c>
      <c r="GP37" s="41" t="str">
        <f>IF(BT37&gt;0,(VLOOKUP($A37,#REF!,29,0)*BT37),"")</f>
        <v/>
      </c>
      <c r="GQ37" s="55" t="str">
        <f>IF(BU37&gt;0,(VLOOKUP($A37,#REF!,31,0)*BU37),"")</f>
        <v/>
      </c>
      <c r="GR37" s="41" t="str">
        <f>IF(BV37&gt;0,(VLOOKUP($A37,#REF!,29,0)*BV37),"")</f>
        <v/>
      </c>
      <c r="GS37" s="55" t="str">
        <f>IF(BW37&gt;0,(VLOOKUP($A37,#REF!,31,0)*BW37),"")</f>
        <v/>
      </c>
      <c r="GT37" s="41" t="str">
        <f>IF(BX37&gt;0,(VLOOKUP($A37,#REF!,29,0)*BX37),"")</f>
        <v/>
      </c>
      <c r="GU37" s="55" t="str">
        <f>IF(BY37&gt;0,(VLOOKUP($A37,#REF!,31,0)*BY37),"")</f>
        <v/>
      </c>
      <c r="GV37" s="41" t="str">
        <f>IF(BZ37&gt;0,(VLOOKUP($A37,#REF!,29,0)*BZ37),"")</f>
        <v/>
      </c>
      <c r="GW37" s="55" t="str">
        <f>IF(CA37&gt;0,(VLOOKUP($A37,#REF!,31,0)*CA37),"")</f>
        <v/>
      </c>
      <c r="GX37" s="41" t="str">
        <f>IF(CB37&gt;0,(VLOOKUP($A37,#REF!,29,0)*CB37),"")</f>
        <v/>
      </c>
      <c r="GY37" s="55" t="str">
        <f>IF(CC37&gt;0,(VLOOKUP($A37,#REF!,31,0)*CC37),"")</f>
        <v/>
      </c>
      <c r="GZ37" s="41" t="str">
        <f>IF(CD37&gt;0,(VLOOKUP($A37,#REF!,29,0)*CD37),"")</f>
        <v/>
      </c>
      <c r="HA37" s="55" t="str">
        <f>IF(CE37&gt;0,(VLOOKUP($A37,#REF!,31,0)*CE37),"")</f>
        <v/>
      </c>
      <c r="HB37" s="41" t="str">
        <f>IF(CF37&gt;0,(VLOOKUP($A37,#REF!,29,0)*CF37),"")</f>
        <v/>
      </c>
      <c r="HC37" s="55" t="str">
        <f>IF(CG37&gt;0,(VLOOKUP($A37,#REF!,31,0)*CG37),"")</f>
        <v/>
      </c>
      <c r="HD37" s="41" t="str">
        <f>IF(CH37&gt;0,(VLOOKUP($A37,#REF!,29,0)*CH37),"")</f>
        <v/>
      </c>
      <c r="HE37" s="55" t="str">
        <f>IF(CI37&gt;0,(VLOOKUP($A37,#REF!,31,0)*CI37),"")</f>
        <v/>
      </c>
      <c r="HF37" s="41" t="str">
        <f>IF(CJ37&gt;0,(VLOOKUP($A37,#REF!,29,0)*CJ37),"")</f>
        <v/>
      </c>
      <c r="HG37" s="55" t="str">
        <f>IF(CK37&gt;0,(VLOOKUP($A37,#REF!,31,0)*CK37),"")</f>
        <v/>
      </c>
      <c r="HH37" s="41" t="str">
        <f>IF(CL37&gt;0,(VLOOKUP($A37,#REF!,29,0)*CL37),"")</f>
        <v/>
      </c>
      <c r="HI37" s="55" t="str">
        <f>IF(CM37&gt;0,(VLOOKUP($A37,#REF!,31,0)*CM37),"")</f>
        <v/>
      </c>
      <c r="HJ37" s="41" t="str">
        <f>IF(CN37&gt;0,(VLOOKUP($A37,#REF!,29,0)*CN37),"")</f>
        <v/>
      </c>
      <c r="HK37" s="55" t="str">
        <f>IF(CO37&gt;0,(VLOOKUP($A37,#REF!,31,0)*CO37),"")</f>
        <v/>
      </c>
      <c r="HL37" s="41" t="e">
        <f>IF(CP37&gt;0,(VLOOKUP($A37,#REF!,29,0)*CP37),"")</f>
        <v>#REF!</v>
      </c>
      <c r="HM37" s="55" t="e">
        <f>IF(CQ37&gt;0,(VLOOKUP($A37,#REF!,31,0)*CQ37),"")</f>
        <v>#REF!</v>
      </c>
      <c r="HN37" s="41" t="str">
        <f>IF(CR37&gt;0,(VLOOKUP($A37,#REF!,29,0)*CR37),"")</f>
        <v/>
      </c>
      <c r="HO37" s="55" t="str">
        <f>IF(CS37&gt;0,(VLOOKUP($A37,#REF!,31,0)*CS37),"")</f>
        <v/>
      </c>
      <c r="HP37" s="41" t="str">
        <f>IF(CT37&gt;0,(VLOOKUP($A37,#REF!,29,0)*CT37),"")</f>
        <v/>
      </c>
      <c r="HQ37" s="55" t="str">
        <f>IF(CU37&gt;0,(VLOOKUP($A37,#REF!,31,0)*CU37),"")</f>
        <v/>
      </c>
      <c r="HR37" s="41" t="str">
        <f>IF(CV37&gt;0,(VLOOKUP($A37,#REF!,29,0)*CV37),"")</f>
        <v/>
      </c>
      <c r="HS37" s="55" t="str">
        <f>IF(CW37&gt;0,(VLOOKUP($A37,#REF!,31,0)*CW37),"")</f>
        <v/>
      </c>
      <c r="HT37" s="41" t="str">
        <f>IF(CX37&gt;0,(VLOOKUP($A37,#REF!,29,0)*CX37),"")</f>
        <v/>
      </c>
      <c r="HU37" s="55" t="str">
        <f>IF(CY37&gt;0,(VLOOKUP($A37,#REF!,31,0)*CY37),"")</f>
        <v/>
      </c>
      <c r="HV37" s="41" t="str">
        <f>IF(CZ37&gt;0,(VLOOKUP($A37,#REF!,29,0)*CZ37),"")</f>
        <v/>
      </c>
      <c r="HW37" s="55" t="str">
        <f>IF(DA37&gt;0,(VLOOKUP($A37,#REF!,31,0)*DA37),"")</f>
        <v/>
      </c>
      <c r="HX37" s="41" t="str">
        <f>IF(DB37&gt;0,(VLOOKUP($A37,#REF!,29,0)*DB37),"")</f>
        <v/>
      </c>
      <c r="HY37" s="55" t="str">
        <f>IF(DC37&gt;0,(VLOOKUP($A37,#REF!,31,0)*DC37),"")</f>
        <v/>
      </c>
      <c r="HZ37" s="41" t="str">
        <f>IF(DD37&gt;0,(VLOOKUP($A37,#REF!,29,0)*DD37),"")</f>
        <v/>
      </c>
      <c r="IA37" s="55" t="str">
        <f>IF(DE37&gt;0,(VLOOKUP($A37,#REF!,31,0)*DE37),"")</f>
        <v/>
      </c>
      <c r="IB37" s="41" t="str">
        <f>IF(DF37&gt;0,(VLOOKUP($A37,#REF!,29,0)*DF37),"")</f>
        <v/>
      </c>
      <c r="IC37" s="55" t="str">
        <f>IF(DG37&gt;0,(VLOOKUP($A37,#REF!,31,0)*DG37),"")</f>
        <v/>
      </c>
      <c r="ID37" s="5"/>
      <c r="IE37" s="5"/>
      <c r="IF37" s="5"/>
    </row>
    <row r="38" spans="1:240" x14ac:dyDescent="0.25">
      <c r="A38" s="344" t="s">
        <v>247</v>
      </c>
      <c r="B38" s="360" t="s">
        <v>32</v>
      </c>
      <c r="C38" s="361" t="s">
        <v>33</v>
      </c>
      <c r="D38" s="347">
        <f t="shared" si="275"/>
        <v>162.5</v>
      </c>
      <c r="E38" s="348"/>
      <c r="F38" s="362"/>
      <c r="G38" s="363"/>
      <c r="H38" s="362"/>
      <c r="I38" s="363"/>
      <c r="J38" s="362"/>
      <c r="K38" s="363"/>
      <c r="L38" s="362"/>
      <c r="M38" s="363"/>
      <c r="N38" s="362"/>
      <c r="O38" s="363"/>
      <c r="P38" s="362"/>
      <c r="Q38" s="363"/>
      <c r="R38" s="362"/>
      <c r="S38" s="363"/>
      <c r="T38" s="362"/>
      <c r="U38" s="363"/>
      <c r="V38" s="362"/>
      <c r="W38" s="363"/>
      <c r="X38" s="362"/>
      <c r="Y38" s="363"/>
      <c r="Z38" s="362"/>
      <c r="AA38" s="364"/>
      <c r="AB38" s="362"/>
      <c r="AC38" s="363"/>
      <c r="AD38" s="362"/>
      <c r="AE38" s="364"/>
      <c r="AF38" s="362"/>
      <c r="AG38" s="363"/>
      <c r="AH38" s="362"/>
      <c r="AI38" s="363"/>
      <c r="AJ38" s="362"/>
      <c r="AK38" s="363"/>
      <c r="AL38" s="362"/>
      <c r="AM38" s="363"/>
      <c r="AN38" s="362"/>
      <c r="AO38" s="363"/>
      <c r="AP38" s="362"/>
      <c r="AQ38" s="363"/>
      <c r="AR38" s="362"/>
      <c r="AS38" s="363"/>
      <c r="AT38" s="362"/>
      <c r="AU38" s="363"/>
      <c r="AV38" s="362"/>
      <c r="AW38" s="363"/>
      <c r="AX38" s="362"/>
      <c r="AY38" s="363"/>
      <c r="AZ38" s="362"/>
      <c r="BA38" s="363"/>
      <c r="BB38" s="362"/>
      <c r="BC38" s="363"/>
      <c r="BD38" s="362"/>
      <c r="BE38" s="363"/>
      <c r="BF38" s="362"/>
      <c r="BG38" s="363"/>
      <c r="BH38" s="362"/>
      <c r="BI38" s="363"/>
      <c r="BJ38" s="362">
        <v>20</v>
      </c>
      <c r="BK38" s="363"/>
      <c r="BL38" s="362"/>
      <c r="BM38" s="363"/>
      <c r="BN38" s="362"/>
      <c r="BO38" s="363"/>
      <c r="BP38" s="362"/>
      <c r="BQ38" s="364"/>
      <c r="BR38" s="362"/>
      <c r="BS38" s="363"/>
      <c r="BT38" s="362"/>
      <c r="BU38" s="363"/>
      <c r="BV38" s="362"/>
      <c r="BW38" s="363"/>
      <c r="BX38" s="362">
        <v>38.5</v>
      </c>
      <c r="BY38" s="363">
        <v>9</v>
      </c>
      <c r="BZ38" s="362"/>
      <c r="CA38" s="363"/>
      <c r="CB38" s="362"/>
      <c r="CC38" s="364"/>
      <c r="CD38" s="362"/>
      <c r="CE38" s="363"/>
      <c r="CF38" s="362">
        <v>87</v>
      </c>
      <c r="CG38" s="363"/>
      <c r="CH38" s="362"/>
      <c r="CI38" s="363"/>
      <c r="CJ38" s="362"/>
      <c r="CK38" s="363"/>
      <c r="CL38" s="362"/>
      <c r="CM38" s="363"/>
      <c r="CN38" s="362"/>
      <c r="CO38" s="363"/>
      <c r="CP38" s="362"/>
      <c r="CQ38" s="363"/>
      <c r="CR38" s="362">
        <v>8</v>
      </c>
      <c r="CS38" s="363"/>
      <c r="CT38" s="362"/>
      <c r="CU38" s="364"/>
      <c r="CV38" s="362"/>
      <c r="CW38" s="363"/>
      <c r="CX38" s="362"/>
      <c r="CY38" s="363"/>
      <c r="CZ38" s="362"/>
      <c r="DA38" s="363"/>
      <c r="DB38" s="362"/>
      <c r="DC38" s="363"/>
      <c r="DD38" s="362"/>
      <c r="DE38" s="364"/>
      <c r="DF38" s="362"/>
      <c r="DG38" s="364"/>
      <c r="DH38" s="352"/>
      <c r="DI38" s="365"/>
      <c r="DJ38" s="363"/>
      <c r="DK38" s="352"/>
      <c r="DL38" s="365"/>
      <c r="DM38" s="363"/>
      <c r="DN38" s="344"/>
      <c r="DO38" s="366"/>
      <c r="DP38" s="367"/>
      <c r="DQ38" s="344"/>
      <c r="DR38" s="363"/>
      <c r="DS38" s="344"/>
      <c r="DT38" s="357">
        <f t="shared" si="276"/>
        <v>153.5</v>
      </c>
      <c r="DU38" s="357" t="e">
        <f>(DT38*(VLOOKUP(A38,#REF!,29,0)))-(IF(DO38="x",MROUND(DP38*(VLOOKUP(A38,#REF!,29,0)*0.08),0.05),0))</f>
        <v>#REF!</v>
      </c>
      <c r="DV38" s="357">
        <f t="shared" si="277"/>
        <v>9</v>
      </c>
      <c r="DW38" s="357" t="e">
        <f>(DV38*(VLOOKUP(A38,#REF!,31,0)))</f>
        <v>#REF!</v>
      </c>
      <c r="DX38" s="358" t="e">
        <f>VLOOKUP(A38,#REF!,33,0)</f>
        <v>#REF!</v>
      </c>
      <c r="DY38" s="357" t="e">
        <f t="shared" si="278"/>
        <v>#REF!</v>
      </c>
      <c r="DZ38" s="359" t="e">
        <f t="shared" si="279"/>
        <v>#REF!</v>
      </c>
      <c r="EA38" s="344"/>
      <c r="EB38" s="349" t="str">
        <f>IF(F38&gt;0,(VLOOKUP($A38,#REF!,29,0)*F38),"")</f>
        <v/>
      </c>
      <c r="EC38" s="350" t="str">
        <f>IF(G38&gt;0,(VLOOKUP($A38,#REF!,31,0)*G38),"")</f>
        <v/>
      </c>
      <c r="ED38" s="349" t="str">
        <f>IF(H38&gt;0,(VLOOKUP($A38,#REF!,29,0)*H38),"")</f>
        <v/>
      </c>
      <c r="EE38" s="350" t="str">
        <f>IF(I38&gt;0,(VLOOKUP($A38,#REF!,31,0)*I38),"")</f>
        <v/>
      </c>
      <c r="EF38" s="349" t="str">
        <f>IF(J38&gt;0,(VLOOKUP($A38,#REF!,29,0)*J38),"")</f>
        <v/>
      </c>
      <c r="EG38" s="350" t="str">
        <f>IF(K38&gt;0,(VLOOKUP($A38,#REF!,31,0)*K38),"")</f>
        <v/>
      </c>
      <c r="EH38" s="349" t="str">
        <f>IF(L38&gt;0,(VLOOKUP($A38,#REF!,29,0)*L38),"")</f>
        <v/>
      </c>
      <c r="EI38" s="350" t="str">
        <f>IF(M38&gt;0,(VLOOKUP($A38,#REF!,31,0)*M38),"")</f>
        <v/>
      </c>
      <c r="EJ38" s="349" t="str">
        <f>IF(N38&gt;0,(VLOOKUP($A38,#REF!,29,0)*N38),"")</f>
        <v/>
      </c>
      <c r="EK38" s="350" t="str">
        <f>IF(O38&gt;0,(VLOOKUP($A38,#REF!,31,0)*O38),"")</f>
        <v/>
      </c>
      <c r="EL38" s="349" t="str">
        <f>IF(P38&gt;0,(VLOOKUP($A38,#REF!,29,0)*P38),"")</f>
        <v/>
      </c>
      <c r="EM38" s="350" t="str">
        <f>IF(Q38&gt;0,(VLOOKUP($A38,#REF!,31,0)*Q38),"")</f>
        <v/>
      </c>
      <c r="EN38" s="349" t="str">
        <f>IF(R38&gt;0,(VLOOKUP($A38,#REF!,29,0)*R38),"")</f>
        <v/>
      </c>
      <c r="EO38" s="350" t="str">
        <f>IF(S38&gt;0,(VLOOKUP($A38,#REF!,31,0)*S38),"")</f>
        <v/>
      </c>
      <c r="EP38" s="349" t="str">
        <f>IF(T38&gt;0,(VLOOKUP($A38,#REF!,29,0)*T38),"")</f>
        <v/>
      </c>
      <c r="EQ38" s="350" t="str">
        <f>IF(U38&gt;0,(VLOOKUP($A38,#REF!,31,0)*U38),"")</f>
        <v/>
      </c>
      <c r="ER38" s="349" t="str">
        <f>IF(V38&gt;0,(VLOOKUP($A38,#REF!,29,0)*V38),"")</f>
        <v/>
      </c>
      <c r="ES38" s="350" t="str">
        <f>IF(W38&gt;0,(VLOOKUP($A38,#REF!,31,0)*W38),"")</f>
        <v/>
      </c>
      <c r="ET38" s="349" t="str">
        <f>IF(X38&gt;0,(VLOOKUP($A38,#REF!,29,0)*X38),"")</f>
        <v/>
      </c>
      <c r="EU38" s="350" t="str">
        <f>IF(Y38&gt;0,(VLOOKUP($A38,#REF!,31,0)*Y38),"")</f>
        <v/>
      </c>
      <c r="EV38" s="349" t="str">
        <f>IF(Z38&gt;0,(VLOOKUP($A38,#REF!,29,0)*Z38),"")</f>
        <v/>
      </c>
      <c r="EW38" s="350" t="str">
        <f>IF(AA38&gt;0,(VLOOKUP($A38,#REF!,31,0)*AA38),"")</f>
        <v/>
      </c>
      <c r="EX38" s="349" t="str">
        <f>IF(AB38&gt;0,(VLOOKUP($A38,#REF!,29,0)*AB38),"")</f>
        <v/>
      </c>
      <c r="EY38" s="350" t="str">
        <f>IF(AC38&gt;0,(VLOOKUP($A38,#REF!,31,0)*AC38),"")</f>
        <v/>
      </c>
      <c r="EZ38" s="349" t="str">
        <f>IF(AD38&gt;0,(VLOOKUP($A38,#REF!,29,0)*AD38),"")</f>
        <v/>
      </c>
      <c r="FA38" s="350" t="str">
        <f>IF(AE38&gt;0,(VLOOKUP($A38,#REF!,31,0)*AE38),"")</f>
        <v/>
      </c>
      <c r="FB38" s="349" t="str">
        <f>IF(AF38&gt;0,(VLOOKUP($A38,#REF!,29,0)*AF38),"")</f>
        <v/>
      </c>
      <c r="FC38" s="350" t="str">
        <f>IF(AG38&gt;0,(VLOOKUP($A38,#REF!,31,0)*AG38),"")</f>
        <v/>
      </c>
      <c r="FD38" s="349" t="str">
        <f>IF(AH38&gt;0,(VLOOKUP($A38,#REF!,29,0)*AH38),"")</f>
        <v/>
      </c>
      <c r="FE38" s="350" t="str">
        <f>IF(AI38&gt;0,(VLOOKUP($A38,#REF!,31,0)*AI38),"")</f>
        <v/>
      </c>
      <c r="FF38" s="349" t="str">
        <f>IF(AJ38&gt;0,(VLOOKUP($A38,#REF!,29,0)*AJ38),"")</f>
        <v/>
      </c>
      <c r="FG38" s="350" t="str">
        <f>IF(AK38&gt;0,(VLOOKUP($A38,#REF!,31,0)*AK38),"")</f>
        <v/>
      </c>
      <c r="FH38" s="349" t="str">
        <f>IF(AL38&gt;0,(VLOOKUP($A38,#REF!,29,0)*AL38),"")</f>
        <v/>
      </c>
      <c r="FI38" s="350" t="str">
        <f>IF(AM38&gt;0,(VLOOKUP($A38,#REF!,31,0)*AM38),"")</f>
        <v/>
      </c>
      <c r="FJ38" s="349" t="str">
        <f>IF(AN38&gt;0,(VLOOKUP($A38,#REF!,29,0)*AN38),"")</f>
        <v/>
      </c>
      <c r="FK38" s="350" t="str">
        <f>IF(AO38&gt;0,(VLOOKUP($A38,#REF!,31,0)*AO38),"")</f>
        <v/>
      </c>
      <c r="FL38" s="349" t="str">
        <f>IF(AP38&gt;0,(VLOOKUP($A38,#REF!,29,0)*AP38),"")</f>
        <v/>
      </c>
      <c r="FM38" s="350" t="str">
        <f>IF(AQ38&gt;0,(VLOOKUP($A38,#REF!,31,0)*AQ38),"")</f>
        <v/>
      </c>
      <c r="FN38" s="349" t="str">
        <f>IF(AR38&gt;0,(VLOOKUP($A38,#REF!,29,0)*AR38),"")</f>
        <v/>
      </c>
      <c r="FO38" s="350" t="str">
        <f>IF(AS38&gt;0,(VLOOKUP($A38,#REF!,31,0)*AS38),"")</f>
        <v/>
      </c>
      <c r="FP38" s="349" t="str">
        <f>IF(AT38&gt;0,(VLOOKUP($A38,#REF!,29,0)*AT38),"")</f>
        <v/>
      </c>
      <c r="FQ38" s="350" t="str">
        <f>IF(AU38&gt;0,(VLOOKUP($A38,#REF!,31,0)*AU38),"")</f>
        <v/>
      </c>
      <c r="FR38" s="349" t="str">
        <f>IF(AV38&gt;0,(VLOOKUP($A38,#REF!,29,0)*AV38),"")</f>
        <v/>
      </c>
      <c r="FS38" s="350" t="str">
        <f>IF(AW38&gt;0,(VLOOKUP($A38,#REF!,31,0)*AW38),"")</f>
        <v/>
      </c>
      <c r="FT38" s="349" t="str">
        <f>IF(AX38&gt;0,(VLOOKUP($A38,#REF!,29,0)*AX38),"")</f>
        <v/>
      </c>
      <c r="FU38" s="350" t="str">
        <f>IF(AY38&gt;0,(VLOOKUP($A38,#REF!,31,0)*AY38),"")</f>
        <v/>
      </c>
      <c r="FV38" s="349" t="str">
        <f>IF(AZ38&gt;0,(VLOOKUP($A38,#REF!,29,0)*AZ38),"")</f>
        <v/>
      </c>
      <c r="FW38" s="350" t="str">
        <f>IF(BA38&gt;0,(VLOOKUP($A38,#REF!,31,0)*BA38),"")</f>
        <v/>
      </c>
      <c r="FX38" s="349" t="str">
        <f>IF(BB38&gt;0,(VLOOKUP($A38,#REF!,29,0)*BB38),"")</f>
        <v/>
      </c>
      <c r="FY38" s="350" t="str">
        <f>IF(BC38&gt;0,(VLOOKUP($A38,#REF!,31,0)*BC38),"")</f>
        <v/>
      </c>
      <c r="FZ38" s="349" t="str">
        <f>IF(BD38&gt;0,(VLOOKUP($A38,#REF!,29,0)*BD38),"")</f>
        <v/>
      </c>
      <c r="GA38" s="350" t="str">
        <f>IF(BE38&gt;0,(VLOOKUP($A38,#REF!,31,0)*BE38),"")</f>
        <v/>
      </c>
      <c r="GB38" s="349" t="str">
        <f>IF(BF38&gt;0,(VLOOKUP($A38,#REF!,29,0)*BF38),"")</f>
        <v/>
      </c>
      <c r="GC38" s="350" t="str">
        <f>IF(BG38&gt;0,(VLOOKUP($A38,#REF!,31,0)*BG38),"")</f>
        <v/>
      </c>
      <c r="GD38" s="349" t="str">
        <f>IF(BH38&gt;0,(VLOOKUP($A38,#REF!,29,0)*BH38),"")</f>
        <v/>
      </c>
      <c r="GE38" s="350" t="str">
        <f>IF(BI38&gt;0,(VLOOKUP($A38,#REF!,31,0)*BI38),"")</f>
        <v/>
      </c>
      <c r="GF38" s="349" t="e">
        <f>IF(BJ38&gt;0,(VLOOKUP($A38,#REF!,29,0)*BJ38),"")</f>
        <v>#REF!</v>
      </c>
      <c r="GG38" s="350" t="str">
        <f>IF(BK38&gt;0,(VLOOKUP($A38,#REF!,31,0)*BK38),"")</f>
        <v/>
      </c>
      <c r="GH38" s="349" t="str">
        <f>IF(BL38&gt;0,(VLOOKUP($A38,#REF!,29,0)*BL38),"")</f>
        <v/>
      </c>
      <c r="GI38" s="350" t="str">
        <f>IF(BM38&gt;0,(VLOOKUP($A38,#REF!,31,0)*BM38),"")</f>
        <v/>
      </c>
      <c r="GJ38" s="349" t="str">
        <f>IF(BN38&gt;0,(VLOOKUP($A38,#REF!,29,0)*BN38),"")</f>
        <v/>
      </c>
      <c r="GK38" s="350" t="str">
        <f>IF(BO38&gt;0,(VLOOKUP($A38,#REF!,31,0)*BO38),"")</f>
        <v/>
      </c>
      <c r="GL38" s="349" t="str">
        <f>IF(BP38&gt;0,(VLOOKUP($A38,#REF!,29,0)*BP38),"")</f>
        <v/>
      </c>
      <c r="GM38" s="350" t="str">
        <f>IF(BQ38&gt;0,(VLOOKUP($A38,#REF!,31,0)*BQ38),"")</f>
        <v/>
      </c>
      <c r="GN38" s="349" t="str">
        <f>IF(BR38&gt;0,(VLOOKUP($A38,#REF!,29,0)*BR38),"")</f>
        <v/>
      </c>
      <c r="GO38" s="350" t="str">
        <f>IF(BS38&gt;0,(VLOOKUP($A38,#REF!,31,0)*BS38),"")</f>
        <v/>
      </c>
      <c r="GP38" s="349" t="str">
        <f>IF(BT38&gt;0,(VLOOKUP($A38,#REF!,29,0)*BT38),"")</f>
        <v/>
      </c>
      <c r="GQ38" s="350" t="str">
        <f>IF(BU38&gt;0,(VLOOKUP($A38,#REF!,31,0)*BU38),"")</f>
        <v/>
      </c>
      <c r="GR38" s="349" t="str">
        <f>IF(BV38&gt;0,(VLOOKUP($A38,#REF!,29,0)*BV38),"")</f>
        <v/>
      </c>
      <c r="GS38" s="350" t="str">
        <f>IF(BW38&gt;0,(VLOOKUP($A38,#REF!,31,0)*BW38),"")</f>
        <v/>
      </c>
      <c r="GT38" s="349" t="e">
        <f>IF(BX38&gt;0,(VLOOKUP($A38,#REF!,29,0)*BX38),"")</f>
        <v>#REF!</v>
      </c>
      <c r="GU38" s="350" t="e">
        <f>IF(BY38&gt;0,(VLOOKUP($A38,#REF!,31,0)*BY38),"")</f>
        <v>#REF!</v>
      </c>
      <c r="GV38" s="349" t="str">
        <f>IF(BZ38&gt;0,(VLOOKUP($A38,#REF!,29,0)*BZ38),"")</f>
        <v/>
      </c>
      <c r="GW38" s="350" t="str">
        <f>IF(CA38&gt;0,(VLOOKUP($A38,#REF!,31,0)*CA38),"")</f>
        <v/>
      </c>
      <c r="GX38" s="349" t="str">
        <f>IF(CB38&gt;0,(VLOOKUP($A38,#REF!,29,0)*CB38),"")</f>
        <v/>
      </c>
      <c r="GY38" s="350" t="str">
        <f>IF(CC38&gt;0,(VLOOKUP($A38,#REF!,31,0)*CC38),"")</f>
        <v/>
      </c>
      <c r="GZ38" s="349" t="str">
        <f>IF(CD38&gt;0,(VLOOKUP($A38,#REF!,29,0)*CD38),"")</f>
        <v/>
      </c>
      <c r="HA38" s="350" t="str">
        <f>IF(CE38&gt;0,(VLOOKUP($A38,#REF!,31,0)*CE38),"")</f>
        <v/>
      </c>
      <c r="HB38" s="349" t="e">
        <f>IF(CF38&gt;0,(VLOOKUP($A38,#REF!,29,0)*CF38),"")</f>
        <v>#REF!</v>
      </c>
      <c r="HC38" s="350" t="str">
        <f>IF(CG38&gt;0,(VLOOKUP($A38,#REF!,31,0)*CG38),"")</f>
        <v/>
      </c>
      <c r="HD38" s="349" t="str">
        <f>IF(CH38&gt;0,(VLOOKUP($A38,#REF!,29,0)*CH38),"")</f>
        <v/>
      </c>
      <c r="HE38" s="350" t="str">
        <f>IF(CI38&gt;0,(VLOOKUP($A38,#REF!,31,0)*CI38),"")</f>
        <v/>
      </c>
      <c r="HF38" s="349" t="str">
        <f>IF(CJ38&gt;0,(VLOOKUP($A38,#REF!,29,0)*CJ38),"")</f>
        <v/>
      </c>
      <c r="HG38" s="350" t="str">
        <f>IF(CK38&gt;0,(VLOOKUP($A38,#REF!,31,0)*CK38),"")</f>
        <v/>
      </c>
      <c r="HH38" s="349" t="str">
        <f>IF(CL38&gt;0,(VLOOKUP($A38,#REF!,29,0)*CL38),"")</f>
        <v/>
      </c>
      <c r="HI38" s="350" t="str">
        <f>IF(CM38&gt;0,(VLOOKUP($A38,#REF!,31,0)*CM38),"")</f>
        <v/>
      </c>
      <c r="HJ38" s="349" t="str">
        <f>IF(CN38&gt;0,(VLOOKUP($A38,#REF!,29,0)*CN38),"")</f>
        <v/>
      </c>
      <c r="HK38" s="350" t="str">
        <f>IF(CO38&gt;0,(VLOOKUP($A38,#REF!,31,0)*CO38),"")</f>
        <v/>
      </c>
      <c r="HL38" s="349" t="str">
        <f>IF(CP38&gt;0,(VLOOKUP($A38,#REF!,29,0)*CP38),"")</f>
        <v/>
      </c>
      <c r="HM38" s="350" t="str">
        <f>IF(CQ38&gt;0,(VLOOKUP($A38,#REF!,31,0)*CQ38),"")</f>
        <v/>
      </c>
      <c r="HN38" s="349" t="e">
        <f>IF(CR38&gt;0,(VLOOKUP($A38,#REF!,29,0)*CR38),"")</f>
        <v>#REF!</v>
      </c>
      <c r="HO38" s="350" t="str">
        <f>IF(CS38&gt;0,(VLOOKUP($A38,#REF!,31,0)*CS38),"")</f>
        <v/>
      </c>
      <c r="HP38" s="349" t="str">
        <f>IF(CT38&gt;0,(VLOOKUP($A38,#REF!,29,0)*CT38),"")</f>
        <v/>
      </c>
      <c r="HQ38" s="350" t="str">
        <f>IF(CU38&gt;0,(VLOOKUP($A38,#REF!,31,0)*CU38),"")</f>
        <v/>
      </c>
      <c r="HR38" s="349" t="str">
        <f>IF(CV38&gt;0,(VLOOKUP($A38,#REF!,29,0)*CV38),"")</f>
        <v/>
      </c>
      <c r="HS38" s="350" t="str">
        <f>IF(CW38&gt;0,(VLOOKUP($A38,#REF!,31,0)*CW38),"")</f>
        <v/>
      </c>
      <c r="HT38" s="349" t="str">
        <f>IF(CX38&gt;0,(VLOOKUP($A38,#REF!,29,0)*CX38),"")</f>
        <v/>
      </c>
      <c r="HU38" s="350" t="str">
        <f>IF(CY38&gt;0,(VLOOKUP($A38,#REF!,31,0)*CY38),"")</f>
        <v/>
      </c>
      <c r="HV38" s="349" t="str">
        <f>IF(CZ38&gt;0,(VLOOKUP($A38,#REF!,29,0)*CZ38),"")</f>
        <v/>
      </c>
      <c r="HW38" s="350" t="str">
        <f>IF(DA38&gt;0,(VLOOKUP($A38,#REF!,31,0)*DA38),"")</f>
        <v/>
      </c>
      <c r="HX38" s="349" t="str">
        <f>IF(DB38&gt;0,(VLOOKUP($A38,#REF!,29,0)*DB38),"")</f>
        <v/>
      </c>
      <c r="HY38" s="350" t="str">
        <f>IF(DC38&gt;0,(VLOOKUP($A38,#REF!,31,0)*DC38),"")</f>
        <v/>
      </c>
      <c r="HZ38" s="349" t="str">
        <f>IF(DD38&gt;0,(VLOOKUP($A38,#REF!,29,0)*DD38),"")</f>
        <v/>
      </c>
      <c r="IA38" s="350" t="str">
        <f>IF(DE38&gt;0,(VLOOKUP($A38,#REF!,31,0)*DE38),"")</f>
        <v/>
      </c>
      <c r="IB38" s="349" t="str">
        <f>IF(DF38&gt;0,(VLOOKUP($A38,#REF!,29,0)*DF38),"")</f>
        <v/>
      </c>
      <c r="IC38" s="350" t="str">
        <f>IF(DG38&gt;0,(VLOOKUP($A38,#REF!,31,0)*DG38),"")</f>
        <v/>
      </c>
      <c r="ID38" s="344"/>
      <c r="IE38" s="344"/>
      <c r="IF38" s="344"/>
    </row>
    <row r="39" spans="1:240" ht="14.25" customHeight="1" x14ac:dyDescent="0.25">
      <c r="A39" s="5" t="s">
        <v>249</v>
      </c>
      <c r="B39" s="8" t="s">
        <v>91</v>
      </c>
      <c r="C39" s="15" t="s">
        <v>92</v>
      </c>
      <c r="D39" s="217">
        <f t="shared" si="275"/>
        <v>173</v>
      </c>
      <c r="E39" s="215"/>
      <c r="F39" s="13"/>
      <c r="G39" s="56"/>
      <c r="H39" s="13"/>
      <c r="I39" s="56"/>
      <c r="J39" s="13"/>
      <c r="K39" s="56"/>
      <c r="L39" s="13"/>
      <c r="M39" s="56"/>
      <c r="N39" s="13"/>
      <c r="O39" s="56"/>
      <c r="P39" s="13"/>
      <c r="Q39" s="56"/>
      <c r="R39" s="13"/>
      <c r="S39" s="56"/>
      <c r="T39" s="13"/>
      <c r="U39" s="56"/>
      <c r="V39" s="13"/>
      <c r="W39" s="56"/>
      <c r="X39" s="13"/>
      <c r="Y39" s="56"/>
      <c r="Z39" s="13"/>
      <c r="AA39" s="187"/>
      <c r="AB39" s="13"/>
      <c r="AC39" s="56"/>
      <c r="AD39" s="13"/>
      <c r="AE39" s="187"/>
      <c r="AF39" s="13"/>
      <c r="AG39" s="56"/>
      <c r="AH39" s="13"/>
      <c r="AI39" s="56"/>
      <c r="AJ39" s="13"/>
      <c r="AK39" s="56"/>
      <c r="AL39" s="13"/>
      <c r="AM39" s="56"/>
      <c r="AN39" s="13"/>
      <c r="AO39" s="56"/>
      <c r="AP39" s="13"/>
      <c r="AQ39" s="56"/>
      <c r="AR39" s="13"/>
      <c r="AS39" s="56"/>
      <c r="AT39" s="13"/>
      <c r="AU39" s="56"/>
      <c r="AV39" s="13"/>
      <c r="AW39" s="56"/>
      <c r="AX39" s="13"/>
      <c r="AY39" s="56"/>
      <c r="AZ39" s="13"/>
      <c r="BA39" s="56"/>
      <c r="BB39" s="13"/>
      <c r="BC39" s="56"/>
      <c r="BD39" s="13"/>
      <c r="BE39" s="56"/>
      <c r="BF39" s="13"/>
      <c r="BG39" s="56"/>
      <c r="BH39" s="13"/>
      <c r="BI39" s="56"/>
      <c r="BJ39" s="13"/>
      <c r="BK39" s="56"/>
      <c r="BL39" s="13"/>
      <c r="BM39" s="56"/>
      <c r="BN39" s="13">
        <v>173</v>
      </c>
      <c r="BO39" s="56"/>
      <c r="BP39" s="13"/>
      <c r="BQ39" s="187"/>
      <c r="BR39" s="13"/>
      <c r="BS39" s="56"/>
      <c r="BT39" s="13"/>
      <c r="BU39" s="56"/>
      <c r="BV39" s="13"/>
      <c r="BW39" s="56"/>
      <c r="BX39" s="13"/>
      <c r="BY39" s="56"/>
      <c r="BZ39" s="13"/>
      <c r="CA39" s="56"/>
      <c r="CB39" s="13"/>
      <c r="CC39" s="187"/>
      <c r="CD39" s="13"/>
      <c r="CE39" s="56"/>
      <c r="CF39" s="13"/>
      <c r="CG39" s="56"/>
      <c r="CH39" s="13"/>
      <c r="CI39" s="56"/>
      <c r="CJ39" s="13"/>
      <c r="CK39" s="56"/>
      <c r="CL39" s="13"/>
      <c r="CM39" s="56"/>
      <c r="CN39" s="13"/>
      <c r="CO39" s="56"/>
      <c r="CP39" s="13"/>
      <c r="CQ39" s="56"/>
      <c r="CR39" s="13"/>
      <c r="CS39" s="56"/>
      <c r="CT39" s="13"/>
      <c r="CU39" s="187"/>
      <c r="CV39" s="13"/>
      <c r="CW39" s="56"/>
      <c r="CX39" s="13"/>
      <c r="CY39" s="56"/>
      <c r="CZ39" s="13"/>
      <c r="DA39" s="56"/>
      <c r="DB39" s="13"/>
      <c r="DC39" s="56"/>
      <c r="DD39" s="13"/>
      <c r="DE39" s="187"/>
      <c r="DF39" s="13"/>
      <c r="DG39" s="187"/>
      <c r="DH39" s="73"/>
      <c r="DI39" s="45"/>
      <c r="DJ39" s="79"/>
      <c r="DK39" s="73"/>
      <c r="DL39" s="78"/>
      <c r="DM39" s="79"/>
      <c r="DN39" s="5"/>
      <c r="DO39" s="12"/>
      <c r="DP39" s="369"/>
      <c r="DQ39" s="5"/>
      <c r="DR39" s="56"/>
      <c r="DS39" s="5"/>
      <c r="DT39" s="31">
        <f t="shared" si="276"/>
        <v>173</v>
      </c>
      <c r="DU39" s="31" t="e">
        <f>(DT39*(VLOOKUP(A39,#REF!,29,0)))-(IF(DO39="x",MROUND(DP39*(VLOOKUP(A39,#REF!,29,0)*0.08),0.05),0))</f>
        <v>#REF!</v>
      </c>
      <c r="DV39" s="31">
        <f t="shared" si="277"/>
        <v>0</v>
      </c>
      <c r="DW39" s="31" t="e">
        <f>(DV39*(VLOOKUP(A39,#REF!,31,0)))</f>
        <v>#REF!</v>
      </c>
      <c r="DX39" s="318" t="e">
        <f>VLOOKUP(A39,#REF!,33,0)</f>
        <v>#REF!</v>
      </c>
      <c r="DY39" s="31" t="e">
        <f t="shared" si="278"/>
        <v>#REF!</v>
      </c>
      <c r="DZ39" s="309" t="e">
        <f t="shared" si="279"/>
        <v>#REF!</v>
      </c>
      <c r="EA39" s="5"/>
      <c r="EB39" s="41" t="str">
        <f>IF(F39&gt;0,(VLOOKUP($A39,#REF!,29,0)*F39),"")</f>
        <v/>
      </c>
      <c r="EC39" s="55" t="str">
        <f>IF(G39&gt;0,(VLOOKUP($A39,#REF!,31,0)*G39),"")</f>
        <v/>
      </c>
      <c r="ED39" s="41" t="str">
        <f>IF(H39&gt;0,(VLOOKUP($A39,#REF!,29,0)*H39),"")</f>
        <v/>
      </c>
      <c r="EE39" s="55" t="str">
        <f>IF(I39&gt;0,(VLOOKUP($A39,#REF!,31,0)*I39),"")</f>
        <v/>
      </c>
      <c r="EF39" s="41" t="str">
        <f>IF(J39&gt;0,(VLOOKUP($A39,#REF!,29,0)*J39),"")</f>
        <v/>
      </c>
      <c r="EG39" s="55" t="str">
        <f>IF(K39&gt;0,(VLOOKUP($A39,#REF!,31,0)*K39),"")</f>
        <v/>
      </c>
      <c r="EH39" s="41" t="str">
        <f>IF(L39&gt;0,(VLOOKUP($A39,#REF!,29,0)*L39),"")</f>
        <v/>
      </c>
      <c r="EI39" s="55" t="str">
        <f>IF(M39&gt;0,(VLOOKUP($A39,#REF!,31,0)*M39),"")</f>
        <v/>
      </c>
      <c r="EJ39" s="41" t="str">
        <f>IF(N39&gt;0,(VLOOKUP($A39,#REF!,29,0)*N39),"")</f>
        <v/>
      </c>
      <c r="EK39" s="55" t="str">
        <f>IF(O39&gt;0,(VLOOKUP($A39,#REF!,31,0)*O39),"")</f>
        <v/>
      </c>
      <c r="EL39" s="41" t="str">
        <f>IF(P39&gt;0,(VLOOKUP($A39,#REF!,29,0)*P39),"")</f>
        <v/>
      </c>
      <c r="EM39" s="55" t="str">
        <f>IF(Q39&gt;0,(VLOOKUP($A39,#REF!,31,0)*Q39),"")</f>
        <v/>
      </c>
      <c r="EN39" s="41" t="str">
        <f>IF(R39&gt;0,(VLOOKUP($A39,#REF!,29,0)*R39),"")</f>
        <v/>
      </c>
      <c r="EO39" s="55" t="str">
        <f>IF(S39&gt;0,(VLOOKUP($A39,#REF!,31,0)*S39),"")</f>
        <v/>
      </c>
      <c r="EP39" s="41" t="str">
        <f>IF(T39&gt;0,(VLOOKUP($A39,#REF!,29,0)*T39),"")</f>
        <v/>
      </c>
      <c r="EQ39" s="55" t="str">
        <f>IF(U39&gt;0,(VLOOKUP($A39,#REF!,31,0)*U39),"")</f>
        <v/>
      </c>
      <c r="ER39" s="41" t="str">
        <f>IF(V39&gt;0,(VLOOKUP($A39,#REF!,29,0)*V39),"")</f>
        <v/>
      </c>
      <c r="ES39" s="55" t="str">
        <f>IF(W39&gt;0,(VLOOKUP($A39,#REF!,31,0)*W39),"")</f>
        <v/>
      </c>
      <c r="ET39" s="41" t="str">
        <f>IF(X39&gt;0,(VLOOKUP($A39,#REF!,29,0)*X39),"")</f>
        <v/>
      </c>
      <c r="EU39" s="55" t="str">
        <f>IF(Y39&gt;0,(VLOOKUP($A39,#REF!,31,0)*Y39),"")</f>
        <v/>
      </c>
      <c r="EV39" s="41" t="str">
        <f>IF(Z39&gt;0,(VLOOKUP($A39,#REF!,29,0)*Z39),"")</f>
        <v/>
      </c>
      <c r="EW39" s="55" t="str">
        <f>IF(AA39&gt;0,(VLOOKUP($A39,#REF!,31,0)*AA39),"")</f>
        <v/>
      </c>
      <c r="EX39" s="41" t="str">
        <f>IF(AB39&gt;0,(VLOOKUP($A39,#REF!,29,0)*AB39),"")</f>
        <v/>
      </c>
      <c r="EY39" s="55" t="str">
        <f>IF(AC39&gt;0,(VLOOKUP($A39,#REF!,31,0)*AC39),"")</f>
        <v/>
      </c>
      <c r="EZ39" s="41" t="str">
        <f>IF(AD39&gt;0,(VLOOKUP($A39,#REF!,29,0)*AD39),"")</f>
        <v/>
      </c>
      <c r="FA39" s="55" t="str">
        <f>IF(AE39&gt;0,(VLOOKUP($A39,#REF!,31,0)*AE39),"")</f>
        <v/>
      </c>
      <c r="FB39" s="41" t="str">
        <f>IF(AF39&gt;0,(VLOOKUP($A39,#REF!,29,0)*AF39),"")</f>
        <v/>
      </c>
      <c r="FC39" s="55" t="str">
        <f>IF(AG39&gt;0,(VLOOKUP($A39,#REF!,31,0)*AG39),"")</f>
        <v/>
      </c>
      <c r="FD39" s="41" t="str">
        <f>IF(AH39&gt;0,(VLOOKUP($A39,#REF!,29,0)*AH39),"")</f>
        <v/>
      </c>
      <c r="FE39" s="55" t="str">
        <f>IF(AI39&gt;0,(VLOOKUP($A39,#REF!,31,0)*AI39),"")</f>
        <v/>
      </c>
      <c r="FF39" s="41" t="str">
        <f>IF(AJ39&gt;0,(VLOOKUP($A39,#REF!,29,0)*AJ39),"")</f>
        <v/>
      </c>
      <c r="FG39" s="55" t="str">
        <f>IF(AK39&gt;0,(VLOOKUP($A39,#REF!,31,0)*AK39),"")</f>
        <v/>
      </c>
      <c r="FH39" s="41" t="str">
        <f>IF(AL39&gt;0,(VLOOKUP($A39,#REF!,29,0)*AL39),"")</f>
        <v/>
      </c>
      <c r="FI39" s="55" t="str">
        <f>IF(AM39&gt;0,(VLOOKUP($A39,#REF!,31,0)*AM39),"")</f>
        <v/>
      </c>
      <c r="FJ39" s="41" t="str">
        <f>IF(AN39&gt;0,(VLOOKUP($A39,#REF!,29,0)*AN39),"")</f>
        <v/>
      </c>
      <c r="FK39" s="55" t="str">
        <f>IF(AO39&gt;0,(VLOOKUP($A39,#REF!,31,0)*AO39),"")</f>
        <v/>
      </c>
      <c r="FL39" s="41" t="str">
        <f>IF(AP39&gt;0,(VLOOKUP($A39,#REF!,29,0)*AP39),"")</f>
        <v/>
      </c>
      <c r="FM39" s="55" t="str">
        <f>IF(AQ39&gt;0,(VLOOKUP($A39,#REF!,31,0)*AQ39),"")</f>
        <v/>
      </c>
      <c r="FN39" s="41" t="str">
        <f>IF(AR39&gt;0,(VLOOKUP($A39,#REF!,29,0)*AR39),"")</f>
        <v/>
      </c>
      <c r="FO39" s="55" t="str">
        <f>IF(AS39&gt;0,(VLOOKUP($A39,#REF!,31,0)*AS39),"")</f>
        <v/>
      </c>
      <c r="FP39" s="41" t="str">
        <f>IF(AT39&gt;0,(VLOOKUP($A39,#REF!,29,0)*AT39),"")</f>
        <v/>
      </c>
      <c r="FQ39" s="55" t="str">
        <f>IF(AU39&gt;0,(VLOOKUP($A39,#REF!,31,0)*AU39),"")</f>
        <v/>
      </c>
      <c r="FR39" s="41" t="str">
        <f>IF(AV39&gt;0,(VLOOKUP($A39,#REF!,29,0)*AV39),"")</f>
        <v/>
      </c>
      <c r="FS39" s="55" t="str">
        <f>IF(AW39&gt;0,(VLOOKUP($A39,#REF!,31,0)*AW39),"")</f>
        <v/>
      </c>
      <c r="FT39" s="41" t="str">
        <f>IF(AX39&gt;0,(VLOOKUP($A39,#REF!,29,0)*AX39),"")</f>
        <v/>
      </c>
      <c r="FU39" s="55" t="str">
        <f>IF(AY39&gt;0,(VLOOKUP($A39,#REF!,31,0)*AY39),"")</f>
        <v/>
      </c>
      <c r="FV39" s="41" t="str">
        <f>IF(AZ39&gt;0,(VLOOKUP($A39,#REF!,29,0)*AZ39),"")</f>
        <v/>
      </c>
      <c r="FW39" s="55" t="str">
        <f>IF(BA39&gt;0,(VLOOKUP($A39,#REF!,31,0)*BA39),"")</f>
        <v/>
      </c>
      <c r="FX39" s="41" t="str">
        <f>IF(BB39&gt;0,(VLOOKUP($A39,#REF!,29,0)*BB39),"")</f>
        <v/>
      </c>
      <c r="FY39" s="55" t="str">
        <f>IF(BC39&gt;0,(VLOOKUP($A39,#REF!,31,0)*BC39),"")</f>
        <v/>
      </c>
      <c r="FZ39" s="41" t="str">
        <f>IF(BD39&gt;0,(VLOOKUP($A39,#REF!,29,0)*BD39),"")</f>
        <v/>
      </c>
      <c r="GA39" s="55" t="str">
        <f>IF(BE39&gt;0,(VLOOKUP($A39,#REF!,31,0)*BE39),"")</f>
        <v/>
      </c>
      <c r="GB39" s="41" t="str">
        <f>IF(BF39&gt;0,(VLOOKUP($A39,#REF!,29,0)*BF39),"")</f>
        <v/>
      </c>
      <c r="GC39" s="55" t="str">
        <f>IF(BG39&gt;0,(VLOOKUP($A39,#REF!,31,0)*BG39),"")</f>
        <v/>
      </c>
      <c r="GD39" s="41" t="str">
        <f>IF(BH39&gt;0,(VLOOKUP($A39,#REF!,29,0)*BH39),"")</f>
        <v/>
      </c>
      <c r="GE39" s="55" t="str">
        <f>IF(BI39&gt;0,(VLOOKUP($A39,#REF!,31,0)*BI39),"")</f>
        <v/>
      </c>
      <c r="GF39" s="41" t="str">
        <f>IF(BJ39&gt;0,(VLOOKUP($A39,#REF!,29,0)*BJ39),"")</f>
        <v/>
      </c>
      <c r="GG39" s="55" t="str">
        <f>IF(BK39&gt;0,(VLOOKUP($A39,#REF!,31,0)*BK39),"")</f>
        <v/>
      </c>
      <c r="GH39" s="41" t="str">
        <f>IF(BL39&gt;0,(VLOOKUP($A39,#REF!,29,0)*BL39),"")</f>
        <v/>
      </c>
      <c r="GI39" s="55" t="str">
        <f>IF(BM39&gt;0,(VLOOKUP($A39,#REF!,31,0)*BM39),"")</f>
        <v/>
      </c>
      <c r="GJ39" s="41" t="e">
        <f>IF(BN39&gt;0,(VLOOKUP($A39,#REF!,29,0)*BN39),"")</f>
        <v>#REF!</v>
      </c>
      <c r="GK39" s="55" t="str">
        <f>IF(BO39&gt;0,(VLOOKUP($A39,#REF!,31,0)*BO39),"")</f>
        <v/>
      </c>
      <c r="GL39" s="41" t="str">
        <f>IF(BP39&gt;0,(VLOOKUP($A39,#REF!,29,0)*BP39),"")</f>
        <v/>
      </c>
      <c r="GM39" s="55" t="str">
        <f>IF(BQ39&gt;0,(VLOOKUP($A39,#REF!,31,0)*BQ39),"")</f>
        <v/>
      </c>
      <c r="GN39" s="41" t="str">
        <f>IF(BR39&gt;0,(VLOOKUP($A39,#REF!,29,0)*BR39),"")</f>
        <v/>
      </c>
      <c r="GO39" s="55" t="str">
        <f>IF(BS39&gt;0,(VLOOKUP($A39,#REF!,31,0)*BS39),"")</f>
        <v/>
      </c>
      <c r="GP39" s="41" t="str">
        <f>IF(BT39&gt;0,(VLOOKUP($A39,#REF!,29,0)*BT39),"")</f>
        <v/>
      </c>
      <c r="GQ39" s="55" t="str">
        <f>IF(BU39&gt;0,(VLOOKUP($A39,#REF!,31,0)*BU39),"")</f>
        <v/>
      </c>
      <c r="GR39" s="41" t="str">
        <f>IF(BV39&gt;0,(VLOOKUP($A39,#REF!,29,0)*BV39),"")</f>
        <v/>
      </c>
      <c r="GS39" s="55" t="str">
        <f>IF(BW39&gt;0,(VLOOKUP($A39,#REF!,31,0)*BW39),"")</f>
        <v/>
      </c>
      <c r="GT39" s="41" t="str">
        <f>IF(BX39&gt;0,(VLOOKUP($A39,#REF!,29,0)*BX39),"")</f>
        <v/>
      </c>
      <c r="GU39" s="55" t="str">
        <f>IF(BY39&gt;0,(VLOOKUP($A39,#REF!,31,0)*BY39),"")</f>
        <v/>
      </c>
      <c r="GV39" s="41" t="str">
        <f>IF(BZ39&gt;0,(VLOOKUP($A39,#REF!,29,0)*BZ39),"")</f>
        <v/>
      </c>
      <c r="GW39" s="55" t="str">
        <f>IF(CA39&gt;0,(VLOOKUP($A39,#REF!,31,0)*CA39),"")</f>
        <v/>
      </c>
      <c r="GX39" s="41" t="str">
        <f>IF(CB39&gt;0,(VLOOKUP($A39,#REF!,29,0)*CB39),"")</f>
        <v/>
      </c>
      <c r="GY39" s="55" t="str">
        <f>IF(CC39&gt;0,(VLOOKUP($A39,#REF!,31,0)*CC39),"")</f>
        <v/>
      </c>
      <c r="GZ39" s="41" t="str">
        <f>IF(CD39&gt;0,(VLOOKUP($A39,#REF!,29,0)*CD39),"")</f>
        <v/>
      </c>
      <c r="HA39" s="55" t="str">
        <f>IF(CE39&gt;0,(VLOOKUP($A39,#REF!,31,0)*CE39),"")</f>
        <v/>
      </c>
      <c r="HB39" s="41" t="str">
        <f>IF(CF39&gt;0,(VLOOKUP($A39,#REF!,29,0)*CF39),"")</f>
        <v/>
      </c>
      <c r="HC39" s="55" t="str">
        <f>IF(CG39&gt;0,(VLOOKUP($A39,#REF!,31,0)*CG39),"")</f>
        <v/>
      </c>
      <c r="HD39" s="41" t="str">
        <f>IF(CH39&gt;0,(VLOOKUP($A39,#REF!,29,0)*CH39),"")</f>
        <v/>
      </c>
      <c r="HE39" s="55" t="str">
        <f>IF(CI39&gt;0,(VLOOKUP($A39,#REF!,31,0)*CI39),"")</f>
        <v/>
      </c>
      <c r="HF39" s="41" t="str">
        <f>IF(CJ39&gt;0,(VLOOKUP($A39,#REF!,29,0)*CJ39),"")</f>
        <v/>
      </c>
      <c r="HG39" s="55" t="str">
        <f>IF(CK39&gt;0,(VLOOKUP($A39,#REF!,31,0)*CK39),"")</f>
        <v/>
      </c>
      <c r="HH39" s="41" t="str">
        <f>IF(CL39&gt;0,(VLOOKUP($A39,#REF!,29,0)*CL39),"")</f>
        <v/>
      </c>
      <c r="HI39" s="55" t="str">
        <f>IF(CM39&gt;0,(VLOOKUP($A39,#REF!,31,0)*CM39),"")</f>
        <v/>
      </c>
      <c r="HJ39" s="41" t="str">
        <f>IF(CN39&gt;0,(VLOOKUP($A39,#REF!,29,0)*CN39),"")</f>
        <v/>
      </c>
      <c r="HK39" s="55" t="str">
        <f>IF(CO39&gt;0,(VLOOKUP($A39,#REF!,31,0)*CO39),"")</f>
        <v/>
      </c>
      <c r="HL39" s="41" t="str">
        <f>IF(CP39&gt;0,(VLOOKUP($A39,#REF!,29,0)*CP39),"")</f>
        <v/>
      </c>
      <c r="HM39" s="55" t="str">
        <f>IF(CQ39&gt;0,(VLOOKUP($A39,#REF!,31,0)*CQ39),"")</f>
        <v/>
      </c>
      <c r="HN39" s="41" t="str">
        <f>IF(CR39&gt;0,(VLOOKUP($A39,#REF!,29,0)*CR39),"")</f>
        <v/>
      </c>
      <c r="HO39" s="55" t="str">
        <f>IF(CS39&gt;0,(VLOOKUP($A39,#REF!,31,0)*CS39),"")</f>
        <v/>
      </c>
      <c r="HP39" s="41" t="str">
        <f>IF(CT39&gt;0,(VLOOKUP($A39,#REF!,29,0)*CT39),"")</f>
        <v/>
      </c>
      <c r="HQ39" s="55" t="str">
        <f>IF(CU39&gt;0,(VLOOKUP($A39,#REF!,31,0)*CU39),"")</f>
        <v/>
      </c>
      <c r="HR39" s="41" t="str">
        <f>IF(CV39&gt;0,(VLOOKUP($A39,#REF!,29,0)*CV39),"")</f>
        <v/>
      </c>
      <c r="HS39" s="55" t="str">
        <f>IF(CW39&gt;0,(VLOOKUP($A39,#REF!,31,0)*CW39),"")</f>
        <v/>
      </c>
      <c r="HT39" s="41" t="str">
        <f>IF(CX39&gt;0,(VLOOKUP($A39,#REF!,29,0)*CX39),"")</f>
        <v/>
      </c>
      <c r="HU39" s="55" t="str">
        <f>IF(CY39&gt;0,(VLOOKUP($A39,#REF!,31,0)*CY39),"")</f>
        <v/>
      </c>
      <c r="HV39" s="41" t="str">
        <f>IF(CZ39&gt;0,(VLOOKUP($A39,#REF!,29,0)*CZ39),"")</f>
        <v/>
      </c>
      <c r="HW39" s="55" t="str">
        <f>IF(DA39&gt;0,(VLOOKUP($A39,#REF!,31,0)*DA39),"")</f>
        <v/>
      </c>
      <c r="HX39" s="41" t="str">
        <f>IF(DB39&gt;0,(VLOOKUP($A39,#REF!,29,0)*DB39),"")</f>
        <v/>
      </c>
      <c r="HY39" s="55" t="str">
        <f>IF(DC39&gt;0,(VLOOKUP($A39,#REF!,31,0)*DC39),"")</f>
        <v/>
      </c>
      <c r="HZ39" s="41" t="str">
        <f>IF(DD39&gt;0,(VLOOKUP($A39,#REF!,29,0)*DD39),"")</f>
        <v/>
      </c>
      <c r="IA39" s="55" t="str">
        <f>IF(DE39&gt;0,(VLOOKUP($A39,#REF!,31,0)*DE39),"")</f>
        <v/>
      </c>
      <c r="IB39" s="41" t="str">
        <f>IF(DF39&gt;0,(VLOOKUP($A39,#REF!,29,0)*DF39),"")</f>
        <v/>
      </c>
      <c r="IC39" s="55" t="str">
        <f>IF(DG39&gt;0,(VLOOKUP($A39,#REF!,31,0)*DG39),"")</f>
        <v/>
      </c>
      <c r="ID39" s="5"/>
      <c r="IE39" s="5"/>
      <c r="IF39" s="5"/>
    </row>
    <row r="40" spans="1:240" x14ac:dyDescent="0.25">
      <c r="A40" s="344" t="s">
        <v>1914</v>
      </c>
      <c r="B40" s="360" t="s">
        <v>1915</v>
      </c>
      <c r="C40" s="361" t="s">
        <v>1916</v>
      </c>
      <c r="D40" s="347">
        <f t="shared" si="275"/>
        <v>34</v>
      </c>
      <c r="E40" s="348"/>
      <c r="F40" s="362"/>
      <c r="G40" s="363"/>
      <c r="H40" s="362"/>
      <c r="I40" s="363"/>
      <c r="J40" s="362"/>
      <c r="K40" s="363"/>
      <c r="L40" s="362">
        <v>34</v>
      </c>
      <c r="M40" s="363"/>
      <c r="N40" s="362"/>
      <c r="O40" s="363"/>
      <c r="P40" s="362"/>
      <c r="Q40" s="363"/>
      <c r="R40" s="362"/>
      <c r="S40" s="363"/>
      <c r="T40" s="362"/>
      <c r="U40" s="363"/>
      <c r="V40" s="362"/>
      <c r="W40" s="363"/>
      <c r="X40" s="362"/>
      <c r="Y40" s="363"/>
      <c r="Z40" s="362"/>
      <c r="AA40" s="364"/>
      <c r="AB40" s="362"/>
      <c r="AC40" s="363"/>
      <c r="AD40" s="362"/>
      <c r="AE40" s="364"/>
      <c r="AF40" s="362"/>
      <c r="AG40" s="363"/>
      <c r="AH40" s="362"/>
      <c r="AI40" s="363"/>
      <c r="AJ40" s="362"/>
      <c r="AK40" s="363"/>
      <c r="AL40" s="362"/>
      <c r="AM40" s="363"/>
      <c r="AN40" s="362"/>
      <c r="AO40" s="363"/>
      <c r="AP40" s="362"/>
      <c r="AQ40" s="363"/>
      <c r="AR40" s="362"/>
      <c r="AS40" s="363"/>
      <c r="AT40" s="362"/>
      <c r="AU40" s="363"/>
      <c r="AV40" s="362"/>
      <c r="AW40" s="363"/>
      <c r="AX40" s="362"/>
      <c r="AY40" s="363"/>
      <c r="AZ40" s="362"/>
      <c r="BA40" s="363"/>
      <c r="BB40" s="362"/>
      <c r="BC40" s="363"/>
      <c r="BD40" s="362"/>
      <c r="BE40" s="363"/>
      <c r="BF40" s="362"/>
      <c r="BG40" s="363"/>
      <c r="BH40" s="362"/>
      <c r="BI40" s="363"/>
      <c r="BJ40" s="362"/>
      <c r="BK40" s="363"/>
      <c r="BL40" s="362"/>
      <c r="BM40" s="363"/>
      <c r="BN40" s="362"/>
      <c r="BO40" s="363"/>
      <c r="BP40" s="362"/>
      <c r="BQ40" s="364"/>
      <c r="BR40" s="362"/>
      <c r="BS40" s="363"/>
      <c r="BT40" s="362"/>
      <c r="BU40" s="363"/>
      <c r="BV40" s="362"/>
      <c r="BW40" s="363"/>
      <c r="BX40" s="362"/>
      <c r="BY40" s="363"/>
      <c r="BZ40" s="362"/>
      <c r="CA40" s="363"/>
      <c r="CB40" s="362"/>
      <c r="CC40" s="364"/>
      <c r="CD40" s="362"/>
      <c r="CE40" s="363"/>
      <c r="CF40" s="362"/>
      <c r="CG40" s="363"/>
      <c r="CH40" s="362"/>
      <c r="CI40" s="363"/>
      <c r="CJ40" s="362"/>
      <c r="CK40" s="363"/>
      <c r="CL40" s="362"/>
      <c r="CM40" s="363"/>
      <c r="CN40" s="362"/>
      <c r="CO40" s="363"/>
      <c r="CP40" s="362"/>
      <c r="CQ40" s="363"/>
      <c r="CR40" s="362"/>
      <c r="CS40" s="363"/>
      <c r="CT40" s="362"/>
      <c r="CU40" s="364"/>
      <c r="CV40" s="362"/>
      <c r="CW40" s="363"/>
      <c r="CX40" s="362"/>
      <c r="CY40" s="363"/>
      <c r="CZ40" s="362"/>
      <c r="DA40" s="363"/>
      <c r="DB40" s="362"/>
      <c r="DC40" s="363"/>
      <c r="DD40" s="362"/>
      <c r="DE40" s="364"/>
      <c r="DF40" s="362"/>
      <c r="DG40" s="364"/>
      <c r="DH40" s="352"/>
      <c r="DI40" s="365"/>
      <c r="DJ40" s="363"/>
      <c r="DK40" s="352"/>
      <c r="DL40" s="365"/>
      <c r="DM40" s="363"/>
      <c r="DN40" s="344"/>
      <c r="DO40" s="366"/>
      <c r="DP40" s="367"/>
      <c r="DQ40" s="344"/>
      <c r="DR40" s="363"/>
      <c r="DS40" s="344"/>
      <c r="DT40" s="357">
        <f t="shared" si="276"/>
        <v>34</v>
      </c>
      <c r="DU40" s="357" t="e">
        <f>(DT40*(VLOOKUP(A40,#REF!,29,0)))-(IF(DO40="x",MROUND(DP40*(VLOOKUP(A40,#REF!,29,0)*0.08),0.05),0))</f>
        <v>#REF!</v>
      </c>
      <c r="DV40" s="357">
        <f t="shared" si="277"/>
        <v>0</v>
      </c>
      <c r="DW40" s="357" t="e">
        <f>(DV40*(VLOOKUP(A40,#REF!,31,0)))</f>
        <v>#REF!</v>
      </c>
      <c r="DX40" s="358" t="e">
        <f>VLOOKUP(A40,#REF!,33,0)</f>
        <v>#REF!</v>
      </c>
      <c r="DY40" s="357" t="e">
        <f t="shared" ref="DY40" si="280">DX40-(DW40+DU40)</f>
        <v>#REF!</v>
      </c>
      <c r="DZ40" s="359" t="e">
        <f t="shared" ref="DZ40" si="281">IF(DY40=0,"","!!")</f>
        <v>#REF!</v>
      </c>
      <c r="EA40" s="344"/>
      <c r="EB40" s="349" t="str">
        <f>IF(F40&gt;0,(VLOOKUP($A40,#REF!,29,0)*F40),"")</f>
        <v/>
      </c>
      <c r="EC40" s="350" t="str">
        <f>IF(G40&gt;0,(VLOOKUP($A40,#REF!,31,0)*G40),"")</f>
        <v/>
      </c>
      <c r="ED40" s="349" t="str">
        <f>IF(H40&gt;0,(VLOOKUP($A40,#REF!,29,0)*H40),"")</f>
        <v/>
      </c>
      <c r="EE40" s="350" t="str">
        <f>IF(I40&gt;0,(VLOOKUP($A40,#REF!,31,0)*I40),"")</f>
        <v/>
      </c>
      <c r="EF40" s="349" t="str">
        <f>IF(J40&gt;0,(VLOOKUP($A40,#REF!,29,0)*J40),"")</f>
        <v/>
      </c>
      <c r="EG40" s="350" t="str">
        <f>IF(K40&gt;0,(VLOOKUP($A40,#REF!,31,0)*K40),"")</f>
        <v/>
      </c>
      <c r="EH40" s="349" t="e">
        <f>IF(L40&gt;0,(VLOOKUP($A40,#REF!,29,0)*L40),"")</f>
        <v>#REF!</v>
      </c>
      <c r="EI40" s="350" t="str">
        <f>IF(M40&gt;0,(VLOOKUP($A40,#REF!,31,0)*M40),"")</f>
        <v/>
      </c>
      <c r="EJ40" s="349" t="str">
        <f>IF(N40&gt;0,(VLOOKUP($A40,#REF!,29,0)*N40),"")</f>
        <v/>
      </c>
      <c r="EK40" s="350" t="str">
        <f>IF(O40&gt;0,(VLOOKUP($A40,#REF!,31,0)*O40),"")</f>
        <v/>
      </c>
      <c r="EL40" s="349" t="str">
        <f>IF(P40&gt;0,(VLOOKUP($A40,#REF!,29,0)*P40),"")</f>
        <v/>
      </c>
      <c r="EM40" s="350" t="str">
        <f>IF(Q40&gt;0,(VLOOKUP($A40,#REF!,31,0)*Q40),"")</f>
        <v/>
      </c>
      <c r="EN40" s="349" t="str">
        <f>IF(R40&gt;0,(VLOOKUP($A40,#REF!,29,0)*R40),"")</f>
        <v/>
      </c>
      <c r="EO40" s="350" t="str">
        <f>IF(S40&gt;0,(VLOOKUP($A40,#REF!,31,0)*S40),"")</f>
        <v/>
      </c>
      <c r="EP40" s="349" t="str">
        <f>IF(T40&gt;0,(VLOOKUP($A40,#REF!,29,0)*T40),"")</f>
        <v/>
      </c>
      <c r="EQ40" s="350" t="str">
        <f>IF(U40&gt;0,(VLOOKUP($A40,#REF!,31,0)*U40),"")</f>
        <v/>
      </c>
      <c r="ER40" s="349" t="str">
        <f>IF(V40&gt;0,(VLOOKUP($A40,#REF!,29,0)*V40),"")</f>
        <v/>
      </c>
      <c r="ES40" s="350" t="str">
        <f>IF(W40&gt;0,(VLOOKUP($A40,#REF!,31,0)*W40),"")</f>
        <v/>
      </c>
      <c r="ET40" s="349" t="str">
        <f>IF(X40&gt;0,(VLOOKUP($A40,#REF!,29,0)*X40),"")</f>
        <v/>
      </c>
      <c r="EU40" s="350" t="str">
        <f>IF(Y40&gt;0,(VLOOKUP($A40,#REF!,31,0)*Y40),"")</f>
        <v/>
      </c>
      <c r="EV40" s="349" t="str">
        <f>IF(Z40&gt;0,(VLOOKUP($A40,#REF!,29,0)*Z40),"")</f>
        <v/>
      </c>
      <c r="EW40" s="350" t="str">
        <f>IF(AA40&gt;0,(VLOOKUP($A40,#REF!,31,0)*AA40),"")</f>
        <v/>
      </c>
      <c r="EX40" s="349" t="str">
        <f>IF(AB40&gt;0,(VLOOKUP($A40,#REF!,29,0)*AB40),"")</f>
        <v/>
      </c>
      <c r="EY40" s="350" t="str">
        <f>IF(AC40&gt;0,(VLOOKUP($A40,#REF!,31,0)*AC40),"")</f>
        <v/>
      </c>
      <c r="EZ40" s="349" t="str">
        <f>IF(AD40&gt;0,(VLOOKUP($A40,#REF!,29,0)*AD40),"")</f>
        <v/>
      </c>
      <c r="FA40" s="350" t="str">
        <f>IF(AE40&gt;0,(VLOOKUP($A40,#REF!,31,0)*AE40),"")</f>
        <v/>
      </c>
      <c r="FB40" s="349" t="str">
        <f>IF(AF40&gt;0,(VLOOKUP($A40,#REF!,29,0)*AF40),"")</f>
        <v/>
      </c>
      <c r="FC40" s="350" t="str">
        <f>IF(AG40&gt;0,(VLOOKUP($A40,#REF!,31,0)*AG40),"")</f>
        <v/>
      </c>
      <c r="FD40" s="349" t="str">
        <f>IF(AH40&gt;0,(VLOOKUP($A40,#REF!,29,0)*AH40),"")</f>
        <v/>
      </c>
      <c r="FE40" s="350" t="str">
        <f>IF(AI40&gt;0,(VLOOKUP($A40,#REF!,31,0)*AI40),"")</f>
        <v/>
      </c>
      <c r="FF40" s="349" t="str">
        <f>IF(AJ40&gt;0,(VLOOKUP($A40,#REF!,29,0)*AJ40),"")</f>
        <v/>
      </c>
      <c r="FG40" s="350" t="str">
        <f>IF(AK40&gt;0,(VLOOKUP($A40,#REF!,31,0)*AK40),"")</f>
        <v/>
      </c>
      <c r="FH40" s="349" t="str">
        <f>IF(AL40&gt;0,(VLOOKUP($A40,#REF!,29,0)*AL40),"")</f>
        <v/>
      </c>
      <c r="FI40" s="350" t="str">
        <f>IF(AM40&gt;0,(VLOOKUP($A40,#REF!,31,0)*AM40),"")</f>
        <v/>
      </c>
      <c r="FJ40" s="349" t="str">
        <f>IF(AN40&gt;0,(VLOOKUP($A40,#REF!,29,0)*AN40),"")</f>
        <v/>
      </c>
      <c r="FK40" s="350" t="str">
        <f>IF(AO40&gt;0,(VLOOKUP($A40,#REF!,31,0)*AO40),"")</f>
        <v/>
      </c>
      <c r="FL40" s="349" t="str">
        <f>IF(AP40&gt;0,(VLOOKUP($A40,#REF!,29,0)*AP40),"")</f>
        <v/>
      </c>
      <c r="FM40" s="350" t="str">
        <f>IF(AQ40&gt;0,(VLOOKUP($A40,#REF!,31,0)*AQ40),"")</f>
        <v/>
      </c>
      <c r="FN40" s="349" t="str">
        <f>IF(AR40&gt;0,(VLOOKUP($A40,#REF!,29,0)*AR40),"")</f>
        <v/>
      </c>
      <c r="FO40" s="350" t="str">
        <f>IF(AS40&gt;0,(VLOOKUP($A40,#REF!,31,0)*AS40),"")</f>
        <v/>
      </c>
      <c r="FP40" s="349" t="str">
        <f>IF(AT40&gt;0,(VLOOKUP($A40,#REF!,29,0)*AT40),"")</f>
        <v/>
      </c>
      <c r="FQ40" s="350" t="str">
        <f>IF(AU40&gt;0,(VLOOKUP($A40,#REF!,31,0)*AU40),"")</f>
        <v/>
      </c>
      <c r="FR40" s="349" t="str">
        <f>IF(AV40&gt;0,(VLOOKUP($A40,#REF!,29,0)*AV40),"")</f>
        <v/>
      </c>
      <c r="FS40" s="350" t="str">
        <f>IF(AW40&gt;0,(VLOOKUP($A40,#REF!,31,0)*AW40),"")</f>
        <v/>
      </c>
      <c r="FT40" s="349" t="str">
        <f>IF(AX40&gt;0,(VLOOKUP($A40,#REF!,29,0)*AX40),"")</f>
        <v/>
      </c>
      <c r="FU40" s="350" t="str">
        <f>IF(AY40&gt;0,(VLOOKUP($A40,#REF!,31,0)*AY40),"")</f>
        <v/>
      </c>
      <c r="FV40" s="349" t="str">
        <f>IF(AZ40&gt;0,(VLOOKUP($A40,#REF!,29,0)*AZ40),"")</f>
        <v/>
      </c>
      <c r="FW40" s="350" t="str">
        <f>IF(BA40&gt;0,(VLOOKUP($A40,#REF!,31,0)*BA40),"")</f>
        <v/>
      </c>
      <c r="FX40" s="349" t="str">
        <f>IF(BB40&gt;0,(VLOOKUP($A40,#REF!,29,0)*BB40),"")</f>
        <v/>
      </c>
      <c r="FY40" s="350" t="str">
        <f>IF(BC40&gt;0,(VLOOKUP($A40,#REF!,31,0)*BC40),"")</f>
        <v/>
      </c>
      <c r="FZ40" s="349" t="str">
        <f>IF(BD40&gt;0,(VLOOKUP($A40,#REF!,29,0)*BD40),"")</f>
        <v/>
      </c>
      <c r="GA40" s="350" t="str">
        <f>IF(BE40&gt;0,(VLOOKUP($A40,#REF!,31,0)*BE40),"")</f>
        <v/>
      </c>
      <c r="GB40" s="349" t="str">
        <f>IF(BF40&gt;0,(VLOOKUP($A40,#REF!,29,0)*BF40),"")</f>
        <v/>
      </c>
      <c r="GC40" s="350" t="str">
        <f>IF(BG40&gt;0,(VLOOKUP($A40,#REF!,31,0)*BG40),"")</f>
        <v/>
      </c>
      <c r="GD40" s="349" t="str">
        <f>IF(BH40&gt;0,(VLOOKUP($A40,#REF!,29,0)*BH40),"")</f>
        <v/>
      </c>
      <c r="GE40" s="350" t="str">
        <f>IF(BI40&gt;0,(VLOOKUP($A40,#REF!,31,0)*BI40),"")</f>
        <v/>
      </c>
      <c r="GF40" s="349" t="str">
        <f>IF(BJ40&gt;0,(VLOOKUP($A40,#REF!,29,0)*BJ40),"")</f>
        <v/>
      </c>
      <c r="GG40" s="350" t="str">
        <f>IF(BK40&gt;0,(VLOOKUP($A40,#REF!,31,0)*BK40),"")</f>
        <v/>
      </c>
      <c r="GH40" s="349" t="str">
        <f>IF(BL40&gt;0,(VLOOKUP($A40,#REF!,29,0)*BL40),"")</f>
        <v/>
      </c>
      <c r="GI40" s="350" t="str">
        <f>IF(BM40&gt;0,(VLOOKUP($A40,#REF!,31,0)*BM40),"")</f>
        <v/>
      </c>
      <c r="GJ40" s="349" t="str">
        <f>IF(BN40&gt;0,(VLOOKUP($A40,#REF!,29,0)*BN40),"")</f>
        <v/>
      </c>
      <c r="GK40" s="350" t="str">
        <f>IF(BO40&gt;0,(VLOOKUP($A40,#REF!,31,0)*BO40),"")</f>
        <v/>
      </c>
      <c r="GL40" s="349" t="str">
        <f>IF(BP40&gt;0,(VLOOKUP($A40,#REF!,29,0)*BP40),"")</f>
        <v/>
      </c>
      <c r="GM40" s="350" t="str">
        <f>IF(BQ40&gt;0,(VLOOKUP($A40,#REF!,31,0)*BQ40),"")</f>
        <v/>
      </c>
      <c r="GN40" s="349" t="str">
        <f>IF(BR40&gt;0,(VLOOKUP($A40,#REF!,29,0)*BR40),"")</f>
        <v/>
      </c>
      <c r="GO40" s="350" t="str">
        <f>IF(BS40&gt;0,(VLOOKUP($A40,#REF!,31,0)*BS40),"")</f>
        <v/>
      </c>
      <c r="GP40" s="349" t="str">
        <f>IF(BT40&gt;0,(VLOOKUP($A40,#REF!,29,0)*BT40),"")</f>
        <v/>
      </c>
      <c r="GQ40" s="350" t="str">
        <f>IF(BU40&gt;0,(VLOOKUP($A40,#REF!,31,0)*BU40),"")</f>
        <v/>
      </c>
      <c r="GR40" s="349" t="str">
        <f>IF(BV40&gt;0,(VLOOKUP($A40,#REF!,29,0)*BV40),"")</f>
        <v/>
      </c>
      <c r="GS40" s="350" t="str">
        <f>IF(BW40&gt;0,(VLOOKUP($A40,#REF!,31,0)*BW40),"")</f>
        <v/>
      </c>
      <c r="GT40" s="349" t="str">
        <f>IF(BX40&gt;0,(VLOOKUP($A40,#REF!,29,0)*BX40),"")</f>
        <v/>
      </c>
      <c r="GU40" s="350" t="str">
        <f>IF(BY40&gt;0,(VLOOKUP($A40,#REF!,31,0)*BY40),"")</f>
        <v/>
      </c>
      <c r="GV40" s="349" t="str">
        <f>IF(BZ40&gt;0,(VLOOKUP($A40,#REF!,29,0)*BZ40),"")</f>
        <v/>
      </c>
      <c r="GW40" s="350" t="str">
        <f>IF(CA40&gt;0,(VLOOKUP($A40,#REF!,31,0)*CA40),"")</f>
        <v/>
      </c>
      <c r="GX40" s="349" t="str">
        <f>IF(CB40&gt;0,(VLOOKUP($A40,#REF!,29,0)*CB40),"")</f>
        <v/>
      </c>
      <c r="GY40" s="350" t="str">
        <f>IF(CC40&gt;0,(VLOOKUP($A40,#REF!,31,0)*CC40),"")</f>
        <v/>
      </c>
      <c r="GZ40" s="349" t="str">
        <f>IF(CD40&gt;0,(VLOOKUP($A40,#REF!,29,0)*CD40),"")</f>
        <v/>
      </c>
      <c r="HA40" s="350" t="str">
        <f>IF(CE40&gt;0,(VLOOKUP($A40,#REF!,31,0)*CE40),"")</f>
        <v/>
      </c>
      <c r="HB40" s="349" t="str">
        <f>IF(CF40&gt;0,(VLOOKUP($A40,#REF!,29,0)*CF40),"")</f>
        <v/>
      </c>
      <c r="HC40" s="350" t="str">
        <f>IF(CG40&gt;0,(VLOOKUP($A40,#REF!,31,0)*CG40),"")</f>
        <v/>
      </c>
      <c r="HD40" s="349" t="str">
        <f>IF(CH40&gt;0,(VLOOKUP($A40,#REF!,29,0)*CH40),"")</f>
        <v/>
      </c>
      <c r="HE40" s="350" t="str">
        <f>IF(CI40&gt;0,(VLOOKUP($A40,#REF!,31,0)*CI40),"")</f>
        <v/>
      </c>
      <c r="HF40" s="349" t="str">
        <f>IF(CJ40&gt;0,(VLOOKUP($A40,#REF!,29,0)*CJ40),"")</f>
        <v/>
      </c>
      <c r="HG40" s="350" t="str">
        <f>IF(CK40&gt;0,(VLOOKUP($A40,#REF!,31,0)*CK40),"")</f>
        <v/>
      </c>
      <c r="HH40" s="349" t="str">
        <f>IF(CL40&gt;0,(VLOOKUP($A40,#REF!,29,0)*CL40),"")</f>
        <v/>
      </c>
      <c r="HI40" s="350" t="str">
        <f>IF(CM40&gt;0,(VLOOKUP($A40,#REF!,31,0)*CM40),"")</f>
        <v/>
      </c>
      <c r="HJ40" s="349" t="str">
        <f>IF(CN40&gt;0,(VLOOKUP($A40,#REF!,29,0)*CN40),"")</f>
        <v/>
      </c>
      <c r="HK40" s="350" t="str">
        <f>IF(CO40&gt;0,(VLOOKUP($A40,#REF!,31,0)*CO40),"")</f>
        <v/>
      </c>
      <c r="HL40" s="349" t="str">
        <f>IF(CP40&gt;0,(VLOOKUP($A40,#REF!,29,0)*CP40),"")</f>
        <v/>
      </c>
      <c r="HM40" s="350" t="str">
        <f>IF(CQ40&gt;0,(VLOOKUP($A40,#REF!,31,0)*CQ40),"")</f>
        <v/>
      </c>
      <c r="HN40" s="349" t="str">
        <f>IF(CR40&gt;0,(VLOOKUP($A40,#REF!,29,0)*CR40),"")</f>
        <v/>
      </c>
      <c r="HO40" s="350" t="str">
        <f>IF(CS40&gt;0,(VLOOKUP($A40,#REF!,31,0)*CS40),"")</f>
        <v/>
      </c>
      <c r="HP40" s="349" t="str">
        <f>IF(CT40&gt;0,(VLOOKUP($A40,#REF!,29,0)*CT40),"")</f>
        <v/>
      </c>
      <c r="HQ40" s="350" t="str">
        <f>IF(CU40&gt;0,(VLOOKUP($A40,#REF!,31,0)*CU40),"")</f>
        <v/>
      </c>
      <c r="HR40" s="349" t="str">
        <f>IF(CV40&gt;0,(VLOOKUP($A40,#REF!,29,0)*CV40),"")</f>
        <v/>
      </c>
      <c r="HS40" s="350" t="str">
        <f>IF(CW40&gt;0,(VLOOKUP($A40,#REF!,31,0)*CW40),"")</f>
        <v/>
      </c>
      <c r="HT40" s="349" t="str">
        <f>IF(CX40&gt;0,(VLOOKUP($A40,#REF!,29,0)*CX40),"")</f>
        <v/>
      </c>
      <c r="HU40" s="350" t="str">
        <f>IF(CY40&gt;0,(VLOOKUP($A40,#REF!,31,0)*CY40),"")</f>
        <v/>
      </c>
      <c r="HV40" s="349" t="str">
        <f>IF(CZ40&gt;0,(VLOOKUP($A40,#REF!,29,0)*CZ40),"")</f>
        <v/>
      </c>
      <c r="HW40" s="350" t="str">
        <f>IF(DA40&gt;0,(VLOOKUP($A40,#REF!,31,0)*DA40),"")</f>
        <v/>
      </c>
      <c r="HX40" s="349" t="str">
        <f>IF(DB40&gt;0,(VLOOKUP($A40,#REF!,29,0)*DB40),"")</f>
        <v/>
      </c>
      <c r="HY40" s="350" t="str">
        <f>IF(DC40&gt;0,(VLOOKUP($A40,#REF!,31,0)*DC40),"")</f>
        <v/>
      </c>
      <c r="HZ40" s="349" t="str">
        <f>IF(DD40&gt;0,(VLOOKUP($A40,#REF!,29,0)*DD40),"")</f>
        <v/>
      </c>
      <c r="IA40" s="350" t="str">
        <f>IF(DE40&gt;0,(VLOOKUP($A40,#REF!,31,0)*DE40),"")</f>
        <v/>
      </c>
      <c r="IB40" s="349" t="str">
        <f>IF(DF40&gt;0,(VLOOKUP($A40,#REF!,29,0)*DF40),"")</f>
        <v/>
      </c>
      <c r="IC40" s="350" t="str">
        <f>IF(DG40&gt;0,(VLOOKUP($A40,#REF!,31,0)*DG40),"")</f>
        <v/>
      </c>
      <c r="ID40" s="344"/>
      <c r="IE40" s="344"/>
      <c r="IF40" s="344"/>
    </row>
    <row r="41" spans="1:240" ht="14.25" customHeight="1" x14ac:dyDescent="0.25">
      <c r="A41" s="5" t="s">
        <v>1886</v>
      </c>
      <c r="B41" s="8" t="s">
        <v>1884</v>
      </c>
      <c r="C41" s="15" t="s">
        <v>1885</v>
      </c>
      <c r="D41" s="217">
        <f t="shared" ref="D41" si="282">IF((DV41+DT41)&gt;0,DV41+DT41,"")</f>
        <v>168</v>
      </c>
      <c r="E41" s="215"/>
      <c r="F41" s="13"/>
      <c r="G41" s="56"/>
      <c r="H41" s="13"/>
      <c r="I41" s="56"/>
      <c r="J41" s="13"/>
      <c r="K41" s="56"/>
      <c r="L41" s="13"/>
      <c r="M41" s="56"/>
      <c r="N41" s="13"/>
      <c r="O41" s="56"/>
      <c r="P41" s="13"/>
      <c r="Q41" s="56"/>
      <c r="R41" s="13"/>
      <c r="S41" s="56"/>
      <c r="T41" s="13"/>
      <c r="U41" s="56"/>
      <c r="V41" s="13"/>
      <c r="W41" s="56"/>
      <c r="X41" s="13"/>
      <c r="Y41" s="56"/>
      <c r="Z41" s="13"/>
      <c r="AA41" s="187"/>
      <c r="AB41" s="13"/>
      <c r="AC41" s="56"/>
      <c r="AD41" s="13"/>
      <c r="AE41" s="187"/>
      <c r="AF41" s="13"/>
      <c r="AG41" s="56"/>
      <c r="AH41" s="13"/>
      <c r="AI41" s="56"/>
      <c r="AJ41" s="13"/>
      <c r="AK41" s="56"/>
      <c r="AL41" s="13"/>
      <c r="AM41" s="56"/>
      <c r="AN41" s="13"/>
      <c r="AO41" s="56"/>
      <c r="AP41" s="13"/>
      <c r="AQ41" s="56"/>
      <c r="AR41" s="13"/>
      <c r="AS41" s="56"/>
      <c r="AT41" s="13"/>
      <c r="AU41" s="56"/>
      <c r="AV41" s="13"/>
      <c r="AW41" s="56"/>
      <c r="AX41" s="13"/>
      <c r="AY41" s="56"/>
      <c r="AZ41" s="13"/>
      <c r="BA41" s="56"/>
      <c r="BB41" s="13"/>
      <c r="BC41" s="56"/>
      <c r="BD41" s="13"/>
      <c r="BE41" s="56"/>
      <c r="BF41" s="13"/>
      <c r="BG41" s="56"/>
      <c r="BH41" s="13"/>
      <c r="BI41" s="56"/>
      <c r="BJ41" s="13"/>
      <c r="BK41" s="56"/>
      <c r="BL41" s="13"/>
      <c r="BM41" s="56"/>
      <c r="BN41" s="13">
        <v>144.5</v>
      </c>
      <c r="BO41" s="56">
        <v>23.5</v>
      </c>
      <c r="BP41" s="13"/>
      <c r="BQ41" s="187"/>
      <c r="BR41" s="13"/>
      <c r="BS41" s="56"/>
      <c r="BT41" s="13"/>
      <c r="BU41" s="56"/>
      <c r="BV41" s="13"/>
      <c r="BW41" s="56"/>
      <c r="BX41" s="13"/>
      <c r="BY41" s="56"/>
      <c r="BZ41" s="13"/>
      <c r="CA41" s="56"/>
      <c r="CB41" s="13"/>
      <c r="CC41" s="187"/>
      <c r="CD41" s="13"/>
      <c r="CE41" s="56"/>
      <c r="CF41" s="13"/>
      <c r="CG41" s="56"/>
      <c r="CH41" s="13"/>
      <c r="CI41" s="56"/>
      <c r="CJ41" s="13"/>
      <c r="CK41" s="56"/>
      <c r="CL41" s="13"/>
      <c r="CM41" s="56"/>
      <c r="CN41" s="13"/>
      <c r="CO41" s="56"/>
      <c r="CP41" s="13"/>
      <c r="CQ41" s="56"/>
      <c r="CR41" s="13"/>
      <c r="CS41" s="56"/>
      <c r="CT41" s="13"/>
      <c r="CU41" s="187"/>
      <c r="CV41" s="13"/>
      <c r="CW41" s="56"/>
      <c r="CX41" s="13"/>
      <c r="CY41" s="56"/>
      <c r="CZ41" s="13"/>
      <c r="DA41" s="56"/>
      <c r="DB41" s="13"/>
      <c r="DC41" s="56"/>
      <c r="DD41" s="13"/>
      <c r="DE41" s="187"/>
      <c r="DF41" s="13"/>
      <c r="DG41" s="187"/>
      <c r="DH41" s="73"/>
      <c r="DI41" s="45"/>
      <c r="DJ41" s="79"/>
      <c r="DK41" s="73"/>
      <c r="DL41" s="78"/>
      <c r="DM41" s="79"/>
      <c r="DN41" s="5"/>
      <c r="DO41" s="12"/>
      <c r="DP41" s="369"/>
      <c r="DQ41" s="5"/>
      <c r="DR41" s="56"/>
      <c r="DS41" s="5"/>
      <c r="DT41" s="31">
        <f t="shared" si="276"/>
        <v>144.5</v>
      </c>
      <c r="DU41" s="31" t="e">
        <f>(DT41*(VLOOKUP(A41,#REF!,29,0)))-(IF(DO41="x",MROUND(DP41*(VLOOKUP(A41,#REF!,29,0)*0.08),0.05),0))</f>
        <v>#REF!</v>
      </c>
      <c r="DV41" s="31">
        <f t="shared" si="277"/>
        <v>23.5</v>
      </c>
      <c r="DW41" s="31" t="e">
        <f>(DV41*(VLOOKUP(A41,#REF!,31,0)))</f>
        <v>#REF!</v>
      </c>
      <c r="DX41" s="318" t="e">
        <f>VLOOKUP(A41,#REF!,33,0)</f>
        <v>#REF!</v>
      </c>
      <c r="DY41" s="31" t="e">
        <f t="shared" si="278"/>
        <v>#REF!</v>
      </c>
      <c r="DZ41" s="309" t="e">
        <f t="shared" ref="DZ41" si="283">IF(DY41=0,"","!!")</f>
        <v>#REF!</v>
      </c>
      <c r="EA41" s="5"/>
      <c r="EB41" s="41" t="str">
        <f>IF(F41&gt;0,(VLOOKUP($A41,#REF!,29,0)*F41),"")</f>
        <v/>
      </c>
      <c r="EC41" s="55" t="str">
        <f>IF(G41&gt;0,(VLOOKUP($A41,#REF!,31,0)*G41),"")</f>
        <v/>
      </c>
      <c r="ED41" s="41" t="str">
        <f>IF(H41&gt;0,(VLOOKUP($A41,#REF!,29,0)*H41),"")</f>
        <v/>
      </c>
      <c r="EE41" s="55" t="str">
        <f>IF(I41&gt;0,(VLOOKUP($A41,#REF!,31,0)*I41),"")</f>
        <v/>
      </c>
      <c r="EF41" s="41" t="str">
        <f>IF(J41&gt;0,(VLOOKUP($A41,#REF!,29,0)*J41),"")</f>
        <v/>
      </c>
      <c r="EG41" s="55" t="str">
        <f>IF(K41&gt;0,(VLOOKUP($A41,#REF!,31,0)*K41),"")</f>
        <v/>
      </c>
      <c r="EH41" s="41" t="str">
        <f>IF(L41&gt;0,(VLOOKUP($A41,#REF!,29,0)*L41),"")</f>
        <v/>
      </c>
      <c r="EI41" s="55" t="str">
        <f>IF(M41&gt;0,(VLOOKUP($A41,#REF!,31,0)*M41),"")</f>
        <v/>
      </c>
      <c r="EJ41" s="41" t="str">
        <f>IF(N41&gt;0,(VLOOKUP($A41,#REF!,29,0)*N41),"")</f>
        <v/>
      </c>
      <c r="EK41" s="55" t="str">
        <f>IF(O41&gt;0,(VLOOKUP($A41,#REF!,31,0)*O41),"")</f>
        <v/>
      </c>
      <c r="EL41" s="41" t="str">
        <f>IF(P41&gt;0,(VLOOKUP($A41,#REF!,29,0)*P41),"")</f>
        <v/>
      </c>
      <c r="EM41" s="55" t="str">
        <f>IF(Q41&gt;0,(VLOOKUP($A41,#REF!,31,0)*Q41),"")</f>
        <v/>
      </c>
      <c r="EN41" s="41" t="str">
        <f>IF(R41&gt;0,(VLOOKUP($A41,#REF!,29,0)*R41),"")</f>
        <v/>
      </c>
      <c r="EO41" s="55" t="str">
        <f>IF(S41&gt;0,(VLOOKUP($A41,#REF!,31,0)*S41),"")</f>
        <v/>
      </c>
      <c r="EP41" s="41" t="str">
        <f>IF(T41&gt;0,(VLOOKUP($A41,#REF!,29,0)*T41),"")</f>
        <v/>
      </c>
      <c r="EQ41" s="55" t="str">
        <f>IF(U41&gt;0,(VLOOKUP($A41,#REF!,31,0)*U41),"")</f>
        <v/>
      </c>
      <c r="ER41" s="41" t="str">
        <f>IF(V41&gt;0,(VLOOKUP($A41,#REF!,29,0)*V41),"")</f>
        <v/>
      </c>
      <c r="ES41" s="55" t="str">
        <f>IF(W41&gt;0,(VLOOKUP($A41,#REF!,31,0)*W41),"")</f>
        <v/>
      </c>
      <c r="ET41" s="41" t="str">
        <f>IF(X41&gt;0,(VLOOKUP($A41,#REF!,29,0)*X41),"")</f>
        <v/>
      </c>
      <c r="EU41" s="55" t="str">
        <f>IF(Y41&gt;0,(VLOOKUP($A41,#REF!,31,0)*Y41),"")</f>
        <v/>
      </c>
      <c r="EV41" s="41" t="str">
        <f>IF(Z41&gt;0,(VLOOKUP($A41,#REF!,29,0)*Z41),"")</f>
        <v/>
      </c>
      <c r="EW41" s="55" t="str">
        <f>IF(AA41&gt;0,(VLOOKUP($A41,#REF!,31,0)*AA41),"")</f>
        <v/>
      </c>
      <c r="EX41" s="41" t="str">
        <f>IF(AB41&gt;0,(VLOOKUP($A41,#REF!,29,0)*AB41),"")</f>
        <v/>
      </c>
      <c r="EY41" s="55" t="str">
        <f>IF(AC41&gt;0,(VLOOKUP($A41,#REF!,31,0)*AC41),"")</f>
        <v/>
      </c>
      <c r="EZ41" s="41" t="str">
        <f>IF(AD41&gt;0,(VLOOKUP($A41,#REF!,29,0)*AD41),"")</f>
        <v/>
      </c>
      <c r="FA41" s="55" t="str">
        <f>IF(AE41&gt;0,(VLOOKUP($A41,#REF!,31,0)*AE41),"")</f>
        <v/>
      </c>
      <c r="FB41" s="41" t="str">
        <f>IF(AF41&gt;0,(VLOOKUP($A41,#REF!,29,0)*AF41),"")</f>
        <v/>
      </c>
      <c r="FC41" s="55" t="str">
        <f>IF(AG41&gt;0,(VLOOKUP($A41,#REF!,31,0)*AG41),"")</f>
        <v/>
      </c>
      <c r="FD41" s="41" t="str">
        <f>IF(AH41&gt;0,(VLOOKUP($A41,#REF!,29,0)*AH41),"")</f>
        <v/>
      </c>
      <c r="FE41" s="55" t="str">
        <f>IF(AI41&gt;0,(VLOOKUP($A41,#REF!,31,0)*AI41),"")</f>
        <v/>
      </c>
      <c r="FF41" s="41" t="str">
        <f>IF(AJ41&gt;0,(VLOOKUP($A41,#REF!,29,0)*AJ41),"")</f>
        <v/>
      </c>
      <c r="FG41" s="55" t="str">
        <f>IF(AK41&gt;0,(VLOOKUP($A41,#REF!,31,0)*AK41),"")</f>
        <v/>
      </c>
      <c r="FH41" s="41" t="str">
        <f>IF(AL41&gt;0,(VLOOKUP($A41,#REF!,29,0)*AL41),"")</f>
        <v/>
      </c>
      <c r="FI41" s="55" t="str">
        <f>IF(AM41&gt;0,(VLOOKUP($A41,#REF!,31,0)*AM41),"")</f>
        <v/>
      </c>
      <c r="FJ41" s="41" t="str">
        <f>IF(AN41&gt;0,(VLOOKUP($A41,#REF!,29,0)*AN41),"")</f>
        <v/>
      </c>
      <c r="FK41" s="55" t="str">
        <f>IF(AO41&gt;0,(VLOOKUP($A41,#REF!,31,0)*AO41),"")</f>
        <v/>
      </c>
      <c r="FL41" s="41" t="str">
        <f>IF(AP41&gt;0,(VLOOKUP($A41,#REF!,29,0)*AP41),"")</f>
        <v/>
      </c>
      <c r="FM41" s="55" t="str">
        <f>IF(AQ41&gt;0,(VLOOKUP($A41,#REF!,31,0)*AQ41),"")</f>
        <v/>
      </c>
      <c r="FN41" s="41" t="str">
        <f>IF(AR41&gt;0,(VLOOKUP($A41,#REF!,29,0)*AR41),"")</f>
        <v/>
      </c>
      <c r="FO41" s="55" t="str">
        <f>IF(AS41&gt;0,(VLOOKUP($A41,#REF!,31,0)*AS41),"")</f>
        <v/>
      </c>
      <c r="FP41" s="41" t="str">
        <f>IF(AT41&gt;0,(VLOOKUP($A41,#REF!,29,0)*AT41),"")</f>
        <v/>
      </c>
      <c r="FQ41" s="55" t="str">
        <f>IF(AU41&gt;0,(VLOOKUP($A41,#REF!,31,0)*AU41),"")</f>
        <v/>
      </c>
      <c r="FR41" s="41" t="str">
        <f>IF(AV41&gt;0,(VLOOKUP($A41,#REF!,29,0)*AV41),"")</f>
        <v/>
      </c>
      <c r="FS41" s="55" t="str">
        <f>IF(AW41&gt;0,(VLOOKUP($A41,#REF!,31,0)*AW41),"")</f>
        <v/>
      </c>
      <c r="FT41" s="41" t="str">
        <f>IF(AX41&gt;0,(VLOOKUP($A41,#REF!,29,0)*AX41),"")</f>
        <v/>
      </c>
      <c r="FU41" s="55" t="str">
        <f>IF(AY41&gt;0,(VLOOKUP($A41,#REF!,31,0)*AY41),"")</f>
        <v/>
      </c>
      <c r="FV41" s="41" t="str">
        <f>IF(AZ41&gt;0,(VLOOKUP($A41,#REF!,29,0)*AZ41),"")</f>
        <v/>
      </c>
      <c r="FW41" s="55" t="str">
        <f>IF(BA41&gt;0,(VLOOKUP($A41,#REF!,31,0)*BA41),"")</f>
        <v/>
      </c>
      <c r="FX41" s="41" t="str">
        <f>IF(BB41&gt;0,(VLOOKUP($A41,#REF!,29,0)*BB41),"")</f>
        <v/>
      </c>
      <c r="FY41" s="55" t="str">
        <f>IF(BC41&gt;0,(VLOOKUP($A41,#REF!,31,0)*BC41),"")</f>
        <v/>
      </c>
      <c r="FZ41" s="41" t="str">
        <f>IF(BD41&gt;0,(VLOOKUP($A41,#REF!,29,0)*BD41),"")</f>
        <v/>
      </c>
      <c r="GA41" s="55" t="str">
        <f>IF(BE41&gt;0,(VLOOKUP($A41,#REF!,31,0)*BE41),"")</f>
        <v/>
      </c>
      <c r="GB41" s="41" t="str">
        <f>IF(BF41&gt;0,(VLOOKUP($A41,#REF!,29,0)*BF41),"")</f>
        <v/>
      </c>
      <c r="GC41" s="55" t="str">
        <f>IF(BG41&gt;0,(VLOOKUP($A41,#REF!,31,0)*BG41),"")</f>
        <v/>
      </c>
      <c r="GD41" s="41" t="str">
        <f>IF(BH41&gt;0,(VLOOKUP($A41,#REF!,29,0)*BH41),"")</f>
        <v/>
      </c>
      <c r="GE41" s="55" t="str">
        <f>IF(BI41&gt;0,(VLOOKUP($A41,#REF!,31,0)*BI41),"")</f>
        <v/>
      </c>
      <c r="GF41" s="41" t="str">
        <f>IF(BJ41&gt;0,(VLOOKUP($A41,#REF!,29,0)*BJ41),"")</f>
        <v/>
      </c>
      <c r="GG41" s="55" t="str">
        <f>IF(BK41&gt;0,(VLOOKUP($A41,#REF!,31,0)*BK41),"")</f>
        <v/>
      </c>
      <c r="GH41" s="41" t="str">
        <f>IF(BL41&gt;0,(VLOOKUP($A41,#REF!,29,0)*BL41),"")</f>
        <v/>
      </c>
      <c r="GI41" s="55" t="str">
        <f>IF(BM41&gt;0,(VLOOKUP($A41,#REF!,31,0)*BM41),"")</f>
        <v/>
      </c>
      <c r="GJ41" s="41" t="e">
        <f>IF(BN41&gt;0,(VLOOKUP($A41,#REF!,29,0)*BN41),"")</f>
        <v>#REF!</v>
      </c>
      <c r="GK41" s="55" t="e">
        <f>IF(BO41&gt;0,(VLOOKUP($A41,#REF!,31,0)*BO41),"")</f>
        <v>#REF!</v>
      </c>
      <c r="GL41" s="41" t="str">
        <f>IF(BP41&gt;0,(VLOOKUP($A41,#REF!,29,0)*BP41),"")</f>
        <v/>
      </c>
      <c r="GM41" s="55" t="str">
        <f>IF(BQ41&gt;0,(VLOOKUP($A41,#REF!,31,0)*BQ41),"")</f>
        <v/>
      </c>
      <c r="GN41" s="41" t="str">
        <f>IF(BR41&gt;0,(VLOOKUP($A41,#REF!,29,0)*BR41),"")</f>
        <v/>
      </c>
      <c r="GO41" s="55" t="str">
        <f>IF(BS41&gt;0,(VLOOKUP($A41,#REF!,31,0)*BS41),"")</f>
        <v/>
      </c>
      <c r="GP41" s="41" t="str">
        <f>IF(BT41&gt;0,(VLOOKUP($A41,#REF!,29,0)*BT41),"")</f>
        <v/>
      </c>
      <c r="GQ41" s="55" t="str">
        <f>IF(BU41&gt;0,(VLOOKUP($A41,#REF!,31,0)*BU41),"")</f>
        <v/>
      </c>
      <c r="GR41" s="41" t="str">
        <f>IF(BV41&gt;0,(VLOOKUP($A41,#REF!,29,0)*BV41),"")</f>
        <v/>
      </c>
      <c r="GS41" s="55" t="str">
        <f>IF(BW41&gt;0,(VLOOKUP($A41,#REF!,31,0)*BW41),"")</f>
        <v/>
      </c>
      <c r="GT41" s="41" t="str">
        <f>IF(BX41&gt;0,(VLOOKUP($A41,#REF!,29,0)*BX41),"")</f>
        <v/>
      </c>
      <c r="GU41" s="55" t="str">
        <f>IF(BY41&gt;0,(VLOOKUP($A41,#REF!,31,0)*BY41),"")</f>
        <v/>
      </c>
      <c r="GV41" s="41" t="str">
        <f>IF(BZ41&gt;0,(VLOOKUP($A41,#REF!,29,0)*BZ41),"")</f>
        <v/>
      </c>
      <c r="GW41" s="55" t="str">
        <f>IF(CA41&gt;0,(VLOOKUP($A41,#REF!,31,0)*CA41),"")</f>
        <v/>
      </c>
      <c r="GX41" s="41" t="str">
        <f>IF(CB41&gt;0,(VLOOKUP($A41,#REF!,29,0)*CB41),"")</f>
        <v/>
      </c>
      <c r="GY41" s="55" t="str">
        <f>IF(CC41&gt;0,(VLOOKUP($A41,#REF!,31,0)*CC41),"")</f>
        <v/>
      </c>
      <c r="GZ41" s="41" t="str">
        <f>IF(CD41&gt;0,(VLOOKUP($A41,#REF!,29,0)*CD41),"")</f>
        <v/>
      </c>
      <c r="HA41" s="55" t="str">
        <f>IF(CE41&gt;0,(VLOOKUP($A41,#REF!,31,0)*CE41),"")</f>
        <v/>
      </c>
      <c r="HB41" s="41" t="str">
        <f>IF(CF41&gt;0,(VLOOKUP($A41,#REF!,29,0)*CF41),"")</f>
        <v/>
      </c>
      <c r="HC41" s="55" t="str">
        <f>IF(CG41&gt;0,(VLOOKUP($A41,#REF!,31,0)*CG41),"")</f>
        <v/>
      </c>
      <c r="HD41" s="41" t="str">
        <f>IF(CH41&gt;0,(VLOOKUP($A41,#REF!,29,0)*CH41),"")</f>
        <v/>
      </c>
      <c r="HE41" s="55" t="str">
        <f>IF(CI41&gt;0,(VLOOKUP($A41,#REF!,31,0)*CI41),"")</f>
        <v/>
      </c>
      <c r="HF41" s="41" t="str">
        <f>IF(CJ41&gt;0,(VLOOKUP($A41,#REF!,29,0)*CJ41),"")</f>
        <v/>
      </c>
      <c r="HG41" s="55" t="str">
        <f>IF(CK41&gt;0,(VLOOKUP($A41,#REF!,31,0)*CK41),"")</f>
        <v/>
      </c>
      <c r="HH41" s="41" t="str">
        <f>IF(CL41&gt;0,(VLOOKUP($A41,#REF!,29,0)*CL41),"")</f>
        <v/>
      </c>
      <c r="HI41" s="55" t="str">
        <f>IF(CM41&gt;0,(VLOOKUP($A41,#REF!,31,0)*CM41),"")</f>
        <v/>
      </c>
      <c r="HJ41" s="41" t="str">
        <f>IF(CN41&gt;0,(VLOOKUP($A41,#REF!,29,0)*CN41),"")</f>
        <v/>
      </c>
      <c r="HK41" s="55" t="str">
        <f>IF(CO41&gt;0,(VLOOKUP($A41,#REF!,31,0)*CO41),"")</f>
        <v/>
      </c>
      <c r="HL41" s="41" t="str">
        <f>IF(CP41&gt;0,(VLOOKUP($A41,#REF!,29,0)*CP41),"")</f>
        <v/>
      </c>
      <c r="HM41" s="55" t="str">
        <f>IF(CQ41&gt;0,(VLOOKUP($A41,#REF!,31,0)*CQ41),"")</f>
        <v/>
      </c>
      <c r="HN41" s="41" t="str">
        <f>IF(CR41&gt;0,(VLOOKUP($A41,#REF!,29,0)*CR41),"")</f>
        <v/>
      </c>
      <c r="HO41" s="55" t="str">
        <f>IF(CS41&gt;0,(VLOOKUP($A41,#REF!,31,0)*CS41),"")</f>
        <v/>
      </c>
      <c r="HP41" s="41" t="str">
        <f>IF(CT41&gt;0,(VLOOKUP($A41,#REF!,29,0)*CT41),"")</f>
        <v/>
      </c>
      <c r="HQ41" s="55" t="str">
        <f>IF(CU41&gt;0,(VLOOKUP($A41,#REF!,31,0)*CU41),"")</f>
        <v/>
      </c>
      <c r="HR41" s="41" t="str">
        <f>IF(CV41&gt;0,(VLOOKUP($A41,#REF!,29,0)*CV41),"")</f>
        <v/>
      </c>
      <c r="HS41" s="55" t="str">
        <f>IF(CW41&gt;0,(VLOOKUP($A41,#REF!,31,0)*CW41),"")</f>
        <v/>
      </c>
      <c r="HT41" s="41" t="str">
        <f>IF(CX41&gt;0,(VLOOKUP($A41,#REF!,29,0)*CX41),"")</f>
        <v/>
      </c>
      <c r="HU41" s="55" t="str">
        <f>IF(CY41&gt;0,(VLOOKUP($A41,#REF!,31,0)*CY41),"")</f>
        <v/>
      </c>
      <c r="HV41" s="41" t="str">
        <f>IF(CZ41&gt;0,(VLOOKUP($A41,#REF!,29,0)*CZ41),"")</f>
        <v/>
      </c>
      <c r="HW41" s="55" t="str">
        <f>IF(DA41&gt;0,(VLOOKUP($A41,#REF!,31,0)*DA41),"")</f>
        <v/>
      </c>
      <c r="HX41" s="41" t="str">
        <f>IF(DB41&gt;0,(VLOOKUP($A41,#REF!,29,0)*DB41),"")</f>
        <v/>
      </c>
      <c r="HY41" s="55" t="str">
        <f>IF(DC41&gt;0,(VLOOKUP($A41,#REF!,31,0)*DC41),"")</f>
        <v/>
      </c>
      <c r="HZ41" s="41" t="str">
        <f>IF(DD41&gt;0,(VLOOKUP($A41,#REF!,29,0)*DD41),"")</f>
        <v/>
      </c>
      <c r="IA41" s="55" t="str">
        <f>IF(DE41&gt;0,(VLOOKUP($A41,#REF!,31,0)*DE41),"")</f>
        <v/>
      </c>
      <c r="IB41" s="41" t="str">
        <f>IF(DF41&gt;0,(VLOOKUP($A41,#REF!,29,0)*DF41),"")</f>
        <v/>
      </c>
      <c r="IC41" s="55" t="str">
        <f>IF(DG41&gt;0,(VLOOKUP($A41,#REF!,31,0)*DG41),"")</f>
        <v/>
      </c>
      <c r="ID41" s="5"/>
      <c r="IE41" s="5"/>
      <c r="IF41" s="5"/>
    </row>
    <row r="42" spans="1:240" x14ac:dyDescent="0.25">
      <c r="A42" s="344" t="s">
        <v>1865</v>
      </c>
      <c r="B42" s="360" t="s">
        <v>1863</v>
      </c>
      <c r="C42" s="361" t="s">
        <v>1864</v>
      </c>
      <c r="D42" s="347">
        <f t="shared" si="275"/>
        <v>37</v>
      </c>
      <c r="E42" s="348"/>
      <c r="F42" s="362"/>
      <c r="G42" s="363"/>
      <c r="H42" s="362"/>
      <c r="I42" s="363"/>
      <c r="J42" s="362"/>
      <c r="K42" s="363"/>
      <c r="L42" s="362"/>
      <c r="M42" s="363"/>
      <c r="N42" s="362"/>
      <c r="O42" s="363"/>
      <c r="P42" s="362"/>
      <c r="Q42" s="363"/>
      <c r="R42" s="362"/>
      <c r="S42" s="363"/>
      <c r="T42" s="362"/>
      <c r="U42" s="363"/>
      <c r="V42" s="362"/>
      <c r="W42" s="363"/>
      <c r="X42" s="362"/>
      <c r="Y42" s="363"/>
      <c r="Z42" s="362"/>
      <c r="AA42" s="364"/>
      <c r="AB42" s="362"/>
      <c r="AC42" s="363"/>
      <c r="AD42" s="362"/>
      <c r="AE42" s="364"/>
      <c r="AF42" s="362"/>
      <c r="AG42" s="363"/>
      <c r="AH42" s="362"/>
      <c r="AI42" s="363"/>
      <c r="AJ42" s="362"/>
      <c r="AK42" s="363"/>
      <c r="AL42" s="362"/>
      <c r="AM42" s="363"/>
      <c r="AN42" s="362"/>
      <c r="AO42" s="363"/>
      <c r="AP42" s="362"/>
      <c r="AQ42" s="363"/>
      <c r="AR42" s="362"/>
      <c r="AS42" s="363"/>
      <c r="AT42" s="362"/>
      <c r="AU42" s="363"/>
      <c r="AV42" s="362"/>
      <c r="AW42" s="363"/>
      <c r="AX42" s="362"/>
      <c r="AY42" s="363"/>
      <c r="AZ42" s="362"/>
      <c r="BA42" s="363"/>
      <c r="BB42" s="362"/>
      <c r="BC42" s="363"/>
      <c r="BD42" s="362"/>
      <c r="BE42" s="363"/>
      <c r="BF42" s="362"/>
      <c r="BG42" s="363"/>
      <c r="BH42" s="362"/>
      <c r="BI42" s="363"/>
      <c r="BJ42" s="362"/>
      <c r="BK42" s="363"/>
      <c r="BL42" s="362"/>
      <c r="BM42" s="363"/>
      <c r="BN42" s="362"/>
      <c r="BO42" s="363"/>
      <c r="BP42" s="362"/>
      <c r="BQ42" s="364"/>
      <c r="BR42" s="362"/>
      <c r="BS42" s="363"/>
      <c r="BT42" s="362"/>
      <c r="BU42" s="363"/>
      <c r="BV42" s="362"/>
      <c r="BW42" s="363"/>
      <c r="BX42" s="362"/>
      <c r="BY42" s="363"/>
      <c r="BZ42" s="362"/>
      <c r="CA42" s="363"/>
      <c r="CB42" s="362"/>
      <c r="CC42" s="364"/>
      <c r="CD42" s="362"/>
      <c r="CE42" s="363"/>
      <c r="CF42" s="362"/>
      <c r="CG42" s="363"/>
      <c r="CH42" s="362"/>
      <c r="CI42" s="363"/>
      <c r="CJ42" s="362"/>
      <c r="CK42" s="363"/>
      <c r="CL42" s="362">
        <v>37</v>
      </c>
      <c r="CM42" s="363"/>
      <c r="CN42" s="362"/>
      <c r="CO42" s="363"/>
      <c r="CP42" s="362"/>
      <c r="CQ42" s="363"/>
      <c r="CR42" s="362"/>
      <c r="CS42" s="363"/>
      <c r="CT42" s="362"/>
      <c r="CU42" s="364"/>
      <c r="CV42" s="362"/>
      <c r="CW42" s="363"/>
      <c r="CX42" s="362"/>
      <c r="CY42" s="363"/>
      <c r="CZ42" s="362"/>
      <c r="DA42" s="363"/>
      <c r="DB42" s="362"/>
      <c r="DC42" s="363"/>
      <c r="DD42" s="362"/>
      <c r="DE42" s="364"/>
      <c r="DF42" s="362"/>
      <c r="DG42" s="364"/>
      <c r="DH42" s="352"/>
      <c r="DI42" s="365"/>
      <c r="DJ42" s="363"/>
      <c r="DK42" s="352"/>
      <c r="DL42" s="365"/>
      <c r="DM42" s="363"/>
      <c r="DN42" s="344"/>
      <c r="DO42" s="366"/>
      <c r="DP42" s="367"/>
      <c r="DQ42" s="344"/>
      <c r="DR42" s="363"/>
      <c r="DS42" s="344"/>
      <c r="DT42" s="357">
        <f t="shared" si="276"/>
        <v>37</v>
      </c>
      <c r="DU42" s="357" t="e">
        <f>(DT42*(VLOOKUP(A42,#REF!,29,0)))-(IF(DO42="x",MROUND(DP42*(VLOOKUP(A42,#REF!,29,0)*0.08),0.05),0))</f>
        <v>#REF!</v>
      </c>
      <c r="DV42" s="357">
        <f t="shared" si="277"/>
        <v>0</v>
      </c>
      <c r="DW42" s="357" t="e">
        <f>(DV42*(VLOOKUP(A42,#REF!,31,0)))</f>
        <v>#REF!</v>
      </c>
      <c r="DX42" s="358" t="e">
        <f>VLOOKUP(A42,#REF!,33,0)</f>
        <v>#REF!</v>
      </c>
      <c r="DY42" s="357" t="e">
        <f t="shared" ref="DY42" si="284">DX42-(DW42+DU42)</f>
        <v>#REF!</v>
      </c>
      <c r="DZ42" s="359" t="e">
        <f t="shared" si="279"/>
        <v>#REF!</v>
      </c>
      <c r="EA42" s="344"/>
      <c r="EB42" s="349" t="str">
        <f>IF(F42&gt;0,(VLOOKUP($A42,#REF!,29,0)*F42),"")</f>
        <v/>
      </c>
      <c r="EC42" s="350" t="str">
        <f>IF(G42&gt;0,(VLOOKUP($A42,#REF!,31,0)*G42),"")</f>
        <v/>
      </c>
      <c r="ED42" s="349" t="str">
        <f>IF(H42&gt;0,(VLOOKUP($A42,#REF!,29,0)*H42),"")</f>
        <v/>
      </c>
      <c r="EE42" s="350" t="str">
        <f>IF(I42&gt;0,(VLOOKUP($A42,#REF!,31,0)*I42),"")</f>
        <v/>
      </c>
      <c r="EF42" s="349" t="str">
        <f>IF(J42&gt;0,(VLOOKUP($A42,#REF!,29,0)*J42),"")</f>
        <v/>
      </c>
      <c r="EG42" s="350" t="str">
        <f>IF(K42&gt;0,(VLOOKUP($A42,#REF!,31,0)*K42),"")</f>
        <v/>
      </c>
      <c r="EH42" s="349" t="str">
        <f>IF(L42&gt;0,(VLOOKUP($A42,#REF!,29,0)*L42),"")</f>
        <v/>
      </c>
      <c r="EI42" s="350" t="str">
        <f>IF(M42&gt;0,(VLOOKUP($A42,#REF!,31,0)*M42),"")</f>
        <v/>
      </c>
      <c r="EJ42" s="349" t="str">
        <f>IF(N42&gt;0,(VLOOKUP($A42,#REF!,29,0)*N42),"")</f>
        <v/>
      </c>
      <c r="EK42" s="350" t="str">
        <f>IF(O42&gt;0,(VLOOKUP($A42,#REF!,31,0)*O42),"")</f>
        <v/>
      </c>
      <c r="EL42" s="349" t="str">
        <f>IF(P42&gt;0,(VLOOKUP($A42,#REF!,29,0)*P42),"")</f>
        <v/>
      </c>
      <c r="EM42" s="350" t="str">
        <f>IF(Q42&gt;0,(VLOOKUP($A42,#REF!,31,0)*Q42),"")</f>
        <v/>
      </c>
      <c r="EN42" s="349" t="str">
        <f>IF(R42&gt;0,(VLOOKUP($A42,#REF!,29,0)*R42),"")</f>
        <v/>
      </c>
      <c r="EO42" s="350" t="str">
        <f>IF(S42&gt;0,(VLOOKUP($A42,#REF!,31,0)*S42),"")</f>
        <v/>
      </c>
      <c r="EP42" s="349" t="str">
        <f>IF(T42&gt;0,(VLOOKUP($A42,#REF!,29,0)*T42),"")</f>
        <v/>
      </c>
      <c r="EQ42" s="350" t="str">
        <f>IF(U42&gt;0,(VLOOKUP($A42,#REF!,31,0)*U42),"")</f>
        <v/>
      </c>
      <c r="ER42" s="349" t="str">
        <f>IF(V42&gt;0,(VLOOKUP($A42,#REF!,29,0)*V42),"")</f>
        <v/>
      </c>
      <c r="ES42" s="350" t="str">
        <f>IF(W42&gt;0,(VLOOKUP($A42,#REF!,31,0)*W42),"")</f>
        <v/>
      </c>
      <c r="ET42" s="349" t="str">
        <f>IF(X42&gt;0,(VLOOKUP($A42,#REF!,29,0)*X42),"")</f>
        <v/>
      </c>
      <c r="EU42" s="350" t="str">
        <f>IF(Y42&gt;0,(VLOOKUP($A42,#REF!,31,0)*Y42),"")</f>
        <v/>
      </c>
      <c r="EV42" s="349" t="str">
        <f>IF(Z42&gt;0,(VLOOKUP($A42,#REF!,29,0)*Z42),"")</f>
        <v/>
      </c>
      <c r="EW42" s="350" t="str">
        <f>IF(AA42&gt;0,(VLOOKUP($A42,#REF!,31,0)*AA42),"")</f>
        <v/>
      </c>
      <c r="EX42" s="349" t="str">
        <f>IF(AB42&gt;0,(VLOOKUP($A42,#REF!,29,0)*AB42),"")</f>
        <v/>
      </c>
      <c r="EY42" s="350" t="str">
        <f>IF(AC42&gt;0,(VLOOKUP($A42,#REF!,31,0)*AC42),"")</f>
        <v/>
      </c>
      <c r="EZ42" s="349" t="str">
        <f>IF(AD42&gt;0,(VLOOKUP($A42,#REF!,29,0)*AD42),"")</f>
        <v/>
      </c>
      <c r="FA42" s="350" t="str">
        <f>IF(AE42&gt;0,(VLOOKUP($A42,#REF!,31,0)*AE42),"")</f>
        <v/>
      </c>
      <c r="FB42" s="349" t="str">
        <f>IF(AF42&gt;0,(VLOOKUP($A42,#REF!,29,0)*AF42),"")</f>
        <v/>
      </c>
      <c r="FC42" s="350" t="str">
        <f>IF(AG42&gt;0,(VLOOKUP($A42,#REF!,31,0)*AG42),"")</f>
        <v/>
      </c>
      <c r="FD42" s="349" t="str">
        <f>IF(AH42&gt;0,(VLOOKUP($A42,#REF!,29,0)*AH42),"")</f>
        <v/>
      </c>
      <c r="FE42" s="350" t="str">
        <f>IF(AI42&gt;0,(VLOOKUP($A42,#REF!,31,0)*AI42),"")</f>
        <v/>
      </c>
      <c r="FF42" s="349" t="str">
        <f>IF(AJ42&gt;0,(VLOOKUP($A42,#REF!,29,0)*AJ42),"")</f>
        <v/>
      </c>
      <c r="FG42" s="350" t="str">
        <f>IF(AK42&gt;0,(VLOOKUP($A42,#REF!,31,0)*AK42),"")</f>
        <v/>
      </c>
      <c r="FH42" s="349" t="str">
        <f>IF(AL42&gt;0,(VLOOKUP($A42,#REF!,29,0)*AL42),"")</f>
        <v/>
      </c>
      <c r="FI42" s="350" t="str">
        <f>IF(AM42&gt;0,(VLOOKUP($A42,#REF!,31,0)*AM42),"")</f>
        <v/>
      </c>
      <c r="FJ42" s="349" t="str">
        <f>IF(AN42&gt;0,(VLOOKUP($A42,#REF!,29,0)*AN42),"")</f>
        <v/>
      </c>
      <c r="FK42" s="350" t="str">
        <f>IF(AO42&gt;0,(VLOOKUP($A42,#REF!,31,0)*AO42),"")</f>
        <v/>
      </c>
      <c r="FL42" s="349" t="str">
        <f>IF(AP42&gt;0,(VLOOKUP($A42,#REF!,29,0)*AP42),"")</f>
        <v/>
      </c>
      <c r="FM42" s="350" t="str">
        <f>IF(AQ42&gt;0,(VLOOKUP($A42,#REF!,31,0)*AQ42),"")</f>
        <v/>
      </c>
      <c r="FN42" s="349" t="str">
        <f>IF(AR42&gt;0,(VLOOKUP($A42,#REF!,29,0)*AR42),"")</f>
        <v/>
      </c>
      <c r="FO42" s="350" t="str">
        <f>IF(AS42&gt;0,(VLOOKUP($A42,#REF!,31,0)*AS42),"")</f>
        <v/>
      </c>
      <c r="FP42" s="349" t="str">
        <f>IF(AT42&gt;0,(VLOOKUP($A42,#REF!,29,0)*AT42),"")</f>
        <v/>
      </c>
      <c r="FQ42" s="350" t="str">
        <f>IF(AU42&gt;0,(VLOOKUP($A42,#REF!,31,0)*AU42),"")</f>
        <v/>
      </c>
      <c r="FR42" s="349" t="str">
        <f>IF(AV42&gt;0,(VLOOKUP($A42,#REF!,29,0)*AV42),"")</f>
        <v/>
      </c>
      <c r="FS42" s="350" t="str">
        <f>IF(AW42&gt;0,(VLOOKUP($A42,#REF!,31,0)*AW42),"")</f>
        <v/>
      </c>
      <c r="FT42" s="349" t="str">
        <f>IF(AX42&gt;0,(VLOOKUP($A42,#REF!,29,0)*AX42),"")</f>
        <v/>
      </c>
      <c r="FU42" s="350" t="str">
        <f>IF(AY42&gt;0,(VLOOKUP($A42,#REF!,31,0)*AY42),"")</f>
        <v/>
      </c>
      <c r="FV42" s="349" t="str">
        <f>IF(AZ42&gt;0,(VLOOKUP($A42,#REF!,29,0)*AZ42),"")</f>
        <v/>
      </c>
      <c r="FW42" s="350" t="str">
        <f>IF(BA42&gt;0,(VLOOKUP($A42,#REF!,31,0)*BA42),"")</f>
        <v/>
      </c>
      <c r="FX42" s="349" t="str">
        <f>IF(BB42&gt;0,(VLOOKUP($A42,#REF!,29,0)*BB42),"")</f>
        <v/>
      </c>
      <c r="FY42" s="350" t="str">
        <f>IF(BC42&gt;0,(VLOOKUP($A42,#REF!,31,0)*BC42),"")</f>
        <v/>
      </c>
      <c r="FZ42" s="349" t="str">
        <f>IF(BD42&gt;0,(VLOOKUP($A42,#REF!,29,0)*BD42),"")</f>
        <v/>
      </c>
      <c r="GA42" s="350" t="str">
        <f>IF(BE42&gt;0,(VLOOKUP($A42,#REF!,31,0)*BE42),"")</f>
        <v/>
      </c>
      <c r="GB42" s="349" t="str">
        <f>IF(BF42&gt;0,(VLOOKUP($A42,#REF!,29,0)*BF42),"")</f>
        <v/>
      </c>
      <c r="GC42" s="350" t="str">
        <f>IF(BG42&gt;0,(VLOOKUP($A42,#REF!,31,0)*BG42),"")</f>
        <v/>
      </c>
      <c r="GD42" s="349" t="str">
        <f>IF(BH42&gt;0,(VLOOKUP($A42,#REF!,29,0)*BH42),"")</f>
        <v/>
      </c>
      <c r="GE42" s="350" t="str">
        <f>IF(BI42&gt;0,(VLOOKUP($A42,#REF!,31,0)*BI42),"")</f>
        <v/>
      </c>
      <c r="GF42" s="349" t="str">
        <f>IF(BJ42&gt;0,(VLOOKUP($A42,#REF!,29,0)*BJ42),"")</f>
        <v/>
      </c>
      <c r="GG42" s="350" t="str">
        <f>IF(BK42&gt;0,(VLOOKUP($A42,#REF!,31,0)*BK42),"")</f>
        <v/>
      </c>
      <c r="GH42" s="349" t="str">
        <f>IF(BL42&gt;0,(VLOOKUP($A42,#REF!,29,0)*BL42),"")</f>
        <v/>
      </c>
      <c r="GI42" s="350" t="str">
        <f>IF(BM42&gt;0,(VLOOKUP($A42,#REF!,31,0)*BM42),"")</f>
        <v/>
      </c>
      <c r="GJ42" s="349" t="str">
        <f>IF(BN42&gt;0,(VLOOKUP($A42,#REF!,29,0)*BN42),"")</f>
        <v/>
      </c>
      <c r="GK42" s="350" t="str">
        <f>IF(BO42&gt;0,(VLOOKUP($A42,#REF!,31,0)*BO42),"")</f>
        <v/>
      </c>
      <c r="GL42" s="349" t="str">
        <f>IF(BP42&gt;0,(VLOOKUP($A42,#REF!,29,0)*BP42),"")</f>
        <v/>
      </c>
      <c r="GM42" s="350" t="str">
        <f>IF(BQ42&gt;0,(VLOOKUP($A42,#REF!,31,0)*BQ42),"")</f>
        <v/>
      </c>
      <c r="GN42" s="349" t="str">
        <f>IF(BR42&gt;0,(VLOOKUP($A42,#REF!,29,0)*BR42),"")</f>
        <v/>
      </c>
      <c r="GO42" s="350" t="str">
        <f>IF(BS42&gt;0,(VLOOKUP($A42,#REF!,31,0)*BS42),"")</f>
        <v/>
      </c>
      <c r="GP42" s="349" t="str">
        <f>IF(BT42&gt;0,(VLOOKUP($A42,#REF!,29,0)*BT42),"")</f>
        <v/>
      </c>
      <c r="GQ42" s="350" t="str">
        <f>IF(BU42&gt;0,(VLOOKUP($A42,#REF!,31,0)*BU42),"")</f>
        <v/>
      </c>
      <c r="GR42" s="349" t="str">
        <f>IF(BV42&gt;0,(VLOOKUP($A42,#REF!,29,0)*BV42),"")</f>
        <v/>
      </c>
      <c r="GS42" s="350" t="str">
        <f>IF(BW42&gt;0,(VLOOKUP($A42,#REF!,31,0)*BW42),"")</f>
        <v/>
      </c>
      <c r="GT42" s="349" t="str">
        <f>IF(BX42&gt;0,(VLOOKUP($A42,#REF!,29,0)*BX42),"")</f>
        <v/>
      </c>
      <c r="GU42" s="350" t="str">
        <f>IF(BY42&gt;0,(VLOOKUP($A42,#REF!,31,0)*BY42),"")</f>
        <v/>
      </c>
      <c r="GV42" s="349" t="str">
        <f>IF(BZ42&gt;0,(VLOOKUP($A42,#REF!,29,0)*BZ42),"")</f>
        <v/>
      </c>
      <c r="GW42" s="350" t="str">
        <f>IF(CA42&gt;0,(VLOOKUP($A42,#REF!,31,0)*CA42),"")</f>
        <v/>
      </c>
      <c r="GX42" s="349" t="str">
        <f>IF(CB42&gt;0,(VLOOKUP($A42,#REF!,29,0)*CB42),"")</f>
        <v/>
      </c>
      <c r="GY42" s="350" t="str">
        <f>IF(CC42&gt;0,(VLOOKUP($A42,#REF!,31,0)*CC42),"")</f>
        <v/>
      </c>
      <c r="GZ42" s="349" t="str">
        <f>IF(CD42&gt;0,(VLOOKUP($A42,#REF!,29,0)*CD42),"")</f>
        <v/>
      </c>
      <c r="HA42" s="350" t="str">
        <f>IF(CE42&gt;0,(VLOOKUP($A42,#REF!,31,0)*CE42),"")</f>
        <v/>
      </c>
      <c r="HB42" s="349" t="str">
        <f>IF(CF42&gt;0,(VLOOKUP($A42,#REF!,29,0)*CF42),"")</f>
        <v/>
      </c>
      <c r="HC42" s="350" t="str">
        <f>IF(CG42&gt;0,(VLOOKUP($A42,#REF!,31,0)*CG42),"")</f>
        <v/>
      </c>
      <c r="HD42" s="349" t="str">
        <f>IF(CH42&gt;0,(VLOOKUP($A42,#REF!,29,0)*CH42),"")</f>
        <v/>
      </c>
      <c r="HE42" s="350" t="str">
        <f>IF(CI42&gt;0,(VLOOKUP($A42,#REF!,31,0)*CI42),"")</f>
        <v/>
      </c>
      <c r="HF42" s="349" t="str">
        <f>IF(CJ42&gt;0,(VLOOKUP($A42,#REF!,29,0)*CJ42),"")</f>
        <v/>
      </c>
      <c r="HG42" s="350" t="str">
        <f>IF(CK42&gt;0,(VLOOKUP($A42,#REF!,31,0)*CK42),"")</f>
        <v/>
      </c>
      <c r="HH42" s="349" t="e">
        <f>IF(CL42&gt;0,(VLOOKUP($A42,#REF!,29,0)*CL42),"")</f>
        <v>#REF!</v>
      </c>
      <c r="HI42" s="350" t="str">
        <f>IF(CM42&gt;0,(VLOOKUP($A42,#REF!,31,0)*CM42),"")</f>
        <v/>
      </c>
      <c r="HJ42" s="349" t="str">
        <f>IF(CN42&gt;0,(VLOOKUP($A42,#REF!,29,0)*CN42),"")</f>
        <v/>
      </c>
      <c r="HK42" s="350" t="str">
        <f>IF(CO42&gt;0,(VLOOKUP($A42,#REF!,31,0)*CO42),"")</f>
        <v/>
      </c>
      <c r="HL42" s="349" t="str">
        <f>IF(CP42&gt;0,(VLOOKUP($A42,#REF!,29,0)*CP42),"")</f>
        <v/>
      </c>
      <c r="HM42" s="350" t="str">
        <f>IF(CQ42&gt;0,(VLOOKUP($A42,#REF!,31,0)*CQ42),"")</f>
        <v/>
      </c>
      <c r="HN42" s="349" t="str">
        <f>IF(CR42&gt;0,(VLOOKUP($A42,#REF!,29,0)*CR42),"")</f>
        <v/>
      </c>
      <c r="HO42" s="350" t="str">
        <f>IF(CS42&gt;0,(VLOOKUP($A42,#REF!,31,0)*CS42),"")</f>
        <v/>
      </c>
      <c r="HP42" s="349" t="str">
        <f>IF(CT42&gt;0,(VLOOKUP($A42,#REF!,29,0)*CT42),"")</f>
        <v/>
      </c>
      <c r="HQ42" s="350" t="str">
        <f>IF(CU42&gt;0,(VLOOKUP($A42,#REF!,31,0)*CU42),"")</f>
        <v/>
      </c>
      <c r="HR42" s="349" t="str">
        <f>IF(CV42&gt;0,(VLOOKUP($A42,#REF!,29,0)*CV42),"")</f>
        <v/>
      </c>
      <c r="HS42" s="350" t="str">
        <f>IF(CW42&gt;0,(VLOOKUP($A42,#REF!,31,0)*CW42),"")</f>
        <v/>
      </c>
      <c r="HT42" s="349" t="str">
        <f>IF(CX42&gt;0,(VLOOKUP($A42,#REF!,29,0)*CX42),"")</f>
        <v/>
      </c>
      <c r="HU42" s="350" t="str">
        <f>IF(CY42&gt;0,(VLOOKUP($A42,#REF!,31,0)*CY42),"")</f>
        <v/>
      </c>
      <c r="HV42" s="349" t="str">
        <f>IF(CZ42&gt;0,(VLOOKUP($A42,#REF!,29,0)*CZ42),"")</f>
        <v/>
      </c>
      <c r="HW42" s="350" t="str">
        <f>IF(DA42&gt;0,(VLOOKUP($A42,#REF!,31,0)*DA42),"")</f>
        <v/>
      </c>
      <c r="HX42" s="349" t="str">
        <f>IF(DB42&gt;0,(VLOOKUP($A42,#REF!,29,0)*DB42),"")</f>
        <v/>
      </c>
      <c r="HY42" s="350" t="str">
        <f>IF(DC42&gt;0,(VLOOKUP($A42,#REF!,31,0)*DC42),"")</f>
        <v/>
      </c>
      <c r="HZ42" s="349" t="str">
        <f>IF(DD42&gt;0,(VLOOKUP($A42,#REF!,29,0)*DD42),"")</f>
        <v/>
      </c>
      <c r="IA42" s="350" t="str">
        <f>IF(DE42&gt;0,(VLOOKUP($A42,#REF!,31,0)*DE42),"")</f>
        <v/>
      </c>
      <c r="IB42" s="349" t="str">
        <f>IF(DF42&gt;0,(VLOOKUP($A42,#REF!,29,0)*DF42),"")</f>
        <v/>
      </c>
      <c r="IC42" s="350" t="str">
        <f>IF(DG42&gt;0,(VLOOKUP($A42,#REF!,31,0)*DG42),"")</f>
        <v/>
      </c>
      <c r="ID42" s="344"/>
      <c r="IE42" s="344"/>
      <c r="IF42" s="344"/>
    </row>
    <row r="43" spans="1:240" ht="14.25" customHeight="1" x14ac:dyDescent="0.25">
      <c r="A43" s="5" t="s">
        <v>265</v>
      </c>
      <c r="B43" s="8" t="s">
        <v>129</v>
      </c>
      <c r="C43" s="15" t="s">
        <v>128</v>
      </c>
      <c r="D43" s="217">
        <f t="shared" si="275"/>
        <v>176</v>
      </c>
      <c r="E43" s="215"/>
      <c r="F43" s="13"/>
      <c r="G43" s="56"/>
      <c r="H43" s="13"/>
      <c r="I43" s="56"/>
      <c r="J43" s="13"/>
      <c r="K43" s="56"/>
      <c r="L43" s="13">
        <v>120</v>
      </c>
      <c r="M43" s="56"/>
      <c r="N43" s="13"/>
      <c r="O43" s="56"/>
      <c r="P43" s="13"/>
      <c r="Q43" s="56"/>
      <c r="R43" s="13"/>
      <c r="S43" s="56"/>
      <c r="T43" s="13"/>
      <c r="U43" s="56"/>
      <c r="V43" s="13"/>
      <c r="W43" s="56"/>
      <c r="X43" s="13"/>
      <c r="Y43" s="56"/>
      <c r="Z43" s="13"/>
      <c r="AA43" s="187"/>
      <c r="AB43" s="13"/>
      <c r="AC43" s="56"/>
      <c r="AD43" s="13"/>
      <c r="AE43" s="187"/>
      <c r="AF43" s="13"/>
      <c r="AG43" s="56"/>
      <c r="AH43" s="13"/>
      <c r="AI43" s="56"/>
      <c r="AJ43" s="13"/>
      <c r="AK43" s="56"/>
      <c r="AL43" s="13"/>
      <c r="AM43" s="56"/>
      <c r="AN43" s="13"/>
      <c r="AO43" s="56"/>
      <c r="AP43" s="13"/>
      <c r="AQ43" s="56"/>
      <c r="AR43" s="13"/>
      <c r="AS43" s="56"/>
      <c r="AT43" s="13"/>
      <c r="AU43" s="56"/>
      <c r="AV43" s="13"/>
      <c r="AW43" s="56"/>
      <c r="AX43" s="13"/>
      <c r="AY43" s="56"/>
      <c r="AZ43" s="13"/>
      <c r="BA43" s="56"/>
      <c r="BB43" s="13"/>
      <c r="BC43" s="56"/>
      <c r="BD43" s="13"/>
      <c r="BE43" s="56"/>
      <c r="BF43" s="13"/>
      <c r="BG43" s="56"/>
      <c r="BH43" s="13"/>
      <c r="BI43" s="56"/>
      <c r="BJ43" s="13"/>
      <c r="BK43" s="56"/>
      <c r="BL43" s="13"/>
      <c r="BM43" s="56"/>
      <c r="BN43" s="13">
        <v>56</v>
      </c>
      <c r="BO43" s="56"/>
      <c r="BP43" s="13"/>
      <c r="BQ43" s="187"/>
      <c r="BR43" s="13"/>
      <c r="BS43" s="56"/>
      <c r="BT43" s="13"/>
      <c r="BU43" s="56"/>
      <c r="BV43" s="13"/>
      <c r="BW43" s="56"/>
      <c r="BX43" s="13"/>
      <c r="BY43" s="56"/>
      <c r="BZ43" s="13"/>
      <c r="CA43" s="56"/>
      <c r="CB43" s="13"/>
      <c r="CC43" s="187"/>
      <c r="CD43" s="13"/>
      <c r="CE43" s="56"/>
      <c r="CF43" s="13"/>
      <c r="CG43" s="56"/>
      <c r="CH43" s="13"/>
      <c r="CI43" s="56"/>
      <c r="CJ43" s="13"/>
      <c r="CK43" s="56"/>
      <c r="CL43" s="13"/>
      <c r="CM43" s="56"/>
      <c r="CN43" s="13"/>
      <c r="CO43" s="56"/>
      <c r="CP43" s="13"/>
      <c r="CQ43" s="56"/>
      <c r="CR43" s="13"/>
      <c r="CS43" s="56"/>
      <c r="CT43" s="13"/>
      <c r="CU43" s="187"/>
      <c r="CV43" s="13"/>
      <c r="CW43" s="56"/>
      <c r="CX43" s="13"/>
      <c r="CY43" s="56"/>
      <c r="CZ43" s="13"/>
      <c r="DA43" s="56"/>
      <c r="DB43" s="13"/>
      <c r="DC43" s="56"/>
      <c r="DD43" s="13"/>
      <c r="DE43" s="187"/>
      <c r="DF43" s="13"/>
      <c r="DG43" s="187"/>
      <c r="DH43" s="73"/>
      <c r="DI43" s="45"/>
      <c r="DJ43" s="79"/>
      <c r="DK43" s="73"/>
      <c r="DL43" s="78"/>
      <c r="DM43" s="79"/>
      <c r="DN43" s="5"/>
      <c r="DO43" s="12"/>
      <c r="DP43" s="369"/>
      <c r="DQ43" s="5"/>
      <c r="DR43" s="56"/>
      <c r="DS43" s="5"/>
      <c r="DT43" s="31">
        <f t="shared" si="276"/>
        <v>176</v>
      </c>
      <c r="DU43" s="31" t="e">
        <f>(DT43*(VLOOKUP(A43,#REF!,29,0)))-(IF(DO43="x",MROUND(DP43*(VLOOKUP(A43,#REF!,29,0)*0.08),0.05),0))</f>
        <v>#REF!</v>
      </c>
      <c r="DV43" s="31">
        <f t="shared" si="277"/>
        <v>0</v>
      </c>
      <c r="DW43" s="31" t="e">
        <f>(DV43*(VLOOKUP(A43,#REF!,31,0)))</f>
        <v>#REF!</v>
      </c>
      <c r="DX43" s="318" t="e">
        <f>VLOOKUP(A43,#REF!,33,0)</f>
        <v>#REF!</v>
      </c>
      <c r="DY43" s="31" t="e">
        <f t="shared" si="278"/>
        <v>#REF!</v>
      </c>
      <c r="DZ43" s="309" t="e">
        <f t="shared" si="279"/>
        <v>#REF!</v>
      </c>
      <c r="EA43" s="5"/>
      <c r="EB43" s="41" t="str">
        <f>IF(F43&gt;0,(VLOOKUP($A43,#REF!,29,0)*F43),"")</f>
        <v/>
      </c>
      <c r="EC43" s="55" t="str">
        <f>IF(G43&gt;0,(VLOOKUP($A43,#REF!,31,0)*G43),"")</f>
        <v/>
      </c>
      <c r="ED43" s="41" t="str">
        <f>IF(H43&gt;0,(VLOOKUP($A43,#REF!,29,0)*H43),"")</f>
        <v/>
      </c>
      <c r="EE43" s="55" t="str">
        <f>IF(I43&gt;0,(VLOOKUP($A43,#REF!,31,0)*I43),"")</f>
        <v/>
      </c>
      <c r="EF43" s="41" t="str">
        <f>IF(J43&gt;0,(VLOOKUP($A43,#REF!,29,0)*J43),"")</f>
        <v/>
      </c>
      <c r="EG43" s="55" t="str">
        <f>IF(K43&gt;0,(VLOOKUP($A43,#REF!,31,0)*K43),"")</f>
        <v/>
      </c>
      <c r="EH43" s="41" t="e">
        <f>IF(L43&gt;0,(VLOOKUP($A43,#REF!,29,0)*L43),"")</f>
        <v>#REF!</v>
      </c>
      <c r="EI43" s="55" t="str">
        <f>IF(M43&gt;0,(VLOOKUP($A43,#REF!,31,0)*M43),"")</f>
        <v/>
      </c>
      <c r="EJ43" s="41" t="str">
        <f>IF(N43&gt;0,(VLOOKUP($A43,#REF!,29,0)*N43),"")</f>
        <v/>
      </c>
      <c r="EK43" s="55" t="str">
        <f>IF(O43&gt;0,(VLOOKUP($A43,#REF!,31,0)*O43),"")</f>
        <v/>
      </c>
      <c r="EL43" s="41" t="str">
        <f>IF(P43&gt;0,(VLOOKUP($A43,#REF!,29,0)*P43),"")</f>
        <v/>
      </c>
      <c r="EM43" s="55" t="str">
        <f>IF(Q43&gt;0,(VLOOKUP($A43,#REF!,31,0)*Q43),"")</f>
        <v/>
      </c>
      <c r="EN43" s="41" t="str">
        <f>IF(R43&gt;0,(VLOOKUP($A43,#REF!,29,0)*R43),"")</f>
        <v/>
      </c>
      <c r="EO43" s="55" t="str">
        <f>IF(S43&gt;0,(VLOOKUP($A43,#REF!,31,0)*S43),"")</f>
        <v/>
      </c>
      <c r="EP43" s="41" t="str">
        <f>IF(T43&gt;0,(VLOOKUP($A43,#REF!,29,0)*T43),"")</f>
        <v/>
      </c>
      <c r="EQ43" s="55" t="str">
        <f>IF(U43&gt;0,(VLOOKUP($A43,#REF!,31,0)*U43),"")</f>
        <v/>
      </c>
      <c r="ER43" s="41" t="str">
        <f>IF(V43&gt;0,(VLOOKUP($A43,#REF!,29,0)*V43),"")</f>
        <v/>
      </c>
      <c r="ES43" s="55" t="str">
        <f>IF(W43&gt;0,(VLOOKUP($A43,#REF!,31,0)*W43),"")</f>
        <v/>
      </c>
      <c r="ET43" s="41" t="str">
        <f>IF(X43&gt;0,(VLOOKUP($A43,#REF!,29,0)*X43),"")</f>
        <v/>
      </c>
      <c r="EU43" s="55" t="str">
        <f>IF(Y43&gt;0,(VLOOKUP($A43,#REF!,31,0)*Y43),"")</f>
        <v/>
      </c>
      <c r="EV43" s="41" t="str">
        <f>IF(Z43&gt;0,(VLOOKUP($A43,#REF!,29,0)*Z43),"")</f>
        <v/>
      </c>
      <c r="EW43" s="55" t="str">
        <f>IF(AA43&gt;0,(VLOOKUP($A43,#REF!,31,0)*AA43),"")</f>
        <v/>
      </c>
      <c r="EX43" s="41" t="str">
        <f>IF(AB43&gt;0,(VLOOKUP($A43,#REF!,29,0)*AB43),"")</f>
        <v/>
      </c>
      <c r="EY43" s="55" t="str">
        <f>IF(AC43&gt;0,(VLOOKUP($A43,#REF!,31,0)*AC43),"")</f>
        <v/>
      </c>
      <c r="EZ43" s="41" t="str">
        <f>IF(AD43&gt;0,(VLOOKUP($A43,#REF!,29,0)*AD43),"")</f>
        <v/>
      </c>
      <c r="FA43" s="55" t="str">
        <f>IF(AE43&gt;0,(VLOOKUP($A43,#REF!,31,0)*AE43),"")</f>
        <v/>
      </c>
      <c r="FB43" s="41" t="str">
        <f>IF(AF43&gt;0,(VLOOKUP($A43,#REF!,29,0)*AF43),"")</f>
        <v/>
      </c>
      <c r="FC43" s="55" t="str">
        <f>IF(AG43&gt;0,(VLOOKUP($A43,#REF!,31,0)*AG43),"")</f>
        <v/>
      </c>
      <c r="FD43" s="41" t="str">
        <f>IF(AH43&gt;0,(VLOOKUP($A43,#REF!,29,0)*AH43),"")</f>
        <v/>
      </c>
      <c r="FE43" s="55" t="str">
        <f>IF(AI43&gt;0,(VLOOKUP($A43,#REF!,31,0)*AI43),"")</f>
        <v/>
      </c>
      <c r="FF43" s="41" t="str">
        <f>IF(AJ43&gt;0,(VLOOKUP($A43,#REF!,29,0)*AJ43),"")</f>
        <v/>
      </c>
      <c r="FG43" s="55" t="str">
        <f>IF(AK43&gt;0,(VLOOKUP($A43,#REF!,31,0)*AK43),"")</f>
        <v/>
      </c>
      <c r="FH43" s="41" t="str">
        <f>IF(AL43&gt;0,(VLOOKUP($A43,#REF!,29,0)*AL43),"")</f>
        <v/>
      </c>
      <c r="FI43" s="55" t="str">
        <f>IF(AM43&gt;0,(VLOOKUP($A43,#REF!,31,0)*AM43),"")</f>
        <v/>
      </c>
      <c r="FJ43" s="41" t="str">
        <f>IF(AN43&gt;0,(VLOOKUP($A43,#REF!,29,0)*AN43),"")</f>
        <v/>
      </c>
      <c r="FK43" s="55" t="str">
        <f>IF(AO43&gt;0,(VLOOKUP($A43,#REF!,31,0)*AO43),"")</f>
        <v/>
      </c>
      <c r="FL43" s="41" t="str">
        <f>IF(AP43&gt;0,(VLOOKUP($A43,#REF!,29,0)*AP43),"")</f>
        <v/>
      </c>
      <c r="FM43" s="55" t="str">
        <f>IF(AQ43&gt;0,(VLOOKUP($A43,#REF!,31,0)*AQ43),"")</f>
        <v/>
      </c>
      <c r="FN43" s="41" t="str">
        <f>IF(AR43&gt;0,(VLOOKUP($A43,#REF!,29,0)*AR43),"")</f>
        <v/>
      </c>
      <c r="FO43" s="55" t="str">
        <f>IF(AS43&gt;0,(VLOOKUP($A43,#REF!,31,0)*AS43),"")</f>
        <v/>
      </c>
      <c r="FP43" s="41" t="str">
        <f>IF(AT43&gt;0,(VLOOKUP($A43,#REF!,29,0)*AT43),"")</f>
        <v/>
      </c>
      <c r="FQ43" s="55" t="str">
        <f>IF(AU43&gt;0,(VLOOKUP($A43,#REF!,31,0)*AU43),"")</f>
        <v/>
      </c>
      <c r="FR43" s="41" t="str">
        <f>IF(AV43&gt;0,(VLOOKUP($A43,#REF!,29,0)*AV43),"")</f>
        <v/>
      </c>
      <c r="FS43" s="55" t="str">
        <f>IF(AW43&gt;0,(VLOOKUP($A43,#REF!,31,0)*AW43),"")</f>
        <v/>
      </c>
      <c r="FT43" s="41" t="str">
        <f>IF(AX43&gt;0,(VLOOKUP($A43,#REF!,29,0)*AX43),"")</f>
        <v/>
      </c>
      <c r="FU43" s="55" t="str">
        <f>IF(AY43&gt;0,(VLOOKUP($A43,#REF!,31,0)*AY43),"")</f>
        <v/>
      </c>
      <c r="FV43" s="41" t="str">
        <f>IF(AZ43&gt;0,(VLOOKUP($A43,#REF!,29,0)*AZ43),"")</f>
        <v/>
      </c>
      <c r="FW43" s="55" t="str">
        <f>IF(BA43&gt;0,(VLOOKUP($A43,#REF!,31,0)*BA43),"")</f>
        <v/>
      </c>
      <c r="FX43" s="41" t="str">
        <f>IF(BB43&gt;0,(VLOOKUP($A43,#REF!,29,0)*BB43),"")</f>
        <v/>
      </c>
      <c r="FY43" s="55" t="str">
        <f>IF(BC43&gt;0,(VLOOKUP($A43,#REF!,31,0)*BC43),"")</f>
        <v/>
      </c>
      <c r="FZ43" s="41" t="str">
        <f>IF(BD43&gt;0,(VLOOKUP($A43,#REF!,29,0)*BD43),"")</f>
        <v/>
      </c>
      <c r="GA43" s="55" t="str">
        <f>IF(BE43&gt;0,(VLOOKUP($A43,#REF!,31,0)*BE43),"")</f>
        <v/>
      </c>
      <c r="GB43" s="41" t="str">
        <f>IF(BF43&gt;0,(VLOOKUP($A43,#REF!,29,0)*BF43),"")</f>
        <v/>
      </c>
      <c r="GC43" s="55" t="str">
        <f>IF(BG43&gt;0,(VLOOKUP($A43,#REF!,31,0)*BG43),"")</f>
        <v/>
      </c>
      <c r="GD43" s="41" t="str">
        <f>IF(BH43&gt;0,(VLOOKUP($A43,#REF!,29,0)*BH43),"")</f>
        <v/>
      </c>
      <c r="GE43" s="55" t="str">
        <f>IF(BI43&gt;0,(VLOOKUP($A43,#REF!,31,0)*BI43),"")</f>
        <v/>
      </c>
      <c r="GF43" s="41" t="str">
        <f>IF(BJ43&gt;0,(VLOOKUP($A43,#REF!,29,0)*BJ43),"")</f>
        <v/>
      </c>
      <c r="GG43" s="55" t="str">
        <f>IF(BK43&gt;0,(VLOOKUP($A43,#REF!,31,0)*BK43),"")</f>
        <v/>
      </c>
      <c r="GH43" s="41" t="str">
        <f>IF(BL43&gt;0,(VLOOKUP($A43,#REF!,29,0)*BL43),"")</f>
        <v/>
      </c>
      <c r="GI43" s="55" t="str">
        <f>IF(BM43&gt;0,(VLOOKUP($A43,#REF!,31,0)*BM43),"")</f>
        <v/>
      </c>
      <c r="GJ43" s="41" t="e">
        <f>IF(BN43&gt;0,(VLOOKUP($A43,#REF!,29,0)*BN43),"")</f>
        <v>#REF!</v>
      </c>
      <c r="GK43" s="55" t="str">
        <f>IF(BO43&gt;0,(VLOOKUP($A43,#REF!,31,0)*BO43),"")</f>
        <v/>
      </c>
      <c r="GL43" s="41" t="str">
        <f>IF(BP43&gt;0,(VLOOKUP($A43,#REF!,29,0)*BP43),"")</f>
        <v/>
      </c>
      <c r="GM43" s="55" t="str">
        <f>IF(BQ43&gt;0,(VLOOKUP($A43,#REF!,31,0)*BQ43),"")</f>
        <v/>
      </c>
      <c r="GN43" s="41" t="str">
        <f>IF(BR43&gt;0,(VLOOKUP($A43,#REF!,29,0)*BR43),"")</f>
        <v/>
      </c>
      <c r="GO43" s="55" t="str">
        <f>IF(BS43&gt;0,(VLOOKUP($A43,#REF!,31,0)*BS43),"")</f>
        <v/>
      </c>
      <c r="GP43" s="41" t="str">
        <f>IF(BT43&gt;0,(VLOOKUP($A43,#REF!,29,0)*BT43),"")</f>
        <v/>
      </c>
      <c r="GQ43" s="55" t="str">
        <f>IF(BU43&gt;0,(VLOOKUP($A43,#REF!,31,0)*BU43),"")</f>
        <v/>
      </c>
      <c r="GR43" s="41" t="str">
        <f>IF(BV43&gt;0,(VLOOKUP($A43,#REF!,29,0)*BV43),"")</f>
        <v/>
      </c>
      <c r="GS43" s="55" t="str">
        <f>IF(BW43&gt;0,(VLOOKUP($A43,#REF!,31,0)*BW43),"")</f>
        <v/>
      </c>
      <c r="GT43" s="41" t="str">
        <f>IF(BX43&gt;0,(VLOOKUP($A43,#REF!,29,0)*BX43),"")</f>
        <v/>
      </c>
      <c r="GU43" s="55" t="str">
        <f>IF(BY43&gt;0,(VLOOKUP($A43,#REF!,31,0)*BY43),"")</f>
        <v/>
      </c>
      <c r="GV43" s="41" t="str">
        <f>IF(BZ43&gt;0,(VLOOKUP($A43,#REF!,29,0)*BZ43),"")</f>
        <v/>
      </c>
      <c r="GW43" s="55" t="str">
        <f>IF(CA43&gt;0,(VLOOKUP($A43,#REF!,31,0)*CA43),"")</f>
        <v/>
      </c>
      <c r="GX43" s="41" t="str">
        <f>IF(CB43&gt;0,(VLOOKUP($A43,#REF!,29,0)*CB43),"")</f>
        <v/>
      </c>
      <c r="GY43" s="55" t="str">
        <f>IF(CC43&gt;0,(VLOOKUP($A43,#REF!,31,0)*CC43),"")</f>
        <v/>
      </c>
      <c r="GZ43" s="41" t="str">
        <f>IF(CD43&gt;0,(VLOOKUP($A43,#REF!,29,0)*CD43),"")</f>
        <v/>
      </c>
      <c r="HA43" s="55" t="str">
        <f>IF(CE43&gt;0,(VLOOKUP($A43,#REF!,31,0)*CE43),"")</f>
        <v/>
      </c>
      <c r="HB43" s="41" t="str">
        <f>IF(CF43&gt;0,(VLOOKUP($A43,#REF!,29,0)*CF43),"")</f>
        <v/>
      </c>
      <c r="HC43" s="55" t="str">
        <f>IF(CG43&gt;0,(VLOOKUP($A43,#REF!,31,0)*CG43),"")</f>
        <v/>
      </c>
      <c r="HD43" s="41" t="str">
        <f>IF(CH43&gt;0,(VLOOKUP($A43,#REF!,29,0)*CH43),"")</f>
        <v/>
      </c>
      <c r="HE43" s="55" t="str">
        <f>IF(CI43&gt;0,(VLOOKUP($A43,#REF!,31,0)*CI43),"")</f>
        <v/>
      </c>
      <c r="HF43" s="41" t="str">
        <f>IF(CJ43&gt;0,(VLOOKUP($A43,#REF!,29,0)*CJ43),"")</f>
        <v/>
      </c>
      <c r="HG43" s="55" t="str">
        <f>IF(CK43&gt;0,(VLOOKUP($A43,#REF!,31,0)*CK43),"")</f>
        <v/>
      </c>
      <c r="HH43" s="41" t="str">
        <f>IF(CL43&gt;0,(VLOOKUP($A43,#REF!,29,0)*CL43),"")</f>
        <v/>
      </c>
      <c r="HI43" s="55" t="str">
        <f>IF(CM43&gt;0,(VLOOKUP($A43,#REF!,31,0)*CM43),"")</f>
        <v/>
      </c>
      <c r="HJ43" s="41" t="str">
        <f>IF(CN43&gt;0,(VLOOKUP($A43,#REF!,29,0)*CN43),"")</f>
        <v/>
      </c>
      <c r="HK43" s="55" t="str">
        <f>IF(CO43&gt;0,(VLOOKUP($A43,#REF!,31,0)*CO43),"")</f>
        <v/>
      </c>
      <c r="HL43" s="41" t="str">
        <f>IF(CP43&gt;0,(VLOOKUP($A43,#REF!,29,0)*CP43),"")</f>
        <v/>
      </c>
      <c r="HM43" s="55" t="str">
        <f>IF(CQ43&gt;0,(VLOOKUP($A43,#REF!,31,0)*CQ43),"")</f>
        <v/>
      </c>
      <c r="HN43" s="41" t="str">
        <f>IF(CR43&gt;0,(VLOOKUP($A43,#REF!,29,0)*CR43),"")</f>
        <v/>
      </c>
      <c r="HO43" s="55" t="str">
        <f>IF(CS43&gt;0,(VLOOKUP($A43,#REF!,31,0)*CS43),"")</f>
        <v/>
      </c>
      <c r="HP43" s="41" t="str">
        <f>IF(CT43&gt;0,(VLOOKUP($A43,#REF!,29,0)*CT43),"")</f>
        <v/>
      </c>
      <c r="HQ43" s="55" t="str">
        <f>IF(CU43&gt;0,(VLOOKUP($A43,#REF!,31,0)*CU43),"")</f>
        <v/>
      </c>
      <c r="HR43" s="41" t="str">
        <f>IF(CV43&gt;0,(VLOOKUP($A43,#REF!,29,0)*CV43),"")</f>
        <v/>
      </c>
      <c r="HS43" s="55" t="str">
        <f>IF(CW43&gt;0,(VLOOKUP($A43,#REF!,31,0)*CW43),"")</f>
        <v/>
      </c>
      <c r="HT43" s="41" t="str">
        <f>IF(CX43&gt;0,(VLOOKUP($A43,#REF!,29,0)*CX43),"")</f>
        <v/>
      </c>
      <c r="HU43" s="55" t="str">
        <f>IF(CY43&gt;0,(VLOOKUP($A43,#REF!,31,0)*CY43),"")</f>
        <v/>
      </c>
      <c r="HV43" s="41" t="str">
        <f>IF(CZ43&gt;0,(VLOOKUP($A43,#REF!,29,0)*CZ43),"")</f>
        <v/>
      </c>
      <c r="HW43" s="55" t="str">
        <f>IF(DA43&gt;0,(VLOOKUP($A43,#REF!,31,0)*DA43),"")</f>
        <v/>
      </c>
      <c r="HX43" s="41" t="str">
        <f>IF(DB43&gt;0,(VLOOKUP($A43,#REF!,29,0)*DB43),"")</f>
        <v/>
      </c>
      <c r="HY43" s="55" t="str">
        <f>IF(DC43&gt;0,(VLOOKUP($A43,#REF!,31,0)*DC43),"")</f>
        <v/>
      </c>
      <c r="HZ43" s="41" t="str">
        <f>IF(DD43&gt;0,(VLOOKUP($A43,#REF!,29,0)*DD43),"")</f>
        <v/>
      </c>
      <c r="IA43" s="55" t="str">
        <f>IF(DE43&gt;0,(VLOOKUP($A43,#REF!,31,0)*DE43),"")</f>
        <v/>
      </c>
      <c r="IB43" s="41" t="str">
        <f>IF(DF43&gt;0,(VLOOKUP($A43,#REF!,29,0)*DF43),"")</f>
        <v/>
      </c>
      <c r="IC43" s="55" t="str">
        <f>IF(DG43&gt;0,(VLOOKUP($A43,#REF!,31,0)*DG43),"")</f>
        <v/>
      </c>
      <c r="ID43" s="5"/>
      <c r="IE43" s="5"/>
      <c r="IF43" s="5"/>
    </row>
    <row r="44" spans="1:240" x14ac:dyDescent="0.25">
      <c r="A44" s="344" t="s">
        <v>278</v>
      </c>
      <c r="B44" s="360" t="s">
        <v>1913</v>
      </c>
      <c r="C44" s="361" t="s">
        <v>43</v>
      </c>
      <c r="D44" s="347">
        <f t="shared" si="275"/>
        <v>168</v>
      </c>
      <c r="E44" s="348"/>
      <c r="F44" s="362"/>
      <c r="G44" s="363"/>
      <c r="H44" s="362"/>
      <c r="I44" s="363"/>
      <c r="J44" s="362"/>
      <c r="K44" s="363"/>
      <c r="L44" s="362"/>
      <c r="M44" s="363"/>
      <c r="N44" s="362"/>
      <c r="O44" s="363"/>
      <c r="P44" s="362"/>
      <c r="Q44" s="363"/>
      <c r="R44" s="362"/>
      <c r="S44" s="363"/>
      <c r="T44" s="362"/>
      <c r="U44" s="363"/>
      <c r="V44" s="362"/>
      <c r="W44" s="363"/>
      <c r="X44" s="362"/>
      <c r="Y44" s="363"/>
      <c r="Z44" s="362"/>
      <c r="AA44" s="364"/>
      <c r="AB44" s="362"/>
      <c r="AC44" s="363"/>
      <c r="AD44" s="362"/>
      <c r="AE44" s="364"/>
      <c r="AF44" s="362"/>
      <c r="AG44" s="363"/>
      <c r="AH44" s="362"/>
      <c r="AI44" s="363"/>
      <c r="AJ44" s="362"/>
      <c r="AK44" s="363"/>
      <c r="AL44" s="362"/>
      <c r="AM44" s="363"/>
      <c r="AN44" s="362"/>
      <c r="AO44" s="363"/>
      <c r="AP44" s="362"/>
      <c r="AQ44" s="363"/>
      <c r="AR44" s="362"/>
      <c r="AS44" s="363"/>
      <c r="AT44" s="362"/>
      <c r="AU44" s="363"/>
      <c r="AV44" s="362"/>
      <c r="AW44" s="363"/>
      <c r="AX44" s="362"/>
      <c r="AY44" s="363"/>
      <c r="AZ44" s="362"/>
      <c r="BA44" s="363"/>
      <c r="BB44" s="362"/>
      <c r="BC44" s="363"/>
      <c r="BD44" s="362"/>
      <c r="BE44" s="363"/>
      <c r="BF44" s="362"/>
      <c r="BG44" s="363"/>
      <c r="BH44" s="362"/>
      <c r="BI44" s="363"/>
      <c r="BJ44" s="362"/>
      <c r="BK44" s="363"/>
      <c r="BL44" s="362"/>
      <c r="BM44" s="363"/>
      <c r="BN44" s="362"/>
      <c r="BO44" s="363"/>
      <c r="BP44" s="362"/>
      <c r="BQ44" s="364"/>
      <c r="BR44" s="362"/>
      <c r="BS44" s="363"/>
      <c r="BT44" s="362"/>
      <c r="BU44" s="363"/>
      <c r="BV44" s="362"/>
      <c r="BW44" s="363"/>
      <c r="BX44" s="362"/>
      <c r="BY44" s="363"/>
      <c r="BZ44" s="362"/>
      <c r="CA44" s="363"/>
      <c r="CB44" s="362"/>
      <c r="CC44" s="364"/>
      <c r="CD44" s="362"/>
      <c r="CE44" s="363"/>
      <c r="CF44" s="362"/>
      <c r="CG44" s="363"/>
      <c r="CH44" s="362"/>
      <c r="CI44" s="363"/>
      <c r="CJ44" s="362"/>
      <c r="CK44" s="363"/>
      <c r="CL44" s="362"/>
      <c r="CM44" s="363"/>
      <c r="CN44" s="362"/>
      <c r="CO44" s="363"/>
      <c r="CP44" s="362">
        <v>160</v>
      </c>
      <c r="CQ44" s="363">
        <v>16</v>
      </c>
      <c r="CR44" s="362"/>
      <c r="CS44" s="363"/>
      <c r="CT44" s="362"/>
      <c r="CU44" s="364"/>
      <c r="CV44" s="362"/>
      <c r="CW44" s="363"/>
      <c r="CX44" s="362"/>
      <c r="CY44" s="363"/>
      <c r="CZ44" s="362"/>
      <c r="DA44" s="363"/>
      <c r="DB44" s="362"/>
      <c r="DC44" s="363"/>
      <c r="DD44" s="362"/>
      <c r="DE44" s="364"/>
      <c r="DF44" s="362"/>
      <c r="DG44" s="364"/>
      <c r="DH44" s="352"/>
      <c r="DI44" s="365"/>
      <c r="DJ44" s="363"/>
      <c r="DK44" s="352"/>
      <c r="DL44" s="365"/>
      <c r="DM44" s="363"/>
      <c r="DN44" s="344"/>
      <c r="DO44" s="366" t="s">
        <v>225</v>
      </c>
      <c r="DP44" s="367">
        <v>8</v>
      </c>
      <c r="DQ44" s="344"/>
      <c r="DR44" s="363"/>
      <c r="DS44" s="344"/>
      <c r="DT44" s="357">
        <f t="shared" si="276"/>
        <v>152</v>
      </c>
      <c r="DU44" s="357" t="e">
        <f>(DT44*(VLOOKUP(A44,#REF!,29,0)))-(IF(DO44="x",MROUND(DP44*(VLOOKUP(A44,#REF!,29,0)*0.08),0.05),0))</f>
        <v>#REF!</v>
      </c>
      <c r="DV44" s="357">
        <f t="shared" si="277"/>
        <v>16</v>
      </c>
      <c r="DW44" s="357" t="e">
        <f>(DV44*(VLOOKUP(A44,#REF!,31,0)))</f>
        <v>#REF!</v>
      </c>
      <c r="DX44" s="358" t="e">
        <f>VLOOKUP(A44,#REF!,33,0)</f>
        <v>#REF!</v>
      </c>
      <c r="DY44" s="357" t="e">
        <f t="shared" si="278"/>
        <v>#REF!</v>
      </c>
      <c r="DZ44" s="359" t="e">
        <f t="shared" si="279"/>
        <v>#REF!</v>
      </c>
      <c r="EA44" s="344"/>
      <c r="EB44" s="349" t="str">
        <f>IF(F44&gt;0,(VLOOKUP($A44,#REF!,29,0)*F44),"")</f>
        <v/>
      </c>
      <c r="EC44" s="350" t="str">
        <f>IF(G44&gt;0,(VLOOKUP($A44,#REF!,31,0)*G44),"")</f>
        <v/>
      </c>
      <c r="ED44" s="349" t="str">
        <f>IF(H44&gt;0,(VLOOKUP($A44,#REF!,29,0)*H44),"")</f>
        <v/>
      </c>
      <c r="EE44" s="350" t="str">
        <f>IF(I44&gt;0,(VLOOKUP($A44,#REF!,31,0)*I44),"")</f>
        <v/>
      </c>
      <c r="EF44" s="349" t="str">
        <f>IF(J44&gt;0,(VLOOKUP($A44,#REF!,29,0)*J44),"")</f>
        <v/>
      </c>
      <c r="EG44" s="350" t="str">
        <f>IF(K44&gt;0,(VLOOKUP($A44,#REF!,31,0)*K44),"")</f>
        <v/>
      </c>
      <c r="EH44" s="349" t="str">
        <f>IF(L44&gt;0,(VLOOKUP($A44,#REF!,29,0)*L44),"")</f>
        <v/>
      </c>
      <c r="EI44" s="350" t="str">
        <f>IF(M44&gt;0,(VLOOKUP($A44,#REF!,31,0)*M44),"")</f>
        <v/>
      </c>
      <c r="EJ44" s="349" t="str">
        <f>IF(N44&gt;0,(VLOOKUP($A44,#REF!,29,0)*N44),"")</f>
        <v/>
      </c>
      <c r="EK44" s="350" t="str">
        <f>IF(O44&gt;0,(VLOOKUP($A44,#REF!,31,0)*O44),"")</f>
        <v/>
      </c>
      <c r="EL44" s="349" t="str">
        <f>IF(P44&gt;0,(VLOOKUP($A44,#REF!,29,0)*P44),"")</f>
        <v/>
      </c>
      <c r="EM44" s="350" t="str">
        <f>IF(Q44&gt;0,(VLOOKUP($A44,#REF!,31,0)*Q44),"")</f>
        <v/>
      </c>
      <c r="EN44" s="349" t="str">
        <f>IF(R44&gt;0,(VLOOKUP($A44,#REF!,29,0)*R44),"")</f>
        <v/>
      </c>
      <c r="EO44" s="350" t="str">
        <f>IF(S44&gt;0,(VLOOKUP($A44,#REF!,31,0)*S44),"")</f>
        <v/>
      </c>
      <c r="EP44" s="349" t="str">
        <f>IF(T44&gt;0,(VLOOKUP($A44,#REF!,29,0)*T44),"")</f>
        <v/>
      </c>
      <c r="EQ44" s="350" t="str">
        <f>IF(U44&gt;0,(VLOOKUP($A44,#REF!,31,0)*U44),"")</f>
        <v/>
      </c>
      <c r="ER44" s="349" t="str">
        <f>IF(V44&gt;0,(VLOOKUP($A44,#REF!,29,0)*V44),"")</f>
        <v/>
      </c>
      <c r="ES44" s="350" t="str">
        <f>IF(W44&gt;0,(VLOOKUP($A44,#REF!,31,0)*W44),"")</f>
        <v/>
      </c>
      <c r="ET44" s="349" t="str">
        <f>IF(X44&gt;0,(VLOOKUP($A44,#REF!,29,0)*X44),"")</f>
        <v/>
      </c>
      <c r="EU44" s="350" t="str">
        <f>IF(Y44&gt;0,(VLOOKUP($A44,#REF!,31,0)*Y44),"")</f>
        <v/>
      </c>
      <c r="EV44" s="349" t="str">
        <f>IF(Z44&gt;0,(VLOOKUP($A44,#REF!,29,0)*Z44),"")</f>
        <v/>
      </c>
      <c r="EW44" s="350" t="str">
        <f>IF(AA44&gt;0,(VLOOKUP($A44,#REF!,31,0)*AA44),"")</f>
        <v/>
      </c>
      <c r="EX44" s="349" t="str">
        <f>IF(AB44&gt;0,(VLOOKUP($A44,#REF!,29,0)*AB44),"")</f>
        <v/>
      </c>
      <c r="EY44" s="350" t="str">
        <f>IF(AC44&gt;0,(VLOOKUP($A44,#REF!,31,0)*AC44),"")</f>
        <v/>
      </c>
      <c r="EZ44" s="349" t="str">
        <f>IF(AD44&gt;0,(VLOOKUP($A44,#REF!,29,0)*AD44),"")</f>
        <v/>
      </c>
      <c r="FA44" s="350" t="str">
        <f>IF(AE44&gt;0,(VLOOKUP($A44,#REF!,31,0)*AE44),"")</f>
        <v/>
      </c>
      <c r="FB44" s="349" t="str">
        <f>IF(AF44&gt;0,(VLOOKUP($A44,#REF!,29,0)*AF44),"")</f>
        <v/>
      </c>
      <c r="FC44" s="350" t="str">
        <f>IF(AG44&gt;0,(VLOOKUP($A44,#REF!,31,0)*AG44),"")</f>
        <v/>
      </c>
      <c r="FD44" s="349" t="str">
        <f>IF(AH44&gt;0,(VLOOKUP($A44,#REF!,29,0)*AH44),"")</f>
        <v/>
      </c>
      <c r="FE44" s="350" t="str">
        <f>IF(AI44&gt;0,(VLOOKUP($A44,#REF!,31,0)*AI44),"")</f>
        <v/>
      </c>
      <c r="FF44" s="349" t="str">
        <f>IF(AJ44&gt;0,(VLOOKUP($A44,#REF!,29,0)*AJ44),"")</f>
        <v/>
      </c>
      <c r="FG44" s="350" t="str">
        <f>IF(AK44&gt;0,(VLOOKUP($A44,#REF!,31,0)*AK44),"")</f>
        <v/>
      </c>
      <c r="FH44" s="349" t="str">
        <f>IF(AL44&gt;0,(VLOOKUP($A44,#REF!,29,0)*AL44),"")</f>
        <v/>
      </c>
      <c r="FI44" s="350" t="str">
        <f>IF(AM44&gt;0,(VLOOKUP($A44,#REF!,31,0)*AM44),"")</f>
        <v/>
      </c>
      <c r="FJ44" s="349" t="str">
        <f>IF(AN44&gt;0,(VLOOKUP($A44,#REF!,29,0)*AN44),"")</f>
        <v/>
      </c>
      <c r="FK44" s="350" t="str">
        <f>IF(AO44&gt;0,(VLOOKUP($A44,#REF!,31,0)*AO44),"")</f>
        <v/>
      </c>
      <c r="FL44" s="349" t="str">
        <f>IF(AP44&gt;0,(VLOOKUP($A44,#REF!,29,0)*AP44),"")</f>
        <v/>
      </c>
      <c r="FM44" s="350" t="str">
        <f>IF(AQ44&gt;0,(VLOOKUP($A44,#REF!,31,0)*AQ44),"")</f>
        <v/>
      </c>
      <c r="FN44" s="349" t="str">
        <f>IF(AR44&gt;0,(VLOOKUP($A44,#REF!,29,0)*AR44),"")</f>
        <v/>
      </c>
      <c r="FO44" s="350" t="str">
        <f>IF(AS44&gt;0,(VLOOKUP($A44,#REF!,31,0)*AS44),"")</f>
        <v/>
      </c>
      <c r="FP44" s="349" t="str">
        <f>IF(AT44&gt;0,(VLOOKUP($A44,#REF!,29,0)*AT44),"")</f>
        <v/>
      </c>
      <c r="FQ44" s="350" t="str">
        <f>IF(AU44&gt;0,(VLOOKUP($A44,#REF!,31,0)*AU44),"")</f>
        <v/>
      </c>
      <c r="FR44" s="349" t="str">
        <f>IF(AV44&gt;0,(VLOOKUP($A44,#REF!,29,0)*AV44),"")</f>
        <v/>
      </c>
      <c r="FS44" s="350" t="str">
        <f>IF(AW44&gt;0,(VLOOKUP($A44,#REF!,31,0)*AW44),"")</f>
        <v/>
      </c>
      <c r="FT44" s="349" t="str">
        <f>IF(AX44&gt;0,(VLOOKUP($A44,#REF!,29,0)*AX44),"")</f>
        <v/>
      </c>
      <c r="FU44" s="350" t="str">
        <f>IF(AY44&gt;0,(VLOOKUP($A44,#REF!,31,0)*AY44),"")</f>
        <v/>
      </c>
      <c r="FV44" s="349" t="str">
        <f>IF(AZ44&gt;0,(VLOOKUP($A44,#REF!,29,0)*AZ44),"")</f>
        <v/>
      </c>
      <c r="FW44" s="350" t="str">
        <f>IF(BA44&gt;0,(VLOOKUP($A44,#REF!,31,0)*BA44),"")</f>
        <v/>
      </c>
      <c r="FX44" s="349" t="str">
        <f>IF(BB44&gt;0,(VLOOKUP($A44,#REF!,29,0)*BB44),"")</f>
        <v/>
      </c>
      <c r="FY44" s="350" t="str">
        <f>IF(BC44&gt;0,(VLOOKUP($A44,#REF!,31,0)*BC44),"")</f>
        <v/>
      </c>
      <c r="FZ44" s="349" t="str">
        <f>IF(BD44&gt;0,(VLOOKUP($A44,#REF!,29,0)*BD44),"")</f>
        <v/>
      </c>
      <c r="GA44" s="350" t="str">
        <f>IF(BE44&gt;0,(VLOOKUP($A44,#REF!,31,0)*BE44),"")</f>
        <v/>
      </c>
      <c r="GB44" s="349" t="str">
        <f>IF(BF44&gt;0,(VLOOKUP($A44,#REF!,29,0)*BF44),"")</f>
        <v/>
      </c>
      <c r="GC44" s="350" t="str">
        <f>IF(BG44&gt;0,(VLOOKUP($A44,#REF!,31,0)*BG44),"")</f>
        <v/>
      </c>
      <c r="GD44" s="349" t="str">
        <f>IF(BH44&gt;0,(VLOOKUP($A44,#REF!,29,0)*BH44),"")</f>
        <v/>
      </c>
      <c r="GE44" s="350" t="str">
        <f>IF(BI44&gt;0,(VLOOKUP($A44,#REF!,31,0)*BI44),"")</f>
        <v/>
      </c>
      <c r="GF44" s="349" t="str">
        <f>IF(BJ44&gt;0,(VLOOKUP($A44,#REF!,29,0)*BJ44),"")</f>
        <v/>
      </c>
      <c r="GG44" s="350" t="str">
        <f>IF(BK44&gt;0,(VLOOKUP($A44,#REF!,31,0)*BK44),"")</f>
        <v/>
      </c>
      <c r="GH44" s="349" t="str">
        <f>IF(BL44&gt;0,(VLOOKUP($A44,#REF!,29,0)*BL44),"")</f>
        <v/>
      </c>
      <c r="GI44" s="350" t="str">
        <f>IF(BM44&gt;0,(VLOOKUP($A44,#REF!,31,0)*BM44),"")</f>
        <v/>
      </c>
      <c r="GJ44" s="349" t="str">
        <f>IF(BN44&gt;0,(VLOOKUP($A44,#REF!,29,0)*BN44),"")</f>
        <v/>
      </c>
      <c r="GK44" s="350" t="str">
        <f>IF(BO44&gt;0,(VLOOKUP($A44,#REF!,31,0)*BO44),"")</f>
        <v/>
      </c>
      <c r="GL44" s="349" t="str">
        <f>IF(BP44&gt;0,(VLOOKUP($A44,#REF!,29,0)*BP44),"")</f>
        <v/>
      </c>
      <c r="GM44" s="350" t="str">
        <f>IF(BQ44&gt;0,(VLOOKUP($A44,#REF!,31,0)*BQ44),"")</f>
        <v/>
      </c>
      <c r="GN44" s="349" t="str">
        <f>IF(BR44&gt;0,(VLOOKUP($A44,#REF!,29,0)*BR44),"")</f>
        <v/>
      </c>
      <c r="GO44" s="350" t="str">
        <f>IF(BS44&gt;0,(VLOOKUP($A44,#REF!,31,0)*BS44),"")</f>
        <v/>
      </c>
      <c r="GP44" s="349" t="str">
        <f>IF(BT44&gt;0,(VLOOKUP($A44,#REF!,29,0)*BT44),"")</f>
        <v/>
      </c>
      <c r="GQ44" s="350" t="str">
        <f>IF(BU44&gt;0,(VLOOKUP($A44,#REF!,31,0)*BU44),"")</f>
        <v/>
      </c>
      <c r="GR44" s="349" t="str">
        <f>IF(BV44&gt;0,(VLOOKUP($A44,#REF!,29,0)*BV44),"")</f>
        <v/>
      </c>
      <c r="GS44" s="350" t="str">
        <f>IF(BW44&gt;0,(VLOOKUP($A44,#REF!,31,0)*BW44),"")</f>
        <v/>
      </c>
      <c r="GT44" s="349" t="str">
        <f>IF(BX44&gt;0,(VLOOKUP($A44,#REF!,29,0)*BX44),"")</f>
        <v/>
      </c>
      <c r="GU44" s="350" t="str">
        <f>IF(BY44&gt;0,(VLOOKUP($A44,#REF!,31,0)*BY44),"")</f>
        <v/>
      </c>
      <c r="GV44" s="349" t="str">
        <f>IF(BZ44&gt;0,(VLOOKUP($A44,#REF!,29,0)*BZ44),"")</f>
        <v/>
      </c>
      <c r="GW44" s="350" t="str">
        <f>IF(CA44&gt;0,(VLOOKUP($A44,#REF!,31,0)*CA44),"")</f>
        <v/>
      </c>
      <c r="GX44" s="349" t="str">
        <f>IF(CB44&gt;0,(VLOOKUP($A44,#REF!,29,0)*CB44),"")</f>
        <v/>
      </c>
      <c r="GY44" s="350" t="str">
        <f>IF(CC44&gt;0,(VLOOKUP($A44,#REF!,31,0)*CC44),"")</f>
        <v/>
      </c>
      <c r="GZ44" s="349" t="str">
        <f>IF(CD44&gt;0,(VLOOKUP($A44,#REF!,29,0)*CD44),"")</f>
        <v/>
      </c>
      <c r="HA44" s="350" t="str">
        <f>IF(CE44&gt;0,(VLOOKUP($A44,#REF!,31,0)*CE44),"")</f>
        <v/>
      </c>
      <c r="HB44" s="349" t="str">
        <f>IF(CF44&gt;0,(VLOOKUP($A44,#REF!,29,0)*CF44),"")</f>
        <v/>
      </c>
      <c r="HC44" s="350" t="str">
        <f>IF(CG44&gt;0,(VLOOKUP($A44,#REF!,31,0)*CG44),"")</f>
        <v/>
      </c>
      <c r="HD44" s="349" t="str">
        <f>IF(CH44&gt;0,(VLOOKUP($A44,#REF!,29,0)*CH44),"")</f>
        <v/>
      </c>
      <c r="HE44" s="350" t="str">
        <f>IF(CI44&gt;0,(VLOOKUP($A44,#REF!,31,0)*CI44),"")</f>
        <v/>
      </c>
      <c r="HF44" s="349" t="str">
        <f>IF(CJ44&gt;0,(VLOOKUP($A44,#REF!,29,0)*CJ44),"")</f>
        <v/>
      </c>
      <c r="HG44" s="350" t="str">
        <f>IF(CK44&gt;0,(VLOOKUP($A44,#REF!,31,0)*CK44),"")</f>
        <v/>
      </c>
      <c r="HH44" s="349" t="str">
        <f>IF(CL44&gt;0,(VLOOKUP($A44,#REF!,29,0)*CL44),"")</f>
        <v/>
      </c>
      <c r="HI44" s="350" t="str">
        <f>IF(CM44&gt;0,(VLOOKUP($A44,#REF!,31,0)*CM44),"")</f>
        <v/>
      </c>
      <c r="HJ44" s="349" t="str">
        <f>IF(CN44&gt;0,(VLOOKUP($A44,#REF!,29,0)*CN44),"")</f>
        <v/>
      </c>
      <c r="HK44" s="350" t="str">
        <f>IF(CO44&gt;0,(VLOOKUP($A44,#REF!,31,0)*CO44),"")</f>
        <v/>
      </c>
      <c r="HL44" s="349" t="e">
        <f>IF(CP44&gt;0,(VLOOKUP($A44,#REF!,29,0)*CP44),"")</f>
        <v>#REF!</v>
      </c>
      <c r="HM44" s="350" t="e">
        <f>IF(CQ44&gt;0,(VLOOKUP($A44,#REF!,31,0)*CQ44),"")</f>
        <v>#REF!</v>
      </c>
      <c r="HN44" s="349" t="str">
        <f>IF(CR44&gt;0,(VLOOKUP($A44,#REF!,29,0)*CR44),"")</f>
        <v/>
      </c>
      <c r="HO44" s="350" t="str">
        <f>IF(CS44&gt;0,(VLOOKUP($A44,#REF!,31,0)*CS44),"")</f>
        <v/>
      </c>
      <c r="HP44" s="349" t="str">
        <f>IF(CT44&gt;0,(VLOOKUP($A44,#REF!,29,0)*CT44),"")</f>
        <v/>
      </c>
      <c r="HQ44" s="350" t="str">
        <f>IF(CU44&gt;0,(VLOOKUP($A44,#REF!,31,0)*CU44),"")</f>
        <v/>
      </c>
      <c r="HR44" s="349" t="str">
        <f>IF(CV44&gt;0,(VLOOKUP($A44,#REF!,29,0)*CV44),"")</f>
        <v/>
      </c>
      <c r="HS44" s="350" t="str">
        <f>IF(CW44&gt;0,(VLOOKUP($A44,#REF!,31,0)*CW44),"")</f>
        <v/>
      </c>
      <c r="HT44" s="349" t="str">
        <f>IF(CX44&gt;0,(VLOOKUP($A44,#REF!,29,0)*CX44),"")</f>
        <v/>
      </c>
      <c r="HU44" s="350" t="str">
        <f>IF(CY44&gt;0,(VLOOKUP($A44,#REF!,31,0)*CY44),"")</f>
        <v/>
      </c>
      <c r="HV44" s="349" t="str">
        <f>IF(CZ44&gt;0,(VLOOKUP($A44,#REF!,29,0)*CZ44),"")</f>
        <v/>
      </c>
      <c r="HW44" s="350" t="str">
        <f>IF(DA44&gt;0,(VLOOKUP($A44,#REF!,31,0)*DA44),"")</f>
        <v/>
      </c>
      <c r="HX44" s="349" t="str">
        <f>IF(DB44&gt;0,(VLOOKUP($A44,#REF!,29,0)*DB44),"")</f>
        <v/>
      </c>
      <c r="HY44" s="350" t="str">
        <f>IF(DC44&gt;0,(VLOOKUP($A44,#REF!,31,0)*DC44),"")</f>
        <v/>
      </c>
      <c r="HZ44" s="349" t="str">
        <f>IF(DD44&gt;0,(VLOOKUP($A44,#REF!,29,0)*DD44),"")</f>
        <v/>
      </c>
      <c r="IA44" s="350" t="str">
        <f>IF(DE44&gt;0,(VLOOKUP($A44,#REF!,31,0)*DE44),"")</f>
        <v/>
      </c>
      <c r="IB44" s="349" t="str">
        <f>IF(DF44&gt;0,(VLOOKUP($A44,#REF!,29,0)*DF44),"")</f>
        <v/>
      </c>
      <c r="IC44" s="350" t="str">
        <f>IF(DG44&gt;0,(VLOOKUP($A44,#REF!,31,0)*DG44),"")</f>
        <v/>
      </c>
      <c r="ID44" s="344"/>
      <c r="IE44" s="344"/>
      <c r="IF44" s="344"/>
    </row>
    <row r="45" spans="1:240" ht="14.25" customHeight="1" x14ac:dyDescent="0.25">
      <c r="A45" s="5" t="s">
        <v>251</v>
      </c>
      <c r="B45" s="8" t="s">
        <v>125</v>
      </c>
      <c r="C45" s="15" t="s">
        <v>126</v>
      </c>
      <c r="D45" s="217">
        <f t="shared" si="275"/>
        <v>92</v>
      </c>
      <c r="E45" s="215"/>
      <c r="F45" s="13"/>
      <c r="G45" s="56"/>
      <c r="H45" s="13"/>
      <c r="I45" s="56"/>
      <c r="J45" s="13"/>
      <c r="K45" s="56"/>
      <c r="L45" s="13"/>
      <c r="M45" s="56"/>
      <c r="N45" s="13"/>
      <c r="O45" s="56"/>
      <c r="P45" s="13"/>
      <c r="Q45" s="56"/>
      <c r="R45" s="13"/>
      <c r="S45" s="56"/>
      <c r="T45" s="13"/>
      <c r="U45" s="56"/>
      <c r="V45" s="13"/>
      <c r="W45" s="56"/>
      <c r="X45" s="13"/>
      <c r="Y45" s="56"/>
      <c r="Z45" s="13"/>
      <c r="AA45" s="187"/>
      <c r="AB45" s="13"/>
      <c r="AC45" s="56"/>
      <c r="AD45" s="13"/>
      <c r="AE45" s="187"/>
      <c r="AF45" s="13"/>
      <c r="AG45" s="56"/>
      <c r="AH45" s="13"/>
      <c r="AI45" s="56"/>
      <c r="AJ45" s="13"/>
      <c r="AK45" s="56"/>
      <c r="AL45" s="13"/>
      <c r="AM45" s="56"/>
      <c r="AN45" s="13"/>
      <c r="AO45" s="56"/>
      <c r="AP45" s="13"/>
      <c r="AQ45" s="56"/>
      <c r="AR45" s="13"/>
      <c r="AS45" s="56"/>
      <c r="AT45" s="13"/>
      <c r="AU45" s="56"/>
      <c r="AV45" s="13"/>
      <c r="AW45" s="56"/>
      <c r="AX45" s="13"/>
      <c r="AY45" s="56"/>
      <c r="AZ45" s="13"/>
      <c r="BA45" s="56"/>
      <c r="BB45" s="13"/>
      <c r="BC45" s="56"/>
      <c r="BD45" s="13"/>
      <c r="BE45" s="56"/>
      <c r="BF45" s="13"/>
      <c r="BG45" s="56"/>
      <c r="BH45" s="13"/>
      <c r="BI45" s="56"/>
      <c r="BJ45" s="13"/>
      <c r="BK45" s="56"/>
      <c r="BL45" s="13"/>
      <c r="BM45" s="56"/>
      <c r="BN45" s="13"/>
      <c r="BO45" s="56"/>
      <c r="BP45" s="13"/>
      <c r="BQ45" s="187"/>
      <c r="BR45" s="13"/>
      <c r="BS45" s="56"/>
      <c r="BT45" s="13"/>
      <c r="BU45" s="56"/>
      <c r="BV45" s="13"/>
      <c r="BW45" s="56"/>
      <c r="BX45" s="13"/>
      <c r="BY45" s="56"/>
      <c r="BZ45" s="13"/>
      <c r="CA45" s="56"/>
      <c r="CB45" s="13"/>
      <c r="CC45" s="187"/>
      <c r="CD45" s="13"/>
      <c r="CE45" s="56"/>
      <c r="CF45" s="13"/>
      <c r="CG45" s="56"/>
      <c r="CH45" s="13"/>
      <c r="CI45" s="56"/>
      <c r="CJ45" s="13"/>
      <c r="CK45" s="56"/>
      <c r="CL45" s="13"/>
      <c r="CM45" s="56"/>
      <c r="CN45" s="13"/>
      <c r="CO45" s="56"/>
      <c r="CP45" s="13">
        <v>51</v>
      </c>
      <c r="CQ45" s="56">
        <v>41</v>
      </c>
      <c r="CR45" s="13"/>
      <c r="CS45" s="56"/>
      <c r="CT45" s="13"/>
      <c r="CU45" s="187"/>
      <c r="CV45" s="13"/>
      <c r="CW45" s="56"/>
      <c r="CX45" s="13"/>
      <c r="CY45" s="56"/>
      <c r="CZ45" s="13"/>
      <c r="DA45" s="56"/>
      <c r="DB45" s="13"/>
      <c r="DC45" s="56"/>
      <c r="DD45" s="13"/>
      <c r="DE45" s="187"/>
      <c r="DF45" s="13"/>
      <c r="DG45" s="187"/>
      <c r="DH45" s="73"/>
      <c r="DI45" s="45"/>
      <c r="DJ45" s="79"/>
      <c r="DK45" s="73"/>
      <c r="DL45" s="78"/>
      <c r="DM45" s="79"/>
      <c r="DN45" s="5"/>
      <c r="DO45" s="12"/>
      <c r="DP45" s="369"/>
      <c r="DQ45" s="5"/>
      <c r="DR45" s="56"/>
      <c r="DS45" s="5"/>
      <c r="DT45" s="31">
        <f t="shared" si="276"/>
        <v>51</v>
      </c>
      <c r="DU45" s="31" t="e">
        <f>(DT45*(VLOOKUP(A45,#REF!,29,0)))-(IF(DO45="x",MROUND(DP45*(VLOOKUP(A45,#REF!,29,0)*0.08),0.05),0))</f>
        <v>#REF!</v>
      </c>
      <c r="DV45" s="31">
        <f t="shared" si="277"/>
        <v>41</v>
      </c>
      <c r="DW45" s="31" t="e">
        <f>(DV45*(VLOOKUP(A45,#REF!,31,0)))</f>
        <v>#REF!</v>
      </c>
      <c r="DX45" s="318" t="e">
        <f>VLOOKUP(A45,#REF!,33,0)</f>
        <v>#REF!</v>
      </c>
      <c r="DY45" s="31" t="e">
        <f t="shared" si="278"/>
        <v>#REF!</v>
      </c>
      <c r="DZ45" s="309" t="e">
        <f t="shared" si="279"/>
        <v>#REF!</v>
      </c>
      <c r="EA45" s="5"/>
      <c r="EB45" s="41" t="str">
        <f>IF(F45&gt;0,(VLOOKUP($A45,#REF!,29,0)*F45),"")</f>
        <v/>
      </c>
      <c r="EC45" s="55" t="str">
        <f>IF(G45&gt;0,(VLOOKUP($A45,#REF!,31,0)*G45),"")</f>
        <v/>
      </c>
      <c r="ED45" s="41" t="str">
        <f>IF(H45&gt;0,(VLOOKUP($A45,#REF!,29,0)*H45),"")</f>
        <v/>
      </c>
      <c r="EE45" s="55" t="str">
        <f>IF(I45&gt;0,(VLOOKUP($A45,#REF!,31,0)*I45),"")</f>
        <v/>
      </c>
      <c r="EF45" s="41" t="str">
        <f>IF(J45&gt;0,(VLOOKUP($A45,#REF!,29,0)*J45),"")</f>
        <v/>
      </c>
      <c r="EG45" s="55" t="str">
        <f>IF(K45&gt;0,(VLOOKUP($A45,#REF!,31,0)*K45),"")</f>
        <v/>
      </c>
      <c r="EH45" s="41" t="str">
        <f>IF(L45&gt;0,(VLOOKUP($A45,#REF!,29,0)*L45),"")</f>
        <v/>
      </c>
      <c r="EI45" s="55" t="str">
        <f>IF(M45&gt;0,(VLOOKUP($A45,#REF!,31,0)*M45),"")</f>
        <v/>
      </c>
      <c r="EJ45" s="41" t="str">
        <f>IF(N45&gt;0,(VLOOKUP($A45,#REF!,29,0)*N45),"")</f>
        <v/>
      </c>
      <c r="EK45" s="55" t="str">
        <f>IF(O45&gt;0,(VLOOKUP($A45,#REF!,31,0)*O45),"")</f>
        <v/>
      </c>
      <c r="EL45" s="41" t="str">
        <f>IF(P45&gt;0,(VLOOKUP($A45,#REF!,29,0)*P45),"")</f>
        <v/>
      </c>
      <c r="EM45" s="55" t="str">
        <f>IF(Q45&gt;0,(VLOOKUP($A45,#REF!,31,0)*Q45),"")</f>
        <v/>
      </c>
      <c r="EN45" s="41" t="str">
        <f>IF(R45&gt;0,(VLOOKUP($A45,#REF!,29,0)*R45),"")</f>
        <v/>
      </c>
      <c r="EO45" s="55" t="str">
        <f>IF(S45&gt;0,(VLOOKUP($A45,#REF!,31,0)*S45),"")</f>
        <v/>
      </c>
      <c r="EP45" s="41" t="str">
        <f>IF(T45&gt;0,(VLOOKUP($A45,#REF!,29,0)*T45),"")</f>
        <v/>
      </c>
      <c r="EQ45" s="55" t="str">
        <f>IF(U45&gt;0,(VLOOKUP($A45,#REF!,31,0)*U45),"")</f>
        <v/>
      </c>
      <c r="ER45" s="41" t="str">
        <f>IF(V45&gt;0,(VLOOKUP($A45,#REF!,29,0)*V45),"")</f>
        <v/>
      </c>
      <c r="ES45" s="55" t="str">
        <f>IF(W45&gt;0,(VLOOKUP($A45,#REF!,31,0)*W45),"")</f>
        <v/>
      </c>
      <c r="ET45" s="41" t="str">
        <f>IF(X45&gt;0,(VLOOKUP($A45,#REF!,29,0)*X45),"")</f>
        <v/>
      </c>
      <c r="EU45" s="55" t="str">
        <f>IF(Y45&gt;0,(VLOOKUP($A45,#REF!,31,0)*Y45),"")</f>
        <v/>
      </c>
      <c r="EV45" s="41" t="str">
        <f>IF(Z45&gt;0,(VLOOKUP($A45,#REF!,29,0)*Z45),"")</f>
        <v/>
      </c>
      <c r="EW45" s="55" t="str">
        <f>IF(AA45&gt;0,(VLOOKUP($A45,#REF!,31,0)*AA45),"")</f>
        <v/>
      </c>
      <c r="EX45" s="41" t="str">
        <f>IF(AB45&gt;0,(VLOOKUP($A45,#REF!,29,0)*AB45),"")</f>
        <v/>
      </c>
      <c r="EY45" s="55" t="str">
        <f>IF(AC45&gt;0,(VLOOKUP($A45,#REF!,31,0)*AC45),"")</f>
        <v/>
      </c>
      <c r="EZ45" s="41" t="str">
        <f>IF(AD45&gt;0,(VLOOKUP($A45,#REF!,29,0)*AD45),"")</f>
        <v/>
      </c>
      <c r="FA45" s="55" t="str">
        <f>IF(AE45&gt;0,(VLOOKUP($A45,#REF!,31,0)*AE45),"")</f>
        <v/>
      </c>
      <c r="FB45" s="41" t="str">
        <f>IF(AF45&gt;0,(VLOOKUP($A45,#REF!,29,0)*AF45),"")</f>
        <v/>
      </c>
      <c r="FC45" s="55" t="str">
        <f>IF(AG45&gt;0,(VLOOKUP($A45,#REF!,31,0)*AG45),"")</f>
        <v/>
      </c>
      <c r="FD45" s="41" t="str">
        <f>IF(AH45&gt;0,(VLOOKUP($A45,#REF!,29,0)*AH45),"")</f>
        <v/>
      </c>
      <c r="FE45" s="55" t="str">
        <f>IF(AI45&gt;0,(VLOOKUP($A45,#REF!,31,0)*AI45),"")</f>
        <v/>
      </c>
      <c r="FF45" s="41" t="str">
        <f>IF(AJ45&gt;0,(VLOOKUP($A45,#REF!,29,0)*AJ45),"")</f>
        <v/>
      </c>
      <c r="FG45" s="55" t="str">
        <f>IF(AK45&gt;0,(VLOOKUP($A45,#REF!,31,0)*AK45),"")</f>
        <v/>
      </c>
      <c r="FH45" s="41" t="str">
        <f>IF(AL45&gt;0,(VLOOKUP($A45,#REF!,29,0)*AL45),"")</f>
        <v/>
      </c>
      <c r="FI45" s="55" t="str">
        <f>IF(AM45&gt;0,(VLOOKUP($A45,#REF!,31,0)*AM45),"")</f>
        <v/>
      </c>
      <c r="FJ45" s="41" t="str">
        <f>IF(AN45&gt;0,(VLOOKUP($A45,#REF!,29,0)*AN45),"")</f>
        <v/>
      </c>
      <c r="FK45" s="55" t="str">
        <f>IF(AO45&gt;0,(VLOOKUP($A45,#REF!,31,0)*AO45),"")</f>
        <v/>
      </c>
      <c r="FL45" s="41" t="str">
        <f>IF(AP45&gt;0,(VLOOKUP($A45,#REF!,29,0)*AP45),"")</f>
        <v/>
      </c>
      <c r="FM45" s="55" t="str">
        <f>IF(AQ45&gt;0,(VLOOKUP($A45,#REF!,31,0)*AQ45),"")</f>
        <v/>
      </c>
      <c r="FN45" s="41" t="str">
        <f>IF(AR45&gt;0,(VLOOKUP($A45,#REF!,29,0)*AR45),"")</f>
        <v/>
      </c>
      <c r="FO45" s="55" t="str">
        <f>IF(AS45&gt;0,(VLOOKUP($A45,#REF!,31,0)*AS45),"")</f>
        <v/>
      </c>
      <c r="FP45" s="41" t="str">
        <f>IF(AT45&gt;0,(VLOOKUP($A45,#REF!,29,0)*AT45),"")</f>
        <v/>
      </c>
      <c r="FQ45" s="55" t="str">
        <f>IF(AU45&gt;0,(VLOOKUP($A45,#REF!,31,0)*AU45),"")</f>
        <v/>
      </c>
      <c r="FR45" s="41" t="str">
        <f>IF(AV45&gt;0,(VLOOKUP($A45,#REF!,29,0)*AV45),"")</f>
        <v/>
      </c>
      <c r="FS45" s="55" t="str">
        <f>IF(AW45&gt;0,(VLOOKUP($A45,#REF!,31,0)*AW45),"")</f>
        <v/>
      </c>
      <c r="FT45" s="41" t="str">
        <f>IF(AX45&gt;0,(VLOOKUP($A45,#REF!,29,0)*AX45),"")</f>
        <v/>
      </c>
      <c r="FU45" s="55" t="str">
        <f>IF(AY45&gt;0,(VLOOKUP($A45,#REF!,31,0)*AY45),"")</f>
        <v/>
      </c>
      <c r="FV45" s="41" t="str">
        <f>IF(AZ45&gt;0,(VLOOKUP($A45,#REF!,29,0)*AZ45),"")</f>
        <v/>
      </c>
      <c r="FW45" s="55" t="str">
        <f>IF(BA45&gt;0,(VLOOKUP($A45,#REF!,31,0)*BA45),"")</f>
        <v/>
      </c>
      <c r="FX45" s="41" t="str">
        <f>IF(BB45&gt;0,(VLOOKUP($A45,#REF!,29,0)*BB45),"")</f>
        <v/>
      </c>
      <c r="FY45" s="55" t="str">
        <f>IF(BC45&gt;0,(VLOOKUP($A45,#REF!,31,0)*BC45),"")</f>
        <v/>
      </c>
      <c r="FZ45" s="41" t="str">
        <f>IF(BD45&gt;0,(VLOOKUP($A45,#REF!,29,0)*BD45),"")</f>
        <v/>
      </c>
      <c r="GA45" s="55" t="str">
        <f>IF(BE45&gt;0,(VLOOKUP($A45,#REF!,31,0)*BE45),"")</f>
        <v/>
      </c>
      <c r="GB45" s="41" t="str">
        <f>IF(BF45&gt;0,(VLOOKUP($A45,#REF!,29,0)*BF45),"")</f>
        <v/>
      </c>
      <c r="GC45" s="55" t="str">
        <f>IF(BG45&gt;0,(VLOOKUP($A45,#REF!,31,0)*BG45),"")</f>
        <v/>
      </c>
      <c r="GD45" s="41" t="str">
        <f>IF(BH45&gt;0,(VLOOKUP($A45,#REF!,29,0)*BH45),"")</f>
        <v/>
      </c>
      <c r="GE45" s="55" t="str">
        <f>IF(BI45&gt;0,(VLOOKUP($A45,#REF!,31,0)*BI45),"")</f>
        <v/>
      </c>
      <c r="GF45" s="41" t="str">
        <f>IF(BJ45&gt;0,(VLOOKUP($A45,#REF!,29,0)*BJ45),"")</f>
        <v/>
      </c>
      <c r="GG45" s="55" t="str">
        <f>IF(BK45&gt;0,(VLOOKUP($A45,#REF!,31,0)*BK45),"")</f>
        <v/>
      </c>
      <c r="GH45" s="41" t="str">
        <f>IF(BL45&gt;0,(VLOOKUP($A45,#REF!,29,0)*BL45),"")</f>
        <v/>
      </c>
      <c r="GI45" s="55" t="str">
        <f>IF(BM45&gt;0,(VLOOKUP($A45,#REF!,31,0)*BM45),"")</f>
        <v/>
      </c>
      <c r="GJ45" s="41" t="str">
        <f>IF(BN45&gt;0,(VLOOKUP($A45,#REF!,29,0)*BN45),"")</f>
        <v/>
      </c>
      <c r="GK45" s="55" t="str">
        <f>IF(BO45&gt;0,(VLOOKUP($A45,#REF!,31,0)*BO45),"")</f>
        <v/>
      </c>
      <c r="GL45" s="41" t="str">
        <f>IF(BP45&gt;0,(VLOOKUP($A45,#REF!,29,0)*BP45),"")</f>
        <v/>
      </c>
      <c r="GM45" s="55" t="str">
        <f>IF(BQ45&gt;0,(VLOOKUP($A45,#REF!,31,0)*BQ45),"")</f>
        <v/>
      </c>
      <c r="GN45" s="41" t="str">
        <f>IF(BR45&gt;0,(VLOOKUP($A45,#REF!,29,0)*BR45),"")</f>
        <v/>
      </c>
      <c r="GO45" s="55" t="str">
        <f>IF(BS45&gt;0,(VLOOKUP($A45,#REF!,31,0)*BS45),"")</f>
        <v/>
      </c>
      <c r="GP45" s="41" t="str">
        <f>IF(BT45&gt;0,(VLOOKUP($A45,#REF!,29,0)*BT45),"")</f>
        <v/>
      </c>
      <c r="GQ45" s="55" t="str">
        <f>IF(BU45&gt;0,(VLOOKUP($A45,#REF!,31,0)*BU45),"")</f>
        <v/>
      </c>
      <c r="GR45" s="41" t="str">
        <f>IF(BV45&gt;0,(VLOOKUP($A45,#REF!,29,0)*BV45),"")</f>
        <v/>
      </c>
      <c r="GS45" s="55" t="str">
        <f>IF(BW45&gt;0,(VLOOKUP($A45,#REF!,31,0)*BW45),"")</f>
        <v/>
      </c>
      <c r="GT45" s="41" t="str">
        <f>IF(BX45&gt;0,(VLOOKUP($A45,#REF!,29,0)*BX45),"")</f>
        <v/>
      </c>
      <c r="GU45" s="55" t="str">
        <f>IF(BY45&gt;0,(VLOOKUP($A45,#REF!,31,0)*BY45),"")</f>
        <v/>
      </c>
      <c r="GV45" s="41" t="str">
        <f>IF(BZ45&gt;0,(VLOOKUP($A45,#REF!,29,0)*BZ45),"")</f>
        <v/>
      </c>
      <c r="GW45" s="55" t="str">
        <f>IF(CA45&gt;0,(VLOOKUP($A45,#REF!,31,0)*CA45),"")</f>
        <v/>
      </c>
      <c r="GX45" s="41" t="str">
        <f>IF(CB45&gt;0,(VLOOKUP($A45,#REF!,29,0)*CB45),"")</f>
        <v/>
      </c>
      <c r="GY45" s="55" t="str">
        <f>IF(CC45&gt;0,(VLOOKUP($A45,#REF!,31,0)*CC45),"")</f>
        <v/>
      </c>
      <c r="GZ45" s="41" t="str">
        <f>IF(CD45&gt;0,(VLOOKUP($A45,#REF!,29,0)*CD45),"")</f>
        <v/>
      </c>
      <c r="HA45" s="55" t="str">
        <f>IF(CE45&gt;0,(VLOOKUP($A45,#REF!,31,0)*CE45),"")</f>
        <v/>
      </c>
      <c r="HB45" s="41" t="str">
        <f>IF(CF45&gt;0,(VLOOKUP($A45,#REF!,29,0)*CF45),"")</f>
        <v/>
      </c>
      <c r="HC45" s="55" t="str">
        <f>IF(CG45&gt;0,(VLOOKUP($A45,#REF!,31,0)*CG45),"")</f>
        <v/>
      </c>
      <c r="HD45" s="41" t="str">
        <f>IF(CH45&gt;0,(VLOOKUP($A45,#REF!,29,0)*CH45),"")</f>
        <v/>
      </c>
      <c r="HE45" s="55" t="str">
        <f>IF(CI45&gt;0,(VLOOKUP($A45,#REF!,31,0)*CI45),"")</f>
        <v/>
      </c>
      <c r="HF45" s="41" t="str">
        <f>IF(CJ45&gt;0,(VLOOKUP($A45,#REF!,29,0)*CJ45),"")</f>
        <v/>
      </c>
      <c r="HG45" s="55" t="str">
        <f>IF(CK45&gt;0,(VLOOKUP($A45,#REF!,31,0)*CK45),"")</f>
        <v/>
      </c>
      <c r="HH45" s="41" t="str">
        <f>IF(CL45&gt;0,(VLOOKUP($A45,#REF!,29,0)*CL45),"")</f>
        <v/>
      </c>
      <c r="HI45" s="55" t="str">
        <f>IF(CM45&gt;0,(VLOOKUP($A45,#REF!,31,0)*CM45),"")</f>
        <v/>
      </c>
      <c r="HJ45" s="41" t="str">
        <f>IF(CN45&gt;0,(VLOOKUP($A45,#REF!,29,0)*CN45),"")</f>
        <v/>
      </c>
      <c r="HK45" s="55" t="str">
        <f>IF(CO45&gt;0,(VLOOKUP($A45,#REF!,31,0)*CO45),"")</f>
        <v/>
      </c>
      <c r="HL45" s="41" t="e">
        <f>IF(CP45&gt;0,(VLOOKUP($A45,#REF!,29,0)*CP45),"")</f>
        <v>#REF!</v>
      </c>
      <c r="HM45" s="55" t="e">
        <f>IF(CQ45&gt;0,(VLOOKUP($A45,#REF!,31,0)*CQ45),"")</f>
        <v>#REF!</v>
      </c>
      <c r="HN45" s="41" t="str">
        <f>IF(CR45&gt;0,(VLOOKUP($A45,#REF!,29,0)*CR45),"")</f>
        <v/>
      </c>
      <c r="HO45" s="55" t="str">
        <f>IF(CS45&gt;0,(VLOOKUP($A45,#REF!,31,0)*CS45),"")</f>
        <v/>
      </c>
      <c r="HP45" s="41" t="str">
        <f>IF(CT45&gt;0,(VLOOKUP($A45,#REF!,29,0)*CT45),"")</f>
        <v/>
      </c>
      <c r="HQ45" s="55" t="str">
        <f>IF(CU45&gt;0,(VLOOKUP($A45,#REF!,31,0)*CU45),"")</f>
        <v/>
      </c>
      <c r="HR45" s="41" t="str">
        <f>IF(CV45&gt;0,(VLOOKUP($A45,#REF!,29,0)*CV45),"")</f>
        <v/>
      </c>
      <c r="HS45" s="55" t="str">
        <f>IF(CW45&gt;0,(VLOOKUP($A45,#REF!,31,0)*CW45),"")</f>
        <v/>
      </c>
      <c r="HT45" s="41" t="str">
        <f>IF(CX45&gt;0,(VLOOKUP($A45,#REF!,29,0)*CX45),"")</f>
        <v/>
      </c>
      <c r="HU45" s="55" t="str">
        <f>IF(CY45&gt;0,(VLOOKUP($A45,#REF!,31,0)*CY45),"")</f>
        <v/>
      </c>
      <c r="HV45" s="41" t="str">
        <f>IF(CZ45&gt;0,(VLOOKUP($A45,#REF!,29,0)*CZ45),"")</f>
        <v/>
      </c>
      <c r="HW45" s="55" t="str">
        <f>IF(DA45&gt;0,(VLOOKUP($A45,#REF!,31,0)*DA45),"")</f>
        <v/>
      </c>
      <c r="HX45" s="41" t="str">
        <f>IF(DB45&gt;0,(VLOOKUP($A45,#REF!,29,0)*DB45),"")</f>
        <v/>
      </c>
      <c r="HY45" s="55" t="str">
        <f>IF(DC45&gt;0,(VLOOKUP($A45,#REF!,31,0)*DC45),"")</f>
        <v/>
      </c>
      <c r="HZ45" s="41" t="str">
        <f>IF(DD45&gt;0,(VLOOKUP($A45,#REF!,29,0)*DD45),"")</f>
        <v/>
      </c>
      <c r="IA45" s="55" t="str">
        <f>IF(DE45&gt;0,(VLOOKUP($A45,#REF!,31,0)*DE45),"")</f>
        <v/>
      </c>
      <c r="IB45" s="41" t="str">
        <f>IF(DF45&gt;0,(VLOOKUP($A45,#REF!,29,0)*DF45),"")</f>
        <v/>
      </c>
      <c r="IC45" s="55" t="str">
        <f>IF(DG45&gt;0,(VLOOKUP($A45,#REF!,31,0)*DG45),"")</f>
        <v/>
      </c>
      <c r="ID45" s="5"/>
      <c r="IE45" s="5"/>
      <c r="IF45" s="5"/>
    </row>
    <row r="46" spans="1:240" x14ac:dyDescent="0.25">
      <c r="A46" s="344" t="s">
        <v>252</v>
      </c>
      <c r="B46" s="360" t="s">
        <v>135</v>
      </c>
      <c r="C46" s="361" t="s">
        <v>140</v>
      </c>
      <c r="D46" s="347">
        <f t="shared" si="275"/>
        <v>34</v>
      </c>
      <c r="E46" s="348"/>
      <c r="F46" s="362"/>
      <c r="G46" s="363"/>
      <c r="H46" s="362"/>
      <c r="I46" s="363"/>
      <c r="J46" s="362"/>
      <c r="K46" s="363"/>
      <c r="L46" s="362">
        <v>2.75</v>
      </c>
      <c r="M46" s="363">
        <v>31.25</v>
      </c>
      <c r="N46" s="362"/>
      <c r="O46" s="363"/>
      <c r="P46" s="362"/>
      <c r="Q46" s="363"/>
      <c r="R46" s="362"/>
      <c r="S46" s="363"/>
      <c r="T46" s="362"/>
      <c r="U46" s="363"/>
      <c r="V46" s="362"/>
      <c r="W46" s="363"/>
      <c r="X46" s="362"/>
      <c r="Y46" s="363"/>
      <c r="Z46" s="362"/>
      <c r="AA46" s="364"/>
      <c r="AB46" s="362"/>
      <c r="AC46" s="363"/>
      <c r="AD46" s="362"/>
      <c r="AE46" s="364"/>
      <c r="AF46" s="362"/>
      <c r="AG46" s="363"/>
      <c r="AH46" s="362"/>
      <c r="AI46" s="363"/>
      <c r="AJ46" s="362"/>
      <c r="AK46" s="363"/>
      <c r="AL46" s="362"/>
      <c r="AM46" s="363"/>
      <c r="AN46" s="362"/>
      <c r="AO46" s="363"/>
      <c r="AP46" s="362"/>
      <c r="AQ46" s="363"/>
      <c r="AR46" s="362"/>
      <c r="AS46" s="363"/>
      <c r="AT46" s="362"/>
      <c r="AU46" s="363"/>
      <c r="AV46" s="362"/>
      <c r="AW46" s="363"/>
      <c r="AX46" s="362"/>
      <c r="AY46" s="363"/>
      <c r="AZ46" s="362"/>
      <c r="BA46" s="363"/>
      <c r="BB46" s="362"/>
      <c r="BC46" s="363"/>
      <c r="BD46" s="362"/>
      <c r="BE46" s="363"/>
      <c r="BF46" s="362"/>
      <c r="BG46" s="363"/>
      <c r="BH46" s="362"/>
      <c r="BI46" s="363"/>
      <c r="BJ46" s="362"/>
      <c r="BK46" s="363"/>
      <c r="BL46" s="362"/>
      <c r="BM46" s="363"/>
      <c r="BN46" s="362"/>
      <c r="BO46" s="363"/>
      <c r="BP46" s="362"/>
      <c r="BQ46" s="364"/>
      <c r="BR46" s="362"/>
      <c r="BS46" s="363"/>
      <c r="BT46" s="362"/>
      <c r="BU46" s="363"/>
      <c r="BV46" s="362"/>
      <c r="BW46" s="363"/>
      <c r="BX46" s="362"/>
      <c r="BY46" s="363"/>
      <c r="BZ46" s="362"/>
      <c r="CA46" s="363"/>
      <c r="CB46" s="362"/>
      <c r="CC46" s="364"/>
      <c r="CD46" s="362"/>
      <c r="CE46" s="363"/>
      <c r="CF46" s="362"/>
      <c r="CG46" s="363"/>
      <c r="CH46" s="362"/>
      <c r="CI46" s="363"/>
      <c r="CJ46" s="362"/>
      <c r="CK46" s="363"/>
      <c r="CL46" s="362"/>
      <c r="CM46" s="363"/>
      <c r="CN46" s="362"/>
      <c r="CO46" s="363"/>
      <c r="CP46" s="362"/>
      <c r="CQ46" s="363"/>
      <c r="CR46" s="362"/>
      <c r="CS46" s="363"/>
      <c r="CT46" s="362"/>
      <c r="CU46" s="364"/>
      <c r="CV46" s="362"/>
      <c r="CW46" s="363"/>
      <c r="CX46" s="362"/>
      <c r="CY46" s="363"/>
      <c r="CZ46" s="362"/>
      <c r="DA46" s="363"/>
      <c r="DB46" s="362"/>
      <c r="DC46" s="363"/>
      <c r="DD46" s="362"/>
      <c r="DE46" s="364"/>
      <c r="DF46" s="362"/>
      <c r="DG46" s="364"/>
      <c r="DH46" s="352"/>
      <c r="DI46" s="365"/>
      <c r="DJ46" s="363"/>
      <c r="DK46" s="352"/>
      <c r="DL46" s="365"/>
      <c r="DM46" s="363"/>
      <c r="DN46" s="344"/>
      <c r="DO46" s="366"/>
      <c r="DP46" s="367"/>
      <c r="DQ46" s="344"/>
      <c r="DR46" s="363"/>
      <c r="DS46" s="344"/>
      <c r="DT46" s="357">
        <f t="shared" si="276"/>
        <v>2.75</v>
      </c>
      <c r="DU46" s="357" t="e">
        <f>(DT46*(VLOOKUP(A46,#REF!,29,0)))-(IF(DO46="x",MROUND(DP46*(VLOOKUP(A46,#REF!,29,0)*0.08),0.05),0))</f>
        <v>#REF!</v>
      </c>
      <c r="DV46" s="357">
        <f t="shared" si="277"/>
        <v>31.25</v>
      </c>
      <c r="DW46" s="357" t="e">
        <f>(DV46*(VLOOKUP(A46,#REF!,31,0)))</f>
        <v>#REF!</v>
      </c>
      <c r="DX46" s="358" t="e">
        <f>VLOOKUP(A46,#REF!,33,0)</f>
        <v>#REF!</v>
      </c>
      <c r="DY46" s="357" t="e">
        <f t="shared" si="278"/>
        <v>#REF!</v>
      </c>
      <c r="DZ46" s="359" t="e">
        <f t="shared" si="279"/>
        <v>#REF!</v>
      </c>
      <c r="EA46" s="344"/>
      <c r="EB46" s="349" t="str">
        <f>IF(F46&gt;0,(VLOOKUP($A46,#REF!,29,0)*F46),"")</f>
        <v/>
      </c>
      <c r="EC46" s="350" t="str">
        <f>IF(G46&gt;0,(VLOOKUP($A46,#REF!,31,0)*G46),"")</f>
        <v/>
      </c>
      <c r="ED46" s="349" t="str">
        <f>IF(H46&gt;0,(VLOOKUP($A46,#REF!,29,0)*H46),"")</f>
        <v/>
      </c>
      <c r="EE46" s="350" t="str">
        <f>IF(I46&gt;0,(VLOOKUP($A46,#REF!,31,0)*I46),"")</f>
        <v/>
      </c>
      <c r="EF46" s="349" t="str">
        <f>IF(J46&gt;0,(VLOOKUP($A46,#REF!,29,0)*J46),"")</f>
        <v/>
      </c>
      <c r="EG46" s="350" t="str">
        <f>IF(K46&gt;0,(VLOOKUP($A46,#REF!,31,0)*K46),"")</f>
        <v/>
      </c>
      <c r="EH46" s="349" t="e">
        <f>IF(L46&gt;0,(VLOOKUP($A46,#REF!,29,0)*L46),"")</f>
        <v>#REF!</v>
      </c>
      <c r="EI46" s="350" t="e">
        <f>IF(M46&gt;0,(VLOOKUP($A46,#REF!,31,0)*M46),"")</f>
        <v>#REF!</v>
      </c>
      <c r="EJ46" s="349" t="str">
        <f>IF(N46&gt;0,(VLOOKUP($A46,#REF!,29,0)*N46),"")</f>
        <v/>
      </c>
      <c r="EK46" s="350" t="str">
        <f>IF(O46&gt;0,(VLOOKUP($A46,#REF!,31,0)*O46),"")</f>
        <v/>
      </c>
      <c r="EL46" s="349" t="str">
        <f>IF(P46&gt;0,(VLOOKUP($A46,#REF!,29,0)*P46),"")</f>
        <v/>
      </c>
      <c r="EM46" s="350" t="str">
        <f>IF(Q46&gt;0,(VLOOKUP($A46,#REF!,31,0)*Q46),"")</f>
        <v/>
      </c>
      <c r="EN46" s="349" t="str">
        <f>IF(R46&gt;0,(VLOOKUP($A46,#REF!,29,0)*R46),"")</f>
        <v/>
      </c>
      <c r="EO46" s="350" t="str">
        <f>IF(S46&gt;0,(VLOOKUP($A46,#REF!,31,0)*S46),"")</f>
        <v/>
      </c>
      <c r="EP46" s="349" t="str">
        <f>IF(T46&gt;0,(VLOOKUP($A46,#REF!,29,0)*T46),"")</f>
        <v/>
      </c>
      <c r="EQ46" s="350" t="str">
        <f>IF(U46&gt;0,(VLOOKUP($A46,#REF!,31,0)*U46),"")</f>
        <v/>
      </c>
      <c r="ER46" s="349" t="str">
        <f>IF(V46&gt;0,(VLOOKUP($A46,#REF!,29,0)*V46),"")</f>
        <v/>
      </c>
      <c r="ES46" s="350" t="str">
        <f>IF(W46&gt;0,(VLOOKUP($A46,#REF!,31,0)*W46),"")</f>
        <v/>
      </c>
      <c r="ET46" s="349" t="str">
        <f>IF(X46&gt;0,(VLOOKUP($A46,#REF!,29,0)*X46),"")</f>
        <v/>
      </c>
      <c r="EU46" s="350" t="str">
        <f>IF(Y46&gt;0,(VLOOKUP($A46,#REF!,31,0)*Y46),"")</f>
        <v/>
      </c>
      <c r="EV46" s="349" t="str">
        <f>IF(Z46&gt;0,(VLOOKUP($A46,#REF!,29,0)*Z46),"")</f>
        <v/>
      </c>
      <c r="EW46" s="350" t="str">
        <f>IF(AA46&gt;0,(VLOOKUP($A46,#REF!,31,0)*AA46),"")</f>
        <v/>
      </c>
      <c r="EX46" s="349" t="str">
        <f>IF(AB46&gt;0,(VLOOKUP($A46,#REF!,29,0)*AB46),"")</f>
        <v/>
      </c>
      <c r="EY46" s="350" t="str">
        <f>IF(AC46&gt;0,(VLOOKUP($A46,#REF!,31,0)*AC46),"")</f>
        <v/>
      </c>
      <c r="EZ46" s="349" t="str">
        <f>IF(AD46&gt;0,(VLOOKUP($A46,#REF!,29,0)*AD46),"")</f>
        <v/>
      </c>
      <c r="FA46" s="350" t="str">
        <f>IF(AE46&gt;0,(VLOOKUP($A46,#REF!,31,0)*AE46),"")</f>
        <v/>
      </c>
      <c r="FB46" s="349" t="str">
        <f>IF(AF46&gt;0,(VLOOKUP($A46,#REF!,29,0)*AF46),"")</f>
        <v/>
      </c>
      <c r="FC46" s="350" t="str">
        <f>IF(AG46&gt;0,(VLOOKUP($A46,#REF!,31,0)*AG46),"")</f>
        <v/>
      </c>
      <c r="FD46" s="349" t="str">
        <f>IF(AH46&gt;0,(VLOOKUP($A46,#REF!,29,0)*AH46),"")</f>
        <v/>
      </c>
      <c r="FE46" s="350" t="str">
        <f>IF(AI46&gt;0,(VLOOKUP($A46,#REF!,31,0)*AI46),"")</f>
        <v/>
      </c>
      <c r="FF46" s="349" t="str">
        <f>IF(AJ46&gt;0,(VLOOKUP($A46,#REF!,29,0)*AJ46),"")</f>
        <v/>
      </c>
      <c r="FG46" s="350" t="str">
        <f>IF(AK46&gt;0,(VLOOKUP($A46,#REF!,31,0)*AK46),"")</f>
        <v/>
      </c>
      <c r="FH46" s="349" t="str">
        <f>IF(AL46&gt;0,(VLOOKUP($A46,#REF!,29,0)*AL46),"")</f>
        <v/>
      </c>
      <c r="FI46" s="350" t="str">
        <f>IF(AM46&gt;0,(VLOOKUP($A46,#REF!,31,0)*AM46),"")</f>
        <v/>
      </c>
      <c r="FJ46" s="349" t="str">
        <f>IF(AN46&gt;0,(VLOOKUP($A46,#REF!,29,0)*AN46),"")</f>
        <v/>
      </c>
      <c r="FK46" s="350" t="str">
        <f>IF(AO46&gt;0,(VLOOKUP($A46,#REF!,31,0)*AO46),"")</f>
        <v/>
      </c>
      <c r="FL46" s="349" t="str">
        <f>IF(AP46&gt;0,(VLOOKUP($A46,#REF!,29,0)*AP46),"")</f>
        <v/>
      </c>
      <c r="FM46" s="350" t="str">
        <f>IF(AQ46&gt;0,(VLOOKUP($A46,#REF!,31,0)*AQ46),"")</f>
        <v/>
      </c>
      <c r="FN46" s="349" t="str">
        <f>IF(AR46&gt;0,(VLOOKUP($A46,#REF!,29,0)*AR46),"")</f>
        <v/>
      </c>
      <c r="FO46" s="350" t="str">
        <f>IF(AS46&gt;0,(VLOOKUP($A46,#REF!,31,0)*AS46),"")</f>
        <v/>
      </c>
      <c r="FP46" s="349" t="str">
        <f>IF(AT46&gt;0,(VLOOKUP($A46,#REF!,29,0)*AT46),"")</f>
        <v/>
      </c>
      <c r="FQ46" s="350" t="str">
        <f>IF(AU46&gt;0,(VLOOKUP($A46,#REF!,31,0)*AU46),"")</f>
        <v/>
      </c>
      <c r="FR46" s="349" t="str">
        <f>IF(AV46&gt;0,(VLOOKUP($A46,#REF!,29,0)*AV46),"")</f>
        <v/>
      </c>
      <c r="FS46" s="350" t="str">
        <f>IF(AW46&gt;0,(VLOOKUP($A46,#REF!,31,0)*AW46),"")</f>
        <v/>
      </c>
      <c r="FT46" s="349" t="str">
        <f>IF(AX46&gt;0,(VLOOKUP($A46,#REF!,29,0)*AX46),"")</f>
        <v/>
      </c>
      <c r="FU46" s="350" t="str">
        <f>IF(AY46&gt;0,(VLOOKUP($A46,#REF!,31,0)*AY46),"")</f>
        <v/>
      </c>
      <c r="FV46" s="349" t="str">
        <f>IF(AZ46&gt;0,(VLOOKUP($A46,#REF!,29,0)*AZ46),"")</f>
        <v/>
      </c>
      <c r="FW46" s="350" t="str">
        <f>IF(BA46&gt;0,(VLOOKUP($A46,#REF!,31,0)*BA46),"")</f>
        <v/>
      </c>
      <c r="FX46" s="349" t="str">
        <f>IF(BB46&gt;0,(VLOOKUP($A46,#REF!,29,0)*BB46),"")</f>
        <v/>
      </c>
      <c r="FY46" s="350" t="str">
        <f>IF(BC46&gt;0,(VLOOKUP($A46,#REF!,31,0)*BC46),"")</f>
        <v/>
      </c>
      <c r="FZ46" s="349" t="str">
        <f>IF(BD46&gt;0,(VLOOKUP($A46,#REF!,29,0)*BD46),"")</f>
        <v/>
      </c>
      <c r="GA46" s="350" t="str">
        <f>IF(BE46&gt;0,(VLOOKUP($A46,#REF!,31,0)*BE46),"")</f>
        <v/>
      </c>
      <c r="GB46" s="349" t="str">
        <f>IF(BF46&gt;0,(VLOOKUP($A46,#REF!,29,0)*BF46),"")</f>
        <v/>
      </c>
      <c r="GC46" s="350" t="str">
        <f>IF(BG46&gt;0,(VLOOKUP($A46,#REF!,31,0)*BG46),"")</f>
        <v/>
      </c>
      <c r="GD46" s="349" t="str">
        <f>IF(BH46&gt;0,(VLOOKUP($A46,#REF!,29,0)*BH46),"")</f>
        <v/>
      </c>
      <c r="GE46" s="350" t="str">
        <f>IF(BI46&gt;0,(VLOOKUP($A46,#REF!,31,0)*BI46),"")</f>
        <v/>
      </c>
      <c r="GF46" s="349" t="str">
        <f>IF(BJ46&gt;0,(VLOOKUP($A46,#REF!,29,0)*BJ46),"")</f>
        <v/>
      </c>
      <c r="GG46" s="350" t="str">
        <f>IF(BK46&gt;0,(VLOOKUP($A46,#REF!,31,0)*BK46),"")</f>
        <v/>
      </c>
      <c r="GH46" s="349" t="str">
        <f>IF(BL46&gt;0,(VLOOKUP($A46,#REF!,29,0)*BL46),"")</f>
        <v/>
      </c>
      <c r="GI46" s="350" t="str">
        <f>IF(BM46&gt;0,(VLOOKUP($A46,#REF!,31,0)*BM46),"")</f>
        <v/>
      </c>
      <c r="GJ46" s="349" t="str">
        <f>IF(BN46&gt;0,(VLOOKUP($A46,#REF!,29,0)*BN46),"")</f>
        <v/>
      </c>
      <c r="GK46" s="350" t="str">
        <f>IF(BO46&gt;0,(VLOOKUP($A46,#REF!,31,0)*BO46),"")</f>
        <v/>
      </c>
      <c r="GL46" s="349" t="str">
        <f>IF(BP46&gt;0,(VLOOKUP($A46,#REF!,29,0)*BP46),"")</f>
        <v/>
      </c>
      <c r="GM46" s="350" t="str">
        <f>IF(BQ46&gt;0,(VLOOKUP($A46,#REF!,31,0)*BQ46),"")</f>
        <v/>
      </c>
      <c r="GN46" s="349" t="str">
        <f>IF(BR46&gt;0,(VLOOKUP($A46,#REF!,29,0)*BR46),"")</f>
        <v/>
      </c>
      <c r="GO46" s="350" t="str">
        <f>IF(BS46&gt;0,(VLOOKUP($A46,#REF!,31,0)*BS46),"")</f>
        <v/>
      </c>
      <c r="GP46" s="349" t="str">
        <f>IF(BT46&gt;0,(VLOOKUP($A46,#REF!,29,0)*BT46),"")</f>
        <v/>
      </c>
      <c r="GQ46" s="350" t="str">
        <f>IF(BU46&gt;0,(VLOOKUP($A46,#REF!,31,0)*BU46),"")</f>
        <v/>
      </c>
      <c r="GR46" s="349" t="str">
        <f>IF(BV46&gt;0,(VLOOKUP($A46,#REF!,29,0)*BV46),"")</f>
        <v/>
      </c>
      <c r="GS46" s="350" t="str">
        <f>IF(BW46&gt;0,(VLOOKUP($A46,#REF!,31,0)*BW46),"")</f>
        <v/>
      </c>
      <c r="GT46" s="349" t="str">
        <f>IF(BX46&gt;0,(VLOOKUP($A46,#REF!,29,0)*BX46),"")</f>
        <v/>
      </c>
      <c r="GU46" s="350" t="str">
        <f>IF(BY46&gt;0,(VLOOKUP($A46,#REF!,31,0)*BY46),"")</f>
        <v/>
      </c>
      <c r="GV46" s="349" t="str">
        <f>IF(BZ46&gt;0,(VLOOKUP($A46,#REF!,29,0)*BZ46),"")</f>
        <v/>
      </c>
      <c r="GW46" s="350" t="str">
        <f>IF(CA46&gt;0,(VLOOKUP($A46,#REF!,31,0)*CA46),"")</f>
        <v/>
      </c>
      <c r="GX46" s="349" t="str">
        <f>IF(CB46&gt;0,(VLOOKUP($A46,#REF!,29,0)*CB46),"")</f>
        <v/>
      </c>
      <c r="GY46" s="350" t="str">
        <f>IF(CC46&gt;0,(VLOOKUP($A46,#REF!,31,0)*CC46),"")</f>
        <v/>
      </c>
      <c r="GZ46" s="349" t="str">
        <f>IF(CD46&gt;0,(VLOOKUP($A46,#REF!,29,0)*CD46),"")</f>
        <v/>
      </c>
      <c r="HA46" s="350" t="str">
        <f>IF(CE46&gt;0,(VLOOKUP($A46,#REF!,31,0)*CE46),"")</f>
        <v/>
      </c>
      <c r="HB46" s="349" t="str">
        <f>IF(CF46&gt;0,(VLOOKUP($A46,#REF!,29,0)*CF46),"")</f>
        <v/>
      </c>
      <c r="HC46" s="350" t="str">
        <f>IF(CG46&gt;0,(VLOOKUP($A46,#REF!,31,0)*CG46),"")</f>
        <v/>
      </c>
      <c r="HD46" s="349" t="str">
        <f>IF(CH46&gt;0,(VLOOKUP($A46,#REF!,29,0)*CH46),"")</f>
        <v/>
      </c>
      <c r="HE46" s="350" t="str">
        <f>IF(CI46&gt;0,(VLOOKUP($A46,#REF!,31,0)*CI46),"")</f>
        <v/>
      </c>
      <c r="HF46" s="349" t="str">
        <f>IF(CJ46&gt;0,(VLOOKUP($A46,#REF!,29,0)*CJ46),"")</f>
        <v/>
      </c>
      <c r="HG46" s="350" t="str">
        <f>IF(CK46&gt;0,(VLOOKUP($A46,#REF!,31,0)*CK46),"")</f>
        <v/>
      </c>
      <c r="HH46" s="349" t="str">
        <f>IF(CL46&gt;0,(VLOOKUP($A46,#REF!,29,0)*CL46),"")</f>
        <v/>
      </c>
      <c r="HI46" s="350" t="str">
        <f>IF(CM46&gt;0,(VLOOKUP($A46,#REF!,31,0)*CM46),"")</f>
        <v/>
      </c>
      <c r="HJ46" s="349" t="str">
        <f>IF(CN46&gt;0,(VLOOKUP($A46,#REF!,29,0)*CN46),"")</f>
        <v/>
      </c>
      <c r="HK46" s="350" t="str">
        <f>IF(CO46&gt;0,(VLOOKUP($A46,#REF!,31,0)*CO46),"")</f>
        <v/>
      </c>
      <c r="HL46" s="349" t="str">
        <f>IF(CP46&gt;0,(VLOOKUP($A46,#REF!,29,0)*CP46),"")</f>
        <v/>
      </c>
      <c r="HM46" s="350" t="str">
        <f>IF(CQ46&gt;0,(VLOOKUP($A46,#REF!,31,0)*CQ46),"")</f>
        <v/>
      </c>
      <c r="HN46" s="349" t="str">
        <f>IF(CR46&gt;0,(VLOOKUP($A46,#REF!,29,0)*CR46),"")</f>
        <v/>
      </c>
      <c r="HO46" s="350" t="str">
        <f>IF(CS46&gt;0,(VLOOKUP($A46,#REF!,31,0)*CS46),"")</f>
        <v/>
      </c>
      <c r="HP46" s="349" t="str">
        <f>IF(CT46&gt;0,(VLOOKUP($A46,#REF!,29,0)*CT46),"")</f>
        <v/>
      </c>
      <c r="HQ46" s="350" t="str">
        <f>IF(CU46&gt;0,(VLOOKUP($A46,#REF!,31,0)*CU46),"")</f>
        <v/>
      </c>
      <c r="HR46" s="349" t="str">
        <f>IF(CV46&gt;0,(VLOOKUP($A46,#REF!,29,0)*CV46),"")</f>
        <v/>
      </c>
      <c r="HS46" s="350" t="str">
        <f>IF(CW46&gt;0,(VLOOKUP($A46,#REF!,31,0)*CW46),"")</f>
        <v/>
      </c>
      <c r="HT46" s="349" t="str">
        <f>IF(CX46&gt;0,(VLOOKUP($A46,#REF!,29,0)*CX46),"")</f>
        <v/>
      </c>
      <c r="HU46" s="350" t="str">
        <f>IF(CY46&gt;0,(VLOOKUP($A46,#REF!,31,0)*CY46),"")</f>
        <v/>
      </c>
      <c r="HV46" s="349" t="str">
        <f>IF(CZ46&gt;0,(VLOOKUP($A46,#REF!,29,0)*CZ46),"")</f>
        <v/>
      </c>
      <c r="HW46" s="350" t="str">
        <f>IF(DA46&gt;0,(VLOOKUP($A46,#REF!,31,0)*DA46),"")</f>
        <v/>
      </c>
      <c r="HX46" s="349" t="str">
        <f>IF(DB46&gt;0,(VLOOKUP($A46,#REF!,29,0)*DB46),"")</f>
        <v/>
      </c>
      <c r="HY46" s="350" t="str">
        <f>IF(DC46&gt;0,(VLOOKUP($A46,#REF!,31,0)*DC46),"")</f>
        <v/>
      </c>
      <c r="HZ46" s="349" t="str">
        <f>IF(DD46&gt;0,(VLOOKUP($A46,#REF!,29,0)*DD46),"")</f>
        <v/>
      </c>
      <c r="IA46" s="350" t="str">
        <f>IF(DE46&gt;0,(VLOOKUP($A46,#REF!,31,0)*DE46),"")</f>
        <v/>
      </c>
      <c r="IB46" s="349" t="str">
        <f>IF(DF46&gt;0,(VLOOKUP($A46,#REF!,29,0)*DF46),"")</f>
        <v/>
      </c>
      <c r="IC46" s="350" t="str">
        <f>IF(DG46&gt;0,(VLOOKUP($A46,#REF!,31,0)*DG46),"")</f>
        <v/>
      </c>
      <c r="ID46" s="344"/>
      <c r="IE46" s="344"/>
      <c r="IF46" s="344"/>
    </row>
    <row r="47" spans="1:240" ht="14.25" customHeight="1" x14ac:dyDescent="0.25">
      <c r="A47" s="5" t="s">
        <v>309</v>
      </c>
      <c r="B47" s="8" t="s">
        <v>136</v>
      </c>
      <c r="C47" s="15" t="s">
        <v>141</v>
      </c>
      <c r="D47" s="217" t="str">
        <f t="shared" si="275"/>
        <v/>
      </c>
      <c r="E47" s="215"/>
      <c r="F47" s="13"/>
      <c r="G47" s="56"/>
      <c r="H47" s="13"/>
      <c r="I47" s="56"/>
      <c r="J47" s="13"/>
      <c r="K47" s="56"/>
      <c r="L47" s="13"/>
      <c r="M47" s="56"/>
      <c r="N47" s="13"/>
      <c r="O47" s="56"/>
      <c r="P47" s="13"/>
      <c r="Q47" s="56"/>
      <c r="R47" s="13"/>
      <c r="S47" s="56"/>
      <c r="T47" s="13"/>
      <c r="U47" s="56"/>
      <c r="V47" s="13"/>
      <c r="W47" s="56"/>
      <c r="X47" s="13"/>
      <c r="Y47" s="56"/>
      <c r="Z47" s="13"/>
      <c r="AA47" s="187"/>
      <c r="AB47" s="13"/>
      <c r="AC47" s="56"/>
      <c r="AD47" s="13"/>
      <c r="AE47" s="187"/>
      <c r="AF47" s="13"/>
      <c r="AG47" s="56"/>
      <c r="AH47" s="13"/>
      <c r="AI47" s="56"/>
      <c r="AJ47" s="13"/>
      <c r="AK47" s="56"/>
      <c r="AL47" s="13"/>
      <c r="AM47" s="56"/>
      <c r="AN47" s="13"/>
      <c r="AO47" s="56"/>
      <c r="AP47" s="13"/>
      <c r="AQ47" s="56"/>
      <c r="AR47" s="13"/>
      <c r="AS47" s="56"/>
      <c r="AT47" s="13"/>
      <c r="AU47" s="56"/>
      <c r="AV47" s="13"/>
      <c r="AW47" s="56"/>
      <c r="AX47" s="13"/>
      <c r="AY47" s="56"/>
      <c r="AZ47" s="13"/>
      <c r="BA47" s="56"/>
      <c r="BB47" s="13"/>
      <c r="BC47" s="56"/>
      <c r="BD47" s="13"/>
      <c r="BE47" s="56"/>
      <c r="BF47" s="13"/>
      <c r="BG47" s="56"/>
      <c r="BH47" s="13"/>
      <c r="BI47" s="56"/>
      <c r="BJ47" s="13"/>
      <c r="BK47" s="56"/>
      <c r="BL47" s="13"/>
      <c r="BM47" s="56"/>
      <c r="BN47" s="13"/>
      <c r="BO47" s="56"/>
      <c r="BP47" s="13"/>
      <c r="BQ47" s="187"/>
      <c r="BR47" s="13"/>
      <c r="BS47" s="56"/>
      <c r="BT47" s="13"/>
      <c r="BU47" s="56"/>
      <c r="BV47" s="13"/>
      <c r="BW47" s="56"/>
      <c r="BX47" s="13"/>
      <c r="BY47" s="56"/>
      <c r="BZ47" s="13"/>
      <c r="CA47" s="56"/>
      <c r="CB47" s="13"/>
      <c r="CC47" s="187"/>
      <c r="CD47" s="13"/>
      <c r="CE47" s="56"/>
      <c r="CF47" s="13"/>
      <c r="CG47" s="56"/>
      <c r="CH47" s="13"/>
      <c r="CI47" s="56"/>
      <c r="CJ47" s="13"/>
      <c r="CK47" s="56"/>
      <c r="CL47" s="13"/>
      <c r="CM47" s="56"/>
      <c r="CN47" s="13"/>
      <c r="CO47" s="56"/>
      <c r="CP47" s="13"/>
      <c r="CQ47" s="56"/>
      <c r="CR47" s="13"/>
      <c r="CS47" s="56"/>
      <c r="CT47" s="13"/>
      <c r="CU47" s="187"/>
      <c r="CV47" s="13"/>
      <c r="CW47" s="56"/>
      <c r="CX47" s="13"/>
      <c r="CY47" s="56"/>
      <c r="CZ47" s="13"/>
      <c r="DA47" s="56"/>
      <c r="DB47" s="13"/>
      <c r="DC47" s="56"/>
      <c r="DD47" s="13"/>
      <c r="DE47" s="187"/>
      <c r="DF47" s="13"/>
      <c r="DG47" s="187"/>
      <c r="DH47" s="73"/>
      <c r="DI47" s="45"/>
      <c r="DJ47" s="79"/>
      <c r="DK47" s="73"/>
      <c r="DL47" s="78"/>
      <c r="DM47" s="79"/>
      <c r="DN47" s="5"/>
      <c r="DO47" s="12"/>
      <c r="DP47" s="369"/>
      <c r="DQ47" s="5"/>
      <c r="DR47" s="56"/>
      <c r="DS47" s="5"/>
      <c r="DT47" s="31">
        <f t="shared" si="276"/>
        <v>0</v>
      </c>
      <c r="DU47" s="31" t="e">
        <f>(DT47*(VLOOKUP(A47,#REF!,29,0)))-(IF(DO47="x",MROUND(DP47*(VLOOKUP(A47,#REF!,29,0)*0.08),0.05),0))</f>
        <v>#REF!</v>
      </c>
      <c r="DV47" s="31">
        <f t="shared" si="277"/>
        <v>0</v>
      </c>
      <c r="DW47" s="31" t="e">
        <f>(DV47*(VLOOKUP(A47,#REF!,31,0)))</f>
        <v>#REF!</v>
      </c>
      <c r="DX47" s="318" t="e">
        <f>VLOOKUP(A47,#REF!,33,0)</f>
        <v>#REF!</v>
      </c>
      <c r="DY47" s="31" t="e">
        <f t="shared" si="278"/>
        <v>#REF!</v>
      </c>
      <c r="DZ47" s="309" t="e">
        <f t="shared" si="279"/>
        <v>#REF!</v>
      </c>
      <c r="EA47" s="5"/>
      <c r="EB47" s="41" t="str">
        <f>IF(F47&gt;0,(VLOOKUP($A47,#REF!,29,0)*F47),"")</f>
        <v/>
      </c>
      <c r="EC47" s="55" t="str">
        <f>IF(G47&gt;0,(VLOOKUP($A47,#REF!,31,0)*G47),"")</f>
        <v/>
      </c>
      <c r="ED47" s="41" t="str">
        <f>IF(H47&gt;0,(VLOOKUP($A47,#REF!,29,0)*H47),"")</f>
        <v/>
      </c>
      <c r="EE47" s="55" t="str">
        <f>IF(I47&gt;0,(VLOOKUP($A47,#REF!,31,0)*I47),"")</f>
        <v/>
      </c>
      <c r="EF47" s="41" t="str">
        <f>IF(J47&gt;0,(VLOOKUP($A47,#REF!,29,0)*J47),"")</f>
        <v/>
      </c>
      <c r="EG47" s="55" t="str">
        <f>IF(K47&gt;0,(VLOOKUP($A47,#REF!,31,0)*K47),"")</f>
        <v/>
      </c>
      <c r="EH47" s="41" t="str">
        <f>IF(L47&gt;0,(VLOOKUP($A47,#REF!,29,0)*L47),"")</f>
        <v/>
      </c>
      <c r="EI47" s="55" t="str">
        <f>IF(M47&gt;0,(VLOOKUP($A47,#REF!,31,0)*M47),"")</f>
        <v/>
      </c>
      <c r="EJ47" s="41" t="str">
        <f>IF(N47&gt;0,(VLOOKUP($A47,#REF!,29,0)*N47),"")</f>
        <v/>
      </c>
      <c r="EK47" s="55" t="str">
        <f>IF(O47&gt;0,(VLOOKUP($A47,#REF!,31,0)*O47),"")</f>
        <v/>
      </c>
      <c r="EL47" s="41" t="str">
        <f>IF(P47&gt;0,(VLOOKUP($A47,#REF!,29,0)*P47),"")</f>
        <v/>
      </c>
      <c r="EM47" s="55" t="str">
        <f>IF(Q47&gt;0,(VLOOKUP($A47,#REF!,31,0)*Q47),"")</f>
        <v/>
      </c>
      <c r="EN47" s="41" t="str">
        <f>IF(R47&gt;0,(VLOOKUP($A47,#REF!,29,0)*R47),"")</f>
        <v/>
      </c>
      <c r="EO47" s="55" t="str">
        <f>IF(S47&gt;0,(VLOOKUP($A47,#REF!,31,0)*S47),"")</f>
        <v/>
      </c>
      <c r="EP47" s="41" t="str">
        <f>IF(T47&gt;0,(VLOOKUP($A47,#REF!,29,0)*T47),"")</f>
        <v/>
      </c>
      <c r="EQ47" s="55" t="str">
        <f>IF(U47&gt;0,(VLOOKUP($A47,#REF!,31,0)*U47),"")</f>
        <v/>
      </c>
      <c r="ER47" s="41" t="str">
        <f>IF(V47&gt;0,(VLOOKUP($A47,#REF!,29,0)*V47),"")</f>
        <v/>
      </c>
      <c r="ES47" s="55" t="str">
        <f>IF(W47&gt;0,(VLOOKUP($A47,#REF!,31,0)*W47),"")</f>
        <v/>
      </c>
      <c r="ET47" s="41" t="str">
        <f>IF(X47&gt;0,(VLOOKUP($A47,#REF!,29,0)*X47),"")</f>
        <v/>
      </c>
      <c r="EU47" s="55" t="str">
        <f>IF(Y47&gt;0,(VLOOKUP($A47,#REF!,31,0)*Y47),"")</f>
        <v/>
      </c>
      <c r="EV47" s="41" t="str">
        <f>IF(Z47&gt;0,(VLOOKUP($A47,#REF!,29,0)*Z47),"")</f>
        <v/>
      </c>
      <c r="EW47" s="55" t="str">
        <f>IF(AA47&gt;0,(VLOOKUP($A47,#REF!,31,0)*AA47),"")</f>
        <v/>
      </c>
      <c r="EX47" s="41" t="str">
        <f>IF(AB47&gt;0,(VLOOKUP($A47,#REF!,29,0)*AB47),"")</f>
        <v/>
      </c>
      <c r="EY47" s="55" t="str">
        <f>IF(AC47&gt;0,(VLOOKUP($A47,#REF!,31,0)*AC47),"")</f>
        <v/>
      </c>
      <c r="EZ47" s="41" t="str">
        <f>IF(AD47&gt;0,(VLOOKUP($A47,#REF!,29,0)*AD47),"")</f>
        <v/>
      </c>
      <c r="FA47" s="55" t="str">
        <f>IF(AE47&gt;0,(VLOOKUP($A47,#REF!,31,0)*AE47),"")</f>
        <v/>
      </c>
      <c r="FB47" s="41" t="str">
        <f>IF(AF47&gt;0,(VLOOKUP($A47,#REF!,29,0)*AF47),"")</f>
        <v/>
      </c>
      <c r="FC47" s="55" t="str">
        <f>IF(AG47&gt;0,(VLOOKUP($A47,#REF!,31,0)*AG47),"")</f>
        <v/>
      </c>
      <c r="FD47" s="41" t="str">
        <f>IF(AH47&gt;0,(VLOOKUP($A47,#REF!,29,0)*AH47),"")</f>
        <v/>
      </c>
      <c r="FE47" s="55" t="str">
        <f>IF(AI47&gt;0,(VLOOKUP($A47,#REF!,31,0)*AI47),"")</f>
        <v/>
      </c>
      <c r="FF47" s="41" t="str">
        <f>IF(AJ47&gt;0,(VLOOKUP($A47,#REF!,29,0)*AJ47),"")</f>
        <v/>
      </c>
      <c r="FG47" s="55" t="str">
        <f>IF(AK47&gt;0,(VLOOKUP($A47,#REF!,31,0)*AK47),"")</f>
        <v/>
      </c>
      <c r="FH47" s="41" t="str">
        <f>IF(AL47&gt;0,(VLOOKUP($A47,#REF!,29,0)*AL47),"")</f>
        <v/>
      </c>
      <c r="FI47" s="55" t="str">
        <f>IF(AM47&gt;0,(VLOOKUP($A47,#REF!,31,0)*AM47),"")</f>
        <v/>
      </c>
      <c r="FJ47" s="41" t="str">
        <f>IF(AN47&gt;0,(VLOOKUP($A47,#REF!,29,0)*AN47),"")</f>
        <v/>
      </c>
      <c r="FK47" s="55" t="str">
        <f>IF(AO47&gt;0,(VLOOKUP($A47,#REF!,31,0)*AO47),"")</f>
        <v/>
      </c>
      <c r="FL47" s="41" t="str">
        <f>IF(AP47&gt;0,(VLOOKUP($A47,#REF!,29,0)*AP47),"")</f>
        <v/>
      </c>
      <c r="FM47" s="55" t="str">
        <f>IF(AQ47&gt;0,(VLOOKUP($A47,#REF!,31,0)*AQ47),"")</f>
        <v/>
      </c>
      <c r="FN47" s="41" t="str">
        <f>IF(AR47&gt;0,(VLOOKUP($A47,#REF!,29,0)*AR47),"")</f>
        <v/>
      </c>
      <c r="FO47" s="55" t="str">
        <f>IF(AS47&gt;0,(VLOOKUP($A47,#REF!,31,0)*AS47),"")</f>
        <v/>
      </c>
      <c r="FP47" s="41" t="str">
        <f>IF(AT47&gt;0,(VLOOKUP($A47,#REF!,29,0)*AT47),"")</f>
        <v/>
      </c>
      <c r="FQ47" s="55" t="str">
        <f>IF(AU47&gt;0,(VLOOKUP($A47,#REF!,31,0)*AU47),"")</f>
        <v/>
      </c>
      <c r="FR47" s="41" t="str">
        <f>IF(AV47&gt;0,(VLOOKUP($A47,#REF!,29,0)*AV47),"")</f>
        <v/>
      </c>
      <c r="FS47" s="55" t="str">
        <f>IF(AW47&gt;0,(VLOOKUP($A47,#REF!,31,0)*AW47),"")</f>
        <v/>
      </c>
      <c r="FT47" s="41" t="str">
        <f>IF(AX47&gt;0,(VLOOKUP($A47,#REF!,29,0)*AX47),"")</f>
        <v/>
      </c>
      <c r="FU47" s="55" t="str">
        <f>IF(AY47&gt;0,(VLOOKUP($A47,#REF!,31,0)*AY47),"")</f>
        <v/>
      </c>
      <c r="FV47" s="41" t="str">
        <f>IF(AZ47&gt;0,(VLOOKUP($A47,#REF!,29,0)*AZ47),"")</f>
        <v/>
      </c>
      <c r="FW47" s="55" t="str">
        <f>IF(BA47&gt;0,(VLOOKUP($A47,#REF!,31,0)*BA47),"")</f>
        <v/>
      </c>
      <c r="FX47" s="41" t="str">
        <f>IF(BB47&gt;0,(VLOOKUP($A47,#REF!,29,0)*BB47),"")</f>
        <v/>
      </c>
      <c r="FY47" s="55" t="str">
        <f>IF(BC47&gt;0,(VLOOKUP($A47,#REF!,31,0)*BC47),"")</f>
        <v/>
      </c>
      <c r="FZ47" s="41" t="str">
        <f>IF(BD47&gt;0,(VLOOKUP($A47,#REF!,29,0)*BD47),"")</f>
        <v/>
      </c>
      <c r="GA47" s="55" t="str">
        <f>IF(BE47&gt;0,(VLOOKUP($A47,#REF!,31,0)*BE47),"")</f>
        <v/>
      </c>
      <c r="GB47" s="41" t="str">
        <f>IF(BF47&gt;0,(VLOOKUP($A47,#REF!,29,0)*BF47),"")</f>
        <v/>
      </c>
      <c r="GC47" s="55" t="str">
        <f>IF(BG47&gt;0,(VLOOKUP($A47,#REF!,31,0)*BG47),"")</f>
        <v/>
      </c>
      <c r="GD47" s="41" t="str">
        <f>IF(BH47&gt;0,(VLOOKUP($A47,#REF!,29,0)*BH47),"")</f>
        <v/>
      </c>
      <c r="GE47" s="55" t="str">
        <f>IF(BI47&gt;0,(VLOOKUP($A47,#REF!,31,0)*BI47),"")</f>
        <v/>
      </c>
      <c r="GF47" s="41" t="str">
        <f>IF(BJ47&gt;0,(VLOOKUP($A47,#REF!,29,0)*BJ47),"")</f>
        <v/>
      </c>
      <c r="GG47" s="55" t="str">
        <f>IF(BK47&gt;0,(VLOOKUP($A47,#REF!,31,0)*BK47),"")</f>
        <v/>
      </c>
      <c r="GH47" s="41" t="str">
        <f>IF(BL47&gt;0,(VLOOKUP($A47,#REF!,29,0)*BL47),"")</f>
        <v/>
      </c>
      <c r="GI47" s="55" t="str">
        <f>IF(BM47&gt;0,(VLOOKUP($A47,#REF!,31,0)*BM47),"")</f>
        <v/>
      </c>
      <c r="GJ47" s="41" t="str">
        <f>IF(BN47&gt;0,(VLOOKUP($A47,#REF!,29,0)*BN47),"")</f>
        <v/>
      </c>
      <c r="GK47" s="55" t="str">
        <f>IF(BO47&gt;0,(VLOOKUP($A47,#REF!,31,0)*BO47),"")</f>
        <v/>
      </c>
      <c r="GL47" s="41" t="str">
        <f>IF(BP47&gt;0,(VLOOKUP($A47,#REF!,29,0)*BP47),"")</f>
        <v/>
      </c>
      <c r="GM47" s="55" t="str">
        <f>IF(BQ47&gt;0,(VLOOKUP($A47,#REF!,31,0)*BQ47),"")</f>
        <v/>
      </c>
      <c r="GN47" s="41" t="str">
        <f>IF(BR47&gt;0,(VLOOKUP($A47,#REF!,29,0)*BR47),"")</f>
        <v/>
      </c>
      <c r="GO47" s="55" t="str">
        <f>IF(BS47&gt;0,(VLOOKUP($A47,#REF!,31,0)*BS47),"")</f>
        <v/>
      </c>
      <c r="GP47" s="41" t="str">
        <f>IF(BT47&gt;0,(VLOOKUP($A47,#REF!,29,0)*BT47),"")</f>
        <v/>
      </c>
      <c r="GQ47" s="55" t="str">
        <f>IF(BU47&gt;0,(VLOOKUP($A47,#REF!,31,0)*BU47),"")</f>
        <v/>
      </c>
      <c r="GR47" s="41" t="str">
        <f>IF(BV47&gt;0,(VLOOKUP($A47,#REF!,29,0)*BV47),"")</f>
        <v/>
      </c>
      <c r="GS47" s="55" t="str">
        <f>IF(BW47&gt;0,(VLOOKUP($A47,#REF!,31,0)*BW47),"")</f>
        <v/>
      </c>
      <c r="GT47" s="41" t="str">
        <f>IF(BX47&gt;0,(VLOOKUP($A47,#REF!,29,0)*BX47),"")</f>
        <v/>
      </c>
      <c r="GU47" s="55" t="str">
        <f>IF(BY47&gt;0,(VLOOKUP($A47,#REF!,31,0)*BY47),"")</f>
        <v/>
      </c>
      <c r="GV47" s="41" t="str">
        <f>IF(BZ47&gt;0,(VLOOKUP($A47,#REF!,29,0)*BZ47),"")</f>
        <v/>
      </c>
      <c r="GW47" s="55" t="str">
        <f>IF(CA47&gt;0,(VLOOKUP($A47,#REF!,31,0)*CA47),"")</f>
        <v/>
      </c>
      <c r="GX47" s="41" t="str">
        <f>IF(CB47&gt;0,(VLOOKUP($A47,#REF!,29,0)*CB47),"")</f>
        <v/>
      </c>
      <c r="GY47" s="55" t="str">
        <f>IF(CC47&gt;0,(VLOOKUP($A47,#REF!,31,0)*CC47),"")</f>
        <v/>
      </c>
      <c r="GZ47" s="41" t="str">
        <f>IF(CD47&gt;0,(VLOOKUP($A47,#REF!,29,0)*CD47),"")</f>
        <v/>
      </c>
      <c r="HA47" s="55" t="str">
        <f>IF(CE47&gt;0,(VLOOKUP($A47,#REF!,31,0)*CE47),"")</f>
        <v/>
      </c>
      <c r="HB47" s="41" t="str">
        <f>IF(CF47&gt;0,(VLOOKUP($A47,#REF!,29,0)*CF47),"")</f>
        <v/>
      </c>
      <c r="HC47" s="55" t="str">
        <f>IF(CG47&gt;0,(VLOOKUP($A47,#REF!,31,0)*CG47),"")</f>
        <v/>
      </c>
      <c r="HD47" s="41" t="str">
        <f>IF(CH47&gt;0,(VLOOKUP($A47,#REF!,29,0)*CH47),"")</f>
        <v/>
      </c>
      <c r="HE47" s="55" t="str">
        <f>IF(CI47&gt;0,(VLOOKUP($A47,#REF!,31,0)*CI47),"")</f>
        <v/>
      </c>
      <c r="HF47" s="41" t="str">
        <f>IF(CJ47&gt;0,(VLOOKUP($A47,#REF!,29,0)*CJ47),"")</f>
        <v/>
      </c>
      <c r="HG47" s="55" t="str">
        <f>IF(CK47&gt;0,(VLOOKUP($A47,#REF!,31,0)*CK47),"")</f>
        <v/>
      </c>
      <c r="HH47" s="41" t="str">
        <f>IF(CL47&gt;0,(VLOOKUP($A47,#REF!,29,0)*CL47),"")</f>
        <v/>
      </c>
      <c r="HI47" s="55" t="str">
        <f>IF(CM47&gt;0,(VLOOKUP($A47,#REF!,31,0)*CM47),"")</f>
        <v/>
      </c>
      <c r="HJ47" s="41" t="str">
        <f>IF(CN47&gt;0,(VLOOKUP($A47,#REF!,29,0)*CN47),"")</f>
        <v/>
      </c>
      <c r="HK47" s="55" t="str">
        <f>IF(CO47&gt;0,(VLOOKUP($A47,#REF!,31,0)*CO47),"")</f>
        <v/>
      </c>
      <c r="HL47" s="41" t="str">
        <f>IF(CP47&gt;0,(VLOOKUP($A47,#REF!,29,0)*CP47),"")</f>
        <v/>
      </c>
      <c r="HM47" s="55" t="str">
        <f>IF(CQ47&gt;0,(VLOOKUP($A47,#REF!,31,0)*CQ47),"")</f>
        <v/>
      </c>
      <c r="HN47" s="41" t="str">
        <f>IF(CR47&gt;0,(VLOOKUP($A47,#REF!,29,0)*CR47),"")</f>
        <v/>
      </c>
      <c r="HO47" s="55" t="str">
        <f>IF(CS47&gt;0,(VLOOKUP($A47,#REF!,31,0)*CS47),"")</f>
        <v/>
      </c>
      <c r="HP47" s="41" t="str">
        <f>IF(CT47&gt;0,(VLOOKUP($A47,#REF!,29,0)*CT47),"")</f>
        <v/>
      </c>
      <c r="HQ47" s="55" t="str">
        <f>IF(CU47&gt;0,(VLOOKUP($A47,#REF!,31,0)*CU47),"")</f>
        <v/>
      </c>
      <c r="HR47" s="41" t="str">
        <f>IF(CV47&gt;0,(VLOOKUP($A47,#REF!,29,0)*CV47),"")</f>
        <v/>
      </c>
      <c r="HS47" s="55" t="str">
        <f>IF(CW47&gt;0,(VLOOKUP($A47,#REF!,31,0)*CW47),"")</f>
        <v/>
      </c>
      <c r="HT47" s="41" t="str">
        <f>IF(CX47&gt;0,(VLOOKUP($A47,#REF!,29,0)*CX47),"")</f>
        <v/>
      </c>
      <c r="HU47" s="55" t="str">
        <f>IF(CY47&gt;0,(VLOOKUP($A47,#REF!,31,0)*CY47),"")</f>
        <v/>
      </c>
      <c r="HV47" s="41" t="str">
        <f>IF(CZ47&gt;0,(VLOOKUP($A47,#REF!,29,0)*CZ47),"")</f>
        <v/>
      </c>
      <c r="HW47" s="55" t="str">
        <f>IF(DA47&gt;0,(VLOOKUP($A47,#REF!,31,0)*DA47),"")</f>
        <v/>
      </c>
      <c r="HX47" s="41" t="str">
        <f>IF(DB47&gt;0,(VLOOKUP($A47,#REF!,29,0)*DB47),"")</f>
        <v/>
      </c>
      <c r="HY47" s="55" t="str">
        <f>IF(DC47&gt;0,(VLOOKUP($A47,#REF!,31,0)*DC47),"")</f>
        <v/>
      </c>
      <c r="HZ47" s="41" t="str">
        <f>IF(DD47&gt;0,(VLOOKUP($A47,#REF!,29,0)*DD47),"")</f>
        <v/>
      </c>
      <c r="IA47" s="55" t="str">
        <f>IF(DE47&gt;0,(VLOOKUP($A47,#REF!,31,0)*DE47),"")</f>
        <v/>
      </c>
      <c r="IB47" s="41" t="str">
        <f>IF(DF47&gt;0,(VLOOKUP($A47,#REF!,29,0)*DF47),"")</f>
        <v/>
      </c>
      <c r="IC47" s="55" t="str">
        <f>IF(DG47&gt;0,(VLOOKUP($A47,#REF!,31,0)*DG47),"")</f>
        <v/>
      </c>
      <c r="ID47" s="5"/>
      <c r="IE47" s="5"/>
      <c r="IF47" s="5"/>
    </row>
    <row r="48" spans="1:240" x14ac:dyDescent="0.25">
      <c r="A48" s="344" t="s">
        <v>253</v>
      </c>
      <c r="B48" s="360" t="s">
        <v>98</v>
      </c>
      <c r="C48" s="361" t="s">
        <v>99</v>
      </c>
      <c r="D48" s="347">
        <f t="shared" si="275"/>
        <v>126</v>
      </c>
      <c r="E48" s="348"/>
      <c r="F48" s="362"/>
      <c r="G48" s="363"/>
      <c r="H48" s="362"/>
      <c r="I48" s="363"/>
      <c r="J48" s="362"/>
      <c r="K48" s="363"/>
      <c r="L48" s="362"/>
      <c r="M48" s="363"/>
      <c r="N48" s="362"/>
      <c r="O48" s="363"/>
      <c r="P48" s="362"/>
      <c r="Q48" s="363"/>
      <c r="R48" s="362"/>
      <c r="S48" s="363"/>
      <c r="T48" s="362"/>
      <c r="U48" s="363"/>
      <c r="V48" s="362"/>
      <c r="W48" s="363"/>
      <c r="X48" s="362"/>
      <c r="Y48" s="363"/>
      <c r="Z48" s="362"/>
      <c r="AA48" s="364"/>
      <c r="AB48" s="362"/>
      <c r="AC48" s="363"/>
      <c r="AD48" s="362"/>
      <c r="AE48" s="364"/>
      <c r="AF48" s="362"/>
      <c r="AG48" s="363"/>
      <c r="AH48" s="362"/>
      <c r="AI48" s="363"/>
      <c r="AJ48" s="362"/>
      <c r="AK48" s="363"/>
      <c r="AL48" s="362"/>
      <c r="AM48" s="363"/>
      <c r="AN48" s="362"/>
      <c r="AO48" s="363"/>
      <c r="AP48" s="362"/>
      <c r="AQ48" s="363"/>
      <c r="AR48" s="362"/>
      <c r="AS48" s="363"/>
      <c r="AT48" s="362"/>
      <c r="AU48" s="363"/>
      <c r="AV48" s="362"/>
      <c r="AW48" s="363"/>
      <c r="AX48" s="362"/>
      <c r="AY48" s="363"/>
      <c r="AZ48" s="362"/>
      <c r="BA48" s="363"/>
      <c r="BB48" s="362"/>
      <c r="BC48" s="363"/>
      <c r="BD48" s="362"/>
      <c r="BE48" s="363"/>
      <c r="BF48" s="362"/>
      <c r="BG48" s="363"/>
      <c r="BH48" s="362"/>
      <c r="BI48" s="363"/>
      <c r="BJ48" s="362"/>
      <c r="BK48" s="363"/>
      <c r="BL48" s="362"/>
      <c r="BM48" s="363"/>
      <c r="BN48" s="362">
        <v>16.75</v>
      </c>
      <c r="BO48" s="363">
        <v>23.25</v>
      </c>
      <c r="BP48" s="362"/>
      <c r="BQ48" s="364"/>
      <c r="BR48" s="362"/>
      <c r="BS48" s="363"/>
      <c r="BT48" s="362"/>
      <c r="BU48" s="363"/>
      <c r="BV48" s="362"/>
      <c r="BW48" s="363"/>
      <c r="BX48" s="362"/>
      <c r="BY48" s="363"/>
      <c r="BZ48" s="362"/>
      <c r="CA48" s="363"/>
      <c r="CB48" s="362"/>
      <c r="CC48" s="364"/>
      <c r="CD48" s="362"/>
      <c r="CE48" s="363"/>
      <c r="CF48" s="362">
        <v>86</v>
      </c>
      <c r="CG48" s="363"/>
      <c r="CH48" s="362"/>
      <c r="CI48" s="363"/>
      <c r="CJ48" s="362"/>
      <c r="CK48" s="363"/>
      <c r="CL48" s="362"/>
      <c r="CM48" s="363"/>
      <c r="CN48" s="362"/>
      <c r="CO48" s="363"/>
      <c r="CP48" s="362"/>
      <c r="CQ48" s="363"/>
      <c r="CR48" s="362"/>
      <c r="CS48" s="363"/>
      <c r="CT48" s="362"/>
      <c r="CU48" s="364"/>
      <c r="CV48" s="362"/>
      <c r="CW48" s="363"/>
      <c r="CX48" s="362"/>
      <c r="CY48" s="363"/>
      <c r="CZ48" s="362"/>
      <c r="DA48" s="363"/>
      <c r="DB48" s="362"/>
      <c r="DC48" s="363"/>
      <c r="DD48" s="362"/>
      <c r="DE48" s="364"/>
      <c r="DF48" s="362"/>
      <c r="DG48" s="364"/>
      <c r="DH48" s="352"/>
      <c r="DI48" s="365"/>
      <c r="DJ48" s="363"/>
      <c r="DK48" s="352"/>
      <c r="DL48" s="365"/>
      <c r="DM48" s="363"/>
      <c r="DN48" s="344"/>
      <c r="DO48" s="366"/>
      <c r="DP48" s="367"/>
      <c r="DQ48" s="344"/>
      <c r="DR48" s="363"/>
      <c r="DS48" s="344"/>
      <c r="DT48" s="357">
        <f t="shared" si="276"/>
        <v>102.75</v>
      </c>
      <c r="DU48" s="357" t="e">
        <f>(DT48*(VLOOKUP(A48,#REF!,29,0)))-(IF(DO48="x",MROUND(DP48*(VLOOKUP(A48,#REF!,29,0)*0.08),0.05),0))</f>
        <v>#REF!</v>
      </c>
      <c r="DV48" s="357">
        <f t="shared" si="277"/>
        <v>23.25</v>
      </c>
      <c r="DW48" s="357" t="e">
        <f>(DV48*(VLOOKUP(A48,#REF!,31,0)))</f>
        <v>#REF!</v>
      </c>
      <c r="DX48" s="358" t="e">
        <f>VLOOKUP(A48,#REF!,33,0)</f>
        <v>#REF!</v>
      </c>
      <c r="DY48" s="357" t="e">
        <f t="shared" si="278"/>
        <v>#REF!</v>
      </c>
      <c r="DZ48" s="359" t="e">
        <f t="shared" si="279"/>
        <v>#REF!</v>
      </c>
      <c r="EA48" s="344"/>
      <c r="EB48" s="349" t="str">
        <f>IF(F48&gt;0,(VLOOKUP($A48,#REF!,29,0)*F48),"")</f>
        <v/>
      </c>
      <c r="EC48" s="350" t="str">
        <f>IF(G48&gt;0,(VLOOKUP($A48,#REF!,31,0)*G48),"")</f>
        <v/>
      </c>
      <c r="ED48" s="349" t="str">
        <f>IF(H48&gt;0,(VLOOKUP($A48,#REF!,29,0)*H48),"")</f>
        <v/>
      </c>
      <c r="EE48" s="350" t="str">
        <f>IF(I48&gt;0,(VLOOKUP($A48,#REF!,31,0)*I48),"")</f>
        <v/>
      </c>
      <c r="EF48" s="349" t="str">
        <f>IF(J48&gt;0,(VLOOKUP($A48,#REF!,29,0)*J48),"")</f>
        <v/>
      </c>
      <c r="EG48" s="350" t="str">
        <f>IF(K48&gt;0,(VLOOKUP($A48,#REF!,31,0)*K48),"")</f>
        <v/>
      </c>
      <c r="EH48" s="349" t="str">
        <f>IF(L48&gt;0,(VLOOKUP($A48,#REF!,29,0)*L48),"")</f>
        <v/>
      </c>
      <c r="EI48" s="350" t="str">
        <f>IF(M48&gt;0,(VLOOKUP($A48,#REF!,31,0)*M48),"")</f>
        <v/>
      </c>
      <c r="EJ48" s="349" t="str">
        <f>IF(N48&gt;0,(VLOOKUP($A48,#REF!,29,0)*N48),"")</f>
        <v/>
      </c>
      <c r="EK48" s="350" t="str">
        <f>IF(O48&gt;0,(VLOOKUP($A48,#REF!,31,0)*O48),"")</f>
        <v/>
      </c>
      <c r="EL48" s="349" t="str">
        <f>IF(P48&gt;0,(VLOOKUP($A48,#REF!,29,0)*P48),"")</f>
        <v/>
      </c>
      <c r="EM48" s="350" t="str">
        <f>IF(Q48&gt;0,(VLOOKUP($A48,#REF!,31,0)*Q48),"")</f>
        <v/>
      </c>
      <c r="EN48" s="349" t="str">
        <f>IF(R48&gt;0,(VLOOKUP($A48,#REF!,29,0)*R48),"")</f>
        <v/>
      </c>
      <c r="EO48" s="350" t="str">
        <f>IF(S48&gt;0,(VLOOKUP($A48,#REF!,31,0)*S48),"")</f>
        <v/>
      </c>
      <c r="EP48" s="349" t="str">
        <f>IF(T48&gt;0,(VLOOKUP($A48,#REF!,29,0)*T48),"")</f>
        <v/>
      </c>
      <c r="EQ48" s="350" t="str">
        <f>IF(U48&gt;0,(VLOOKUP($A48,#REF!,31,0)*U48),"")</f>
        <v/>
      </c>
      <c r="ER48" s="349" t="str">
        <f>IF(V48&gt;0,(VLOOKUP($A48,#REF!,29,0)*V48),"")</f>
        <v/>
      </c>
      <c r="ES48" s="350" t="str">
        <f>IF(W48&gt;0,(VLOOKUP($A48,#REF!,31,0)*W48),"")</f>
        <v/>
      </c>
      <c r="ET48" s="349" t="str">
        <f>IF(X48&gt;0,(VLOOKUP($A48,#REF!,29,0)*X48),"")</f>
        <v/>
      </c>
      <c r="EU48" s="350" t="str">
        <f>IF(Y48&gt;0,(VLOOKUP($A48,#REF!,31,0)*Y48),"")</f>
        <v/>
      </c>
      <c r="EV48" s="349" t="str">
        <f>IF(Z48&gt;0,(VLOOKUP($A48,#REF!,29,0)*Z48),"")</f>
        <v/>
      </c>
      <c r="EW48" s="350" t="str">
        <f>IF(AA48&gt;0,(VLOOKUP($A48,#REF!,31,0)*AA48),"")</f>
        <v/>
      </c>
      <c r="EX48" s="349" t="str">
        <f>IF(AB48&gt;0,(VLOOKUP($A48,#REF!,29,0)*AB48),"")</f>
        <v/>
      </c>
      <c r="EY48" s="350" t="str">
        <f>IF(AC48&gt;0,(VLOOKUP($A48,#REF!,31,0)*AC48),"")</f>
        <v/>
      </c>
      <c r="EZ48" s="349" t="str">
        <f>IF(AD48&gt;0,(VLOOKUP($A48,#REF!,29,0)*AD48),"")</f>
        <v/>
      </c>
      <c r="FA48" s="350" t="str">
        <f>IF(AE48&gt;0,(VLOOKUP($A48,#REF!,31,0)*AE48),"")</f>
        <v/>
      </c>
      <c r="FB48" s="349" t="str">
        <f>IF(AF48&gt;0,(VLOOKUP($A48,#REF!,29,0)*AF48),"")</f>
        <v/>
      </c>
      <c r="FC48" s="350" t="str">
        <f>IF(AG48&gt;0,(VLOOKUP($A48,#REF!,31,0)*AG48),"")</f>
        <v/>
      </c>
      <c r="FD48" s="349" t="str">
        <f>IF(AH48&gt;0,(VLOOKUP($A48,#REF!,29,0)*AH48),"")</f>
        <v/>
      </c>
      <c r="FE48" s="350" t="str">
        <f>IF(AI48&gt;0,(VLOOKUP($A48,#REF!,31,0)*AI48),"")</f>
        <v/>
      </c>
      <c r="FF48" s="349" t="str">
        <f>IF(AJ48&gt;0,(VLOOKUP($A48,#REF!,29,0)*AJ48),"")</f>
        <v/>
      </c>
      <c r="FG48" s="350" t="str">
        <f>IF(AK48&gt;0,(VLOOKUP($A48,#REF!,31,0)*AK48),"")</f>
        <v/>
      </c>
      <c r="FH48" s="349" t="str">
        <f>IF(AL48&gt;0,(VLOOKUP($A48,#REF!,29,0)*AL48),"")</f>
        <v/>
      </c>
      <c r="FI48" s="350" t="str">
        <f>IF(AM48&gt;0,(VLOOKUP($A48,#REF!,31,0)*AM48),"")</f>
        <v/>
      </c>
      <c r="FJ48" s="349" t="str">
        <f>IF(AN48&gt;0,(VLOOKUP($A48,#REF!,29,0)*AN48),"")</f>
        <v/>
      </c>
      <c r="FK48" s="350" t="str">
        <f>IF(AO48&gt;0,(VLOOKUP($A48,#REF!,31,0)*AO48),"")</f>
        <v/>
      </c>
      <c r="FL48" s="349" t="str">
        <f>IF(AP48&gt;0,(VLOOKUP($A48,#REF!,29,0)*AP48),"")</f>
        <v/>
      </c>
      <c r="FM48" s="350" t="str">
        <f>IF(AQ48&gt;0,(VLOOKUP($A48,#REF!,31,0)*AQ48),"")</f>
        <v/>
      </c>
      <c r="FN48" s="349" t="str">
        <f>IF(AR48&gt;0,(VLOOKUP($A48,#REF!,29,0)*AR48),"")</f>
        <v/>
      </c>
      <c r="FO48" s="350" t="str">
        <f>IF(AS48&gt;0,(VLOOKUP($A48,#REF!,31,0)*AS48),"")</f>
        <v/>
      </c>
      <c r="FP48" s="349" t="str">
        <f>IF(AT48&gt;0,(VLOOKUP($A48,#REF!,29,0)*AT48),"")</f>
        <v/>
      </c>
      <c r="FQ48" s="350" t="str">
        <f>IF(AU48&gt;0,(VLOOKUP($A48,#REF!,31,0)*AU48),"")</f>
        <v/>
      </c>
      <c r="FR48" s="349" t="str">
        <f>IF(AV48&gt;0,(VLOOKUP($A48,#REF!,29,0)*AV48),"")</f>
        <v/>
      </c>
      <c r="FS48" s="350" t="str">
        <f>IF(AW48&gt;0,(VLOOKUP($A48,#REF!,31,0)*AW48),"")</f>
        <v/>
      </c>
      <c r="FT48" s="349" t="str">
        <f>IF(AX48&gt;0,(VLOOKUP($A48,#REF!,29,0)*AX48),"")</f>
        <v/>
      </c>
      <c r="FU48" s="350" t="str">
        <f>IF(AY48&gt;0,(VLOOKUP($A48,#REF!,31,0)*AY48),"")</f>
        <v/>
      </c>
      <c r="FV48" s="349" t="str">
        <f>IF(AZ48&gt;0,(VLOOKUP($A48,#REF!,29,0)*AZ48),"")</f>
        <v/>
      </c>
      <c r="FW48" s="350" t="str">
        <f>IF(BA48&gt;0,(VLOOKUP($A48,#REF!,31,0)*BA48),"")</f>
        <v/>
      </c>
      <c r="FX48" s="349" t="str">
        <f>IF(BB48&gt;0,(VLOOKUP($A48,#REF!,29,0)*BB48),"")</f>
        <v/>
      </c>
      <c r="FY48" s="350" t="str">
        <f>IF(BC48&gt;0,(VLOOKUP($A48,#REF!,31,0)*BC48),"")</f>
        <v/>
      </c>
      <c r="FZ48" s="349" t="str">
        <f>IF(BD48&gt;0,(VLOOKUP($A48,#REF!,29,0)*BD48),"")</f>
        <v/>
      </c>
      <c r="GA48" s="350" t="str">
        <f>IF(BE48&gt;0,(VLOOKUP($A48,#REF!,31,0)*BE48),"")</f>
        <v/>
      </c>
      <c r="GB48" s="349" t="str">
        <f>IF(BF48&gt;0,(VLOOKUP($A48,#REF!,29,0)*BF48),"")</f>
        <v/>
      </c>
      <c r="GC48" s="350" t="str">
        <f>IF(BG48&gt;0,(VLOOKUP($A48,#REF!,31,0)*BG48),"")</f>
        <v/>
      </c>
      <c r="GD48" s="349" t="str">
        <f>IF(BH48&gt;0,(VLOOKUP($A48,#REF!,29,0)*BH48),"")</f>
        <v/>
      </c>
      <c r="GE48" s="350" t="str">
        <f>IF(BI48&gt;0,(VLOOKUP($A48,#REF!,31,0)*BI48),"")</f>
        <v/>
      </c>
      <c r="GF48" s="349" t="str">
        <f>IF(BJ48&gt;0,(VLOOKUP($A48,#REF!,29,0)*BJ48),"")</f>
        <v/>
      </c>
      <c r="GG48" s="350" t="str">
        <f>IF(BK48&gt;0,(VLOOKUP($A48,#REF!,31,0)*BK48),"")</f>
        <v/>
      </c>
      <c r="GH48" s="349" t="str">
        <f>IF(BL48&gt;0,(VLOOKUP($A48,#REF!,29,0)*BL48),"")</f>
        <v/>
      </c>
      <c r="GI48" s="350" t="str">
        <f>IF(BM48&gt;0,(VLOOKUP($A48,#REF!,31,0)*BM48),"")</f>
        <v/>
      </c>
      <c r="GJ48" s="349" t="e">
        <f>IF(BN48&gt;0,(VLOOKUP($A48,#REF!,29,0)*BN48),"")</f>
        <v>#REF!</v>
      </c>
      <c r="GK48" s="350" t="e">
        <f>IF(BO48&gt;0,(VLOOKUP($A48,#REF!,31,0)*BO48),"")</f>
        <v>#REF!</v>
      </c>
      <c r="GL48" s="349" t="str">
        <f>IF(BP48&gt;0,(VLOOKUP($A48,#REF!,29,0)*BP48),"")</f>
        <v/>
      </c>
      <c r="GM48" s="350" t="str">
        <f>IF(BQ48&gt;0,(VLOOKUP($A48,#REF!,31,0)*BQ48),"")</f>
        <v/>
      </c>
      <c r="GN48" s="349" t="str">
        <f>IF(BR48&gt;0,(VLOOKUP($A48,#REF!,29,0)*BR48),"")</f>
        <v/>
      </c>
      <c r="GO48" s="350" t="str">
        <f>IF(BS48&gt;0,(VLOOKUP($A48,#REF!,31,0)*BS48),"")</f>
        <v/>
      </c>
      <c r="GP48" s="349" t="str">
        <f>IF(BT48&gt;0,(VLOOKUP($A48,#REF!,29,0)*BT48),"")</f>
        <v/>
      </c>
      <c r="GQ48" s="350" t="str">
        <f>IF(BU48&gt;0,(VLOOKUP($A48,#REF!,31,0)*BU48),"")</f>
        <v/>
      </c>
      <c r="GR48" s="349" t="str">
        <f>IF(BV48&gt;0,(VLOOKUP($A48,#REF!,29,0)*BV48),"")</f>
        <v/>
      </c>
      <c r="GS48" s="350" t="str">
        <f>IF(BW48&gt;0,(VLOOKUP($A48,#REF!,31,0)*BW48),"")</f>
        <v/>
      </c>
      <c r="GT48" s="349" t="str">
        <f>IF(BX48&gt;0,(VLOOKUP($A48,#REF!,29,0)*BX48),"")</f>
        <v/>
      </c>
      <c r="GU48" s="350" t="str">
        <f>IF(BY48&gt;0,(VLOOKUP($A48,#REF!,31,0)*BY48),"")</f>
        <v/>
      </c>
      <c r="GV48" s="349" t="str">
        <f>IF(BZ48&gt;0,(VLOOKUP($A48,#REF!,29,0)*BZ48),"")</f>
        <v/>
      </c>
      <c r="GW48" s="350" t="str">
        <f>IF(CA48&gt;0,(VLOOKUP($A48,#REF!,31,0)*CA48),"")</f>
        <v/>
      </c>
      <c r="GX48" s="349" t="str">
        <f>IF(CB48&gt;0,(VLOOKUP($A48,#REF!,29,0)*CB48),"")</f>
        <v/>
      </c>
      <c r="GY48" s="350" t="str">
        <f>IF(CC48&gt;0,(VLOOKUP($A48,#REF!,31,0)*CC48),"")</f>
        <v/>
      </c>
      <c r="GZ48" s="349" t="str">
        <f>IF(CD48&gt;0,(VLOOKUP($A48,#REF!,29,0)*CD48),"")</f>
        <v/>
      </c>
      <c r="HA48" s="350" t="str">
        <f>IF(CE48&gt;0,(VLOOKUP($A48,#REF!,31,0)*CE48),"")</f>
        <v/>
      </c>
      <c r="HB48" s="349" t="e">
        <f>IF(CF48&gt;0,(VLOOKUP($A48,#REF!,29,0)*CF48),"")</f>
        <v>#REF!</v>
      </c>
      <c r="HC48" s="350" t="str">
        <f>IF(CG48&gt;0,(VLOOKUP($A48,#REF!,31,0)*CG48),"")</f>
        <v/>
      </c>
      <c r="HD48" s="349" t="str">
        <f>IF(CH48&gt;0,(VLOOKUP($A48,#REF!,29,0)*CH48),"")</f>
        <v/>
      </c>
      <c r="HE48" s="350" t="str">
        <f>IF(CI48&gt;0,(VLOOKUP($A48,#REF!,31,0)*CI48),"")</f>
        <v/>
      </c>
      <c r="HF48" s="349" t="str">
        <f>IF(CJ48&gt;0,(VLOOKUP($A48,#REF!,29,0)*CJ48),"")</f>
        <v/>
      </c>
      <c r="HG48" s="350" t="str">
        <f>IF(CK48&gt;0,(VLOOKUP($A48,#REF!,31,0)*CK48),"")</f>
        <v/>
      </c>
      <c r="HH48" s="349" t="str">
        <f>IF(CL48&gt;0,(VLOOKUP($A48,#REF!,29,0)*CL48),"")</f>
        <v/>
      </c>
      <c r="HI48" s="350" t="str">
        <f>IF(CM48&gt;0,(VLOOKUP($A48,#REF!,31,0)*CM48),"")</f>
        <v/>
      </c>
      <c r="HJ48" s="349" t="str">
        <f>IF(CN48&gt;0,(VLOOKUP($A48,#REF!,29,0)*CN48),"")</f>
        <v/>
      </c>
      <c r="HK48" s="350" t="str">
        <f>IF(CO48&gt;0,(VLOOKUP($A48,#REF!,31,0)*CO48),"")</f>
        <v/>
      </c>
      <c r="HL48" s="349" t="str">
        <f>IF(CP48&gt;0,(VLOOKUP($A48,#REF!,29,0)*CP48),"")</f>
        <v/>
      </c>
      <c r="HM48" s="350" t="str">
        <f>IF(CQ48&gt;0,(VLOOKUP($A48,#REF!,31,0)*CQ48),"")</f>
        <v/>
      </c>
      <c r="HN48" s="349" t="str">
        <f>IF(CR48&gt;0,(VLOOKUP($A48,#REF!,29,0)*CR48),"")</f>
        <v/>
      </c>
      <c r="HO48" s="350" t="str">
        <f>IF(CS48&gt;0,(VLOOKUP($A48,#REF!,31,0)*CS48),"")</f>
        <v/>
      </c>
      <c r="HP48" s="349" t="str">
        <f>IF(CT48&gt;0,(VLOOKUP($A48,#REF!,29,0)*CT48),"")</f>
        <v/>
      </c>
      <c r="HQ48" s="350" t="str">
        <f>IF(CU48&gt;0,(VLOOKUP($A48,#REF!,31,0)*CU48),"")</f>
        <v/>
      </c>
      <c r="HR48" s="349" t="str">
        <f>IF(CV48&gt;0,(VLOOKUP($A48,#REF!,29,0)*CV48),"")</f>
        <v/>
      </c>
      <c r="HS48" s="350" t="str">
        <f>IF(CW48&gt;0,(VLOOKUP($A48,#REF!,31,0)*CW48),"")</f>
        <v/>
      </c>
      <c r="HT48" s="349" t="str">
        <f>IF(CX48&gt;0,(VLOOKUP($A48,#REF!,29,0)*CX48),"")</f>
        <v/>
      </c>
      <c r="HU48" s="350" t="str">
        <f>IF(CY48&gt;0,(VLOOKUP($A48,#REF!,31,0)*CY48),"")</f>
        <v/>
      </c>
      <c r="HV48" s="349" t="str">
        <f>IF(CZ48&gt;0,(VLOOKUP($A48,#REF!,29,0)*CZ48),"")</f>
        <v/>
      </c>
      <c r="HW48" s="350" t="str">
        <f>IF(DA48&gt;0,(VLOOKUP($A48,#REF!,31,0)*DA48),"")</f>
        <v/>
      </c>
      <c r="HX48" s="349" t="str">
        <f>IF(DB48&gt;0,(VLOOKUP($A48,#REF!,29,0)*DB48),"")</f>
        <v/>
      </c>
      <c r="HY48" s="350" t="str">
        <f>IF(DC48&gt;0,(VLOOKUP($A48,#REF!,31,0)*DC48),"")</f>
        <v/>
      </c>
      <c r="HZ48" s="349" t="str">
        <f>IF(DD48&gt;0,(VLOOKUP($A48,#REF!,29,0)*DD48),"")</f>
        <v/>
      </c>
      <c r="IA48" s="350" t="str">
        <f>IF(DE48&gt;0,(VLOOKUP($A48,#REF!,31,0)*DE48),"")</f>
        <v/>
      </c>
      <c r="IB48" s="349" t="str">
        <f>IF(DF48&gt;0,(VLOOKUP($A48,#REF!,29,0)*DF48),"")</f>
        <v/>
      </c>
      <c r="IC48" s="350" t="str">
        <f>IF(DG48&gt;0,(VLOOKUP($A48,#REF!,31,0)*DG48),"")</f>
        <v/>
      </c>
      <c r="ID48" s="344"/>
      <c r="IE48" s="344"/>
      <c r="IF48" s="344"/>
    </row>
    <row r="49" spans="1:240" ht="14.25" customHeight="1" x14ac:dyDescent="0.25">
      <c r="A49" s="5" t="s">
        <v>254</v>
      </c>
      <c r="B49" s="8" t="s">
        <v>100</v>
      </c>
      <c r="C49" s="15" t="s">
        <v>101</v>
      </c>
      <c r="D49" s="217">
        <f t="shared" si="275"/>
        <v>95</v>
      </c>
      <c r="E49" s="215"/>
      <c r="F49" s="13"/>
      <c r="G49" s="56"/>
      <c r="H49" s="13"/>
      <c r="I49" s="56"/>
      <c r="J49" s="13"/>
      <c r="K49" s="56"/>
      <c r="L49" s="13"/>
      <c r="M49" s="56"/>
      <c r="N49" s="13"/>
      <c r="O49" s="56"/>
      <c r="P49" s="13"/>
      <c r="Q49" s="56"/>
      <c r="R49" s="13"/>
      <c r="S49" s="56"/>
      <c r="T49" s="13"/>
      <c r="U49" s="56"/>
      <c r="V49" s="13"/>
      <c r="W49" s="56"/>
      <c r="X49" s="13"/>
      <c r="Y49" s="56"/>
      <c r="Z49" s="13"/>
      <c r="AA49" s="187"/>
      <c r="AB49" s="13"/>
      <c r="AC49" s="56"/>
      <c r="AD49" s="13"/>
      <c r="AE49" s="187"/>
      <c r="AF49" s="13"/>
      <c r="AG49" s="56"/>
      <c r="AH49" s="13"/>
      <c r="AI49" s="56"/>
      <c r="AJ49" s="13"/>
      <c r="AK49" s="56"/>
      <c r="AL49" s="13"/>
      <c r="AM49" s="56"/>
      <c r="AN49" s="13"/>
      <c r="AO49" s="56"/>
      <c r="AP49" s="13"/>
      <c r="AQ49" s="56"/>
      <c r="AR49" s="13"/>
      <c r="AS49" s="56"/>
      <c r="AT49" s="13"/>
      <c r="AU49" s="56"/>
      <c r="AV49" s="13"/>
      <c r="AW49" s="56"/>
      <c r="AX49" s="13">
        <v>16</v>
      </c>
      <c r="AY49" s="56"/>
      <c r="AZ49" s="13"/>
      <c r="BA49" s="56"/>
      <c r="BB49" s="13"/>
      <c r="BC49" s="56"/>
      <c r="BD49" s="13"/>
      <c r="BE49" s="56"/>
      <c r="BF49" s="13"/>
      <c r="BG49" s="56"/>
      <c r="BH49" s="13"/>
      <c r="BI49" s="56"/>
      <c r="BJ49" s="13"/>
      <c r="BK49" s="56"/>
      <c r="BL49" s="13"/>
      <c r="BM49" s="56"/>
      <c r="BN49" s="13"/>
      <c r="BO49" s="56"/>
      <c r="BP49" s="13"/>
      <c r="BQ49" s="187"/>
      <c r="BR49" s="13"/>
      <c r="BS49" s="56"/>
      <c r="BT49" s="13"/>
      <c r="BU49" s="56"/>
      <c r="BV49" s="13"/>
      <c r="BW49" s="56"/>
      <c r="BX49" s="13">
        <v>70</v>
      </c>
      <c r="BY49" s="56">
        <v>9</v>
      </c>
      <c r="BZ49" s="13"/>
      <c r="CA49" s="56"/>
      <c r="CB49" s="13"/>
      <c r="CC49" s="187"/>
      <c r="CD49" s="13"/>
      <c r="CE49" s="56"/>
      <c r="CF49" s="13"/>
      <c r="CG49" s="56"/>
      <c r="CH49" s="13"/>
      <c r="CI49" s="56"/>
      <c r="CJ49" s="13"/>
      <c r="CK49" s="56"/>
      <c r="CL49" s="13"/>
      <c r="CM49" s="56"/>
      <c r="CN49" s="13"/>
      <c r="CO49" s="56"/>
      <c r="CP49" s="13"/>
      <c r="CQ49" s="56"/>
      <c r="CR49" s="13"/>
      <c r="CS49" s="56"/>
      <c r="CT49" s="13"/>
      <c r="CU49" s="187"/>
      <c r="CV49" s="13"/>
      <c r="CW49" s="56"/>
      <c r="CX49" s="13"/>
      <c r="CY49" s="56"/>
      <c r="CZ49" s="13"/>
      <c r="DA49" s="56"/>
      <c r="DB49" s="13"/>
      <c r="DC49" s="56"/>
      <c r="DD49" s="13"/>
      <c r="DE49" s="187"/>
      <c r="DF49" s="13"/>
      <c r="DG49" s="187"/>
      <c r="DH49" s="73"/>
      <c r="DI49" s="45"/>
      <c r="DJ49" s="79"/>
      <c r="DK49" s="73"/>
      <c r="DL49" s="78"/>
      <c r="DM49" s="79"/>
      <c r="DN49" s="5"/>
      <c r="DO49" s="12"/>
      <c r="DP49" s="369"/>
      <c r="DQ49" s="5"/>
      <c r="DR49" s="56"/>
      <c r="DS49" s="5"/>
      <c r="DT49" s="31">
        <f t="shared" si="276"/>
        <v>86</v>
      </c>
      <c r="DU49" s="31" t="e">
        <f>(DT49*(VLOOKUP(A49,#REF!,29,0)))-(IF(DO49="x",MROUND(DP49*(VLOOKUP(A49,#REF!,29,0)*0.08),0.05),0))</f>
        <v>#REF!</v>
      </c>
      <c r="DV49" s="31">
        <f t="shared" si="277"/>
        <v>9</v>
      </c>
      <c r="DW49" s="31" t="e">
        <f>(DV49*(VLOOKUP(A49,#REF!,31,0)))</f>
        <v>#REF!</v>
      </c>
      <c r="DX49" s="318" t="e">
        <f>VLOOKUP(A49,#REF!,33,0)</f>
        <v>#REF!</v>
      </c>
      <c r="DY49" s="31" t="e">
        <f t="shared" si="278"/>
        <v>#REF!</v>
      </c>
      <c r="DZ49" s="309" t="e">
        <f t="shared" si="279"/>
        <v>#REF!</v>
      </c>
      <c r="EA49" s="5"/>
      <c r="EB49" s="41" t="str">
        <f>IF(F49&gt;0,(VLOOKUP($A49,#REF!,29,0)*F49),"")</f>
        <v/>
      </c>
      <c r="EC49" s="55" t="str">
        <f>IF(G49&gt;0,(VLOOKUP($A49,#REF!,31,0)*G49),"")</f>
        <v/>
      </c>
      <c r="ED49" s="41" t="str">
        <f>IF(H49&gt;0,(VLOOKUP($A49,#REF!,29,0)*H49),"")</f>
        <v/>
      </c>
      <c r="EE49" s="55" t="str">
        <f>IF(I49&gt;0,(VLOOKUP($A49,#REF!,31,0)*I49),"")</f>
        <v/>
      </c>
      <c r="EF49" s="41" t="str">
        <f>IF(J49&gt;0,(VLOOKUP($A49,#REF!,29,0)*J49),"")</f>
        <v/>
      </c>
      <c r="EG49" s="55" t="str">
        <f>IF(K49&gt;0,(VLOOKUP($A49,#REF!,31,0)*K49),"")</f>
        <v/>
      </c>
      <c r="EH49" s="41" t="str">
        <f>IF(L49&gt;0,(VLOOKUP($A49,#REF!,29,0)*L49),"")</f>
        <v/>
      </c>
      <c r="EI49" s="55" t="str">
        <f>IF(M49&gt;0,(VLOOKUP($A49,#REF!,31,0)*M49),"")</f>
        <v/>
      </c>
      <c r="EJ49" s="41" t="str">
        <f>IF(N49&gt;0,(VLOOKUP($A49,#REF!,29,0)*N49),"")</f>
        <v/>
      </c>
      <c r="EK49" s="55" t="str">
        <f>IF(O49&gt;0,(VLOOKUP($A49,#REF!,31,0)*O49),"")</f>
        <v/>
      </c>
      <c r="EL49" s="41" t="str">
        <f>IF(P49&gt;0,(VLOOKUP($A49,#REF!,29,0)*P49),"")</f>
        <v/>
      </c>
      <c r="EM49" s="55" t="str">
        <f>IF(Q49&gt;0,(VLOOKUP($A49,#REF!,31,0)*Q49),"")</f>
        <v/>
      </c>
      <c r="EN49" s="41" t="str">
        <f>IF(R49&gt;0,(VLOOKUP($A49,#REF!,29,0)*R49),"")</f>
        <v/>
      </c>
      <c r="EO49" s="55" t="str">
        <f>IF(S49&gt;0,(VLOOKUP($A49,#REF!,31,0)*S49),"")</f>
        <v/>
      </c>
      <c r="EP49" s="41" t="str">
        <f>IF(T49&gt;0,(VLOOKUP($A49,#REF!,29,0)*T49),"")</f>
        <v/>
      </c>
      <c r="EQ49" s="55" t="str">
        <f>IF(U49&gt;0,(VLOOKUP($A49,#REF!,31,0)*U49),"")</f>
        <v/>
      </c>
      <c r="ER49" s="41" t="str">
        <f>IF(V49&gt;0,(VLOOKUP($A49,#REF!,29,0)*V49),"")</f>
        <v/>
      </c>
      <c r="ES49" s="55" t="str">
        <f>IF(W49&gt;0,(VLOOKUP($A49,#REF!,31,0)*W49),"")</f>
        <v/>
      </c>
      <c r="ET49" s="41" t="str">
        <f>IF(X49&gt;0,(VLOOKUP($A49,#REF!,29,0)*X49),"")</f>
        <v/>
      </c>
      <c r="EU49" s="55" t="str">
        <f>IF(Y49&gt;0,(VLOOKUP($A49,#REF!,31,0)*Y49),"")</f>
        <v/>
      </c>
      <c r="EV49" s="41" t="str">
        <f>IF(Z49&gt;0,(VLOOKUP($A49,#REF!,29,0)*Z49),"")</f>
        <v/>
      </c>
      <c r="EW49" s="55" t="str">
        <f>IF(AA49&gt;0,(VLOOKUP($A49,#REF!,31,0)*AA49),"")</f>
        <v/>
      </c>
      <c r="EX49" s="41" t="str">
        <f>IF(AB49&gt;0,(VLOOKUP($A49,#REF!,29,0)*AB49),"")</f>
        <v/>
      </c>
      <c r="EY49" s="55" t="str">
        <f>IF(AC49&gt;0,(VLOOKUP($A49,#REF!,31,0)*AC49),"")</f>
        <v/>
      </c>
      <c r="EZ49" s="41" t="str">
        <f>IF(AD49&gt;0,(VLOOKUP($A49,#REF!,29,0)*AD49),"")</f>
        <v/>
      </c>
      <c r="FA49" s="55" t="str">
        <f>IF(AE49&gt;0,(VLOOKUP($A49,#REF!,31,0)*AE49),"")</f>
        <v/>
      </c>
      <c r="FB49" s="41" t="str">
        <f>IF(AF49&gt;0,(VLOOKUP($A49,#REF!,29,0)*AF49),"")</f>
        <v/>
      </c>
      <c r="FC49" s="55" t="str">
        <f>IF(AG49&gt;0,(VLOOKUP($A49,#REF!,31,0)*AG49),"")</f>
        <v/>
      </c>
      <c r="FD49" s="41" t="str">
        <f>IF(AH49&gt;0,(VLOOKUP($A49,#REF!,29,0)*AH49),"")</f>
        <v/>
      </c>
      <c r="FE49" s="55" t="str">
        <f>IF(AI49&gt;0,(VLOOKUP($A49,#REF!,31,0)*AI49),"")</f>
        <v/>
      </c>
      <c r="FF49" s="41" t="str">
        <f>IF(AJ49&gt;0,(VLOOKUP($A49,#REF!,29,0)*AJ49),"")</f>
        <v/>
      </c>
      <c r="FG49" s="55" t="str">
        <f>IF(AK49&gt;0,(VLOOKUP($A49,#REF!,31,0)*AK49),"")</f>
        <v/>
      </c>
      <c r="FH49" s="41" t="str">
        <f>IF(AL49&gt;0,(VLOOKUP($A49,#REF!,29,0)*AL49),"")</f>
        <v/>
      </c>
      <c r="FI49" s="55" t="str">
        <f>IF(AM49&gt;0,(VLOOKUP($A49,#REF!,31,0)*AM49),"")</f>
        <v/>
      </c>
      <c r="FJ49" s="41" t="str">
        <f>IF(AN49&gt;0,(VLOOKUP($A49,#REF!,29,0)*AN49),"")</f>
        <v/>
      </c>
      <c r="FK49" s="55" t="str">
        <f>IF(AO49&gt;0,(VLOOKUP($A49,#REF!,31,0)*AO49),"")</f>
        <v/>
      </c>
      <c r="FL49" s="41" t="str">
        <f>IF(AP49&gt;0,(VLOOKUP($A49,#REF!,29,0)*AP49),"")</f>
        <v/>
      </c>
      <c r="FM49" s="55" t="str">
        <f>IF(AQ49&gt;0,(VLOOKUP($A49,#REF!,31,0)*AQ49),"")</f>
        <v/>
      </c>
      <c r="FN49" s="41" t="str">
        <f>IF(AR49&gt;0,(VLOOKUP($A49,#REF!,29,0)*AR49),"")</f>
        <v/>
      </c>
      <c r="FO49" s="55" t="str">
        <f>IF(AS49&gt;0,(VLOOKUP($A49,#REF!,31,0)*AS49),"")</f>
        <v/>
      </c>
      <c r="FP49" s="41" t="str">
        <f>IF(AT49&gt;0,(VLOOKUP($A49,#REF!,29,0)*AT49),"")</f>
        <v/>
      </c>
      <c r="FQ49" s="55" t="str">
        <f>IF(AU49&gt;0,(VLOOKUP($A49,#REF!,31,0)*AU49),"")</f>
        <v/>
      </c>
      <c r="FR49" s="41" t="str">
        <f>IF(AV49&gt;0,(VLOOKUP($A49,#REF!,29,0)*AV49),"")</f>
        <v/>
      </c>
      <c r="FS49" s="55" t="str">
        <f>IF(AW49&gt;0,(VLOOKUP($A49,#REF!,31,0)*AW49),"")</f>
        <v/>
      </c>
      <c r="FT49" s="41" t="e">
        <f>IF(AX49&gt;0,(VLOOKUP($A49,#REF!,29,0)*AX49),"")</f>
        <v>#REF!</v>
      </c>
      <c r="FU49" s="55" t="str">
        <f>IF(AY49&gt;0,(VLOOKUP($A49,#REF!,31,0)*AY49),"")</f>
        <v/>
      </c>
      <c r="FV49" s="41" t="str">
        <f>IF(AZ49&gt;0,(VLOOKUP($A49,#REF!,29,0)*AZ49),"")</f>
        <v/>
      </c>
      <c r="FW49" s="55" t="str">
        <f>IF(BA49&gt;0,(VLOOKUP($A49,#REF!,31,0)*BA49),"")</f>
        <v/>
      </c>
      <c r="FX49" s="41" t="str">
        <f>IF(BB49&gt;0,(VLOOKUP($A49,#REF!,29,0)*BB49),"")</f>
        <v/>
      </c>
      <c r="FY49" s="55" t="str">
        <f>IF(BC49&gt;0,(VLOOKUP($A49,#REF!,31,0)*BC49),"")</f>
        <v/>
      </c>
      <c r="FZ49" s="41" t="str">
        <f>IF(BD49&gt;0,(VLOOKUP($A49,#REF!,29,0)*BD49),"")</f>
        <v/>
      </c>
      <c r="GA49" s="55" t="str">
        <f>IF(BE49&gt;0,(VLOOKUP($A49,#REF!,31,0)*BE49),"")</f>
        <v/>
      </c>
      <c r="GB49" s="41" t="str">
        <f>IF(BF49&gt;0,(VLOOKUP($A49,#REF!,29,0)*BF49),"")</f>
        <v/>
      </c>
      <c r="GC49" s="55" t="str">
        <f>IF(BG49&gt;0,(VLOOKUP($A49,#REF!,31,0)*BG49),"")</f>
        <v/>
      </c>
      <c r="GD49" s="41" t="str">
        <f>IF(BH49&gt;0,(VLOOKUP($A49,#REF!,29,0)*BH49),"")</f>
        <v/>
      </c>
      <c r="GE49" s="55" t="str">
        <f>IF(BI49&gt;0,(VLOOKUP($A49,#REF!,31,0)*BI49),"")</f>
        <v/>
      </c>
      <c r="GF49" s="41" t="str">
        <f>IF(BJ49&gt;0,(VLOOKUP($A49,#REF!,29,0)*BJ49),"")</f>
        <v/>
      </c>
      <c r="GG49" s="55" t="str">
        <f>IF(BK49&gt;0,(VLOOKUP($A49,#REF!,31,0)*BK49),"")</f>
        <v/>
      </c>
      <c r="GH49" s="41" t="str">
        <f>IF(BL49&gt;0,(VLOOKUP($A49,#REF!,29,0)*BL49),"")</f>
        <v/>
      </c>
      <c r="GI49" s="55" t="str">
        <f>IF(BM49&gt;0,(VLOOKUP($A49,#REF!,31,0)*BM49),"")</f>
        <v/>
      </c>
      <c r="GJ49" s="41" t="str">
        <f>IF(BN49&gt;0,(VLOOKUP($A49,#REF!,29,0)*BN49),"")</f>
        <v/>
      </c>
      <c r="GK49" s="55" t="str">
        <f>IF(BO49&gt;0,(VLOOKUP($A49,#REF!,31,0)*BO49),"")</f>
        <v/>
      </c>
      <c r="GL49" s="41" t="str">
        <f>IF(BP49&gt;0,(VLOOKUP($A49,#REF!,29,0)*BP49),"")</f>
        <v/>
      </c>
      <c r="GM49" s="55" t="str">
        <f>IF(BQ49&gt;0,(VLOOKUP($A49,#REF!,31,0)*BQ49),"")</f>
        <v/>
      </c>
      <c r="GN49" s="41" t="str">
        <f>IF(BR49&gt;0,(VLOOKUP($A49,#REF!,29,0)*BR49),"")</f>
        <v/>
      </c>
      <c r="GO49" s="55" t="str">
        <f>IF(BS49&gt;0,(VLOOKUP($A49,#REF!,31,0)*BS49),"")</f>
        <v/>
      </c>
      <c r="GP49" s="41" t="str">
        <f>IF(BT49&gt;0,(VLOOKUP($A49,#REF!,29,0)*BT49),"")</f>
        <v/>
      </c>
      <c r="GQ49" s="55" t="str">
        <f>IF(BU49&gt;0,(VLOOKUP($A49,#REF!,31,0)*BU49),"")</f>
        <v/>
      </c>
      <c r="GR49" s="41" t="str">
        <f>IF(BV49&gt;0,(VLOOKUP($A49,#REF!,29,0)*BV49),"")</f>
        <v/>
      </c>
      <c r="GS49" s="55" t="str">
        <f>IF(BW49&gt;0,(VLOOKUP($A49,#REF!,31,0)*BW49),"")</f>
        <v/>
      </c>
      <c r="GT49" s="41" t="e">
        <f>IF(BX49&gt;0,(VLOOKUP($A49,#REF!,29,0)*BX49),"")</f>
        <v>#REF!</v>
      </c>
      <c r="GU49" s="55" t="e">
        <f>IF(BY49&gt;0,(VLOOKUP($A49,#REF!,31,0)*BY49),"")</f>
        <v>#REF!</v>
      </c>
      <c r="GV49" s="41" t="str">
        <f>IF(BZ49&gt;0,(VLOOKUP($A49,#REF!,29,0)*BZ49),"")</f>
        <v/>
      </c>
      <c r="GW49" s="55" t="str">
        <f>IF(CA49&gt;0,(VLOOKUP($A49,#REF!,31,0)*CA49),"")</f>
        <v/>
      </c>
      <c r="GX49" s="41" t="str">
        <f>IF(CB49&gt;0,(VLOOKUP($A49,#REF!,29,0)*CB49),"")</f>
        <v/>
      </c>
      <c r="GY49" s="55" t="str">
        <f>IF(CC49&gt;0,(VLOOKUP($A49,#REF!,31,0)*CC49),"")</f>
        <v/>
      </c>
      <c r="GZ49" s="41" t="str">
        <f>IF(CD49&gt;0,(VLOOKUP($A49,#REF!,29,0)*CD49),"")</f>
        <v/>
      </c>
      <c r="HA49" s="55" t="str">
        <f>IF(CE49&gt;0,(VLOOKUP($A49,#REF!,31,0)*CE49),"")</f>
        <v/>
      </c>
      <c r="HB49" s="41" t="str">
        <f>IF(CF49&gt;0,(VLOOKUP($A49,#REF!,29,0)*CF49),"")</f>
        <v/>
      </c>
      <c r="HC49" s="55" t="str">
        <f>IF(CG49&gt;0,(VLOOKUP($A49,#REF!,31,0)*CG49),"")</f>
        <v/>
      </c>
      <c r="HD49" s="41" t="str">
        <f>IF(CH49&gt;0,(VLOOKUP($A49,#REF!,29,0)*CH49),"")</f>
        <v/>
      </c>
      <c r="HE49" s="55" t="str">
        <f>IF(CI49&gt;0,(VLOOKUP($A49,#REF!,31,0)*CI49),"")</f>
        <v/>
      </c>
      <c r="HF49" s="41" t="str">
        <f>IF(CJ49&gt;0,(VLOOKUP($A49,#REF!,29,0)*CJ49),"")</f>
        <v/>
      </c>
      <c r="HG49" s="55" t="str">
        <f>IF(CK49&gt;0,(VLOOKUP($A49,#REF!,31,0)*CK49),"")</f>
        <v/>
      </c>
      <c r="HH49" s="41" t="str">
        <f>IF(CL49&gt;0,(VLOOKUP($A49,#REF!,29,0)*CL49),"")</f>
        <v/>
      </c>
      <c r="HI49" s="55" t="str">
        <f>IF(CM49&gt;0,(VLOOKUP($A49,#REF!,31,0)*CM49),"")</f>
        <v/>
      </c>
      <c r="HJ49" s="41" t="str">
        <f>IF(CN49&gt;0,(VLOOKUP($A49,#REF!,29,0)*CN49),"")</f>
        <v/>
      </c>
      <c r="HK49" s="55" t="str">
        <f>IF(CO49&gt;0,(VLOOKUP($A49,#REF!,31,0)*CO49),"")</f>
        <v/>
      </c>
      <c r="HL49" s="41" t="str">
        <f>IF(CP49&gt;0,(VLOOKUP($A49,#REF!,29,0)*CP49),"")</f>
        <v/>
      </c>
      <c r="HM49" s="55" t="str">
        <f>IF(CQ49&gt;0,(VLOOKUP($A49,#REF!,31,0)*CQ49),"")</f>
        <v/>
      </c>
      <c r="HN49" s="41" t="str">
        <f>IF(CR49&gt;0,(VLOOKUP($A49,#REF!,29,0)*CR49),"")</f>
        <v/>
      </c>
      <c r="HO49" s="55" t="str">
        <f>IF(CS49&gt;0,(VLOOKUP($A49,#REF!,31,0)*CS49),"")</f>
        <v/>
      </c>
      <c r="HP49" s="41" t="str">
        <f>IF(CT49&gt;0,(VLOOKUP($A49,#REF!,29,0)*CT49),"")</f>
        <v/>
      </c>
      <c r="HQ49" s="55" t="str">
        <f>IF(CU49&gt;0,(VLOOKUP($A49,#REF!,31,0)*CU49),"")</f>
        <v/>
      </c>
      <c r="HR49" s="41" t="str">
        <f>IF(CV49&gt;0,(VLOOKUP($A49,#REF!,29,0)*CV49),"")</f>
        <v/>
      </c>
      <c r="HS49" s="55" t="str">
        <f>IF(CW49&gt;0,(VLOOKUP($A49,#REF!,31,0)*CW49),"")</f>
        <v/>
      </c>
      <c r="HT49" s="41" t="str">
        <f>IF(CX49&gt;0,(VLOOKUP($A49,#REF!,29,0)*CX49),"")</f>
        <v/>
      </c>
      <c r="HU49" s="55" t="str">
        <f>IF(CY49&gt;0,(VLOOKUP($A49,#REF!,31,0)*CY49),"")</f>
        <v/>
      </c>
      <c r="HV49" s="41" t="str">
        <f>IF(CZ49&gt;0,(VLOOKUP($A49,#REF!,29,0)*CZ49),"")</f>
        <v/>
      </c>
      <c r="HW49" s="55" t="str">
        <f>IF(DA49&gt;0,(VLOOKUP($A49,#REF!,31,0)*DA49),"")</f>
        <v/>
      </c>
      <c r="HX49" s="41" t="str">
        <f>IF(DB49&gt;0,(VLOOKUP($A49,#REF!,29,0)*DB49),"")</f>
        <v/>
      </c>
      <c r="HY49" s="55" t="str">
        <f>IF(DC49&gt;0,(VLOOKUP($A49,#REF!,31,0)*DC49),"")</f>
        <v/>
      </c>
      <c r="HZ49" s="41" t="str">
        <f>IF(DD49&gt;0,(VLOOKUP($A49,#REF!,29,0)*DD49),"")</f>
        <v/>
      </c>
      <c r="IA49" s="55" t="str">
        <f>IF(DE49&gt;0,(VLOOKUP($A49,#REF!,31,0)*DE49),"")</f>
        <v/>
      </c>
      <c r="IB49" s="41" t="str">
        <f>IF(DF49&gt;0,(VLOOKUP($A49,#REF!,29,0)*DF49),"")</f>
        <v/>
      </c>
      <c r="IC49" s="55" t="str">
        <f>IF(DG49&gt;0,(VLOOKUP($A49,#REF!,31,0)*DG49),"")</f>
        <v/>
      </c>
      <c r="ID49" s="5"/>
      <c r="IE49" s="5"/>
      <c r="IF49" s="5"/>
    </row>
    <row r="50" spans="1:240" x14ac:dyDescent="0.25">
      <c r="A50" s="344" t="s">
        <v>281</v>
      </c>
      <c r="B50" s="360" t="s">
        <v>102</v>
      </c>
      <c r="C50" s="361" t="s">
        <v>103</v>
      </c>
      <c r="D50" s="347" t="str">
        <f t="shared" si="275"/>
        <v/>
      </c>
      <c r="E50" s="348"/>
      <c r="F50" s="362"/>
      <c r="G50" s="363"/>
      <c r="H50" s="362"/>
      <c r="I50" s="363"/>
      <c r="J50" s="362"/>
      <c r="K50" s="363"/>
      <c r="L50" s="362"/>
      <c r="M50" s="363"/>
      <c r="N50" s="362"/>
      <c r="O50" s="363"/>
      <c r="P50" s="362"/>
      <c r="Q50" s="363"/>
      <c r="R50" s="362"/>
      <c r="S50" s="363"/>
      <c r="T50" s="362"/>
      <c r="U50" s="363"/>
      <c r="V50" s="362"/>
      <c r="W50" s="363"/>
      <c r="X50" s="362"/>
      <c r="Y50" s="363"/>
      <c r="Z50" s="362"/>
      <c r="AA50" s="364"/>
      <c r="AB50" s="362"/>
      <c r="AC50" s="363"/>
      <c r="AD50" s="362"/>
      <c r="AE50" s="364"/>
      <c r="AF50" s="362"/>
      <c r="AG50" s="363"/>
      <c r="AH50" s="362"/>
      <c r="AI50" s="363"/>
      <c r="AJ50" s="362"/>
      <c r="AK50" s="363"/>
      <c r="AL50" s="362"/>
      <c r="AM50" s="363"/>
      <c r="AN50" s="362"/>
      <c r="AO50" s="363"/>
      <c r="AP50" s="362"/>
      <c r="AQ50" s="363"/>
      <c r="AR50" s="362"/>
      <c r="AS50" s="363"/>
      <c r="AT50" s="362"/>
      <c r="AU50" s="363"/>
      <c r="AV50" s="362"/>
      <c r="AW50" s="363"/>
      <c r="AX50" s="362"/>
      <c r="AY50" s="363"/>
      <c r="AZ50" s="362"/>
      <c r="BA50" s="363"/>
      <c r="BB50" s="362"/>
      <c r="BC50" s="363"/>
      <c r="BD50" s="362"/>
      <c r="BE50" s="363"/>
      <c r="BF50" s="362"/>
      <c r="BG50" s="363"/>
      <c r="BH50" s="362"/>
      <c r="BI50" s="363"/>
      <c r="BJ50" s="362"/>
      <c r="BK50" s="363"/>
      <c r="BL50" s="362"/>
      <c r="BM50" s="363"/>
      <c r="BN50" s="362"/>
      <c r="BO50" s="363"/>
      <c r="BP50" s="362"/>
      <c r="BQ50" s="364"/>
      <c r="BR50" s="362"/>
      <c r="BS50" s="363"/>
      <c r="BT50" s="362"/>
      <c r="BU50" s="363"/>
      <c r="BV50" s="362"/>
      <c r="BW50" s="363"/>
      <c r="BX50" s="362"/>
      <c r="BY50" s="363"/>
      <c r="BZ50" s="362"/>
      <c r="CA50" s="363"/>
      <c r="CB50" s="362"/>
      <c r="CC50" s="364"/>
      <c r="CD50" s="362"/>
      <c r="CE50" s="363"/>
      <c r="CF50" s="362"/>
      <c r="CG50" s="363"/>
      <c r="CH50" s="362"/>
      <c r="CI50" s="363"/>
      <c r="CJ50" s="362"/>
      <c r="CK50" s="363"/>
      <c r="CL50" s="362"/>
      <c r="CM50" s="363"/>
      <c r="CN50" s="362"/>
      <c r="CO50" s="363"/>
      <c r="CP50" s="362"/>
      <c r="CQ50" s="363"/>
      <c r="CR50" s="362"/>
      <c r="CS50" s="363"/>
      <c r="CT50" s="362"/>
      <c r="CU50" s="364"/>
      <c r="CV50" s="362"/>
      <c r="CW50" s="363"/>
      <c r="CX50" s="362"/>
      <c r="CY50" s="363"/>
      <c r="CZ50" s="362"/>
      <c r="DA50" s="363"/>
      <c r="DB50" s="362"/>
      <c r="DC50" s="363"/>
      <c r="DD50" s="362"/>
      <c r="DE50" s="364"/>
      <c r="DF50" s="362"/>
      <c r="DG50" s="364"/>
      <c r="DH50" s="352"/>
      <c r="DI50" s="365"/>
      <c r="DJ50" s="363"/>
      <c r="DK50" s="352"/>
      <c r="DL50" s="365"/>
      <c r="DM50" s="363"/>
      <c r="DN50" s="344"/>
      <c r="DO50" s="366"/>
      <c r="DP50" s="367"/>
      <c r="DQ50" s="344"/>
      <c r="DR50" s="363"/>
      <c r="DS50" s="344"/>
      <c r="DT50" s="357">
        <f t="shared" si="276"/>
        <v>0</v>
      </c>
      <c r="DU50" s="357" t="e">
        <f>(DT50*(VLOOKUP(A50,#REF!,29,0)))-(IF(DO50="x",MROUND(DP50*(VLOOKUP(A50,#REF!,29,0)*0.08),0.05),0))</f>
        <v>#REF!</v>
      </c>
      <c r="DV50" s="357">
        <f t="shared" si="277"/>
        <v>0</v>
      </c>
      <c r="DW50" s="357" t="e">
        <f>(DV50*(VLOOKUP(A50,#REF!,31,0)))</f>
        <v>#REF!</v>
      </c>
      <c r="DX50" s="358" t="e">
        <f>VLOOKUP(A50,#REF!,33,0)</f>
        <v>#REF!</v>
      </c>
      <c r="DY50" s="357" t="e">
        <f t="shared" si="278"/>
        <v>#REF!</v>
      </c>
      <c r="DZ50" s="359" t="e">
        <f t="shared" si="279"/>
        <v>#REF!</v>
      </c>
      <c r="EA50" s="344"/>
      <c r="EB50" s="349" t="str">
        <f>IF(F50&gt;0,(VLOOKUP($A50,#REF!,29,0)*F50),"")</f>
        <v/>
      </c>
      <c r="EC50" s="350" t="str">
        <f>IF(G50&gt;0,(VLOOKUP($A50,#REF!,31,0)*G50),"")</f>
        <v/>
      </c>
      <c r="ED50" s="349" t="str">
        <f>IF(H50&gt;0,(VLOOKUP($A50,#REF!,29,0)*H50),"")</f>
        <v/>
      </c>
      <c r="EE50" s="350" t="str">
        <f>IF(I50&gt;0,(VLOOKUP($A50,#REF!,31,0)*I50),"")</f>
        <v/>
      </c>
      <c r="EF50" s="349" t="str">
        <f>IF(J50&gt;0,(VLOOKUP($A50,#REF!,29,0)*J50),"")</f>
        <v/>
      </c>
      <c r="EG50" s="350" t="str">
        <f>IF(K50&gt;0,(VLOOKUP($A50,#REF!,31,0)*K50),"")</f>
        <v/>
      </c>
      <c r="EH50" s="349" t="str">
        <f>IF(L50&gt;0,(VLOOKUP($A50,#REF!,29,0)*L50),"")</f>
        <v/>
      </c>
      <c r="EI50" s="350" t="str">
        <f>IF(M50&gt;0,(VLOOKUP($A50,#REF!,31,0)*M50),"")</f>
        <v/>
      </c>
      <c r="EJ50" s="349" t="str">
        <f>IF(N50&gt;0,(VLOOKUP($A50,#REF!,29,0)*N50),"")</f>
        <v/>
      </c>
      <c r="EK50" s="350" t="str">
        <f>IF(O50&gt;0,(VLOOKUP($A50,#REF!,31,0)*O50),"")</f>
        <v/>
      </c>
      <c r="EL50" s="349" t="str">
        <f>IF(P50&gt;0,(VLOOKUP($A50,#REF!,29,0)*P50),"")</f>
        <v/>
      </c>
      <c r="EM50" s="350" t="str">
        <f>IF(Q50&gt;0,(VLOOKUP($A50,#REF!,31,0)*Q50),"")</f>
        <v/>
      </c>
      <c r="EN50" s="349" t="str">
        <f>IF(R50&gt;0,(VLOOKUP($A50,#REF!,29,0)*R50),"")</f>
        <v/>
      </c>
      <c r="EO50" s="350" t="str">
        <f>IF(S50&gt;0,(VLOOKUP($A50,#REF!,31,0)*S50),"")</f>
        <v/>
      </c>
      <c r="EP50" s="349" t="str">
        <f>IF(T50&gt;0,(VLOOKUP($A50,#REF!,29,0)*T50),"")</f>
        <v/>
      </c>
      <c r="EQ50" s="350" t="str">
        <f>IF(U50&gt;0,(VLOOKUP($A50,#REF!,31,0)*U50),"")</f>
        <v/>
      </c>
      <c r="ER50" s="349" t="str">
        <f>IF(V50&gt;0,(VLOOKUP($A50,#REF!,29,0)*V50),"")</f>
        <v/>
      </c>
      <c r="ES50" s="350" t="str">
        <f>IF(W50&gt;0,(VLOOKUP($A50,#REF!,31,0)*W50),"")</f>
        <v/>
      </c>
      <c r="ET50" s="349" t="str">
        <f>IF(X50&gt;0,(VLOOKUP($A50,#REF!,29,0)*X50),"")</f>
        <v/>
      </c>
      <c r="EU50" s="350" t="str">
        <f>IF(Y50&gt;0,(VLOOKUP($A50,#REF!,31,0)*Y50),"")</f>
        <v/>
      </c>
      <c r="EV50" s="349" t="str">
        <f>IF(Z50&gt;0,(VLOOKUP($A50,#REF!,29,0)*Z50),"")</f>
        <v/>
      </c>
      <c r="EW50" s="350" t="str">
        <f>IF(AA50&gt;0,(VLOOKUP($A50,#REF!,31,0)*AA50),"")</f>
        <v/>
      </c>
      <c r="EX50" s="349" t="str">
        <f>IF(AB50&gt;0,(VLOOKUP($A50,#REF!,29,0)*AB50),"")</f>
        <v/>
      </c>
      <c r="EY50" s="350" t="str">
        <f>IF(AC50&gt;0,(VLOOKUP($A50,#REF!,31,0)*AC50),"")</f>
        <v/>
      </c>
      <c r="EZ50" s="349" t="str">
        <f>IF(AD50&gt;0,(VLOOKUP($A50,#REF!,29,0)*AD50),"")</f>
        <v/>
      </c>
      <c r="FA50" s="350" t="str">
        <f>IF(AE50&gt;0,(VLOOKUP($A50,#REF!,31,0)*AE50),"")</f>
        <v/>
      </c>
      <c r="FB50" s="349" t="str">
        <f>IF(AF50&gt;0,(VLOOKUP($A50,#REF!,29,0)*AF50),"")</f>
        <v/>
      </c>
      <c r="FC50" s="350" t="str">
        <f>IF(AG50&gt;0,(VLOOKUP($A50,#REF!,31,0)*AG50),"")</f>
        <v/>
      </c>
      <c r="FD50" s="349" t="str">
        <f>IF(AH50&gt;0,(VLOOKUP($A50,#REF!,29,0)*AH50),"")</f>
        <v/>
      </c>
      <c r="FE50" s="350" t="str">
        <f>IF(AI50&gt;0,(VLOOKUP($A50,#REF!,31,0)*AI50),"")</f>
        <v/>
      </c>
      <c r="FF50" s="349" t="str">
        <f>IF(AJ50&gt;0,(VLOOKUP($A50,#REF!,29,0)*AJ50),"")</f>
        <v/>
      </c>
      <c r="FG50" s="350" t="str">
        <f>IF(AK50&gt;0,(VLOOKUP($A50,#REF!,31,0)*AK50),"")</f>
        <v/>
      </c>
      <c r="FH50" s="349" t="str">
        <f>IF(AL50&gt;0,(VLOOKUP($A50,#REF!,29,0)*AL50),"")</f>
        <v/>
      </c>
      <c r="FI50" s="350" t="str">
        <f>IF(AM50&gt;0,(VLOOKUP($A50,#REF!,31,0)*AM50),"")</f>
        <v/>
      </c>
      <c r="FJ50" s="349" t="str">
        <f>IF(AN50&gt;0,(VLOOKUP($A50,#REF!,29,0)*AN50),"")</f>
        <v/>
      </c>
      <c r="FK50" s="350" t="str">
        <f>IF(AO50&gt;0,(VLOOKUP($A50,#REF!,31,0)*AO50),"")</f>
        <v/>
      </c>
      <c r="FL50" s="349" t="str">
        <f>IF(AP50&gt;0,(VLOOKUP($A50,#REF!,29,0)*AP50),"")</f>
        <v/>
      </c>
      <c r="FM50" s="350" t="str">
        <f>IF(AQ50&gt;0,(VLOOKUP($A50,#REF!,31,0)*AQ50),"")</f>
        <v/>
      </c>
      <c r="FN50" s="349" t="str">
        <f>IF(AR50&gt;0,(VLOOKUP($A50,#REF!,29,0)*AR50),"")</f>
        <v/>
      </c>
      <c r="FO50" s="350" t="str">
        <f>IF(AS50&gt;0,(VLOOKUP($A50,#REF!,31,0)*AS50),"")</f>
        <v/>
      </c>
      <c r="FP50" s="349" t="str">
        <f>IF(AT50&gt;0,(VLOOKUP($A50,#REF!,29,0)*AT50),"")</f>
        <v/>
      </c>
      <c r="FQ50" s="350" t="str">
        <f>IF(AU50&gt;0,(VLOOKUP($A50,#REF!,31,0)*AU50),"")</f>
        <v/>
      </c>
      <c r="FR50" s="349" t="str">
        <f>IF(AV50&gt;0,(VLOOKUP($A50,#REF!,29,0)*AV50),"")</f>
        <v/>
      </c>
      <c r="FS50" s="350" t="str">
        <f>IF(AW50&gt;0,(VLOOKUP($A50,#REF!,31,0)*AW50),"")</f>
        <v/>
      </c>
      <c r="FT50" s="349" t="str">
        <f>IF(AX50&gt;0,(VLOOKUP($A50,#REF!,29,0)*AX50),"")</f>
        <v/>
      </c>
      <c r="FU50" s="350" t="str">
        <f>IF(AY50&gt;0,(VLOOKUP($A50,#REF!,31,0)*AY50),"")</f>
        <v/>
      </c>
      <c r="FV50" s="349" t="str">
        <f>IF(AZ50&gt;0,(VLOOKUP($A50,#REF!,29,0)*AZ50),"")</f>
        <v/>
      </c>
      <c r="FW50" s="350" t="str">
        <f>IF(BA50&gt;0,(VLOOKUP($A50,#REF!,31,0)*BA50),"")</f>
        <v/>
      </c>
      <c r="FX50" s="349" t="str">
        <f>IF(BB50&gt;0,(VLOOKUP($A50,#REF!,29,0)*BB50),"")</f>
        <v/>
      </c>
      <c r="FY50" s="350" t="str">
        <f>IF(BC50&gt;0,(VLOOKUP($A50,#REF!,31,0)*BC50),"")</f>
        <v/>
      </c>
      <c r="FZ50" s="349" t="str">
        <f>IF(BD50&gt;0,(VLOOKUP($A50,#REF!,29,0)*BD50),"")</f>
        <v/>
      </c>
      <c r="GA50" s="350" t="str">
        <f>IF(BE50&gt;0,(VLOOKUP($A50,#REF!,31,0)*BE50),"")</f>
        <v/>
      </c>
      <c r="GB50" s="349" t="str">
        <f>IF(BF50&gt;0,(VLOOKUP($A50,#REF!,29,0)*BF50),"")</f>
        <v/>
      </c>
      <c r="GC50" s="350" t="str">
        <f>IF(BG50&gt;0,(VLOOKUP($A50,#REF!,31,0)*BG50),"")</f>
        <v/>
      </c>
      <c r="GD50" s="349" t="str">
        <f>IF(BH50&gt;0,(VLOOKUP($A50,#REF!,29,0)*BH50),"")</f>
        <v/>
      </c>
      <c r="GE50" s="350" t="str">
        <f>IF(BI50&gt;0,(VLOOKUP($A50,#REF!,31,0)*BI50),"")</f>
        <v/>
      </c>
      <c r="GF50" s="349" t="str">
        <f>IF(BJ50&gt;0,(VLOOKUP($A50,#REF!,29,0)*BJ50),"")</f>
        <v/>
      </c>
      <c r="GG50" s="350" t="str">
        <f>IF(BK50&gt;0,(VLOOKUP($A50,#REF!,31,0)*BK50),"")</f>
        <v/>
      </c>
      <c r="GH50" s="349" t="str">
        <f>IF(BL50&gt;0,(VLOOKUP($A50,#REF!,29,0)*BL50),"")</f>
        <v/>
      </c>
      <c r="GI50" s="350" t="str">
        <f>IF(BM50&gt;0,(VLOOKUP($A50,#REF!,31,0)*BM50),"")</f>
        <v/>
      </c>
      <c r="GJ50" s="349" t="str">
        <f>IF(BN50&gt;0,(VLOOKUP($A50,#REF!,29,0)*BN50),"")</f>
        <v/>
      </c>
      <c r="GK50" s="350" t="str">
        <f>IF(BO50&gt;0,(VLOOKUP($A50,#REF!,31,0)*BO50),"")</f>
        <v/>
      </c>
      <c r="GL50" s="349" t="str">
        <f>IF(BP50&gt;0,(VLOOKUP($A50,#REF!,29,0)*BP50),"")</f>
        <v/>
      </c>
      <c r="GM50" s="350" t="str">
        <f>IF(BQ50&gt;0,(VLOOKUP($A50,#REF!,31,0)*BQ50),"")</f>
        <v/>
      </c>
      <c r="GN50" s="349" t="str">
        <f>IF(BR50&gt;0,(VLOOKUP($A50,#REF!,29,0)*BR50),"")</f>
        <v/>
      </c>
      <c r="GO50" s="350" t="str">
        <f>IF(BS50&gt;0,(VLOOKUP($A50,#REF!,31,0)*BS50),"")</f>
        <v/>
      </c>
      <c r="GP50" s="349" t="str">
        <f>IF(BT50&gt;0,(VLOOKUP($A50,#REF!,29,0)*BT50),"")</f>
        <v/>
      </c>
      <c r="GQ50" s="350" t="str">
        <f>IF(BU50&gt;0,(VLOOKUP($A50,#REF!,31,0)*BU50),"")</f>
        <v/>
      </c>
      <c r="GR50" s="349" t="str">
        <f>IF(BV50&gt;0,(VLOOKUP($A50,#REF!,29,0)*BV50),"")</f>
        <v/>
      </c>
      <c r="GS50" s="350" t="str">
        <f>IF(BW50&gt;0,(VLOOKUP($A50,#REF!,31,0)*BW50),"")</f>
        <v/>
      </c>
      <c r="GT50" s="349" t="str">
        <f>IF(BX50&gt;0,(VLOOKUP($A50,#REF!,29,0)*BX50),"")</f>
        <v/>
      </c>
      <c r="GU50" s="350" t="str">
        <f>IF(BY50&gt;0,(VLOOKUP($A50,#REF!,31,0)*BY50),"")</f>
        <v/>
      </c>
      <c r="GV50" s="349" t="str">
        <f>IF(BZ50&gt;0,(VLOOKUP($A50,#REF!,29,0)*BZ50),"")</f>
        <v/>
      </c>
      <c r="GW50" s="350" t="str">
        <f>IF(CA50&gt;0,(VLOOKUP($A50,#REF!,31,0)*CA50),"")</f>
        <v/>
      </c>
      <c r="GX50" s="349" t="str">
        <f>IF(CB50&gt;0,(VLOOKUP($A50,#REF!,29,0)*CB50),"")</f>
        <v/>
      </c>
      <c r="GY50" s="350" t="str">
        <f>IF(CC50&gt;0,(VLOOKUP($A50,#REF!,31,0)*CC50),"")</f>
        <v/>
      </c>
      <c r="GZ50" s="349" t="str">
        <f>IF(CD50&gt;0,(VLOOKUP($A50,#REF!,29,0)*CD50),"")</f>
        <v/>
      </c>
      <c r="HA50" s="350" t="str">
        <f>IF(CE50&gt;0,(VLOOKUP($A50,#REF!,31,0)*CE50),"")</f>
        <v/>
      </c>
      <c r="HB50" s="349" t="str">
        <f>IF(CF50&gt;0,(VLOOKUP($A50,#REF!,29,0)*CF50),"")</f>
        <v/>
      </c>
      <c r="HC50" s="350" t="str">
        <f>IF(CG50&gt;0,(VLOOKUP($A50,#REF!,31,0)*CG50),"")</f>
        <v/>
      </c>
      <c r="HD50" s="349" t="str">
        <f>IF(CH50&gt;0,(VLOOKUP($A50,#REF!,29,0)*CH50),"")</f>
        <v/>
      </c>
      <c r="HE50" s="350" t="str">
        <f>IF(CI50&gt;0,(VLOOKUP($A50,#REF!,31,0)*CI50),"")</f>
        <v/>
      </c>
      <c r="HF50" s="349" t="str">
        <f>IF(CJ50&gt;0,(VLOOKUP($A50,#REF!,29,0)*CJ50),"")</f>
        <v/>
      </c>
      <c r="HG50" s="350" t="str">
        <f>IF(CK50&gt;0,(VLOOKUP($A50,#REF!,31,0)*CK50),"")</f>
        <v/>
      </c>
      <c r="HH50" s="349" t="str">
        <f>IF(CL50&gt;0,(VLOOKUP($A50,#REF!,29,0)*CL50),"")</f>
        <v/>
      </c>
      <c r="HI50" s="350" t="str">
        <f>IF(CM50&gt;0,(VLOOKUP($A50,#REF!,31,0)*CM50),"")</f>
        <v/>
      </c>
      <c r="HJ50" s="349" t="str">
        <f>IF(CN50&gt;0,(VLOOKUP($A50,#REF!,29,0)*CN50),"")</f>
        <v/>
      </c>
      <c r="HK50" s="350" t="str">
        <f>IF(CO50&gt;0,(VLOOKUP($A50,#REF!,31,0)*CO50),"")</f>
        <v/>
      </c>
      <c r="HL50" s="349" t="str">
        <f>IF(CP50&gt;0,(VLOOKUP($A50,#REF!,29,0)*CP50),"")</f>
        <v/>
      </c>
      <c r="HM50" s="350" t="str">
        <f>IF(CQ50&gt;0,(VLOOKUP($A50,#REF!,31,0)*CQ50),"")</f>
        <v/>
      </c>
      <c r="HN50" s="349" t="str">
        <f>IF(CR50&gt;0,(VLOOKUP($A50,#REF!,29,0)*CR50),"")</f>
        <v/>
      </c>
      <c r="HO50" s="350" t="str">
        <f>IF(CS50&gt;0,(VLOOKUP($A50,#REF!,31,0)*CS50),"")</f>
        <v/>
      </c>
      <c r="HP50" s="349" t="str">
        <f>IF(CT50&gt;0,(VLOOKUP($A50,#REF!,29,0)*CT50),"")</f>
        <v/>
      </c>
      <c r="HQ50" s="350" t="str">
        <f>IF(CU50&gt;0,(VLOOKUP($A50,#REF!,31,0)*CU50),"")</f>
        <v/>
      </c>
      <c r="HR50" s="349" t="str">
        <f>IF(CV50&gt;0,(VLOOKUP($A50,#REF!,29,0)*CV50),"")</f>
        <v/>
      </c>
      <c r="HS50" s="350" t="str">
        <f>IF(CW50&gt;0,(VLOOKUP($A50,#REF!,31,0)*CW50),"")</f>
        <v/>
      </c>
      <c r="HT50" s="349" t="str">
        <f>IF(CX50&gt;0,(VLOOKUP($A50,#REF!,29,0)*CX50),"")</f>
        <v/>
      </c>
      <c r="HU50" s="350" t="str">
        <f>IF(CY50&gt;0,(VLOOKUP($A50,#REF!,31,0)*CY50),"")</f>
        <v/>
      </c>
      <c r="HV50" s="349" t="str">
        <f>IF(CZ50&gt;0,(VLOOKUP($A50,#REF!,29,0)*CZ50),"")</f>
        <v/>
      </c>
      <c r="HW50" s="350" t="str">
        <f>IF(DA50&gt;0,(VLOOKUP($A50,#REF!,31,0)*DA50),"")</f>
        <v/>
      </c>
      <c r="HX50" s="349" t="str">
        <f>IF(DB50&gt;0,(VLOOKUP($A50,#REF!,29,0)*DB50),"")</f>
        <v/>
      </c>
      <c r="HY50" s="350" t="str">
        <f>IF(DC50&gt;0,(VLOOKUP($A50,#REF!,31,0)*DC50),"")</f>
        <v/>
      </c>
      <c r="HZ50" s="349" t="str">
        <f>IF(DD50&gt;0,(VLOOKUP($A50,#REF!,29,0)*DD50),"")</f>
        <v/>
      </c>
      <c r="IA50" s="350" t="str">
        <f>IF(DE50&gt;0,(VLOOKUP($A50,#REF!,31,0)*DE50),"")</f>
        <v/>
      </c>
      <c r="IB50" s="349" t="str">
        <f>IF(DF50&gt;0,(VLOOKUP($A50,#REF!,29,0)*DF50),"")</f>
        <v/>
      </c>
      <c r="IC50" s="350" t="str">
        <f>IF(DG50&gt;0,(VLOOKUP($A50,#REF!,31,0)*DG50),"")</f>
        <v/>
      </c>
      <c r="ID50" s="344"/>
      <c r="IE50" s="344"/>
      <c r="IF50" s="344"/>
    </row>
    <row r="51" spans="1:240" ht="14.25" customHeight="1" x14ac:dyDescent="0.25">
      <c r="A51" s="5" t="s">
        <v>255</v>
      </c>
      <c r="B51" s="8" t="s">
        <v>143</v>
      </c>
      <c r="C51" s="15" t="s">
        <v>144</v>
      </c>
      <c r="D51" s="217" t="str">
        <f t="shared" si="275"/>
        <v/>
      </c>
      <c r="E51" s="215"/>
      <c r="F51" s="13"/>
      <c r="G51" s="56"/>
      <c r="H51" s="13"/>
      <c r="I51" s="56"/>
      <c r="J51" s="13"/>
      <c r="K51" s="56"/>
      <c r="L51" s="13"/>
      <c r="M51" s="56"/>
      <c r="N51" s="13"/>
      <c r="O51" s="56"/>
      <c r="P51" s="13"/>
      <c r="Q51" s="56"/>
      <c r="R51" s="13"/>
      <c r="S51" s="56"/>
      <c r="T51" s="13"/>
      <c r="U51" s="56"/>
      <c r="V51" s="13"/>
      <c r="W51" s="56"/>
      <c r="X51" s="13"/>
      <c r="Y51" s="56"/>
      <c r="Z51" s="13"/>
      <c r="AA51" s="187"/>
      <c r="AB51" s="13"/>
      <c r="AC51" s="56"/>
      <c r="AD51" s="13"/>
      <c r="AE51" s="187"/>
      <c r="AF51" s="13"/>
      <c r="AG51" s="56"/>
      <c r="AH51" s="13"/>
      <c r="AI51" s="56"/>
      <c r="AJ51" s="13"/>
      <c r="AK51" s="56"/>
      <c r="AL51" s="13"/>
      <c r="AM51" s="56"/>
      <c r="AN51" s="13"/>
      <c r="AO51" s="56"/>
      <c r="AP51" s="13"/>
      <c r="AQ51" s="56"/>
      <c r="AR51" s="13"/>
      <c r="AS51" s="56"/>
      <c r="AT51" s="13"/>
      <c r="AU51" s="56"/>
      <c r="AV51" s="13"/>
      <c r="AW51" s="56"/>
      <c r="AX51" s="13"/>
      <c r="AY51" s="56"/>
      <c r="AZ51" s="13"/>
      <c r="BA51" s="56"/>
      <c r="BB51" s="13"/>
      <c r="BC51" s="56"/>
      <c r="BD51" s="13"/>
      <c r="BE51" s="56"/>
      <c r="BF51" s="13"/>
      <c r="BG51" s="56"/>
      <c r="BH51" s="13"/>
      <c r="BI51" s="56"/>
      <c r="BJ51" s="13"/>
      <c r="BK51" s="56"/>
      <c r="BL51" s="13"/>
      <c r="BM51" s="56"/>
      <c r="BN51" s="13"/>
      <c r="BO51" s="56"/>
      <c r="BP51" s="13"/>
      <c r="BQ51" s="187"/>
      <c r="BR51" s="13"/>
      <c r="BS51" s="56"/>
      <c r="BT51" s="13"/>
      <c r="BU51" s="56"/>
      <c r="BV51" s="13"/>
      <c r="BW51" s="56"/>
      <c r="BX51" s="13"/>
      <c r="BY51" s="56"/>
      <c r="BZ51" s="13"/>
      <c r="CA51" s="56"/>
      <c r="CB51" s="13"/>
      <c r="CC51" s="187"/>
      <c r="CD51" s="13"/>
      <c r="CE51" s="56"/>
      <c r="CF51" s="13"/>
      <c r="CG51" s="56"/>
      <c r="CH51" s="13"/>
      <c r="CI51" s="56"/>
      <c r="CJ51" s="13"/>
      <c r="CK51" s="56"/>
      <c r="CL51" s="13"/>
      <c r="CM51" s="56"/>
      <c r="CN51" s="13"/>
      <c r="CO51" s="56"/>
      <c r="CP51" s="13"/>
      <c r="CQ51" s="56"/>
      <c r="CR51" s="13"/>
      <c r="CS51" s="56"/>
      <c r="CT51" s="13"/>
      <c r="CU51" s="187"/>
      <c r="CV51" s="13"/>
      <c r="CW51" s="56"/>
      <c r="CX51" s="13"/>
      <c r="CY51" s="56"/>
      <c r="CZ51" s="13"/>
      <c r="DA51" s="56"/>
      <c r="DB51" s="13"/>
      <c r="DC51" s="56"/>
      <c r="DD51" s="13"/>
      <c r="DE51" s="187"/>
      <c r="DF51" s="13"/>
      <c r="DG51" s="187"/>
      <c r="DH51" s="73"/>
      <c r="DI51" s="45"/>
      <c r="DJ51" s="79"/>
      <c r="DK51" s="73"/>
      <c r="DL51" s="78"/>
      <c r="DM51" s="79"/>
      <c r="DN51" s="5"/>
      <c r="DO51" s="12"/>
      <c r="DP51" s="369"/>
      <c r="DQ51" s="5"/>
      <c r="DR51" s="56"/>
      <c r="DS51" s="5"/>
      <c r="DT51" s="31">
        <f t="shared" si="276"/>
        <v>0</v>
      </c>
      <c r="DU51" s="31" t="e">
        <f>(DT51*(VLOOKUP(A51,#REF!,29,0)))-(IF(DO51="x",MROUND(DP51*(VLOOKUP(A51,#REF!,29,0)*0.08),0.05),0))</f>
        <v>#REF!</v>
      </c>
      <c r="DV51" s="31">
        <f t="shared" si="277"/>
        <v>0</v>
      </c>
      <c r="DW51" s="31" t="e">
        <f>(DV51*(VLOOKUP(A51,#REF!,31,0)))</f>
        <v>#REF!</v>
      </c>
      <c r="DX51" s="318" t="e">
        <f>VLOOKUP(A51,#REF!,33,0)</f>
        <v>#REF!</v>
      </c>
      <c r="DY51" s="31" t="e">
        <f t="shared" si="278"/>
        <v>#REF!</v>
      </c>
      <c r="DZ51" s="309" t="e">
        <f t="shared" si="279"/>
        <v>#REF!</v>
      </c>
      <c r="EA51" s="5"/>
      <c r="EB51" s="41" t="str">
        <f>IF(F51&gt;0,(VLOOKUP($A51,#REF!,29,0)*F51),"")</f>
        <v/>
      </c>
      <c r="EC51" s="55" t="str">
        <f>IF(G51&gt;0,(VLOOKUP($A51,#REF!,31,0)*G51),"")</f>
        <v/>
      </c>
      <c r="ED51" s="41" t="str">
        <f>IF(H51&gt;0,(VLOOKUP($A51,#REF!,29,0)*H51),"")</f>
        <v/>
      </c>
      <c r="EE51" s="55" t="str">
        <f>IF(I51&gt;0,(VLOOKUP($A51,#REF!,31,0)*I51),"")</f>
        <v/>
      </c>
      <c r="EF51" s="41" t="str">
        <f>IF(J51&gt;0,(VLOOKUP($A51,#REF!,29,0)*J51),"")</f>
        <v/>
      </c>
      <c r="EG51" s="55" t="str">
        <f>IF(K51&gt;0,(VLOOKUP($A51,#REF!,31,0)*K51),"")</f>
        <v/>
      </c>
      <c r="EH51" s="41" t="str">
        <f>IF(L51&gt;0,(VLOOKUP($A51,#REF!,29,0)*L51),"")</f>
        <v/>
      </c>
      <c r="EI51" s="55" t="str">
        <f>IF(M51&gt;0,(VLOOKUP($A51,#REF!,31,0)*M51),"")</f>
        <v/>
      </c>
      <c r="EJ51" s="41" t="str">
        <f>IF(N51&gt;0,(VLOOKUP($A51,#REF!,29,0)*N51),"")</f>
        <v/>
      </c>
      <c r="EK51" s="55" t="str">
        <f>IF(O51&gt;0,(VLOOKUP($A51,#REF!,31,0)*O51),"")</f>
        <v/>
      </c>
      <c r="EL51" s="41" t="str">
        <f>IF(P51&gt;0,(VLOOKUP($A51,#REF!,29,0)*P51),"")</f>
        <v/>
      </c>
      <c r="EM51" s="55" t="str">
        <f>IF(Q51&gt;0,(VLOOKUP($A51,#REF!,31,0)*Q51),"")</f>
        <v/>
      </c>
      <c r="EN51" s="41" t="str">
        <f>IF(R51&gt;0,(VLOOKUP($A51,#REF!,29,0)*R51),"")</f>
        <v/>
      </c>
      <c r="EO51" s="55" t="str">
        <f>IF(S51&gt;0,(VLOOKUP($A51,#REF!,31,0)*S51),"")</f>
        <v/>
      </c>
      <c r="EP51" s="41" t="str">
        <f>IF(T51&gt;0,(VLOOKUP($A51,#REF!,29,0)*T51),"")</f>
        <v/>
      </c>
      <c r="EQ51" s="55" t="str">
        <f>IF(U51&gt;0,(VLOOKUP($A51,#REF!,31,0)*U51),"")</f>
        <v/>
      </c>
      <c r="ER51" s="41" t="str">
        <f>IF(V51&gt;0,(VLOOKUP($A51,#REF!,29,0)*V51),"")</f>
        <v/>
      </c>
      <c r="ES51" s="55" t="str">
        <f>IF(W51&gt;0,(VLOOKUP($A51,#REF!,31,0)*W51),"")</f>
        <v/>
      </c>
      <c r="ET51" s="41" t="str">
        <f>IF(X51&gt;0,(VLOOKUP($A51,#REF!,29,0)*X51),"")</f>
        <v/>
      </c>
      <c r="EU51" s="55" t="str">
        <f>IF(Y51&gt;0,(VLOOKUP($A51,#REF!,31,0)*Y51),"")</f>
        <v/>
      </c>
      <c r="EV51" s="41" t="str">
        <f>IF(Z51&gt;0,(VLOOKUP($A51,#REF!,29,0)*Z51),"")</f>
        <v/>
      </c>
      <c r="EW51" s="55" t="str">
        <f>IF(AA51&gt;0,(VLOOKUP($A51,#REF!,31,0)*AA51),"")</f>
        <v/>
      </c>
      <c r="EX51" s="41" t="str">
        <f>IF(AB51&gt;0,(VLOOKUP($A51,#REF!,29,0)*AB51),"")</f>
        <v/>
      </c>
      <c r="EY51" s="55" t="str">
        <f>IF(AC51&gt;0,(VLOOKUP($A51,#REF!,31,0)*AC51),"")</f>
        <v/>
      </c>
      <c r="EZ51" s="41" t="str">
        <f>IF(AD51&gt;0,(VLOOKUP($A51,#REF!,29,0)*AD51),"")</f>
        <v/>
      </c>
      <c r="FA51" s="55" t="str">
        <f>IF(AE51&gt;0,(VLOOKUP($A51,#REF!,31,0)*AE51),"")</f>
        <v/>
      </c>
      <c r="FB51" s="41" t="str">
        <f>IF(AF51&gt;0,(VLOOKUP($A51,#REF!,29,0)*AF51),"")</f>
        <v/>
      </c>
      <c r="FC51" s="55" t="str">
        <f>IF(AG51&gt;0,(VLOOKUP($A51,#REF!,31,0)*AG51),"")</f>
        <v/>
      </c>
      <c r="FD51" s="41" t="str">
        <f>IF(AH51&gt;0,(VLOOKUP($A51,#REF!,29,0)*AH51),"")</f>
        <v/>
      </c>
      <c r="FE51" s="55" t="str">
        <f>IF(AI51&gt;0,(VLOOKUP($A51,#REF!,31,0)*AI51),"")</f>
        <v/>
      </c>
      <c r="FF51" s="41" t="str">
        <f>IF(AJ51&gt;0,(VLOOKUP($A51,#REF!,29,0)*AJ51),"")</f>
        <v/>
      </c>
      <c r="FG51" s="55" t="str">
        <f>IF(AK51&gt;0,(VLOOKUP($A51,#REF!,31,0)*AK51),"")</f>
        <v/>
      </c>
      <c r="FH51" s="41" t="str">
        <f>IF(AL51&gt;0,(VLOOKUP($A51,#REF!,29,0)*AL51),"")</f>
        <v/>
      </c>
      <c r="FI51" s="55" t="str">
        <f>IF(AM51&gt;0,(VLOOKUP($A51,#REF!,31,0)*AM51),"")</f>
        <v/>
      </c>
      <c r="FJ51" s="41" t="str">
        <f>IF(AN51&gt;0,(VLOOKUP($A51,#REF!,29,0)*AN51),"")</f>
        <v/>
      </c>
      <c r="FK51" s="55" t="str">
        <f>IF(AO51&gt;0,(VLOOKUP($A51,#REF!,31,0)*AO51),"")</f>
        <v/>
      </c>
      <c r="FL51" s="41" t="str">
        <f>IF(AP51&gt;0,(VLOOKUP($A51,#REF!,29,0)*AP51),"")</f>
        <v/>
      </c>
      <c r="FM51" s="55" t="str">
        <f>IF(AQ51&gt;0,(VLOOKUP($A51,#REF!,31,0)*AQ51),"")</f>
        <v/>
      </c>
      <c r="FN51" s="41" t="str">
        <f>IF(AR51&gt;0,(VLOOKUP($A51,#REF!,29,0)*AR51),"")</f>
        <v/>
      </c>
      <c r="FO51" s="55" t="str">
        <f>IF(AS51&gt;0,(VLOOKUP($A51,#REF!,31,0)*AS51),"")</f>
        <v/>
      </c>
      <c r="FP51" s="41" t="str">
        <f>IF(AT51&gt;0,(VLOOKUP($A51,#REF!,29,0)*AT51),"")</f>
        <v/>
      </c>
      <c r="FQ51" s="55" t="str">
        <f>IF(AU51&gt;0,(VLOOKUP($A51,#REF!,31,0)*AU51),"")</f>
        <v/>
      </c>
      <c r="FR51" s="41" t="str">
        <f>IF(AV51&gt;0,(VLOOKUP($A51,#REF!,29,0)*AV51),"")</f>
        <v/>
      </c>
      <c r="FS51" s="55" t="str">
        <f>IF(AW51&gt;0,(VLOOKUP($A51,#REF!,31,0)*AW51),"")</f>
        <v/>
      </c>
      <c r="FT51" s="41" t="str">
        <f>IF(AX51&gt;0,(VLOOKUP($A51,#REF!,29,0)*AX51),"")</f>
        <v/>
      </c>
      <c r="FU51" s="55" t="str">
        <f>IF(AY51&gt;0,(VLOOKUP($A51,#REF!,31,0)*AY51),"")</f>
        <v/>
      </c>
      <c r="FV51" s="41" t="str">
        <f>IF(AZ51&gt;0,(VLOOKUP($A51,#REF!,29,0)*AZ51),"")</f>
        <v/>
      </c>
      <c r="FW51" s="55" t="str">
        <f>IF(BA51&gt;0,(VLOOKUP($A51,#REF!,31,0)*BA51),"")</f>
        <v/>
      </c>
      <c r="FX51" s="41" t="str">
        <f>IF(BB51&gt;0,(VLOOKUP($A51,#REF!,29,0)*BB51),"")</f>
        <v/>
      </c>
      <c r="FY51" s="55" t="str">
        <f>IF(BC51&gt;0,(VLOOKUP($A51,#REF!,31,0)*BC51),"")</f>
        <v/>
      </c>
      <c r="FZ51" s="41" t="str">
        <f>IF(BD51&gt;0,(VLOOKUP($A51,#REF!,29,0)*BD51),"")</f>
        <v/>
      </c>
      <c r="GA51" s="55" t="str">
        <f>IF(BE51&gt;0,(VLOOKUP($A51,#REF!,31,0)*BE51),"")</f>
        <v/>
      </c>
      <c r="GB51" s="41" t="str">
        <f>IF(BF51&gt;0,(VLOOKUP($A51,#REF!,29,0)*BF51),"")</f>
        <v/>
      </c>
      <c r="GC51" s="55" t="str">
        <f>IF(BG51&gt;0,(VLOOKUP($A51,#REF!,31,0)*BG51),"")</f>
        <v/>
      </c>
      <c r="GD51" s="41" t="str">
        <f>IF(BH51&gt;0,(VLOOKUP($A51,#REF!,29,0)*BH51),"")</f>
        <v/>
      </c>
      <c r="GE51" s="55" t="str">
        <f>IF(BI51&gt;0,(VLOOKUP($A51,#REF!,31,0)*BI51),"")</f>
        <v/>
      </c>
      <c r="GF51" s="41" t="str">
        <f>IF(BJ51&gt;0,(VLOOKUP($A51,#REF!,29,0)*BJ51),"")</f>
        <v/>
      </c>
      <c r="GG51" s="55" t="str">
        <f>IF(BK51&gt;0,(VLOOKUP($A51,#REF!,31,0)*BK51),"")</f>
        <v/>
      </c>
      <c r="GH51" s="41" t="str">
        <f>IF(BL51&gt;0,(VLOOKUP($A51,#REF!,29,0)*BL51),"")</f>
        <v/>
      </c>
      <c r="GI51" s="55" t="str">
        <f>IF(BM51&gt;0,(VLOOKUP($A51,#REF!,31,0)*BM51),"")</f>
        <v/>
      </c>
      <c r="GJ51" s="41" t="str">
        <f>IF(BN51&gt;0,(VLOOKUP($A51,#REF!,29,0)*BN51),"")</f>
        <v/>
      </c>
      <c r="GK51" s="55" t="str">
        <f>IF(BO51&gt;0,(VLOOKUP($A51,#REF!,31,0)*BO51),"")</f>
        <v/>
      </c>
      <c r="GL51" s="41" t="str">
        <f>IF(BP51&gt;0,(VLOOKUP($A51,#REF!,29,0)*BP51),"")</f>
        <v/>
      </c>
      <c r="GM51" s="55" t="str">
        <f>IF(BQ51&gt;0,(VLOOKUP($A51,#REF!,31,0)*BQ51),"")</f>
        <v/>
      </c>
      <c r="GN51" s="41" t="str">
        <f>IF(BR51&gt;0,(VLOOKUP($A51,#REF!,29,0)*BR51),"")</f>
        <v/>
      </c>
      <c r="GO51" s="55" t="str">
        <f>IF(BS51&gt;0,(VLOOKUP($A51,#REF!,31,0)*BS51),"")</f>
        <v/>
      </c>
      <c r="GP51" s="41" t="str">
        <f>IF(BT51&gt;0,(VLOOKUP($A51,#REF!,29,0)*BT51),"")</f>
        <v/>
      </c>
      <c r="GQ51" s="55" t="str">
        <f>IF(BU51&gt;0,(VLOOKUP($A51,#REF!,31,0)*BU51),"")</f>
        <v/>
      </c>
      <c r="GR51" s="41" t="str">
        <f>IF(BV51&gt;0,(VLOOKUP($A51,#REF!,29,0)*BV51),"")</f>
        <v/>
      </c>
      <c r="GS51" s="55" t="str">
        <f>IF(BW51&gt;0,(VLOOKUP($A51,#REF!,31,0)*BW51),"")</f>
        <v/>
      </c>
      <c r="GT51" s="41" t="str">
        <f>IF(BX51&gt;0,(VLOOKUP($A51,#REF!,29,0)*BX51),"")</f>
        <v/>
      </c>
      <c r="GU51" s="55" t="str">
        <f>IF(BY51&gt;0,(VLOOKUP($A51,#REF!,31,0)*BY51),"")</f>
        <v/>
      </c>
      <c r="GV51" s="41" t="str">
        <f>IF(BZ51&gt;0,(VLOOKUP($A51,#REF!,29,0)*BZ51),"")</f>
        <v/>
      </c>
      <c r="GW51" s="55" t="str">
        <f>IF(CA51&gt;0,(VLOOKUP($A51,#REF!,31,0)*CA51),"")</f>
        <v/>
      </c>
      <c r="GX51" s="41" t="str">
        <f>IF(CB51&gt;0,(VLOOKUP($A51,#REF!,29,0)*CB51),"")</f>
        <v/>
      </c>
      <c r="GY51" s="55" t="str">
        <f>IF(CC51&gt;0,(VLOOKUP($A51,#REF!,31,0)*CC51),"")</f>
        <v/>
      </c>
      <c r="GZ51" s="41" t="str">
        <f>IF(CD51&gt;0,(VLOOKUP($A51,#REF!,29,0)*CD51),"")</f>
        <v/>
      </c>
      <c r="HA51" s="55" t="str">
        <f>IF(CE51&gt;0,(VLOOKUP($A51,#REF!,31,0)*CE51),"")</f>
        <v/>
      </c>
      <c r="HB51" s="41" t="str">
        <f>IF(CF51&gt;0,(VLOOKUP($A51,#REF!,29,0)*CF51),"")</f>
        <v/>
      </c>
      <c r="HC51" s="55" t="str">
        <f>IF(CG51&gt;0,(VLOOKUP($A51,#REF!,31,0)*CG51),"")</f>
        <v/>
      </c>
      <c r="HD51" s="41" t="str">
        <f>IF(CH51&gt;0,(VLOOKUP($A51,#REF!,29,0)*CH51),"")</f>
        <v/>
      </c>
      <c r="HE51" s="55" t="str">
        <f>IF(CI51&gt;0,(VLOOKUP($A51,#REF!,31,0)*CI51),"")</f>
        <v/>
      </c>
      <c r="HF51" s="41" t="str">
        <f>IF(CJ51&gt;0,(VLOOKUP($A51,#REF!,29,0)*CJ51),"")</f>
        <v/>
      </c>
      <c r="HG51" s="55" t="str">
        <f>IF(CK51&gt;0,(VLOOKUP($A51,#REF!,31,0)*CK51),"")</f>
        <v/>
      </c>
      <c r="HH51" s="41" t="str">
        <f>IF(CL51&gt;0,(VLOOKUP($A51,#REF!,29,0)*CL51),"")</f>
        <v/>
      </c>
      <c r="HI51" s="55" t="str">
        <f>IF(CM51&gt;0,(VLOOKUP($A51,#REF!,31,0)*CM51),"")</f>
        <v/>
      </c>
      <c r="HJ51" s="41" t="str">
        <f>IF(CN51&gt;0,(VLOOKUP($A51,#REF!,29,0)*CN51),"")</f>
        <v/>
      </c>
      <c r="HK51" s="55" t="str">
        <f>IF(CO51&gt;0,(VLOOKUP($A51,#REF!,31,0)*CO51),"")</f>
        <v/>
      </c>
      <c r="HL51" s="41" t="str">
        <f>IF(CP51&gt;0,(VLOOKUP($A51,#REF!,29,0)*CP51),"")</f>
        <v/>
      </c>
      <c r="HM51" s="55" t="str">
        <f>IF(CQ51&gt;0,(VLOOKUP($A51,#REF!,31,0)*CQ51),"")</f>
        <v/>
      </c>
      <c r="HN51" s="41" t="str">
        <f>IF(CR51&gt;0,(VLOOKUP($A51,#REF!,29,0)*CR51),"")</f>
        <v/>
      </c>
      <c r="HO51" s="55" t="str">
        <f>IF(CS51&gt;0,(VLOOKUP($A51,#REF!,31,0)*CS51),"")</f>
        <v/>
      </c>
      <c r="HP51" s="41" t="str">
        <f>IF(CT51&gt;0,(VLOOKUP($A51,#REF!,29,0)*CT51),"")</f>
        <v/>
      </c>
      <c r="HQ51" s="55" t="str">
        <f>IF(CU51&gt;0,(VLOOKUP($A51,#REF!,31,0)*CU51),"")</f>
        <v/>
      </c>
      <c r="HR51" s="41" t="str">
        <f>IF(CV51&gt;0,(VLOOKUP($A51,#REF!,29,0)*CV51),"")</f>
        <v/>
      </c>
      <c r="HS51" s="55" t="str">
        <f>IF(CW51&gt;0,(VLOOKUP($A51,#REF!,31,0)*CW51),"")</f>
        <v/>
      </c>
      <c r="HT51" s="41" t="str">
        <f>IF(CX51&gt;0,(VLOOKUP($A51,#REF!,29,0)*CX51),"")</f>
        <v/>
      </c>
      <c r="HU51" s="55" t="str">
        <f>IF(CY51&gt;0,(VLOOKUP($A51,#REF!,31,0)*CY51),"")</f>
        <v/>
      </c>
      <c r="HV51" s="41" t="str">
        <f>IF(CZ51&gt;0,(VLOOKUP($A51,#REF!,29,0)*CZ51),"")</f>
        <v/>
      </c>
      <c r="HW51" s="55" t="str">
        <f>IF(DA51&gt;0,(VLOOKUP($A51,#REF!,31,0)*DA51),"")</f>
        <v/>
      </c>
      <c r="HX51" s="41" t="str">
        <f>IF(DB51&gt;0,(VLOOKUP($A51,#REF!,29,0)*DB51),"")</f>
        <v/>
      </c>
      <c r="HY51" s="55" t="str">
        <f>IF(DC51&gt;0,(VLOOKUP($A51,#REF!,31,0)*DC51),"")</f>
        <v/>
      </c>
      <c r="HZ51" s="41" t="str">
        <f>IF(DD51&gt;0,(VLOOKUP($A51,#REF!,29,0)*DD51),"")</f>
        <v/>
      </c>
      <c r="IA51" s="55" t="str">
        <f>IF(DE51&gt;0,(VLOOKUP($A51,#REF!,31,0)*DE51),"")</f>
        <v/>
      </c>
      <c r="IB51" s="41" t="str">
        <f>IF(DF51&gt;0,(VLOOKUP($A51,#REF!,29,0)*DF51),"")</f>
        <v/>
      </c>
      <c r="IC51" s="55" t="str">
        <f>IF(DG51&gt;0,(VLOOKUP($A51,#REF!,31,0)*DG51),"")</f>
        <v/>
      </c>
      <c r="ID51" s="5"/>
      <c r="IE51" s="5"/>
      <c r="IF51" s="5"/>
    </row>
    <row r="52" spans="1:240" x14ac:dyDescent="0.25">
      <c r="A52" s="344" t="s">
        <v>270</v>
      </c>
      <c r="B52" s="360" t="s">
        <v>47</v>
      </c>
      <c r="C52" s="361" t="s">
        <v>48</v>
      </c>
      <c r="D52" s="347">
        <f t="shared" si="275"/>
        <v>120</v>
      </c>
      <c r="E52" s="348"/>
      <c r="F52" s="362"/>
      <c r="G52" s="363"/>
      <c r="H52" s="362"/>
      <c r="I52" s="363"/>
      <c r="J52" s="362"/>
      <c r="K52" s="363"/>
      <c r="L52" s="362"/>
      <c r="M52" s="363"/>
      <c r="N52" s="362"/>
      <c r="O52" s="363"/>
      <c r="P52" s="362"/>
      <c r="Q52" s="363"/>
      <c r="R52" s="362"/>
      <c r="S52" s="363"/>
      <c r="T52" s="362"/>
      <c r="U52" s="363"/>
      <c r="V52" s="362"/>
      <c r="W52" s="363"/>
      <c r="X52" s="362"/>
      <c r="Y52" s="363"/>
      <c r="Z52" s="362"/>
      <c r="AA52" s="364"/>
      <c r="AB52" s="362"/>
      <c r="AC52" s="363"/>
      <c r="AD52" s="362"/>
      <c r="AE52" s="364"/>
      <c r="AF52" s="362"/>
      <c r="AG52" s="363"/>
      <c r="AH52" s="362"/>
      <c r="AI52" s="363"/>
      <c r="AJ52" s="362"/>
      <c r="AK52" s="363"/>
      <c r="AL52" s="362"/>
      <c r="AM52" s="363"/>
      <c r="AN52" s="362"/>
      <c r="AO52" s="363"/>
      <c r="AP52" s="362"/>
      <c r="AQ52" s="363"/>
      <c r="AR52" s="362"/>
      <c r="AS52" s="363"/>
      <c r="AT52" s="362"/>
      <c r="AU52" s="363"/>
      <c r="AV52" s="362"/>
      <c r="AW52" s="363"/>
      <c r="AX52" s="362"/>
      <c r="AY52" s="363"/>
      <c r="AZ52" s="362"/>
      <c r="BA52" s="363"/>
      <c r="BB52" s="362"/>
      <c r="BC52" s="363"/>
      <c r="BD52" s="362"/>
      <c r="BE52" s="363"/>
      <c r="BF52" s="362"/>
      <c r="BG52" s="363"/>
      <c r="BH52" s="362"/>
      <c r="BI52" s="363"/>
      <c r="BJ52" s="362"/>
      <c r="BK52" s="363"/>
      <c r="BL52" s="362"/>
      <c r="BM52" s="363"/>
      <c r="BN52" s="362"/>
      <c r="BO52" s="363"/>
      <c r="BP52" s="362"/>
      <c r="BQ52" s="364"/>
      <c r="BR52" s="362"/>
      <c r="BS52" s="363"/>
      <c r="BT52" s="362"/>
      <c r="BU52" s="363"/>
      <c r="BV52" s="362"/>
      <c r="BW52" s="363"/>
      <c r="BX52" s="362"/>
      <c r="BY52" s="363"/>
      <c r="BZ52" s="362"/>
      <c r="CA52" s="363"/>
      <c r="CB52" s="362"/>
      <c r="CC52" s="364"/>
      <c r="CD52" s="362">
        <v>80</v>
      </c>
      <c r="CE52" s="363"/>
      <c r="CF52" s="362"/>
      <c r="CG52" s="363"/>
      <c r="CH52" s="362"/>
      <c r="CI52" s="363"/>
      <c r="CJ52" s="362"/>
      <c r="CK52" s="363"/>
      <c r="CL52" s="362"/>
      <c r="CM52" s="363"/>
      <c r="CN52" s="362"/>
      <c r="CO52" s="363"/>
      <c r="CP52" s="362">
        <v>40</v>
      </c>
      <c r="CQ52" s="363"/>
      <c r="CR52" s="362"/>
      <c r="CS52" s="363"/>
      <c r="CT52" s="362"/>
      <c r="CU52" s="364"/>
      <c r="CV52" s="362"/>
      <c r="CW52" s="363"/>
      <c r="CX52" s="362"/>
      <c r="CY52" s="363"/>
      <c r="CZ52" s="362"/>
      <c r="DA52" s="363"/>
      <c r="DB52" s="362"/>
      <c r="DC52" s="363"/>
      <c r="DD52" s="362"/>
      <c r="DE52" s="364"/>
      <c r="DF52" s="362"/>
      <c r="DG52" s="364"/>
      <c r="DH52" s="352"/>
      <c r="DI52" s="365"/>
      <c r="DJ52" s="363"/>
      <c r="DK52" s="352"/>
      <c r="DL52" s="365"/>
      <c r="DM52" s="363"/>
      <c r="DN52" s="344"/>
      <c r="DO52" s="366"/>
      <c r="DP52" s="367"/>
      <c r="DQ52" s="344"/>
      <c r="DR52" s="363"/>
      <c r="DS52" s="344"/>
      <c r="DT52" s="357">
        <f t="shared" si="276"/>
        <v>120</v>
      </c>
      <c r="DU52" s="357" t="e">
        <f>(DT52*(VLOOKUP(A52,#REF!,29,0)))-(IF(DO52="x",MROUND(DP52*(VLOOKUP(A52,#REF!,29,0)*0.08),0.05),0))</f>
        <v>#REF!</v>
      </c>
      <c r="DV52" s="357">
        <f t="shared" si="277"/>
        <v>0</v>
      </c>
      <c r="DW52" s="357" t="e">
        <f>(DV52*(VLOOKUP(A52,#REF!,31,0)))</f>
        <v>#REF!</v>
      </c>
      <c r="DX52" s="358" t="e">
        <f>VLOOKUP(A52,#REF!,33,0)</f>
        <v>#REF!</v>
      </c>
      <c r="DY52" s="357" t="e">
        <f t="shared" si="278"/>
        <v>#REF!</v>
      </c>
      <c r="DZ52" s="359" t="e">
        <f t="shared" si="279"/>
        <v>#REF!</v>
      </c>
      <c r="EA52" s="344"/>
      <c r="EB52" s="349" t="str">
        <f>IF(F52&gt;0,(VLOOKUP($A52,#REF!,29,0)*F52),"")</f>
        <v/>
      </c>
      <c r="EC52" s="350" t="str">
        <f>IF(G52&gt;0,(VLOOKUP($A52,#REF!,31,0)*G52),"")</f>
        <v/>
      </c>
      <c r="ED52" s="349" t="str">
        <f>IF(H52&gt;0,(VLOOKUP($A52,#REF!,29,0)*H52),"")</f>
        <v/>
      </c>
      <c r="EE52" s="350" t="str">
        <f>IF(I52&gt;0,(VLOOKUP($A52,#REF!,31,0)*I52),"")</f>
        <v/>
      </c>
      <c r="EF52" s="349" t="str">
        <f>IF(J52&gt;0,(VLOOKUP($A52,#REF!,29,0)*J52),"")</f>
        <v/>
      </c>
      <c r="EG52" s="350" t="str">
        <f>IF(K52&gt;0,(VLOOKUP($A52,#REF!,31,0)*K52),"")</f>
        <v/>
      </c>
      <c r="EH52" s="349" t="str">
        <f>IF(L52&gt;0,(VLOOKUP($A52,#REF!,29,0)*L52),"")</f>
        <v/>
      </c>
      <c r="EI52" s="350" t="str">
        <f>IF(M52&gt;0,(VLOOKUP($A52,#REF!,31,0)*M52),"")</f>
        <v/>
      </c>
      <c r="EJ52" s="349" t="str">
        <f>IF(N52&gt;0,(VLOOKUP($A52,#REF!,29,0)*N52),"")</f>
        <v/>
      </c>
      <c r="EK52" s="350" t="str">
        <f>IF(O52&gt;0,(VLOOKUP($A52,#REF!,31,0)*O52),"")</f>
        <v/>
      </c>
      <c r="EL52" s="349" t="str">
        <f>IF(P52&gt;0,(VLOOKUP($A52,#REF!,29,0)*P52),"")</f>
        <v/>
      </c>
      <c r="EM52" s="350" t="str">
        <f>IF(Q52&gt;0,(VLOOKUP($A52,#REF!,31,0)*Q52),"")</f>
        <v/>
      </c>
      <c r="EN52" s="349" t="str">
        <f>IF(R52&gt;0,(VLOOKUP($A52,#REF!,29,0)*R52),"")</f>
        <v/>
      </c>
      <c r="EO52" s="350" t="str">
        <f>IF(S52&gt;0,(VLOOKUP($A52,#REF!,31,0)*S52),"")</f>
        <v/>
      </c>
      <c r="EP52" s="349" t="str">
        <f>IF(T52&gt;0,(VLOOKUP($A52,#REF!,29,0)*T52),"")</f>
        <v/>
      </c>
      <c r="EQ52" s="350" t="str">
        <f>IF(U52&gt;0,(VLOOKUP($A52,#REF!,31,0)*U52),"")</f>
        <v/>
      </c>
      <c r="ER52" s="349" t="str">
        <f>IF(V52&gt;0,(VLOOKUP($A52,#REF!,29,0)*V52),"")</f>
        <v/>
      </c>
      <c r="ES52" s="350" t="str">
        <f>IF(W52&gt;0,(VLOOKUP($A52,#REF!,31,0)*W52),"")</f>
        <v/>
      </c>
      <c r="ET52" s="349" t="str">
        <f>IF(X52&gt;0,(VLOOKUP($A52,#REF!,29,0)*X52),"")</f>
        <v/>
      </c>
      <c r="EU52" s="350" t="str">
        <f>IF(Y52&gt;0,(VLOOKUP($A52,#REF!,31,0)*Y52),"")</f>
        <v/>
      </c>
      <c r="EV52" s="349" t="str">
        <f>IF(Z52&gt;0,(VLOOKUP($A52,#REF!,29,0)*Z52),"")</f>
        <v/>
      </c>
      <c r="EW52" s="350" t="str">
        <f>IF(AA52&gt;0,(VLOOKUP($A52,#REF!,31,0)*AA52),"")</f>
        <v/>
      </c>
      <c r="EX52" s="349" t="str">
        <f>IF(AB52&gt;0,(VLOOKUP($A52,#REF!,29,0)*AB52),"")</f>
        <v/>
      </c>
      <c r="EY52" s="350" t="str">
        <f>IF(AC52&gt;0,(VLOOKUP($A52,#REF!,31,0)*AC52),"")</f>
        <v/>
      </c>
      <c r="EZ52" s="349" t="str">
        <f>IF(AD52&gt;0,(VLOOKUP($A52,#REF!,29,0)*AD52),"")</f>
        <v/>
      </c>
      <c r="FA52" s="350" t="str">
        <f>IF(AE52&gt;0,(VLOOKUP($A52,#REF!,31,0)*AE52),"")</f>
        <v/>
      </c>
      <c r="FB52" s="349" t="str">
        <f>IF(AF52&gt;0,(VLOOKUP($A52,#REF!,29,0)*AF52),"")</f>
        <v/>
      </c>
      <c r="FC52" s="350" t="str">
        <f>IF(AG52&gt;0,(VLOOKUP($A52,#REF!,31,0)*AG52),"")</f>
        <v/>
      </c>
      <c r="FD52" s="349" t="str">
        <f>IF(AH52&gt;0,(VLOOKUP($A52,#REF!,29,0)*AH52),"")</f>
        <v/>
      </c>
      <c r="FE52" s="350" t="str">
        <f>IF(AI52&gt;0,(VLOOKUP($A52,#REF!,31,0)*AI52),"")</f>
        <v/>
      </c>
      <c r="FF52" s="349" t="str">
        <f>IF(AJ52&gt;0,(VLOOKUP($A52,#REF!,29,0)*AJ52),"")</f>
        <v/>
      </c>
      <c r="FG52" s="350" t="str">
        <f>IF(AK52&gt;0,(VLOOKUP($A52,#REF!,31,0)*AK52),"")</f>
        <v/>
      </c>
      <c r="FH52" s="349" t="str">
        <f>IF(AL52&gt;0,(VLOOKUP($A52,#REF!,29,0)*AL52),"")</f>
        <v/>
      </c>
      <c r="FI52" s="350" t="str">
        <f>IF(AM52&gt;0,(VLOOKUP($A52,#REF!,31,0)*AM52),"")</f>
        <v/>
      </c>
      <c r="FJ52" s="349" t="str">
        <f>IF(AN52&gt;0,(VLOOKUP($A52,#REF!,29,0)*AN52),"")</f>
        <v/>
      </c>
      <c r="FK52" s="350" t="str">
        <f>IF(AO52&gt;0,(VLOOKUP($A52,#REF!,31,0)*AO52),"")</f>
        <v/>
      </c>
      <c r="FL52" s="349" t="str">
        <f>IF(AP52&gt;0,(VLOOKUP($A52,#REF!,29,0)*AP52),"")</f>
        <v/>
      </c>
      <c r="FM52" s="350" t="str">
        <f>IF(AQ52&gt;0,(VLOOKUP($A52,#REF!,31,0)*AQ52),"")</f>
        <v/>
      </c>
      <c r="FN52" s="349" t="str">
        <f>IF(AR52&gt;0,(VLOOKUP($A52,#REF!,29,0)*AR52),"")</f>
        <v/>
      </c>
      <c r="FO52" s="350" t="str">
        <f>IF(AS52&gt;0,(VLOOKUP($A52,#REF!,31,0)*AS52),"")</f>
        <v/>
      </c>
      <c r="FP52" s="349" t="str">
        <f>IF(AT52&gt;0,(VLOOKUP($A52,#REF!,29,0)*AT52),"")</f>
        <v/>
      </c>
      <c r="FQ52" s="350" t="str">
        <f>IF(AU52&gt;0,(VLOOKUP($A52,#REF!,31,0)*AU52),"")</f>
        <v/>
      </c>
      <c r="FR52" s="349" t="str">
        <f>IF(AV52&gt;0,(VLOOKUP($A52,#REF!,29,0)*AV52),"")</f>
        <v/>
      </c>
      <c r="FS52" s="350" t="str">
        <f>IF(AW52&gt;0,(VLOOKUP($A52,#REF!,31,0)*AW52),"")</f>
        <v/>
      </c>
      <c r="FT52" s="349" t="str">
        <f>IF(AX52&gt;0,(VLOOKUP($A52,#REF!,29,0)*AX52),"")</f>
        <v/>
      </c>
      <c r="FU52" s="350" t="str">
        <f>IF(AY52&gt;0,(VLOOKUP($A52,#REF!,31,0)*AY52),"")</f>
        <v/>
      </c>
      <c r="FV52" s="349" t="str">
        <f>IF(AZ52&gt;0,(VLOOKUP($A52,#REF!,29,0)*AZ52),"")</f>
        <v/>
      </c>
      <c r="FW52" s="350" t="str">
        <f>IF(BA52&gt;0,(VLOOKUP($A52,#REF!,31,0)*BA52),"")</f>
        <v/>
      </c>
      <c r="FX52" s="349" t="str">
        <f>IF(BB52&gt;0,(VLOOKUP($A52,#REF!,29,0)*BB52),"")</f>
        <v/>
      </c>
      <c r="FY52" s="350" t="str">
        <f>IF(BC52&gt;0,(VLOOKUP($A52,#REF!,31,0)*BC52),"")</f>
        <v/>
      </c>
      <c r="FZ52" s="349" t="str">
        <f>IF(BD52&gt;0,(VLOOKUP($A52,#REF!,29,0)*BD52),"")</f>
        <v/>
      </c>
      <c r="GA52" s="350" t="str">
        <f>IF(BE52&gt;0,(VLOOKUP($A52,#REF!,31,0)*BE52),"")</f>
        <v/>
      </c>
      <c r="GB52" s="349" t="str">
        <f>IF(BF52&gt;0,(VLOOKUP($A52,#REF!,29,0)*BF52),"")</f>
        <v/>
      </c>
      <c r="GC52" s="350" t="str">
        <f>IF(BG52&gt;0,(VLOOKUP($A52,#REF!,31,0)*BG52),"")</f>
        <v/>
      </c>
      <c r="GD52" s="349" t="str">
        <f>IF(BH52&gt;0,(VLOOKUP($A52,#REF!,29,0)*BH52),"")</f>
        <v/>
      </c>
      <c r="GE52" s="350" t="str">
        <f>IF(BI52&gt;0,(VLOOKUP($A52,#REF!,31,0)*BI52),"")</f>
        <v/>
      </c>
      <c r="GF52" s="349" t="str">
        <f>IF(BJ52&gt;0,(VLOOKUP($A52,#REF!,29,0)*BJ52),"")</f>
        <v/>
      </c>
      <c r="GG52" s="350" t="str">
        <f>IF(BK52&gt;0,(VLOOKUP($A52,#REF!,31,0)*BK52),"")</f>
        <v/>
      </c>
      <c r="GH52" s="349" t="str">
        <f>IF(BL52&gt;0,(VLOOKUP($A52,#REF!,29,0)*BL52),"")</f>
        <v/>
      </c>
      <c r="GI52" s="350" t="str">
        <f>IF(BM52&gt;0,(VLOOKUP($A52,#REF!,31,0)*BM52),"")</f>
        <v/>
      </c>
      <c r="GJ52" s="349" t="str">
        <f>IF(BN52&gt;0,(VLOOKUP($A52,#REF!,29,0)*BN52),"")</f>
        <v/>
      </c>
      <c r="GK52" s="350" t="str">
        <f>IF(BO52&gt;0,(VLOOKUP($A52,#REF!,31,0)*BO52),"")</f>
        <v/>
      </c>
      <c r="GL52" s="349" t="str">
        <f>IF(BP52&gt;0,(VLOOKUP($A52,#REF!,29,0)*BP52),"")</f>
        <v/>
      </c>
      <c r="GM52" s="350" t="str">
        <f>IF(BQ52&gt;0,(VLOOKUP($A52,#REF!,31,0)*BQ52),"")</f>
        <v/>
      </c>
      <c r="GN52" s="349" t="str">
        <f>IF(BR52&gt;0,(VLOOKUP($A52,#REF!,29,0)*BR52),"")</f>
        <v/>
      </c>
      <c r="GO52" s="350" t="str">
        <f>IF(BS52&gt;0,(VLOOKUP($A52,#REF!,31,0)*BS52),"")</f>
        <v/>
      </c>
      <c r="GP52" s="349" t="str">
        <f>IF(BT52&gt;0,(VLOOKUP($A52,#REF!,29,0)*BT52),"")</f>
        <v/>
      </c>
      <c r="GQ52" s="350" t="str">
        <f>IF(BU52&gt;0,(VLOOKUP($A52,#REF!,31,0)*BU52),"")</f>
        <v/>
      </c>
      <c r="GR52" s="349" t="str">
        <f>IF(BV52&gt;0,(VLOOKUP($A52,#REF!,29,0)*BV52),"")</f>
        <v/>
      </c>
      <c r="GS52" s="350" t="str">
        <f>IF(BW52&gt;0,(VLOOKUP($A52,#REF!,31,0)*BW52),"")</f>
        <v/>
      </c>
      <c r="GT52" s="349" t="str">
        <f>IF(BX52&gt;0,(VLOOKUP($A52,#REF!,29,0)*BX52),"")</f>
        <v/>
      </c>
      <c r="GU52" s="350" t="str">
        <f>IF(BY52&gt;0,(VLOOKUP($A52,#REF!,31,0)*BY52),"")</f>
        <v/>
      </c>
      <c r="GV52" s="349" t="str">
        <f>IF(BZ52&gt;0,(VLOOKUP($A52,#REF!,29,0)*BZ52),"")</f>
        <v/>
      </c>
      <c r="GW52" s="350" t="str">
        <f>IF(CA52&gt;0,(VLOOKUP($A52,#REF!,31,0)*CA52),"")</f>
        <v/>
      </c>
      <c r="GX52" s="349" t="str">
        <f>IF(CB52&gt;0,(VLOOKUP($A52,#REF!,29,0)*CB52),"")</f>
        <v/>
      </c>
      <c r="GY52" s="350" t="str">
        <f>IF(CC52&gt;0,(VLOOKUP($A52,#REF!,31,0)*CC52),"")</f>
        <v/>
      </c>
      <c r="GZ52" s="349" t="e">
        <f>IF(CD52&gt;0,(VLOOKUP($A52,#REF!,29,0)*CD52),"")</f>
        <v>#REF!</v>
      </c>
      <c r="HA52" s="350" t="str">
        <f>IF(CE52&gt;0,(VLOOKUP($A52,#REF!,31,0)*CE52),"")</f>
        <v/>
      </c>
      <c r="HB52" s="349" t="str">
        <f>IF(CF52&gt;0,(VLOOKUP($A52,#REF!,29,0)*CF52),"")</f>
        <v/>
      </c>
      <c r="HC52" s="350" t="str">
        <f>IF(CG52&gt;0,(VLOOKUP($A52,#REF!,31,0)*CG52),"")</f>
        <v/>
      </c>
      <c r="HD52" s="349" t="str">
        <f>IF(CH52&gt;0,(VLOOKUP($A52,#REF!,29,0)*CH52),"")</f>
        <v/>
      </c>
      <c r="HE52" s="350" t="str">
        <f>IF(CI52&gt;0,(VLOOKUP($A52,#REF!,31,0)*CI52),"")</f>
        <v/>
      </c>
      <c r="HF52" s="349" t="str">
        <f>IF(CJ52&gt;0,(VLOOKUP($A52,#REF!,29,0)*CJ52),"")</f>
        <v/>
      </c>
      <c r="HG52" s="350" t="str">
        <f>IF(CK52&gt;0,(VLOOKUP($A52,#REF!,31,0)*CK52),"")</f>
        <v/>
      </c>
      <c r="HH52" s="349" t="str">
        <f>IF(CL52&gt;0,(VLOOKUP($A52,#REF!,29,0)*CL52),"")</f>
        <v/>
      </c>
      <c r="HI52" s="350" t="str">
        <f>IF(CM52&gt;0,(VLOOKUP($A52,#REF!,31,0)*CM52),"")</f>
        <v/>
      </c>
      <c r="HJ52" s="349" t="str">
        <f>IF(CN52&gt;0,(VLOOKUP($A52,#REF!,29,0)*CN52),"")</f>
        <v/>
      </c>
      <c r="HK52" s="350" t="str">
        <f>IF(CO52&gt;0,(VLOOKUP($A52,#REF!,31,0)*CO52),"")</f>
        <v/>
      </c>
      <c r="HL52" s="349" t="e">
        <f>IF(CP52&gt;0,(VLOOKUP($A52,#REF!,29,0)*CP52),"")</f>
        <v>#REF!</v>
      </c>
      <c r="HM52" s="350" t="str">
        <f>IF(CQ52&gt;0,(VLOOKUP($A52,#REF!,31,0)*CQ52),"")</f>
        <v/>
      </c>
      <c r="HN52" s="349" t="str">
        <f>IF(CR52&gt;0,(VLOOKUP($A52,#REF!,29,0)*CR52),"")</f>
        <v/>
      </c>
      <c r="HO52" s="350" t="str">
        <f>IF(CS52&gt;0,(VLOOKUP($A52,#REF!,31,0)*CS52),"")</f>
        <v/>
      </c>
      <c r="HP52" s="349" t="str">
        <f>IF(CT52&gt;0,(VLOOKUP($A52,#REF!,29,0)*CT52),"")</f>
        <v/>
      </c>
      <c r="HQ52" s="350" t="str">
        <f>IF(CU52&gt;0,(VLOOKUP($A52,#REF!,31,0)*CU52),"")</f>
        <v/>
      </c>
      <c r="HR52" s="349" t="str">
        <f>IF(CV52&gt;0,(VLOOKUP($A52,#REF!,29,0)*CV52),"")</f>
        <v/>
      </c>
      <c r="HS52" s="350" t="str">
        <f>IF(CW52&gt;0,(VLOOKUP($A52,#REF!,31,0)*CW52),"")</f>
        <v/>
      </c>
      <c r="HT52" s="349" t="str">
        <f>IF(CX52&gt;0,(VLOOKUP($A52,#REF!,29,0)*CX52),"")</f>
        <v/>
      </c>
      <c r="HU52" s="350" t="str">
        <f>IF(CY52&gt;0,(VLOOKUP($A52,#REF!,31,0)*CY52),"")</f>
        <v/>
      </c>
      <c r="HV52" s="349" t="str">
        <f>IF(CZ52&gt;0,(VLOOKUP($A52,#REF!,29,0)*CZ52),"")</f>
        <v/>
      </c>
      <c r="HW52" s="350" t="str">
        <f>IF(DA52&gt;0,(VLOOKUP($A52,#REF!,31,0)*DA52),"")</f>
        <v/>
      </c>
      <c r="HX52" s="349" t="str">
        <f>IF(DB52&gt;0,(VLOOKUP($A52,#REF!,29,0)*DB52),"")</f>
        <v/>
      </c>
      <c r="HY52" s="350" t="str">
        <f>IF(DC52&gt;0,(VLOOKUP($A52,#REF!,31,0)*DC52),"")</f>
        <v/>
      </c>
      <c r="HZ52" s="349" t="str">
        <f>IF(DD52&gt;0,(VLOOKUP($A52,#REF!,29,0)*DD52),"")</f>
        <v/>
      </c>
      <c r="IA52" s="350" t="str">
        <f>IF(DE52&gt;0,(VLOOKUP($A52,#REF!,31,0)*DE52),"")</f>
        <v/>
      </c>
      <c r="IB52" s="349" t="str">
        <f>IF(DF52&gt;0,(VLOOKUP($A52,#REF!,29,0)*DF52),"")</f>
        <v/>
      </c>
      <c r="IC52" s="350" t="str">
        <f>IF(DG52&gt;0,(VLOOKUP($A52,#REF!,31,0)*DG52),"")</f>
        <v/>
      </c>
      <c r="ID52" s="344"/>
      <c r="IE52" s="344"/>
      <c r="IF52" s="344"/>
    </row>
    <row r="53" spans="1:240" ht="14.25" customHeight="1" x14ac:dyDescent="0.25">
      <c r="A53" s="5" t="s">
        <v>1917</v>
      </c>
      <c r="B53" s="8" t="s">
        <v>1918</v>
      </c>
      <c r="C53" s="15" t="s">
        <v>1919</v>
      </c>
      <c r="D53" s="217">
        <f t="shared" si="275"/>
        <v>222</v>
      </c>
      <c r="E53" s="215"/>
      <c r="F53" s="13"/>
      <c r="G53" s="56"/>
      <c r="H53" s="13"/>
      <c r="I53" s="56"/>
      <c r="J53" s="13"/>
      <c r="K53" s="56"/>
      <c r="L53" s="13"/>
      <c r="M53" s="56"/>
      <c r="N53" s="13"/>
      <c r="O53" s="56"/>
      <c r="P53" s="13"/>
      <c r="Q53" s="56"/>
      <c r="R53" s="13"/>
      <c r="S53" s="56"/>
      <c r="T53" s="13"/>
      <c r="U53" s="56"/>
      <c r="V53" s="13"/>
      <c r="W53" s="56"/>
      <c r="X53" s="13"/>
      <c r="Y53" s="56"/>
      <c r="Z53" s="13"/>
      <c r="AA53" s="187"/>
      <c r="AB53" s="13"/>
      <c r="AC53" s="56"/>
      <c r="AD53" s="13"/>
      <c r="AE53" s="187"/>
      <c r="AF53" s="13"/>
      <c r="AG53" s="56"/>
      <c r="AH53" s="13"/>
      <c r="AI53" s="56"/>
      <c r="AJ53" s="13"/>
      <c r="AK53" s="56"/>
      <c r="AL53" s="13"/>
      <c r="AM53" s="56"/>
      <c r="AN53" s="13"/>
      <c r="AO53" s="56"/>
      <c r="AP53" s="13"/>
      <c r="AQ53" s="56"/>
      <c r="AR53" s="13"/>
      <c r="AS53" s="56"/>
      <c r="AT53" s="13"/>
      <c r="AU53" s="56"/>
      <c r="AV53" s="13"/>
      <c r="AW53" s="56"/>
      <c r="AX53" s="13"/>
      <c r="AY53" s="56"/>
      <c r="AZ53" s="13"/>
      <c r="BA53" s="56"/>
      <c r="BB53" s="13"/>
      <c r="BC53" s="56"/>
      <c r="BD53" s="13"/>
      <c r="BE53" s="56"/>
      <c r="BF53" s="13"/>
      <c r="BG53" s="56"/>
      <c r="BH53" s="13"/>
      <c r="BI53" s="56"/>
      <c r="BJ53" s="13"/>
      <c r="BK53" s="56"/>
      <c r="BL53" s="13"/>
      <c r="BM53" s="56"/>
      <c r="BN53" s="13"/>
      <c r="BO53" s="56"/>
      <c r="BP53" s="13"/>
      <c r="BQ53" s="187"/>
      <c r="BR53" s="13"/>
      <c r="BS53" s="56"/>
      <c r="BT53" s="13"/>
      <c r="BU53" s="56"/>
      <c r="BV53" s="13"/>
      <c r="BW53" s="56"/>
      <c r="BX53" s="13"/>
      <c r="BY53" s="56"/>
      <c r="BZ53" s="13"/>
      <c r="CA53" s="56"/>
      <c r="CB53" s="13"/>
      <c r="CC53" s="187"/>
      <c r="CD53" s="13"/>
      <c r="CE53" s="56"/>
      <c r="CF53" s="13"/>
      <c r="CG53" s="56"/>
      <c r="CH53" s="13"/>
      <c r="CI53" s="56"/>
      <c r="CJ53" s="13"/>
      <c r="CK53" s="56"/>
      <c r="CL53" s="13"/>
      <c r="CM53" s="56"/>
      <c r="CN53" s="13"/>
      <c r="CO53" s="56"/>
      <c r="CP53" s="13">
        <v>198</v>
      </c>
      <c r="CQ53" s="56">
        <v>24</v>
      </c>
      <c r="CR53" s="13"/>
      <c r="CS53" s="56"/>
      <c r="CT53" s="13"/>
      <c r="CU53" s="187"/>
      <c r="CV53" s="13"/>
      <c r="CW53" s="56"/>
      <c r="CX53" s="13"/>
      <c r="CY53" s="56"/>
      <c r="CZ53" s="13"/>
      <c r="DA53" s="56"/>
      <c r="DB53" s="13"/>
      <c r="DC53" s="56"/>
      <c r="DD53" s="13"/>
      <c r="DE53" s="187"/>
      <c r="DF53" s="13"/>
      <c r="DG53" s="187"/>
      <c r="DH53" s="73"/>
      <c r="DI53" s="45"/>
      <c r="DJ53" s="79"/>
      <c r="DK53" s="73"/>
      <c r="DL53" s="78"/>
      <c r="DM53" s="79"/>
      <c r="DN53" s="5"/>
      <c r="DO53" s="12"/>
      <c r="DP53" s="369"/>
      <c r="DQ53" s="5"/>
      <c r="DR53" s="56"/>
      <c r="DS53" s="5"/>
      <c r="DT53" s="31">
        <f t="shared" si="276"/>
        <v>198</v>
      </c>
      <c r="DU53" s="31" t="e">
        <f>(DT53*(VLOOKUP(A53,#REF!,29,0)))-(IF(DO53="x",MROUND(DP53*(VLOOKUP(A53,#REF!,29,0)*0.08),0.05),0))</f>
        <v>#REF!</v>
      </c>
      <c r="DV53" s="31">
        <f t="shared" si="277"/>
        <v>24</v>
      </c>
      <c r="DW53" s="31" t="e">
        <f>(DV53*(VLOOKUP(A53,#REF!,31,0)))</f>
        <v>#REF!</v>
      </c>
      <c r="DX53" s="318" t="e">
        <f>VLOOKUP(A53,#REF!,33,0)</f>
        <v>#REF!</v>
      </c>
      <c r="DY53" s="31" t="e">
        <f t="shared" ref="DY53" si="285">DX53-(DW53+DU53)</f>
        <v>#REF!</v>
      </c>
      <c r="DZ53" s="309" t="e">
        <f t="shared" ref="DZ53" si="286">IF(DY53=0,"","!!")</f>
        <v>#REF!</v>
      </c>
      <c r="EA53" s="5"/>
      <c r="EB53" s="41" t="str">
        <f>IF(F53&gt;0,(VLOOKUP($A53,#REF!,29,0)*F53),"")</f>
        <v/>
      </c>
      <c r="EC53" s="55" t="str">
        <f>IF(G53&gt;0,(VLOOKUP($A53,#REF!,31,0)*G53),"")</f>
        <v/>
      </c>
      <c r="ED53" s="41" t="str">
        <f>IF(H53&gt;0,(VLOOKUP($A53,#REF!,29,0)*H53),"")</f>
        <v/>
      </c>
      <c r="EE53" s="55" t="str">
        <f>IF(I53&gt;0,(VLOOKUP($A53,#REF!,31,0)*I53),"")</f>
        <v/>
      </c>
      <c r="EF53" s="41" t="str">
        <f>IF(J53&gt;0,(VLOOKUP($A53,#REF!,29,0)*J53),"")</f>
        <v/>
      </c>
      <c r="EG53" s="55" t="str">
        <f>IF(K53&gt;0,(VLOOKUP($A53,#REF!,31,0)*K53),"")</f>
        <v/>
      </c>
      <c r="EH53" s="41" t="str">
        <f>IF(L53&gt;0,(VLOOKUP($A53,#REF!,29,0)*L53),"")</f>
        <v/>
      </c>
      <c r="EI53" s="55" t="str">
        <f>IF(M53&gt;0,(VLOOKUP($A53,#REF!,31,0)*M53),"")</f>
        <v/>
      </c>
      <c r="EJ53" s="41" t="str">
        <f>IF(N53&gt;0,(VLOOKUP($A53,#REF!,29,0)*N53),"")</f>
        <v/>
      </c>
      <c r="EK53" s="55" t="str">
        <f>IF(O53&gt;0,(VLOOKUP($A53,#REF!,31,0)*O53),"")</f>
        <v/>
      </c>
      <c r="EL53" s="41" t="str">
        <f>IF(P53&gt;0,(VLOOKUP($A53,#REF!,29,0)*P53),"")</f>
        <v/>
      </c>
      <c r="EM53" s="55" t="str">
        <f>IF(Q53&gt;0,(VLOOKUP($A53,#REF!,31,0)*Q53),"")</f>
        <v/>
      </c>
      <c r="EN53" s="41" t="str">
        <f>IF(R53&gt;0,(VLOOKUP($A53,#REF!,29,0)*R53),"")</f>
        <v/>
      </c>
      <c r="EO53" s="55" t="str">
        <f>IF(S53&gt;0,(VLOOKUP($A53,#REF!,31,0)*S53),"")</f>
        <v/>
      </c>
      <c r="EP53" s="41" t="str">
        <f>IF(T53&gt;0,(VLOOKUP($A53,#REF!,29,0)*T53),"")</f>
        <v/>
      </c>
      <c r="EQ53" s="55" t="str">
        <f>IF(U53&gt;0,(VLOOKUP($A53,#REF!,31,0)*U53),"")</f>
        <v/>
      </c>
      <c r="ER53" s="41" t="str">
        <f>IF(V53&gt;0,(VLOOKUP($A53,#REF!,29,0)*V53),"")</f>
        <v/>
      </c>
      <c r="ES53" s="55" t="str">
        <f>IF(W53&gt;0,(VLOOKUP($A53,#REF!,31,0)*W53),"")</f>
        <v/>
      </c>
      <c r="ET53" s="41" t="str">
        <f>IF(X53&gt;0,(VLOOKUP($A53,#REF!,29,0)*X53),"")</f>
        <v/>
      </c>
      <c r="EU53" s="55" t="str">
        <f>IF(Y53&gt;0,(VLOOKUP($A53,#REF!,31,0)*Y53),"")</f>
        <v/>
      </c>
      <c r="EV53" s="41" t="str">
        <f>IF(Z53&gt;0,(VLOOKUP($A53,#REF!,29,0)*Z53),"")</f>
        <v/>
      </c>
      <c r="EW53" s="55" t="str">
        <f>IF(AA53&gt;0,(VLOOKUP($A53,#REF!,31,0)*AA53),"")</f>
        <v/>
      </c>
      <c r="EX53" s="41" t="str">
        <f>IF(AB53&gt;0,(VLOOKUP($A53,#REF!,29,0)*AB53),"")</f>
        <v/>
      </c>
      <c r="EY53" s="55" t="str">
        <f>IF(AC53&gt;0,(VLOOKUP($A53,#REF!,31,0)*AC53),"")</f>
        <v/>
      </c>
      <c r="EZ53" s="41" t="str">
        <f>IF(AD53&gt;0,(VLOOKUP($A53,#REF!,29,0)*AD53),"")</f>
        <v/>
      </c>
      <c r="FA53" s="55" t="str">
        <f>IF(AE53&gt;0,(VLOOKUP($A53,#REF!,31,0)*AE53),"")</f>
        <v/>
      </c>
      <c r="FB53" s="41" t="str">
        <f>IF(AF53&gt;0,(VLOOKUP($A53,#REF!,29,0)*AF53),"")</f>
        <v/>
      </c>
      <c r="FC53" s="55" t="str">
        <f>IF(AG53&gt;0,(VLOOKUP($A53,#REF!,31,0)*AG53),"")</f>
        <v/>
      </c>
      <c r="FD53" s="41" t="str">
        <f>IF(AH53&gt;0,(VLOOKUP($A53,#REF!,29,0)*AH53),"")</f>
        <v/>
      </c>
      <c r="FE53" s="55" t="str">
        <f>IF(AI53&gt;0,(VLOOKUP($A53,#REF!,31,0)*AI53),"")</f>
        <v/>
      </c>
      <c r="FF53" s="41" t="str">
        <f>IF(AJ53&gt;0,(VLOOKUP($A53,#REF!,29,0)*AJ53),"")</f>
        <v/>
      </c>
      <c r="FG53" s="55" t="str">
        <f>IF(AK53&gt;0,(VLOOKUP($A53,#REF!,31,0)*AK53),"")</f>
        <v/>
      </c>
      <c r="FH53" s="41" t="str">
        <f>IF(AL53&gt;0,(VLOOKUP($A53,#REF!,29,0)*AL53),"")</f>
        <v/>
      </c>
      <c r="FI53" s="55" t="str">
        <f>IF(AM53&gt;0,(VLOOKUP($A53,#REF!,31,0)*AM53),"")</f>
        <v/>
      </c>
      <c r="FJ53" s="41" t="str">
        <f>IF(AN53&gt;0,(VLOOKUP($A53,#REF!,29,0)*AN53),"")</f>
        <v/>
      </c>
      <c r="FK53" s="55" t="str">
        <f>IF(AO53&gt;0,(VLOOKUP($A53,#REF!,31,0)*AO53),"")</f>
        <v/>
      </c>
      <c r="FL53" s="41" t="str">
        <f>IF(AP53&gt;0,(VLOOKUP($A53,#REF!,29,0)*AP53),"")</f>
        <v/>
      </c>
      <c r="FM53" s="55" t="str">
        <f>IF(AQ53&gt;0,(VLOOKUP($A53,#REF!,31,0)*AQ53),"")</f>
        <v/>
      </c>
      <c r="FN53" s="41" t="str">
        <f>IF(AR53&gt;0,(VLOOKUP($A53,#REF!,29,0)*AR53),"")</f>
        <v/>
      </c>
      <c r="FO53" s="55" t="str">
        <f>IF(AS53&gt;0,(VLOOKUP($A53,#REF!,31,0)*AS53),"")</f>
        <v/>
      </c>
      <c r="FP53" s="41" t="str">
        <f>IF(AT53&gt;0,(VLOOKUP($A53,#REF!,29,0)*AT53),"")</f>
        <v/>
      </c>
      <c r="FQ53" s="55" t="str">
        <f>IF(AU53&gt;0,(VLOOKUP($A53,#REF!,31,0)*AU53),"")</f>
        <v/>
      </c>
      <c r="FR53" s="41" t="str">
        <f>IF(AV53&gt;0,(VLOOKUP($A53,#REF!,29,0)*AV53),"")</f>
        <v/>
      </c>
      <c r="FS53" s="55" t="str">
        <f>IF(AW53&gt;0,(VLOOKUP($A53,#REF!,31,0)*AW53),"")</f>
        <v/>
      </c>
      <c r="FT53" s="41" t="str">
        <f>IF(AX53&gt;0,(VLOOKUP($A53,#REF!,29,0)*AX53),"")</f>
        <v/>
      </c>
      <c r="FU53" s="55" t="str">
        <f>IF(AY53&gt;0,(VLOOKUP($A53,#REF!,31,0)*AY53),"")</f>
        <v/>
      </c>
      <c r="FV53" s="41" t="str">
        <f>IF(AZ53&gt;0,(VLOOKUP($A53,#REF!,29,0)*AZ53),"")</f>
        <v/>
      </c>
      <c r="FW53" s="55" t="str">
        <f>IF(BA53&gt;0,(VLOOKUP($A53,#REF!,31,0)*BA53),"")</f>
        <v/>
      </c>
      <c r="FX53" s="41" t="str">
        <f>IF(BB53&gt;0,(VLOOKUP($A53,#REF!,29,0)*BB53),"")</f>
        <v/>
      </c>
      <c r="FY53" s="55" t="str">
        <f>IF(BC53&gt;0,(VLOOKUP($A53,#REF!,31,0)*BC53),"")</f>
        <v/>
      </c>
      <c r="FZ53" s="41" t="str">
        <f>IF(BD53&gt;0,(VLOOKUP($A53,#REF!,29,0)*BD53),"")</f>
        <v/>
      </c>
      <c r="GA53" s="55" t="str">
        <f>IF(BE53&gt;0,(VLOOKUP($A53,#REF!,31,0)*BE53),"")</f>
        <v/>
      </c>
      <c r="GB53" s="41" t="str">
        <f>IF(BF53&gt;0,(VLOOKUP($A53,#REF!,29,0)*BF53),"")</f>
        <v/>
      </c>
      <c r="GC53" s="55" t="str">
        <f>IF(BG53&gt;0,(VLOOKUP($A53,#REF!,31,0)*BG53),"")</f>
        <v/>
      </c>
      <c r="GD53" s="41" t="str">
        <f>IF(BH53&gt;0,(VLOOKUP($A53,#REF!,29,0)*BH53),"")</f>
        <v/>
      </c>
      <c r="GE53" s="55" t="str">
        <f>IF(BI53&gt;0,(VLOOKUP($A53,#REF!,31,0)*BI53),"")</f>
        <v/>
      </c>
      <c r="GF53" s="41" t="str">
        <f>IF(BJ53&gt;0,(VLOOKUP($A53,#REF!,29,0)*BJ53),"")</f>
        <v/>
      </c>
      <c r="GG53" s="55" t="str">
        <f>IF(BK53&gt;0,(VLOOKUP($A53,#REF!,31,0)*BK53),"")</f>
        <v/>
      </c>
      <c r="GH53" s="41" t="str">
        <f>IF(BL53&gt;0,(VLOOKUP($A53,#REF!,29,0)*BL53),"")</f>
        <v/>
      </c>
      <c r="GI53" s="55" t="str">
        <f>IF(BM53&gt;0,(VLOOKUP($A53,#REF!,31,0)*BM53),"")</f>
        <v/>
      </c>
      <c r="GJ53" s="41" t="str">
        <f>IF(BN53&gt;0,(VLOOKUP($A53,#REF!,29,0)*BN53),"")</f>
        <v/>
      </c>
      <c r="GK53" s="55" t="str">
        <f>IF(BO53&gt;0,(VLOOKUP($A53,#REF!,31,0)*BO53),"")</f>
        <v/>
      </c>
      <c r="GL53" s="41" t="str">
        <f>IF(BP53&gt;0,(VLOOKUP($A53,#REF!,29,0)*BP53),"")</f>
        <v/>
      </c>
      <c r="GM53" s="55" t="str">
        <f>IF(BQ53&gt;0,(VLOOKUP($A53,#REF!,31,0)*BQ53),"")</f>
        <v/>
      </c>
      <c r="GN53" s="41" t="str">
        <f>IF(BR53&gt;0,(VLOOKUP($A53,#REF!,29,0)*BR53),"")</f>
        <v/>
      </c>
      <c r="GO53" s="55" t="str">
        <f>IF(BS53&gt;0,(VLOOKUP($A53,#REF!,31,0)*BS53),"")</f>
        <v/>
      </c>
      <c r="GP53" s="41" t="str">
        <f>IF(BT53&gt;0,(VLOOKUP($A53,#REF!,29,0)*BT53),"")</f>
        <v/>
      </c>
      <c r="GQ53" s="55" t="str">
        <f>IF(BU53&gt;0,(VLOOKUP($A53,#REF!,31,0)*BU53),"")</f>
        <v/>
      </c>
      <c r="GR53" s="41" t="str">
        <f>IF(BV53&gt;0,(VLOOKUP($A53,#REF!,29,0)*BV53),"")</f>
        <v/>
      </c>
      <c r="GS53" s="55" t="str">
        <f>IF(BW53&gt;0,(VLOOKUP($A53,#REF!,31,0)*BW53),"")</f>
        <v/>
      </c>
      <c r="GT53" s="41" t="str">
        <f>IF(BX53&gt;0,(VLOOKUP($A53,#REF!,29,0)*BX53),"")</f>
        <v/>
      </c>
      <c r="GU53" s="55" t="str">
        <f>IF(BY53&gt;0,(VLOOKUP($A53,#REF!,31,0)*BY53),"")</f>
        <v/>
      </c>
      <c r="GV53" s="41" t="str">
        <f>IF(BZ53&gt;0,(VLOOKUP($A53,#REF!,29,0)*BZ53),"")</f>
        <v/>
      </c>
      <c r="GW53" s="55" t="str">
        <f>IF(CA53&gt;0,(VLOOKUP($A53,#REF!,31,0)*CA53),"")</f>
        <v/>
      </c>
      <c r="GX53" s="41" t="str">
        <f>IF(CB53&gt;0,(VLOOKUP($A53,#REF!,29,0)*CB53),"")</f>
        <v/>
      </c>
      <c r="GY53" s="55" t="str">
        <f>IF(CC53&gt;0,(VLOOKUP($A53,#REF!,31,0)*CC53),"")</f>
        <v/>
      </c>
      <c r="GZ53" s="41" t="str">
        <f>IF(CD53&gt;0,(VLOOKUP($A53,#REF!,29,0)*CD53),"")</f>
        <v/>
      </c>
      <c r="HA53" s="55" t="str">
        <f>IF(CE53&gt;0,(VLOOKUP($A53,#REF!,31,0)*CE53),"")</f>
        <v/>
      </c>
      <c r="HB53" s="41" t="str">
        <f>IF(CF53&gt;0,(VLOOKUP($A53,#REF!,29,0)*CF53),"")</f>
        <v/>
      </c>
      <c r="HC53" s="55" t="str">
        <f>IF(CG53&gt;0,(VLOOKUP($A53,#REF!,31,0)*CG53),"")</f>
        <v/>
      </c>
      <c r="HD53" s="41" t="str">
        <f>IF(CH53&gt;0,(VLOOKUP($A53,#REF!,29,0)*CH53),"")</f>
        <v/>
      </c>
      <c r="HE53" s="55" t="str">
        <f>IF(CI53&gt;0,(VLOOKUP($A53,#REF!,31,0)*CI53),"")</f>
        <v/>
      </c>
      <c r="HF53" s="41" t="str">
        <f>IF(CJ53&gt;0,(VLOOKUP($A53,#REF!,29,0)*CJ53),"")</f>
        <v/>
      </c>
      <c r="HG53" s="55" t="str">
        <f>IF(CK53&gt;0,(VLOOKUP($A53,#REF!,31,0)*CK53),"")</f>
        <v/>
      </c>
      <c r="HH53" s="41" t="str">
        <f>IF(CL53&gt;0,(VLOOKUP($A53,#REF!,29,0)*CL53),"")</f>
        <v/>
      </c>
      <c r="HI53" s="55" t="str">
        <f>IF(CM53&gt;0,(VLOOKUP($A53,#REF!,31,0)*CM53),"")</f>
        <v/>
      </c>
      <c r="HJ53" s="41" t="str">
        <f>IF(CN53&gt;0,(VLOOKUP($A53,#REF!,29,0)*CN53),"")</f>
        <v/>
      </c>
      <c r="HK53" s="55" t="str">
        <f>IF(CO53&gt;0,(VLOOKUP($A53,#REF!,31,0)*CO53),"")</f>
        <v/>
      </c>
      <c r="HL53" s="41" t="e">
        <f>IF(CP53&gt;0,(VLOOKUP($A53,#REF!,29,0)*CP53),"")</f>
        <v>#REF!</v>
      </c>
      <c r="HM53" s="55" t="e">
        <f>IF(CQ53&gt;0,(VLOOKUP($A53,#REF!,31,0)*CQ53),"")</f>
        <v>#REF!</v>
      </c>
      <c r="HN53" s="41" t="str">
        <f>IF(CR53&gt;0,(VLOOKUP($A53,#REF!,29,0)*CR53),"")</f>
        <v/>
      </c>
      <c r="HO53" s="55" t="str">
        <f>IF(CS53&gt;0,(VLOOKUP($A53,#REF!,31,0)*CS53),"")</f>
        <v/>
      </c>
      <c r="HP53" s="41" t="str">
        <f>IF(CT53&gt;0,(VLOOKUP($A53,#REF!,29,0)*CT53),"")</f>
        <v/>
      </c>
      <c r="HQ53" s="55" t="str">
        <f>IF(CU53&gt;0,(VLOOKUP($A53,#REF!,31,0)*CU53),"")</f>
        <v/>
      </c>
      <c r="HR53" s="41" t="str">
        <f>IF(CV53&gt;0,(VLOOKUP($A53,#REF!,29,0)*CV53),"")</f>
        <v/>
      </c>
      <c r="HS53" s="55" t="str">
        <f>IF(CW53&gt;0,(VLOOKUP($A53,#REF!,31,0)*CW53),"")</f>
        <v/>
      </c>
      <c r="HT53" s="41" t="str">
        <f>IF(CX53&gt;0,(VLOOKUP($A53,#REF!,29,0)*CX53),"")</f>
        <v/>
      </c>
      <c r="HU53" s="55" t="str">
        <f>IF(CY53&gt;0,(VLOOKUP($A53,#REF!,31,0)*CY53),"")</f>
        <v/>
      </c>
      <c r="HV53" s="41" t="str">
        <f>IF(CZ53&gt;0,(VLOOKUP($A53,#REF!,29,0)*CZ53),"")</f>
        <v/>
      </c>
      <c r="HW53" s="55" t="str">
        <f>IF(DA53&gt;0,(VLOOKUP($A53,#REF!,31,0)*DA53),"")</f>
        <v/>
      </c>
      <c r="HX53" s="41" t="str">
        <f>IF(DB53&gt;0,(VLOOKUP($A53,#REF!,29,0)*DB53),"")</f>
        <v/>
      </c>
      <c r="HY53" s="55" t="str">
        <f>IF(DC53&gt;0,(VLOOKUP($A53,#REF!,31,0)*DC53),"")</f>
        <v/>
      </c>
      <c r="HZ53" s="41" t="str">
        <f>IF(DD53&gt;0,(VLOOKUP($A53,#REF!,29,0)*DD53),"")</f>
        <v/>
      </c>
      <c r="IA53" s="55" t="str">
        <f>IF(DE53&gt;0,(VLOOKUP($A53,#REF!,31,0)*DE53),"")</f>
        <v/>
      </c>
      <c r="IB53" s="41" t="str">
        <f>IF(DF53&gt;0,(VLOOKUP($A53,#REF!,29,0)*DF53),"")</f>
        <v/>
      </c>
      <c r="IC53" s="55" t="str">
        <f>IF(DG53&gt;0,(VLOOKUP($A53,#REF!,31,0)*DG53),"")</f>
        <v/>
      </c>
      <c r="ID53" s="5"/>
      <c r="IE53" s="5"/>
      <c r="IF53" s="5"/>
    </row>
    <row r="54" spans="1:240" x14ac:dyDescent="0.25">
      <c r="A54" s="344" t="s">
        <v>257</v>
      </c>
      <c r="B54" s="360" t="s">
        <v>148</v>
      </c>
      <c r="C54" s="361" t="s">
        <v>147</v>
      </c>
      <c r="D54" s="347">
        <f t="shared" si="275"/>
        <v>64</v>
      </c>
      <c r="E54" s="348"/>
      <c r="F54" s="362"/>
      <c r="G54" s="363"/>
      <c r="H54" s="362"/>
      <c r="I54" s="363"/>
      <c r="J54" s="362"/>
      <c r="K54" s="363"/>
      <c r="L54" s="362"/>
      <c r="M54" s="363"/>
      <c r="N54" s="362"/>
      <c r="O54" s="363"/>
      <c r="P54" s="362"/>
      <c r="Q54" s="363"/>
      <c r="R54" s="362"/>
      <c r="S54" s="363"/>
      <c r="T54" s="362"/>
      <c r="U54" s="363"/>
      <c r="V54" s="362"/>
      <c r="W54" s="363"/>
      <c r="X54" s="362"/>
      <c r="Y54" s="363"/>
      <c r="Z54" s="362"/>
      <c r="AA54" s="364"/>
      <c r="AB54" s="362"/>
      <c r="AC54" s="363"/>
      <c r="AD54" s="362"/>
      <c r="AE54" s="364"/>
      <c r="AF54" s="362"/>
      <c r="AG54" s="363"/>
      <c r="AH54" s="362"/>
      <c r="AI54" s="363"/>
      <c r="AJ54" s="362"/>
      <c r="AK54" s="363"/>
      <c r="AL54" s="362"/>
      <c r="AM54" s="363"/>
      <c r="AN54" s="362"/>
      <c r="AO54" s="363"/>
      <c r="AP54" s="362"/>
      <c r="AQ54" s="363"/>
      <c r="AR54" s="362"/>
      <c r="AS54" s="363"/>
      <c r="AT54" s="362"/>
      <c r="AU54" s="363"/>
      <c r="AV54" s="362"/>
      <c r="AW54" s="363"/>
      <c r="AX54" s="362"/>
      <c r="AY54" s="363"/>
      <c r="AZ54" s="362"/>
      <c r="BA54" s="363"/>
      <c r="BB54" s="362"/>
      <c r="BC54" s="363"/>
      <c r="BD54" s="362"/>
      <c r="BE54" s="363"/>
      <c r="BF54" s="362"/>
      <c r="BG54" s="363"/>
      <c r="BH54" s="362"/>
      <c r="BI54" s="363"/>
      <c r="BJ54" s="362"/>
      <c r="BK54" s="363"/>
      <c r="BL54" s="362"/>
      <c r="BM54" s="363"/>
      <c r="BN54" s="362">
        <v>56</v>
      </c>
      <c r="BO54" s="363">
        <v>8</v>
      </c>
      <c r="BP54" s="362"/>
      <c r="BQ54" s="364"/>
      <c r="BR54" s="362"/>
      <c r="BS54" s="363"/>
      <c r="BT54" s="362"/>
      <c r="BU54" s="363"/>
      <c r="BV54" s="362"/>
      <c r="BW54" s="363"/>
      <c r="BX54" s="362"/>
      <c r="BY54" s="363"/>
      <c r="BZ54" s="362"/>
      <c r="CA54" s="363"/>
      <c r="CB54" s="362"/>
      <c r="CC54" s="364"/>
      <c r="CD54" s="362"/>
      <c r="CE54" s="363"/>
      <c r="CF54" s="362"/>
      <c r="CG54" s="363"/>
      <c r="CH54" s="362"/>
      <c r="CI54" s="363"/>
      <c r="CJ54" s="362"/>
      <c r="CK54" s="363"/>
      <c r="CL54" s="362"/>
      <c r="CM54" s="363"/>
      <c r="CN54" s="362"/>
      <c r="CO54" s="363"/>
      <c r="CP54" s="362"/>
      <c r="CQ54" s="363"/>
      <c r="CR54" s="362"/>
      <c r="CS54" s="363"/>
      <c r="CT54" s="362"/>
      <c r="CU54" s="364"/>
      <c r="CV54" s="362"/>
      <c r="CW54" s="363"/>
      <c r="CX54" s="362"/>
      <c r="CY54" s="363"/>
      <c r="CZ54" s="362"/>
      <c r="DA54" s="363"/>
      <c r="DB54" s="362"/>
      <c r="DC54" s="363"/>
      <c r="DD54" s="362"/>
      <c r="DE54" s="364"/>
      <c r="DF54" s="362"/>
      <c r="DG54" s="364"/>
      <c r="DH54" s="352"/>
      <c r="DI54" s="365"/>
      <c r="DJ54" s="363"/>
      <c r="DK54" s="352"/>
      <c r="DL54" s="365"/>
      <c r="DM54" s="363"/>
      <c r="DN54" s="344"/>
      <c r="DO54" s="366"/>
      <c r="DP54" s="367"/>
      <c r="DQ54" s="344"/>
      <c r="DR54" s="363"/>
      <c r="DS54" s="344"/>
      <c r="DT54" s="357">
        <f t="shared" si="276"/>
        <v>56</v>
      </c>
      <c r="DU54" s="357" t="e">
        <f>(DT54*(VLOOKUP(A54,#REF!,29,0)))-(IF(DO54="x",MROUND(DP54*(VLOOKUP(A54,#REF!,29,0)*0.08),0.05),0))</f>
        <v>#REF!</v>
      </c>
      <c r="DV54" s="357">
        <f t="shared" si="277"/>
        <v>8</v>
      </c>
      <c r="DW54" s="357" t="e">
        <f>(DV54*(VLOOKUP(A54,#REF!,31,0)))</f>
        <v>#REF!</v>
      </c>
      <c r="DX54" s="358" t="e">
        <f>VLOOKUP(A54,#REF!,33,0)</f>
        <v>#REF!</v>
      </c>
      <c r="DY54" s="357" t="e">
        <f t="shared" si="278"/>
        <v>#REF!</v>
      </c>
      <c r="DZ54" s="359" t="e">
        <f t="shared" si="279"/>
        <v>#REF!</v>
      </c>
      <c r="EA54" s="344"/>
      <c r="EB54" s="349" t="str">
        <f>IF(F54&gt;0,(VLOOKUP($A54,#REF!,29,0)*F54),"")</f>
        <v/>
      </c>
      <c r="EC54" s="350" t="str">
        <f>IF(G54&gt;0,(VLOOKUP($A54,#REF!,31,0)*G54),"")</f>
        <v/>
      </c>
      <c r="ED54" s="349" t="str">
        <f>IF(H54&gt;0,(VLOOKUP($A54,#REF!,29,0)*H54),"")</f>
        <v/>
      </c>
      <c r="EE54" s="350" t="str">
        <f>IF(I54&gt;0,(VLOOKUP($A54,#REF!,31,0)*I54),"")</f>
        <v/>
      </c>
      <c r="EF54" s="349" t="str">
        <f>IF(J54&gt;0,(VLOOKUP($A54,#REF!,29,0)*J54),"")</f>
        <v/>
      </c>
      <c r="EG54" s="350" t="str">
        <f>IF(K54&gt;0,(VLOOKUP($A54,#REF!,31,0)*K54),"")</f>
        <v/>
      </c>
      <c r="EH54" s="349" t="str">
        <f>IF(L54&gt;0,(VLOOKUP($A54,#REF!,29,0)*L54),"")</f>
        <v/>
      </c>
      <c r="EI54" s="350" t="str">
        <f>IF(M54&gt;0,(VLOOKUP($A54,#REF!,31,0)*M54),"")</f>
        <v/>
      </c>
      <c r="EJ54" s="349" t="str">
        <f>IF(N54&gt;0,(VLOOKUP($A54,#REF!,29,0)*N54),"")</f>
        <v/>
      </c>
      <c r="EK54" s="350" t="str">
        <f>IF(O54&gt;0,(VLOOKUP($A54,#REF!,31,0)*O54),"")</f>
        <v/>
      </c>
      <c r="EL54" s="349" t="str">
        <f>IF(P54&gt;0,(VLOOKUP($A54,#REF!,29,0)*P54),"")</f>
        <v/>
      </c>
      <c r="EM54" s="350" t="str">
        <f>IF(Q54&gt;0,(VLOOKUP($A54,#REF!,31,0)*Q54),"")</f>
        <v/>
      </c>
      <c r="EN54" s="349" t="str">
        <f>IF(R54&gt;0,(VLOOKUP($A54,#REF!,29,0)*R54),"")</f>
        <v/>
      </c>
      <c r="EO54" s="350" t="str">
        <f>IF(S54&gt;0,(VLOOKUP($A54,#REF!,31,0)*S54),"")</f>
        <v/>
      </c>
      <c r="EP54" s="349" t="str">
        <f>IF(T54&gt;0,(VLOOKUP($A54,#REF!,29,0)*T54),"")</f>
        <v/>
      </c>
      <c r="EQ54" s="350" t="str">
        <f>IF(U54&gt;0,(VLOOKUP($A54,#REF!,31,0)*U54),"")</f>
        <v/>
      </c>
      <c r="ER54" s="349" t="str">
        <f>IF(V54&gt;0,(VLOOKUP($A54,#REF!,29,0)*V54),"")</f>
        <v/>
      </c>
      <c r="ES54" s="350" t="str">
        <f>IF(W54&gt;0,(VLOOKUP($A54,#REF!,31,0)*W54),"")</f>
        <v/>
      </c>
      <c r="ET54" s="349" t="str">
        <f>IF(X54&gt;0,(VLOOKUP($A54,#REF!,29,0)*X54),"")</f>
        <v/>
      </c>
      <c r="EU54" s="350" t="str">
        <f>IF(Y54&gt;0,(VLOOKUP($A54,#REF!,31,0)*Y54),"")</f>
        <v/>
      </c>
      <c r="EV54" s="349" t="str">
        <f>IF(Z54&gt;0,(VLOOKUP($A54,#REF!,29,0)*Z54),"")</f>
        <v/>
      </c>
      <c r="EW54" s="350" t="str">
        <f>IF(AA54&gt;0,(VLOOKUP($A54,#REF!,31,0)*AA54),"")</f>
        <v/>
      </c>
      <c r="EX54" s="349" t="str">
        <f>IF(AB54&gt;0,(VLOOKUP($A54,#REF!,29,0)*AB54),"")</f>
        <v/>
      </c>
      <c r="EY54" s="350" t="str">
        <f>IF(AC54&gt;0,(VLOOKUP($A54,#REF!,31,0)*AC54),"")</f>
        <v/>
      </c>
      <c r="EZ54" s="349" t="str">
        <f>IF(AD54&gt;0,(VLOOKUP($A54,#REF!,29,0)*AD54),"")</f>
        <v/>
      </c>
      <c r="FA54" s="350" t="str">
        <f>IF(AE54&gt;0,(VLOOKUP($A54,#REF!,31,0)*AE54),"")</f>
        <v/>
      </c>
      <c r="FB54" s="349" t="str">
        <f>IF(AF54&gt;0,(VLOOKUP($A54,#REF!,29,0)*AF54),"")</f>
        <v/>
      </c>
      <c r="FC54" s="350" t="str">
        <f>IF(AG54&gt;0,(VLOOKUP($A54,#REF!,31,0)*AG54),"")</f>
        <v/>
      </c>
      <c r="FD54" s="349" t="str">
        <f>IF(AH54&gt;0,(VLOOKUP($A54,#REF!,29,0)*AH54),"")</f>
        <v/>
      </c>
      <c r="FE54" s="350" t="str">
        <f>IF(AI54&gt;0,(VLOOKUP($A54,#REF!,31,0)*AI54),"")</f>
        <v/>
      </c>
      <c r="FF54" s="349" t="str">
        <f>IF(AJ54&gt;0,(VLOOKUP($A54,#REF!,29,0)*AJ54),"")</f>
        <v/>
      </c>
      <c r="FG54" s="350" t="str">
        <f>IF(AK54&gt;0,(VLOOKUP($A54,#REF!,31,0)*AK54),"")</f>
        <v/>
      </c>
      <c r="FH54" s="349" t="str">
        <f>IF(AL54&gt;0,(VLOOKUP($A54,#REF!,29,0)*AL54),"")</f>
        <v/>
      </c>
      <c r="FI54" s="350" t="str">
        <f>IF(AM54&gt;0,(VLOOKUP($A54,#REF!,31,0)*AM54),"")</f>
        <v/>
      </c>
      <c r="FJ54" s="349" t="str">
        <f>IF(AN54&gt;0,(VLOOKUP($A54,#REF!,29,0)*AN54),"")</f>
        <v/>
      </c>
      <c r="FK54" s="350" t="str">
        <f>IF(AO54&gt;0,(VLOOKUP($A54,#REF!,31,0)*AO54),"")</f>
        <v/>
      </c>
      <c r="FL54" s="349" t="str">
        <f>IF(AP54&gt;0,(VLOOKUP($A54,#REF!,29,0)*AP54),"")</f>
        <v/>
      </c>
      <c r="FM54" s="350" t="str">
        <f>IF(AQ54&gt;0,(VLOOKUP($A54,#REF!,31,0)*AQ54),"")</f>
        <v/>
      </c>
      <c r="FN54" s="349" t="str">
        <f>IF(AR54&gt;0,(VLOOKUP($A54,#REF!,29,0)*AR54),"")</f>
        <v/>
      </c>
      <c r="FO54" s="350" t="str">
        <f>IF(AS54&gt;0,(VLOOKUP($A54,#REF!,31,0)*AS54),"")</f>
        <v/>
      </c>
      <c r="FP54" s="349" t="str">
        <f>IF(AT54&gt;0,(VLOOKUP($A54,#REF!,29,0)*AT54),"")</f>
        <v/>
      </c>
      <c r="FQ54" s="350" t="str">
        <f>IF(AU54&gt;0,(VLOOKUP($A54,#REF!,31,0)*AU54),"")</f>
        <v/>
      </c>
      <c r="FR54" s="349" t="str">
        <f>IF(AV54&gt;0,(VLOOKUP($A54,#REF!,29,0)*AV54),"")</f>
        <v/>
      </c>
      <c r="FS54" s="350" t="str">
        <f>IF(AW54&gt;0,(VLOOKUP($A54,#REF!,31,0)*AW54),"")</f>
        <v/>
      </c>
      <c r="FT54" s="349" t="str">
        <f>IF(AX54&gt;0,(VLOOKUP($A54,#REF!,29,0)*AX54),"")</f>
        <v/>
      </c>
      <c r="FU54" s="350" t="str">
        <f>IF(AY54&gt;0,(VLOOKUP($A54,#REF!,31,0)*AY54),"")</f>
        <v/>
      </c>
      <c r="FV54" s="349" t="str">
        <f>IF(AZ54&gt;0,(VLOOKUP($A54,#REF!,29,0)*AZ54),"")</f>
        <v/>
      </c>
      <c r="FW54" s="350" t="str">
        <f>IF(BA54&gt;0,(VLOOKUP($A54,#REF!,31,0)*BA54),"")</f>
        <v/>
      </c>
      <c r="FX54" s="349" t="str">
        <f>IF(BB54&gt;0,(VLOOKUP($A54,#REF!,29,0)*BB54),"")</f>
        <v/>
      </c>
      <c r="FY54" s="350" t="str">
        <f>IF(BC54&gt;0,(VLOOKUP($A54,#REF!,31,0)*BC54),"")</f>
        <v/>
      </c>
      <c r="FZ54" s="349" t="str">
        <f>IF(BD54&gt;0,(VLOOKUP($A54,#REF!,29,0)*BD54),"")</f>
        <v/>
      </c>
      <c r="GA54" s="350" t="str">
        <f>IF(BE54&gt;0,(VLOOKUP($A54,#REF!,31,0)*BE54),"")</f>
        <v/>
      </c>
      <c r="GB54" s="349" t="str">
        <f>IF(BF54&gt;0,(VLOOKUP($A54,#REF!,29,0)*BF54),"")</f>
        <v/>
      </c>
      <c r="GC54" s="350" t="str">
        <f>IF(BG54&gt;0,(VLOOKUP($A54,#REF!,31,0)*BG54),"")</f>
        <v/>
      </c>
      <c r="GD54" s="349" t="str">
        <f>IF(BH54&gt;0,(VLOOKUP($A54,#REF!,29,0)*BH54),"")</f>
        <v/>
      </c>
      <c r="GE54" s="350" t="str">
        <f>IF(BI54&gt;0,(VLOOKUP($A54,#REF!,31,0)*BI54),"")</f>
        <v/>
      </c>
      <c r="GF54" s="349" t="str">
        <f>IF(BJ54&gt;0,(VLOOKUP($A54,#REF!,29,0)*BJ54),"")</f>
        <v/>
      </c>
      <c r="GG54" s="350" t="str">
        <f>IF(BK54&gt;0,(VLOOKUP($A54,#REF!,31,0)*BK54),"")</f>
        <v/>
      </c>
      <c r="GH54" s="349" t="str">
        <f>IF(BL54&gt;0,(VLOOKUP($A54,#REF!,29,0)*BL54),"")</f>
        <v/>
      </c>
      <c r="GI54" s="350" t="str">
        <f>IF(BM54&gt;0,(VLOOKUP($A54,#REF!,31,0)*BM54),"")</f>
        <v/>
      </c>
      <c r="GJ54" s="349" t="e">
        <f>IF(BN54&gt;0,(VLOOKUP($A54,#REF!,29,0)*BN54),"")</f>
        <v>#REF!</v>
      </c>
      <c r="GK54" s="350" t="e">
        <f>IF(BO54&gt;0,(VLOOKUP($A54,#REF!,31,0)*BO54),"")</f>
        <v>#REF!</v>
      </c>
      <c r="GL54" s="349" t="str">
        <f>IF(BP54&gt;0,(VLOOKUP($A54,#REF!,29,0)*BP54),"")</f>
        <v/>
      </c>
      <c r="GM54" s="350" t="str">
        <f>IF(BQ54&gt;0,(VLOOKUP($A54,#REF!,31,0)*BQ54),"")</f>
        <v/>
      </c>
      <c r="GN54" s="349" t="str">
        <f>IF(BR54&gt;0,(VLOOKUP($A54,#REF!,29,0)*BR54),"")</f>
        <v/>
      </c>
      <c r="GO54" s="350" t="str">
        <f>IF(BS54&gt;0,(VLOOKUP($A54,#REF!,31,0)*BS54),"")</f>
        <v/>
      </c>
      <c r="GP54" s="349" t="str">
        <f>IF(BT54&gt;0,(VLOOKUP($A54,#REF!,29,0)*BT54),"")</f>
        <v/>
      </c>
      <c r="GQ54" s="350" t="str">
        <f>IF(BU54&gt;0,(VLOOKUP($A54,#REF!,31,0)*BU54),"")</f>
        <v/>
      </c>
      <c r="GR54" s="349" t="str">
        <f>IF(BV54&gt;0,(VLOOKUP($A54,#REF!,29,0)*BV54),"")</f>
        <v/>
      </c>
      <c r="GS54" s="350" t="str">
        <f>IF(BW54&gt;0,(VLOOKUP($A54,#REF!,31,0)*BW54),"")</f>
        <v/>
      </c>
      <c r="GT54" s="349" t="str">
        <f>IF(BX54&gt;0,(VLOOKUP($A54,#REF!,29,0)*BX54),"")</f>
        <v/>
      </c>
      <c r="GU54" s="350" t="str">
        <f>IF(BY54&gt;0,(VLOOKUP($A54,#REF!,31,0)*BY54),"")</f>
        <v/>
      </c>
      <c r="GV54" s="349" t="str">
        <f>IF(BZ54&gt;0,(VLOOKUP($A54,#REF!,29,0)*BZ54),"")</f>
        <v/>
      </c>
      <c r="GW54" s="350" t="str">
        <f>IF(CA54&gt;0,(VLOOKUP($A54,#REF!,31,0)*CA54),"")</f>
        <v/>
      </c>
      <c r="GX54" s="349" t="str">
        <f>IF(CB54&gt;0,(VLOOKUP($A54,#REF!,29,0)*CB54),"")</f>
        <v/>
      </c>
      <c r="GY54" s="350" t="str">
        <f>IF(CC54&gt;0,(VLOOKUP($A54,#REF!,31,0)*CC54),"")</f>
        <v/>
      </c>
      <c r="GZ54" s="349" t="str">
        <f>IF(CD54&gt;0,(VLOOKUP($A54,#REF!,29,0)*CD54),"")</f>
        <v/>
      </c>
      <c r="HA54" s="350" t="str">
        <f>IF(CE54&gt;0,(VLOOKUP($A54,#REF!,31,0)*CE54),"")</f>
        <v/>
      </c>
      <c r="HB54" s="349" t="str">
        <f>IF(CF54&gt;0,(VLOOKUP($A54,#REF!,29,0)*CF54),"")</f>
        <v/>
      </c>
      <c r="HC54" s="350" t="str">
        <f>IF(CG54&gt;0,(VLOOKUP($A54,#REF!,31,0)*CG54),"")</f>
        <v/>
      </c>
      <c r="HD54" s="349" t="str">
        <f>IF(CH54&gt;0,(VLOOKUP($A54,#REF!,29,0)*CH54),"")</f>
        <v/>
      </c>
      <c r="HE54" s="350" t="str">
        <f>IF(CI54&gt;0,(VLOOKUP($A54,#REF!,31,0)*CI54),"")</f>
        <v/>
      </c>
      <c r="HF54" s="349" t="str">
        <f>IF(CJ54&gt;0,(VLOOKUP($A54,#REF!,29,0)*CJ54),"")</f>
        <v/>
      </c>
      <c r="HG54" s="350" t="str">
        <f>IF(CK54&gt;0,(VLOOKUP($A54,#REF!,31,0)*CK54),"")</f>
        <v/>
      </c>
      <c r="HH54" s="349" t="str">
        <f>IF(CL54&gt;0,(VLOOKUP($A54,#REF!,29,0)*CL54),"")</f>
        <v/>
      </c>
      <c r="HI54" s="350" t="str">
        <f>IF(CM54&gt;0,(VLOOKUP($A54,#REF!,31,0)*CM54),"")</f>
        <v/>
      </c>
      <c r="HJ54" s="349" t="str">
        <f>IF(CN54&gt;0,(VLOOKUP($A54,#REF!,29,0)*CN54),"")</f>
        <v/>
      </c>
      <c r="HK54" s="350" t="str">
        <f>IF(CO54&gt;0,(VLOOKUP($A54,#REF!,31,0)*CO54),"")</f>
        <v/>
      </c>
      <c r="HL54" s="349" t="str">
        <f>IF(CP54&gt;0,(VLOOKUP($A54,#REF!,29,0)*CP54),"")</f>
        <v/>
      </c>
      <c r="HM54" s="350" t="str">
        <f>IF(CQ54&gt;0,(VLOOKUP($A54,#REF!,31,0)*CQ54),"")</f>
        <v/>
      </c>
      <c r="HN54" s="349" t="str">
        <f>IF(CR54&gt;0,(VLOOKUP($A54,#REF!,29,0)*CR54),"")</f>
        <v/>
      </c>
      <c r="HO54" s="350" t="str">
        <f>IF(CS54&gt;0,(VLOOKUP($A54,#REF!,31,0)*CS54),"")</f>
        <v/>
      </c>
      <c r="HP54" s="349" t="str">
        <f>IF(CT54&gt;0,(VLOOKUP($A54,#REF!,29,0)*CT54),"")</f>
        <v/>
      </c>
      <c r="HQ54" s="350" t="str">
        <f>IF(CU54&gt;0,(VLOOKUP($A54,#REF!,31,0)*CU54),"")</f>
        <v/>
      </c>
      <c r="HR54" s="349" t="str">
        <f>IF(CV54&gt;0,(VLOOKUP($A54,#REF!,29,0)*CV54),"")</f>
        <v/>
      </c>
      <c r="HS54" s="350" t="str">
        <f>IF(CW54&gt;0,(VLOOKUP($A54,#REF!,31,0)*CW54),"")</f>
        <v/>
      </c>
      <c r="HT54" s="349" t="str">
        <f>IF(CX54&gt;0,(VLOOKUP($A54,#REF!,29,0)*CX54),"")</f>
        <v/>
      </c>
      <c r="HU54" s="350" t="str">
        <f>IF(CY54&gt;0,(VLOOKUP($A54,#REF!,31,0)*CY54),"")</f>
        <v/>
      </c>
      <c r="HV54" s="349" t="str">
        <f>IF(CZ54&gt;0,(VLOOKUP($A54,#REF!,29,0)*CZ54),"")</f>
        <v/>
      </c>
      <c r="HW54" s="350" t="str">
        <f>IF(DA54&gt;0,(VLOOKUP($A54,#REF!,31,0)*DA54),"")</f>
        <v/>
      </c>
      <c r="HX54" s="349" t="str">
        <f>IF(DB54&gt;0,(VLOOKUP($A54,#REF!,29,0)*DB54),"")</f>
        <v/>
      </c>
      <c r="HY54" s="350" t="str">
        <f>IF(DC54&gt;0,(VLOOKUP($A54,#REF!,31,0)*DC54),"")</f>
        <v/>
      </c>
      <c r="HZ54" s="349" t="str">
        <f>IF(DD54&gt;0,(VLOOKUP($A54,#REF!,29,0)*DD54),"")</f>
        <v/>
      </c>
      <c r="IA54" s="350" t="str">
        <f>IF(DE54&gt;0,(VLOOKUP($A54,#REF!,31,0)*DE54),"")</f>
        <v/>
      </c>
      <c r="IB54" s="349" t="str">
        <f>IF(DF54&gt;0,(VLOOKUP($A54,#REF!,29,0)*DF54),"")</f>
        <v/>
      </c>
      <c r="IC54" s="350" t="str">
        <f>IF(DG54&gt;0,(VLOOKUP($A54,#REF!,31,0)*DG54),"")</f>
        <v/>
      </c>
      <c r="ID54" s="344"/>
      <c r="IE54" s="344"/>
      <c r="IF54" s="344"/>
    </row>
    <row r="55" spans="1:240" ht="14.25" customHeight="1" x14ac:dyDescent="0.25">
      <c r="A55" s="5" t="s">
        <v>282</v>
      </c>
      <c r="B55" s="8" t="s">
        <v>106</v>
      </c>
      <c r="C55" s="15" t="s">
        <v>104</v>
      </c>
      <c r="D55" s="217" t="str">
        <f t="shared" si="275"/>
        <v/>
      </c>
      <c r="E55" s="215"/>
      <c r="F55" s="13"/>
      <c r="G55" s="56"/>
      <c r="H55" s="13"/>
      <c r="I55" s="56"/>
      <c r="J55" s="13"/>
      <c r="K55" s="56"/>
      <c r="L55" s="13"/>
      <c r="M55" s="56"/>
      <c r="N55" s="13"/>
      <c r="O55" s="56"/>
      <c r="P55" s="13"/>
      <c r="Q55" s="56"/>
      <c r="R55" s="13"/>
      <c r="S55" s="56"/>
      <c r="T55" s="13"/>
      <c r="U55" s="56"/>
      <c r="V55" s="13"/>
      <c r="W55" s="56"/>
      <c r="X55" s="13"/>
      <c r="Y55" s="56"/>
      <c r="Z55" s="13"/>
      <c r="AA55" s="187"/>
      <c r="AB55" s="13"/>
      <c r="AC55" s="56"/>
      <c r="AD55" s="13"/>
      <c r="AE55" s="187"/>
      <c r="AF55" s="13"/>
      <c r="AG55" s="56"/>
      <c r="AH55" s="13"/>
      <c r="AI55" s="56"/>
      <c r="AJ55" s="13"/>
      <c r="AK55" s="56"/>
      <c r="AL55" s="13"/>
      <c r="AM55" s="56"/>
      <c r="AN55" s="13"/>
      <c r="AO55" s="56"/>
      <c r="AP55" s="13"/>
      <c r="AQ55" s="56"/>
      <c r="AR55" s="13"/>
      <c r="AS55" s="56"/>
      <c r="AT55" s="13"/>
      <c r="AU55" s="56"/>
      <c r="AV55" s="13"/>
      <c r="AW55" s="56"/>
      <c r="AX55" s="13"/>
      <c r="AY55" s="56"/>
      <c r="AZ55" s="13"/>
      <c r="BA55" s="56"/>
      <c r="BB55" s="13"/>
      <c r="BC55" s="56"/>
      <c r="BD55" s="13"/>
      <c r="BE55" s="56"/>
      <c r="BF55" s="13"/>
      <c r="BG55" s="56"/>
      <c r="BH55" s="13"/>
      <c r="BI55" s="56"/>
      <c r="BJ55" s="13"/>
      <c r="BK55" s="56"/>
      <c r="BL55" s="13"/>
      <c r="BM55" s="56"/>
      <c r="BN55" s="13"/>
      <c r="BO55" s="56"/>
      <c r="BP55" s="13"/>
      <c r="BQ55" s="187"/>
      <c r="BR55" s="13"/>
      <c r="BS55" s="56"/>
      <c r="BT55" s="13"/>
      <c r="BU55" s="56"/>
      <c r="BV55" s="13"/>
      <c r="BW55" s="56"/>
      <c r="BX55" s="13"/>
      <c r="BY55" s="56"/>
      <c r="BZ55" s="13"/>
      <c r="CA55" s="56"/>
      <c r="CB55" s="13"/>
      <c r="CC55" s="187"/>
      <c r="CD55" s="13"/>
      <c r="CE55" s="56"/>
      <c r="CF55" s="13"/>
      <c r="CG55" s="56"/>
      <c r="CH55" s="13"/>
      <c r="CI55" s="56"/>
      <c r="CJ55" s="13"/>
      <c r="CK55" s="56"/>
      <c r="CL55" s="13"/>
      <c r="CM55" s="56"/>
      <c r="CN55" s="13"/>
      <c r="CO55" s="56"/>
      <c r="CP55" s="13"/>
      <c r="CQ55" s="56"/>
      <c r="CR55" s="13"/>
      <c r="CS55" s="56"/>
      <c r="CT55" s="13"/>
      <c r="CU55" s="187"/>
      <c r="CV55" s="13"/>
      <c r="CW55" s="56"/>
      <c r="CX55" s="13"/>
      <c r="CY55" s="56"/>
      <c r="CZ55" s="13"/>
      <c r="DA55" s="56"/>
      <c r="DB55" s="13"/>
      <c r="DC55" s="56"/>
      <c r="DD55" s="13"/>
      <c r="DE55" s="187"/>
      <c r="DF55" s="13"/>
      <c r="DG55" s="187"/>
      <c r="DH55" s="73"/>
      <c r="DI55" s="45"/>
      <c r="DJ55" s="79"/>
      <c r="DK55" s="73"/>
      <c r="DL55" s="78"/>
      <c r="DM55" s="79"/>
      <c r="DN55" s="5"/>
      <c r="DO55" s="12"/>
      <c r="DP55" s="369"/>
      <c r="DQ55" s="5"/>
      <c r="DR55" s="56"/>
      <c r="DS55" s="5"/>
      <c r="DT55" s="31">
        <f t="shared" si="276"/>
        <v>0</v>
      </c>
      <c r="DU55" s="31" t="e">
        <f>(DT55*(VLOOKUP(A55,#REF!,29,0)))-(IF(DO55="x",MROUND(DP55*(VLOOKUP(A55,#REF!,29,0)*0.08),0.05),0))</f>
        <v>#REF!</v>
      </c>
      <c r="DV55" s="31">
        <f t="shared" si="277"/>
        <v>0</v>
      </c>
      <c r="DW55" s="31" t="e">
        <f>(DV55*(VLOOKUP(A55,#REF!,31,0)))</f>
        <v>#REF!</v>
      </c>
      <c r="DX55" s="318" t="e">
        <f>VLOOKUP(A55,#REF!,33,0)</f>
        <v>#REF!</v>
      </c>
      <c r="DY55" s="31" t="e">
        <f t="shared" si="278"/>
        <v>#REF!</v>
      </c>
      <c r="DZ55" s="309" t="e">
        <f t="shared" si="279"/>
        <v>#REF!</v>
      </c>
      <c r="EA55" s="5"/>
      <c r="EB55" s="41" t="str">
        <f>IF(F55&gt;0,(VLOOKUP($A55,#REF!,29,0)*F55),"")</f>
        <v/>
      </c>
      <c r="EC55" s="55" t="str">
        <f>IF(G55&gt;0,(VLOOKUP($A55,#REF!,31,0)*G55),"")</f>
        <v/>
      </c>
      <c r="ED55" s="41" t="str">
        <f>IF(H55&gt;0,(VLOOKUP($A55,#REF!,29,0)*H55),"")</f>
        <v/>
      </c>
      <c r="EE55" s="55" t="str">
        <f>IF(I55&gt;0,(VLOOKUP($A55,#REF!,31,0)*I55),"")</f>
        <v/>
      </c>
      <c r="EF55" s="41" t="str">
        <f>IF(J55&gt;0,(VLOOKUP($A55,#REF!,29,0)*J55),"")</f>
        <v/>
      </c>
      <c r="EG55" s="55" t="str">
        <f>IF(K55&gt;0,(VLOOKUP($A55,#REF!,31,0)*K55),"")</f>
        <v/>
      </c>
      <c r="EH55" s="41" t="str">
        <f>IF(L55&gt;0,(VLOOKUP($A55,#REF!,29,0)*L55),"")</f>
        <v/>
      </c>
      <c r="EI55" s="55" t="str">
        <f>IF(M55&gt;0,(VLOOKUP($A55,#REF!,31,0)*M55),"")</f>
        <v/>
      </c>
      <c r="EJ55" s="41" t="str">
        <f>IF(N55&gt;0,(VLOOKUP($A55,#REF!,29,0)*N55),"")</f>
        <v/>
      </c>
      <c r="EK55" s="55" t="str">
        <f>IF(O55&gt;0,(VLOOKUP($A55,#REF!,31,0)*O55),"")</f>
        <v/>
      </c>
      <c r="EL55" s="41" t="str">
        <f>IF(P55&gt;0,(VLOOKUP($A55,#REF!,29,0)*P55),"")</f>
        <v/>
      </c>
      <c r="EM55" s="55" t="str">
        <f>IF(Q55&gt;0,(VLOOKUP($A55,#REF!,31,0)*Q55),"")</f>
        <v/>
      </c>
      <c r="EN55" s="41" t="str">
        <f>IF(R55&gt;0,(VLOOKUP($A55,#REF!,29,0)*R55),"")</f>
        <v/>
      </c>
      <c r="EO55" s="55" t="str">
        <f>IF(S55&gt;0,(VLOOKUP($A55,#REF!,31,0)*S55),"")</f>
        <v/>
      </c>
      <c r="EP55" s="41" t="str">
        <f>IF(T55&gt;0,(VLOOKUP($A55,#REF!,29,0)*T55),"")</f>
        <v/>
      </c>
      <c r="EQ55" s="55" t="str">
        <f>IF(U55&gt;0,(VLOOKUP($A55,#REF!,31,0)*U55),"")</f>
        <v/>
      </c>
      <c r="ER55" s="41" t="str">
        <f>IF(V55&gt;0,(VLOOKUP($A55,#REF!,29,0)*V55),"")</f>
        <v/>
      </c>
      <c r="ES55" s="55" t="str">
        <f>IF(W55&gt;0,(VLOOKUP($A55,#REF!,31,0)*W55),"")</f>
        <v/>
      </c>
      <c r="ET55" s="41" t="str">
        <f>IF(X55&gt;0,(VLOOKUP($A55,#REF!,29,0)*X55),"")</f>
        <v/>
      </c>
      <c r="EU55" s="55" t="str">
        <f>IF(Y55&gt;0,(VLOOKUP($A55,#REF!,31,0)*Y55),"")</f>
        <v/>
      </c>
      <c r="EV55" s="41" t="str">
        <f>IF(Z55&gt;0,(VLOOKUP($A55,#REF!,29,0)*Z55),"")</f>
        <v/>
      </c>
      <c r="EW55" s="55" t="str">
        <f>IF(AA55&gt;0,(VLOOKUP($A55,#REF!,31,0)*AA55),"")</f>
        <v/>
      </c>
      <c r="EX55" s="41" t="str">
        <f>IF(AB55&gt;0,(VLOOKUP($A55,#REF!,29,0)*AB55),"")</f>
        <v/>
      </c>
      <c r="EY55" s="55" t="str">
        <f>IF(AC55&gt;0,(VLOOKUP($A55,#REF!,31,0)*AC55),"")</f>
        <v/>
      </c>
      <c r="EZ55" s="41" t="str">
        <f>IF(AD55&gt;0,(VLOOKUP($A55,#REF!,29,0)*AD55),"")</f>
        <v/>
      </c>
      <c r="FA55" s="55" t="str">
        <f>IF(AE55&gt;0,(VLOOKUP($A55,#REF!,31,0)*AE55),"")</f>
        <v/>
      </c>
      <c r="FB55" s="41" t="str">
        <f>IF(AF55&gt;0,(VLOOKUP($A55,#REF!,29,0)*AF55),"")</f>
        <v/>
      </c>
      <c r="FC55" s="55" t="str">
        <f>IF(AG55&gt;0,(VLOOKUP($A55,#REF!,31,0)*AG55),"")</f>
        <v/>
      </c>
      <c r="FD55" s="41" t="str">
        <f>IF(AH55&gt;0,(VLOOKUP($A55,#REF!,29,0)*AH55),"")</f>
        <v/>
      </c>
      <c r="FE55" s="55" t="str">
        <f>IF(AI55&gt;0,(VLOOKUP($A55,#REF!,31,0)*AI55),"")</f>
        <v/>
      </c>
      <c r="FF55" s="41" t="str">
        <f>IF(AJ55&gt;0,(VLOOKUP($A55,#REF!,29,0)*AJ55),"")</f>
        <v/>
      </c>
      <c r="FG55" s="55" t="str">
        <f>IF(AK55&gt;0,(VLOOKUP($A55,#REF!,31,0)*AK55),"")</f>
        <v/>
      </c>
      <c r="FH55" s="41" t="str">
        <f>IF(AL55&gt;0,(VLOOKUP($A55,#REF!,29,0)*AL55),"")</f>
        <v/>
      </c>
      <c r="FI55" s="55" t="str">
        <f>IF(AM55&gt;0,(VLOOKUP($A55,#REF!,31,0)*AM55),"")</f>
        <v/>
      </c>
      <c r="FJ55" s="41" t="str">
        <f>IF(AN55&gt;0,(VLOOKUP($A55,#REF!,29,0)*AN55),"")</f>
        <v/>
      </c>
      <c r="FK55" s="55" t="str">
        <f>IF(AO55&gt;0,(VLOOKUP($A55,#REF!,31,0)*AO55),"")</f>
        <v/>
      </c>
      <c r="FL55" s="41" t="str">
        <f>IF(AP55&gt;0,(VLOOKUP($A55,#REF!,29,0)*AP55),"")</f>
        <v/>
      </c>
      <c r="FM55" s="55" t="str">
        <f>IF(AQ55&gt;0,(VLOOKUP($A55,#REF!,31,0)*AQ55),"")</f>
        <v/>
      </c>
      <c r="FN55" s="41" t="str">
        <f>IF(AR55&gt;0,(VLOOKUP($A55,#REF!,29,0)*AR55),"")</f>
        <v/>
      </c>
      <c r="FO55" s="55" t="str">
        <f>IF(AS55&gt;0,(VLOOKUP($A55,#REF!,31,0)*AS55),"")</f>
        <v/>
      </c>
      <c r="FP55" s="41" t="str">
        <f>IF(AT55&gt;0,(VLOOKUP($A55,#REF!,29,0)*AT55),"")</f>
        <v/>
      </c>
      <c r="FQ55" s="55" t="str">
        <f>IF(AU55&gt;0,(VLOOKUP($A55,#REF!,31,0)*AU55),"")</f>
        <v/>
      </c>
      <c r="FR55" s="41" t="str">
        <f>IF(AV55&gt;0,(VLOOKUP($A55,#REF!,29,0)*AV55),"")</f>
        <v/>
      </c>
      <c r="FS55" s="55" t="str">
        <f>IF(AW55&gt;0,(VLOOKUP($A55,#REF!,31,0)*AW55),"")</f>
        <v/>
      </c>
      <c r="FT55" s="41" t="str">
        <f>IF(AX55&gt;0,(VLOOKUP($A55,#REF!,29,0)*AX55),"")</f>
        <v/>
      </c>
      <c r="FU55" s="55" t="str">
        <f>IF(AY55&gt;0,(VLOOKUP($A55,#REF!,31,0)*AY55),"")</f>
        <v/>
      </c>
      <c r="FV55" s="41" t="str">
        <f>IF(AZ55&gt;0,(VLOOKUP($A55,#REF!,29,0)*AZ55),"")</f>
        <v/>
      </c>
      <c r="FW55" s="55" t="str">
        <f>IF(BA55&gt;0,(VLOOKUP($A55,#REF!,31,0)*BA55),"")</f>
        <v/>
      </c>
      <c r="FX55" s="41" t="str">
        <f>IF(BB55&gt;0,(VLOOKUP($A55,#REF!,29,0)*BB55),"")</f>
        <v/>
      </c>
      <c r="FY55" s="55" t="str">
        <f>IF(BC55&gt;0,(VLOOKUP($A55,#REF!,31,0)*BC55),"")</f>
        <v/>
      </c>
      <c r="FZ55" s="41" t="str">
        <f>IF(BD55&gt;0,(VLOOKUP($A55,#REF!,29,0)*BD55),"")</f>
        <v/>
      </c>
      <c r="GA55" s="55" t="str">
        <f>IF(BE55&gt;0,(VLOOKUP($A55,#REF!,31,0)*BE55),"")</f>
        <v/>
      </c>
      <c r="GB55" s="41" t="str">
        <f>IF(BF55&gt;0,(VLOOKUP($A55,#REF!,29,0)*BF55),"")</f>
        <v/>
      </c>
      <c r="GC55" s="55" t="str">
        <f>IF(BG55&gt;0,(VLOOKUP($A55,#REF!,31,0)*BG55),"")</f>
        <v/>
      </c>
      <c r="GD55" s="41" t="str">
        <f>IF(BH55&gt;0,(VLOOKUP($A55,#REF!,29,0)*BH55),"")</f>
        <v/>
      </c>
      <c r="GE55" s="55" t="str">
        <f>IF(BI55&gt;0,(VLOOKUP($A55,#REF!,31,0)*BI55),"")</f>
        <v/>
      </c>
      <c r="GF55" s="41" t="str">
        <f>IF(BJ55&gt;0,(VLOOKUP($A55,#REF!,29,0)*BJ55),"")</f>
        <v/>
      </c>
      <c r="GG55" s="55" t="str">
        <f>IF(BK55&gt;0,(VLOOKUP($A55,#REF!,31,0)*BK55),"")</f>
        <v/>
      </c>
      <c r="GH55" s="41" t="str">
        <f>IF(BL55&gt;0,(VLOOKUP($A55,#REF!,29,0)*BL55),"")</f>
        <v/>
      </c>
      <c r="GI55" s="55" t="str">
        <f>IF(BM55&gt;0,(VLOOKUP($A55,#REF!,31,0)*BM55),"")</f>
        <v/>
      </c>
      <c r="GJ55" s="41" t="str">
        <f>IF(BN55&gt;0,(VLOOKUP($A55,#REF!,29,0)*BN55),"")</f>
        <v/>
      </c>
      <c r="GK55" s="55" t="str">
        <f>IF(BO55&gt;0,(VLOOKUP($A55,#REF!,31,0)*BO55),"")</f>
        <v/>
      </c>
      <c r="GL55" s="41" t="str">
        <f>IF(BP55&gt;0,(VLOOKUP($A55,#REF!,29,0)*BP55),"")</f>
        <v/>
      </c>
      <c r="GM55" s="55" t="str">
        <f>IF(BQ55&gt;0,(VLOOKUP($A55,#REF!,31,0)*BQ55),"")</f>
        <v/>
      </c>
      <c r="GN55" s="41" t="str">
        <f>IF(BR55&gt;0,(VLOOKUP($A55,#REF!,29,0)*BR55),"")</f>
        <v/>
      </c>
      <c r="GO55" s="55" t="str">
        <f>IF(BS55&gt;0,(VLOOKUP($A55,#REF!,31,0)*BS55),"")</f>
        <v/>
      </c>
      <c r="GP55" s="41" t="str">
        <f>IF(BT55&gt;0,(VLOOKUP($A55,#REF!,29,0)*BT55),"")</f>
        <v/>
      </c>
      <c r="GQ55" s="55" t="str">
        <f>IF(BU55&gt;0,(VLOOKUP($A55,#REF!,31,0)*BU55),"")</f>
        <v/>
      </c>
      <c r="GR55" s="41" t="str">
        <f>IF(BV55&gt;0,(VLOOKUP($A55,#REF!,29,0)*BV55),"")</f>
        <v/>
      </c>
      <c r="GS55" s="55" t="str">
        <f>IF(BW55&gt;0,(VLOOKUP($A55,#REF!,31,0)*BW55),"")</f>
        <v/>
      </c>
      <c r="GT55" s="41" t="str">
        <f>IF(BX55&gt;0,(VLOOKUP($A55,#REF!,29,0)*BX55),"")</f>
        <v/>
      </c>
      <c r="GU55" s="55" t="str">
        <f>IF(BY55&gt;0,(VLOOKUP($A55,#REF!,31,0)*BY55),"")</f>
        <v/>
      </c>
      <c r="GV55" s="41" t="str">
        <f>IF(BZ55&gt;0,(VLOOKUP($A55,#REF!,29,0)*BZ55),"")</f>
        <v/>
      </c>
      <c r="GW55" s="55" t="str">
        <f>IF(CA55&gt;0,(VLOOKUP($A55,#REF!,31,0)*CA55),"")</f>
        <v/>
      </c>
      <c r="GX55" s="41" t="str">
        <f>IF(CB55&gt;0,(VLOOKUP($A55,#REF!,29,0)*CB55),"")</f>
        <v/>
      </c>
      <c r="GY55" s="55" t="str">
        <f>IF(CC55&gt;0,(VLOOKUP($A55,#REF!,31,0)*CC55),"")</f>
        <v/>
      </c>
      <c r="GZ55" s="41" t="str">
        <f>IF(CD55&gt;0,(VLOOKUP($A55,#REF!,29,0)*CD55),"")</f>
        <v/>
      </c>
      <c r="HA55" s="55" t="str">
        <f>IF(CE55&gt;0,(VLOOKUP($A55,#REF!,31,0)*CE55),"")</f>
        <v/>
      </c>
      <c r="HB55" s="41" t="str">
        <f>IF(CF55&gt;0,(VLOOKUP($A55,#REF!,29,0)*CF55),"")</f>
        <v/>
      </c>
      <c r="HC55" s="55" t="str">
        <f>IF(CG55&gt;0,(VLOOKUP($A55,#REF!,31,0)*CG55),"")</f>
        <v/>
      </c>
      <c r="HD55" s="41" t="str">
        <f>IF(CH55&gt;0,(VLOOKUP($A55,#REF!,29,0)*CH55),"")</f>
        <v/>
      </c>
      <c r="HE55" s="55" t="str">
        <f>IF(CI55&gt;0,(VLOOKUP($A55,#REF!,31,0)*CI55),"")</f>
        <v/>
      </c>
      <c r="HF55" s="41" t="str">
        <f>IF(CJ55&gt;0,(VLOOKUP($A55,#REF!,29,0)*CJ55),"")</f>
        <v/>
      </c>
      <c r="HG55" s="55" t="str">
        <f>IF(CK55&gt;0,(VLOOKUP($A55,#REF!,31,0)*CK55),"")</f>
        <v/>
      </c>
      <c r="HH55" s="41" t="str">
        <f>IF(CL55&gt;0,(VLOOKUP($A55,#REF!,29,0)*CL55),"")</f>
        <v/>
      </c>
      <c r="HI55" s="55" t="str">
        <f>IF(CM55&gt;0,(VLOOKUP($A55,#REF!,31,0)*CM55),"")</f>
        <v/>
      </c>
      <c r="HJ55" s="41" t="str">
        <f>IF(CN55&gt;0,(VLOOKUP($A55,#REF!,29,0)*CN55),"")</f>
        <v/>
      </c>
      <c r="HK55" s="55" t="str">
        <f>IF(CO55&gt;0,(VLOOKUP($A55,#REF!,31,0)*CO55),"")</f>
        <v/>
      </c>
      <c r="HL55" s="41" t="str">
        <f>IF(CP55&gt;0,(VLOOKUP($A55,#REF!,29,0)*CP55),"")</f>
        <v/>
      </c>
      <c r="HM55" s="55" t="str">
        <f>IF(CQ55&gt;0,(VLOOKUP($A55,#REF!,31,0)*CQ55),"")</f>
        <v/>
      </c>
      <c r="HN55" s="41" t="str">
        <f>IF(CR55&gt;0,(VLOOKUP($A55,#REF!,29,0)*CR55),"")</f>
        <v/>
      </c>
      <c r="HO55" s="55" t="str">
        <f>IF(CS55&gt;0,(VLOOKUP($A55,#REF!,31,0)*CS55),"")</f>
        <v/>
      </c>
      <c r="HP55" s="41" t="str">
        <f>IF(CT55&gt;0,(VLOOKUP($A55,#REF!,29,0)*CT55),"")</f>
        <v/>
      </c>
      <c r="HQ55" s="55" t="str">
        <f>IF(CU55&gt;0,(VLOOKUP($A55,#REF!,31,0)*CU55),"")</f>
        <v/>
      </c>
      <c r="HR55" s="41" t="str">
        <f>IF(CV55&gt;0,(VLOOKUP($A55,#REF!,29,0)*CV55),"")</f>
        <v/>
      </c>
      <c r="HS55" s="55" t="str">
        <f>IF(CW55&gt;0,(VLOOKUP($A55,#REF!,31,0)*CW55),"")</f>
        <v/>
      </c>
      <c r="HT55" s="41" t="str">
        <f>IF(CX55&gt;0,(VLOOKUP($A55,#REF!,29,0)*CX55),"")</f>
        <v/>
      </c>
      <c r="HU55" s="55" t="str">
        <f>IF(CY55&gt;0,(VLOOKUP($A55,#REF!,31,0)*CY55),"")</f>
        <v/>
      </c>
      <c r="HV55" s="41" t="str">
        <f>IF(CZ55&gt;0,(VLOOKUP($A55,#REF!,29,0)*CZ55),"")</f>
        <v/>
      </c>
      <c r="HW55" s="55" t="str">
        <f>IF(DA55&gt;0,(VLOOKUP($A55,#REF!,31,0)*DA55),"")</f>
        <v/>
      </c>
      <c r="HX55" s="41" t="str">
        <f>IF(DB55&gt;0,(VLOOKUP($A55,#REF!,29,0)*DB55),"")</f>
        <v/>
      </c>
      <c r="HY55" s="55" t="str">
        <f>IF(DC55&gt;0,(VLOOKUP($A55,#REF!,31,0)*DC55),"")</f>
        <v/>
      </c>
      <c r="HZ55" s="41" t="str">
        <f>IF(DD55&gt;0,(VLOOKUP($A55,#REF!,29,0)*DD55),"")</f>
        <v/>
      </c>
      <c r="IA55" s="55" t="str">
        <f>IF(DE55&gt;0,(VLOOKUP($A55,#REF!,31,0)*DE55),"")</f>
        <v/>
      </c>
      <c r="IB55" s="41" t="str">
        <f>IF(DF55&gt;0,(VLOOKUP($A55,#REF!,29,0)*DF55),"")</f>
        <v/>
      </c>
      <c r="IC55" s="55" t="str">
        <f>IF(DG55&gt;0,(VLOOKUP($A55,#REF!,31,0)*DG55),"")</f>
        <v/>
      </c>
      <c r="ID55" s="5"/>
      <c r="IE55" s="5"/>
      <c r="IF55" s="5"/>
    </row>
    <row r="56" spans="1:240" x14ac:dyDescent="0.25">
      <c r="A56" s="344" t="s">
        <v>1862</v>
      </c>
      <c r="B56" s="360" t="s">
        <v>1861</v>
      </c>
      <c r="C56" s="361" t="s">
        <v>1887</v>
      </c>
      <c r="D56" s="347">
        <f t="shared" si="275"/>
        <v>108</v>
      </c>
      <c r="E56" s="348"/>
      <c r="F56" s="362"/>
      <c r="G56" s="363"/>
      <c r="H56" s="362"/>
      <c r="I56" s="363"/>
      <c r="J56" s="362"/>
      <c r="K56" s="363"/>
      <c r="L56" s="362">
        <v>8</v>
      </c>
      <c r="M56" s="363"/>
      <c r="N56" s="362"/>
      <c r="O56" s="363"/>
      <c r="P56" s="362"/>
      <c r="Q56" s="363"/>
      <c r="R56" s="362"/>
      <c r="S56" s="363"/>
      <c r="T56" s="362"/>
      <c r="U56" s="363"/>
      <c r="V56" s="362"/>
      <c r="W56" s="363"/>
      <c r="X56" s="362"/>
      <c r="Y56" s="363"/>
      <c r="Z56" s="362"/>
      <c r="AA56" s="364"/>
      <c r="AB56" s="362">
        <v>84</v>
      </c>
      <c r="AC56" s="363"/>
      <c r="AD56" s="362"/>
      <c r="AE56" s="364"/>
      <c r="AF56" s="362"/>
      <c r="AG56" s="363"/>
      <c r="AH56" s="362"/>
      <c r="AI56" s="363"/>
      <c r="AJ56" s="362"/>
      <c r="AK56" s="363"/>
      <c r="AL56" s="362"/>
      <c r="AM56" s="363"/>
      <c r="AN56" s="362"/>
      <c r="AO56" s="363"/>
      <c r="AP56" s="362"/>
      <c r="AQ56" s="363"/>
      <c r="AR56" s="362"/>
      <c r="AS56" s="363"/>
      <c r="AT56" s="362"/>
      <c r="AU56" s="363"/>
      <c r="AV56" s="362"/>
      <c r="AW56" s="363"/>
      <c r="AX56" s="362"/>
      <c r="AY56" s="363"/>
      <c r="AZ56" s="362"/>
      <c r="BA56" s="363"/>
      <c r="BB56" s="362"/>
      <c r="BC56" s="363"/>
      <c r="BD56" s="362"/>
      <c r="BE56" s="363"/>
      <c r="BF56" s="362"/>
      <c r="BG56" s="363"/>
      <c r="BH56" s="362"/>
      <c r="BI56" s="363"/>
      <c r="BJ56" s="362"/>
      <c r="BK56" s="363"/>
      <c r="BL56" s="362"/>
      <c r="BM56" s="363"/>
      <c r="BN56" s="362"/>
      <c r="BO56" s="363"/>
      <c r="BP56" s="362"/>
      <c r="BQ56" s="364"/>
      <c r="BR56" s="362"/>
      <c r="BS56" s="363"/>
      <c r="BT56" s="362"/>
      <c r="BU56" s="363"/>
      <c r="BV56" s="362"/>
      <c r="BW56" s="363"/>
      <c r="BX56" s="362"/>
      <c r="BY56" s="363"/>
      <c r="BZ56" s="362"/>
      <c r="CA56" s="363"/>
      <c r="CB56" s="362"/>
      <c r="CC56" s="364"/>
      <c r="CD56" s="362"/>
      <c r="CE56" s="363"/>
      <c r="CF56" s="362">
        <v>16</v>
      </c>
      <c r="CG56" s="363"/>
      <c r="CH56" s="362"/>
      <c r="CI56" s="363"/>
      <c r="CJ56" s="362"/>
      <c r="CK56" s="363"/>
      <c r="CL56" s="362"/>
      <c r="CM56" s="363"/>
      <c r="CN56" s="362"/>
      <c r="CO56" s="363"/>
      <c r="CP56" s="362"/>
      <c r="CQ56" s="363"/>
      <c r="CR56" s="362"/>
      <c r="CS56" s="363"/>
      <c r="CT56" s="362"/>
      <c r="CU56" s="364"/>
      <c r="CV56" s="362"/>
      <c r="CW56" s="363"/>
      <c r="CX56" s="362"/>
      <c r="CY56" s="363"/>
      <c r="CZ56" s="362"/>
      <c r="DA56" s="363"/>
      <c r="DB56" s="362"/>
      <c r="DC56" s="363"/>
      <c r="DD56" s="362"/>
      <c r="DE56" s="364"/>
      <c r="DF56" s="362"/>
      <c r="DG56" s="364"/>
      <c r="DH56" s="352"/>
      <c r="DI56" s="365"/>
      <c r="DJ56" s="363"/>
      <c r="DK56" s="352"/>
      <c r="DL56" s="365"/>
      <c r="DM56" s="363"/>
      <c r="DN56" s="344"/>
      <c r="DO56" s="366"/>
      <c r="DP56" s="367"/>
      <c r="DQ56" s="344"/>
      <c r="DR56" s="363"/>
      <c r="DS56" s="344"/>
      <c r="DT56" s="357">
        <f t="shared" si="276"/>
        <v>108</v>
      </c>
      <c r="DU56" s="357" t="e">
        <f>(DT56*(VLOOKUP(A56,#REF!,29,0)))-(IF(DO56="x",MROUND(DP56*(VLOOKUP(A56,#REF!,29,0)*0.08),0.05),0))</f>
        <v>#REF!</v>
      </c>
      <c r="DV56" s="357">
        <f t="shared" si="277"/>
        <v>0</v>
      </c>
      <c r="DW56" s="357" t="e">
        <f>(DV56*(VLOOKUP(A56,#REF!,31,0)))</f>
        <v>#REF!</v>
      </c>
      <c r="DX56" s="358" t="e">
        <f>VLOOKUP(A56,#REF!,33,0)</f>
        <v>#REF!</v>
      </c>
      <c r="DY56" s="357" t="e">
        <f t="shared" ref="DY56" si="287">DX56-(DW56+DU56)</f>
        <v>#REF!</v>
      </c>
      <c r="DZ56" s="359" t="e">
        <f t="shared" si="279"/>
        <v>#REF!</v>
      </c>
      <c r="EA56" s="344"/>
      <c r="EB56" s="349" t="str">
        <f>IF(F56&gt;0,(VLOOKUP($A56,#REF!,29,0)*F56),"")</f>
        <v/>
      </c>
      <c r="EC56" s="350" t="str">
        <f>IF(G56&gt;0,(VLOOKUP($A56,#REF!,31,0)*G56),"")</f>
        <v/>
      </c>
      <c r="ED56" s="349" t="str">
        <f>IF(H56&gt;0,(VLOOKUP($A56,#REF!,29,0)*H56),"")</f>
        <v/>
      </c>
      <c r="EE56" s="350" t="str">
        <f>IF(I56&gt;0,(VLOOKUP($A56,#REF!,31,0)*I56),"")</f>
        <v/>
      </c>
      <c r="EF56" s="349" t="str">
        <f>IF(J56&gt;0,(VLOOKUP($A56,#REF!,29,0)*J56),"")</f>
        <v/>
      </c>
      <c r="EG56" s="350" t="str">
        <f>IF(K56&gt;0,(VLOOKUP($A56,#REF!,31,0)*K56),"")</f>
        <v/>
      </c>
      <c r="EH56" s="349" t="e">
        <f>IF(L56&gt;0,(VLOOKUP($A56,#REF!,29,0)*L56),"")</f>
        <v>#REF!</v>
      </c>
      <c r="EI56" s="350" t="str">
        <f>IF(M56&gt;0,(VLOOKUP($A56,#REF!,31,0)*M56),"")</f>
        <v/>
      </c>
      <c r="EJ56" s="349" t="str">
        <f>IF(N56&gt;0,(VLOOKUP($A56,#REF!,29,0)*N56),"")</f>
        <v/>
      </c>
      <c r="EK56" s="350" t="str">
        <f>IF(O56&gt;0,(VLOOKUP($A56,#REF!,31,0)*O56),"")</f>
        <v/>
      </c>
      <c r="EL56" s="349" t="str">
        <f>IF(P56&gt;0,(VLOOKUP($A56,#REF!,29,0)*P56),"")</f>
        <v/>
      </c>
      <c r="EM56" s="350" t="str">
        <f>IF(Q56&gt;0,(VLOOKUP($A56,#REF!,31,0)*Q56),"")</f>
        <v/>
      </c>
      <c r="EN56" s="349" t="str">
        <f>IF(R56&gt;0,(VLOOKUP($A56,#REF!,29,0)*R56),"")</f>
        <v/>
      </c>
      <c r="EO56" s="350" t="str">
        <f>IF(S56&gt;0,(VLOOKUP($A56,#REF!,31,0)*S56),"")</f>
        <v/>
      </c>
      <c r="EP56" s="349" t="str">
        <f>IF(T56&gt;0,(VLOOKUP($A56,#REF!,29,0)*T56),"")</f>
        <v/>
      </c>
      <c r="EQ56" s="350" t="str">
        <f>IF(U56&gt;0,(VLOOKUP($A56,#REF!,31,0)*U56),"")</f>
        <v/>
      </c>
      <c r="ER56" s="349" t="str">
        <f>IF(V56&gt;0,(VLOOKUP($A56,#REF!,29,0)*V56),"")</f>
        <v/>
      </c>
      <c r="ES56" s="350" t="str">
        <f>IF(W56&gt;0,(VLOOKUP($A56,#REF!,31,0)*W56),"")</f>
        <v/>
      </c>
      <c r="ET56" s="349" t="str">
        <f>IF(X56&gt;0,(VLOOKUP($A56,#REF!,29,0)*X56),"")</f>
        <v/>
      </c>
      <c r="EU56" s="350" t="str">
        <f>IF(Y56&gt;0,(VLOOKUP($A56,#REF!,31,0)*Y56),"")</f>
        <v/>
      </c>
      <c r="EV56" s="349" t="str">
        <f>IF(Z56&gt;0,(VLOOKUP($A56,#REF!,29,0)*Z56),"")</f>
        <v/>
      </c>
      <c r="EW56" s="350" t="str">
        <f>IF(AA56&gt;0,(VLOOKUP($A56,#REF!,31,0)*AA56),"")</f>
        <v/>
      </c>
      <c r="EX56" s="349" t="e">
        <f>IF(AB56&gt;0,(VLOOKUP($A56,#REF!,29,0)*AB56),"")</f>
        <v>#REF!</v>
      </c>
      <c r="EY56" s="350" t="str">
        <f>IF(AC56&gt;0,(VLOOKUP($A56,#REF!,31,0)*AC56),"")</f>
        <v/>
      </c>
      <c r="EZ56" s="349" t="str">
        <f>IF(AD56&gt;0,(VLOOKUP($A56,#REF!,29,0)*AD56),"")</f>
        <v/>
      </c>
      <c r="FA56" s="350" t="str">
        <f>IF(AE56&gt;0,(VLOOKUP($A56,#REF!,31,0)*AE56),"")</f>
        <v/>
      </c>
      <c r="FB56" s="349" t="str">
        <f>IF(AF56&gt;0,(VLOOKUP($A56,#REF!,29,0)*AF56),"")</f>
        <v/>
      </c>
      <c r="FC56" s="350" t="str">
        <f>IF(AG56&gt;0,(VLOOKUP($A56,#REF!,31,0)*AG56),"")</f>
        <v/>
      </c>
      <c r="FD56" s="349" t="str">
        <f>IF(AH56&gt;0,(VLOOKUP($A56,#REF!,29,0)*AH56),"")</f>
        <v/>
      </c>
      <c r="FE56" s="350" t="str">
        <f>IF(AI56&gt;0,(VLOOKUP($A56,#REF!,31,0)*AI56),"")</f>
        <v/>
      </c>
      <c r="FF56" s="349" t="str">
        <f>IF(AJ56&gt;0,(VLOOKUP($A56,#REF!,29,0)*AJ56),"")</f>
        <v/>
      </c>
      <c r="FG56" s="350" t="str">
        <f>IF(AK56&gt;0,(VLOOKUP($A56,#REF!,31,0)*AK56),"")</f>
        <v/>
      </c>
      <c r="FH56" s="349" t="str">
        <f>IF(AL56&gt;0,(VLOOKUP($A56,#REF!,29,0)*AL56),"")</f>
        <v/>
      </c>
      <c r="FI56" s="350" t="str">
        <f>IF(AM56&gt;0,(VLOOKUP($A56,#REF!,31,0)*AM56),"")</f>
        <v/>
      </c>
      <c r="FJ56" s="349" t="str">
        <f>IF(AN56&gt;0,(VLOOKUP($A56,#REF!,29,0)*AN56),"")</f>
        <v/>
      </c>
      <c r="FK56" s="350" t="str">
        <f>IF(AO56&gt;0,(VLOOKUP($A56,#REF!,31,0)*AO56),"")</f>
        <v/>
      </c>
      <c r="FL56" s="349" t="str">
        <f>IF(AP56&gt;0,(VLOOKUP($A56,#REF!,29,0)*AP56),"")</f>
        <v/>
      </c>
      <c r="FM56" s="350" t="str">
        <f>IF(AQ56&gt;0,(VLOOKUP($A56,#REF!,31,0)*AQ56),"")</f>
        <v/>
      </c>
      <c r="FN56" s="349" t="str">
        <f>IF(AR56&gt;0,(VLOOKUP($A56,#REF!,29,0)*AR56),"")</f>
        <v/>
      </c>
      <c r="FO56" s="350" t="str">
        <f>IF(AS56&gt;0,(VLOOKUP($A56,#REF!,31,0)*AS56),"")</f>
        <v/>
      </c>
      <c r="FP56" s="349" t="str">
        <f>IF(AT56&gt;0,(VLOOKUP($A56,#REF!,29,0)*AT56),"")</f>
        <v/>
      </c>
      <c r="FQ56" s="350" t="str">
        <f>IF(AU56&gt;0,(VLOOKUP($A56,#REF!,31,0)*AU56),"")</f>
        <v/>
      </c>
      <c r="FR56" s="349" t="str">
        <f>IF(AV56&gt;0,(VLOOKUP($A56,#REF!,29,0)*AV56),"")</f>
        <v/>
      </c>
      <c r="FS56" s="350" t="str">
        <f>IF(AW56&gt;0,(VLOOKUP($A56,#REF!,31,0)*AW56),"")</f>
        <v/>
      </c>
      <c r="FT56" s="349" t="str">
        <f>IF(AX56&gt;0,(VLOOKUP($A56,#REF!,29,0)*AX56),"")</f>
        <v/>
      </c>
      <c r="FU56" s="350" t="str">
        <f>IF(AY56&gt;0,(VLOOKUP($A56,#REF!,31,0)*AY56),"")</f>
        <v/>
      </c>
      <c r="FV56" s="349" t="str">
        <f>IF(AZ56&gt;0,(VLOOKUP($A56,#REF!,29,0)*AZ56),"")</f>
        <v/>
      </c>
      <c r="FW56" s="350" t="str">
        <f>IF(BA56&gt;0,(VLOOKUP($A56,#REF!,31,0)*BA56),"")</f>
        <v/>
      </c>
      <c r="FX56" s="349" t="str">
        <f>IF(BB56&gt;0,(VLOOKUP($A56,#REF!,29,0)*BB56),"")</f>
        <v/>
      </c>
      <c r="FY56" s="350" t="str">
        <f>IF(BC56&gt;0,(VLOOKUP($A56,#REF!,31,0)*BC56),"")</f>
        <v/>
      </c>
      <c r="FZ56" s="349" t="str">
        <f>IF(BD56&gt;0,(VLOOKUP($A56,#REF!,29,0)*BD56),"")</f>
        <v/>
      </c>
      <c r="GA56" s="350" t="str">
        <f>IF(BE56&gt;0,(VLOOKUP($A56,#REF!,31,0)*BE56),"")</f>
        <v/>
      </c>
      <c r="GB56" s="349" t="str">
        <f>IF(BF56&gt;0,(VLOOKUP($A56,#REF!,29,0)*BF56),"")</f>
        <v/>
      </c>
      <c r="GC56" s="350" t="str">
        <f>IF(BG56&gt;0,(VLOOKUP($A56,#REF!,31,0)*BG56),"")</f>
        <v/>
      </c>
      <c r="GD56" s="349" t="str">
        <f>IF(BH56&gt;0,(VLOOKUP($A56,#REF!,29,0)*BH56),"")</f>
        <v/>
      </c>
      <c r="GE56" s="350" t="str">
        <f>IF(BI56&gt;0,(VLOOKUP($A56,#REF!,31,0)*BI56),"")</f>
        <v/>
      </c>
      <c r="GF56" s="349" t="str">
        <f>IF(BJ56&gt;0,(VLOOKUP($A56,#REF!,29,0)*BJ56),"")</f>
        <v/>
      </c>
      <c r="GG56" s="350" t="str">
        <f>IF(BK56&gt;0,(VLOOKUP($A56,#REF!,31,0)*BK56),"")</f>
        <v/>
      </c>
      <c r="GH56" s="349" t="str">
        <f>IF(BL56&gt;0,(VLOOKUP($A56,#REF!,29,0)*BL56),"")</f>
        <v/>
      </c>
      <c r="GI56" s="350" t="str">
        <f>IF(BM56&gt;0,(VLOOKUP($A56,#REF!,31,0)*BM56),"")</f>
        <v/>
      </c>
      <c r="GJ56" s="349" t="str">
        <f>IF(BN56&gt;0,(VLOOKUP($A56,#REF!,29,0)*BN56),"")</f>
        <v/>
      </c>
      <c r="GK56" s="350" t="str">
        <f>IF(BO56&gt;0,(VLOOKUP($A56,#REF!,31,0)*BO56),"")</f>
        <v/>
      </c>
      <c r="GL56" s="349" t="str">
        <f>IF(BP56&gt;0,(VLOOKUP($A56,#REF!,29,0)*BP56),"")</f>
        <v/>
      </c>
      <c r="GM56" s="350" t="str">
        <f>IF(BQ56&gt;0,(VLOOKUP($A56,#REF!,31,0)*BQ56),"")</f>
        <v/>
      </c>
      <c r="GN56" s="349" t="str">
        <f>IF(BR56&gt;0,(VLOOKUP($A56,#REF!,29,0)*BR56),"")</f>
        <v/>
      </c>
      <c r="GO56" s="350" t="str">
        <f>IF(BS56&gt;0,(VLOOKUP($A56,#REF!,31,0)*BS56),"")</f>
        <v/>
      </c>
      <c r="GP56" s="349" t="str">
        <f>IF(BT56&gt;0,(VLOOKUP($A56,#REF!,29,0)*BT56),"")</f>
        <v/>
      </c>
      <c r="GQ56" s="350" t="str">
        <f>IF(BU56&gt;0,(VLOOKUP($A56,#REF!,31,0)*BU56),"")</f>
        <v/>
      </c>
      <c r="GR56" s="349" t="str">
        <f>IF(BV56&gt;0,(VLOOKUP($A56,#REF!,29,0)*BV56),"")</f>
        <v/>
      </c>
      <c r="GS56" s="350" t="str">
        <f>IF(BW56&gt;0,(VLOOKUP($A56,#REF!,31,0)*BW56),"")</f>
        <v/>
      </c>
      <c r="GT56" s="349" t="str">
        <f>IF(BX56&gt;0,(VLOOKUP($A56,#REF!,29,0)*BX56),"")</f>
        <v/>
      </c>
      <c r="GU56" s="350" t="str">
        <f>IF(BY56&gt;0,(VLOOKUP($A56,#REF!,31,0)*BY56),"")</f>
        <v/>
      </c>
      <c r="GV56" s="349" t="str">
        <f>IF(BZ56&gt;0,(VLOOKUP($A56,#REF!,29,0)*BZ56),"")</f>
        <v/>
      </c>
      <c r="GW56" s="350" t="str">
        <f>IF(CA56&gt;0,(VLOOKUP($A56,#REF!,31,0)*CA56),"")</f>
        <v/>
      </c>
      <c r="GX56" s="349" t="str">
        <f>IF(CB56&gt;0,(VLOOKUP($A56,#REF!,29,0)*CB56),"")</f>
        <v/>
      </c>
      <c r="GY56" s="350" t="str">
        <f>IF(CC56&gt;0,(VLOOKUP($A56,#REF!,31,0)*CC56),"")</f>
        <v/>
      </c>
      <c r="GZ56" s="349" t="str">
        <f>IF(CD56&gt;0,(VLOOKUP($A56,#REF!,29,0)*CD56),"")</f>
        <v/>
      </c>
      <c r="HA56" s="350" t="str">
        <f>IF(CE56&gt;0,(VLOOKUP($A56,#REF!,31,0)*CE56),"")</f>
        <v/>
      </c>
      <c r="HB56" s="349" t="e">
        <f>IF(CF56&gt;0,(VLOOKUP($A56,#REF!,29,0)*CF56),"")</f>
        <v>#REF!</v>
      </c>
      <c r="HC56" s="350" t="str">
        <f>IF(CG56&gt;0,(VLOOKUP($A56,#REF!,31,0)*CG56),"")</f>
        <v/>
      </c>
      <c r="HD56" s="349" t="str">
        <f>IF(CH56&gt;0,(VLOOKUP($A56,#REF!,29,0)*CH56),"")</f>
        <v/>
      </c>
      <c r="HE56" s="350" t="str">
        <f>IF(CI56&gt;0,(VLOOKUP($A56,#REF!,31,0)*CI56),"")</f>
        <v/>
      </c>
      <c r="HF56" s="349" t="str">
        <f>IF(CJ56&gt;0,(VLOOKUP($A56,#REF!,29,0)*CJ56),"")</f>
        <v/>
      </c>
      <c r="HG56" s="350" t="str">
        <f>IF(CK56&gt;0,(VLOOKUP($A56,#REF!,31,0)*CK56),"")</f>
        <v/>
      </c>
      <c r="HH56" s="349" t="str">
        <f>IF(CL56&gt;0,(VLOOKUP($A56,#REF!,29,0)*CL56),"")</f>
        <v/>
      </c>
      <c r="HI56" s="350" t="str">
        <f>IF(CM56&gt;0,(VLOOKUP($A56,#REF!,31,0)*CM56),"")</f>
        <v/>
      </c>
      <c r="HJ56" s="349" t="str">
        <f>IF(CN56&gt;0,(VLOOKUP($A56,#REF!,29,0)*CN56),"")</f>
        <v/>
      </c>
      <c r="HK56" s="350" t="str">
        <f>IF(CO56&gt;0,(VLOOKUP($A56,#REF!,31,0)*CO56),"")</f>
        <v/>
      </c>
      <c r="HL56" s="349" t="str">
        <f>IF(CP56&gt;0,(VLOOKUP($A56,#REF!,29,0)*CP56),"")</f>
        <v/>
      </c>
      <c r="HM56" s="350" t="str">
        <f>IF(CQ56&gt;0,(VLOOKUP($A56,#REF!,31,0)*CQ56),"")</f>
        <v/>
      </c>
      <c r="HN56" s="349" t="str">
        <f>IF(CR56&gt;0,(VLOOKUP($A56,#REF!,29,0)*CR56),"")</f>
        <v/>
      </c>
      <c r="HO56" s="350" t="str">
        <f>IF(CS56&gt;0,(VLOOKUP($A56,#REF!,31,0)*CS56),"")</f>
        <v/>
      </c>
      <c r="HP56" s="349" t="str">
        <f>IF(CT56&gt;0,(VLOOKUP($A56,#REF!,29,0)*CT56),"")</f>
        <v/>
      </c>
      <c r="HQ56" s="350" t="str">
        <f>IF(CU56&gt;0,(VLOOKUP($A56,#REF!,31,0)*CU56),"")</f>
        <v/>
      </c>
      <c r="HR56" s="349" t="str">
        <f>IF(CV56&gt;0,(VLOOKUP($A56,#REF!,29,0)*CV56),"")</f>
        <v/>
      </c>
      <c r="HS56" s="350" t="str">
        <f>IF(CW56&gt;0,(VLOOKUP($A56,#REF!,31,0)*CW56),"")</f>
        <v/>
      </c>
      <c r="HT56" s="349" t="str">
        <f>IF(CX56&gt;0,(VLOOKUP($A56,#REF!,29,0)*CX56),"")</f>
        <v/>
      </c>
      <c r="HU56" s="350" t="str">
        <f>IF(CY56&gt;0,(VLOOKUP($A56,#REF!,31,0)*CY56),"")</f>
        <v/>
      </c>
      <c r="HV56" s="349" t="str">
        <f>IF(CZ56&gt;0,(VLOOKUP($A56,#REF!,29,0)*CZ56),"")</f>
        <v/>
      </c>
      <c r="HW56" s="350" t="str">
        <f>IF(DA56&gt;0,(VLOOKUP($A56,#REF!,31,0)*DA56),"")</f>
        <v/>
      </c>
      <c r="HX56" s="349" t="str">
        <f>IF(DB56&gt;0,(VLOOKUP($A56,#REF!,29,0)*DB56),"")</f>
        <v/>
      </c>
      <c r="HY56" s="350" t="str">
        <f>IF(DC56&gt;0,(VLOOKUP($A56,#REF!,31,0)*DC56),"")</f>
        <v/>
      </c>
      <c r="HZ56" s="349" t="str">
        <f>IF(DD56&gt;0,(VLOOKUP($A56,#REF!,29,0)*DD56),"")</f>
        <v/>
      </c>
      <c r="IA56" s="350" t="str">
        <f>IF(DE56&gt;0,(VLOOKUP($A56,#REF!,31,0)*DE56),"")</f>
        <v/>
      </c>
      <c r="IB56" s="349" t="str">
        <f>IF(DF56&gt;0,(VLOOKUP($A56,#REF!,29,0)*DF56),"")</f>
        <v/>
      </c>
      <c r="IC56" s="350" t="str">
        <f>IF(DG56&gt;0,(VLOOKUP($A56,#REF!,31,0)*DG56),"")</f>
        <v/>
      </c>
      <c r="ID56" s="344"/>
      <c r="IE56" s="344"/>
      <c r="IF56" s="344"/>
    </row>
    <row r="57" spans="1:240" ht="14.25" customHeight="1" x14ac:dyDescent="0.25">
      <c r="A57" s="5" t="s">
        <v>258</v>
      </c>
      <c r="B57" s="8" t="s">
        <v>49</v>
      </c>
      <c r="C57" s="15" t="s">
        <v>50</v>
      </c>
      <c r="D57" s="217">
        <f t="shared" si="275"/>
        <v>109.5</v>
      </c>
      <c r="E57" s="215"/>
      <c r="F57" s="13"/>
      <c r="G57" s="56"/>
      <c r="H57" s="13"/>
      <c r="I57" s="56"/>
      <c r="J57" s="13"/>
      <c r="K57" s="56"/>
      <c r="L57" s="13">
        <v>34</v>
      </c>
      <c r="M57" s="56"/>
      <c r="N57" s="13"/>
      <c r="O57" s="56"/>
      <c r="P57" s="13"/>
      <c r="Q57" s="56"/>
      <c r="R57" s="13"/>
      <c r="S57" s="56"/>
      <c r="T57" s="13"/>
      <c r="U57" s="56"/>
      <c r="V57" s="13"/>
      <c r="W57" s="56"/>
      <c r="X57" s="13"/>
      <c r="Y57" s="56"/>
      <c r="Z57" s="13"/>
      <c r="AA57" s="187"/>
      <c r="AB57" s="13"/>
      <c r="AC57" s="56"/>
      <c r="AD57" s="13"/>
      <c r="AE57" s="187"/>
      <c r="AF57" s="13"/>
      <c r="AG57" s="56"/>
      <c r="AH57" s="13"/>
      <c r="AI57" s="56"/>
      <c r="AJ57" s="13"/>
      <c r="AK57" s="56"/>
      <c r="AL57" s="13"/>
      <c r="AM57" s="56"/>
      <c r="AN57" s="13"/>
      <c r="AO57" s="56"/>
      <c r="AP57" s="13"/>
      <c r="AQ57" s="56"/>
      <c r="AR57" s="13"/>
      <c r="AS57" s="56"/>
      <c r="AT57" s="13"/>
      <c r="AU57" s="56"/>
      <c r="AV57" s="13"/>
      <c r="AW57" s="56"/>
      <c r="AX57" s="13"/>
      <c r="AY57" s="56"/>
      <c r="AZ57" s="13"/>
      <c r="BA57" s="56"/>
      <c r="BB57" s="13"/>
      <c r="BC57" s="56"/>
      <c r="BD57" s="13"/>
      <c r="BE57" s="56"/>
      <c r="BF57" s="13"/>
      <c r="BG57" s="56"/>
      <c r="BH57" s="13"/>
      <c r="BI57" s="56"/>
      <c r="BJ57" s="13"/>
      <c r="BK57" s="56"/>
      <c r="BL57" s="13"/>
      <c r="BM57" s="56"/>
      <c r="BN57" s="13">
        <v>113.5</v>
      </c>
      <c r="BO57" s="56">
        <v>8</v>
      </c>
      <c r="BP57" s="13"/>
      <c r="BQ57" s="187"/>
      <c r="BR57" s="13"/>
      <c r="BS57" s="56"/>
      <c r="BT57" s="13"/>
      <c r="BU57" s="56"/>
      <c r="BV57" s="13"/>
      <c r="BW57" s="56"/>
      <c r="BX57" s="13"/>
      <c r="BY57" s="56"/>
      <c r="BZ57" s="13"/>
      <c r="CA57" s="56"/>
      <c r="CB57" s="13"/>
      <c r="CC57" s="187"/>
      <c r="CD57" s="13"/>
      <c r="CE57" s="56"/>
      <c r="CF57" s="13"/>
      <c r="CG57" s="56"/>
      <c r="CH57" s="13"/>
      <c r="CI57" s="56"/>
      <c r="CJ57" s="13"/>
      <c r="CK57" s="56"/>
      <c r="CL57" s="13"/>
      <c r="CM57" s="56"/>
      <c r="CN57" s="13"/>
      <c r="CO57" s="56"/>
      <c r="CP57" s="13"/>
      <c r="CQ57" s="56"/>
      <c r="CR57" s="13"/>
      <c r="CS57" s="56"/>
      <c r="CT57" s="13"/>
      <c r="CU57" s="187"/>
      <c r="CV57" s="13"/>
      <c r="CW57" s="56"/>
      <c r="CX57" s="13"/>
      <c r="CY57" s="56"/>
      <c r="CZ57" s="13"/>
      <c r="DA57" s="56"/>
      <c r="DB57" s="13"/>
      <c r="DC57" s="56"/>
      <c r="DD57" s="13"/>
      <c r="DE57" s="187"/>
      <c r="DF57" s="13"/>
      <c r="DG57" s="187"/>
      <c r="DH57" s="73"/>
      <c r="DI57" s="45"/>
      <c r="DJ57" s="79"/>
      <c r="DK57" s="73"/>
      <c r="DL57" s="78"/>
      <c r="DM57" s="79"/>
      <c r="DN57" s="5"/>
      <c r="DO57" s="12" t="s">
        <v>225</v>
      </c>
      <c r="DP57" s="369">
        <v>46</v>
      </c>
      <c r="DQ57" s="5"/>
      <c r="DR57" s="56"/>
      <c r="DS57" s="5"/>
      <c r="DT57" s="31">
        <f t="shared" si="276"/>
        <v>101.5</v>
      </c>
      <c r="DU57" s="31" t="e">
        <f>(DT57*(VLOOKUP(A57,#REF!,29,0)))-(IF(DO57="x",MROUND(DP57*(VLOOKUP(A57,#REF!,29,0)*0.08),0.05),0))</f>
        <v>#REF!</v>
      </c>
      <c r="DV57" s="31">
        <f t="shared" si="277"/>
        <v>8</v>
      </c>
      <c r="DW57" s="31" t="e">
        <f>(DV57*(VLOOKUP(A57,#REF!,31,0)))</f>
        <v>#REF!</v>
      </c>
      <c r="DX57" s="318" t="e">
        <f>VLOOKUP(A57,#REF!,33,0)</f>
        <v>#REF!</v>
      </c>
      <c r="DY57" s="31" t="e">
        <f t="shared" si="278"/>
        <v>#REF!</v>
      </c>
      <c r="DZ57" s="309" t="e">
        <f t="shared" si="279"/>
        <v>#REF!</v>
      </c>
      <c r="EA57" s="5"/>
      <c r="EB57" s="41" t="str">
        <f>IF(F57&gt;0,(VLOOKUP($A57,#REF!,29,0)*F57),"")</f>
        <v/>
      </c>
      <c r="EC57" s="55" t="str">
        <f>IF(G57&gt;0,(VLOOKUP($A57,#REF!,31,0)*G57),"")</f>
        <v/>
      </c>
      <c r="ED57" s="41" t="str">
        <f>IF(H57&gt;0,(VLOOKUP($A57,#REF!,29,0)*H57),"")</f>
        <v/>
      </c>
      <c r="EE57" s="55" t="str">
        <f>IF(I57&gt;0,(VLOOKUP($A57,#REF!,31,0)*I57),"")</f>
        <v/>
      </c>
      <c r="EF57" s="41" t="str">
        <f>IF(J57&gt;0,(VLOOKUP($A57,#REF!,29,0)*J57),"")</f>
        <v/>
      </c>
      <c r="EG57" s="55" t="str">
        <f>IF(K57&gt;0,(VLOOKUP($A57,#REF!,31,0)*K57),"")</f>
        <v/>
      </c>
      <c r="EH57" s="41" t="e">
        <f>IF(L57&gt;0,(VLOOKUP($A57,#REF!,29,0)*L57),"")</f>
        <v>#REF!</v>
      </c>
      <c r="EI57" s="55" t="str">
        <f>IF(M57&gt;0,(VLOOKUP($A57,#REF!,31,0)*M57),"")</f>
        <v/>
      </c>
      <c r="EJ57" s="41" t="str">
        <f>IF(N57&gt;0,(VLOOKUP($A57,#REF!,29,0)*N57),"")</f>
        <v/>
      </c>
      <c r="EK57" s="55" t="str">
        <f>IF(O57&gt;0,(VLOOKUP($A57,#REF!,31,0)*O57),"")</f>
        <v/>
      </c>
      <c r="EL57" s="41" t="str">
        <f>IF(P57&gt;0,(VLOOKUP($A57,#REF!,29,0)*P57),"")</f>
        <v/>
      </c>
      <c r="EM57" s="55" t="str">
        <f>IF(Q57&gt;0,(VLOOKUP($A57,#REF!,31,0)*Q57),"")</f>
        <v/>
      </c>
      <c r="EN57" s="41" t="str">
        <f>IF(R57&gt;0,(VLOOKUP($A57,#REF!,29,0)*R57),"")</f>
        <v/>
      </c>
      <c r="EO57" s="55" t="str">
        <f>IF(S57&gt;0,(VLOOKUP($A57,#REF!,31,0)*S57),"")</f>
        <v/>
      </c>
      <c r="EP57" s="41" t="str">
        <f>IF(T57&gt;0,(VLOOKUP($A57,#REF!,29,0)*T57),"")</f>
        <v/>
      </c>
      <c r="EQ57" s="55" t="str">
        <f>IF(U57&gt;0,(VLOOKUP($A57,#REF!,31,0)*U57),"")</f>
        <v/>
      </c>
      <c r="ER57" s="41" t="str">
        <f>IF(V57&gt;0,(VLOOKUP($A57,#REF!,29,0)*V57),"")</f>
        <v/>
      </c>
      <c r="ES57" s="55" t="str">
        <f>IF(W57&gt;0,(VLOOKUP($A57,#REF!,31,0)*W57),"")</f>
        <v/>
      </c>
      <c r="ET57" s="41" t="str">
        <f>IF(X57&gt;0,(VLOOKUP($A57,#REF!,29,0)*X57),"")</f>
        <v/>
      </c>
      <c r="EU57" s="55" t="str">
        <f>IF(Y57&gt;0,(VLOOKUP($A57,#REF!,31,0)*Y57),"")</f>
        <v/>
      </c>
      <c r="EV57" s="41" t="str">
        <f>IF(Z57&gt;0,(VLOOKUP($A57,#REF!,29,0)*Z57),"")</f>
        <v/>
      </c>
      <c r="EW57" s="55" t="str">
        <f>IF(AA57&gt;0,(VLOOKUP($A57,#REF!,31,0)*AA57),"")</f>
        <v/>
      </c>
      <c r="EX57" s="41" t="str">
        <f>IF(AB57&gt;0,(VLOOKUP($A57,#REF!,29,0)*AB57),"")</f>
        <v/>
      </c>
      <c r="EY57" s="55" t="str">
        <f>IF(AC57&gt;0,(VLOOKUP($A57,#REF!,31,0)*AC57),"")</f>
        <v/>
      </c>
      <c r="EZ57" s="41" t="str">
        <f>IF(AD57&gt;0,(VLOOKUP($A57,#REF!,29,0)*AD57),"")</f>
        <v/>
      </c>
      <c r="FA57" s="55" t="str">
        <f>IF(AE57&gt;0,(VLOOKUP($A57,#REF!,31,0)*AE57),"")</f>
        <v/>
      </c>
      <c r="FB57" s="41" t="str">
        <f>IF(AF57&gt;0,(VLOOKUP($A57,#REF!,29,0)*AF57),"")</f>
        <v/>
      </c>
      <c r="FC57" s="55" t="str">
        <f>IF(AG57&gt;0,(VLOOKUP($A57,#REF!,31,0)*AG57),"")</f>
        <v/>
      </c>
      <c r="FD57" s="41" t="str">
        <f>IF(AH57&gt;0,(VLOOKUP($A57,#REF!,29,0)*AH57),"")</f>
        <v/>
      </c>
      <c r="FE57" s="55" t="str">
        <f>IF(AI57&gt;0,(VLOOKUP($A57,#REF!,31,0)*AI57),"")</f>
        <v/>
      </c>
      <c r="FF57" s="41" t="str">
        <f>IF(AJ57&gt;0,(VLOOKUP($A57,#REF!,29,0)*AJ57),"")</f>
        <v/>
      </c>
      <c r="FG57" s="55" t="str">
        <f>IF(AK57&gt;0,(VLOOKUP($A57,#REF!,31,0)*AK57),"")</f>
        <v/>
      </c>
      <c r="FH57" s="41" t="str">
        <f>IF(AL57&gt;0,(VLOOKUP($A57,#REF!,29,0)*AL57),"")</f>
        <v/>
      </c>
      <c r="FI57" s="55" t="str">
        <f>IF(AM57&gt;0,(VLOOKUP($A57,#REF!,31,0)*AM57),"")</f>
        <v/>
      </c>
      <c r="FJ57" s="41" t="str">
        <f>IF(AN57&gt;0,(VLOOKUP($A57,#REF!,29,0)*AN57),"")</f>
        <v/>
      </c>
      <c r="FK57" s="55" t="str">
        <f>IF(AO57&gt;0,(VLOOKUP($A57,#REF!,31,0)*AO57),"")</f>
        <v/>
      </c>
      <c r="FL57" s="41" t="str">
        <f>IF(AP57&gt;0,(VLOOKUP($A57,#REF!,29,0)*AP57),"")</f>
        <v/>
      </c>
      <c r="FM57" s="55" t="str">
        <f>IF(AQ57&gt;0,(VLOOKUP($A57,#REF!,31,0)*AQ57),"")</f>
        <v/>
      </c>
      <c r="FN57" s="41" t="str">
        <f>IF(AR57&gt;0,(VLOOKUP($A57,#REF!,29,0)*AR57),"")</f>
        <v/>
      </c>
      <c r="FO57" s="55" t="str">
        <f>IF(AS57&gt;0,(VLOOKUP($A57,#REF!,31,0)*AS57),"")</f>
        <v/>
      </c>
      <c r="FP57" s="41" t="str">
        <f>IF(AT57&gt;0,(VLOOKUP($A57,#REF!,29,0)*AT57),"")</f>
        <v/>
      </c>
      <c r="FQ57" s="55" t="str">
        <f>IF(AU57&gt;0,(VLOOKUP($A57,#REF!,31,0)*AU57),"")</f>
        <v/>
      </c>
      <c r="FR57" s="41" t="str">
        <f>IF(AV57&gt;0,(VLOOKUP($A57,#REF!,29,0)*AV57),"")</f>
        <v/>
      </c>
      <c r="FS57" s="55" t="str">
        <f>IF(AW57&gt;0,(VLOOKUP($A57,#REF!,31,0)*AW57),"")</f>
        <v/>
      </c>
      <c r="FT57" s="41" t="str">
        <f>IF(AX57&gt;0,(VLOOKUP($A57,#REF!,29,0)*AX57),"")</f>
        <v/>
      </c>
      <c r="FU57" s="55" t="str">
        <f>IF(AY57&gt;0,(VLOOKUP($A57,#REF!,31,0)*AY57),"")</f>
        <v/>
      </c>
      <c r="FV57" s="41" t="str">
        <f>IF(AZ57&gt;0,(VLOOKUP($A57,#REF!,29,0)*AZ57),"")</f>
        <v/>
      </c>
      <c r="FW57" s="55" t="str">
        <f>IF(BA57&gt;0,(VLOOKUP($A57,#REF!,31,0)*BA57),"")</f>
        <v/>
      </c>
      <c r="FX57" s="41" t="str">
        <f>IF(BB57&gt;0,(VLOOKUP($A57,#REF!,29,0)*BB57),"")</f>
        <v/>
      </c>
      <c r="FY57" s="55" t="str">
        <f>IF(BC57&gt;0,(VLOOKUP($A57,#REF!,31,0)*BC57),"")</f>
        <v/>
      </c>
      <c r="FZ57" s="41" t="str">
        <f>IF(BD57&gt;0,(VLOOKUP($A57,#REF!,29,0)*BD57),"")</f>
        <v/>
      </c>
      <c r="GA57" s="55" t="str">
        <f>IF(BE57&gt;0,(VLOOKUP($A57,#REF!,31,0)*BE57),"")</f>
        <v/>
      </c>
      <c r="GB57" s="41" t="str">
        <f>IF(BF57&gt;0,(VLOOKUP($A57,#REF!,29,0)*BF57),"")</f>
        <v/>
      </c>
      <c r="GC57" s="55" t="str">
        <f>IF(BG57&gt;0,(VLOOKUP($A57,#REF!,31,0)*BG57),"")</f>
        <v/>
      </c>
      <c r="GD57" s="41" t="str">
        <f>IF(BH57&gt;0,(VLOOKUP($A57,#REF!,29,0)*BH57),"")</f>
        <v/>
      </c>
      <c r="GE57" s="55" t="str">
        <f>IF(BI57&gt;0,(VLOOKUP($A57,#REF!,31,0)*BI57),"")</f>
        <v/>
      </c>
      <c r="GF57" s="41" t="str">
        <f>IF(BJ57&gt;0,(VLOOKUP($A57,#REF!,29,0)*BJ57),"")</f>
        <v/>
      </c>
      <c r="GG57" s="55" t="str">
        <f>IF(BK57&gt;0,(VLOOKUP($A57,#REF!,31,0)*BK57),"")</f>
        <v/>
      </c>
      <c r="GH57" s="41" t="str">
        <f>IF(BL57&gt;0,(VLOOKUP($A57,#REF!,29,0)*BL57),"")</f>
        <v/>
      </c>
      <c r="GI57" s="55" t="str">
        <f>IF(BM57&gt;0,(VLOOKUP($A57,#REF!,31,0)*BM57),"")</f>
        <v/>
      </c>
      <c r="GJ57" s="41" t="e">
        <f>IF(BN57&gt;0,(VLOOKUP($A57,#REF!,29,0)*BN57),"")</f>
        <v>#REF!</v>
      </c>
      <c r="GK57" s="55" t="e">
        <f>IF(BO57&gt;0,(VLOOKUP($A57,#REF!,31,0)*BO57),"")</f>
        <v>#REF!</v>
      </c>
      <c r="GL57" s="41" t="str">
        <f>IF(BP57&gt;0,(VLOOKUP($A57,#REF!,29,0)*BP57),"")</f>
        <v/>
      </c>
      <c r="GM57" s="55" t="str">
        <f>IF(BQ57&gt;0,(VLOOKUP($A57,#REF!,31,0)*BQ57),"")</f>
        <v/>
      </c>
      <c r="GN57" s="41" t="str">
        <f>IF(BR57&gt;0,(VLOOKUP($A57,#REF!,29,0)*BR57),"")</f>
        <v/>
      </c>
      <c r="GO57" s="55" t="str">
        <f>IF(BS57&gt;0,(VLOOKUP($A57,#REF!,31,0)*BS57),"")</f>
        <v/>
      </c>
      <c r="GP57" s="41" t="str">
        <f>IF(BT57&gt;0,(VLOOKUP($A57,#REF!,29,0)*BT57),"")</f>
        <v/>
      </c>
      <c r="GQ57" s="55" t="str">
        <f>IF(BU57&gt;0,(VLOOKUP($A57,#REF!,31,0)*BU57),"")</f>
        <v/>
      </c>
      <c r="GR57" s="41" t="str">
        <f>IF(BV57&gt;0,(VLOOKUP($A57,#REF!,29,0)*BV57),"")</f>
        <v/>
      </c>
      <c r="GS57" s="55" t="str">
        <f>IF(BW57&gt;0,(VLOOKUP($A57,#REF!,31,0)*BW57),"")</f>
        <v/>
      </c>
      <c r="GT57" s="41" t="str">
        <f>IF(BX57&gt;0,(VLOOKUP($A57,#REF!,29,0)*BX57),"")</f>
        <v/>
      </c>
      <c r="GU57" s="55" t="str">
        <f>IF(BY57&gt;0,(VLOOKUP($A57,#REF!,31,0)*BY57),"")</f>
        <v/>
      </c>
      <c r="GV57" s="41" t="str">
        <f>IF(BZ57&gt;0,(VLOOKUP($A57,#REF!,29,0)*BZ57),"")</f>
        <v/>
      </c>
      <c r="GW57" s="55" t="str">
        <f>IF(CA57&gt;0,(VLOOKUP($A57,#REF!,31,0)*CA57),"")</f>
        <v/>
      </c>
      <c r="GX57" s="41" t="str">
        <f>IF(CB57&gt;0,(VLOOKUP($A57,#REF!,29,0)*CB57),"")</f>
        <v/>
      </c>
      <c r="GY57" s="55" t="str">
        <f>IF(CC57&gt;0,(VLOOKUP($A57,#REF!,31,0)*CC57),"")</f>
        <v/>
      </c>
      <c r="GZ57" s="41" t="str">
        <f>IF(CD57&gt;0,(VLOOKUP($A57,#REF!,29,0)*CD57),"")</f>
        <v/>
      </c>
      <c r="HA57" s="55" t="str">
        <f>IF(CE57&gt;0,(VLOOKUP($A57,#REF!,31,0)*CE57),"")</f>
        <v/>
      </c>
      <c r="HB57" s="41" t="str">
        <f>IF(CF57&gt;0,(VLOOKUP($A57,#REF!,29,0)*CF57),"")</f>
        <v/>
      </c>
      <c r="HC57" s="55" t="str">
        <f>IF(CG57&gt;0,(VLOOKUP($A57,#REF!,31,0)*CG57),"")</f>
        <v/>
      </c>
      <c r="HD57" s="41" t="str">
        <f>IF(CH57&gt;0,(VLOOKUP($A57,#REF!,29,0)*CH57),"")</f>
        <v/>
      </c>
      <c r="HE57" s="55" t="str">
        <f>IF(CI57&gt;0,(VLOOKUP($A57,#REF!,31,0)*CI57),"")</f>
        <v/>
      </c>
      <c r="HF57" s="41" t="str">
        <f>IF(CJ57&gt;0,(VLOOKUP($A57,#REF!,29,0)*CJ57),"")</f>
        <v/>
      </c>
      <c r="HG57" s="55" t="str">
        <f>IF(CK57&gt;0,(VLOOKUP($A57,#REF!,31,0)*CK57),"")</f>
        <v/>
      </c>
      <c r="HH57" s="41" t="str">
        <f>IF(CL57&gt;0,(VLOOKUP($A57,#REF!,29,0)*CL57),"")</f>
        <v/>
      </c>
      <c r="HI57" s="55" t="str">
        <f>IF(CM57&gt;0,(VLOOKUP($A57,#REF!,31,0)*CM57),"")</f>
        <v/>
      </c>
      <c r="HJ57" s="41" t="str">
        <f>IF(CN57&gt;0,(VLOOKUP($A57,#REF!,29,0)*CN57),"")</f>
        <v/>
      </c>
      <c r="HK57" s="55" t="str">
        <f>IF(CO57&gt;0,(VLOOKUP($A57,#REF!,31,0)*CO57),"")</f>
        <v/>
      </c>
      <c r="HL57" s="41" t="str">
        <f>IF(CP57&gt;0,(VLOOKUP($A57,#REF!,29,0)*CP57),"")</f>
        <v/>
      </c>
      <c r="HM57" s="55" t="str">
        <f>IF(CQ57&gt;0,(VLOOKUP($A57,#REF!,31,0)*CQ57),"")</f>
        <v/>
      </c>
      <c r="HN57" s="41" t="str">
        <f>IF(CR57&gt;0,(VLOOKUP($A57,#REF!,29,0)*CR57),"")</f>
        <v/>
      </c>
      <c r="HO57" s="55" t="str">
        <f>IF(CS57&gt;0,(VLOOKUP($A57,#REF!,31,0)*CS57),"")</f>
        <v/>
      </c>
      <c r="HP57" s="41" t="str">
        <f>IF(CT57&gt;0,(VLOOKUP($A57,#REF!,29,0)*CT57),"")</f>
        <v/>
      </c>
      <c r="HQ57" s="55" t="str">
        <f>IF(CU57&gt;0,(VLOOKUP($A57,#REF!,31,0)*CU57),"")</f>
        <v/>
      </c>
      <c r="HR57" s="41" t="str">
        <f>IF(CV57&gt;0,(VLOOKUP($A57,#REF!,29,0)*CV57),"")</f>
        <v/>
      </c>
      <c r="HS57" s="55" t="str">
        <f>IF(CW57&gt;0,(VLOOKUP($A57,#REF!,31,0)*CW57),"")</f>
        <v/>
      </c>
      <c r="HT57" s="41" t="str">
        <f>IF(CX57&gt;0,(VLOOKUP($A57,#REF!,29,0)*CX57),"")</f>
        <v/>
      </c>
      <c r="HU57" s="55" t="str">
        <f>IF(CY57&gt;0,(VLOOKUP($A57,#REF!,31,0)*CY57),"")</f>
        <v/>
      </c>
      <c r="HV57" s="41" t="str">
        <f>IF(CZ57&gt;0,(VLOOKUP($A57,#REF!,29,0)*CZ57),"")</f>
        <v/>
      </c>
      <c r="HW57" s="55" t="str">
        <f>IF(DA57&gt;0,(VLOOKUP($A57,#REF!,31,0)*DA57),"")</f>
        <v/>
      </c>
      <c r="HX57" s="41" t="str">
        <f>IF(DB57&gt;0,(VLOOKUP($A57,#REF!,29,0)*DB57),"")</f>
        <v/>
      </c>
      <c r="HY57" s="55" t="str">
        <f>IF(DC57&gt;0,(VLOOKUP($A57,#REF!,31,0)*DC57),"")</f>
        <v/>
      </c>
      <c r="HZ57" s="41" t="str">
        <f>IF(DD57&gt;0,(VLOOKUP($A57,#REF!,29,0)*DD57),"")</f>
        <v/>
      </c>
      <c r="IA57" s="55" t="str">
        <f>IF(DE57&gt;0,(VLOOKUP($A57,#REF!,31,0)*DE57),"")</f>
        <v/>
      </c>
      <c r="IB57" s="41" t="str">
        <f>IF(DF57&gt;0,(VLOOKUP($A57,#REF!,29,0)*DF57),"")</f>
        <v/>
      </c>
      <c r="IC57" s="55" t="str">
        <f>IF(DG57&gt;0,(VLOOKUP($A57,#REF!,31,0)*DG57),"")</f>
        <v/>
      </c>
      <c r="ID57" s="5"/>
      <c r="IE57" s="5"/>
      <c r="IF57" s="5"/>
    </row>
    <row r="58" spans="1:240" x14ac:dyDescent="0.25">
      <c r="A58" s="344" t="s">
        <v>259</v>
      </c>
      <c r="B58" s="360" t="s">
        <v>138</v>
      </c>
      <c r="C58" s="361" t="s">
        <v>137</v>
      </c>
      <c r="D58" s="347">
        <f t="shared" si="275"/>
        <v>33.5</v>
      </c>
      <c r="E58" s="348"/>
      <c r="F58" s="362"/>
      <c r="G58" s="363"/>
      <c r="H58" s="362"/>
      <c r="I58" s="363"/>
      <c r="J58" s="362"/>
      <c r="K58" s="363"/>
      <c r="L58" s="362"/>
      <c r="M58" s="363"/>
      <c r="N58" s="362"/>
      <c r="O58" s="363"/>
      <c r="P58" s="362"/>
      <c r="Q58" s="363"/>
      <c r="R58" s="362"/>
      <c r="S58" s="363"/>
      <c r="T58" s="362"/>
      <c r="U58" s="363"/>
      <c r="V58" s="362"/>
      <c r="W58" s="363"/>
      <c r="X58" s="362"/>
      <c r="Y58" s="363"/>
      <c r="Z58" s="362"/>
      <c r="AA58" s="364"/>
      <c r="AB58" s="362"/>
      <c r="AC58" s="363"/>
      <c r="AD58" s="362"/>
      <c r="AE58" s="364"/>
      <c r="AF58" s="362"/>
      <c r="AG58" s="363"/>
      <c r="AH58" s="362"/>
      <c r="AI58" s="363"/>
      <c r="AJ58" s="362"/>
      <c r="AK58" s="363"/>
      <c r="AL58" s="362"/>
      <c r="AM58" s="363"/>
      <c r="AN58" s="362"/>
      <c r="AO58" s="363"/>
      <c r="AP58" s="362"/>
      <c r="AQ58" s="363"/>
      <c r="AR58" s="362"/>
      <c r="AS58" s="363"/>
      <c r="AT58" s="362"/>
      <c r="AU58" s="363"/>
      <c r="AV58" s="362"/>
      <c r="AW58" s="363"/>
      <c r="AX58" s="362"/>
      <c r="AY58" s="363"/>
      <c r="AZ58" s="362"/>
      <c r="BA58" s="363"/>
      <c r="BB58" s="362"/>
      <c r="BC58" s="363"/>
      <c r="BD58" s="362"/>
      <c r="BE58" s="363"/>
      <c r="BF58" s="362"/>
      <c r="BG58" s="363"/>
      <c r="BH58" s="362"/>
      <c r="BI58" s="363"/>
      <c r="BJ58" s="362"/>
      <c r="BK58" s="363"/>
      <c r="BL58" s="362"/>
      <c r="BM58" s="363"/>
      <c r="BN58" s="362"/>
      <c r="BO58" s="363"/>
      <c r="BP58" s="362"/>
      <c r="BQ58" s="364"/>
      <c r="BR58" s="362"/>
      <c r="BS58" s="363"/>
      <c r="BT58" s="362"/>
      <c r="BU58" s="363"/>
      <c r="BV58" s="362"/>
      <c r="BW58" s="363"/>
      <c r="BX58" s="362">
        <v>1.5</v>
      </c>
      <c r="BY58" s="363"/>
      <c r="BZ58" s="362"/>
      <c r="CA58" s="363"/>
      <c r="CB58" s="362"/>
      <c r="CC58" s="364"/>
      <c r="CD58" s="362"/>
      <c r="CE58" s="363"/>
      <c r="CF58" s="362">
        <v>0.5</v>
      </c>
      <c r="CG58" s="363">
        <v>31.5</v>
      </c>
      <c r="CH58" s="362"/>
      <c r="CI58" s="363"/>
      <c r="CJ58" s="362"/>
      <c r="CK58" s="363"/>
      <c r="CL58" s="362"/>
      <c r="CM58" s="363"/>
      <c r="CN58" s="362"/>
      <c r="CO58" s="363"/>
      <c r="CP58" s="362"/>
      <c r="CQ58" s="363"/>
      <c r="CR58" s="362"/>
      <c r="CS58" s="363"/>
      <c r="CT58" s="362"/>
      <c r="CU58" s="364"/>
      <c r="CV58" s="362"/>
      <c r="CW58" s="363"/>
      <c r="CX58" s="362"/>
      <c r="CY58" s="363"/>
      <c r="CZ58" s="362"/>
      <c r="DA58" s="363"/>
      <c r="DB58" s="362"/>
      <c r="DC58" s="363"/>
      <c r="DD58" s="362"/>
      <c r="DE58" s="364"/>
      <c r="DF58" s="362"/>
      <c r="DG58" s="364"/>
      <c r="DH58" s="352"/>
      <c r="DI58" s="365"/>
      <c r="DJ58" s="363"/>
      <c r="DK58" s="352"/>
      <c r="DL58" s="365"/>
      <c r="DM58" s="363"/>
      <c r="DN58" s="344"/>
      <c r="DO58" s="366"/>
      <c r="DP58" s="367"/>
      <c r="DQ58" s="344"/>
      <c r="DR58" s="363"/>
      <c r="DS58" s="344"/>
      <c r="DT58" s="357">
        <f t="shared" si="276"/>
        <v>2</v>
      </c>
      <c r="DU58" s="357" t="e">
        <f>(DT58*(VLOOKUP(A58,#REF!,29,0)))-(IF(DO58="x",MROUND(DP58*(VLOOKUP(A58,#REF!,29,0)*0.08),0.05),0))</f>
        <v>#REF!</v>
      </c>
      <c r="DV58" s="357">
        <f t="shared" si="277"/>
        <v>31.5</v>
      </c>
      <c r="DW58" s="357" t="e">
        <f>(DV58*(VLOOKUP(A58,#REF!,31,0)))</f>
        <v>#REF!</v>
      </c>
      <c r="DX58" s="358" t="e">
        <f>VLOOKUP(A58,#REF!,33,0)</f>
        <v>#REF!</v>
      </c>
      <c r="DY58" s="357" t="e">
        <f t="shared" si="278"/>
        <v>#REF!</v>
      </c>
      <c r="DZ58" s="359" t="e">
        <f t="shared" si="279"/>
        <v>#REF!</v>
      </c>
      <c r="EA58" s="344"/>
      <c r="EB58" s="349" t="str">
        <f>IF(F58&gt;0,(VLOOKUP($A58,#REF!,29,0)*F58),"")</f>
        <v/>
      </c>
      <c r="EC58" s="350" t="str">
        <f>IF(G58&gt;0,(VLOOKUP($A58,#REF!,31,0)*G58),"")</f>
        <v/>
      </c>
      <c r="ED58" s="349" t="str">
        <f>IF(H58&gt;0,(VLOOKUP($A58,#REF!,29,0)*H58),"")</f>
        <v/>
      </c>
      <c r="EE58" s="350" t="str">
        <f>IF(I58&gt;0,(VLOOKUP($A58,#REF!,31,0)*I58),"")</f>
        <v/>
      </c>
      <c r="EF58" s="349" t="str">
        <f>IF(J58&gt;0,(VLOOKUP($A58,#REF!,29,0)*J58),"")</f>
        <v/>
      </c>
      <c r="EG58" s="350" t="str">
        <f>IF(K58&gt;0,(VLOOKUP($A58,#REF!,31,0)*K58),"")</f>
        <v/>
      </c>
      <c r="EH58" s="349" t="str">
        <f>IF(L58&gt;0,(VLOOKUP($A58,#REF!,29,0)*L58),"")</f>
        <v/>
      </c>
      <c r="EI58" s="350" t="str">
        <f>IF(M58&gt;0,(VLOOKUP($A58,#REF!,31,0)*M58),"")</f>
        <v/>
      </c>
      <c r="EJ58" s="349" t="str">
        <f>IF(N58&gt;0,(VLOOKUP($A58,#REF!,29,0)*N58),"")</f>
        <v/>
      </c>
      <c r="EK58" s="350" t="str">
        <f>IF(O58&gt;0,(VLOOKUP($A58,#REF!,31,0)*O58),"")</f>
        <v/>
      </c>
      <c r="EL58" s="349" t="str">
        <f>IF(P58&gt;0,(VLOOKUP($A58,#REF!,29,0)*P58),"")</f>
        <v/>
      </c>
      <c r="EM58" s="350" t="str">
        <f>IF(Q58&gt;0,(VLOOKUP($A58,#REF!,31,0)*Q58),"")</f>
        <v/>
      </c>
      <c r="EN58" s="349" t="str">
        <f>IF(R58&gt;0,(VLOOKUP($A58,#REF!,29,0)*R58),"")</f>
        <v/>
      </c>
      <c r="EO58" s="350" t="str">
        <f>IF(S58&gt;0,(VLOOKUP($A58,#REF!,31,0)*S58),"")</f>
        <v/>
      </c>
      <c r="EP58" s="349" t="str">
        <f>IF(T58&gt;0,(VLOOKUP($A58,#REF!,29,0)*T58),"")</f>
        <v/>
      </c>
      <c r="EQ58" s="350" t="str">
        <f>IF(U58&gt;0,(VLOOKUP($A58,#REF!,31,0)*U58),"")</f>
        <v/>
      </c>
      <c r="ER58" s="349" t="str">
        <f>IF(V58&gt;0,(VLOOKUP($A58,#REF!,29,0)*V58),"")</f>
        <v/>
      </c>
      <c r="ES58" s="350" t="str">
        <f>IF(W58&gt;0,(VLOOKUP($A58,#REF!,31,0)*W58),"")</f>
        <v/>
      </c>
      <c r="ET58" s="349" t="str">
        <f>IF(X58&gt;0,(VLOOKUP($A58,#REF!,29,0)*X58),"")</f>
        <v/>
      </c>
      <c r="EU58" s="350" t="str">
        <f>IF(Y58&gt;0,(VLOOKUP($A58,#REF!,31,0)*Y58),"")</f>
        <v/>
      </c>
      <c r="EV58" s="349" t="str">
        <f>IF(Z58&gt;0,(VLOOKUP($A58,#REF!,29,0)*Z58),"")</f>
        <v/>
      </c>
      <c r="EW58" s="350" t="str">
        <f>IF(AA58&gt;0,(VLOOKUP($A58,#REF!,31,0)*AA58),"")</f>
        <v/>
      </c>
      <c r="EX58" s="349" t="str">
        <f>IF(AB58&gt;0,(VLOOKUP($A58,#REF!,29,0)*AB58),"")</f>
        <v/>
      </c>
      <c r="EY58" s="350" t="str">
        <f>IF(AC58&gt;0,(VLOOKUP($A58,#REF!,31,0)*AC58),"")</f>
        <v/>
      </c>
      <c r="EZ58" s="349" t="str">
        <f>IF(AD58&gt;0,(VLOOKUP($A58,#REF!,29,0)*AD58),"")</f>
        <v/>
      </c>
      <c r="FA58" s="350" t="str">
        <f>IF(AE58&gt;0,(VLOOKUP($A58,#REF!,31,0)*AE58),"")</f>
        <v/>
      </c>
      <c r="FB58" s="349" t="str">
        <f>IF(AF58&gt;0,(VLOOKUP($A58,#REF!,29,0)*AF58),"")</f>
        <v/>
      </c>
      <c r="FC58" s="350" t="str">
        <f>IF(AG58&gt;0,(VLOOKUP($A58,#REF!,31,0)*AG58),"")</f>
        <v/>
      </c>
      <c r="FD58" s="349" t="str">
        <f>IF(AH58&gt;0,(VLOOKUP($A58,#REF!,29,0)*AH58),"")</f>
        <v/>
      </c>
      <c r="FE58" s="350" t="str">
        <f>IF(AI58&gt;0,(VLOOKUP($A58,#REF!,31,0)*AI58),"")</f>
        <v/>
      </c>
      <c r="FF58" s="349" t="str">
        <f>IF(AJ58&gt;0,(VLOOKUP($A58,#REF!,29,0)*AJ58),"")</f>
        <v/>
      </c>
      <c r="FG58" s="350" t="str">
        <f>IF(AK58&gt;0,(VLOOKUP($A58,#REF!,31,0)*AK58),"")</f>
        <v/>
      </c>
      <c r="FH58" s="349" t="str">
        <f>IF(AL58&gt;0,(VLOOKUP($A58,#REF!,29,0)*AL58),"")</f>
        <v/>
      </c>
      <c r="FI58" s="350" t="str">
        <f>IF(AM58&gt;0,(VLOOKUP($A58,#REF!,31,0)*AM58),"")</f>
        <v/>
      </c>
      <c r="FJ58" s="349" t="str">
        <f>IF(AN58&gt;0,(VLOOKUP($A58,#REF!,29,0)*AN58),"")</f>
        <v/>
      </c>
      <c r="FK58" s="350" t="str">
        <f>IF(AO58&gt;0,(VLOOKUP($A58,#REF!,31,0)*AO58),"")</f>
        <v/>
      </c>
      <c r="FL58" s="349" t="str">
        <f>IF(AP58&gt;0,(VLOOKUP($A58,#REF!,29,0)*AP58),"")</f>
        <v/>
      </c>
      <c r="FM58" s="350" t="str">
        <f>IF(AQ58&gt;0,(VLOOKUP($A58,#REF!,31,0)*AQ58),"")</f>
        <v/>
      </c>
      <c r="FN58" s="349" t="str">
        <f>IF(AR58&gt;0,(VLOOKUP($A58,#REF!,29,0)*AR58),"")</f>
        <v/>
      </c>
      <c r="FO58" s="350" t="str">
        <f>IF(AS58&gt;0,(VLOOKUP($A58,#REF!,31,0)*AS58),"")</f>
        <v/>
      </c>
      <c r="FP58" s="349" t="str">
        <f>IF(AT58&gt;0,(VLOOKUP($A58,#REF!,29,0)*AT58),"")</f>
        <v/>
      </c>
      <c r="FQ58" s="350" t="str">
        <f>IF(AU58&gt;0,(VLOOKUP($A58,#REF!,31,0)*AU58),"")</f>
        <v/>
      </c>
      <c r="FR58" s="349" t="str">
        <f>IF(AV58&gt;0,(VLOOKUP($A58,#REF!,29,0)*AV58),"")</f>
        <v/>
      </c>
      <c r="FS58" s="350" t="str">
        <f>IF(AW58&gt;0,(VLOOKUP($A58,#REF!,31,0)*AW58),"")</f>
        <v/>
      </c>
      <c r="FT58" s="349" t="str">
        <f>IF(AX58&gt;0,(VLOOKUP($A58,#REF!,29,0)*AX58),"")</f>
        <v/>
      </c>
      <c r="FU58" s="350" t="str">
        <f>IF(AY58&gt;0,(VLOOKUP($A58,#REF!,31,0)*AY58),"")</f>
        <v/>
      </c>
      <c r="FV58" s="349" t="str">
        <f>IF(AZ58&gt;0,(VLOOKUP($A58,#REF!,29,0)*AZ58),"")</f>
        <v/>
      </c>
      <c r="FW58" s="350" t="str">
        <f>IF(BA58&gt;0,(VLOOKUP($A58,#REF!,31,0)*BA58),"")</f>
        <v/>
      </c>
      <c r="FX58" s="349" t="str">
        <f>IF(BB58&gt;0,(VLOOKUP($A58,#REF!,29,0)*BB58),"")</f>
        <v/>
      </c>
      <c r="FY58" s="350" t="str">
        <f>IF(BC58&gt;0,(VLOOKUP($A58,#REF!,31,0)*BC58),"")</f>
        <v/>
      </c>
      <c r="FZ58" s="349" t="str">
        <f>IF(BD58&gt;0,(VLOOKUP($A58,#REF!,29,0)*BD58),"")</f>
        <v/>
      </c>
      <c r="GA58" s="350" t="str">
        <f>IF(BE58&gt;0,(VLOOKUP($A58,#REF!,31,0)*BE58),"")</f>
        <v/>
      </c>
      <c r="GB58" s="349" t="str">
        <f>IF(BF58&gt;0,(VLOOKUP($A58,#REF!,29,0)*BF58),"")</f>
        <v/>
      </c>
      <c r="GC58" s="350" t="str">
        <f>IF(BG58&gt;0,(VLOOKUP($A58,#REF!,31,0)*BG58),"")</f>
        <v/>
      </c>
      <c r="GD58" s="349" t="str">
        <f>IF(BH58&gt;0,(VLOOKUP($A58,#REF!,29,0)*BH58),"")</f>
        <v/>
      </c>
      <c r="GE58" s="350" t="str">
        <f>IF(BI58&gt;0,(VLOOKUP($A58,#REF!,31,0)*BI58),"")</f>
        <v/>
      </c>
      <c r="GF58" s="349" t="str">
        <f>IF(BJ58&gt;0,(VLOOKUP($A58,#REF!,29,0)*BJ58),"")</f>
        <v/>
      </c>
      <c r="GG58" s="350" t="str">
        <f>IF(BK58&gt;0,(VLOOKUP($A58,#REF!,31,0)*BK58),"")</f>
        <v/>
      </c>
      <c r="GH58" s="349" t="str">
        <f>IF(BL58&gt;0,(VLOOKUP($A58,#REF!,29,0)*BL58),"")</f>
        <v/>
      </c>
      <c r="GI58" s="350" t="str">
        <f>IF(BM58&gt;0,(VLOOKUP($A58,#REF!,31,0)*BM58),"")</f>
        <v/>
      </c>
      <c r="GJ58" s="349" t="str">
        <f>IF(BN58&gt;0,(VLOOKUP($A58,#REF!,29,0)*BN58),"")</f>
        <v/>
      </c>
      <c r="GK58" s="350" t="str">
        <f>IF(BO58&gt;0,(VLOOKUP($A58,#REF!,31,0)*BO58),"")</f>
        <v/>
      </c>
      <c r="GL58" s="349" t="str">
        <f>IF(BP58&gt;0,(VLOOKUP($A58,#REF!,29,0)*BP58),"")</f>
        <v/>
      </c>
      <c r="GM58" s="350" t="str">
        <f>IF(BQ58&gt;0,(VLOOKUP($A58,#REF!,31,0)*BQ58),"")</f>
        <v/>
      </c>
      <c r="GN58" s="349" t="str">
        <f>IF(BR58&gt;0,(VLOOKUP($A58,#REF!,29,0)*BR58),"")</f>
        <v/>
      </c>
      <c r="GO58" s="350" t="str">
        <f>IF(BS58&gt;0,(VLOOKUP($A58,#REF!,31,0)*BS58),"")</f>
        <v/>
      </c>
      <c r="GP58" s="349" t="str">
        <f>IF(BT58&gt;0,(VLOOKUP($A58,#REF!,29,0)*BT58),"")</f>
        <v/>
      </c>
      <c r="GQ58" s="350" t="str">
        <f>IF(BU58&gt;0,(VLOOKUP($A58,#REF!,31,0)*BU58),"")</f>
        <v/>
      </c>
      <c r="GR58" s="349" t="str">
        <f>IF(BV58&gt;0,(VLOOKUP($A58,#REF!,29,0)*BV58),"")</f>
        <v/>
      </c>
      <c r="GS58" s="350" t="str">
        <f>IF(BW58&gt;0,(VLOOKUP($A58,#REF!,31,0)*BW58),"")</f>
        <v/>
      </c>
      <c r="GT58" s="349" t="e">
        <f>IF(BX58&gt;0,(VLOOKUP($A58,#REF!,29,0)*BX58),"")</f>
        <v>#REF!</v>
      </c>
      <c r="GU58" s="350" t="str">
        <f>IF(BY58&gt;0,(VLOOKUP($A58,#REF!,31,0)*BY58),"")</f>
        <v/>
      </c>
      <c r="GV58" s="349" t="str">
        <f>IF(BZ58&gt;0,(VLOOKUP($A58,#REF!,29,0)*BZ58),"")</f>
        <v/>
      </c>
      <c r="GW58" s="350" t="str">
        <f>IF(CA58&gt;0,(VLOOKUP($A58,#REF!,31,0)*CA58),"")</f>
        <v/>
      </c>
      <c r="GX58" s="349" t="str">
        <f>IF(CB58&gt;0,(VLOOKUP($A58,#REF!,29,0)*CB58),"")</f>
        <v/>
      </c>
      <c r="GY58" s="350" t="str">
        <f>IF(CC58&gt;0,(VLOOKUP($A58,#REF!,31,0)*CC58),"")</f>
        <v/>
      </c>
      <c r="GZ58" s="349" t="str">
        <f>IF(CD58&gt;0,(VLOOKUP($A58,#REF!,29,0)*CD58),"")</f>
        <v/>
      </c>
      <c r="HA58" s="350" t="str">
        <f>IF(CE58&gt;0,(VLOOKUP($A58,#REF!,31,0)*CE58),"")</f>
        <v/>
      </c>
      <c r="HB58" s="349" t="e">
        <f>IF(CF58&gt;0,(VLOOKUP($A58,#REF!,29,0)*CF58),"")</f>
        <v>#REF!</v>
      </c>
      <c r="HC58" s="350" t="e">
        <f>IF(CG58&gt;0,(VLOOKUP($A58,#REF!,31,0)*CG58),"")</f>
        <v>#REF!</v>
      </c>
      <c r="HD58" s="349" t="str">
        <f>IF(CH58&gt;0,(VLOOKUP($A58,#REF!,29,0)*CH58),"")</f>
        <v/>
      </c>
      <c r="HE58" s="350" t="str">
        <f>IF(CI58&gt;0,(VLOOKUP($A58,#REF!,31,0)*CI58),"")</f>
        <v/>
      </c>
      <c r="HF58" s="349" t="str">
        <f>IF(CJ58&gt;0,(VLOOKUP($A58,#REF!,29,0)*CJ58),"")</f>
        <v/>
      </c>
      <c r="HG58" s="350" t="str">
        <f>IF(CK58&gt;0,(VLOOKUP($A58,#REF!,31,0)*CK58),"")</f>
        <v/>
      </c>
      <c r="HH58" s="349" t="str">
        <f>IF(CL58&gt;0,(VLOOKUP($A58,#REF!,29,0)*CL58),"")</f>
        <v/>
      </c>
      <c r="HI58" s="350" t="str">
        <f>IF(CM58&gt;0,(VLOOKUP($A58,#REF!,31,0)*CM58),"")</f>
        <v/>
      </c>
      <c r="HJ58" s="349" t="str">
        <f>IF(CN58&gt;0,(VLOOKUP($A58,#REF!,29,0)*CN58),"")</f>
        <v/>
      </c>
      <c r="HK58" s="350" t="str">
        <f>IF(CO58&gt;0,(VLOOKUP($A58,#REF!,31,0)*CO58),"")</f>
        <v/>
      </c>
      <c r="HL58" s="349" t="str">
        <f>IF(CP58&gt;0,(VLOOKUP($A58,#REF!,29,0)*CP58),"")</f>
        <v/>
      </c>
      <c r="HM58" s="350" t="str">
        <f>IF(CQ58&gt;0,(VLOOKUP($A58,#REF!,31,0)*CQ58),"")</f>
        <v/>
      </c>
      <c r="HN58" s="349" t="str">
        <f>IF(CR58&gt;0,(VLOOKUP($A58,#REF!,29,0)*CR58),"")</f>
        <v/>
      </c>
      <c r="HO58" s="350" t="str">
        <f>IF(CS58&gt;0,(VLOOKUP($A58,#REF!,31,0)*CS58),"")</f>
        <v/>
      </c>
      <c r="HP58" s="349" t="str">
        <f>IF(CT58&gt;0,(VLOOKUP($A58,#REF!,29,0)*CT58),"")</f>
        <v/>
      </c>
      <c r="HQ58" s="350" t="str">
        <f>IF(CU58&gt;0,(VLOOKUP($A58,#REF!,31,0)*CU58),"")</f>
        <v/>
      </c>
      <c r="HR58" s="349" t="str">
        <f>IF(CV58&gt;0,(VLOOKUP($A58,#REF!,29,0)*CV58),"")</f>
        <v/>
      </c>
      <c r="HS58" s="350" t="str">
        <f>IF(CW58&gt;0,(VLOOKUP($A58,#REF!,31,0)*CW58),"")</f>
        <v/>
      </c>
      <c r="HT58" s="349" t="str">
        <f>IF(CX58&gt;0,(VLOOKUP($A58,#REF!,29,0)*CX58),"")</f>
        <v/>
      </c>
      <c r="HU58" s="350" t="str">
        <f>IF(CY58&gt;0,(VLOOKUP($A58,#REF!,31,0)*CY58),"")</f>
        <v/>
      </c>
      <c r="HV58" s="349" t="str">
        <f>IF(CZ58&gt;0,(VLOOKUP($A58,#REF!,29,0)*CZ58),"")</f>
        <v/>
      </c>
      <c r="HW58" s="350" t="str">
        <f>IF(DA58&gt;0,(VLOOKUP($A58,#REF!,31,0)*DA58),"")</f>
        <v/>
      </c>
      <c r="HX58" s="349" t="str">
        <f>IF(DB58&gt;0,(VLOOKUP($A58,#REF!,29,0)*DB58),"")</f>
        <v/>
      </c>
      <c r="HY58" s="350" t="str">
        <f>IF(DC58&gt;0,(VLOOKUP($A58,#REF!,31,0)*DC58),"")</f>
        <v/>
      </c>
      <c r="HZ58" s="349" t="str">
        <f>IF(DD58&gt;0,(VLOOKUP($A58,#REF!,29,0)*DD58),"")</f>
        <v/>
      </c>
      <c r="IA58" s="350" t="str">
        <f>IF(DE58&gt;0,(VLOOKUP($A58,#REF!,31,0)*DE58),"")</f>
        <v/>
      </c>
      <c r="IB58" s="349" t="str">
        <f>IF(DF58&gt;0,(VLOOKUP($A58,#REF!,29,0)*DF58),"")</f>
        <v/>
      </c>
      <c r="IC58" s="350" t="str">
        <f>IF(DG58&gt;0,(VLOOKUP($A58,#REF!,31,0)*DG58),"")</f>
        <v/>
      </c>
      <c r="ID58" s="344"/>
      <c r="IE58" s="344"/>
      <c r="IF58" s="344"/>
    </row>
    <row r="59" spans="1:240" ht="14.25" customHeight="1" x14ac:dyDescent="0.25">
      <c r="A59" s="5" t="s">
        <v>261</v>
      </c>
      <c r="B59" s="8" t="s">
        <v>51</v>
      </c>
      <c r="C59" s="15" t="s">
        <v>52</v>
      </c>
      <c r="D59" s="217">
        <f t="shared" si="275"/>
        <v>148.5</v>
      </c>
      <c r="E59" s="215"/>
      <c r="F59" s="13"/>
      <c r="G59" s="56"/>
      <c r="H59" s="13"/>
      <c r="I59" s="56"/>
      <c r="J59" s="13"/>
      <c r="K59" s="56"/>
      <c r="L59" s="13"/>
      <c r="M59" s="56"/>
      <c r="N59" s="13"/>
      <c r="O59" s="56"/>
      <c r="P59" s="13"/>
      <c r="Q59" s="56"/>
      <c r="R59" s="13"/>
      <c r="S59" s="56"/>
      <c r="T59" s="13"/>
      <c r="U59" s="56"/>
      <c r="V59" s="13"/>
      <c r="W59" s="56"/>
      <c r="X59" s="13"/>
      <c r="Y59" s="56"/>
      <c r="Z59" s="13"/>
      <c r="AA59" s="187"/>
      <c r="AB59" s="13"/>
      <c r="AC59" s="56"/>
      <c r="AD59" s="13"/>
      <c r="AE59" s="187"/>
      <c r="AF59" s="13"/>
      <c r="AG59" s="56"/>
      <c r="AH59" s="13"/>
      <c r="AI59" s="56"/>
      <c r="AJ59" s="13"/>
      <c r="AK59" s="56"/>
      <c r="AL59" s="13"/>
      <c r="AM59" s="56"/>
      <c r="AN59" s="13"/>
      <c r="AO59" s="56"/>
      <c r="AP59" s="13"/>
      <c r="AQ59" s="56"/>
      <c r="AR59" s="13"/>
      <c r="AS59" s="56"/>
      <c r="AT59" s="13"/>
      <c r="AU59" s="56"/>
      <c r="AV59" s="13"/>
      <c r="AW59" s="56"/>
      <c r="AX59" s="13"/>
      <c r="AY59" s="56"/>
      <c r="AZ59" s="13"/>
      <c r="BA59" s="56"/>
      <c r="BB59" s="13"/>
      <c r="BC59" s="56"/>
      <c r="BD59" s="13"/>
      <c r="BE59" s="56"/>
      <c r="BF59" s="13"/>
      <c r="BG59" s="56"/>
      <c r="BH59" s="13"/>
      <c r="BI59" s="56"/>
      <c r="BJ59" s="13"/>
      <c r="BK59" s="56"/>
      <c r="BL59" s="13"/>
      <c r="BM59" s="56"/>
      <c r="BN59" s="13"/>
      <c r="BO59" s="56"/>
      <c r="BP59" s="13"/>
      <c r="BQ59" s="187"/>
      <c r="BR59" s="13"/>
      <c r="BS59" s="56"/>
      <c r="BT59" s="13"/>
      <c r="BU59" s="56"/>
      <c r="BV59" s="13"/>
      <c r="BW59" s="56"/>
      <c r="BX59" s="13"/>
      <c r="BY59" s="56"/>
      <c r="BZ59" s="13"/>
      <c r="CA59" s="56"/>
      <c r="CB59" s="13"/>
      <c r="CC59" s="187"/>
      <c r="CD59" s="13"/>
      <c r="CE59" s="56"/>
      <c r="CF59" s="13"/>
      <c r="CG59" s="56"/>
      <c r="CH59" s="13"/>
      <c r="CI59" s="56"/>
      <c r="CJ59" s="13"/>
      <c r="CK59" s="56"/>
      <c r="CL59" s="13"/>
      <c r="CM59" s="56"/>
      <c r="CN59" s="13"/>
      <c r="CO59" s="56"/>
      <c r="CP59" s="13">
        <v>109.5</v>
      </c>
      <c r="CQ59" s="56">
        <v>39</v>
      </c>
      <c r="CR59" s="13"/>
      <c r="CS59" s="56"/>
      <c r="CT59" s="13"/>
      <c r="CU59" s="187"/>
      <c r="CV59" s="13"/>
      <c r="CW59" s="56"/>
      <c r="CX59" s="13"/>
      <c r="CY59" s="56"/>
      <c r="CZ59" s="13"/>
      <c r="DA59" s="56"/>
      <c r="DB59" s="13"/>
      <c r="DC59" s="56"/>
      <c r="DD59" s="13"/>
      <c r="DE59" s="187"/>
      <c r="DF59" s="13"/>
      <c r="DG59" s="187"/>
      <c r="DH59" s="73"/>
      <c r="DI59" s="45"/>
      <c r="DJ59" s="79"/>
      <c r="DK59" s="73"/>
      <c r="DL59" s="78"/>
      <c r="DM59" s="79"/>
      <c r="DN59" s="5"/>
      <c r="DO59" s="12"/>
      <c r="DP59" s="369"/>
      <c r="DQ59" s="5"/>
      <c r="DR59" s="56"/>
      <c r="DS59" s="5"/>
      <c r="DT59" s="31">
        <f t="shared" si="276"/>
        <v>109.5</v>
      </c>
      <c r="DU59" s="31" t="e">
        <f>(DT59*(VLOOKUP(A59,#REF!,29,0)))-(IF(DO59="x",MROUND(DP59*(VLOOKUP(A59,#REF!,29,0)*0.08),0.05),0))</f>
        <v>#REF!</v>
      </c>
      <c r="DV59" s="31">
        <f t="shared" si="277"/>
        <v>39</v>
      </c>
      <c r="DW59" s="31" t="e">
        <f>(DV59*(VLOOKUP(A59,#REF!,31,0)))</f>
        <v>#REF!</v>
      </c>
      <c r="DX59" s="318" t="e">
        <f>VLOOKUP(A59,#REF!,33,0)</f>
        <v>#REF!</v>
      </c>
      <c r="DY59" s="31" t="e">
        <f t="shared" si="278"/>
        <v>#REF!</v>
      </c>
      <c r="DZ59" s="309" t="e">
        <f t="shared" si="279"/>
        <v>#REF!</v>
      </c>
      <c r="EA59" s="5"/>
      <c r="EB59" s="41" t="str">
        <f>IF(F59&gt;0,(VLOOKUP($A59,#REF!,29,0)*F59),"")</f>
        <v/>
      </c>
      <c r="EC59" s="55" t="str">
        <f>IF(G59&gt;0,(VLOOKUP($A59,#REF!,31,0)*G59),"")</f>
        <v/>
      </c>
      <c r="ED59" s="41" t="str">
        <f>IF(H59&gt;0,(VLOOKUP($A59,#REF!,29,0)*H59),"")</f>
        <v/>
      </c>
      <c r="EE59" s="55" t="str">
        <f>IF(I59&gt;0,(VLOOKUP($A59,#REF!,31,0)*I59),"")</f>
        <v/>
      </c>
      <c r="EF59" s="41" t="str">
        <f>IF(J59&gt;0,(VLOOKUP($A59,#REF!,29,0)*J59),"")</f>
        <v/>
      </c>
      <c r="EG59" s="55" t="str">
        <f>IF(K59&gt;0,(VLOOKUP($A59,#REF!,31,0)*K59),"")</f>
        <v/>
      </c>
      <c r="EH59" s="41" t="str">
        <f>IF(L59&gt;0,(VLOOKUP($A59,#REF!,29,0)*L59),"")</f>
        <v/>
      </c>
      <c r="EI59" s="55" t="str">
        <f>IF(M59&gt;0,(VLOOKUP($A59,#REF!,31,0)*M59),"")</f>
        <v/>
      </c>
      <c r="EJ59" s="41" t="str">
        <f>IF(N59&gt;0,(VLOOKUP($A59,#REF!,29,0)*N59),"")</f>
        <v/>
      </c>
      <c r="EK59" s="55" t="str">
        <f>IF(O59&gt;0,(VLOOKUP($A59,#REF!,31,0)*O59),"")</f>
        <v/>
      </c>
      <c r="EL59" s="41" t="str">
        <f>IF(P59&gt;0,(VLOOKUP($A59,#REF!,29,0)*P59),"")</f>
        <v/>
      </c>
      <c r="EM59" s="55" t="str">
        <f>IF(Q59&gt;0,(VLOOKUP($A59,#REF!,31,0)*Q59),"")</f>
        <v/>
      </c>
      <c r="EN59" s="41" t="str">
        <f>IF(R59&gt;0,(VLOOKUP($A59,#REF!,29,0)*R59),"")</f>
        <v/>
      </c>
      <c r="EO59" s="55" t="str">
        <f>IF(S59&gt;0,(VLOOKUP($A59,#REF!,31,0)*S59),"")</f>
        <v/>
      </c>
      <c r="EP59" s="41" t="str">
        <f>IF(T59&gt;0,(VLOOKUP($A59,#REF!,29,0)*T59),"")</f>
        <v/>
      </c>
      <c r="EQ59" s="55" t="str">
        <f>IF(U59&gt;0,(VLOOKUP($A59,#REF!,31,0)*U59),"")</f>
        <v/>
      </c>
      <c r="ER59" s="41" t="str">
        <f>IF(V59&gt;0,(VLOOKUP($A59,#REF!,29,0)*V59),"")</f>
        <v/>
      </c>
      <c r="ES59" s="55" t="str">
        <f>IF(W59&gt;0,(VLOOKUP($A59,#REF!,31,0)*W59),"")</f>
        <v/>
      </c>
      <c r="ET59" s="41" t="str">
        <f>IF(X59&gt;0,(VLOOKUP($A59,#REF!,29,0)*X59),"")</f>
        <v/>
      </c>
      <c r="EU59" s="55" t="str">
        <f>IF(Y59&gt;0,(VLOOKUP($A59,#REF!,31,0)*Y59),"")</f>
        <v/>
      </c>
      <c r="EV59" s="41" t="str">
        <f>IF(Z59&gt;0,(VLOOKUP($A59,#REF!,29,0)*Z59),"")</f>
        <v/>
      </c>
      <c r="EW59" s="55" t="str">
        <f>IF(AA59&gt;0,(VLOOKUP($A59,#REF!,31,0)*AA59),"")</f>
        <v/>
      </c>
      <c r="EX59" s="41" t="str">
        <f>IF(AB59&gt;0,(VLOOKUP($A59,#REF!,29,0)*AB59),"")</f>
        <v/>
      </c>
      <c r="EY59" s="55" t="str">
        <f>IF(AC59&gt;0,(VLOOKUP($A59,#REF!,31,0)*AC59),"")</f>
        <v/>
      </c>
      <c r="EZ59" s="41" t="str">
        <f>IF(AD59&gt;0,(VLOOKUP($A59,#REF!,29,0)*AD59),"")</f>
        <v/>
      </c>
      <c r="FA59" s="55" t="str">
        <f>IF(AE59&gt;0,(VLOOKUP($A59,#REF!,31,0)*AE59),"")</f>
        <v/>
      </c>
      <c r="FB59" s="41" t="str">
        <f>IF(AF59&gt;0,(VLOOKUP($A59,#REF!,29,0)*AF59),"")</f>
        <v/>
      </c>
      <c r="FC59" s="55" t="str">
        <f>IF(AG59&gt;0,(VLOOKUP($A59,#REF!,31,0)*AG59),"")</f>
        <v/>
      </c>
      <c r="FD59" s="41" t="str">
        <f>IF(AH59&gt;0,(VLOOKUP($A59,#REF!,29,0)*AH59),"")</f>
        <v/>
      </c>
      <c r="FE59" s="55" t="str">
        <f>IF(AI59&gt;0,(VLOOKUP($A59,#REF!,31,0)*AI59),"")</f>
        <v/>
      </c>
      <c r="FF59" s="41" t="str">
        <f>IF(AJ59&gt;0,(VLOOKUP($A59,#REF!,29,0)*AJ59),"")</f>
        <v/>
      </c>
      <c r="FG59" s="55" t="str">
        <f>IF(AK59&gt;0,(VLOOKUP($A59,#REF!,31,0)*AK59),"")</f>
        <v/>
      </c>
      <c r="FH59" s="41" t="str">
        <f>IF(AL59&gt;0,(VLOOKUP($A59,#REF!,29,0)*AL59),"")</f>
        <v/>
      </c>
      <c r="FI59" s="55" t="str">
        <f>IF(AM59&gt;0,(VLOOKUP($A59,#REF!,31,0)*AM59),"")</f>
        <v/>
      </c>
      <c r="FJ59" s="41" t="str">
        <f>IF(AN59&gt;0,(VLOOKUP($A59,#REF!,29,0)*AN59),"")</f>
        <v/>
      </c>
      <c r="FK59" s="55" t="str">
        <f>IF(AO59&gt;0,(VLOOKUP($A59,#REF!,31,0)*AO59),"")</f>
        <v/>
      </c>
      <c r="FL59" s="41" t="str">
        <f>IF(AP59&gt;0,(VLOOKUP($A59,#REF!,29,0)*AP59),"")</f>
        <v/>
      </c>
      <c r="FM59" s="55" t="str">
        <f>IF(AQ59&gt;0,(VLOOKUP($A59,#REF!,31,0)*AQ59),"")</f>
        <v/>
      </c>
      <c r="FN59" s="41" t="str">
        <f>IF(AR59&gt;0,(VLOOKUP($A59,#REF!,29,0)*AR59),"")</f>
        <v/>
      </c>
      <c r="FO59" s="55" t="str">
        <f>IF(AS59&gt;0,(VLOOKUP($A59,#REF!,31,0)*AS59),"")</f>
        <v/>
      </c>
      <c r="FP59" s="41" t="str">
        <f>IF(AT59&gt;0,(VLOOKUP($A59,#REF!,29,0)*AT59),"")</f>
        <v/>
      </c>
      <c r="FQ59" s="55" t="str">
        <f>IF(AU59&gt;0,(VLOOKUP($A59,#REF!,31,0)*AU59),"")</f>
        <v/>
      </c>
      <c r="FR59" s="41" t="str">
        <f>IF(AV59&gt;0,(VLOOKUP($A59,#REF!,29,0)*AV59),"")</f>
        <v/>
      </c>
      <c r="FS59" s="55" t="str">
        <f>IF(AW59&gt;0,(VLOOKUP($A59,#REF!,31,0)*AW59),"")</f>
        <v/>
      </c>
      <c r="FT59" s="41" t="str">
        <f>IF(AX59&gt;0,(VLOOKUP($A59,#REF!,29,0)*AX59),"")</f>
        <v/>
      </c>
      <c r="FU59" s="55" t="str">
        <f>IF(AY59&gt;0,(VLOOKUP($A59,#REF!,31,0)*AY59),"")</f>
        <v/>
      </c>
      <c r="FV59" s="41" t="str">
        <f>IF(AZ59&gt;0,(VLOOKUP($A59,#REF!,29,0)*AZ59),"")</f>
        <v/>
      </c>
      <c r="FW59" s="55" t="str">
        <f>IF(BA59&gt;0,(VLOOKUP($A59,#REF!,31,0)*BA59),"")</f>
        <v/>
      </c>
      <c r="FX59" s="41" t="str">
        <f>IF(BB59&gt;0,(VLOOKUP($A59,#REF!,29,0)*BB59),"")</f>
        <v/>
      </c>
      <c r="FY59" s="55" t="str">
        <f>IF(BC59&gt;0,(VLOOKUP($A59,#REF!,31,0)*BC59),"")</f>
        <v/>
      </c>
      <c r="FZ59" s="41" t="str">
        <f>IF(BD59&gt;0,(VLOOKUP($A59,#REF!,29,0)*BD59),"")</f>
        <v/>
      </c>
      <c r="GA59" s="55" t="str">
        <f>IF(BE59&gt;0,(VLOOKUP($A59,#REF!,31,0)*BE59),"")</f>
        <v/>
      </c>
      <c r="GB59" s="41" t="str">
        <f>IF(BF59&gt;0,(VLOOKUP($A59,#REF!,29,0)*BF59),"")</f>
        <v/>
      </c>
      <c r="GC59" s="55" t="str">
        <f>IF(BG59&gt;0,(VLOOKUP($A59,#REF!,31,0)*BG59),"")</f>
        <v/>
      </c>
      <c r="GD59" s="41" t="str">
        <f>IF(BH59&gt;0,(VLOOKUP($A59,#REF!,29,0)*BH59),"")</f>
        <v/>
      </c>
      <c r="GE59" s="55" t="str">
        <f>IF(BI59&gt;0,(VLOOKUP($A59,#REF!,31,0)*BI59),"")</f>
        <v/>
      </c>
      <c r="GF59" s="41" t="str">
        <f>IF(BJ59&gt;0,(VLOOKUP($A59,#REF!,29,0)*BJ59),"")</f>
        <v/>
      </c>
      <c r="GG59" s="55" t="str">
        <f>IF(BK59&gt;0,(VLOOKUP($A59,#REF!,31,0)*BK59),"")</f>
        <v/>
      </c>
      <c r="GH59" s="41" t="str">
        <f>IF(BL59&gt;0,(VLOOKUP($A59,#REF!,29,0)*BL59),"")</f>
        <v/>
      </c>
      <c r="GI59" s="55" t="str">
        <f>IF(BM59&gt;0,(VLOOKUP($A59,#REF!,31,0)*BM59),"")</f>
        <v/>
      </c>
      <c r="GJ59" s="41" t="str">
        <f>IF(BN59&gt;0,(VLOOKUP($A59,#REF!,29,0)*BN59),"")</f>
        <v/>
      </c>
      <c r="GK59" s="55" t="str">
        <f>IF(BO59&gt;0,(VLOOKUP($A59,#REF!,31,0)*BO59),"")</f>
        <v/>
      </c>
      <c r="GL59" s="41" t="str">
        <f>IF(BP59&gt;0,(VLOOKUP($A59,#REF!,29,0)*BP59),"")</f>
        <v/>
      </c>
      <c r="GM59" s="55" t="str">
        <f>IF(BQ59&gt;0,(VLOOKUP($A59,#REF!,31,0)*BQ59),"")</f>
        <v/>
      </c>
      <c r="GN59" s="41" t="str">
        <f>IF(BR59&gt;0,(VLOOKUP($A59,#REF!,29,0)*BR59),"")</f>
        <v/>
      </c>
      <c r="GO59" s="55" t="str">
        <f>IF(BS59&gt;0,(VLOOKUP($A59,#REF!,31,0)*BS59),"")</f>
        <v/>
      </c>
      <c r="GP59" s="41" t="str">
        <f>IF(BT59&gt;0,(VLOOKUP($A59,#REF!,29,0)*BT59),"")</f>
        <v/>
      </c>
      <c r="GQ59" s="55" t="str">
        <f>IF(BU59&gt;0,(VLOOKUP($A59,#REF!,31,0)*BU59),"")</f>
        <v/>
      </c>
      <c r="GR59" s="41" t="str">
        <f>IF(BV59&gt;0,(VLOOKUP($A59,#REF!,29,0)*BV59),"")</f>
        <v/>
      </c>
      <c r="GS59" s="55" t="str">
        <f>IF(BW59&gt;0,(VLOOKUP($A59,#REF!,31,0)*BW59),"")</f>
        <v/>
      </c>
      <c r="GT59" s="41" t="str">
        <f>IF(BX59&gt;0,(VLOOKUP($A59,#REF!,29,0)*BX59),"")</f>
        <v/>
      </c>
      <c r="GU59" s="55" t="str">
        <f>IF(BY59&gt;0,(VLOOKUP($A59,#REF!,31,0)*BY59),"")</f>
        <v/>
      </c>
      <c r="GV59" s="41" t="str">
        <f>IF(BZ59&gt;0,(VLOOKUP($A59,#REF!,29,0)*BZ59),"")</f>
        <v/>
      </c>
      <c r="GW59" s="55" t="str">
        <f>IF(CA59&gt;0,(VLOOKUP($A59,#REF!,31,0)*CA59),"")</f>
        <v/>
      </c>
      <c r="GX59" s="41" t="str">
        <f>IF(CB59&gt;0,(VLOOKUP($A59,#REF!,29,0)*CB59),"")</f>
        <v/>
      </c>
      <c r="GY59" s="55" t="str">
        <f>IF(CC59&gt;0,(VLOOKUP($A59,#REF!,31,0)*CC59),"")</f>
        <v/>
      </c>
      <c r="GZ59" s="41" t="str">
        <f>IF(CD59&gt;0,(VLOOKUP($A59,#REF!,29,0)*CD59),"")</f>
        <v/>
      </c>
      <c r="HA59" s="55" t="str">
        <f>IF(CE59&gt;0,(VLOOKUP($A59,#REF!,31,0)*CE59),"")</f>
        <v/>
      </c>
      <c r="HB59" s="41" t="str">
        <f>IF(CF59&gt;0,(VLOOKUP($A59,#REF!,29,0)*CF59),"")</f>
        <v/>
      </c>
      <c r="HC59" s="55" t="str">
        <f>IF(CG59&gt;0,(VLOOKUP($A59,#REF!,31,0)*CG59),"")</f>
        <v/>
      </c>
      <c r="HD59" s="41" t="str">
        <f>IF(CH59&gt;0,(VLOOKUP($A59,#REF!,29,0)*CH59),"")</f>
        <v/>
      </c>
      <c r="HE59" s="55" t="str">
        <f>IF(CI59&gt;0,(VLOOKUP($A59,#REF!,31,0)*CI59),"")</f>
        <v/>
      </c>
      <c r="HF59" s="41" t="str">
        <f>IF(CJ59&gt;0,(VLOOKUP($A59,#REF!,29,0)*CJ59),"")</f>
        <v/>
      </c>
      <c r="HG59" s="55" t="str">
        <f>IF(CK59&gt;0,(VLOOKUP($A59,#REF!,31,0)*CK59),"")</f>
        <v/>
      </c>
      <c r="HH59" s="41" t="str">
        <f>IF(CL59&gt;0,(VLOOKUP($A59,#REF!,29,0)*CL59),"")</f>
        <v/>
      </c>
      <c r="HI59" s="55" t="str">
        <f>IF(CM59&gt;0,(VLOOKUP($A59,#REF!,31,0)*CM59),"")</f>
        <v/>
      </c>
      <c r="HJ59" s="41" t="str">
        <f>IF(CN59&gt;0,(VLOOKUP($A59,#REF!,29,0)*CN59),"")</f>
        <v/>
      </c>
      <c r="HK59" s="55" t="str">
        <f>IF(CO59&gt;0,(VLOOKUP($A59,#REF!,31,0)*CO59),"")</f>
        <v/>
      </c>
      <c r="HL59" s="41" t="e">
        <f>IF(CP59&gt;0,(VLOOKUP($A59,#REF!,29,0)*CP59),"")</f>
        <v>#REF!</v>
      </c>
      <c r="HM59" s="55" t="e">
        <f>IF(CQ59&gt;0,(VLOOKUP($A59,#REF!,31,0)*CQ59),"")</f>
        <v>#REF!</v>
      </c>
      <c r="HN59" s="41" t="str">
        <f>IF(CR59&gt;0,(VLOOKUP($A59,#REF!,29,0)*CR59),"")</f>
        <v/>
      </c>
      <c r="HO59" s="55" t="str">
        <f>IF(CS59&gt;0,(VLOOKUP($A59,#REF!,31,0)*CS59),"")</f>
        <v/>
      </c>
      <c r="HP59" s="41" t="str">
        <f>IF(CT59&gt;0,(VLOOKUP($A59,#REF!,29,0)*CT59),"")</f>
        <v/>
      </c>
      <c r="HQ59" s="55" t="str">
        <f>IF(CU59&gt;0,(VLOOKUP($A59,#REF!,31,0)*CU59),"")</f>
        <v/>
      </c>
      <c r="HR59" s="41" t="str">
        <f>IF(CV59&gt;0,(VLOOKUP($A59,#REF!,29,0)*CV59),"")</f>
        <v/>
      </c>
      <c r="HS59" s="55" t="str">
        <f>IF(CW59&gt;0,(VLOOKUP($A59,#REF!,31,0)*CW59),"")</f>
        <v/>
      </c>
      <c r="HT59" s="41" t="str">
        <f>IF(CX59&gt;0,(VLOOKUP($A59,#REF!,29,0)*CX59),"")</f>
        <v/>
      </c>
      <c r="HU59" s="55" t="str">
        <f>IF(CY59&gt;0,(VLOOKUP($A59,#REF!,31,0)*CY59),"")</f>
        <v/>
      </c>
      <c r="HV59" s="41" t="str">
        <f>IF(CZ59&gt;0,(VLOOKUP($A59,#REF!,29,0)*CZ59),"")</f>
        <v/>
      </c>
      <c r="HW59" s="55" t="str">
        <f>IF(DA59&gt;0,(VLOOKUP($A59,#REF!,31,0)*DA59),"")</f>
        <v/>
      </c>
      <c r="HX59" s="41" t="str">
        <f>IF(DB59&gt;0,(VLOOKUP($A59,#REF!,29,0)*DB59),"")</f>
        <v/>
      </c>
      <c r="HY59" s="55" t="str">
        <f>IF(DC59&gt;0,(VLOOKUP($A59,#REF!,31,0)*DC59),"")</f>
        <v/>
      </c>
      <c r="HZ59" s="41" t="str">
        <f>IF(DD59&gt;0,(VLOOKUP($A59,#REF!,29,0)*DD59),"")</f>
        <v/>
      </c>
      <c r="IA59" s="55" t="str">
        <f>IF(DE59&gt;0,(VLOOKUP($A59,#REF!,31,0)*DE59),"")</f>
        <v/>
      </c>
      <c r="IB59" s="41" t="str">
        <f>IF(DF59&gt;0,(VLOOKUP($A59,#REF!,29,0)*DF59),"")</f>
        <v/>
      </c>
      <c r="IC59" s="55" t="str">
        <f>IF(DG59&gt;0,(VLOOKUP($A59,#REF!,31,0)*DG59),"")</f>
        <v/>
      </c>
      <c r="ID59" s="5"/>
      <c r="IE59" s="5"/>
      <c r="IF59" s="5"/>
    </row>
    <row r="60" spans="1:240" x14ac:dyDescent="0.25">
      <c r="A60" s="344" t="s">
        <v>271</v>
      </c>
      <c r="B60" s="360" t="s">
        <v>53</v>
      </c>
      <c r="C60" s="361" t="s">
        <v>54</v>
      </c>
      <c r="D60" s="347">
        <f t="shared" si="275"/>
        <v>165</v>
      </c>
      <c r="E60" s="348"/>
      <c r="F60" s="362"/>
      <c r="G60" s="363"/>
      <c r="H60" s="362"/>
      <c r="I60" s="363"/>
      <c r="J60" s="362"/>
      <c r="K60" s="363"/>
      <c r="L60" s="362"/>
      <c r="M60" s="363"/>
      <c r="N60" s="362"/>
      <c r="O60" s="363"/>
      <c r="P60" s="362"/>
      <c r="Q60" s="363"/>
      <c r="R60" s="362"/>
      <c r="S60" s="363"/>
      <c r="T60" s="362"/>
      <c r="U60" s="363"/>
      <c r="V60" s="362"/>
      <c r="W60" s="363"/>
      <c r="X60" s="362"/>
      <c r="Y60" s="363"/>
      <c r="Z60" s="362"/>
      <c r="AA60" s="364"/>
      <c r="AB60" s="362"/>
      <c r="AC60" s="363"/>
      <c r="AD60" s="362"/>
      <c r="AE60" s="364"/>
      <c r="AF60" s="362"/>
      <c r="AG60" s="363"/>
      <c r="AH60" s="362"/>
      <c r="AI60" s="363"/>
      <c r="AJ60" s="362"/>
      <c r="AK60" s="363"/>
      <c r="AL60" s="362"/>
      <c r="AM60" s="363"/>
      <c r="AN60" s="362"/>
      <c r="AO60" s="363"/>
      <c r="AP60" s="362"/>
      <c r="AQ60" s="363"/>
      <c r="AR60" s="362"/>
      <c r="AS60" s="363"/>
      <c r="AT60" s="362"/>
      <c r="AU60" s="363"/>
      <c r="AV60" s="362"/>
      <c r="AW60" s="363"/>
      <c r="AX60" s="362"/>
      <c r="AY60" s="363"/>
      <c r="AZ60" s="362"/>
      <c r="BA60" s="363"/>
      <c r="BB60" s="362"/>
      <c r="BC60" s="363"/>
      <c r="BD60" s="362"/>
      <c r="BE60" s="363"/>
      <c r="BF60" s="362"/>
      <c r="BG60" s="363"/>
      <c r="BH60" s="362"/>
      <c r="BI60" s="363"/>
      <c r="BJ60" s="362"/>
      <c r="BK60" s="363"/>
      <c r="BL60" s="362"/>
      <c r="BM60" s="363"/>
      <c r="BN60" s="362"/>
      <c r="BO60" s="363"/>
      <c r="BP60" s="362"/>
      <c r="BQ60" s="364"/>
      <c r="BR60" s="362"/>
      <c r="BS60" s="363"/>
      <c r="BT60" s="362"/>
      <c r="BU60" s="363"/>
      <c r="BV60" s="362"/>
      <c r="BW60" s="363"/>
      <c r="BX60" s="362"/>
      <c r="BY60" s="363"/>
      <c r="BZ60" s="362"/>
      <c r="CA60" s="363"/>
      <c r="CB60" s="362"/>
      <c r="CC60" s="364"/>
      <c r="CD60" s="362"/>
      <c r="CE60" s="363"/>
      <c r="CF60" s="362"/>
      <c r="CG60" s="363"/>
      <c r="CH60" s="362"/>
      <c r="CI60" s="363"/>
      <c r="CJ60" s="362"/>
      <c r="CK60" s="363"/>
      <c r="CL60" s="362"/>
      <c r="CM60" s="363"/>
      <c r="CN60" s="362"/>
      <c r="CO60" s="363"/>
      <c r="CP60" s="362">
        <v>165</v>
      </c>
      <c r="CQ60" s="363"/>
      <c r="CR60" s="362"/>
      <c r="CS60" s="363"/>
      <c r="CT60" s="362"/>
      <c r="CU60" s="364"/>
      <c r="CV60" s="362"/>
      <c r="CW60" s="363"/>
      <c r="CX60" s="362"/>
      <c r="CY60" s="363"/>
      <c r="CZ60" s="362"/>
      <c r="DA60" s="363"/>
      <c r="DB60" s="362"/>
      <c r="DC60" s="363"/>
      <c r="DD60" s="362"/>
      <c r="DE60" s="364"/>
      <c r="DF60" s="362"/>
      <c r="DG60" s="364"/>
      <c r="DH60" s="352"/>
      <c r="DI60" s="365"/>
      <c r="DJ60" s="363"/>
      <c r="DK60" s="352"/>
      <c r="DL60" s="365"/>
      <c r="DM60" s="363"/>
      <c r="DN60" s="344"/>
      <c r="DO60" s="366"/>
      <c r="DP60" s="367"/>
      <c r="DQ60" s="344"/>
      <c r="DR60" s="363"/>
      <c r="DS60" s="344"/>
      <c r="DT60" s="357">
        <f t="shared" si="276"/>
        <v>165</v>
      </c>
      <c r="DU60" s="357" t="e">
        <f>(DT60*(VLOOKUP(A60,#REF!,29,0)))-(IF(DO60="x",MROUND(DP60*(VLOOKUP(A60,#REF!,29,0)*0.08),0.05),0))</f>
        <v>#REF!</v>
      </c>
      <c r="DV60" s="357">
        <f t="shared" si="277"/>
        <v>0</v>
      </c>
      <c r="DW60" s="357" t="e">
        <f>(DV60*(VLOOKUP(A60,#REF!,31,0)))</f>
        <v>#REF!</v>
      </c>
      <c r="DX60" s="358" t="e">
        <f>VLOOKUP(A60,#REF!,33,0)</f>
        <v>#REF!</v>
      </c>
      <c r="DY60" s="357" t="e">
        <f t="shared" si="278"/>
        <v>#REF!</v>
      </c>
      <c r="DZ60" s="359" t="e">
        <f t="shared" si="279"/>
        <v>#REF!</v>
      </c>
      <c r="EA60" s="344"/>
      <c r="EB60" s="349" t="str">
        <f>IF(F60&gt;0,(VLOOKUP($A60,#REF!,29,0)*F60),"")</f>
        <v/>
      </c>
      <c r="EC60" s="350" t="str">
        <f>IF(G60&gt;0,(VLOOKUP($A60,#REF!,31,0)*G60),"")</f>
        <v/>
      </c>
      <c r="ED60" s="349" t="str">
        <f>IF(H60&gt;0,(VLOOKUP($A60,#REF!,29,0)*H60),"")</f>
        <v/>
      </c>
      <c r="EE60" s="350" t="str">
        <f>IF(I60&gt;0,(VLOOKUP($A60,#REF!,31,0)*I60),"")</f>
        <v/>
      </c>
      <c r="EF60" s="349" t="str">
        <f>IF(J60&gt;0,(VLOOKUP($A60,#REF!,29,0)*J60),"")</f>
        <v/>
      </c>
      <c r="EG60" s="350" t="str">
        <f>IF(K60&gt;0,(VLOOKUP($A60,#REF!,31,0)*K60),"")</f>
        <v/>
      </c>
      <c r="EH60" s="349" t="str">
        <f>IF(L60&gt;0,(VLOOKUP($A60,#REF!,29,0)*L60),"")</f>
        <v/>
      </c>
      <c r="EI60" s="350" t="str">
        <f>IF(M60&gt;0,(VLOOKUP($A60,#REF!,31,0)*M60),"")</f>
        <v/>
      </c>
      <c r="EJ60" s="349" t="str">
        <f>IF(N60&gt;0,(VLOOKUP($A60,#REF!,29,0)*N60),"")</f>
        <v/>
      </c>
      <c r="EK60" s="350" t="str">
        <f>IF(O60&gt;0,(VLOOKUP($A60,#REF!,31,0)*O60),"")</f>
        <v/>
      </c>
      <c r="EL60" s="349" t="str">
        <f>IF(P60&gt;0,(VLOOKUP($A60,#REF!,29,0)*P60),"")</f>
        <v/>
      </c>
      <c r="EM60" s="350" t="str">
        <f>IF(Q60&gt;0,(VLOOKUP($A60,#REF!,31,0)*Q60),"")</f>
        <v/>
      </c>
      <c r="EN60" s="349" t="str">
        <f>IF(R60&gt;0,(VLOOKUP($A60,#REF!,29,0)*R60),"")</f>
        <v/>
      </c>
      <c r="EO60" s="350" t="str">
        <f>IF(S60&gt;0,(VLOOKUP($A60,#REF!,31,0)*S60),"")</f>
        <v/>
      </c>
      <c r="EP60" s="349" t="str">
        <f>IF(T60&gt;0,(VLOOKUP($A60,#REF!,29,0)*T60),"")</f>
        <v/>
      </c>
      <c r="EQ60" s="350" t="str">
        <f>IF(U60&gt;0,(VLOOKUP($A60,#REF!,31,0)*U60),"")</f>
        <v/>
      </c>
      <c r="ER60" s="349" t="str">
        <f>IF(V60&gt;0,(VLOOKUP($A60,#REF!,29,0)*V60),"")</f>
        <v/>
      </c>
      <c r="ES60" s="350" t="str">
        <f>IF(W60&gt;0,(VLOOKUP($A60,#REF!,31,0)*W60),"")</f>
        <v/>
      </c>
      <c r="ET60" s="349" t="str">
        <f>IF(X60&gt;0,(VLOOKUP($A60,#REF!,29,0)*X60),"")</f>
        <v/>
      </c>
      <c r="EU60" s="350" t="str">
        <f>IF(Y60&gt;0,(VLOOKUP($A60,#REF!,31,0)*Y60),"")</f>
        <v/>
      </c>
      <c r="EV60" s="349" t="str">
        <f>IF(Z60&gt;0,(VLOOKUP($A60,#REF!,29,0)*Z60),"")</f>
        <v/>
      </c>
      <c r="EW60" s="350" t="str">
        <f>IF(AA60&gt;0,(VLOOKUP($A60,#REF!,31,0)*AA60),"")</f>
        <v/>
      </c>
      <c r="EX60" s="349" t="str">
        <f>IF(AB60&gt;0,(VLOOKUP($A60,#REF!,29,0)*AB60),"")</f>
        <v/>
      </c>
      <c r="EY60" s="350" t="str">
        <f>IF(AC60&gt;0,(VLOOKUP($A60,#REF!,31,0)*AC60),"")</f>
        <v/>
      </c>
      <c r="EZ60" s="349" t="str">
        <f>IF(AD60&gt;0,(VLOOKUP($A60,#REF!,29,0)*AD60),"")</f>
        <v/>
      </c>
      <c r="FA60" s="350" t="str">
        <f>IF(AE60&gt;0,(VLOOKUP($A60,#REF!,31,0)*AE60),"")</f>
        <v/>
      </c>
      <c r="FB60" s="349" t="str">
        <f>IF(AF60&gt;0,(VLOOKUP($A60,#REF!,29,0)*AF60),"")</f>
        <v/>
      </c>
      <c r="FC60" s="350" t="str">
        <f>IF(AG60&gt;0,(VLOOKUP($A60,#REF!,31,0)*AG60),"")</f>
        <v/>
      </c>
      <c r="FD60" s="349" t="str">
        <f>IF(AH60&gt;0,(VLOOKUP($A60,#REF!,29,0)*AH60),"")</f>
        <v/>
      </c>
      <c r="FE60" s="350" t="str">
        <f>IF(AI60&gt;0,(VLOOKUP($A60,#REF!,31,0)*AI60),"")</f>
        <v/>
      </c>
      <c r="FF60" s="349" t="str">
        <f>IF(AJ60&gt;0,(VLOOKUP($A60,#REF!,29,0)*AJ60),"")</f>
        <v/>
      </c>
      <c r="FG60" s="350" t="str">
        <f>IF(AK60&gt;0,(VLOOKUP($A60,#REF!,31,0)*AK60),"")</f>
        <v/>
      </c>
      <c r="FH60" s="349" t="str">
        <f>IF(AL60&gt;0,(VLOOKUP($A60,#REF!,29,0)*AL60),"")</f>
        <v/>
      </c>
      <c r="FI60" s="350" t="str">
        <f>IF(AM60&gt;0,(VLOOKUP($A60,#REF!,31,0)*AM60),"")</f>
        <v/>
      </c>
      <c r="FJ60" s="349" t="str">
        <f>IF(AN60&gt;0,(VLOOKUP($A60,#REF!,29,0)*AN60),"")</f>
        <v/>
      </c>
      <c r="FK60" s="350" t="str">
        <f>IF(AO60&gt;0,(VLOOKUP($A60,#REF!,31,0)*AO60),"")</f>
        <v/>
      </c>
      <c r="FL60" s="349" t="str">
        <f>IF(AP60&gt;0,(VLOOKUP($A60,#REF!,29,0)*AP60),"")</f>
        <v/>
      </c>
      <c r="FM60" s="350" t="str">
        <f>IF(AQ60&gt;0,(VLOOKUP($A60,#REF!,31,0)*AQ60),"")</f>
        <v/>
      </c>
      <c r="FN60" s="349" t="str">
        <f>IF(AR60&gt;0,(VLOOKUP($A60,#REF!,29,0)*AR60),"")</f>
        <v/>
      </c>
      <c r="FO60" s="350" t="str">
        <f>IF(AS60&gt;0,(VLOOKUP($A60,#REF!,31,0)*AS60),"")</f>
        <v/>
      </c>
      <c r="FP60" s="349" t="str">
        <f>IF(AT60&gt;0,(VLOOKUP($A60,#REF!,29,0)*AT60),"")</f>
        <v/>
      </c>
      <c r="FQ60" s="350" t="str">
        <f>IF(AU60&gt;0,(VLOOKUP($A60,#REF!,31,0)*AU60),"")</f>
        <v/>
      </c>
      <c r="FR60" s="349" t="str">
        <f>IF(AV60&gt;0,(VLOOKUP($A60,#REF!,29,0)*AV60),"")</f>
        <v/>
      </c>
      <c r="FS60" s="350" t="str">
        <f>IF(AW60&gt;0,(VLOOKUP($A60,#REF!,31,0)*AW60),"")</f>
        <v/>
      </c>
      <c r="FT60" s="349" t="str">
        <f>IF(AX60&gt;0,(VLOOKUP($A60,#REF!,29,0)*AX60),"")</f>
        <v/>
      </c>
      <c r="FU60" s="350" t="str">
        <f>IF(AY60&gt;0,(VLOOKUP($A60,#REF!,31,0)*AY60),"")</f>
        <v/>
      </c>
      <c r="FV60" s="349" t="str">
        <f>IF(AZ60&gt;0,(VLOOKUP($A60,#REF!,29,0)*AZ60),"")</f>
        <v/>
      </c>
      <c r="FW60" s="350" t="str">
        <f>IF(BA60&gt;0,(VLOOKUP($A60,#REF!,31,0)*BA60),"")</f>
        <v/>
      </c>
      <c r="FX60" s="349" t="str">
        <f>IF(BB60&gt;0,(VLOOKUP($A60,#REF!,29,0)*BB60),"")</f>
        <v/>
      </c>
      <c r="FY60" s="350" t="str">
        <f>IF(BC60&gt;0,(VLOOKUP($A60,#REF!,31,0)*BC60),"")</f>
        <v/>
      </c>
      <c r="FZ60" s="349" t="str">
        <f>IF(BD60&gt;0,(VLOOKUP($A60,#REF!,29,0)*BD60),"")</f>
        <v/>
      </c>
      <c r="GA60" s="350" t="str">
        <f>IF(BE60&gt;0,(VLOOKUP($A60,#REF!,31,0)*BE60),"")</f>
        <v/>
      </c>
      <c r="GB60" s="349" t="str">
        <f>IF(BF60&gt;0,(VLOOKUP($A60,#REF!,29,0)*BF60),"")</f>
        <v/>
      </c>
      <c r="GC60" s="350" t="str">
        <f>IF(BG60&gt;0,(VLOOKUP($A60,#REF!,31,0)*BG60),"")</f>
        <v/>
      </c>
      <c r="GD60" s="349" t="str">
        <f>IF(BH60&gt;0,(VLOOKUP($A60,#REF!,29,0)*BH60),"")</f>
        <v/>
      </c>
      <c r="GE60" s="350" t="str">
        <f>IF(BI60&gt;0,(VLOOKUP($A60,#REF!,31,0)*BI60),"")</f>
        <v/>
      </c>
      <c r="GF60" s="349" t="str">
        <f>IF(BJ60&gt;0,(VLOOKUP($A60,#REF!,29,0)*BJ60),"")</f>
        <v/>
      </c>
      <c r="GG60" s="350" t="str">
        <f>IF(BK60&gt;0,(VLOOKUP($A60,#REF!,31,0)*BK60),"")</f>
        <v/>
      </c>
      <c r="GH60" s="349" t="str">
        <f>IF(BL60&gt;0,(VLOOKUP($A60,#REF!,29,0)*BL60),"")</f>
        <v/>
      </c>
      <c r="GI60" s="350" t="str">
        <f>IF(BM60&gt;0,(VLOOKUP($A60,#REF!,31,0)*BM60),"")</f>
        <v/>
      </c>
      <c r="GJ60" s="349" t="str">
        <f>IF(BN60&gt;0,(VLOOKUP($A60,#REF!,29,0)*BN60),"")</f>
        <v/>
      </c>
      <c r="GK60" s="350" t="str">
        <f>IF(BO60&gt;0,(VLOOKUP($A60,#REF!,31,0)*BO60),"")</f>
        <v/>
      </c>
      <c r="GL60" s="349" t="str">
        <f>IF(BP60&gt;0,(VLOOKUP($A60,#REF!,29,0)*BP60),"")</f>
        <v/>
      </c>
      <c r="GM60" s="350" t="str">
        <f>IF(BQ60&gt;0,(VLOOKUP($A60,#REF!,31,0)*BQ60),"")</f>
        <v/>
      </c>
      <c r="GN60" s="349" t="str">
        <f>IF(BR60&gt;0,(VLOOKUP($A60,#REF!,29,0)*BR60),"")</f>
        <v/>
      </c>
      <c r="GO60" s="350" t="str">
        <f>IF(BS60&gt;0,(VLOOKUP($A60,#REF!,31,0)*BS60),"")</f>
        <v/>
      </c>
      <c r="GP60" s="349" t="str">
        <f>IF(BT60&gt;0,(VLOOKUP($A60,#REF!,29,0)*BT60),"")</f>
        <v/>
      </c>
      <c r="GQ60" s="350" t="str">
        <f>IF(BU60&gt;0,(VLOOKUP($A60,#REF!,31,0)*BU60),"")</f>
        <v/>
      </c>
      <c r="GR60" s="349" t="str">
        <f>IF(BV60&gt;0,(VLOOKUP($A60,#REF!,29,0)*BV60),"")</f>
        <v/>
      </c>
      <c r="GS60" s="350" t="str">
        <f>IF(BW60&gt;0,(VLOOKUP($A60,#REF!,31,0)*BW60),"")</f>
        <v/>
      </c>
      <c r="GT60" s="349" t="str">
        <f>IF(BX60&gt;0,(VLOOKUP($A60,#REF!,29,0)*BX60),"")</f>
        <v/>
      </c>
      <c r="GU60" s="350" t="str">
        <f>IF(BY60&gt;0,(VLOOKUP($A60,#REF!,31,0)*BY60),"")</f>
        <v/>
      </c>
      <c r="GV60" s="349" t="str">
        <f>IF(BZ60&gt;0,(VLOOKUP($A60,#REF!,29,0)*BZ60),"")</f>
        <v/>
      </c>
      <c r="GW60" s="350" t="str">
        <f>IF(CA60&gt;0,(VLOOKUP($A60,#REF!,31,0)*CA60),"")</f>
        <v/>
      </c>
      <c r="GX60" s="349" t="str">
        <f>IF(CB60&gt;0,(VLOOKUP($A60,#REF!,29,0)*CB60),"")</f>
        <v/>
      </c>
      <c r="GY60" s="350" t="str">
        <f>IF(CC60&gt;0,(VLOOKUP($A60,#REF!,31,0)*CC60),"")</f>
        <v/>
      </c>
      <c r="GZ60" s="349" t="str">
        <f>IF(CD60&gt;0,(VLOOKUP($A60,#REF!,29,0)*CD60),"")</f>
        <v/>
      </c>
      <c r="HA60" s="350" t="str">
        <f>IF(CE60&gt;0,(VLOOKUP($A60,#REF!,31,0)*CE60),"")</f>
        <v/>
      </c>
      <c r="HB60" s="349" t="str">
        <f>IF(CF60&gt;0,(VLOOKUP($A60,#REF!,29,0)*CF60),"")</f>
        <v/>
      </c>
      <c r="HC60" s="350" t="str">
        <f>IF(CG60&gt;0,(VLOOKUP($A60,#REF!,31,0)*CG60),"")</f>
        <v/>
      </c>
      <c r="HD60" s="349" t="str">
        <f>IF(CH60&gt;0,(VLOOKUP($A60,#REF!,29,0)*CH60),"")</f>
        <v/>
      </c>
      <c r="HE60" s="350" t="str">
        <f>IF(CI60&gt;0,(VLOOKUP($A60,#REF!,31,0)*CI60),"")</f>
        <v/>
      </c>
      <c r="HF60" s="349" t="str">
        <f>IF(CJ60&gt;0,(VLOOKUP($A60,#REF!,29,0)*CJ60),"")</f>
        <v/>
      </c>
      <c r="HG60" s="350" t="str">
        <f>IF(CK60&gt;0,(VLOOKUP($A60,#REF!,31,0)*CK60),"")</f>
        <v/>
      </c>
      <c r="HH60" s="349" t="str">
        <f>IF(CL60&gt;0,(VLOOKUP($A60,#REF!,29,0)*CL60),"")</f>
        <v/>
      </c>
      <c r="HI60" s="350" t="str">
        <f>IF(CM60&gt;0,(VLOOKUP($A60,#REF!,31,0)*CM60),"")</f>
        <v/>
      </c>
      <c r="HJ60" s="349" t="str">
        <f>IF(CN60&gt;0,(VLOOKUP($A60,#REF!,29,0)*CN60),"")</f>
        <v/>
      </c>
      <c r="HK60" s="350" t="str">
        <f>IF(CO60&gt;0,(VLOOKUP($A60,#REF!,31,0)*CO60),"")</f>
        <v/>
      </c>
      <c r="HL60" s="349" t="e">
        <f>IF(CP60&gt;0,(VLOOKUP($A60,#REF!,29,0)*CP60),"")</f>
        <v>#REF!</v>
      </c>
      <c r="HM60" s="350" t="str">
        <f>IF(CQ60&gt;0,(VLOOKUP($A60,#REF!,31,0)*CQ60),"")</f>
        <v/>
      </c>
      <c r="HN60" s="349" t="str">
        <f>IF(CR60&gt;0,(VLOOKUP($A60,#REF!,29,0)*CR60),"")</f>
        <v/>
      </c>
      <c r="HO60" s="350" t="str">
        <f>IF(CS60&gt;0,(VLOOKUP($A60,#REF!,31,0)*CS60),"")</f>
        <v/>
      </c>
      <c r="HP60" s="349" t="str">
        <f>IF(CT60&gt;0,(VLOOKUP($A60,#REF!,29,0)*CT60),"")</f>
        <v/>
      </c>
      <c r="HQ60" s="350" t="str">
        <f>IF(CU60&gt;0,(VLOOKUP($A60,#REF!,31,0)*CU60),"")</f>
        <v/>
      </c>
      <c r="HR60" s="349" t="str">
        <f>IF(CV60&gt;0,(VLOOKUP($A60,#REF!,29,0)*CV60),"")</f>
        <v/>
      </c>
      <c r="HS60" s="350" t="str">
        <f>IF(CW60&gt;0,(VLOOKUP($A60,#REF!,31,0)*CW60),"")</f>
        <v/>
      </c>
      <c r="HT60" s="349" t="str">
        <f>IF(CX60&gt;0,(VLOOKUP($A60,#REF!,29,0)*CX60),"")</f>
        <v/>
      </c>
      <c r="HU60" s="350" t="str">
        <f>IF(CY60&gt;0,(VLOOKUP($A60,#REF!,31,0)*CY60),"")</f>
        <v/>
      </c>
      <c r="HV60" s="349" t="str">
        <f>IF(CZ60&gt;0,(VLOOKUP($A60,#REF!,29,0)*CZ60),"")</f>
        <v/>
      </c>
      <c r="HW60" s="350" t="str">
        <f>IF(DA60&gt;0,(VLOOKUP($A60,#REF!,31,0)*DA60),"")</f>
        <v/>
      </c>
      <c r="HX60" s="349" t="str">
        <f>IF(DB60&gt;0,(VLOOKUP($A60,#REF!,29,0)*DB60),"")</f>
        <v/>
      </c>
      <c r="HY60" s="350" t="str">
        <f>IF(DC60&gt;0,(VLOOKUP($A60,#REF!,31,0)*DC60),"")</f>
        <v/>
      </c>
      <c r="HZ60" s="349" t="str">
        <f>IF(DD60&gt;0,(VLOOKUP($A60,#REF!,29,0)*DD60),"")</f>
        <v/>
      </c>
      <c r="IA60" s="350" t="str">
        <f>IF(DE60&gt;0,(VLOOKUP($A60,#REF!,31,0)*DE60),"")</f>
        <v/>
      </c>
      <c r="IB60" s="349" t="str">
        <f>IF(DF60&gt;0,(VLOOKUP($A60,#REF!,29,0)*DF60),"")</f>
        <v/>
      </c>
      <c r="IC60" s="350" t="str">
        <f>IF(DG60&gt;0,(VLOOKUP($A60,#REF!,31,0)*DG60),"")</f>
        <v/>
      </c>
      <c r="ID60" s="344"/>
      <c r="IE60" s="344"/>
      <c r="IF60" s="344"/>
    </row>
    <row r="61" spans="1:240" ht="14.25" customHeight="1" x14ac:dyDescent="0.25">
      <c r="A61" s="5" t="s">
        <v>262</v>
      </c>
      <c r="B61" s="8" t="s">
        <v>55</v>
      </c>
      <c r="C61" s="15" t="s">
        <v>56</v>
      </c>
      <c r="D61" s="217">
        <f t="shared" si="275"/>
        <v>175</v>
      </c>
      <c r="E61" s="215"/>
      <c r="F61" s="13"/>
      <c r="G61" s="56"/>
      <c r="H61" s="13"/>
      <c r="I61" s="56"/>
      <c r="J61" s="13"/>
      <c r="K61" s="56"/>
      <c r="L61" s="13"/>
      <c r="M61" s="56"/>
      <c r="N61" s="13"/>
      <c r="O61" s="56"/>
      <c r="P61" s="13"/>
      <c r="Q61" s="56"/>
      <c r="R61" s="13"/>
      <c r="S61" s="56"/>
      <c r="T61" s="13"/>
      <c r="U61" s="56"/>
      <c r="V61" s="13"/>
      <c r="W61" s="56"/>
      <c r="X61" s="13"/>
      <c r="Y61" s="56"/>
      <c r="Z61" s="13"/>
      <c r="AA61" s="187"/>
      <c r="AB61" s="13"/>
      <c r="AC61" s="56"/>
      <c r="AD61" s="13"/>
      <c r="AE61" s="187"/>
      <c r="AF61" s="13"/>
      <c r="AG61" s="56"/>
      <c r="AH61" s="13"/>
      <c r="AI61" s="56"/>
      <c r="AJ61" s="13"/>
      <c r="AK61" s="56"/>
      <c r="AL61" s="13"/>
      <c r="AM61" s="56"/>
      <c r="AN61" s="13"/>
      <c r="AO61" s="56"/>
      <c r="AP61" s="13"/>
      <c r="AQ61" s="56"/>
      <c r="AR61" s="13"/>
      <c r="AS61" s="56"/>
      <c r="AT61" s="13"/>
      <c r="AU61" s="56"/>
      <c r="AV61" s="13"/>
      <c r="AW61" s="56"/>
      <c r="AX61" s="13"/>
      <c r="AY61" s="56"/>
      <c r="AZ61" s="13"/>
      <c r="BA61" s="56"/>
      <c r="BB61" s="13"/>
      <c r="BC61" s="56"/>
      <c r="BD61" s="13"/>
      <c r="BE61" s="56"/>
      <c r="BF61" s="13"/>
      <c r="BG61" s="56"/>
      <c r="BH61" s="13"/>
      <c r="BI61" s="56"/>
      <c r="BJ61" s="13"/>
      <c r="BK61" s="56"/>
      <c r="BL61" s="13"/>
      <c r="BM61" s="56"/>
      <c r="BN61" s="13"/>
      <c r="BO61" s="56"/>
      <c r="BP61" s="13"/>
      <c r="BQ61" s="187"/>
      <c r="BR61" s="13"/>
      <c r="BS61" s="56"/>
      <c r="BT61" s="13"/>
      <c r="BU61" s="56"/>
      <c r="BV61" s="13"/>
      <c r="BW61" s="56"/>
      <c r="BX61" s="13"/>
      <c r="BY61" s="56"/>
      <c r="BZ61" s="13"/>
      <c r="CA61" s="56"/>
      <c r="CB61" s="13"/>
      <c r="CC61" s="187"/>
      <c r="CD61" s="13"/>
      <c r="CE61" s="56"/>
      <c r="CF61" s="13"/>
      <c r="CG61" s="56"/>
      <c r="CH61" s="13"/>
      <c r="CI61" s="56"/>
      <c r="CJ61" s="13"/>
      <c r="CK61" s="56"/>
      <c r="CL61" s="13"/>
      <c r="CM61" s="56"/>
      <c r="CN61" s="13"/>
      <c r="CO61" s="56"/>
      <c r="CP61" s="13">
        <v>159</v>
      </c>
      <c r="CQ61" s="56">
        <v>16</v>
      </c>
      <c r="CR61" s="13"/>
      <c r="CS61" s="56"/>
      <c r="CT61" s="13"/>
      <c r="CU61" s="187"/>
      <c r="CV61" s="13"/>
      <c r="CW61" s="56"/>
      <c r="CX61" s="13"/>
      <c r="CY61" s="56"/>
      <c r="CZ61" s="13"/>
      <c r="DA61" s="56"/>
      <c r="DB61" s="13"/>
      <c r="DC61" s="56"/>
      <c r="DD61" s="13"/>
      <c r="DE61" s="187"/>
      <c r="DF61" s="13"/>
      <c r="DG61" s="187"/>
      <c r="DH61" s="73"/>
      <c r="DI61" s="45"/>
      <c r="DJ61" s="79"/>
      <c r="DK61" s="73"/>
      <c r="DL61" s="78"/>
      <c r="DM61" s="79"/>
      <c r="DN61" s="5"/>
      <c r="DO61" s="12"/>
      <c r="DP61" s="369"/>
      <c r="DQ61" s="5"/>
      <c r="DR61" s="56"/>
      <c r="DS61" s="5"/>
      <c r="DT61" s="31">
        <f t="shared" si="276"/>
        <v>159</v>
      </c>
      <c r="DU61" s="31" t="e">
        <f>(DT61*(VLOOKUP(A61,#REF!,29,0)))-(IF(DO61="x",MROUND(DP61*(VLOOKUP(A61,#REF!,29,0)*0.08),0.05),0))</f>
        <v>#REF!</v>
      </c>
      <c r="DV61" s="31">
        <f t="shared" si="277"/>
        <v>16</v>
      </c>
      <c r="DW61" s="31" t="e">
        <f>(DV61*(VLOOKUP(A61,#REF!,31,0)))</f>
        <v>#REF!</v>
      </c>
      <c r="DX61" s="318" t="e">
        <f>VLOOKUP(A61,#REF!,33,0)</f>
        <v>#REF!</v>
      </c>
      <c r="DY61" s="31" t="e">
        <f t="shared" si="278"/>
        <v>#REF!</v>
      </c>
      <c r="DZ61" s="309" t="e">
        <f t="shared" si="279"/>
        <v>#REF!</v>
      </c>
      <c r="EA61" s="5"/>
      <c r="EB61" s="41" t="str">
        <f>IF(F61&gt;0,(VLOOKUP($A61,#REF!,29,0)*F61),"")</f>
        <v/>
      </c>
      <c r="EC61" s="55" t="str">
        <f>IF(G61&gt;0,(VLOOKUP($A61,#REF!,31,0)*G61),"")</f>
        <v/>
      </c>
      <c r="ED61" s="41" t="str">
        <f>IF(H61&gt;0,(VLOOKUP($A61,#REF!,29,0)*H61),"")</f>
        <v/>
      </c>
      <c r="EE61" s="55" t="str">
        <f>IF(I61&gt;0,(VLOOKUP($A61,#REF!,31,0)*I61),"")</f>
        <v/>
      </c>
      <c r="EF61" s="41" t="str">
        <f>IF(J61&gt;0,(VLOOKUP($A61,#REF!,29,0)*J61),"")</f>
        <v/>
      </c>
      <c r="EG61" s="55" t="str">
        <f>IF(K61&gt;0,(VLOOKUP($A61,#REF!,31,0)*K61),"")</f>
        <v/>
      </c>
      <c r="EH61" s="41" t="str">
        <f>IF(L61&gt;0,(VLOOKUP($A61,#REF!,29,0)*L61),"")</f>
        <v/>
      </c>
      <c r="EI61" s="55" t="str">
        <f>IF(M61&gt;0,(VLOOKUP($A61,#REF!,31,0)*M61),"")</f>
        <v/>
      </c>
      <c r="EJ61" s="41" t="str">
        <f>IF(N61&gt;0,(VLOOKUP($A61,#REF!,29,0)*N61),"")</f>
        <v/>
      </c>
      <c r="EK61" s="55" t="str">
        <f>IF(O61&gt;0,(VLOOKUP($A61,#REF!,31,0)*O61),"")</f>
        <v/>
      </c>
      <c r="EL61" s="41" t="str">
        <f>IF(P61&gt;0,(VLOOKUP($A61,#REF!,29,0)*P61),"")</f>
        <v/>
      </c>
      <c r="EM61" s="55" t="str">
        <f>IF(Q61&gt;0,(VLOOKUP($A61,#REF!,31,0)*Q61),"")</f>
        <v/>
      </c>
      <c r="EN61" s="41" t="str">
        <f>IF(R61&gt;0,(VLOOKUP($A61,#REF!,29,0)*R61),"")</f>
        <v/>
      </c>
      <c r="EO61" s="55" t="str">
        <f>IF(S61&gt;0,(VLOOKUP($A61,#REF!,31,0)*S61),"")</f>
        <v/>
      </c>
      <c r="EP61" s="41" t="str">
        <f>IF(T61&gt;0,(VLOOKUP($A61,#REF!,29,0)*T61),"")</f>
        <v/>
      </c>
      <c r="EQ61" s="55" t="str">
        <f>IF(U61&gt;0,(VLOOKUP($A61,#REF!,31,0)*U61),"")</f>
        <v/>
      </c>
      <c r="ER61" s="41" t="str">
        <f>IF(V61&gt;0,(VLOOKUP($A61,#REF!,29,0)*V61),"")</f>
        <v/>
      </c>
      <c r="ES61" s="55" t="str">
        <f>IF(W61&gt;0,(VLOOKUP($A61,#REF!,31,0)*W61),"")</f>
        <v/>
      </c>
      <c r="ET61" s="41" t="str">
        <f>IF(X61&gt;0,(VLOOKUP($A61,#REF!,29,0)*X61),"")</f>
        <v/>
      </c>
      <c r="EU61" s="55" t="str">
        <f>IF(Y61&gt;0,(VLOOKUP($A61,#REF!,31,0)*Y61),"")</f>
        <v/>
      </c>
      <c r="EV61" s="41" t="str">
        <f>IF(Z61&gt;0,(VLOOKUP($A61,#REF!,29,0)*Z61),"")</f>
        <v/>
      </c>
      <c r="EW61" s="55" t="str">
        <f>IF(AA61&gt;0,(VLOOKUP($A61,#REF!,31,0)*AA61),"")</f>
        <v/>
      </c>
      <c r="EX61" s="41" t="str">
        <f>IF(AB61&gt;0,(VLOOKUP($A61,#REF!,29,0)*AB61),"")</f>
        <v/>
      </c>
      <c r="EY61" s="55" t="str">
        <f>IF(AC61&gt;0,(VLOOKUP($A61,#REF!,31,0)*AC61),"")</f>
        <v/>
      </c>
      <c r="EZ61" s="41" t="str">
        <f>IF(AD61&gt;0,(VLOOKUP($A61,#REF!,29,0)*AD61),"")</f>
        <v/>
      </c>
      <c r="FA61" s="55" t="str">
        <f>IF(AE61&gt;0,(VLOOKUP($A61,#REF!,31,0)*AE61),"")</f>
        <v/>
      </c>
      <c r="FB61" s="41" t="str">
        <f>IF(AF61&gt;0,(VLOOKUP($A61,#REF!,29,0)*AF61),"")</f>
        <v/>
      </c>
      <c r="FC61" s="55" t="str">
        <f>IF(AG61&gt;0,(VLOOKUP($A61,#REF!,31,0)*AG61),"")</f>
        <v/>
      </c>
      <c r="FD61" s="41" t="str">
        <f>IF(AH61&gt;0,(VLOOKUP($A61,#REF!,29,0)*AH61),"")</f>
        <v/>
      </c>
      <c r="FE61" s="55" t="str">
        <f>IF(AI61&gt;0,(VLOOKUP($A61,#REF!,31,0)*AI61),"")</f>
        <v/>
      </c>
      <c r="FF61" s="41" t="str">
        <f>IF(AJ61&gt;0,(VLOOKUP($A61,#REF!,29,0)*AJ61),"")</f>
        <v/>
      </c>
      <c r="FG61" s="55" t="str">
        <f>IF(AK61&gt;0,(VLOOKUP($A61,#REF!,31,0)*AK61),"")</f>
        <v/>
      </c>
      <c r="FH61" s="41" t="str">
        <f>IF(AL61&gt;0,(VLOOKUP($A61,#REF!,29,0)*AL61),"")</f>
        <v/>
      </c>
      <c r="FI61" s="55" t="str">
        <f>IF(AM61&gt;0,(VLOOKUP($A61,#REF!,31,0)*AM61),"")</f>
        <v/>
      </c>
      <c r="FJ61" s="41" t="str">
        <f>IF(AN61&gt;0,(VLOOKUP($A61,#REF!,29,0)*AN61),"")</f>
        <v/>
      </c>
      <c r="FK61" s="55" t="str">
        <f>IF(AO61&gt;0,(VLOOKUP($A61,#REF!,31,0)*AO61),"")</f>
        <v/>
      </c>
      <c r="FL61" s="41" t="str">
        <f>IF(AP61&gt;0,(VLOOKUP($A61,#REF!,29,0)*AP61),"")</f>
        <v/>
      </c>
      <c r="FM61" s="55" t="str">
        <f>IF(AQ61&gt;0,(VLOOKUP($A61,#REF!,31,0)*AQ61),"")</f>
        <v/>
      </c>
      <c r="FN61" s="41" t="str">
        <f>IF(AR61&gt;0,(VLOOKUP($A61,#REF!,29,0)*AR61),"")</f>
        <v/>
      </c>
      <c r="FO61" s="55" t="str">
        <f>IF(AS61&gt;0,(VLOOKUP($A61,#REF!,31,0)*AS61),"")</f>
        <v/>
      </c>
      <c r="FP61" s="41" t="str">
        <f>IF(AT61&gt;0,(VLOOKUP($A61,#REF!,29,0)*AT61),"")</f>
        <v/>
      </c>
      <c r="FQ61" s="55" t="str">
        <f>IF(AU61&gt;0,(VLOOKUP($A61,#REF!,31,0)*AU61),"")</f>
        <v/>
      </c>
      <c r="FR61" s="41" t="str">
        <f>IF(AV61&gt;0,(VLOOKUP($A61,#REF!,29,0)*AV61),"")</f>
        <v/>
      </c>
      <c r="FS61" s="55" t="str">
        <f>IF(AW61&gt;0,(VLOOKUP($A61,#REF!,31,0)*AW61),"")</f>
        <v/>
      </c>
      <c r="FT61" s="41" t="str">
        <f>IF(AX61&gt;0,(VLOOKUP($A61,#REF!,29,0)*AX61),"")</f>
        <v/>
      </c>
      <c r="FU61" s="55" t="str">
        <f>IF(AY61&gt;0,(VLOOKUP($A61,#REF!,31,0)*AY61),"")</f>
        <v/>
      </c>
      <c r="FV61" s="41" t="str">
        <f>IF(AZ61&gt;0,(VLOOKUP($A61,#REF!,29,0)*AZ61),"")</f>
        <v/>
      </c>
      <c r="FW61" s="55" t="str">
        <f>IF(BA61&gt;0,(VLOOKUP($A61,#REF!,31,0)*BA61),"")</f>
        <v/>
      </c>
      <c r="FX61" s="41" t="str">
        <f>IF(BB61&gt;0,(VLOOKUP($A61,#REF!,29,0)*BB61),"")</f>
        <v/>
      </c>
      <c r="FY61" s="55" t="str">
        <f>IF(BC61&gt;0,(VLOOKUP($A61,#REF!,31,0)*BC61),"")</f>
        <v/>
      </c>
      <c r="FZ61" s="41" t="str">
        <f>IF(BD61&gt;0,(VLOOKUP($A61,#REF!,29,0)*BD61),"")</f>
        <v/>
      </c>
      <c r="GA61" s="55" t="str">
        <f>IF(BE61&gt;0,(VLOOKUP($A61,#REF!,31,0)*BE61),"")</f>
        <v/>
      </c>
      <c r="GB61" s="41" t="str">
        <f>IF(BF61&gt;0,(VLOOKUP($A61,#REF!,29,0)*BF61),"")</f>
        <v/>
      </c>
      <c r="GC61" s="55" t="str">
        <f>IF(BG61&gt;0,(VLOOKUP($A61,#REF!,31,0)*BG61),"")</f>
        <v/>
      </c>
      <c r="GD61" s="41" t="str">
        <f>IF(BH61&gt;0,(VLOOKUP($A61,#REF!,29,0)*BH61),"")</f>
        <v/>
      </c>
      <c r="GE61" s="55" t="str">
        <f>IF(BI61&gt;0,(VLOOKUP($A61,#REF!,31,0)*BI61),"")</f>
        <v/>
      </c>
      <c r="GF61" s="41" t="str">
        <f>IF(BJ61&gt;0,(VLOOKUP($A61,#REF!,29,0)*BJ61),"")</f>
        <v/>
      </c>
      <c r="GG61" s="55" t="str">
        <f>IF(BK61&gt;0,(VLOOKUP($A61,#REF!,31,0)*BK61),"")</f>
        <v/>
      </c>
      <c r="GH61" s="41" t="str">
        <f>IF(BL61&gt;0,(VLOOKUP($A61,#REF!,29,0)*BL61),"")</f>
        <v/>
      </c>
      <c r="GI61" s="55" t="str">
        <f>IF(BM61&gt;0,(VLOOKUP($A61,#REF!,31,0)*BM61),"")</f>
        <v/>
      </c>
      <c r="GJ61" s="41" t="str">
        <f>IF(BN61&gt;0,(VLOOKUP($A61,#REF!,29,0)*BN61),"")</f>
        <v/>
      </c>
      <c r="GK61" s="55" t="str">
        <f>IF(BO61&gt;0,(VLOOKUP($A61,#REF!,31,0)*BO61),"")</f>
        <v/>
      </c>
      <c r="GL61" s="41" t="str">
        <f>IF(BP61&gt;0,(VLOOKUP($A61,#REF!,29,0)*BP61),"")</f>
        <v/>
      </c>
      <c r="GM61" s="55" t="str">
        <f>IF(BQ61&gt;0,(VLOOKUP($A61,#REF!,31,0)*BQ61),"")</f>
        <v/>
      </c>
      <c r="GN61" s="41" t="str">
        <f>IF(BR61&gt;0,(VLOOKUP($A61,#REF!,29,0)*BR61),"")</f>
        <v/>
      </c>
      <c r="GO61" s="55" t="str">
        <f>IF(BS61&gt;0,(VLOOKUP($A61,#REF!,31,0)*BS61),"")</f>
        <v/>
      </c>
      <c r="GP61" s="41" t="str">
        <f>IF(BT61&gt;0,(VLOOKUP($A61,#REF!,29,0)*BT61),"")</f>
        <v/>
      </c>
      <c r="GQ61" s="55" t="str">
        <f>IF(BU61&gt;0,(VLOOKUP($A61,#REF!,31,0)*BU61),"")</f>
        <v/>
      </c>
      <c r="GR61" s="41" t="str">
        <f>IF(BV61&gt;0,(VLOOKUP($A61,#REF!,29,0)*BV61),"")</f>
        <v/>
      </c>
      <c r="GS61" s="55" t="str">
        <f>IF(BW61&gt;0,(VLOOKUP($A61,#REF!,31,0)*BW61),"")</f>
        <v/>
      </c>
      <c r="GT61" s="41" t="str">
        <f>IF(BX61&gt;0,(VLOOKUP($A61,#REF!,29,0)*BX61),"")</f>
        <v/>
      </c>
      <c r="GU61" s="55" t="str">
        <f>IF(BY61&gt;0,(VLOOKUP($A61,#REF!,31,0)*BY61),"")</f>
        <v/>
      </c>
      <c r="GV61" s="41" t="str">
        <f>IF(BZ61&gt;0,(VLOOKUP($A61,#REF!,29,0)*BZ61),"")</f>
        <v/>
      </c>
      <c r="GW61" s="55" t="str">
        <f>IF(CA61&gt;0,(VLOOKUP($A61,#REF!,31,0)*CA61),"")</f>
        <v/>
      </c>
      <c r="GX61" s="41" t="str">
        <f>IF(CB61&gt;0,(VLOOKUP($A61,#REF!,29,0)*CB61),"")</f>
        <v/>
      </c>
      <c r="GY61" s="55" t="str">
        <f>IF(CC61&gt;0,(VLOOKUP($A61,#REF!,31,0)*CC61),"")</f>
        <v/>
      </c>
      <c r="GZ61" s="41" t="str">
        <f>IF(CD61&gt;0,(VLOOKUP($A61,#REF!,29,0)*CD61),"")</f>
        <v/>
      </c>
      <c r="HA61" s="55" t="str">
        <f>IF(CE61&gt;0,(VLOOKUP($A61,#REF!,31,0)*CE61),"")</f>
        <v/>
      </c>
      <c r="HB61" s="41" t="str">
        <f>IF(CF61&gt;0,(VLOOKUP($A61,#REF!,29,0)*CF61),"")</f>
        <v/>
      </c>
      <c r="HC61" s="55" t="str">
        <f>IF(CG61&gt;0,(VLOOKUP($A61,#REF!,31,0)*CG61),"")</f>
        <v/>
      </c>
      <c r="HD61" s="41" t="str">
        <f>IF(CH61&gt;0,(VLOOKUP($A61,#REF!,29,0)*CH61),"")</f>
        <v/>
      </c>
      <c r="HE61" s="55" t="str">
        <f>IF(CI61&gt;0,(VLOOKUP($A61,#REF!,31,0)*CI61),"")</f>
        <v/>
      </c>
      <c r="HF61" s="41" t="str">
        <f>IF(CJ61&gt;0,(VLOOKUP($A61,#REF!,29,0)*CJ61),"")</f>
        <v/>
      </c>
      <c r="HG61" s="55" t="str">
        <f>IF(CK61&gt;0,(VLOOKUP($A61,#REF!,31,0)*CK61),"")</f>
        <v/>
      </c>
      <c r="HH61" s="41" t="str">
        <f>IF(CL61&gt;0,(VLOOKUP($A61,#REF!,29,0)*CL61),"")</f>
        <v/>
      </c>
      <c r="HI61" s="55" t="str">
        <f>IF(CM61&gt;0,(VLOOKUP($A61,#REF!,31,0)*CM61),"")</f>
        <v/>
      </c>
      <c r="HJ61" s="41" t="str">
        <f>IF(CN61&gt;0,(VLOOKUP($A61,#REF!,29,0)*CN61),"")</f>
        <v/>
      </c>
      <c r="HK61" s="55" t="str">
        <f>IF(CO61&gt;0,(VLOOKUP($A61,#REF!,31,0)*CO61),"")</f>
        <v/>
      </c>
      <c r="HL61" s="41" t="e">
        <f>IF(CP61&gt;0,(VLOOKUP($A61,#REF!,29,0)*CP61),"")</f>
        <v>#REF!</v>
      </c>
      <c r="HM61" s="55" t="e">
        <f>IF(CQ61&gt;0,(VLOOKUP($A61,#REF!,31,0)*CQ61),"")</f>
        <v>#REF!</v>
      </c>
      <c r="HN61" s="41" t="str">
        <f>IF(CR61&gt;0,(VLOOKUP($A61,#REF!,29,0)*CR61),"")</f>
        <v/>
      </c>
      <c r="HO61" s="55" t="str">
        <f>IF(CS61&gt;0,(VLOOKUP($A61,#REF!,31,0)*CS61),"")</f>
        <v/>
      </c>
      <c r="HP61" s="41" t="str">
        <f>IF(CT61&gt;0,(VLOOKUP($A61,#REF!,29,0)*CT61),"")</f>
        <v/>
      </c>
      <c r="HQ61" s="55" t="str">
        <f>IF(CU61&gt;0,(VLOOKUP($A61,#REF!,31,0)*CU61),"")</f>
        <v/>
      </c>
      <c r="HR61" s="41" t="str">
        <f>IF(CV61&gt;0,(VLOOKUP($A61,#REF!,29,0)*CV61),"")</f>
        <v/>
      </c>
      <c r="HS61" s="55" t="str">
        <f>IF(CW61&gt;0,(VLOOKUP($A61,#REF!,31,0)*CW61),"")</f>
        <v/>
      </c>
      <c r="HT61" s="41" t="str">
        <f>IF(CX61&gt;0,(VLOOKUP($A61,#REF!,29,0)*CX61),"")</f>
        <v/>
      </c>
      <c r="HU61" s="55" t="str">
        <f>IF(CY61&gt;0,(VLOOKUP($A61,#REF!,31,0)*CY61),"")</f>
        <v/>
      </c>
      <c r="HV61" s="41" t="str">
        <f>IF(CZ61&gt;0,(VLOOKUP($A61,#REF!,29,0)*CZ61),"")</f>
        <v/>
      </c>
      <c r="HW61" s="55" t="str">
        <f>IF(DA61&gt;0,(VLOOKUP($A61,#REF!,31,0)*DA61),"")</f>
        <v/>
      </c>
      <c r="HX61" s="41" t="str">
        <f>IF(DB61&gt;0,(VLOOKUP($A61,#REF!,29,0)*DB61),"")</f>
        <v/>
      </c>
      <c r="HY61" s="55" t="str">
        <f>IF(DC61&gt;0,(VLOOKUP($A61,#REF!,31,0)*DC61),"")</f>
        <v/>
      </c>
      <c r="HZ61" s="41" t="str">
        <f>IF(DD61&gt;0,(VLOOKUP($A61,#REF!,29,0)*DD61),"")</f>
        <v/>
      </c>
      <c r="IA61" s="55" t="str">
        <f>IF(DE61&gt;0,(VLOOKUP($A61,#REF!,31,0)*DE61),"")</f>
        <v/>
      </c>
      <c r="IB61" s="41" t="str">
        <f>IF(DF61&gt;0,(VLOOKUP($A61,#REF!,29,0)*DF61),"")</f>
        <v/>
      </c>
      <c r="IC61" s="55" t="str">
        <f>IF(DG61&gt;0,(VLOOKUP($A61,#REF!,31,0)*DG61),"")</f>
        <v/>
      </c>
      <c r="ID61" s="5"/>
      <c r="IE61" s="5"/>
      <c r="IF61" s="5"/>
    </row>
    <row r="62" spans="1:240" ht="15.75" thickBot="1" x14ac:dyDescent="0.3">
      <c r="A62" s="344" t="s">
        <v>272</v>
      </c>
      <c r="B62" s="420" t="s">
        <v>58</v>
      </c>
      <c r="C62" s="421" t="s">
        <v>59</v>
      </c>
      <c r="D62" s="347">
        <f t="shared" si="275"/>
        <v>175</v>
      </c>
      <c r="E62" s="348"/>
      <c r="F62" s="362"/>
      <c r="G62" s="363"/>
      <c r="H62" s="362"/>
      <c r="I62" s="363"/>
      <c r="J62" s="362"/>
      <c r="K62" s="363"/>
      <c r="L62" s="362"/>
      <c r="M62" s="363"/>
      <c r="N62" s="362"/>
      <c r="O62" s="363"/>
      <c r="P62" s="362"/>
      <c r="Q62" s="363"/>
      <c r="R62" s="362"/>
      <c r="S62" s="363"/>
      <c r="T62" s="362"/>
      <c r="U62" s="363"/>
      <c r="V62" s="362"/>
      <c r="W62" s="363"/>
      <c r="X62" s="362"/>
      <c r="Y62" s="363"/>
      <c r="Z62" s="362"/>
      <c r="AA62" s="364"/>
      <c r="AB62" s="362"/>
      <c r="AC62" s="363"/>
      <c r="AD62" s="362"/>
      <c r="AE62" s="364"/>
      <c r="AF62" s="362"/>
      <c r="AG62" s="363"/>
      <c r="AH62" s="362"/>
      <c r="AI62" s="363"/>
      <c r="AJ62" s="362"/>
      <c r="AK62" s="363"/>
      <c r="AL62" s="362"/>
      <c r="AM62" s="363"/>
      <c r="AN62" s="362"/>
      <c r="AO62" s="363"/>
      <c r="AP62" s="362"/>
      <c r="AQ62" s="363"/>
      <c r="AR62" s="362"/>
      <c r="AS62" s="363"/>
      <c r="AT62" s="362"/>
      <c r="AU62" s="363"/>
      <c r="AV62" s="362"/>
      <c r="AW62" s="363"/>
      <c r="AX62" s="362"/>
      <c r="AY62" s="363"/>
      <c r="AZ62" s="362"/>
      <c r="BA62" s="363"/>
      <c r="BB62" s="362"/>
      <c r="BC62" s="363"/>
      <c r="BD62" s="362"/>
      <c r="BE62" s="363"/>
      <c r="BF62" s="362"/>
      <c r="BG62" s="363"/>
      <c r="BH62" s="362"/>
      <c r="BI62" s="363"/>
      <c r="BJ62" s="362"/>
      <c r="BK62" s="363"/>
      <c r="BL62" s="362"/>
      <c r="BM62" s="363"/>
      <c r="BN62" s="362"/>
      <c r="BO62" s="363"/>
      <c r="BP62" s="362"/>
      <c r="BQ62" s="364"/>
      <c r="BR62" s="362"/>
      <c r="BS62" s="363"/>
      <c r="BT62" s="362"/>
      <c r="BU62" s="363"/>
      <c r="BV62" s="362"/>
      <c r="BW62" s="363"/>
      <c r="BX62" s="362"/>
      <c r="BY62" s="363"/>
      <c r="BZ62" s="362"/>
      <c r="CA62" s="363"/>
      <c r="CB62" s="362"/>
      <c r="CC62" s="364"/>
      <c r="CD62" s="362"/>
      <c r="CE62" s="363"/>
      <c r="CF62" s="362"/>
      <c r="CG62" s="363"/>
      <c r="CH62" s="362"/>
      <c r="CI62" s="363"/>
      <c r="CJ62" s="362"/>
      <c r="CK62" s="363"/>
      <c r="CL62" s="362"/>
      <c r="CM62" s="363"/>
      <c r="CN62" s="362"/>
      <c r="CO62" s="363"/>
      <c r="CP62" s="362">
        <v>154</v>
      </c>
      <c r="CQ62" s="363">
        <v>21</v>
      </c>
      <c r="CR62" s="362"/>
      <c r="CS62" s="363"/>
      <c r="CT62" s="362"/>
      <c r="CU62" s="364"/>
      <c r="CV62" s="362"/>
      <c r="CW62" s="363"/>
      <c r="CX62" s="362"/>
      <c r="CY62" s="363"/>
      <c r="CZ62" s="362"/>
      <c r="DA62" s="363"/>
      <c r="DB62" s="362"/>
      <c r="DC62" s="363"/>
      <c r="DD62" s="362"/>
      <c r="DE62" s="364"/>
      <c r="DF62" s="362"/>
      <c r="DG62" s="364"/>
      <c r="DH62" s="352"/>
      <c r="DI62" s="365"/>
      <c r="DJ62" s="363"/>
      <c r="DK62" s="352"/>
      <c r="DL62" s="365"/>
      <c r="DM62" s="363"/>
      <c r="DN62" s="344"/>
      <c r="DO62" s="366"/>
      <c r="DP62" s="367"/>
      <c r="DQ62" s="344"/>
      <c r="DR62" s="363"/>
      <c r="DS62" s="344"/>
      <c r="DT62" s="357">
        <f t="shared" si="276"/>
        <v>154</v>
      </c>
      <c r="DU62" s="357" t="e">
        <f>(DT62*(VLOOKUP(A62,#REF!,29,0)))-(IF(DO62="x",MROUND(DP62*(VLOOKUP(A62,#REF!,29,0)*0.08),0.05),0))</f>
        <v>#REF!</v>
      </c>
      <c r="DV62" s="357">
        <f t="shared" si="277"/>
        <v>21</v>
      </c>
      <c r="DW62" s="357" t="e">
        <f>(DV62*(VLOOKUP(A62,#REF!,31,0)))</f>
        <v>#REF!</v>
      </c>
      <c r="DX62" s="358" t="e">
        <f>VLOOKUP(A62,#REF!,33,0)</f>
        <v>#REF!</v>
      </c>
      <c r="DY62" s="357" t="e">
        <f t="shared" si="278"/>
        <v>#REF!</v>
      </c>
      <c r="DZ62" s="359" t="e">
        <f t="shared" si="279"/>
        <v>#REF!</v>
      </c>
      <c r="EA62" s="344"/>
      <c r="EB62" s="349" t="str">
        <f>IF(F62&gt;0,(VLOOKUP($A62,#REF!,29,0)*F62),"")</f>
        <v/>
      </c>
      <c r="EC62" s="350" t="str">
        <f>IF(G62&gt;0,(VLOOKUP($A62,#REF!,31,0)*G62),"")</f>
        <v/>
      </c>
      <c r="ED62" s="349" t="str">
        <f>IF(H62&gt;0,(VLOOKUP($A62,#REF!,29,0)*H62),"")</f>
        <v/>
      </c>
      <c r="EE62" s="350" t="str">
        <f>IF(I62&gt;0,(VLOOKUP($A62,#REF!,31,0)*I62),"")</f>
        <v/>
      </c>
      <c r="EF62" s="349" t="str">
        <f>IF(J62&gt;0,(VLOOKUP($A62,#REF!,29,0)*J62),"")</f>
        <v/>
      </c>
      <c r="EG62" s="350" t="str">
        <f>IF(K62&gt;0,(VLOOKUP($A62,#REF!,31,0)*K62),"")</f>
        <v/>
      </c>
      <c r="EH62" s="349" t="str">
        <f>IF(L62&gt;0,(VLOOKUP($A62,#REF!,29,0)*L62),"")</f>
        <v/>
      </c>
      <c r="EI62" s="350" t="str">
        <f>IF(M62&gt;0,(VLOOKUP($A62,#REF!,31,0)*M62),"")</f>
        <v/>
      </c>
      <c r="EJ62" s="349" t="str">
        <f>IF(N62&gt;0,(VLOOKUP($A62,#REF!,29,0)*N62),"")</f>
        <v/>
      </c>
      <c r="EK62" s="350" t="str">
        <f>IF(O62&gt;0,(VLOOKUP($A62,#REF!,31,0)*O62),"")</f>
        <v/>
      </c>
      <c r="EL62" s="349" t="str">
        <f>IF(P62&gt;0,(VLOOKUP($A62,#REF!,29,0)*P62),"")</f>
        <v/>
      </c>
      <c r="EM62" s="350" t="str">
        <f>IF(Q62&gt;0,(VLOOKUP($A62,#REF!,31,0)*Q62),"")</f>
        <v/>
      </c>
      <c r="EN62" s="349" t="str">
        <f>IF(R62&gt;0,(VLOOKUP($A62,#REF!,29,0)*R62),"")</f>
        <v/>
      </c>
      <c r="EO62" s="350" t="str">
        <f>IF(S62&gt;0,(VLOOKUP($A62,#REF!,31,0)*S62),"")</f>
        <v/>
      </c>
      <c r="EP62" s="349" t="str">
        <f>IF(T62&gt;0,(VLOOKUP($A62,#REF!,29,0)*T62),"")</f>
        <v/>
      </c>
      <c r="EQ62" s="350" t="str">
        <f>IF(U62&gt;0,(VLOOKUP($A62,#REF!,31,0)*U62),"")</f>
        <v/>
      </c>
      <c r="ER62" s="349" t="str">
        <f>IF(V62&gt;0,(VLOOKUP($A62,#REF!,29,0)*V62),"")</f>
        <v/>
      </c>
      <c r="ES62" s="350" t="str">
        <f>IF(W62&gt;0,(VLOOKUP($A62,#REF!,31,0)*W62),"")</f>
        <v/>
      </c>
      <c r="ET62" s="349" t="str">
        <f>IF(X62&gt;0,(VLOOKUP($A62,#REF!,29,0)*X62),"")</f>
        <v/>
      </c>
      <c r="EU62" s="350" t="str">
        <f>IF(Y62&gt;0,(VLOOKUP($A62,#REF!,31,0)*Y62),"")</f>
        <v/>
      </c>
      <c r="EV62" s="349" t="str">
        <f>IF(Z62&gt;0,(VLOOKUP($A62,#REF!,29,0)*Z62),"")</f>
        <v/>
      </c>
      <c r="EW62" s="350" t="str">
        <f>IF(AA62&gt;0,(VLOOKUP($A62,#REF!,31,0)*AA62),"")</f>
        <v/>
      </c>
      <c r="EX62" s="349" t="str">
        <f>IF(AB62&gt;0,(VLOOKUP($A62,#REF!,29,0)*AB62),"")</f>
        <v/>
      </c>
      <c r="EY62" s="350" t="str">
        <f>IF(AC62&gt;0,(VLOOKUP($A62,#REF!,31,0)*AC62),"")</f>
        <v/>
      </c>
      <c r="EZ62" s="349" t="str">
        <f>IF(AD62&gt;0,(VLOOKUP($A62,#REF!,29,0)*AD62),"")</f>
        <v/>
      </c>
      <c r="FA62" s="350" t="str">
        <f>IF(AE62&gt;0,(VLOOKUP($A62,#REF!,31,0)*AE62),"")</f>
        <v/>
      </c>
      <c r="FB62" s="349" t="str">
        <f>IF(AF62&gt;0,(VLOOKUP($A62,#REF!,29,0)*AF62),"")</f>
        <v/>
      </c>
      <c r="FC62" s="350" t="str">
        <f>IF(AG62&gt;0,(VLOOKUP($A62,#REF!,31,0)*AG62),"")</f>
        <v/>
      </c>
      <c r="FD62" s="349" t="str">
        <f>IF(AH62&gt;0,(VLOOKUP($A62,#REF!,29,0)*AH62),"")</f>
        <v/>
      </c>
      <c r="FE62" s="350" t="str">
        <f>IF(AI62&gt;0,(VLOOKUP($A62,#REF!,31,0)*AI62),"")</f>
        <v/>
      </c>
      <c r="FF62" s="349" t="str">
        <f>IF(AJ62&gt;0,(VLOOKUP($A62,#REF!,29,0)*AJ62),"")</f>
        <v/>
      </c>
      <c r="FG62" s="350" t="str">
        <f>IF(AK62&gt;0,(VLOOKUP($A62,#REF!,31,0)*AK62),"")</f>
        <v/>
      </c>
      <c r="FH62" s="349" t="str">
        <f>IF(AL62&gt;0,(VLOOKUP($A62,#REF!,29,0)*AL62),"")</f>
        <v/>
      </c>
      <c r="FI62" s="350" t="str">
        <f>IF(AM62&gt;0,(VLOOKUP($A62,#REF!,31,0)*AM62),"")</f>
        <v/>
      </c>
      <c r="FJ62" s="349" t="str">
        <f>IF(AN62&gt;0,(VLOOKUP($A62,#REF!,29,0)*AN62),"")</f>
        <v/>
      </c>
      <c r="FK62" s="350" t="str">
        <f>IF(AO62&gt;0,(VLOOKUP($A62,#REF!,31,0)*AO62),"")</f>
        <v/>
      </c>
      <c r="FL62" s="349" t="str">
        <f>IF(AP62&gt;0,(VLOOKUP($A62,#REF!,29,0)*AP62),"")</f>
        <v/>
      </c>
      <c r="FM62" s="350" t="str">
        <f>IF(AQ62&gt;0,(VLOOKUP($A62,#REF!,31,0)*AQ62),"")</f>
        <v/>
      </c>
      <c r="FN62" s="349" t="str">
        <f>IF(AR62&gt;0,(VLOOKUP($A62,#REF!,29,0)*AR62),"")</f>
        <v/>
      </c>
      <c r="FO62" s="350" t="str">
        <f>IF(AS62&gt;0,(VLOOKUP($A62,#REF!,31,0)*AS62),"")</f>
        <v/>
      </c>
      <c r="FP62" s="349" t="str">
        <f>IF(AT62&gt;0,(VLOOKUP($A62,#REF!,29,0)*AT62),"")</f>
        <v/>
      </c>
      <c r="FQ62" s="350" t="str">
        <f>IF(AU62&gt;0,(VLOOKUP($A62,#REF!,31,0)*AU62),"")</f>
        <v/>
      </c>
      <c r="FR62" s="349" t="str">
        <f>IF(AV62&gt;0,(VLOOKUP($A62,#REF!,29,0)*AV62),"")</f>
        <v/>
      </c>
      <c r="FS62" s="350" t="str">
        <f>IF(AW62&gt;0,(VLOOKUP($A62,#REF!,31,0)*AW62),"")</f>
        <v/>
      </c>
      <c r="FT62" s="349" t="str">
        <f>IF(AX62&gt;0,(VLOOKUP($A62,#REF!,29,0)*AX62),"")</f>
        <v/>
      </c>
      <c r="FU62" s="350" t="str">
        <f>IF(AY62&gt;0,(VLOOKUP($A62,#REF!,31,0)*AY62),"")</f>
        <v/>
      </c>
      <c r="FV62" s="349" t="str">
        <f>IF(AZ62&gt;0,(VLOOKUP($A62,#REF!,29,0)*AZ62),"")</f>
        <v/>
      </c>
      <c r="FW62" s="350" t="str">
        <f>IF(BA62&gt;0,(VLOOKUP($A62,#REF!,31,0)*BA62),"")</f>
        <v/>
      </c>
      <c r="FX62" s="349" t="str">
        <f>IF(BB62&gt;0,(VLOOKUP($A62,#REF!,29,0)*BB62),"")</f>
        <v/>
      </c>
      <c r="FY62" s="350" t="str">
        <f>IF(BC62&gt;0,(VLOOKUP($A62,#REF!,31,0)*BC62),"")</f>
        <v/>
      </c>
      <c r="FZ62" s="349" t="str">
        <f>IF(BD62&gt;0,(VLOOKUP($A62,#REF!,29,0)*BD62),"")</f>
        <v/>
      </c>
      <c r="GA62" s="350" t="str">
        <f>IF(BE62&gt;0,(VLOOKUP($A62,#REF!,31,0)*BE62),"")</f>
        <v/>
      </c>
      <c r="GB62" s="349" t="str">
        <f>IF(BF62&gt;0,(VLOOKUP($A62,#REF!,29,0)*BF62),"")</f>
        <v/>
      </c>
      <c r="GC62" s="350" t="str">
        <f>IF(BG62&gt;0,(VLOOKUP($A62,#REF!,31,0)*BG62),"")</f>
        <v/>
      </c>
      <c r="GD62" s="349" t="str">
        <f>IF(BH62&gt;0,(VLOOKUP($A62,#REF!,29,0)*BH62),"")</f>
        <v/>
      </c>
      <c r="GE62" s="350" t="str">
        <f>IF(BI62&gt;0,(VLOOKUP($A62,#REF!,31,0)*BI62),"")</f>
        <v/>
      </c>
      <c r="GF62" s="349" t="str">
        <f>IF(BJ62&gt;0,(VLOOKUP($A62,#REF!,29,0)*BJ62),"")</f>
        <v/>
      </c>
      <c r="GG62" s="350" t="str">
        <f>IF(BK62&gt;0,(VLOOKUP($A62,#REF!,31,0)*BK62),"")</f>
        <v/>
      </c>
      <c r="GH62" s="349" t="str">
        <f>IF(BL62&gt;0,(VLOOKUP($A62,#REF!,29,0)*BL62),"")</f>
        <v/>
      </c>
      <c r="GI62" s="350" t="str">
        <f>IF(BM62&gt;0,(VLOOKUP($A62,#REF!,31,0)*BM62),"")</f>
        <v/>
      </c>
      <c r="GJ62" s="349" t="str">
        <f>IF(BN62&gt;0,(VLOOKUP($A62,#REF!,29,0)*BN62),"")</f>
        <v/>
      </c>
      <c r="GK62" s="350" t="str">
        <f>IF(BO62&gt;0,(VLOOKUP($A62,#REF!,31,0)*BO62),"")</f>
        <v/>
      </c>
      <c r="GL62" s="349" t="str">
        <f>IF(BP62&gt;0,(VLOOKUP($A62,#REF!,29,0)*BP62),"")</f>
        <v/>
      </c>
      <c r="GM62" s="350" t="str">
        <f>IF(BQ62&gt;0,(VLOOKUP($A62,#REF!,31,0)*BQ62),"")</f>
        <v/>
      </c>
      <c r="GN62" s="349" t="str">
        <f>IF(BR62&gt;0,(VLOOKUP($A62,#REF!,29,0)*BR62),"")</f>
        <v/>
      </c>
      <c r="GO62" s="350" t="str">
        <f>IF(BS62&gt;0,(VLOOKUP($A62,#REF!,31,0)*BS62),"")</f>
        <v/>
      </c>
      <c r="GP62" s="349" t="str">
        <f>IF(BT62&gt;0,(VLOOKUP($A62,#REF!,29,0)*BT62),"")</f>
        <v/>
      </c>
      <c r="GQ62" s="350" t="str">
        <f>IF(BU62&gt;0,(VLOOKUP($A62,#REF!,31,0)*BU62),"")</f>
        <v/>
      </c>
      <c r="GR62" s="349" t="str">
        <f>IF(BV62&gt;0,(VLOOKUP($A62,#REF!,29,0)*BV62),"")</f>
        <v/>
      </c>
      <c r="GS62" s="350" t="str">
        <f>IF(BW62&gt;0,(VLOOKUP($A62,#REF!,31,0)*BW62),"")</f>
        <v/>
      </c>
      <c r="GT62" s="349" t="str">
        <f>IF(BX62&gt;0,(VLOOKUP($A62,#REF!,29,0)*BX62),"")</f>
        <v/>
      </c>
      <c r="GU62" s="350" t="str">
        <f>IF(BY62&gt;0,(VLOOKUP($A62,#REF!,31,0)*BY62),"")</f>
        <v/>
      </c>
      <c r="GV62" s="349" t="str">
        <f>IF(BZ62&gt;0,(VLOOKUP($A62,#REF!,29,0)*BZ62),"")</f>
        <v/>
      </c>
      <c r="GW62" s="350" t="str">
        <f>IF(CA62&gt;0,(VLOOKUP($A62,#REF!,31,0)*CA62),"")</f>
        <v/>
      </c>
      <c r="GX62" s="349" t="str">
        <f>IF(CB62&gt;0,(VLOOKUP($A62,#REF!,29,0)*CB62),"")</f>
        <v/>
      </c>
      <c r="GY62" s="350" t="str">
        <f>IF(CC62&gt;0,(VLOOKUP($A62,#REF!,31,0)*CC62),"")</f>
        <v/>
      </c>
      <c r="GZ62" s="349" t="str">
        <f>IF(CD62&gt;0,(VLOOKUP($A62,#REF!,29,0)*CD62),"")</f>
        <v/>
      </c>
      <c r="HA62" s="350" t="str">
        <f>IF(CE62&gt;0,(VLOOKUP($A62,#REF!,31,0)*CE62),"")</f>
        <v/>
      </c>
      <c r="HB62" s="349" t="str">
        <f>IF(CF62&gt;0,(VLOOKUP($A62,#REF!,29,0)*CF62),"")</f>
        <v/>
      </c>
      <c r="HC62" s="350" t="str">
        <f>IF(CG62&gt;0,(VLOOKUP($A62,#REF!,31,0)*CG62),"")</f>
        <v/>
      </c>
      <c r="HD62" s="349" t="str">
        <f>IF(CH62&gt;0,(VLOOKUP($A62,#REF!,29,0)*CH62),"")</f>
        <v/>
      </c>
      <c r="HE62" s="350" t="str">
        <f>IF(CI62&gt;0,(VLOOKUP($A62,#REF!,31,0)*CI62),"")</f>
        <v/>
      </c>
      <c r="HF62" s="349" t="str">
        <f>IF(CJ62&gt;0,(VLOOKUP($A62,#REF!,29,0)*CJ62),"")</f>
        <v/>
      </c>
      <c r="HG62" s="350" t="str">
        <f>IF(CK62&gt;0,(VLOOKUP($A62,#REF!,31,0)*CK62),"")</f>
        <v/>
      </c>
      <c r="HH62" s="349" t="str">
        <f>IF(CL62&gt;0,(VLOOKUP($A62,#REF!,29,0)*CL62),"")</f>
        <v/>
      </c>
      <c r="HI62" s="350" t="str">
        <f>IF(CM62&gt;0,(VLOOKUP($A62,#REF!,31,0)*CM62),"")</f>
        <v/>
      </c>
      <c r="HJ62" s="349" t="str">
        <f>IF(CN62&gt;0,(VLOOKUP($A62,#REF!,29,0)*CN62),"")</f>
        <v/>
      </c>
      <c r="HK62" s="350" t="str">
        <f>IF(CO62&gt;0,(VLOOKUP($A62,#REF!,31,0)*CO62),"")</f>
        <v/>
      </c>
      <c r="HL62" s="349" t="e">
        <f>IF(CP62&gt;0,(VLOOKUP($A62,#REF!,29,0)*CP62),"")</f>
        <v>#REF!</v>
      </c>
      <c r="HM62" s="350" t="e">
        <f>IF(CQ62&gt;0,(VLOOKUP($A62,#REF!,31,0)*CQ62),"")</f>
        <v>#REF!</v>
      </c>
      <c r="HN62" s="349" t="str">
        <f>IF(CR62&gt;0,(VLOOKUP($A62,#REF!,29,0)*CR62),"")</f>
        <v/>
      </c>
      <c r="HO62" s="350" t="str">
        <f>IF(CS62&gt;0,(VLOOKUP($A62,#REF!,31,0)*CS62),"")</f>
        <v/>
      </c>
      <c r="HP62" s="349" t="str">
        <f>IF(CT62&gt;0,(VLOOKUP($A62,#REF!,29,0)*CT62),"")</f>
        <v/>
      </c>
      <c r="HQ62" s="350" t="str">
        <f>IF(CU62&gt;0,(VLOOKUP($A62,#REF!,31,0)*CU62),"")</f>
        <v/>
      </c>
      <c r="HR62" s="349" t="str">
        <f>IF(CV62&gt;0,(VLOOKUP($A62,#REF!,29,0)*CV62),"")</f>
        <v/>
      </c>
      <c r="HS62" s="350" t="str">
        <f>IF(CW62&gt;0,(VLOOKUP($A62,#REF!,31,0)*CW62),"")</f>
        <v/>
      </c>
      <c r="HT62" s="349" t="str">
        <f>IF(CX62&gt;0,(VLOOKUP($A62,#REF!,29,0)*CX62),"")</f>
        <v/>
      </c>
      <c r="HU62" s="350" t="str">
        <f>IF(CY62&gt;0,(VLOOKUP($A62,#REF!,31,0)*CY62),"")</f>
        <v/>
      </c>
      <c r="HV62" s="349" t="str">
        <f>IF(CZ62&gt;0,(VLOOKUP($A62,#REF!,29,0)*CZ62),"")</f>
        <v/>
      </c>
      <c r="HW62" s="350" t="str">
        <f>IF(DA62&gt;0,(VLOOKUP($A62,#REF!,31,0)*DA62),"")</f>
        <v/>
      </c>
      <c r="HX62" s="349" t="str">
        <f>IF(DB62&gt;0,(VLOOKUP($A62,#REF!,29,0)*DB62),"")</f>
        <v/>
      </c>
      <c r="HY62" s="350" t="str">
        <f>IF(DC62&gt;0,(VLOOKUP($A62,#REF!,31,0)*DC62),"")</f>
        <v/>
      </c>
      <c r="HZ62" s="349" t="str">
        <f>IF(DD62&gt;0,(VLOOKUP($A62,#REF!,29,0)*DD62),"")</f>
        <v/>
      </c>
      <c r="IA62" s="350" t="str">
        <f>IF(DE62&gt;0,(VLOOKUP($A62,#REF!,31,0)*DE62),"")</f>
        <v/>
      </c>
      <c r="IB62" s="349" t="str">
        <f>IF(DF62&gt;0,(VLOOKUP($A62,#REF!,29,0)*DF62),"")</f>
        <v/>
      </c>
      <c r="IC62" s="350" t="str">
        <f>IF(DG62&gt;0,(VLOOKUP($A62,#REF!,31,0)*DG62),"")</f>
        <v/>
      </c>
      <c r="ID62" s="344"/>
      <c r="IE62" s="344"/>
      <c r="IF62" s="344"/>
    </row>
    <row r="63" spans="1:240" ht="15.75" thickBot="1" x14ac:dyDescent="0.3">
      <c r="A63" s="203" t="s">
        <v>310</v>
      </c>
      <c r="B63" s="201">
        <f>COUNTA(A27:A62)</f>
        <v>36</v>
      </c>
      <c r="C63" s="419" t="s">
        <v>164</v>
      </c>
      <c r="D63" s="229">
        <f t="shared" si="275"/>
        <v>3797.65</v>
      </c>
      <c r="E63" s="216"/>
      <c r="F63" s="47">
        <f t="shared" ref="F63:AK63" si="288">SUM(F27:F62)</f>
        <v>0</v>
      </c>
      <c r="G63" s="58">
        <f t="shared" si="288"/>
        <v>0</v>
      </c>
      <c r="H63" s="47">
        <f t="shared" si="288"/>
        <v>0</v>
      </c>
      <c r="I63" s="58">
        <f t="shared" si="288"/>
        <v>0</v>
      </c>
      <c r="J63" s="47">
        <f t="shared" si="288"/>
        <v>0</v>
      </c>
      <c r="K63" s="58">
        <f t="shared" si="288"/>
        <v>0</v>
      </c>
      <c r="L63" s="47">
        <f t="shared" si="288"/>
        <v>198.75</v>
      </c>
      <c r="M63" s="58">
        <f t="shared" si="288"/>
        <v>31.25</v>
      </c>
      <c r="N63" s="47">
        <f t="shared" si="288"/>
        <v>0</v>
      </c>
      <c r="O63" s="58">
        <f t="shared" si="288"/>
        <v>0</v>
      </c>
      <c r="P63" s="47">
        <f t="shared" si="288"/>
        <v>0</v>
      </c>
      <c r="Q63" s="58">
        <f t="shared" si="288"/>
        <v>0</v>
      </c>
      <c r="R63" s="47">
        <f t="shared" si="288"/>
        <v>0</v>
      </c>
      <c r="S63" s="58">
        <f t="shared" si="288"/>
        <v>0</v>
      </c>
      <c r="T63" s="47">
        <f t="shared" si="288"/>
        <v>0</v>
      </c>
      <c r="U63" s="58">
        <f t="shared" si="288"/>
        <v>0</v>
      </c>
      <c r="V63" s="47">
        <f t="shared" si="288"/>
        <v>0</v>
      </c>
      <c r="W63" s="58">
        <f t="shared" si="288"/>
        <v>0</v>
      </c>
      <c r="X63" s="47">
        <f t="shared" si="288"/>
        <v>0</v>
      </c>
      <c r="Y63" s="58">
        <f t="shared" si="288"/>
        <v>0</v>
      </c>
      <c r="Z63" s="47">
        <f t="shared" si="288"/>
        <v>0</v>
      </c>
      <c r="AA63" s="58">
        <f t="shared" si="288"/>
        <v>0</v>
      </c>
      <c r="AB63" s="47">
        <f t="shared" si="288"/>
        <v>84</v>
      </c>
      <c r="AC63" s="58">
        <f t="shared" si="288"/>
        <v>0</v>
      </c>
      <c r="AD63" s="47">
        <f t="shared" si="288"/>
        <v>0</v>
      </c>
      <c r="AE63" s="58">
        <f t="shared" si="288"/>
        <v>0</v>
      </c>
      <c r="AF63" s="47">
        <f t="shared" si="288"/>
        <v>0</v>
      </c>
      <c r="AG63" s="58">
        <f t="shared" si="288"/>
        <v>0</v>
      </c>
      <c r="AH63" s="47">
        <f t="shared" si="288"/>
        <v>0</v>
      </c>
      <c r="AI63" s="58">
        <f t="shared" si="288"/>
        <v>0</v>
      </c>
      <c r="AJ63" s="47">
        <f t="shared" si="288"/>
        <v>0</v>
      </c>
      <c r="AK63" s="58">
        <f t="shared" si="288"/>
        <v>0</v>
      </c>
      <c r="AL63" s="47">
        <f t="shared" ref="AL63:BS63" si="289">SUM(AL27:AL62)</f>
        <v>0</v>
      </c>
      <c r="AM63" s="58">
        <f t="shared" si="289"/>
        <v>0</v>
      </c>
      <c r="AN63" s="47">
        <f t="shared" si="289"/>
        <v>0</v>
      </c>
      <c r="AO63" s="58">
        <f t="shared" si="289"/>
        <v>0</v>
      </c>
      <c r="AP63" s="47">
        <f t="shared" si="289"/>
        <v>0</v>
      </c>
      <c r="AQ63" s="58">
        <f t="shared" si="289"/>
        <v>0</v>
      </c>
      <c r="AR63" s="47">
        <f t="shared" si="289"/>
        <v>0</v>
      </c>
      <c r="AS63" s="58">
        <f t="shared" si="289"/>
        <v>0</v>
      </c>
      <c r="AT63" s="47">
        <f t="shared" si="289"/>
        <v>0</v>
      </c>
      <c r="AU63" s="58">
        <f t="shared" si="289"/>
        <v>0</v>
      </c>
      <c r="AV63" s="47">
        <f t="shared" si="289"/>
        <v>0</v>
      </c>
      <c r="AW63" s="58">
        <f t="shared" si="289"/>
        <v>0</v>
      </c>
      <c r="AX63" s="47">
        <f t="shared" si="289"/>
        <v>16</v>
      </c>
      <c r="AY63" s="58">
        <f t="shared" si="289"/>
        <v>0</v>
      </c>
      <c r="AZ63" s="47">
        <f t="shared" si="289"/>
        <v>0</v>
      </c>
      <c r="BA63" s="58">
        <f t="shared" si="289"/>
        <v>0</v>
      </c>
      <c r="BB63" s="47">
        <f t="shared" si="289"/>
        <v>0</v>
      </c>
      <c r="BC63" s="58">
        <f t="shared" si="289"/>
        <v>0</v>
      </c>
      <c r="BD63" s="47">
        <f t="shared" si="289"/>
        <v>0</v>
      </c>
      <c r="BE63" s="58">
        <f t="shared" si="289"/>
        <v>0</v>
      </c>
      <c r="BF63" s="47">
        <f t="shared" si="289"/>
        <v>0</v>
      </c>
      <c r="BG63" s="58">
        <f t="shared" si="289"/>
        <v>0</v>
      </c>
      <c r="BH63" s="47">
        <f t="shared" si="289"/>
        <v>0</v>
      </c>
      <c r="BI63" s="58">
        <f t="shared" si="289"/>
        <v>0</v>
      </c>
      <c r="BJ63" s="47">
        <f t="shared" si="289"/>
        <v>20</v>
      </c>
      <c r="BK63" s="58">
        <f t="shared" si="289"/>
        <v>0</v>
      </c>
      <c r="BL63" s="47">
        <f t="shared" si="289"/>
        <v>0</v>
      </c>
      <c r="BM63" s="58">
        <f t="shared" si="289"/>
        <v>0</v>
      </c>
      <c r="BN63" s="47">
        <f t="shared" si="289"/>
        <v>967.5</v>
      </c>
      <c r="BO63" s="58">
        <f t="shared" si="289"/>
        <v>167.15</v>
      </c>
      <c r="BP63" s="47">
        <f>SUM(BP27:BP62)</f>
        <v>0</v>
      </c>
      <c r="BQ63" s="58">
        <f>SUM(BQ27:BQ62)</f>
        <v>0</v>
      </c>
      <c r="BR63" s="47">
        <f t="shared" si="289"/>
        <v>0</v>
      </c>
      <c r="BS63" s="58">
        <f t="shared" si="289"/>
        <v>0</v>
      </c>
      <c r="BT63" s="47">
        <f t="shared" ref="BT63:CY63" si="290">SUM(BT27:BT62)</f>
        <v>0</v>
      </c>
      <c r="BU63" s="58">
        <f t="shared" si="290"/>
        <v>0</v>
      </c>
      <c r="BV63" s="47">
        <f t="shared" si="290"/>
        <v>0</v>
      </c>
      <c r="BW63" s="58">
        <f t="shared" si="290"/>
        <v>0</v>
      </c>
      <c r="BX63" s="47">
        <f t="shared" si="290"/>
        <v>110</v>
      </c>
      <c r="BY63" s="58">
        <f t="shared" si="290"/>
        <v>18</v>
      </c>
      <c r="BZ63" s="47">
        <f t="shared" si="290"/>
        <v>0</v>
      </c>
      <c r="CA63" s="58">
        <f t="shared" si="290"/>
        <v>0</v>
      </c>
      <c r="CB63" s="47">
        <f t="shared" si="290"/>
        <v>0</v>
      </c>
      <c r="CC63" s="58">
        <f t="shared" si="290"/>
        <v>0</v>
      </c>
      <c r="CD63" s="47">
        <f t="shared" si="290"/>
        <v>80</v>
      </c>
      <c r="CE63" s="58">
        <f t="shared" si="290"/>
        <v>0</v>
      </c>
      <c r="CF63" s="47">
        <f t="shared" si="290"/>
        <v>261.5</v>
      </c>
      <c r="CG63" s="58">
        <f t="shared" si="290"/>
        <v>31.5</v>
      </c>
      <c r="CH63" s="47">
        <f t="shared" si="290"/>
        <v>0</v>
      </c>
      <c r="CI63" s="58">
        <f t="shared" si="290"/>
        <v>0</v>
      </c>
      <c r="CJ63" s="47">
        <f t="shared" si="290"/>
        <v>0</v>
      </c>
      <c r="CK63" s="58">
        <f t="shared" si="290"/>
        <v>0</v>
      </c>
      <c r="CL63" s="47">
        <f t="shared" si="290"/>
        <v>37</v>
      </c>
      <c r="CM63" s="58">
        <f t="shared" si="290"/>
        <v>0</v>
      </c>
      <c r="CN63" s="47">
        <f t="shared" si="290"/>
        <v>0</v>
      </c>
      <c r="CO63" s="58">
        <f t="shared" si="290"/>
        <v>0</v>
      </c>
      <c r="CP63" s="47">
        <f t="shared" si="290"/>
        <v>1471</v>
      </c>
      <c r="CQ63" s="58">
        <f t="shared" si="290"/>
        <v>227</v>
      </c>
      <c r="CR63" s="47">
        <f t="shared" si="290"/>
        <v>8</v>
      </c>
      <c r="CS63" s="58">
        <f t="shared" si="290"/>
        <v>0</v>
      </c>
      <c r="CT63" s="47">
        <f t="shared" si="290"/>
        <v>0</v>
      </c>
      <c r="CU63" s="58">
        <f t="shared" si="290"/>
        <v>0</v>
      </c>
      <c r="CV63" s="47">
        <f t="shared" si="290"/>
        <v>0</v>
      </c>
      <c r="CW63" s="58">
        <f t="shared" si="290"/>
        <v>0</v>
      </c>
      <c r="CX63" s="47">
        <f t="shared" si="290"/>
        <v>33</v>
      </c>
      <c r="CY63" s="58">
        <f t="shared" si="290"/>
        <v>5</v>
      </c>
      <c r="CZ63" s="47">
        <f t="shared" ref="CZ63:DG63" si="291">SUM(CZ27:CZ62)</f>
        <v>0</v>
      </c>
      <c r="DA63" s="58">
        <f t="shared" si="291"/>
        <v>0</v>
      </c>
      <c r="DB63" s="47">
        <f t="shared" si="291"/>
        <v>93</v>
      </c>
      <c r="DC63" s="58">
        <f t="shared" si="291"/>
        <v>16</v>
      </c>
      <c r="DD63" s="47">
        <f t="shared" si="291"/>
        <v>0</v>
      </c>
      <c r="DE63" s="58">
        <f t="shared" si="291"/>
        <v>0</v>
      </c>
      <c r="DF63" s="47">
        <f t="shared" si="291"/>
        <v>0</v>
      </c>
      <c r="DG63" s="58">
        <f t="shared" si="291"/>
        <v>0</v>
      </c>
      <c r="DH63" s="74"/>
      <c r="DI63" s="68">
        <f>SUM(DI27:DI62)</f>
        <v>0</v>
      </c>
      <c r="DJ63" s="82">
        <f>SUM(DJ27:DJ62)</f>
        <v>0</v>
      </c>
      <c r="DK63" s="74"/>
      <c r="DL63" s="82">
        <f>SUM(DL27:DL62)</f>
        <v>0</v>
      </c>
      <c r="DM63" s="82">
        <f>SUM(DM27:DM62)</f>
        <v>0</v>
      </c>
      <c r="DN63" s="5"/>
      <c r="DO63" s="98">
        <f>COUNTIF(DO27:DO62,"x")</f>
        <v>3</v>
      </c>
      <c r="DP63" s="199">
        <f>SUM(DP27:DP62)</f>
        <v>78</v>
      </c>
      <c r="DQ63" s="5"/>
      <c r="DR63" s="300">
        <f>SUM(DR27:DR62)</f>
        <v>0</v>
      </c>
      <c r="DS63" s="5"/>
      <c r="DT63" s="319">
        <f t="shared" si="276"/>
        <v>3301.75</v>
      </c>
      <c r="DU63" s="320" t="e">
        <f>SUM(DU27:DU62)</f>
        <v>#REF!</v>
      </c>
      <c r="DV63" s="320">
        <f t="shared" si="277"/>
        <v>495.9</v>
      </c>
      <c r="DW63" s="320" t="e">
        <f>SUM(DW27:DW62)</f>
        <v>#REF!</v>
      </c>
      <c r="DX63" s="321" t="e">
        <f>SUM(DX27:DX62)</f>
        <v>#REF!</v>
      </c>
      <c r="DY63" s="31" t="e">
        <f t="shared" si="278"/>
        <v>#REF!</v>
      </c>
      <c r="DZ63" s="309" t="e">
        <f t="shared" si="279"/>
        <v>#REF!</v>
      </c>
      <c r="EA63" s="5"/>
      <c r="EB63" s="47">
        <f t="shared" ref="EB63:FG63" si="292">SUM(EB27:EB62)</f>
        <v>0</v>
      </c>
      <c r="EC63" s="58">
        <f t="shared" si="292"/>
        <v>0</v>
      </c>
      <c r="ED63" s="47">
        <f t="shared" si="292"/>
        <v>0</v>
      </c>
      <c r="EE63" s="58">
        <f t="shared" si="292"/>
        <v>0</v>
      </c>
      <c r="EF63" s="47">
        <f t="shared" si="292"/>
        <v>0</v>
      </c>
      <c r="EG63" s="58">
        <f t="shared" si="292"/>
        <v>0</v>
      </c>
      <c r="EH63" s="47" t="e">
        <f t="shared" si="292"/>
        <v>#REF!</v>
      </c>
      <c r="EI63" s="58" t="e">
        <f t="shared" si="292"/>
        <v>#REF!</v>
      </c>
      <c r="EJ63" s="47">
        <f t="shared" si="292"/>
        <v>0</v>
      </c>
      <c r="EK63" s="58">
        <f t="shared" si="292"/>
        <v>0</v>
      </c>
      <c r="EL63" s="47">
        <f t="shared" si="292"/>
        <v>0</v>
      </c>
      <c r="EM63" s="58">
        <f t="shared" si="292"/>
        <v>0</v>
      </c>
      <c r="EN63" s="47">
        <f t="shared" si="292"/>
        <v>0</v>
      </c>
      <c r="EO63" s="58">
        <f t="shared" si="292"/>
        <v>0</v>
      </c>
      <c r="EP63" s="47">
        <f t="shared" si="292"/>
        <v>0</v>
      </c>
      <c r="EQ63" s="58">
        <f t="shared" si="292"/>
        <v>0</v>
      </c>
      <c r="ER63" s="47">
        <f t="shared" si="292"/>
        <v>0</v>
      </c>
      <c r="ES63" s="58">
        <f t="shared" si="292"/>
        <v>0</v>
      </c>
      <c r="ET63" s="47">
        <f t="shared" si="292"/>
        <v>0</v>
      </c>
      <c r="EU63" s="58">
        <f t="shared" si="292"/>
        <v>0</v>
      </c>
      <c r="EV63" s="47">
        <f t="shared" si="292"/>
        <v>0</v>
      </c>
      <c r="EW63" s="58">
        <f t="shared" si="292"/>
        <v>0</v>
      </c>
      <c r="EX63" s="47" t="e">
        <f t="shared" si="292"/>
        <v>#REF!</v>
      </c>
      <c r="EY63" s="58">
        <f t="shared" si="292"/>
        <v>0</v>
      </c>
      <c r="EZ63" s="47">
        <f t="shared" si="292"/>
        <v>0</v>
      </c>
      <c r="FA63" s="58">
        <f t="shared" si="292"/>
        <v>0</v>
      </c>
      <c r="FB63" s="47">
        <f t="shared" si="292"/>
        <v>0</v>
      </c>
      <c r="FC63" s="58">
        <f t="shared" si="292"/>
        <v>0</v>
      </c>
      <c r="FD63" s="47">
        <f t="shared" si="292"/>
        <v>0</v>
      </c>
      <c r="FE63" s="58">
        <f t="shared" si="292"/>
        <v>0</v>
      </c>
      <c r="FF63" s="47">
        <f t="shared" si="292"/>
        <v>0</v>
      </c>
      <c r="FG63" s="58">
        <f t="shared" si="292"/>
        <v>0</v>
      </c>
      <c r="FH63" s="47">
        <f t="shared" ref="FH63:GO63" si="293">SUM(FH27:FH62)</f>
        <v>0</v>
      </c>
      <c r="FI63" s="58">
        <f t="shared" si="293"/>
        <v>0</v>
      </c>
      <c r="FJ63" s="47">
        <f t="shared" si="293"/>
        <v>0</v>
      </c>
      <c r="FK63" s="58">
        <f t="shared" si="293"/>
        <v>0</v>
      </c>
      <c r="FL63" s="47">
        <f t="shared" si="293"/>
        <v>0</v>
      </c>
      <c r="FM63" s="58">
        <f t="shared" si="293"/>
        <v>0</v>
      </c>
      <c r="FN63" s="47">
        <f t="shared" si="293"/>
        <v>0</v>
      </c>
      <c r="FO63" s="58">
        <f t="shared" si="293"/>
        <v>0</v>
      </c>
      <c r="FP63" s="47">
        <f t="shared" si="293"/>
        <v>0</v>
      </c>
      <c r="FQ63" s="58">
        <f t="shared" si="293"/>
        <v>0</v>
      </c>
      <c r="FR63" s="47">
        <f t="shared" si="293"/>
        <v>0</v>
      </c>
      <c r="FS63" s="58">
        <f t="shared" si="293"/>
        <v>0</v>
      </c>
      <c r="FT63" s="47" t="e">
        <f t="shared" si="293"/>
        <v>#REF!</v>
      </c>
      <c r="FU63" s="58">
        <f t="shared" si="293"/>
        <v>0</v>
      </c>
      <c r="FV63" s="47">
        <f t="shared" si="293"/>
        <v>0</v>
      </c>
      <c r="FW63" s="58">
        <f t="shared" si="293"/>
        <v>0</v>
      </c>
      <c r="FX63" s="47">
        <f t="shared" si="293"/>
        <v>0</v>
      </c>
      <c r="FY63" s="58">
        <f t="shared" si="293"/>
        <v>0</v>
      </c>
      <c r="FZ63" s="47">
        <f t="shared" si="293"/>
        <v>0</v>
      </c>
      <c r="GA63" s="58">
        <f t="shared" si="293"/>
        <v>0</v>
      </c>
      <c r="GB63" s="47">
        <f t="shared" si="293"/>
        <v>0</v>
      </c>
      <c r="GC63" s="58">
        <f t="shared" si="293"/>
        <v>0</v>
      </c>
      <c r="GD63" s="47">
        <f t="shared" si="293"/>
        <v>0</v>
      </c>
      <c r="GE63" s="58">
        <f t="shared" si="293"/>
        <v>0</v>
      </c>
      <c r="GF63" s="47" t="e">
        <f t="shared" si="293"/>
        <v>#REF!</v>
      </c>
      <c r="GG63" s="58">
        <f t="shared" si="293"/>
        <v>0</v>
      </c>
      <c r="GH63" s="47">
        <f t="shared" si="293"/>
        <v>0</v>
      </c>
      <c r="GI63" s="58">
        <f t="shared" si="293"/>
        <v>0</v>
      </c>
      <c r="GJ63" s="47" t="e">
        <f t="shared" si="293"/>
        <v>#REF!</v>
      </c>
      <c r="GK63" s="58" t="e">
        <f t="shared" si="293"/>
        <v>#REF!</v>
      </c>
      <c r="GL63" s="47">
        <f>SUM(GL27:GL62)</f>
        <v>0</v>
      </c>
      <c r="GM63" s="58">
        <f>SUM(GM27:GM62)</f>
        <v>0</v>
      </c>
      <c r="GN63" s="47">
        <f t="shared" si="293"/>
        <v>0</v>
      </c>
      <c r="GO63" s="58">
        <f t="shared" si="293"/>
        <v>0</v>
      </c>
      <c r="GP63" s="47">
        <f t="shared" ref="GP63:HU63" si="294">SUM(GP27:GP62)</f>
        <v>0</v>
      </c>
      <c r="GQ63" s="58">
        <f t="shared" si="294"/>
        <v>0</v>
      </c>
      <c r="GR63" s="47">
        <f t="shared" si="294"/>
        <v>0</v>
      </c>
      <c r="GS63" s="58">
        <f t="shared" si="294"/>
        <v>0</v>
      </c>
      <c r="GT63" s="47" t="e">
        <f t="shared" si="294"/>
        <v>#REF!</v>
      </c>
      <c r="GU63" s="58" t="e">
        <f t="shared" si="294"/>
        <v>#REF!</v>
      </c>
      <c r="GV63" s="47">
        <f t="shared" si="294"/>
        <v>0</v>
      </c>
      <c r="GW63" s="58">
        <f t="shared" si="294"/>
        <v>0</v>
      </c>
      <c r="GX63" s="47">
        <f t="shared" si="294"/>
        <v>0</v>
      </c>
      <c r="GY63" s="58">
        <f t="shared" si="294"/>
        <v>0</v>
      </c>
      <c r="GZ63" s="47" t="e">
        <f t="shared" si="294"/>
        <v>#REF!</v>
      </c>
      <c r="HA63" s="58">
        <f t="shared" si="294"/>
        <v>0</v>
      </c>
      <c r="HB63" s="47" t="e">
        <f t="shared" si="294"/>
        <v>#REF!</v>
      </c>
      <c r="HC63" s="58" t="e">
        <f t="shared" si="294"/>
        <v>#REF!</v>
      </c>
      <c r="HD63" s="47">
        <f t="shared" si="294"/>
        <v>0</v>
      </c>
      <c r="HE63" s="58">
        <f t="shared" si="294"/>
        <v>0</v>
      </c>
      <c r="HF63" s="47">
        <f t="shared" si="294"/>
        <v>0</v>
      </c>
      <c r="HG63" s="58">
        <f t="shared" si="294"/>
        <v>0</v>
      </c>
      <c r="HH63" s="47" t="e">
        <f t="shared" si="294"/>
        <v>#REF!</v>
      </c>
      <c r="HI63" s="58">
        <f t="shared" si="294"/>
        <v>0</v>
      </c>
      <c r="HJ63" s="47">
        <f t="shared" si="294"/>
        <v>0</v>
      </c>
      <c r="HK63" s="58">
        <f t="shared" si="294"/>
        <v>0</v>
      </c>
      <c r="HL63" s="47" t="e">
        <f t="shared" si="294"/>
        <v>#REF!</v>
      </c>
      <c r="HM63" s="58" t="e">
        <f t="shared" si="294"/>
        <v>#REF!</v>
      </c>
      <c r="HN63" s="47" t="e">
        <f t="shared" si="294"/>
        <v>#REF!</v>
      </c>
      <c r="HO63" s="58">
        <f t="shared" si="294"/>
        <v>0</v>
      </c>
      <c r="HP63" s="47">
        <f t="shared" si="294"/>
        <v>0</v>
      </c>
      <c r="HQ63" s="58">
        <f t="shared" si="294"/>
        <v>0</v>
      </c>
      <c r="HR63" s="47">
        <f t="shared" si="294"/>
        <v>0</v>
      </c>
      <c r="HS63" s="58">
        <f t="shared" si="294"/>
        <v>0</v>
      </c>
      <c r="HT63" s="47" t="e">
        <f t="shared" si="294"/>
        <v>#REF!</v>
      </c>
      <c r="HU63" s="58" t="e">
        <f t="shared" si="294"/>
        <v>#REF!</v>
      </c>
      <c r="HV63" s="47">
        <f t="shared" ref="HV63:IC63" si="295">SUM(HV27:HV62)</f>
        <v>0</v>
      </c>
      <c r="HW63" s="58">
        <f t="shared" si="295"/>
        <v>0</v>
      </c>
      <c r="HX63" s="47" t="e">
        <f t="shared" si="295"/>
        <v>#REF!</v>
      </c>
      <c r="HY63" s="58" t="e">
        <f t="shared" si="295"/>
        <v>#REF!</v>
      </c>
      <c r="HZ63" s="47">
        <f t="shared" si="295"/>
        <v>0</v>
      </c>
      <c r="IA63" s="58">
        <f t="shared" si="295"/>
        <v>0</v>
      </c>
      <c r="IB63" s="47">
        <f t="shared" si="295"/>
        <v>0</v>
      </c>
      <c r="IC63" s="58">
        <f t="shared" si="295"/>
        <v>0</v>
      </c>
      <c r="ID63" s="5"/>
      <c r="IE63" s="31" t="e">
        <f>(IB63+HZ63+GL63+HX63+HT63+HP63+HN63+HL63+HH63+FH63+HD63+HB63+GZ63+GX63+GV63+GT63+GJ63+GF63+FT63+FN63+FB63+EV63+EJ63+EH63+HV63+HR63+HJ63+HF63+GR63+GP63+GN63+GH63+FX63+FV63+FR63+FP63+FL63+FJ63+FF63+FD63+EZ63+EX63+ET63+ER63+EP63+EN63+EL63+EF63+ED63+EB63+GD63+GB63+FZ63)</f>
        <v>#REF!</v>
      </c>
      <c r="IF63" s="31" t="e">
        <f>(IC63+IA63+GM63+HY63+HU63+HQ63+HO63+HM63+HI63+FI63+HE63+HC63+HA63+GY63+GW63+GU63+GK63+GG63+FU63+FO63+FC63+EW63+EK63+EI63+HW63+HS63+HK63+HG63+GS63+GQ63+GO63+GI63+FY63+FW63+FS63+FQ63+FM63+FK63+FG63+FE63+FA63+EY63+EU63+ES63+EQ63+EO63+EM63+EG63+EE63+EC63+GE63+GC63+GA63)</f>
        <v>#REF!</v>
      </c>
    </row>
    <row r="64" spans="1:240" x14ac:dyDescent="0.25">
      <c r="A64" s="5"/>
      <c r="B64" s="5"/>
      <c r="C64" s="5"/>
      <c r="D64" s="217"/>
      <c r="E64" s="3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3"/>
      <c r="DI64" s="5"/>
      <c r="DJ64" s="5"/>
      <c r="DK64" s="3"/>
      <c r="DL64" s="5"/>
      <c r="DM64" s="5"/>
      <c r="DN64" s="5"/>
      <c r="DO64" s="18"/>
      <c r="DP64" s="307"/>
      <c r="DQ64" s="5"/>
      <c r="DR64" s="5"/>
      <c r="DS64" s="5"/>
      <c r="DT64" s="104" t="str">
        <f>IF(DT63=SUM(DT27:DT62),"ok","!!!")</f>
        <v>ok</v>
      </c>
      <c r="DU64" s="5"/>
      <c r="DV64" s="104" t="str">
        <f>IF(DV63=SUM(DV27:DV62),"ok","!!!")</f>
        <v>ok</v>
      </c>
      <c r="DW64" s="5"/>
      <c r="DX64" s="315"/>
      <c r="DY64" s="5"/>
      <c r="DZ64" s="309" t="str">
        <f t="shared" si="279"/>
        <v/>
      </c>
      <c r="EA64" s="5"/>
      <c r="EB64" s="5"/>
      <c r="EC64" s="31">
        <f>EC63+EB63</f>
        <v>0</v>
      </c>
      <c r="ED64" s="5"/>
      <c r="EE64" s="31">
        <f t="shared" ref="EE64" si="296">EE63+ED63</f>
        <v>0</v>
      </c>
      <c r="EF64" s="5"/>
      <c r="EG64" s="31">
        <f t="shared" ref="EG64" si="297">EG63+EF63</f>
        <v>0</v>
      </c>
      <c r="EH64" s="5"/>
      <c r="EI64" s="31" t="e">
        <f t="shared" ref="EI64" si="298">EI63+EH63</f>
        <v>#REF!</v>
      </c>
      <c r="EJ64" s="5"/>
      <c r="EK64" s="31">
        <f t="shared" ref="EK64" si="299">EK63+EJ63</f>
        <v>0</v>
      </c>
      <c r="EL64" s="5"/>
      <c r="EM64" s="31">
        <f t="shared" ref="EM64" si="300">EM63+EL63</f>
        <v>0</v>
      </c>
      <c r="EN64" s="5"/>
      <c r="EO64" s="31">
        <f t="shared" ref="EO64" si="301">EO63+EN63</f>
        <v>0</v>
      </c>
      <c r="EP64" s="5"/>
      <c r="EQ64" s="31">
        <f t="shared" ref="EQ64" si="302">EQ63+EP63</f>
        <v>0</v>
      </c>
      <c r="ER64" s="5"/>
      <c r="ES64" s="31">
        <f t="shared" ref="ES64" si="303">ES63+ER63</f>
        <v>0</v>
      </c>
      <c r="ET64" s="5"/>
      <c r="EU64" s="31">
        <f t="shared" ref="EU64" si="304">EU63+ET63</f>
        <v>0</v>
      </c>
      <c r="EV64" s="5"/>
      <c r="EW64" s="31">
        <f t="shared" ref="EW64" si="305">EW63+EV63</f>
        <v>0</v>
      </c>
      <c r="EX64" s="5"/>
      <c r="EY64" s="31" t="e">
        <f t="shared" ref="EY64" si="306">EY63+EX63</f>
        <v>#REF!</v>
      </c>
      <c r="EZ64" s="5"/>
      <c r="FA64" s="31">
        <f t="shared" ref="FA64" si="307">FA63+EZ63</f>
        <v>0</v>
      </c>
      <c r="FB64" s="5"/>
      <c r="FC64" s="31">
        <f t="shared" ref="FC64" si="308">FC63+FB63</f>
        <v>0</v>
      </c>
      <c r="FD64" s="5"/>
      <c r="FE64" s="31">
        <f t="shared" ref="FE64" si="309">FE63+FD63</f>
        <v>0</v>
      </c>
      <c r="FF64" s="5"/>
      <c r="FG64" s="31">
        <f t="shared" ref="FG64" si="310">FG63+FF63</f>
        <v>0</v>
      </c>
      <c r="FH64" s="5"/>
      <c r="FI64" s="31">
        <f t="shared" ref="FI64" si="311">FI63+FH63</f>
        <v>0</v>
      </c>
      <c r="FJ64" s="5"/>
      <c r="FK64" s="31">
        <f t="shared" ref="FK64" si="312">FK63+FJ63</f>
        <v>0</v>
      </c>
      <c r="FL64" s="5"/>
      <c r="FM64" s="31">
        <f t="shared" ref="FM64" si="313">FM63+FL63</f>
        <v>0</v>
      </c>
      <c r="FN64" s="5"/>
      <c r="FO64" s="31">
        <f t="shared" ref="FO64" si="314">FO63+FN63</f>
        <v>0</v>
      </c>
      <c r="FP64" s="5"/>
      <c r="FQ64" s="31">
        <f t="shared" ref="FQ64" si="315">FQ63+FP63</f>
        <v>0</v>
      </c>
      <c r="FR64" s="5"/>
      <c r="FS64" s="31">
        <f t="shared" ref="FS64" si="316">FS63+FR63</f>
        <v>0</v>
      </c>
      <c r="FT64" s="5"/>
      <c r="FU64" s="31" t="e">
        <f t="shared" ref="FU64" si="317">FU63+FT63</f>
        <v>#REF!</v>
      </c>
      <c r="FV64" s="5"/>
      <c r="FW64" s="31">
        <f t="shared" ref="FW64" si="318">FW63+FV63</f>
        <v>0</v>
      </c>
      <c r="FX64" s="5"/>
      <c r="FY64" s="31">
        <f t="shared" ref="FY64" si="319">FY63+FX63</f>
        <v>0</v>
      </c>
      <c r="FZ64" s="5"/>
      <c r="GA64" s="31">
        <f t="shared" ref="GA64" si="320">GA63+FZ63</f>
        <v>0</v>
      </c>
      <c r="GB64" s="5"/>
      <c r="GC64" s="31">
        <f t="shared" ref="GC64" si="321">GC63+GB63</f>
        <v>0</v>
      </c>
      <c r="GD64" s="5"/>
      <c r="GE64" s="31">
        <f t="shared" ref="GE64" si="322">GE63+GD63</f>
        <v>0</v>
      </c>
      <c r="GF64" s="5"/>
      <c r="GG64" s="31" t="e">
        <f t="shared" ref="GG64" si="323">GG63+GF63</f>
        <v>#REF!</v>
      </c>
      <c r="GH64" s="5"/>
      <c r="GI64" s="31">
        <f t="shared" ref="GI64" si="324">GI63+GH63</f>
        <v>0</v>
      </c>
      <c r="GJ64" s="5"/>
      <c r="GK64" s="31" t="e">
        <f t="shared" ref="GK64" si="325">GK63+GJ63</f>
        <v>#REF!</v>
      </c>
      <c r="GL64" s="5"/>
      <c r="GM64" s="31">
        <f t="shared" ref="GM64" si="326">GM63+GL63</f>
        <v>0</v>
      </c>
      <c r="GN64" s="5"/>
      <c r="GO64" s="31">
        <f t="shared" ref="GO64" si="327">GO63+GN63</f>
        <v>0</v>
      </c>
      <c r="GP64" s="5"/>
      <c r="GQ64" s="31">
        <f t="shared" ref="GQ64" si="328">GQ63+GP63</f>
        <v>0</v>
      </c>
      <c r="GR64" s="5"/>
      <c r="GS64" s="31">
        <f t="shared" ref="GS64" si="329">GS63+GR63</f>
        <v>0</v>
      </c>
      <c r="GT64" s="5"/>
      <c r="GU64" s="31" t="e">
        <f t="shared" ref="GU64" si="330">GU63+GT63</f>
        <v>#REF!</v>
      </c>
      <c r="GV64" s="5"/>
      <c r="GW64" s="31">
        <f t="shared" ref="GW64" si="331">GW63+GV63</f>
        <v>0</v>
      </c>
      <c r="GX64" s="5"/>
      <c r="GY64" s="31">
        <f t="shared" ref="GY64" si="332">GY63+GX63</f>
        <v>0</v>
      </c>
      <c r="GZ64" s="5"/>
      <c r="HA64" s="31" t="e">
        <f t="shared" ref="HA64" si="333">HA63+GZ63</f>
        <v>#REF!</v>
      </c>
      <c r="HB64" s="5"/>
      <c r="HC64" s="31" t="e">
        <f t="shared" ref="HC64" si="334">HC63+HB63</f>
        <v>#REF!</v>
      </c>
      <c r="HD64" s="5"/>
      <c r="HE64" s="31">
        <f t="shared" ref="HE64" si="335">HE63+HD63</f>
        <v>0</v>
      </c>
      <c r="HF64" s="5"/>
      <c r="HG64" s="31">
        <f t="shared" ref="HG64" si="336">HG63+HF63</f>
        <v>0</v>
      </c>
      <c r="HH64" s="5"/>
      <c r="HI64" s="31" t="e">
        <f t="shared" ref="HI64" si="337">HI63+HH63</f>
        <v>#REF!</v>
      </c>
      <c r="HJ64" s="5"/>
      <c r="HK64" s="31">
        <f t="shared" ref="HK64" si="338">HK63+HJ63</f>
        <v>0</v>
      </c>
      <c r="HL64" s="5"/>
      <c r="HM64" s="31" t="e">
        <f t="shared" ref="HM64" si="339">HM63+HL63</f>
        <v>#REF!</v>
      </c>
      <c r="HN64" s="5"/>
      <c r="HO64" s="31" t="e">
        <f t="shared" ref="HO64" si="340">HO63+HN63</f>
        <v>#REF!</v>
      </c>
      <c r="HP64" s="5"/>
      <c r="HQ64" s="31">
        <f t="shared" ref="HQ64" si="341">HQ63+HP63</f>
        <v>0</v>
      </c>
      <c r="HR64" s="5"/>
      <c r="HS64" s="31">
        <f t="shared" ref="HS64" si="342">HS63+HR63</f>
        <v>0</v>
      </c>
      <c r="HT64" s="5"/>
      <c r="HU64" s="31" t="e">
        <f t="shared" ref="HU64" si="343">HU63+HT63</f>
        <v>#REF!</v>
      </c>
      <c r="HV64" s="5"/>
      <c r="HW64" s="31">
        <f t="shared" ref="HW64" si="344">HW63+HV63</f>
        <v>0</v>
      </c>
      <c r="HX64" s="5"/>
      <c r="HY64" s="31" t="e">
        <f t="shared" ref="HY64" si="345">HY63+HX63</f>
        <v>#REF!</v>
      </c>
      <c r="HZ64" s="5"/>
      <c r="IA64" s="31">
        <f t="shared" ref="IA64" si="346">IA63+HZ63</f>
        <v>0</v>
      </c>
      <c r="IB64" s="5"/>
      <c r="IC64" s="31">
        <f t="shared" ref="IC64" si="347">IC63+IB63</f>
        <v>0</v>
      </c>
      <c r="ID64" s="5"/>
      <c r="IE64" s="5"/>
      <c r="IF64" s="5"/>
    </row>
    <row r="65" spans="1:240" ht="18.75" x14ac:dyDescent="0.3">
      <c r="A65" s="5"/>
      <c r="B65" s="50" t="s">
        <v>168</v>
      </c>
      <c r="C65" s="51"/>
      <c r="D65" s="51"/>
      <c r="E65" s="21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  <c r="AZ65" s="51"/>
      <c r="BA65" s="51"/>
      <c r="BB65" s="51"/>
      <c r="BC65" s="51"/>
      <c r="BD65" s="51"/>
      <c r="BE65" s="51"/>
      <c r="BF65" s="51"/>
      <c r="BG65" s="51"/>
      <c r="BH65" s="51"/>
      <c r="BI65" s="51"/>
      <c r="BJ65" s="51"/>
      <c r="BK65" s="51"/>
      <c r="BL65" s="51"/>
      <c r="BM65" s="51"/>
      <c r="BN65" s="51"/>
      <c r="BO65" s="51"/>
      <c r="BP65" s="51"/>
      <c r="BQ65" s="51"/>
      <c r="BR65" s="51"/>
      <c r="BS65" s="51"/>
      <c r="BT65" s="51"/>
      <c r="BU65" s="51"/>
      <c r="BV65" s="51"/>
      <c r="BW65" s="51"/>
      <c r="BX65" s="51"/>
      <c r="BY65" s="51"/>
      <c r="BZ65" s="51"/>
      <c r="CA65" s="51"/>
      <c r="CB65" s="51"/>
      <c r="CC65" s="51"/>
      <c r="CD65" s="51"/>
      <c r="CE65" s="51"/>
      <c r="CF65" s="51"/>
      <c r="CG65" s="51"/>
      <c r="CH65" s="51"/>
      <c r="CI65" s="51"/>
      <c r="CJ65" s="51"/>
      <c r="CK65" s="51"/>
      <c r="CL65" s="51"/>
      <c r="CM65" s="51"/>
      <c r="CN65" s="51"/>
      <c r="CO65" s="51"/>
      <c r="CP65" s="51"/>
      <c r="CQ65" s="51"/>
      <c r="CR65" s="51"/>
      <c r="CS65" s="51"/>
      <c r="CT65" s="51"/>
      <c r="CU65" s="51"/>
      <c r="CV65" s="51"/>
      <c r="CW65" s="51"/>
      <c r="CX65" s="51"/>
      <c r="CY65" s="51"/>
      <c r="CZ65" s="51"/>
      <c r="DA65" s="51"/>
      <c r="DB65" s="51"/>
      <c r="DC65" s="51"/>
      <c r="DD65" s="51"/>
      <c r="DE65" s="51"/>
      <c r="DF65" s="51"/>
      <c r="DG65" s="51"/>
      <c r="DH65" s="72"/>
      <c r="DI65" s="51"/>
      <c r="DJ65" s="51"/>
      <c r="DK65" s="72"/>
      <c r="DL65" s="51"/>
      <c r="DM65" s="196"/>
      <c r="DN65" s="5"/>
      <c r="DO65" s="95"/>
      <c r="DP65" s="308"/>
      <c r="DQ65" s="5"/>
      <c r="DR65" s="51"/>
      <c r="DS65" s="5"/>
      <c r="DT65" s="5"/>
      <c r="DU65" s="5"/>
      <c r="DV65" s="5"/>
      <c r="DW65" s="5"/>
      <c r="DX65" s="315"/>
      <c r="DY65" s="5"/>
      <c r="DZ65" s="309" t="str">
        <f t="shared" si="279"/>
        <v/>
      </c>
      <c r="EA65" s="5"/>
      <c r="EB65" s="51"/>
      <c r="EC65" s="51"/>
      <c r="ED65" s="51"/>
      <c r="EE65" s="51"/>
      <c r="EF65" s="51"/>
      <c r="EG65" s="51"/>
      <c r="EH65" s="51"/>
      <c r="EI65" s="51"/>
      <c r="EJ65" s="51"/>
      <c r="EK65" s="51"/>
      <c r="EL65" s="51"/>
      <c r="EM65" s="51"/>
      <c r="EN65" s="51"/>
      <c r="EO65" s="51"/>
      <c r="EP65" s="51"/>
      <c r="EQ65" s="51"/>
      <c r="ER65" s="51"/>
      <c r="ES65" s="51"/>
      <c r="ET65" s="51"/>
      <c r="EU65" s="51"/>
      <c r="EV65" s="51"/>
      <c r="EW65" s="51"/>
      <c r="EX65" s="51"/>
      <c r="EY65" s="51"/>
      <c r="EZ65" s="51"/>
      <c r="FA65" s="51"/>
      <c r="FB65" s="51"/>
      <c r="FC65" s="51"/>
      <c r="FD65" s="51"/>
      <c r="FE65" s="51"/>
      <c r="FF65" s="51"/>
      <c r="FG65" s="51"/>
      <c r="FH65" s="51"/>
      <c r="FI65" s="51"/>
      <c r="FJ65" s="51"/>
      <c r="FK65" s="51"/>
      <c r="FL65" s="51"/>
      <c r="FM65" s="51"/>
      <c r="FN65" s="51"/>
      <c r="FO65" s="51"/>
      <c r="FP65" s="51"/>
      <c r="FQ65" s="51"/>
      <c r="FR65" s="51"/>
      <c r="FS65" s="51"/>
      <c r="FT65" s="51"/>
      <c r="FU65" s="51"/>
      <c r="FV65" s="51"/>
      <c r="FW65" s="51"/>
      <c r="FX65" s="51"/>
      <c r="FY65" s="51"/>
      <c r="FZ65" s="51"/>
      <c r="GA65" s="51"/>
      <c r="GB65" s="51"/>
      <c r="GC65" s="51"/>
      <c r="GD65" s="51"/>
      <c r="GE65" s="51"/>
      <c r="GF65" s="51"/>
      <c r="GG65" s="51"/>
      <c r="GH65" s="51"/>
      <c r="GI65" s="51"/>
      <c r="GJ65" s="51"/>
      <c r="GK65" s="51"/>
      <c r="GL65" s="51"/>
      <c r="GM65" s="51"/>
      <c r="GN65" s="51"/>
      <c r="GO65" s="51"/>
      <c r="GP65" s="51"/>
      <c r="GQ65" s="51"/>
      <c r="GR65" s="51"/>
      <c r="GS65" s="51"/>
      <c r="GT65" s="51"/>
      <c r="GU65" s="51"/>
      <c r="GV65" s="51"/>
      <c r="GW65" s="51"/>
      <c r="GX65" s="51"/>
      <c r="GY65" s="51"/>
      <c r="GZ65" s="51"/>
      <c r="HA65" s="51"/>
      <c r="HB65" s="51"/>
      <c r="HC65" s="51"/>
      <c r="HD65" s="51"/>
      <c r="HE65" s="51"/>
      <c r="HF65" s="51"/>
      <c r="HG65" s="51"/>
      <c r="HH65" s="51"/>
      <c r="HI65" s="51"/>
      <c r="HJ65" s="51"/>
      <c r="HK65" s="51"/>
      <c r="HL65" s="51"/>
      <c r="HM65" s="51"/>
      <c r="HN65" s="51"/>
      <c r="HO65" s="51"/>
      <c r="HP65" s="51"/>
      <c r="HQ65" s="51"/>
      <c r="HR65" s="51"/>
      <c r="HS65" s="51"/>
      <c r="HT65" s="51"/>
      <c r="HU65" s="51"/>
      <c r="HV65" s="51"/>
      <c r="HW65" s="51"/>
      <c r="HX65" s="51"/>
      <c r="HY65" s="51"/>
      <c r="HZ65" s="51"/>
      <c r="IA65" s="51"/>
      <c r="IB65" s="51"/>
      <c r="IC65" s="51"/>
      <c r="ID65" s="5"/>
      <c r="IE65" s="5"/>
      <c r="IF65" s="5"/>
    </row>
    <row r="66" spans="1:240" x14ac:dyDescent="0.25">
      <c r="A66" s="5" t="s">
        <v>283</v>
      </c>
      <c r="B66" s="91" t="s">
        <v>64</v>
      </c>
      <c r="C66" s="20" t="s">
        <v>63</v>
      </c>
      <c r="D66" s="217">
        <f t="shared" ref="D66:D67" si="348">IF((DV66+DT66)&gt;0,DV66+DT66,"")</f>
        <v>184</v>
      </c>
      <c r="E66" s="215"/>
      <c r="F66" s="49"/>
      <c r="G66" s="59"/>
      <c r="H66" s="49"/>
      <c r="I66" s="59"/>
      <c r="J66" s="49"/>
      <c r="K66" s="59"/>
      <c r="L66" s="49"/>
      <c r="M66" s="59"/>
      <c r="N66" s="49"/>
      <c r="O66" s="59"/>
      <c r="P66" s="49"/>
      <c r="Q66" s="59"/>
      <c r="R66" s="49"/>
      <c r="S66" s="59"/>
      <c r="T66" s="49"/>
      <c r="U66" s="59"/>
      <c r="V66" s="49"/>
      <c r="W66" s="59"/>
      <c r="X66" s="49"/>
      <c r="Y66" s="59"/>
      <c r="Z66" s="49"/>
      <c r="AA66" s="190"/>
      <c r="AB66" s="49"/>
      <c r="AC66" s="59"/>
      <c r="AD66" s="49"/>
      <c r="AE66" s="190"/>
      <c r="AF66" s="49"/>
      <c r="AG66" s="59"/>
      <c r="AH66" s="49"/>
      <c r="AI66" s="59"/>
      <c r="AJ66" s="49"/>
      <c r="AK66" s="59"/>
      <c r="AL66" s="49"/>
      <c r="AM66" s="59"/>
      <c r="AN66" s="49"/>
      <c r="AO66" s="59"/>
      <c r="AP66" s="49"/>
      <c r="AQ66" s="59"/>
      <c r="AR66" s="49"/>
      <c r="AS66" s="59"/>
      <c r="AT66" s="49"/>
      <c r="AU66" s="59"/>
      <c r="AV66" s="49"/>
      <c r="AW66" s="59"/>
      <c r="AX66" s="49"/>
      <c r="AY66" s="59"/>
      <c r="AZ66" s="49"/>
      <c r="BA66" s="59"/>
      <c r="BB66" s="49"/>
      <c r="BC66" s="59"/>
      <c r="BD66" s="49"/>
      <c r="BE66" s="59"/>
      <c r="BF66" s="49"/>
      <c r="BG66" s="59"/>
      <c r="BH66" s="49"/>
      <c r="BI66" s="59"/>
      <c r="BJ66" s="49"/>
      <c r="BK66" s="59"/>
      <c r="BL66" s="49"/>
      <c r="BM66" s="59"/>
      <c r="BN66" s="49"/>
      <c r="BO66" s="59"/>
      <c r="BP66" s="49"/>
      <c r="BQ66" s="190"/>
      <c r="BR66" s="49"/>
      <c r="BS66" s="59"/>
      <c r="BT66" s="49"/>
      <c r="BU66" s="59"/>
      <c r="BV66" s="49"/>
      <c r="BW66" s="59"/>
      <c r="BX66" s="49"/>
      <c r="BY66" s="59"/>
      <c r="BZ66" s="49"/>
      <c r="CA66" s="59"/>
      <c r="CB66" s="49"/>
      <c r="CC66" s="190"/>
      <c r="CD66" s="49"/>
      <c r="CE66" s="59"/>
      <c r="CF66" s="49"/>
      <c r="CG66" s="59"/>
      <c r="CH66" s="49"/>
      <c r="CI66" s="59"/>
      <c r="CJ66" s="49"/>
      <c r="CK66" s="59"/>
      <c r="CL66" s="49"/>
      <c r="CM66" s="59"/>
      <c r="CN66" s="49"/>
      <c r="CO66" s="59"/>
      <c r="CP66" s="49">
        <v>184</v>
      </c>
      <c r="CQ66" s="59"/>
      <c r="CR66" s="49"/>
      <c r="CS66" s="59"/>
      <c r="CT66" s="49"/>
      <c r="CU66" s="190"/>
      <c r="CV66" s="49"/>
      <c r="CW66" s="59"/>
      <c r="CX66" s="49"/>
      <c r="CY66" s="59"/>
      <c r="CZ66" s="49"/>
      <c r="DA66" s="59"/>
      <c r="DB66" s="49"/>
      <c r="DC66" s="59"/>
      <c r="DD66" s="49"/>
      <c r="DE66" s="190"/>
      <c r="DF66" s="49"/>
      <c r="DG66" s="190"/>
      <c r="DH66" s="73"/>
      <c r="DI66" s="69"/>
      <c r="DJ66" s="77"/>
      <c r="DK66" s="73"/>
      <c r="DL66" s="76"/>
      <c r="DM66" s="77"/>
      <c r="DN66" s="5"/>
      <c r="DO66" s="96"/>
      <c r="DP66" s="310"/>
      <c r="DQ66" s="5"/>
      <c r="DR66" s="59"/>
      <c r="DS66" s="5"/>
      <c r="DT66" s="31">
        <f t="shared" ref="DT66:DT88" si="349">DL66+DI66+DF66+L66+CX66+BX66+AX66+AF66+AL66+BZ66+DB66+CR66+CP66+CL66+CH66+CF66+CD66+BN66+AR66+N66-DP66+DD66+BP66+CB66+Z66+CT66+BJ66+DR66+CZ66+CV66+CN66+CJ66+BV66+BT66+BR66+BL66+BH66+BF66+BD66+BB66+AZ66+AV66+AT66+AP66+AN66+AJ66+AH66+AD66+AB66+X66+V66+T66+R66+P66+J66+H66+F66</f>
        <v>184</v>
      </c>
      <c r="DU66" s="31" t="e">
        <f>(DT66*(VLOOKUP(A66,#REF!,29,0)))-(IF(DO66="x",MROUND(DP66*(VLOOKUP(A66,#REF!,29,0)*0.08),0.05),0))</f>
        <v>#REF!</v>
      </c>
      <c r="DV66" s="31">
        <f t="shared" ref="DV66:DV88" si="350">DM66+DJ66+DG66+M66+CY66+BY66+AY66+AG66+AM66+CA66+DC66+CS66+CQ66+CM66+CI66+CG66+CE66+BO66+AS66+O66+DE66+BQ66+CC66+AA66+CU66+BK66+DA66+CW66+CO66+CK66+BW66+BU66+BS66+BM66+BI66+BG66+BE66+BC66+BA66+AW66+AU66+AQ66+AO66+AK66+AI66+AE66+AC66+Y66+W66+U66+S66+Q66+K66+I66+G66</f>
        <v>0</v>
      </c>
      <c r="DW66" s="31" t="e">
        <f>(DV66*(VLOOKUP(A66,#REF!,31,0)))</f>
        <v>#REF!</v>
      </c>
      <c r="DX66" s="318" t="e">
        <f>VLOOKUP(A66,#REF!,33,0)</f>
        <v>#REF!</v>
      </c>
      <c r="DY66" s="31" t="e">
        <f t="shared" ref="DY66:DY88" si="351">DX66-(DW66+DU66)</f>
        <v>#REF!</v>
      </c>
      <c r="DZ66" s="309" t="e">
        <f t="shared" si="279"/>
        <v>#REF!</v>
      </c>
      <c r="EA66" s="5"/>
      <c r="EB66" s="41" t="str">
        <f>IF(F66&gt;0,(VLOOKUP($A66,#REF!,29,0)*F66),"")</f>
        <v/>
      </c>
      <c r="EC66" s="55" t="str">
        <f>IF(G66&gt;0,(VLOOKUP($A66,#REF!,31,0)*G66),"")</f>
        <v/>
      </c>
      <c r="ED66" s="41" t="str">
        <f>IF(H66&gt;0,(VLOOKUP($A66,#REF!,29,0)*H66),"")</f>
        <v/>
      </c>
      <c r="EE66" s="55" t="str">
        <f>IF(I66&gt;0,(VLOOKUP($A66,#REF!,31,0)*I66),"")</f>
        <v/>
      </c>
      <c r="EF66" s="41" t="str">
        <f>IF(J66&gt;0,(VLOOKUP($A66,#REF!,29,0)*J66),"")</f>
        <v/>
      </c>
      <c r="EG66" s="55" t="str">
        <f>IF(K66&gt;0,(VLOOKUP($A66,#REF!,31,0)*K66),"")</f>
        <v/>
      </c>
      <c r="EH66" s="41" t="str">
        <f>IF(L66&gt;0,(VLOOKUP($A66,#REF!,29,0)*L66),"")</f>
        <v/>
      </c>
      <c r="EI66" s="55" t="str">
        <f>IF(M66&gt;0,(VLOOKUP($A66,#REF!,31,0)*M66),"")</f>
        <v/>
      </c>
      <c r="EJ66" s="41" t="str">
        <f>IF(N66&gt;0,(VLOOKUP($A66,#REF!,29,0)*N66),"")</f>
        <v/>
      </c>
      <c r="EK66" s="55" t="str">
        <f>IF(O66&gt;0,(VLOOKUP($A66,#REF!,31,0)*O66),"")</f>
        <v/>
      </c>
      <c r="EL66" s="41" t="str">
        <f>IF(P66&gt;0,(VLOOKUP($A66,#REF!,29,0)*P66),"")</f>
        <v/>
      </c>
      <c r="EM66" s="55" t="str">
        <f>IF(Q66&gt;0,(VLOOKUP($A66,#REF!,31,0)*Q66),"")</f>
        <v/>
      </c>
      <c r="EN66" s="41" t="str">
        <f>IF(R66&gt;0,(VLOOKUP($A66,#REF!,29,0)*R66),"")</f>
        <v/>
      </c>
      <c r="EO66" s="55" t="str">
        <f>IF(S66&gt;0,(VLOOKUP($A66,#REF!,31,0)*S66),"")</f>
        <v/>
      </c>
      <c r="EP66" s="41" t="str">
        <f>IF(T66&gt;0,(VLOOKUP($A66,#REF!,29,0)*T66),"")</f>
        <v/>
      </c>
      <c r="EQ66" s="55" t="str">
        <f>IF(U66&gt;0,(VLOOKUP($A66,#REF!,31,0)*U66),"")</f>
        <v/>
      </c>
      <c r="ER66" s="41" t="str">
        <f>IF(V66&gt;0,(VLOOKUP($A66,#REF!,29,0)*V66),"")</f>
        <v/>
      </c>
      <c r="ES66" s="55" t="str">
        <f>IF(W66&gt;0,(VLOOKUP($A66,#REF!,31,0)*W66),"")</f>
        <v/>
      </c>
      <c r="ET66" s="41" t="str">
        <f>IF(X66&gt;0,(VLOOKUP($A66,#REF!,29,0)*X66),"")</f>
        <v/>
      </c>
      <c r="EU66" s="55" t="str">
        <f>IF(Y66&gt;0,(VLOOKUP($A66,#REF!,31,0)*Y66),"")</f>
        <v/>
      </c>
      <c r="EV66" s="41" t="str">
        <f>IF(Z66&gt;0,(VLOOKUP($A66,#REF!,29,0)*Z66),"")</f>
        <v/>
      </c>
      <c r="EW66" s="55" t="str">
        <f>IF(AA66&gt;0,(VLOOKUP($A66,#REF!,31,0)*AA66),"")</f>
        <v/>
      </c>
      <c r="EX66" s="41" t="str">
        <f>IF(AB66&gt;0,(VLOOKUP($A66,#REF!,29,0)*AB66),"")</f>
        <v/>
      </c>
      <c r="EY66" s="55" t="str">
        <f>IF(AC66&gt;0,(VLOOKUP($A66,#REF!,31,0)*AC66),"")</f>
        <v/>
      </c>
      <c r="EZ66" s="41" t="str">
        <f>IF(AD66&gt;0,(VLOOKUP($A66,#REF!,29,0)*AD66),"")</f>
        <v/>
      </c>
      <c r="FA66" s="55" t="str">
        <f>IF(AE66&gt;0,(VLOOKUP($A66,#REF!,31,0)*AE66),"")</f>
        <v/>
      </c>
      <c r="FB66" s="41" t="str">
        <f>IF(AF66&gt;0,(VLOOKUP($A66,#REF!,29,0)*AF66),"")</f>
        <v/>
      </c>
      <c r="FC66" s="55" t="str">
        <f>IF(AG66&gt;0,(VLOOKUP($A66,#REF!,31,0)*AG66),"")</f>
        <v/>
      </c>
      <c r="FD66" s="41" t="str">
        <f>IF(AH66&gt;0,(VLOOKUP($A66,#REF!,29,0)*AH66),"")</f>
        <v/>
      </c>
      <c r="FE66" s="55" t="str">
        <f>IF(AI66&gt;0,(VLOOKUP($A66,#REF!,31,0)*AI66),"")</f>
        <v/>
      </c>
      <c r="FF66" s="41" t="str">
        <f>IF(AJ66&gt;0,(VLOOKUP($A66,#REF!,29,0)*AJ66),"")</f>
        <v/>
      </c>
      <c r="FG66" s="55" t="str">
        <f>IF(AK66&gt;0,(VLOOKUP($A66,#REF!,31,0)*AK66),"")</f>
        <v/>
      </c>
      <c r="FH66" s="41" t="str">
        <f>IF(AL66&gt;0,(VLOOKUP($A66,#REF!,29,0)*AL66),"")</f>
        <v/>
      </c>
      <c r="FI66" s="55" t="str">
        <f>IF(AM66&gt;0,(VLOOKUP($A66,#REF!,31,0)*AM66),"")</f>
        <v/>
      </c>
      <c r="FJ66" s="41" t="str">
        <f>IF(AN66&gt;0,(VLOOKUP($A66,#REF!,29,0)*AN66),"")</f>
        <v/>
      </c>
      <c r="FK66" s="55" t="str">
        <f>IF(AO66&gt;0,(VLOOKUP($A66,#REF!,31,0)*AO66),"")</f>
        <v/>
      </c>
      <c r="FL66" s="41" t="str">
        <f>IF(AP66&gt;0,(VLOOKUP($A66,#REF!,29,0)*AP66),"")</f>
        <v/>
      </c>
      <c r="FM66" s="55" t="str">
        <f>IF(AQ66&gt;0,(VLOOKUP($A66,#REF!,31,0)*AQ66),"")</f>
        <v/>
      </c>
      <c r="FN66" s="41" t="str">
        <f>IF(AR66&gt;0,(VLOOKUP($A66,#REF!,29,0)*AR66),"")</f>
        <v/>
      </c>
      <c r="FO66" s="55" t="str">
        <f>IF(AS66&gt;0,(VLOOKUP($A66,#REF!,31,0)*AS66),"")</f>
        <v/>
      </c>
      <c r="FP66" s="41" t="str">
        <f>IF(AT66&gt;0,(VLOOKUP($A66,#REF!,29,0)*AT66),"")</f>
        <v/>
      </c>
      <c r="FQ66" s="55" t="str">
        <f>IF(AU66&gt;0,(VLOOKUP($A66,#REF!,31,0)*AU66),"")</f>
        <v/>
      </c>
      <c r="FR66" s="41" t="str">
        <f>IF(AV66&gt;0,(VLOOKUP($A66,#REF!,29,0)*AV66),"")</f>
        <v/>
      </c>
      <c r="FS66" s="55" t="str">
        <f>IF(AW66&gt;0,(VLOOKUP($A66,#REF!,31,0)*AW66),"")</f>
        <v/>
      </c>
      <c r="FT66" s="41" t="str">
        <f>IF(AX66&gt;0,(VLOOKUP($A66,#REF!,29,0)*AX66),"")</f>
        <v/>
      </c>
      <c r="FU66" s="55" t="str">
        <f>IF(AY66&gt;0,(VLOOKUP($A66,#REF!,31,0)*AY66),"")</f>
        <v/>
      </c>
      <c r="FV66" s="41" t="str">
        <f>IF(AZ66&gt;0,(VLOOKUP($A66,#REF!,29,0)*AZ66),"")</f>
        <v/>
      </c>
      <c r="FW66" s="55" t="str">
        <f>IF(BA66&gt;0,(VLOOKUP($A66,#REF!,31,0)*BA66),"")</f>
        <v/>
      </c>
      <c r="FX66" s="41" t="str">
        <f>IF(BB66&gt;0,(VLOOKUP($A66,#REF!,29,0)*BB66),"")</f>
        <v/>
      </c>
      <c r="FY66" s="55" t="str">
        <f>IF(BC66&gt;0,(VLOOKUP($A66,#REF!,31,0)*BC66),"")</f>
        <v/>
      </c>
      <c r="FZ66" s="41" t="str">
        <f>IF(BD66&gt;0,(VLOOKUP($A66,#REF!,29,0)*BD66),"")</f>
        <v/>
      </c>
      <c r="GA66" s="55" t="str">
        <f>IF(BE66&gt;0,(VLOOKUP($A66,#REF!,31,0)*BE66),"")</f>
        <v/>
      </c>
      <c r="GB66" s="41" t="str">
        <f>IF(BF66&gt;0,(VLOOKUP($A66,#REF!,29,0)*BF66),"")</f>
        <v/>
      </c>
      <c r="GC66" s="55" t="str">
        <f>IF(BG66&gt;0,(VLOOKUP($A66,#REF!,31,0)*BG66),"")</f>
        <v/>
      </c>
      <c r="GD66" s="41" t="str">
        <f>IF(BH66&gt;0,(VLOOKUP($A66,#REF!,29,0)*BH66),"")</f>
        <v/>
      </c>
      <c r="GE66" s="55" t="str">
        <f>IF(BI66&gt;0,(VLOOKUP($A66,#REF!,31,0)*BI66),"")</f>
        <v/>
      </c>
      <c r="GF66" s="41" t="str">
        <f>IF(BJ66&gt;0,(VLOOKUP($A66,#REF!,29,0)*BJ66),"")</f>
        <v/>
      </c>
      <c r="GG66" s="55" t="str">
        <f>IF(BK66&gt;0,(VLOOKUP($A66,#REF!,31,0)*BK66),"")</f>
        <v/>
      </c>
      <c r="GH66" s="41" t="str">
        <f>IF(BL66&gt;0,(VLOOKUP($A66,#REF!,29,0)*BL66),"")</f>
        <v/>
      </c>
      <c r="GI66" s="55" t="str">
        <f>IF(BM66&gt;0,(VLOOKUP($A66,#REF!,31,0)*BM66),"")</f>
        <v/>
      </c>
      <c r="GJ66" s="41" t="str">
        <f>IF(BN66&gt;0,(VLOOKUP($A66,#REF!,29,0)*BN66),"")</f>
        <v/>
      </c>
      <c r="GK66" s="55" t="str">
        <f>IF(BO66&gt;0,(VLOOKUP($A66,#REF!,31,0)*BO66),"")</f>
        <v/>
      </c>
      <c r="GL66" s="41" t="str">
        <f>IF(BP66&gt;0,(VLOOKUP($A66,#REF!,29,0)*BP66),"")</f>
        <v/>
      </c>
      <c r="GM66" s="55" t="str">
        <f>IF(BQ66&gt;0,(VLOOKUP($A66,#REF!,31,0)*BQ66),"")</f>
        <v/>
      </c>
      <c r="GN66" s="41" t="str">
        <f>IF(BR66&gt;0,(VLOOKUP($A66,#REF!,29,0)*BR66),"")</f>
        <v/>
      </c>
      <c r="GO66" s="55" t="str">
        <f>IF(BS66&gt;0,(VLOOKUP($A66,#REF!,31,0)*BS66),"")</f>
        <v/>
      </c>
      <c r="GP66" s="41" t="str">
        <f>IF(BT66&gt;0,(VLOOKUP($A66,#REF!,29,0)*BT66),"")</f>
        <v/>
      </c>
      <c r="GQ66" s="55" t="str">
        <f>IF(BU66&gt;0,(VLOOKUP($A66,#REF!,31,0)*BU66),"")</f>
        <v/>
      </c>
      <c r="GR66" s="41" t="str">
        <f>IF(BV66&gt;0,(VLOOKUP($A66,#REF!,29,0)*BV66),"")</f>
        <v/>
      </c>
      <c r="GS66" s="55" t="str">
        <f>IF(BW66&gt;0,(VLOOKUP($A66,#REF!,31,0)*BW66),"")</f>
        <v/>
      </c>
      <c r="GT66" s="41" t="str">
        <f>IF(BX66&gt;0,(VLOOKUP($A66,#REF!,29,0)*BX66),"")</f>
        <v/>
      </c>
      <c r="GU66" s="55" t="str">
        <f>IF(BY66&gt;0,(VLOOKUP($A66,#REF!,31,0)*BY66),"")</f>
        <v/>
      </c>
      <c r="GV66" s="41" t="str">
        <f>IF(BZ66&gt;0,(VLOOKUP($A66,#REF!,29,0)*BZ66),"")</f>
        <v/>
      </c>
      <c r="GW66" s="55" t="str">
        <f>IF(CA66&gt;0,(VLOOKUP($A66,#REF!,31,0)*CA66),"")</f>
        <v/>
      </c>
      <c r="GX66" s="41" t="str">
        <f>IF(CB66&gt;0,(VLOOKUP($A66,#REF!,29,0)*CB66),"")</f>
        <v/>
      </c>
      <c r="GY66" s="55" t="str">
        <f>IF(CC66&gt;0,(VLOOKUP($A66,#REF!,31,0)*CC66),"")</f>
        <v/>
      </c>
      <c r="GZ66" s="41" t="str">
        <f>IF(CD66&gt;0,(VLOOKUP($A66,#REF!,29,0)*CD66),"")</f>
        <v/>
      </c>
      <c r="HA66" s="55" t="str">
        <f>IF(CE66&gt;0,(VLOOKUP($A66,#REF!,31,0)*CE66),"")</f>
        <v/>
      </c>
      <c r="HB66" s="41" t="str">
        <f>IF(CF66&gt;0,(VLOOKUP($A66,#REF!,29,0)*CF66),"")</f>
        <v/>
      </c>
      <c r="HC66" s="55" t="str">
        <f>IF(CG66&gt;0,(VLOOKUP($A66,#REF!,31,0)*CG66),"")</f>
        <v/>
      </c>
      <c r="HD66" s="41" t="str">
        <f>IF(CH66&gt;0,(VLOOKUP($A66,#REF!,29,0)*CH66),"")</f>
        <v/>
      </c>
      <c r="HE66" s="55" t="str">
        <f>IF(CI66&gt;0,(VLOOKUP($A66,#REF!,31,0)*CI66),"")</f>
        <v/>
      </c>
      <c r="HF66" s="41" t="str">
        <f>IF(CJ66&gt;0,(VLOOKUP($A66,#REF!,29,0)*CJ66),"")</f>
        <v/>
      </c>
      <c r="HG66" s="55" t="str">
        <f>IF(CK66&gt;0,(VLOOKUP($A66,#REF!,31,0)*CK66),"")</f>
        <v/>
      </c>
      <c r="HH66" s="41" t="str">
        <f>IF(CL66&gt;0,(VLOOKUP($A66,#REF!,29,0)*CL66),"")</f>
        <v/>
      </c>
      <c r="HI66" s="55" t="str">
        <f>IF(CM66&gt;0,(VLOOKUP($A66,#REF!,31,0)*CM66),"")</f>
        <v/>
      </c>
      <c r="HJ66" s="41" t="str">
        <f>IF(CN66&gt;0,(VLOOKUP($A66,#REF!,29,0)*CN66),"")</f>
        <v/>
      </c>
      <c r="HK66" s="55" t="str">
        <f>IF(CO66&gt;0,(VLOOKUP($A66,#REF!,31,0)*CO66),"")</f>
        <v/>
      </c>
      <c r="HL66" s="41" t="e">
        <f>IF(CP66&gt;0,(VLOOKUP($A66,#REF!,29,0)*CP66),"")</f>
        <v>#REF!</v>
      </c>
      <c r="HM66" s="55" t="str">
        <f>IF(CQ66&gt;0,(VLOOKUP($A66,#REF!,31,0)*CQ66),"")</f>
        <v/>
      </c>
      <c r="HN66" s="41" t="str">
        <f>IF(CR66&gt;0,(VLOOKUP($A66,#REF!,29,0)*CR66),"")</f>
        <v/>
      </c>
      <c r="HO66" s="55" t="str">
        <f>IF(CS66&gt;0,(VLOOKUP($A66,#REF!,31,0)*CS66),"")</f>
        <v/>
      </c>
      <c r="HP66" s="41" t="str">
        <f>IF(CT66&gt;0,(VLOOKUP($A66,#REF!,29,0)*CT66),"")</f>
        <v/>
      </c>
      <c r="HQ66" s="55" t="str">
        <f>IF(CU66&gt;0,(VLOOKUP($A66,#REF!,31,0)*CU66),"")</f>
        <v/>
      </c>
      <c r="HR66" s="41" t="str">
        <f>IF(CV66&gt;0,(VLOOKUP($A66,#REF!,29,0)*CV66),"")</f>
        <v/>
      </c>
      <c r="HS66" s="55" t="str">
        <f>IF(CW66&gt;0,(VLOOKUP($A66,#REF!,31,0)*CW66),"")</f>
        <v/>
      </c>
      <c r="HT66" s="41" t="str">
        <f>IF(CX66&gt;0,(VLOOKUP($A66,#REF!,29,0)*CX66),"")</f>
        <v/>
      </c>
      <c r="HU66" s="55" t="str">
        <f>IF(CY66&gt;0,(VLOOKUP($A66,#REF!,31,0)*CY66),"")</f>
        <v/>
      </c>
      <c r="HV66" s="41" t="str">
        <f>IF(CZ66&gt;0,(VLOOKUP($A66,#REF!,29,0)*CZ66),"")</f>
        <v/>
      </c>
      <c r="HW66" s="55" t="str">
        <f>IF(DA66&gt;0,(VLOOKUP($A66,#REF!,31,0)*DA66),"")</f>
        <v/>
      </c>
      <c r="HX66" s="41" t="str">
        <f>IF(DB66&gt;0,(VLOOKUP($A66,#REF!,29,0)*DB66),"")</f>
        <v/>
      </c>
      <c r="HY66" s="55" t="str">
        <f>IF(DC66&gt;0,(VLOOKUP($A66,#REF!,31,0)*DC66),"")</f>
        <v/>
      </c>
      <c r="HZ66" s="41" t="str">
        <f>IF(DD66&gt;0,(VLOOKUP($A66,#REF!,29,0)*DD66),"")</f>
        <v/>
      </c>
      <c r="IA66" s="55" t="str">
        <f>IF(DE66&gt;0,(VLOOKUP($A66,#REF!,31,0)*DE66),"")</f>
        <v/>
      </c>
      <c r="IB66" s="41" t="str">
        <f>IF(DF66&gt;0,(VLOOKUP($A66,#REF!,29,0)*DF66),"")</f>
        <v/>
      </c>
      <c r="IC66" s="55" t="str">
        <f>IF(DG66&gt;0,(VLOOKUP($A66,#REF!,31,0)*DG66),"")</f>
        <v/>
      </c>
      <c r="ID66" s="5"/>
      <c r="IE66" s="5"/>
      <c r="IF66" s="5"/>
    </row>
    <row r="67" spans="1:240" x14ac:dyDescent="0.25">
      <c r="A67" s="344" t="s">
        <v>1878</v>
      </c>
      <c r="B67" s="368" t="s">
        <v>1871</v>
      </c>
      <c r="C67" s="346" t="s">
        <v>1872</v>
      </c>
      <c r="D67" s="347">
        <f t="shared" si="348"/>
        <v>170.5</v>
      </c>
      <c r="E67" s="348"/>
      <c r="F67" s="349"/>
      <c r="G67" s="350"/>
      <c r="H67" s="349"/>
      <c r="I67" s="350"/>
      <c r="J67" s="349"/>
      <c r="K67" s="350"/>
      <c r="L67" s="349"/>
      <c r="M67" s="350"/>
      <c r="N67" s="349"/>
      <c r="O67" s="350"/>
      <c r="P67" s="349"/>
      <c r="Q67" s="350"/>
      <c r="R67" s="349"/>
      <c r="S67" s="350"/>
      <c r="T67" s="349"/>
      <c r="U67" s="350"/>
      <c r="V67" s="349"/>
      <c r="W67" s="350"/>
      <c r="X67" s="349"/>
      <c r="Y67" s="350"/>
      <c r="Z67" s="349"/>
      <c r="AA67" s="351"/>
      <c r="AB67" s="349"/>
      <c r="AC67" s="350"/>
      <c r="AD67" s="349"/>
      <c r="AE67" s="351"/>
      <c r="AF67" s="349"/>
      <c r="AG67" s="350"/>
      <c r="AH67" s="349"/>
      <c r="AI67" s="350"/>
      <c r="AJ67" s="349"/>
      <c r="AK67" s="350"/>
      <c r="AL67" s="349"/>
      <c r="AM67" s="350"/>
      <c r="AN67" s="349"/>
      <c r="AO67" s="350"/>
      <c r="AP67" s="349"/>
      <c r="AQ67" s="350"/>
      <c r="AR67" s="349"/>
      <c r="AS67" s="350"/>
      <c r="AT67" s="349"/>
      <c r="AU67" s="350"/>
      <c r="AV67" s="349"/>
      <c r="AW67" s="350"/>
      <c r="AX67" s="349"/>
      <c r="AY67" s="350"/>
      <c r="AZ67" s="349"/>
      <c r="BA67" s="350"/>
      <c r="BB67" s="349"/>
      <c r="BC67" s="350"/>
      <c r="BD67" s="349"/>
      <c r="BE67" s="350"/>
      <c r="BF67" s="349"/>
      <c r="BG67" s="350"/>
      <c r="BH67" s="349"/>
      <c r="BI67" s="350"/>
      <c r="BJ67" s="349"/>
      <c r="BK67" s="350"/>
      <c r="BL67" s="349"/>
      <c r="BM67" s="350"/>
      <c r="BN67" s="349">
        <v>146.5</v>
      </c>
      <c r="BO67" s="350">
        <v>24</v>
      </c>
      <c r="BP67" s="349"/>
      <c r="BQ67" s="351"/>
      <c r="BR67" s="349"/>
      <c r="BS67" s="350"/>
      <c r="BT67" s="349"/>
      <c r="BU67" s="350"/>
      <c r="BV67" s="349"/>
      <c r="BW67" s="350"/>
      <c r="BX67" s="349"/>
      <c r="BY67" s="350"/>
      <c r="BZ67" s="349"/>
      <c r="CA67" s="350"/>
      <c r="CB67" s="349"/>
      <c r="CC67" s="351"/>
      <c r="CD67" s="349"/>
      <c r="CE67" s="350"/>
      <c r="CF67" s="349"/>
      <c r="CG67" s="350"/>
      <c r="CH67" s="349"/>
      <c r="CI67" s="350"/>
      <c r="CJ67" s="349"/>
      <c r="CK67" s="350"/>
      <c r="CL67" s="349"/>
      <c r="CM67" s="350"/>
      <c r="CN67" s="349"/>
      <c r="CO67" s="350"/>
      <c r="CP67" s="349"/>
      <c r="CQ67" s="350"/>
      <c r="CR67" s="349"/>
      <c r="CS67" s="350"/>
      <c r="CT67" s="349"/>
      <c r="CU67" s="351"/>
      <c r="CV67" s="349"/>
      <c r="CW67" s="350"/>
      <c r="CX67" s="349"/>
      <c r="CY67" s="350"/>
      <c r="CZ67" s="349"/>
      <c r="DA67" s="350"/>
      <c r="DB67" s="349"/>
      <c r="DC67" s="350"/>
      <c r="DD67" s="349"/>
      <c r="DE67" s="351"/>
      <c r="DF67" s="349"/>
      <c r="DG67" s="351"/>
      <c r="DH67" s="352"/>
      <c r="DI67" s="353"/>
      <c r="DJ67" s="350"/>
      <c r="DK67" s="352"/>
      <c r="DL67" s="353"/>
      <c r="DM67" s="350"/>
      <c r="DN67" s="344"/>
      <c r="DO67" s="355"/>
      <c r="DP67" s="356"/>
      <c r="DQ67" s="344"/>
      <c r="DR67" s="350"/>
      <c r="DS67" s="344"/>
      <c r="DT67" s="357">
        <f t="shared" si="349"/>
        <v>146.5</v>
      </c>
      <c r="DU67" s="357" t="e">
        <f>(DT67*(VLOOKUP(A67,#REF!,29,0)))-(IF(DO67="x",MROUND(DP67*(VLOOKUP(A67,#REF!,29,0)*0.08),0.05),0))</f>
        <v>#REF!</v>
      </c>
      <c r="DV67" s="357">
        <f t="shared" si="350"/>
        <v>24</v>
      </c>
      <c r="DW67" s="357" t="e">
        <f>(DV67*(VLOOKUP(A67,#REF!,31,0)))</f>
        <v>#REF!</v>
      </c>
      <c r="DX67" s="358" t="e">
        <f>VLOOKUP(A67,#REF!,33,0)</f>
        <v>#REF!</v>
      </c>
      <c r="DY67" s="357" t="e">
        <f t="shared" ref="DY67" si="352">DX67-(DW67+DU67)</f>
        <v>#REF!</v>
      </c>
      <c r="DZ67" s="359" t="e">
        <f t="shared" ref="DZ67" si="353">IF(DY67=0,"","!!")</f>
        <v>#REF!</v>
      </c>
      <c r="EA67" s="344"/>
      <c r="EB67" s="349" t="str">
        <f>IF(F67&gt;0,(VLOOKUP($A67,#REF!,29,0)*F67),"")</f>
        <v/>
      </c>
      <c r="EC67" s="350" t="str">
        <f>IF(G67&gt;0,(VLOOKUP($A67,#REF!,31,0)*G67),"")</f>
        <v/>
      </c>
      <c r="ED67" s="349" t="str">
        <f>IF(H67&gt;0,(VLOOKUP($A67,#REF!,29,0)*H67),"")</f>
        <v/>
      </c>
      <c r="EE67" s="350" t="str">
        <f>IF(I67&gt;0,(VLOOKUP($A67,#REF!,31,0)*I67),"")</f>
        <v/>
      </c>
      <c r="EF67" s="349" t="str">
        <f>IF(J67&gt;0,(VLOOKUP($A67,#REF!,29,0)*J67),"")</f>
        <v/>
      </c>
      <c r="EG67" s="350" t="str">
        <f>IF(K67&gt;0,(VLOOKUP($A67,#REF!,31,0)*K67),"")</f>
        <v/>
      </c>
      <c r="EH67" s="349" t="str">
        <f>IF(L67&gt;0,(VLOOKUP($A67,#REF!,29,0)*L67),"")</f>
        <v/>
      </c>
      <c r="EI67" s="350" t="str">
        <f>IF(M67&gt;0,(VLOOKUP($A67,#REF!,31,0)*M67),"")</f>
        <v/>
      </c>
      <c r="EJ67" s="349" t="str">
        <f>IF(N67&gt;0,(VLOOKUP($A67,#REF!,29,0)*N67),"")</f>
        <v/>
      </c>
      <c r="EK67" s="350" t="str">
        <f>IF(O67&gt;0,(VLOOKUP($A67,#REF!,31,0)*O67),"")</f>
        <v/>
      </c>
      <c r="EL67" s="349" t="str">
        <f>IF(P67&gt;0,(VLOOKUP($A67,#REF!,29,0)*P67),"")</f>
        <v/>
      </c>
      <c r="EM67" s="350" t="str">
        <f>IF(Q67&gt;0,(VLOOKUP($A67,#REF!,31,0)*Q67),"")</f>
        <v/>
      </c>
      <c r="EN67" s="349" t="str">
        <f>IF(R67&gt;0,(VLOOKUP($A67,#REF!,29,0)*R67),"")</f>
        <v/>
      </c>
      <c r="EO67" s="350" t="str">
        <f>IF(S67&gt;0,(VLOOKUP($A67,#REF!,31,0)*S67),"")</f>
        <v/>
      </c>
      <c r="EP67" s="349" t="str">
        <f>IF(T67&gt;0,(VLOOKUP($A67,#REF!,29,0)*T67),"")</f>
        <v/>
      </c>
      <c r="EQ67" s="350" t="str">
        <f>IF(U67&gt;0,(VLOOKUP($A67,#REF!,31,0)*U67),"")</f>
        <v/>
      </c>
      <c r="ER67" s="349" t="str">
        <f>IF(V67&gt;0,(VLOOKUP($A67,#REF!,29,0)*V67),"")</f>
        <v/>
      </c>
      <c r="ES67" s="350" t="str">
        <f>IF(W67&gt;0,(VLOOKUP($A67,#REF!,31,0)*W67),"")</f>
        <v/>
      </c>
      <c r="ET67" s="349" t="str">
        <f>IF(X67&gt;0,(VLOOKUP($A67,#REF!,29,0)*X67),"")</f>
        <v/>
      </c>
      <c r="EU67" s="350" t="str">
        <f>IF(Y67&gt;0,(VLOOKUP($A67,#REF!,31,0)*Y67),"")</f>
        <v/>
      </c>
      <c r="EV67" s="349" t="str">
        <f>IF(Z67&gt;0,(VLOOKUP($A67,#REF!,29,0)*Z67),"")</f>
        <v/>
      </c>
      <c r="EW67" s="350" t="str">
        <f>IF(AA67&gt;0,(VLOOKUP($A67,#REF!,31,0)*AA67),"")</f>
        <v/>
      </c>
      <c r="EX67" s="349" t="str">
        <f>IF(AB67&gt;0,(VLOOKUP($A67,#REF!,29,0)*AB67),"")</f>
        <v/>
      </c>
      <c r="EY67" s="350" t="str">
        <f>IF(AC67&gt;0,(VLOOKUP($A67,#REF!,31,0)*AC67),"")</f>
        <v/>
      </c>
      <c r="EZ67" s="349" t="str">
        <f>IF(AD67&gt;0,(VLOOKUP($A67,#REF!,29,0)*AD67),"")</f>
        <v/>
      </c>
      <c r="FA67" s="350" t="str">
        <f>IF(AE67&gt;0,(VLOOKUP($A67,#REF!,31,0)*AE67),"")</f>
        <v/>
      </c>
      <c r="FB67" s="349" t="str">
        <f>IF(AF67&gt;0,(VLOOKUP($A67,#REF!,29,0)*AF67),"")</f>
        <v/>
      </c>
      <c r="FC67" s="350" t="str">
        <f>IF(AG67&gt;0,(VLOOKUP($A67,#REF!,31,0)*AG67),"")</f>
        <v/>
      </c>
      <c r="FD67" s="349" t="str">
        <f>IF(AH67&gt;0,(VLOOKUP($A67,#REF!,29,0)*AH67),"")</f>
        <v/>
      </c>
      <c r="FE67" s="350" t="str">
        <f>IF(AI67&gt;0,(VLOOKUP($A67,#REF!,31,0)*AI67),"")</f>
        <v/>
      </c>
      <c r="FF67" s="349" t="str">
        <f>IF(AJ67&gt;0,(VLOOKUP($A67,#REF!,29,0)*AJ67),"")</f>
        <v/>
      </c>
      <c r="FG67" s="350" t="str">
        <f>IF(AK67&gt;0,(VLOOKUP($A67,#REF!,31,0)*AK67),"")</f>
        <v/>
      </c>
      <c r="FH67" s="349" t="str">
        <f>IF(AL67&gt;0,(VLOOKUP($A67,#REF!,29,0)*AL67),"")</f>
        <v/>
      </c>
      <c r="FI67" s="350" t="str">
        <f>IF(AM67&gt;0,(VLOOKUP($A67,#REF!,31,0)*AM67),"")</f>
        <v/>
      </c>
      <c r="FJ67" s="349" t="str">
        <f>IF(AN67&gt;0,(VLOOKUP($A67,#REF!,29,0)*AN67),"")</f>
        <v/>
      </c>
      <c r="FK67" s="350" t="str">
        <f>IF(AO67&gt;0,(VLOOKUP($A67,#REF!,31,0)*AO67),"")</f>
        <v/>
      </c>
      <c r="FL67" s="349" t="str">
        <f>IF(AP67&gt;0,(VLOOKUP($A67,#REF!,29,0)*AP67),"")</f>
        <v/>
      </c>
      <c r="FM67" s="350" t="str">
        <f>IF(AQ67&gt;0,(VLOOKUP($A67,#REF!,31,0)*AQ67),"")</f>
        <v/>
      </c>
      <c r="FN67" s="349" t="str">
        <f>IF(AR67&gt;0,(VLOOKUP($A67,#REF!,29,0)*AR67),"")</f>
        <v/>
      </c>
      <c r="FO67" s="350" t="str">
        <f>IF(AS67&gt;0,(VLOOKUP($A67,#REF!,31,0)*AS67),"")</f>
        <v/>
      </c>
      <c r="FP67" s="349" t="str">
        <f>IF(AT67&gt;0,(VLOOKUP($A67,#REF!,29,0)*AT67),"")</f>
        <v/>
      </c>
      <c r="FQ67" s="350" t="str">
        <f>IF(AU67&gt;0,(VLOOKUP($A67,#REF!,31,0)*AU67),"")</f>
        <v/>
      </c>
      <c r="FR67" s="349" t="str">
        <f>IF(AV67&gt;0,(VLOOKUP($A67,#REF!,29,0)*AV67),"")</f>
        <v/>
      </c>
      <c r="FS67" s="350" t="str">
        <f>IF(AW67&gt;0,(VLOOKUP($A67,#REF!,31,0)*AW67),"")</f>
        <v/>
      </c>
      <c r="FT67" s="349" t="str">
        <f>IF(AX67&gt;0,(VLOOKUP($A67,#REF!,29,0)*AX67),"")</f>
        <v/>
      </c>
      <c r="FU67" s="350" t="str">
        <f>IF(AY67&gt;0,(VLOOKUP($A67,#REF!,31,0)*AY67),"")</f>
        <v/>
      </c>
      <c r="FV67" s="349" t="str">
        <f>IF(AZ67&gt;0,(VLOOKUP($A67,#REF!,29,0)*AZ67),"")</f>
        <v/>
      </c>
      <c r="FW67" s="350" t="str">
        <f>IF(BA67&gt;0,(VLOOKUP($A67,#REF!,31,0)*BA67),"")</f>
        <v/>
      </c>
      <c r="FX67" s="349" t="str">
        <f>IF(BB67&gt;0,(VLOOKUP($A67,#REF!,29,0)*BB67),"")</f>
        <v/>
      </c>
      <c r="FY67" s="350" t="str">
        <f>IF(BC67&gt;0,(VLOOKUP($A67,#REF!,31,0)*BC67),"")</f>
        <v/>
      </c>
      <c r="FZ67" s="349" t="str">
        <f>IF(BD67&gt;0,(VLOOKUP($A67,#REF!,29,0)*BD67),"")</f>
        <v/>
      </c>
      <c r="GA67" s="350" t="str">
        <f>IF(BE67&gt;0,(VLOOKUP($A67,#REF!,31,0)*BE67),"")</f>
        <v/>
      </c>
      <c r="GB67" s="349" t="str">
        <f>IF(BF67&gt;0,(VLOOKUP($A67,#REF!,29,0)*BF67),"")</f>
        <v/>
      </c>
      <c r="GC67" s="350" t="str">
        <f>IF(BG67&gt;0,(VLOOKUP($A67,#REF!,31,0)*BG67),"")</f>
        <v/>
      </c>
      <c r="GD67" s="349" t="str">
        <f>IF(BH67&gt;0,(VLOOKUP($A67,#REF!,29,0)*BH67),"")</f>
        <v/>
      </c>
      <c r="GE67" s="350" t="str">
        <f>IF(BI67&gt;0,(VLOOKUP($A67,#REF!,31,0)*BI67),"")</f>
        <v/>
      </c>
      <c r="GF67" s="349" t="str">
        <f>IF(BJ67&gt;0,(VLOOKUP($A67,#REF!,29,0)*BJ67),"")</f>
        <v/>
      </c>
      <c r="GG67" s="350" t="str">
        <f>IF(BK67&gt;0,(VLOOKUP($A67,#REF!,31,0)*BK67),"")</f>
        <v/>
      </c>
      <c r="GH67" s="349" t="str">
        <f>IF(BL67&gt;0,(VLOOKUP($A67,#REF!,29,0)*BL67),"")</f>
        <v/>
      </c>
      <c r="GI67" s="350" t="str">
        <f>IF(BM67&gt;0,(VLOOKUP($A67,#REF!,31,0)*BM67),"")</f>
        <v/>
      </c>
      <c r="GJ67" s="349" t="e">
        <f>IF(BN67&gt;0,(VLOOKUP($A67,#REF!,29,0)*BN67),"")</f>
        <v>#REF!</v>
      </c>
      <c r="GK67" s="350" t="e">
        <f>IF(BO67&gt;0,(VLOOKUP($A67,#REF!,31,0)*BO67),"")</f>
        <v>#REF!</v>
      </c>
      <c r="GL67" s="349" t="str">
        <f>IF(BP67&gt;0,(VLOOKUP($A67,#REF!,29,0)*BP67),"")</f>
        <v/>
      </c>
      <c r="GM67" s="350" t="str">
        <f>IF(BQ67&gt;0,(VLOOKUP($A67,#REF!,31,0)*BQ67),"")</f>
        <v/>
      </c>
      <c r="GN67" s="349" t="str">
        <f>IF(BR67&gt;0,(VLOOKUP($A67,#REF!,29,0)*BR67),"")</f>
        <v/>
      </c>
      <c r="GO67" s="350" t="str">
        <f>IF(BS67&gt;0,(VLOOKUP($A67,#REF!,31,0)*BS67),"")</f>
        <v/>
      </c>
      <c r="GP67" s="349" t="str">
        <f>IF(BT67&gt;0,(VLOOKUP($A67,#REF!,29,0)*BT67),"")</f>
        <v/>
      </c>
      <c r="GQ67" s="350" t="str">
        <f>IF(BU67&gt;0,(VLOOKUP($A67,#REF!,31,0)*BU67),"")</f>
        <v/>
      </c>
      <c r="GR67" s="349" t="str">
        <f>IF(BV67&gt;0,(VLOOKUP($A67,#REF!,29,0)*BV67),"")</f>
        <v/>
      </c>
      <c r="GS67" s="350" t="str">
        <f>IF(BW67&gt;0,(VLOOKUP($A67,#REF!,31,0)*BW67),"")</f>
        <v/>
      </c>
      <c r="GT67" s="349" t="str">
        <f>IF(BX67&gt;0,(VLOOKUP($A67,#REF!,29,0)*BX67),"")</f>
        <v/>
      </c>
      <c r="GU67" s="350" t="str">
        <f>IF(BY67&gt;0,(VLOOKUP($A67,#REF!,31,0)*BY67),"")</f>
        <v/>
      </c>
      <c r="GV67" s="349" t="str">
        <f>IF(BZ67&gt;0,(VLOOKUP($A67,#REF!,29,0)*BZ67),"")</f>
        <v/>
      </c>
      <c r="GW67" s="350" t="str">
        <f>IF(CA67&gt;0,(VLOOKUP($A67,#REF!,31,0)*CA67),"")</f>
        <v/>
      </c>
      <c r="GX67" s="349" t="str">
        <f>IF(CB67&gt;0,(VLOOKUP($A67,#REF!,29,0)*CB67),"")</f>
        <v/>
      </c>
      <c r="GY67" s="350" t="str">
        <f>IF(CC67&gt;0,(VLOOKUP($A67,#REF!,31,0)*CC67),"")</f>
        <v/>
      </c>
      <c r="GZ67" s="349" t="str">
        <f>IF(CD67&gt;0,(VLOOKUP($A67,#REF!,29,0)*CD67),"")</f>
        <v/>
      </c>
      <c r="HA67" s="350" t="str">
        <f>IF(CE67&gt;0,(VLOOKUP($A67,#REF!,31,0)*CE67),"")</f>
        <v/>
      </c>
      <c r="HB67" s="349" t="str">
        <f>IF(CF67&gt;0,(VLOOKUP($A67,#REF!,29,0)*CF67),"")</f>
        <v/>
      </c>
      <c r="HC67" s="350" t="str">
        <f>IF(CG67&gt;0,(VLOOKUP($A67,#REF!,31,0)*CG67),"")</f>
        <v/>
      </c>
      <c r="HD67" s="349" t="str">
        <f>IF(CH67&gt;0,(VLOOKUP($A67,#REF!,29,0)*CH67),"")</f>
        <v/>
      </c>
      <c r="HE67" s="350" t="str">
        <f>IF(CI67&gt;0,(VLOOKUP($A67,#REF!,31,0)*CI67),"")</f>
        <v/>
      </c>
      <c r="HF67" s="349" t="str">
        <f>IF(CJ67&gt;0,(VLOOKUP($A67,#REF!,29,0)*CJ67),"")</f>
        <v/>
      </c>
      <c r="HG67" s="350" t="str">
        <f>IF(CK67&gt;0,(VLOOKUP($A67,#REF!,31,0)*CK67),"")</f>
        <v/>
      </c>
      <c r="HH67" s="349" t="str">
        <f>IF(CL67&gt;0,(VLOOKUP($A67,#REF!,29,0)*CL67),"")</f>
        <v/>
      </c>
      <c r="HI67" s="350" t="str">
        <f>IF(CM67&gt;0,(VLOOKUP($A67,#REF!,31,0)*CM67),"")</f>
        <v/>
      </c>
      <c r="HJ67" s="349" t="str">
        <f>IF(CN67&gt;0,(VLOOKUP($A67,#REF!,29,0)*CN67),"")</f>
        <v/>
      </c>
      <c r="HK67" s="350" t="str">
        <f>IF(CO67&gt;0,(VLOOKUP($A67,#REF!,31,0)*CO67),"")</f>
        <v/>
      </c>
      <c r="HL67" s="349" t="str">
        <f>IF(CP67&gt;0,(VLOOKUP($A67,#REF!,29,0)*CP67),"")</f>
        <v/>
      </c>
      <c r="HM67" s="350" t="str">
        <f>IF(CQ67&gt;0,(VLOOKUP($A67,#REF!,31,0)*CQ67),"")</f>
        <v/>
      </c>
      <c r="HN67" s="349" t="str">
        <f>IF(CR67&gt;0,(VLOOKUP($A67,#REF!,29,0)*CR67),"")</f>
        <v/>
      </c>
      <c r="HO67" s="350" t="str">
        <f>IF(CS67&gt;0,(VLOOKUP($A67,#REF!,31,0)*CS67),"")</f>
        <v/>
      </c>
      <c r="HP67" s="349" t="str">
        <f>IF(CT67&gt;0,(VLOOKUP($A67,#REF!,29,0)*CT67),"")</f>
        <v/>
      </c>
      <c r="HQ67" s="350" t="str">
        <f>IF(CU67&gt;0,(VLOOKUP($A67,#REF!,31,0)*CU67),"")</f>
        <v/>
      </c>
      <c r="HR67" s="349" t="str">
        <f>IF(CV67&gt;0,(VLOOKUP($A67,#REF!,29,0)*CV67),"")</f>
        <v/>
      </c>
      <c r="HS67" s="350" t="str">
        <f>IF(CW67&gt;0,(VLOOKUP($A67,#REF!,31,0)*CW67),"")</f>
        <v/>
      </c>
      <c r="HT67" s="349" t="str">
        <f>IF(CX67&gt;0,(VLOOKUP($A67,#REF!,29,0)*CX67),"")</f>
        <v/>
      </c>
      <c r="HU67" s="350" t="str">
        <f>IF(CY67&gt;0,(VLOOKUP($A67,#REF!,31,0)*CY67),"")</f>
        <v/>
      </c>
      <c r="HV67" s="349" t="str">
        <f>IF(CZ67&gt;0,(VLOOKUP($A67,#REF!,29,0)*CZ67),"")</f>
        <v/>
      </c>
      <c r="HW67" s="350" t="str">
        <f>IF(DA67&gt;0,(VLOOKUP($A67,#REF!,31,0)*DA67),"")</f>
        <v/>
      </c>
      <c r="HX67" s="349" t="str">
        <f>IF(DB67&gt;0,(VLOOKUP($A67,#REF!,29,0)*DB67),"")</f>
        <v/>
      </c>
      <c r="HY67" s="350" t="str">
        <f>IF(DC67&gt;0,(VLOOKUP($A67,#REF!,31,0)*DC67),"")</f>
        <v/>
      </c>
      <c r="HZ67" s="349" t="str">
        <f>IF(DD67&gt;0,(VLOOKUP($A67,#REF!,29,0)*DD67),"")</f>
        <v/>
      </c>
      <c r="IA67" s="350" t="str">
        <f>IF(DE67&gt;0,(VLOOKUP($A67,#REF!,31,0)*DE67),"")</f>
        <v/>
      </c>
      <c r="IB67" s="349" t="str">
        <f>IF(DF67&gt;0,(VLOOKUP($A67,#REF!,29,0)*DF67),"")</f>
        <v/>
      </c>
      <c r="IC67" s="350" t="str">
        <f>IF(DG67&gt;0,(VLOOKUP($A67,#REF!,31,0)*DG67),"")</f>
        <v/>
      </c>
      <c r="ID67" s="344"/>
      <c r="IE67" s="344"/>
      <c r="IF67" s="344"/>
    </row>
    <row r="68" spans="1:240" x14ac:dyDescent="0.25">
      <c r="A68" s="5" t="s">
        <v>1910</v>
      </c>
      <c r="B68" s="378" t="s">
        <v>1911</v>
      </c>
      <c r="C68" s="369" t="s">
        <v>1912</v>
      </c>
      <c r="D68" s="217">
        <f>IF((DV68+DT68)&gt;0,DV68+DT68,"")</f>
        <v>108.5</v>
      </c>
      <c r="E68" s="215"/>
      <c r="F68" s="379"/>
      <c r="G68" s="222"/>
      <c r="H68" s="379"/>
      <c r="I68" s="222"/>
      <c r="J68" s="379"/>
      <c r="K68" s="222"/>
      <c r="L68" s="379"/>
      <c r="M68" s="222"/>
      <c r="N68" s="379"/>
      <c r="O68" s="222"/>
      <c r="P68" s="379"/>
      <c r="Q68" s="222"/>
      <c r="R68" s="379"/>
      <c r="S68" s="222"/>
      <c r="T68" s="379"/>
      <c r="U68" s="222"/>
      <c r="V68" s="379"/>
      <c r="W68" s="222"/>
      <c r="X68" s="379"/>
      <c r="Y68" s="222"/>
      <c r="Z68" s="379"/>
      <c r="AA68" s="380"/>
      <c r="AB68" s="379"/>
      <c r="AC68" s="222"/>
      <c r="AD68" s="379"/>
      <c r="AE68" s="380"/>
      <c r="AF68" s="379"/>
      <c r="AG68" s="222"/>
      <c r="AH68" s="379"/>
      <c r="AI68" s="222"/>
      <c r="AJ68" s="379"/>
      <c r="AK68" s="222"/>
      <c r="AL68" s="379"/>
      <c r="AM68" s="222"/>
      <c r="AN68" s="379"/>
      <c r="AO68" s="222"/>
      <c r="AP68" s="379"/>
      <c r="AQ68" s="222"/>
      <c r="AR68" s="379"/>
      <c r="AS68" s="222"/>
      <c r="AT68" s="379"/>
      <c r="AU68" s="222"/>
      <c r="AV68" s="379"/>
      <c r="AW68" s="222"/>
      <c r="AX68" s="379"/>
      <c r="AY68" s="222"/>
      <c r="AZ68" s="379"/>
      <c r="BA68" s="222"/>
      <c r="BB68" s="379"/>
      <c r="BC68" s="222"/>
      <c r="BD68" s="379"/>
      <c r="BE68" s="222"/>
      <c r="BF68" s="379"/>
      <c r="BG68" s="222"/>
      <c r="BH68" s="379"/>
      <c r="BI68" s="222"/>
      <c r="BJ68" s="379"/>
      <c r="BK68" s="222"/>
      <c r="BL68" s="379"/>
      <c r="BM68" s="222"/>
      <c r="BN68" s="379"/>
      <c r="BO68" s="222"/>
      <c r="BP68" s="379"/>
      <c r="BQ68" s="380"/>
      <c r="BR68" s="379"/>
      <c r="BS68" s="222"/>
      <c r="BT68" s="379"/>
      <c r="BU68" s="222"/>
      <c r="BV68" s="379"/>
      <c r="BW68" s="222"/>
      <c r="BX68" s="379"/>
      <c r="BY68" s="222"/>
      <c r="BZ68" s="379"/>
      <c r="CA68" s="222"/>
      <c r="CB68" s="379"/>
      <c r="CC68" s="380"/>
      <c r="CD68" s="379"/>
      <c r="CE68" s="222"/>
      <c r="CF68" s="379"/>
      <c r="CG68" s="222"/>
      <c r="CH68" s="379"/>
      <c r="CI68" s="222"/>
      <c r="CJ68" s="379"/>
      <c r="CK68" s="222"/>
      <c r="CL68" s="379"/>
      <c r="CM68" s="222"/>
      <c r="CN68" s="379"/>
      <c r="CO68" s="222"/>
      <c r="CP68" s="379">
        <v>102</v>
      </c>
      <c r="CQ68" s="222">
        <v>4.5</v>
      </c>
      <c r="CR68" s="379"/>
      <c r="CS68" s="222"/>
      <c r="CT68" s="379"/>
      <c r="CU68" s="380"/>
      <c r="CV68" s="379"/>
      <c r="CW68" s="222"/>
      <c r="CX68" s="379"/>
      <c r="CY68" s="222"/>
      <c r="CZ68" s="379"/>
      <c r="DA68" s="222"/>
      <c r="DB68" s="379"/>
      <c r="DC68" s="222"/>
      <c r="DD68" s="379"/>
      <c r="DE68" s="380"/>
      <c r="DF68" s="379"/>
      <c r="DG68" s="380"/>
      <c r="DH68" s="73"/>
      <c r="DI68" s="207">
        <v>2</v>
      </c>
      <c r="DJ68" s="79"/>
      <c r="DK68" s="73"/>
      <c r="DL68" s="78"/>
      <c r="DM68" s="79"/>
      <c r="DN68" s="5"/>
      <c r="DO68" s="12"/>
      <c r="DP68" s="311"/>
      <c r="DQ68" s="5"/>
      <c r="DR68" s="222"/>
      <c r="DS68" s="5"/>
      <c r="DT68" s="31">
        <f t="shared" si="349"/>
        <v>104</v>
      </c>
      <c r="DU68" s="31" t="e">
        <f>(DT68*(VLOOKUP(A68,#REF!,29,0)))-(IF(DO68="x",MROUND(DP68*(VLOOKUP(A68,#REF!,29,0)*0.08),0.05),0))</f>
        <v>#REF!</v>
      </c>
      <c r="DV68" s="31">
        <f t="shared" si="350"/>
        <v>4.5</v>
      </c>
      <c r="DW68" s="31" t="e">
        <f>(DV68*(VLOOKUP(A68,#REF!,31,0)))</f>
        <v>#REF!</v>
      </c>
      <c r="DX68" s="318" t="e">
        <f>VLOOKUP(A68,#REF!,33,0)</f>
        <v>#REF!</v>
      </c>
      <c r="DY68" s="31" t="e">
        <f>DX68-(DW68+DU68)</f>
        <v>#REF!</v>
      </c>
      <c r="DZ68" s="309" t="e">
        <f>IF(DY68=0,"","!!")</f>
        <v>#REF!</v>
      </c>
      <c r="EA68" s="5"/>
      <c r="EB68" s="41" t="str">
        <f>IF(F68&gt;0,(VLOOKUP($A68,#REF!,29,0)*F68),"")</f>
        <v/>
      </c>
      <c r="EC68" s="55" t="str">
        <f>IF(G68&gt;0,(VLOOKUP($A68,#REF!,31,0)*G68),"")</f>
        <v/>
      </c>
      <c r="ED68" s="41" t="str">
        <f>IF(H68&gt;0,(VLOOKUP($A68,#REF!,29,0)*H68),"")</f>
        <v/>
      </c>
      <c r="EE68" s="55" t="str">
        <f>IF(I68&gt;0,(VLOOKUP($A68,#REF!,31,0)*I68),"")</f>
        <v/>
      </c>
      <c r="EF68" s="41" t="str">
        <f>IF(J68&gt;0,(VLOOKUP($A68,#REF!,29,0)*J68),"")</f>
        <v/>
      </c>
      <c r="EG68" s="55" t="str">
        <f>IF(K68&gt;0,(VLOOKUP($A68,#REF!,31,0)*K68),"")</f>
        <v/>
      </c>
      <c r="EH68" s="41" t="str">
        <f>IF(L68&gt;0,(VLOOKUP($A68,#REF!,29,0)*L68),"")</f>
        <v/>
      </c>
      <c r="EI68" s="55" t="str">
        <f>IF(M68&gt;0,(VLOOKUP($A68,#REF!,31,0)*M68),"")</f>
        <v/>
      </c>
      <c r="EJ68" s="41" t="str">
        <f>IF(N68&gt;0,(VLOOKUP($A68,#REF!,29,0)*N68),"")</f>
        <v/>
      </c>
      <c r="EK68" s="55" t="str">
        <f>IF(O68&gt;0,(VLOOKUP($A68,#REF!,31,0)*O68),"")</f>
        <v/>
      </c>
      <c r="EL68" s="41" t="str">
        <f>IF(P68&gt;0,(VLOOKUP($A68,#REF!,29,0)*P68),"")</f>
        <v/>
      </c>
      <c r="EM68" s="55" t="str">
        <f>IF(Q68&gt;0,(VLOOKUP($A68,#REF!,31,0)*Q68),"")</f>
        <v/>
      </c>
      <c r="EN68" s="41" t="str">
        <f>IF(R68&gt;0,(VLOOKUP($A68,#REF!,29,0)*R68),"")</f>
        <v/>
      </c>
      <c r="EO68" s="55" t="str">
        <f>IF(S68&gt;0,(VLOOKUP($A68,#REF!,31,0)*S68),"")</f>
        <v/>
      </c>
      <c r="EP68" s="41" t="str">
        <f>IF(T68&gt;0,(VLOOKUP($A68,#REF!,29,0)*T68),"")</f>
        <v/>
      </c>
      <c r="EQ68" s="55" t="str">
        <f>IF(U68&gt;0,(VLOOKUP($A68,#REF!,31,0)*U68),"")</f>
        <v/>
      </c>
      <c r="ER68" s="41" t="str">
        <f>IF(V68&gt;0,(VLOOKUP($A68,#REF!,29,0)*V68),"")</f>
        <v/>
      </c>
      <c r="ES68" s="55" t="str">
        <f>IF(W68&gt;0,(VLOOKUP($A68,#REF!,31,0)*W68),"")</f>
        <v/>
      </c>
      <c r="ET68" s="41" t="str">
        <f>IF(X68&gt;0,(VLOOKUP($A68,#REF!,29,0)*X68),"")</f>
        <v/>
      </c>
      <c r="EU68" s="55" t="str">
        <f>IF(Y68&gt;0,(VLOOKUP($A68,#REF!,31,0)*Y68),"")</f>
        <v/>
      </c>
      <c r="EV68" s="41" t="str">
        <f>IF(Z68&gt;0,(VLOOKUP($A68,#REF!,29,0)*Z68),"")</f>
        <v/>
      </c>
      <c r="EW68" s="55" t="str">
        <f>IF(AA68&gt;0,(VLOOKUP($A68,#REF!,31,0)*AA68),"")</f>
        <v/>
      </c>
      <c r="EX68" s="41" t="str">
        <f>IF(AB68&gt;0,(VLOOKUP($A68,#REF!,29,0)*AB68),"")</f>
        <v/>
      </c>
      <c r="EY68" s="55" t="str">
        <f>IF(AC68&gt;0,(VLOOKUP($A68,#REF!,31,0)*AC68),"")</f>
        <v/>
      </c>
      <c r="EZ68" s="41" t="str">
        <f>IF(AD68&gt;0,(VLOOKUP($A68,#REF!,29,0)*AD68),"")</f>
        <v/>
      </c>
      <c r="FA68" s="55" t="str">
        <f>IF(AE68&gt;0,(VLOOKUP($A68,#REF!,31,0)*AE68),"")</f>
        <v/>
      </c>
      <c r="FB68" s="41" t="str">
        <f>IF(AF68&gt;0,(VLOOKUP($A68,#REF!,29,0)*AF68),"")</f>
        <v/>
      </c>
      <c r="FC68" s="55" t="str">
        <f>IF(AG68&gt;0,(VLOOKUP($A68,#REF!,31,0)*AG68),"")</f>
        <v/>
      </c>
      <c r="FD68" s="41" t="str">
        <f>IF(AH68&gt;0,(VLOOKUP($A68,#REF!,29,0)*AH68),"")</f>
        <v/>
      </c>
      <c r="FE68" s="55" t="str">
        <f>IF(AI68&gt;0,(VLOOKUP($A68,#REF!,31,0)*AI68),"")</f>
        <v/>
      </c>
      <c r="FF68" s="41" t="str">
        <f>IF(AJ68&gt;0,(VLOOKUP($A68,#REF!,29,0)*AJ68),"")</f>
        <v/>
      </c>
      <c r="FG68" s="55" t="str">
        <f>IF(AK68&gt;0,(VLOOKUP($A68,#REF!,31,0)*AK68),"")</f>
        <v/>
      </c>
      <c r="FH68" s="41" t="str">
        <f>IF(AL68&gt;0,(VLOOKUP($A68,#REF!,29,0)*AL68),"")</f>
        <v/>
      </c>
      <c r="FI68" s="55" t="str">
        <f>IF(AM68&gt;0,(VLOOKUP($A68,#REF!,31,0)*AM68),"")</f>
        <v/>
      </c>
      <c r="FJ68" s="41" t="str">
        <f>IF(AN68&gt;0,(VLOOKUP($A68,#REF!,29,0)*AN68),"")</f>
        <v/>
      </c>
      <c r="FK68" s="55" t="str">
        <f>IF(AO68&gt;0,(VLOOKUP($A68,#REF!,31,0)*AO68),"")</f>
        <v/>
      </c>
      <c r="FL68" s="41" t="str">
        <f>IF(AP68&gt;0,(VLOOKUP($A68,#REF!,29,0)*AP68),"")</f>
        <v/>
      </c>
      <c r="FM68" s="55" t="str">
        <f>IF(AQ68&gt;0,(VLOOKUP($A68,#REF!,31,0)*AQ68),"")</f>
        <v/>
      </c>
      <c r="FN68" s="41" t="str">
        <f>IF(AR68&gt;0,(VLOOKUP($A68,#REF!,29,0)*AR68),"")</f>
        <v/>
      </c>
      <c r="FO68" s="55" t="str">
        <f>IF(AS68&gt;0,(VLOOKUP($A68,#REF!,31,0)*AS68),"")</f>
        <v/>
      </c>
      <c r="FP68" s="41" t="str">
        <f>IF(AT68&gt;0,(VLOOKUP($A68,#REF!,29,0)*AT68),"")</f>
        <v/>
      </c>
      <c r="FQ68" s="55" t="str">
        <f>IF(AU68&gt;0,(VLOOKUP($A68,#REF!,31,0)*AU68),"")</f>
        <v/>
      </c>
      <c r="FR68" s="41" t="str">
        <f>IF(AV68&gt;0,(VLOOKUP($A68,#REF!,29,0)*AV68),"")</f>
        <v/>
      </c>
      <c r="FS68" s="55" t="str">
        <f>IF(AW68&gt;0,(VLOOKUP($A68,#REF!,31,0)*AW68),"")</f>
        <v/>
      </c>
      <c r="FT68" s="41" t="str">
        <f>IF(AX68&gt;0,(VLOOKUP($A68,#REF!,29,0)*AX68),"")</f>
        <v/>
      </c>
      <c r="FU68" s="55" t="str">
        <f>IF(AY68&gt;0,(VLOOKUP($A68,#REF!,31,0)*AY68),"")</f>
        <v/>
      </c>
      <c r="FV68" s="41" t="str">
        <f>IF(AZ68&gt;0,(VLOOKUP($A68,#REF!,29,0)*AZ68),"")</f>
        <v/>
      </c>
      <c r="FW68" s="55" t="str">
        <f>IF(BA68&gt;0,(VLOOKUP($A68,#REF!,31,0)*BA68),"")</f>
        <v/>
      </c>
      <c r="FX68" s="41" t="str">
        <f>IF(BB68&gt;0,(VLOOKUP($A68,#REF!,29,0)*BB68),"")</f>
        <v/>
      </c>
      <c r="FY68" s="55" t="str">
        <f>IF(BC68&gt;0,(VLOOKUP($A68,#REF!,31,0)*BC68),"")</f>
        <v/>
      </c>
      <c r="FZ68" s="41" t="str">
        <f>IF(BD68&gt;0,(VLOOKUP($A68,#REF!,29,0)*BD68),"")</f>
        <v/>
      </c>
      <c r="GA68" s="55" t="str">
        <f>IF(BE68&gt;0,(VLOOKUP($A68,#REF!,31,0)*BE68),"")</f>
        <v/>
      </c>
      <c r="GB68" s="41" t="str">
        <f>IF(BF68&gt;0,(VLOOKUP($A68,#REF!,29,0)*BF68),"")</f>
        <v/>
      </c>
      <c r="GC68" s="55" t="str">
        <f>IF(BG68&gt;0,(VLOOKUP($A68,#REF!,31,0)*BG68),"")</f>
        <v/>
      </c>
      <c r="GD68" s="41" t="str">
        <f>IF(BH68&gt;0,(VLOOKUP($A68,#REF!,29,0)*BH68),"")</f>
        <v/>
      </c>
      <c r="GE68" s="55" t="str">
        <f>IF(BI68&gt;0,(VLOOKUP($A68,#REF!,31,0)*BI68),"")</f>
        <v/>
      </c>
      <c r="GF68" s="41" t="str">
        <f>IF(BJ68&gt;0,(VLOOKUP($A68,#REF!,29,0)*BJ68),"")</f>
        <v/>
      </c>
      <c r="GG68" s="55" t="str">
        <f>IF(BK68&gt;0,(VLOOKUP($A68,#REF!,31,0)*BK68),"")</f>
        <v/>
      </c>
      <c r="GH68" s="41" t="str">
        <f>IF(BL68&gt;0,(VLOOKUP($A68,#REF!,29,0)*BL68),"")</f>
        <v/>
      </c>
      <c r="GI68" s="55" t="str">
        <f>IF(BM68&gt;0,(VLOOKUP($A68,#REF!,31,0)*BM68),"")</f>
        <v/>
      </c>
      <c r="GJ68" s="41" t="str">
        <f>IF(BN68&gt;0,(VLOOKUP($A68,#REF!,29,0)*BN68),"")</f>
        <v/>
      </c>
      <c r="GK68" s="55" t="str">
        <f>IF(BO68&gt;0,(VLOOKUP($A68,#REF!,31,0)*BO68),"")</f>
        <v/>
      </c>
      <c r="GL68" s="41" t="str">
        <f>IF(BP68&gt;0,(VLOOKUP($A68,#REF!,29,0)*BP68),"")</f>
        <v/>
      </c>
      <c r="GM68" s="55" t="str">
        <f>IF(BQ68&gt;0,(VLOOKUP($A68,#REF!,31,0)*BQ68),"")</f>
        <v/>
      </c>
      <c r="GN68" s="41" t="str">
        <f>IF(BR68&gt;0,(VLOOKUP($A68,#REF!,29,0)*BR68),"")</f>
        <v/>
      </c>
      <c r="GO68" s="55" t="str">
        <f>IF(BS68&gt;0,(VLOOKUP($A68,#REF!,31,0)*BS68),"")</f>
        <v/>
      </c>
      <c r="GP68" s="41" t="str">
        <f>IF(BT68&gt;0,(VLOOKUP($A68,#REF!,29,0)*BT68),"")</f>
        <v/>
      </c>
      <c r="GQ68" s="55" t="str">
        <f>IF(BU68&gt;0,(VLOOKUP($A68,#REF!,31,0)*BU68),"")</f>
        <v/>
      </c>
      <c r="GR68" s="41" t="str">
        <f>IF(BV68&gt;0,(VLOOKUP($A68,#REF!,29,0)*BV68),"")</f>
        <v/>
      </c>
      <c r="GS68" s="55" t="str">
        <f>IF(BW68&gt;0,(VLOOKUP($A68,#REF!,31,0)*BW68),"")</f>
        <v/>
      </c>
      <c r="GT68" s="41" t="str">
        <f>IF(BX68&gt;0,(VLOOKUP($A68,#REF!,29,0)*BX68),"")</f>
        <v/>
      </c>
      <c r="GU68" s="55" t="str">
        <f>IF(BY68&gt;0,(VLOOKUP($A68,#REF!,31,0)*BY68),"")</f>
        <v/>
      </c>
      <c r="GV68" s="41" t="str">
        <f>IF(BZ68&gt;0,(VLOOKUP($A68,#REF!,29,0)*BZ68),"")</f>
        <v/>
      </c>
      <c r="GW68" s="55" t="str">
        <f>IF(CA68&gt;0,(VLOOKUP($A68,#REF!,31,0)*CA68),"")</f>
        <v/>
      </c>
      <c r="GX68" s="41" t="str">
        <f>IF(CB68&gt;0,(VLOOKUP($A68,#REF!,29,0)*CB68),"")</f>
        <v/>
      </c>
      <c r="GY68" s="55" t="str">
        <f>IF(CC68&gt;0,(VLOOKUP($A68,#REF!,31,0)*CC68),"")</f>
        <v/>
      </c>
      <c r="GZ68" s="41" t="str">
        <f>IF(CD68&gt;0,(VLOOKUP($A68,#REF!,29,0)*CD68),"")</f>
        <v/>
      </c>
      <c r="HA68" s="55" t="str">
        <f>IF(CE68&gt;0,(VLOOKUP($A68,#REF!,31,0)*CE68),"")</f>
        <v/>
      </c>
      <c r="HB68" s="41" t="str">
        <f>IF(CF68&gt;0,(VLOOKUP($A68,#REF!,29,0)*CF68),"")</f>
        <v/>
      </c>
      <c r="HC68" s="55" t="str">
        <f>IF(CG68&gt;0,(VLOOKUP($A68,#REF!,31,0)*CG68),"")</f>
        <v/>
      </c>
      <c r="HD68" s="41" t="str">
        <f>IF(CH68&gt;0,(VLOOKUP($A68,#REF!,29,0)*CH68),"")</f>
        <v/>
      </c>
      <c r="HE68" s="55" t="str">
        <f>IF(CI68&gt;0,(VLOOKUP($A68,#REF!,31,0)*CI68),"")</f>
        <v/>
      </c>
      <c r="HF68" s="41" t="str">
        <f>IF(CJ68&gt;0,(VLOOKUP($A68,#REF!,29,0)*CJ68),"")</f>
        <v/>
      </c>
      <c r="HG68" s="55" t="str">
        <f>IF(CK68&gt;0,(VLOOKUP($A68,#REF!,31,0)*CK68),"")</f>
        <v/>
      </c>
      <c r="HH68" s="41" t="str">
        <f>IF(CL68&gt;0,(VLOOKUP($A68,#REF!,29,0)*CL68),"")</f>
        <v/>
      </c>
      <c r="HI68" s="55" t="str">
        <f>IF(CM68&gt;0,(VLOOKUP($A68,#REF!,31,0)*CM68),"")</f>
        <v/>
      </c>
      <c r="HJ68" s="41" t="str">
        <f>IF(CN68&gt;0,(VLOOKUP($A68,#REF!,29,0)*CN68),"")</f>
        <v/>
      </c>
      <c r="HK68" s="55" t="str">
        <f>IF(CO68&gt;0,(VLOOKUP($A68,#REF!,31,0)*CO68),"")</f>
        <v/>
      </c>
      <c r="HL68" s="41" t="e">
        <f>IF(CP68&gt;0,(VLOOKUP($A68,#REF!,29,0)*CP68),"")</f>
        <v>#REF!</v>
      </c>
      <c r="HM68" s="55" t="e">
        <f>IF(CQ68&gt;0,(VLOOKUP($A68,#REF!,31,0)*CQ68),"")</f>
        <v>#REF!</v>
      </c>
      <c r="HN68" s="41" t="str">
        <f>IF(CR68&gt;0,(VLOOKUP($A68,#REF!,29,0)*CR68),"")</f>
        <v/>
      </c>
      <c r="HO68" s="55" t="str">
        <f>IF(CS68&gt;0,(VLOOKUP($A68,#REF!,31,0)*CS68),"")</f>
        <v/>
      </c>
      <c r="HP68" s="41" t="str">
        <f>IF(CT68&gt;0,(VLOOKUP($A68,#REF!,29,0)*CT68),"")</f>
        <v/>
      </c>
      <c r="HQ68" s="55" t="str">
        <f>IF(CU68&gt;0,(VLOOKUP($A68,#REF!,31,0)*CU68),"")</f>
        <v/>
      </c>
      <c r="HR68" s="41" t="str">
        <f>IF(CV68&gt;0,(VLOOKUP($A68,#REF!,29,0)*CV68),"")</f>
        <v/>
      </c>
      <c r="HS68" s="55" t="str">
        <f>IF(CW68&gt;0,(VLOOKUP($A68,#REF!,31,0)*CW68),"")</f>
        <v/>
      </c>
      <c r="HT68" s="41" t="str">
        <f>IF(CX68&gt;0,(VLOOKUP($A68,#REF!,29,0)*CX68),"")</f>
        <v/>
      </c>
      <c r="HU68" s="55" t="str">
        <f>IF(CY68&gt;0,(VLOOKUP($A68,#REF!,31,0)*CY68),"")</f>
        <v/>
      </c>
      <c r="HV68" s="41" t="str">
        <f>IF(CZ68&gt;0,(VLOOKUP($A68,#REF!,29,0)*CZ68),"")</f>
        <v/>
      </c>
      <c r="HW68" s="55" t="str">
        <f>IF(DA68&gt;0,(VLOOKUP($A68,#REF!,31,0)*DA68),"")</f>
        <v/>
      </c>
      <c r="HX68" s="41" t="str">
        <f>IF(DB68&gt;0,(VLOOKUP($A68,#REF!,29,0)*DB68),"")</f>
        <v/>
      </c>
      <c r="HY68" s="55" t="str">
        <f>IF(DC68&gt;0,(VLOOKUP($A68,#REF!,31,0)*DC68),"")</f>
        <v/>
      </c>
      <c r="HZ68" s="41" t="str">
        <f>IF(DD68&gt;0,(VLOOKUP($A68,#REF!,29,0)*DD68),"")</f>
        <v/>
      </c>
      <c r="IA68" s="55" t="str">
        <f>IF(DE68&gt;0,(VLOOKUP($A68,#REF!,31,0)*DE68),"")</f>
        <v/>
      </c>
      <c r="IB68" s="41" t="str">
        <f>IF(DF68&gt;0,(VLOOKUP($A68,#REF!,29,0)*DF68),"")</f>
        <v/>
      </c>
      <c r="IC68" s="55" t="str">
        <f>IF(DG68&gt;0,(VLOOKUP($A68,#REF!,31,0)*DG68),"")</f>
        <v/>
      </c>
      <c r="ID68" s="5"/>
      <c r="IE68" s="5"/>
      <c r="IF68" s="5"/>
    </row>
    <row r="69" spans="1:240" x14ac:dyDescent="0.25">
      <c r="A69" s="344" t="s">
        <v>275</v>
      </c>
      <c r="B69" s="360" t="s">
        <v>65</v>
      </c>
      <c r="C69" s="361" t="s">
        <v>66</v>
      </c>
      <c r="D69" s="347">
        <f t="shared" ref="D69:D87" si="354">IF((DV69+DT69)&gt;0,DV69+DT69,"")</f>
        <v>141</v>
      </c>
      <c r="E69" s="348"/>
      <c r="F69" s="362"/>
      <c r="G69" s="363"/>
      <c r="H69" s="362"/>
      <c r="I69" s="363"/>
      <c r="J69" s="362"/>
      <c r="K69" s="363"/>
      <c r="L69" s="362"/>
      <c r="M69" s="363"/>
      <c r="N69" s="362"/>
      <c r="O69" s="363"/>
      <c r="P69" s="362"/>
      <c r="Q69" s="363"/>
      <c r="R69" s="362"/>
      <c r="S69" s="363"/>
      <c r="T69" s="362"/>
      <c r="U69" s="363"/>
      <c r="V69" s="362"/>
      <c r="W69" s="363"/>
      <c r="X69" s="362"/>
      <c r="Y69" s="363"/>
      <c r="Z69" s="362"/>
      <c r="AA69" s="364"/>
      <c r="AB69" s="362"/>
      <c r="AC69" s="363"/>
      <c r="AD69" s="362"/>
      <c r="AE69" s="364"/>
      <c r="AF69" s="362"/>
      <c r="AG69" s="363"/>
      <c r="AH69" s="362"/>
      <c r="AI69" s="363"/>
      <c r="AJ69" s="362"/>
      <c r="AK69" s="363"/>
      <c r="AL69" s="362"/>
      <c r="AM69" s="363"/>
      <c r="AN69" s="362"/>
      <c r="AO69" s="363"/>
      <c r="AP69" s="362"/>
      <c r="AQ69" s="363"/>
      <c r="AR69" s="362"/>
      <c r="AS69" s="363"/>
      <c r="AT69" s="362"/>
      <c r="AU69" s="363"/>
      <c r="AV69" s="362"/>
      <c r="AW69" s="363"/>
      <c r="AX69" s="362"/>
      <c r="AY69" s="363"/>
      <c r="AZ69" s="362"/>
      <c r="BA69" s="363"/>
      <c r="BB69" s="362"/>
      <c r="BC69" s="363"/>
      <c r="BD69" s="362"/>
      <c r="BE69" s="363"/>
      <c r="BF69" s="362"/>
      <c r="BG69" s="363"/>
      <c r="BH69" s="362"/>
      <c r="BI69" s="363"/>
      <c r="BJ69" s="362"/>
      <c r="BK69" s="363"/>
      <c r="BL69" s="362"/>
      <c r="BM69" s="363"/>
      <c r="BN69" s="362">
        <v>117</v>
      </c>
      <c r="BO69" s="363">
        <v>32</v>
      </c>
      <c r="BP69" s="362"/>
      <c r="BQ69" s="364"/>
      <c r="BR69" s="362"/>
      <c r="BS69" s="363"/>
      <c r="BT69" s="362"/>
      <c r="BU69" s="363"/>
      <c r="BV69" s="362"/>
      <c r="BW69" s="363"/>
      <c r="BX69" s="362"/>
      <c r="BY69" s="363"/>
      <c r="BZ69" s="362"/>
      <c r="CA69" s="363"/>
      <c r="CB69" s="362"/>
      <c r="CC69" s="364"/>
      <c r="CD69" s="362"/>
      <c r="CE69" s="363"/>
      <c r="CF69" s="362"/>
      <c r="CG69" s="363"/>
      <c r="CH69" s="362"/>
      <c r="CI69" s="363"/>
      <c r="CJ69" s="362"/>
      <c r="CK69" s="363"/>
      <c r="CL69" s="362"/>
      <c r="CM69" s="363"/>
      <c r="CN69" s="362"/>
      <c r="CO69" s="363"/>
      <c r="CP69" s="362"/>
      <c r="CQ69" s="363"/>
      <c r="CR69" s="362"/>
      <c r="CS69" s="363"/>
      <c r="CT69" s="362"/>
      <c r="CU69" s="364"/>
      <c r="CV69" s="362"/>
      <c r="CW69" s="363"/>
      <c r="CX69" s="362"/>
      <c r="CY69" s="363"/>
      <c r="CZ69" s="362"/>
      <c r="DA69" s="363"/>
      <c r="DB69" s="362"/>
      <c r="DC69" s="363"/>
      <c r="DD69" s="362"/>
      <c r="DE69" s="364"/>
      <c r="DF69" s="362"/>
      <c r="DG69" s="364"/>
      <c r="DH69" s="352"/>
      <c r="DI69" s="365"/>
      <c r="DJ69" s="363"/>
      <c r="DK69" s="352"/>
      <c r="DL69" s="365"/>
      <c r="DM69" s="363"/>
      <c r="DN69" s="344"/>
      <c r="DO69" s="366" t="s">
        <v>225</v>
      </c>
      <c r="DP69" s="367">
        <v>8</v>
      </c>
      <c r="DQ69" s="344"/>
      <c r="DR69" s="363"/>
      <c r="DS69" s="344"/>
      <c r="DT69" s="357">
        <f t="shared" si="349"/>
        <v>109</v>
      </c>
      <c r="DU69" s="357" t="e">
        <f>(DT69*(VLOOKUP(A69,#REF!,29,0)))-(IF(DO69="x",MROUND(DP69*(VLOOKUP(A69,#REF!,29,0)*0.08),0.05),0))</f>
        <v>#REF!</v>
      </c>
      <c r="DV69" s="357">
        <f t="shared" si="350"/>
        <v>32</v>
      </c>
      <c r="DW69" s="357" t="e">
        <f>(DV69*(VLOOKUP(A69,#REF!,31,0)))</f>
        <v>#REF!</v>
      </c>
      <c r="DX69" s="358" t="e">
        <f>VLOOKUP(A69,#REF!,33,0)</f>
        <v>#REF!</v>
      </c>
      <c r="DY69" s="357" t="e">
        <f t="shared" si="351"/>
        <v>#REF!</v>
      </c>
      <c r="DZ69" s="359" t="e">
        <f t="shared" si="279"/>
        <v>#REF!</v>
      </c>
      <c r="EA69" s="344"/>
      <c r="EB69" s="349" t="str">
        <f>IF(F69&gt;0,(VLOOKUP($A69,#REF!,29,0)*F69),"")</f>
        <v/>
      </c>
      <c r="EC69" s="350" t="str">
        <f>IF(G69&gt;0,(VLOOKUP($A69,#REF!,31,0)*G69),"")</f>
        <v/>
      </c>
      <c r="ED69" s="349" t="str">
        <f>IF(H69&gt;0,(VLOOKUP($A69,#REF!,29,0)*H69),"")</f>
        <v/>
      </c>
      <c r="EE69" s="350" t="str">
        <f>IF(I69&gt;0,(VLOOKUP($A69,#REF!,31,0)*I69),"")</f>
        <v/>
      </c>
      <c r="EF69" s="349" t="str">
        <f>IF(J69&gt;0,(VLOOKUP($A69,#REF!,29,0)*J69),"")</f>
        <v/>
      </c>
      <c r="EG69" s="350" t="str">
        <f>IF(K69&gt;0,(VLOOKUP($A69,#REF!,31,0)*K69),"")</f>
        <v/>
      </c>
      <c r="EH69" s="349" t="str">
        <f>IF(L69&gt;0,(VLOOKUP($A69,#REF!,29,0)*L69),"")</f>
        <v/>
      </c>
      <c r="EI69" s="350" t="str">
        <f>IF(M69&gt;0,(VLOOKUP($A69,#REF!,31,0)*M69),"")</f>
        <v/>
      </c>
      <c r="EJ69" s="349" t="str">
        <f>IF(N69&gt;0,(VLOOKUP($A69,#REF!,29,0)*N69),"")</f>
        <v/>
      </c>
      <c r="EK69" s="350" t="str">
        <f>IF(O69&gt;0,(VLOOKUP($A69,#REF!,31,0)*O69),"")</f>
        <v/>
      </c>
      <c r="EL69" s="349" t="str">
        <f>IF(P69&gt;0,(VLOOKUP($A69,#REF!,29,0)*P69),"")</f>
        <v/>
      </c>
      <c r="EM69" s="350" t="str">
        <f>IF(Q69&gt;0,(VLOOKUP($A69,#REF!,31,0)*Q69),"")</f>
        <v/>
      </c>
      <c r="EN69" s="349" t="str">
        <f>IF(R69&gt;0,(VLOOKUP($A69,#REF!,29,0)*R69),"")</f>
        <v/>
      </c>
      <c r="EO69" s="350" t="str">
        <f>IF(S69&gt;0,(VLOOKUP($A69,#REF!,31,0)*S69),"")</f>
        <v/>
      </c>
      <c r="EP69" s="349" t="str">
        <f>IF(T69&gt;0,(VLOOKUP($A69,#REF!,29,0)*T69),"")</f>
        <v/>
      </c>
      <c r="EQ69" s="350" t="str">
        <f>IF(U69&gt;0,(VLOOKUP($A69,#REF!,31,0)*U69),"")</f>
        <v/>
      </c>
      <c r="ER69" s="349" t="str">
        <f>IF(V69&gt;0,(VLOOKUP($A69,#REF!,29,0)*V69),"")</f>
        <v/>
      </c>
      <c r="ES69" s="350" t="str">
        <f>IF(W69&gt;0,(VLOOKUP($A69,#REF!,31,0)*W69),"")</f>
        <v/>
      </c>
      <c r="ET69" s="349" t="str">
        <f>IF(X69&gt;0,(VLOOKUP($A69,#REF!,29,0)*X69),"")</f>
        <v/>
      </c>
      <c r="EU69" s="350" t="str">
        <f>IF(Y69&gt;0,(VLOOKUP($A69,#REF!,31,0)*Y69),"")</f>
        <v/>
      </c>
      <c r="EV69" s="349" t="str">
        <f>IF(Z69&gt;0,(VLOOKUP($A69,#REF!,29,0)*Z69),"")</f>
        <v/>
      </c>
      <c r="EW69" s="350" t="str">
        <f>IF(AA69&gt;0,(VLOOKUP($A69,#REF!,31,0)*AA69),"")</f>
        <v/>
      </c>
      <c r="EX69" s="349" t="str">
        <f>IF(AB69&gt;0,(VLOOKUP($A69,#REF!,29,0)*AB69),"")</f>
        <v/>
      </c>
      <c r="EY69" s="350" t="str">
        <f>IF(AC69&gt;0,(VLOOKUP($A69,#REF!,31,0)*AC69),"")</f>
        <v/>
      </c>
      <c r="EZ69" s="349" t="str">
        <f>IF(AD69&gt;0,(VLOOKUP($A69,#REF!,29,0)*AD69),"")</f>
        <v/>
      </c>
      <c r="FA69" s="350" t="str">
        <f>IF(AE69&gt;0,(VLOOKUP($A69,#REF!,31,0)*AE69),"")</f>
        <v/>
      </c>
      <c r="FB69" s="349" t="str">
        <f>IF(AF69&gt;0,(VLOOKUP($A69,#REF!,29,0)*AF69),"")</f>
        <v/>
      </c>
      <c r="FC69" s="350" t="str">
        <f>IF(AG69&gt;0,(VLOOKUP($A69,#REF!,31,0)*AG69),"")</f>
        <v/>
      </c>
      <c r="FD69" s="349" t="str">
        <f>IF(AH69&gt;0,(VLOOKUP($A69,#REF!,29,0)*AH69),"")</f>
        <v/>
      </c>
      <c r="FE69" s="350" t="str">
        <f>IF(AI69&gt;0,(VLOOKUP($A69,#REF!,31,0)*AI69),"")</f>
        <v/>
      </c>
      <c r="FF69" s="349" t="str">
        <f>IF(AJ69&gt;0,(VLOOKUP($A69,#REF!,29,0)*AJ69),"")</f>
        <v/>
      </c>
      <c r="FG69" s="350" t="str">
        <f>IF(AK69&gt;0,(VLOOKUP($A69,#REF!,31,0)*AK69),"")</f>
        <v/>
      </c>
      <c r="FH69" s="349" t="str">
        <f>IF(AL69&gt;0,(VLOOKUP($A69,#REF!,29,0)*AL69),"")</f>
        <v/>
      </c>
      <c r="FI69" s="350" t="str">
        <f>IF(AM69&gt;0,(VLOOKUP($A69,#REF!,31,0)*AM69),"")</f>
        <v/>
      </c>
      <c r="FJ69" s="349" t="str">
        <f>IF(AN69&gt;0,(VLOOKUP($A69,#REF!,29,0)*AN69),"")</f>
        <v/>
      </c>
      <c r="FK69" s="350" t="str">
        <f>IF(AO69&gt;0,(VLOOKUP($A69,#REF!,31,0)*AO69),"")</f>
        <v/>
      </c>
      <c r="FL69" s="349" t="str">
        <f>IF(AP69&gt;0,(VLOOKUP($A69,#REF!,29,0)*AP69),"")</f>
        <v/>
      </c>
      <c r="FM69" s="350" t="str">
        <f>IF(AQ69&gt;0,(VLOOKUP($A69,#REF!,31,0)*AQ69),"")</f>
        <v/>
      </c>
      <c r="FN69" s="349" t="str">
        <f>IF(AR69&gt;0,(VLOOKUP($A69,#REF!,29,0)*AR69),"")</f>
        <v/>
      </c>
      <c r="FO69" s="350" t="str">
        <f>IF(AS69&gt;0,(VLOOKUP($A69,#REF!,31,0)*AS69),"")</f>
        <v/>
      </c>
      <c r="FP69" s="349" t="str">
        <f>IF(AT69&gt;0,(VLOOKUP($A69,#REF!,29,0)*AT69),"")</f>
        <v/>
      </c>
      <c r="FQ69" s="350" t="str">
        <f>IF(AU69&gt;0,(VLOOKUP($A69,#REF!,31,0)*AU69),"")</f>
        <v/>
      </c>
      <c r="FR69" s="349" t="str">
        <f>IF(AV69&gt;0,(VLOOKUP($A69,#REF!,29,0)*AV69),"")</f>
        <v/>
      </c>
      <c r="FS69" s="350" t="str">
        <f>IF(AW69&gt;0,(VLOOKUP($A69,#REF!,31,0)*AW69),"")</f>
        <v/>
      </c>
      <c r="FT69" s="349" t="str">
        <f>IF(AX69&gt;0,(VLOOKUP($A69,#REF!,29,0)*AX69),"")</f>
        <v/>
      </c>
      <c r="FU69" s="350" t="str">
        <f>IF(AY69&gt;0,(VLOOKUP($A69,#REF!,31,0)*AY69),"")</f>
        <v/>
      </c>
      <c r="FV69" s="349" t="str">
        <f>IF(AZ69&gt;0,(VLOOKUP($A69,#REF!,29,0)*AZ69),"")</f>
        <v/>
      </c>
      <c r="FW69" s="350" t="str">
        <f>IF(BA69&gt;0,(VLOOKUP($A69,#REF!,31,0)*BA69),"")</f>
        <v/>
      </c>
      <c r="FX69" s="349" t="str">
        <f>IF(BB69&gt;0,(VLOOKUP($A69,#REF!,29,0)*BB69),"")</f>
        <v/>
      </c>
      <c r="FY69" s="350" t="str">
        <f>IF(BC69&gt;0,(VLOOKUP($A69,#REF!,31,0)*BC69),"")</f>
        <v/>
      </c>
      <c r="FZ69" s="349" t="str">
        <f>IF(BD69&gt;0,(VLOOKUP($A69,#REF!,29,0)*BD69),"")</f>
        <v/>
      </c>
      <c r="GA69" s="350" t="str">
        <f>IF(BE69&gt;0,(VLOOKUP($A69,#REF!,31,0)*BE69),"")</f>
        <v/>
      </c>
      <c r="GB69" s="349" t="str">
        <f>IF(BF69&gt;0,(VLOOKUP($A69,#REF!,29,0)*BF69),"")</f>
        <v/>
      </c>
      <c r="GC69" s="350" t="str">
        <f>IF(BG69&gt;0,(VLOOKUP($A69,#REF!,31,0)*BG69),"")</f>
        <v/>
      </c>
      <c r="GD69" s="349" t="str">
        <f>IF(BH69&gt;0,(VLOOKUP($A69,#REF!,29,0)*BH69),"")</f>
        <v/>
      </c>
      <c r="GE69" s="350" t="str">
        <f>IF(BI69&gt;0,(VLOOKUP($A69,#REF!,31,0)*BI69),"")</f>
        <v/>
      </c>
      <c r="GF69" s="349" t="str">
        <f>IF(BJ69&gt;0,(VLOOKUP($A69,#REF!,29,0)*BJ69),"")</f>
        <v/>
      </c>
      <c r="GG69" s="350" t="str">
        <f>IF(BK69&gt;0,(VLOOKUP($A69,#REF!,31,0)*BK69),"")</f>
        <v/>
      </c>
      <c r="GH69" s="349" t="str">
        <f>IF(BL69&gt;0,(VLOOKUP($A69,#REF!,29,0)*BL69),"")</f>
        <v/>
      </c>
      <c r="GI69" s="350" t="str">
        <f>IF(BM69&gt;0,(VLOOKUP($A69,#REF!,31,0)*BM69),"")</f>
        <v/>
      </c>
      <c r="GJ69" s="349" t="e">
        <f>IF(BN69&gt;0,(VLOOKUP($A69,#REF!,29,0)*BN69),"")</f>
        <v>#REF!</v>
      </c>
      <c r="GK69" s="350" t="e">
        <f>IF(BO69&gt;0,(VLOOKUP($A69,#REF!,31,0)*BO69),"")</f>
        <v>#REF!</v>
      </c>
      <c r="GL69" s="349" t="str">
        <f>IF(BP69&gt;0,(VLOOKUP($A69,#REF!,29,0)*BP69),"")</f>
        <v/>
      </c>
      <c r="GM69" s="350" t="str">
        <f>IF(BQ69&gt;0,(VLOOKUP($A69,#REF!,31,0)*BQ69),"")</f>
        <v/>
      </c>
      <c r="GN69" s="349" t="str">
        <f>IF(BR69&gt;0,(VLOOKUP($A69,#REF!,29,0)*BR69),"")</f>
        <v/>
      </c>
      <c r="GO69" s="350" t="str">
        <f>IF(BS69&gt;0,(VLOOKUP($A69,#REF!,31,0)*BS69),"")</f>
        <v/>
      </c>
      <c r="GP69" s="349" t="str">
        <f>IF(BT69&gt;0,(VLOOKUP($A69,#REF!,29,0)*BT69),"")</f>
        <v/>
      </c>
      <c r="GQ69" s="350" t="str">
        <f>IF(BU69&gt;0,(VLOOKUP($A69,#REF!,31,0)*BU69),"")</f>
        <v/>
      </c>
      <c r="GR69" s="349" t="str">
        <f>IF(BV69&gt;0,(VLOOKUP($A69,#REF!,29,0)*BV69),"")</f>
        <v/>
      </c>
      <c r="GS69" s="350" t="str">
        <f>IF(BW69&gt;0,(VLOOKUP($A69,#REF!,31,0)*BW69),"")</f>
        <v/>
      </c>
      <c r="GT69" s="349" t="str">
        <f>IF(BX69&gt;0,(VLOOKUP($A69,#REF!,29,0)*BX69),"")</f>
        <v/>
      </c>
      <c r="GU69" s="350" t="str">
        <f>IF(BY69&gt;0,(VLOOKUP($A69,#REF!,31,0)*BY69),"")</f>
        <v/>
      </c>
      <c r="GV69" s="349" t="str">
        <f>IF(BZ69&gt;0,(VLOOKUP($A69,#REF!,29,0)*BZ69),"")</f>
        <v/>
      </c>
      <c r="GW69" s="350" t="str">
        <f>IF(CA69&gt;0,(VLOOKUP($A69,#REF!,31,0)*CA69),"")</f>
        <v/>
      </c>
      <c r="GX69" s="349" t="str">
        <f>IF(CB69&gt;0,(VLOOKUP($A69,#REF!,29,0)*CB69),"")</f>
        <v/>
      </c>
      <c r="GY69" s="350" t="str">
        <f>IF(CC69&gt;0,(VLOOKUP($A69,#REF!,31,0)*CC69),"")</f>
        <v/>
      </c>
      <c r="GZ69" s="349" t="str">
        <f>IF(CD69&gt;0,(VLOOKUP($A69,#REF!,29,0)*CD69),"")</f>
        <v/>
      </c>
      <c r="HA69" s="350" t="str">
        <f>IF(CE69&gt;0,(VLOOKUP($A69,#REF!,31,0)*CE69),"")</f>
        <v/>
      </c>
      <c r="HB69" s="349" t="str">
        <f>IF(CF69&gt;0,(VLOOKUP($A69,#REF!,29,0)*CF69),"")</f>
        <v/>
      </c>
      <c r="HC69" s="350" t="str">
        <f>IF(CG69&gt;0,(VLOOKUP($A69,#REF!,31,0)*CG69),"")</f>
        <v/>
      </c>
      <c r="HD69" s="349" t="str">
        <f>IF(CH69&gt;0,(VLOOKUP($A69,#REF!,29,0)*CH69),"")</f>
        <v/>
      </c>
      <c r="HE69" s="350" t="str">
        <f>IF(CI69&gt;0,(VLOOKUP($A69,#REF!,31,0)*CI69),"")</f>
        <v/>
      </c>
      <c r="HF69" s="349" t="str">
        <f>IF(CJ69&gt;0,(VLOOKUP($A69,#REF!,29,0)*CJ69),"")</f>
        <v/>
      </c>
      <c r="HG69" s="350" t="str">
        <f>IF(CK69&gt;0,(VLOOKUP($A69,#REF!,31,0)*CK69),"")</f>
        <v/>
      </c>
      <c r="HH69" s="349" t="str">
        <f>IF(CL69&gt;0,(VLOOKUP($A69,#REF!,29,0)*CL69),"")</f>
        <v/>
      </c>
      <c r="HI69" s="350" t="str">
        <f>IF(CM69&gt;0,(VLOOKUP($A69,#REF!,31,0)*CM69),"")</f>
        <v/>
      </c>
      <c r="HJ69" s="349" t="str">
        <f>IF(CN69&gt;0,(VLOOKUP($A69,#REF!,29,0)*CN69),"")</f>
        <v/>
      </c>
      <c r="HK69" s="350" t="str">
        <f>IF(CO69&gt;0,(VLOOKUP($A69,#REF!,31,0)*CO69),"")</f>
        <v/>
      </c>
      <c r="HL69" s="349" t="str">
        <f>IF(CP69&gt;0,(VLOOKUP($A69,#REF!,29,0)*CP69),"")</f>
        <v/>
      </c>
      <c r="HM69" s="350" t="str">
        <f>IF(CQ69&gt;0,(VLOOKUP($A69,#REF!,31,0)*CQ69),"")</f>
        <v/>
      </c>
      <c r="HN69" s="349" t="str">
        <f>IF(CR69&gt;0,(VLOOKUP($A69,#REF!,29,0)*CR69),"")</f>
        <v/>
      </c>
      <c r="HO69" s="350" t="str">
        <f>IF(CS69&gt;0,(VLOOKUP($A69,#REF!,31,0)*CS69),"")</f>
        <v/>
      </c>
      <c r="HP69" s="349" t="str">
        <f>IF(CT69&gt;0,(VLOOKUP($A69,#REF!,29,0)*CT69),"")</f>
        <v/>
      </c>
      <c r="HQ69" s="350" t="str">
        <f>IF(CU69&gt;0,(VLOOKUP($A69,#REF!,31,0)*CU69),"")</f>
        <v/>
      </c>
      <c r="HR69" s="349" t="str">
        <f>IF(CV69&gt;0,(VLOOKUP($A69,#REF!,29,0)*CV69),"")</f>
        <v/>
      </c>
      <c r="HS69" s="350" t="str">
        <f>IF(CW69&gt;0,(VLOOKUP($A69,#REF!,31,0)*CW69),"")</f>
        <v/>
      </c>
      <c r="HT69" s="349" t="str">
        <f>IF(CX69&gt;0,(VLOOKUP($A69,#REF!,29,0)*CX69),"")</f>
        <v/>
      </c>
      <c r="HU69" s="350" t="str">
        <f>IF(CY69&gt;0,(VLOOKUP($A69,#REF!,31,0)*CY69),"")</f>
        <v/>
      </c>
      <c r="HV69" s="349" t="str">
        <f>IF(CZ69&gt;0,(VLOOKUP($A69,#REF!,29,0)*CZ69),"")</f>
        <v/>
      </c>
      <c r="HW69" s="350" t="str">
        <f>IF(DA69&gt;0,(VLOOKUP($A69,#REF!,31,0)*DA69),"")</f>
        <v/>
      </c>
      <c r="HX69" s="349" t="str">
        <f>IF(DB69&gt;0,(VLOOKUP($A69,#REF!,29,0)*DB69),"")</f>
        <v/>
      </c>
      <c r="HY69" s="350" t="str">
        <f>IF(DC69&gt;0,(VLOOKUP($A69,#REF!,31,0)*DC69),"")</f>
        <v/>
      </c>
      <c r="HZ69" s="349" t="str">
        <f>IF(DD69&gt;0,(VLOOKUP($A69,#REF!,29,0)*DD69),"")</f>
        <v/>
      </c>
      <c r="IA69" s="350" t="str">
        <f>IF(DE69&gt;0,(VLOOKUP($A69,#REF!,31,0)*DE69),"")</f>
        <v/>
      </c>
      <c r="IB69" s="349" t="str">
        <f>IF(DF69&gt;0,(VLOOKUP($A69,#REF!,29,0)*DF69),"")</f>
        <v/>
      </c>
      <c r="IC69" s="350" t="str">
        <f>IF(DG69&gt;0,(VLOOKUP($A69,#REF!,31,0)*DG69),"")</f>
        <v/>
      </c>
      <c r="ID69" s="344"/>
      <c r="IE69" s="344"/>
      <c r="IF69" s="344"/>
    </row>
    <row r="70" spans="1:240" x14ac:dyDescent="0.25">
      <c r="A70" s="5" t="s">
        <v>284</v>
      </c>
      <c r="B70" s="378" t="s">
        <v>67</v>
      </c>
      <c r="C70" s="369" t="s">
        <v>68</v>
      </c>
      <c r="D70" s="217">
        <f t="shared" si="354"/>
        <v>181</v>
      </c>
      <c r="E70" s="215"/>
      <c r="F70" s="379"/>
      <c r="G70" s="222"/>
      <c r="H70" s="379"/>
      <c r="I70" s="222"/>
      <c r="J70" s="379"/>
      <c r="K70" s="222"/>
      <c r="L70" s="379"/>
      <c r="M70" s="222"/>
      <c r="N70" s="379"/>
      <c r="O70" s="222"/>
      <c r="P70" s="379"/>
      <c r="Q70" s="222"/>
      <c r="R70" s="379"/>
      <c r="S70" s="222"/>
      <c r="T70" s="379"/>
      <c r="U70" s="222"/>
      <c r="V70" s="379"/>
      <c r="W70" s="222"/>
      <c r="X70" s="379"/>
      <c r="Y70" s="222"/>
      <c r="Z70" s="379"/>
      <c r="AA70" s="380"/>
      <c r="AB70" s="379"/>
      <c r="AC70" s="222"/>
      <c r="AD70" s="379"/>
      <c r="AE70" s="380"/>
      <c r="AF70" s="379"/>
      <c r="AG70" s="222"/>
      <c r="AH70" s="379"/>
      <c r="AI70" s="222"/>
      <c r="AJ70" s="379"/>
      <c r="AK70" s="222"/>
      <c r="AL70" s="379"/>
      <c r="AM70" s="222"/>
      <c r="AN70" s="379"/>
      <c r="AO70" s="222"/>
      <c r="AP70" s="379"/>
      <c r="AQ70" s="222"/>
      <c r="AR70" s="379"/>
      <c r="AS70" s="222"/>
      <c r="AT70" s="379"/>
      <c r="AU70" s="222"/>
      <c r="AV70" s="379"/>
      <c r="AW70" s="222"/>
      <c r="AX70" s="379"/>
      <c r="AY70" s="222"/>
      <c r="AZ70" s="379"/>
      <c r="BA70" s="222"/>
      <c r="BB70" s="379"/>
      <c r="BC70" s="222"/>
      <c r="BD70" s="379"/>
      <c r="BE70" s="222"/>
      <c r="BF70" s="379"/>
      <c r="BG70" s="222"/>
      <c r="BH70" s="379"/>
      <c r="BI70" s="222"/>
      <c r="BJ70" s="379"/>
      <c r="BK70" s="222"/>
      <c r="BL70" s="379"/>
      <c r="BM70" s="222"/>
      <c r="BN70" s="379">
        <v>117</v>
      </c>
      <c r="BO70" s="222"/>
      <c r="BP70" s="379"/>
      <c r="BQ70" s="380"/>
      <c r="BR70" s="379"/>
      <c r="BS70" s="222"/>
      <c r="BT70" s="379"/>
      <c r="BU70" s="222"/>
      <c r="BV70" s="379"/>
      <c r="BW70" s="222"/>
      <c r="BX70" s="379"/>
      <c r="BY70" s="222"/>
      <c r="BZ70" s="379"/>
      <c r="CA70" s="222"/>
      <c r="CB70" s="379"/>
      <c r="CC70" s="380"/>
      <c r="CD70" s="379"/>
      <c r="CE70" s="222"/>
      <c r="CF70" s="379"/>
      <c r="CG70" s="222"/>
      <c r="CH70" s="379"/>
      <c r="CI70" s="222"/>
      <c r="CJ70" s="379"/>
      <c r="CK70" s="222"/>
      <c r="CL70" s="379"/>
      <c r="CM70" s="222"/>
      <c r="CN70" s="379"/>
      <c r="CO70" s="222"/>
      <c r="CP70" s="379"/>
      <c r="CQ70" s="222"/>
      <c r="CR70" s="379"/>
      <c r="CS70" s="222"/>
      <c r="CT70" s="379"/>
      <c r="CU70" s="380"/>
      <c r="CV70" s="379"/>
      <c r="CW70" s="222"/>
      <c r="CX70" s="379"/>
      <c r="CY70" s="222"/>
      <c r="CZ70" s="379"/>
      <c r="DA70" s="222"/>
      <c r="DB70" s="379"/>
      <c r="DC70" s="222"/>
      <c r="DD70" s="379"/>
      <c r="DE70" s="380"/>
      <c r="DF70" s="379"/>
      <c r="DG70" s="380"/>
      <c r="DH70" s="73"/>
      <c r="DI70" s="207"/>
      <c r="DJ70" s="79"/>
      <c r="DK70" s="73"/>
      <c r="DL70" s="78"/>
      <c r="DM70" s="79"/>
      <c r="DN70" s="5"/>
      <c r="DO70" s="12" t="s">
        <v>225</v>
      </c>
      <c r="DP70" s="311">
        <v>8</v>
      </c>
      <c r="DQ70" s="5"/>
      <c r="DR70" s="222">
        <v>72</v>
      </c>
      <c r="DS70" s="5"/>
      <c r="DT70" s="31">
        <f t="shared" si="349"/>
        <v>181</v>
      </c>
      <c r="DU70" s="31" t="e">
        <f>(DT70*(VLOOKUP(A70,#REF!,29,0)))-(IF(DO70="x",MROUND(DP70*(VLOOKUP(A70,#REF!,29,0)*0.08),0.05),0))</f>
        <v>#REF!</v>
      </c>
      <c r="DV70" s="31">
        <f t="shared" si="350"/>
        <v>0</v>
      </c>
      <c r="DW70" s="31" t="e">
        <f>(DV70*(VLOOKUP(A70,#REF!,31,0)))</f>
        <v>#REF!</v>
      </c>
      <c r="DX70" s="318" t="e">
        <f>VLOOKUP(A70,#REF!,33,0)</f>
        <v>#REF!</v>
      </c>
      <c r="DY70" s="31" t="e">
        <f t="shared" si="351"/>
        <v>#REF!</v>
      </c>
      <c r="DZ70" s="309" t="e">
        <f t="shared" si="279"/>
        <v>#REF!</v>
      </c>
      <c r="EA70" s="5"/>
      <c r="EB70" s="41" t="str">
        <f>IF(F70&gt;0,(VLOOKUP($A70,#REF!,29,0)*F70),"")</f>
        <v/>
      </c>
      <c r="EC70" s="55" t="str">
        <f>IF(G70&gt;0,(VLOOKUP($A70,#REF!,31,0)*G70),"")</f>
        <v/>
      </c>
      <c r="ED70" s="41" t="str">
        <f>IF(H70&gt;0,(VLOOKUP($A70,#REF!,29,0)*H70),"")</f>
        <v/>
      </c>
      <c r="EE70" s="55" t="str">
        <f>IF(I70&gt;0,(VLOOKUP($A70,#REF!,31,0)*I70),"")</f>
        <v/>
      </c>
      <c r="EF70" s="41" t="str">
        <f>IF(J70&gt;0,(VLOOKUP($A70,#REF!,29,0)*J70),"")</f>
        <v/>
      </c>
      <c r="EG70" s="55" t="str">
        <f>IF(K70&gt;0,(VLOOKUP($A70,#REF!,31,0)*K70),"")</f>
        <v/>
      </c>
      <c r="EH70" s="41" t="str">
        <f>IF(L70&gt;0,(VLOOKUP($A70,#REF!,29,0)*L70),"")</f>
        <v/>
      </c>
      <c r="EI70" s="55" t="str">
        <f>IF(M70&gt;0,(VLOOKUP($A70,#REF!,31,0)*M70),"")</f>
        <v/>
      </c>
      <c r="EJ70" s="41" t="str">
        <f>IF(N70&gt;0,(VLOOKUP($A70,#REF!,29,0)*N70),"")</f>
        <v/>
      </c>
      <c r="EK70" s="55" t="str">
        <f>IF(O70&gt;0,(VLOOKUP($A70,#REF!,31,0)*O70),"")</f>
        <v/>
      </c>
      <c r="EL70" s="41" t="str">
        <f>IF(P70&gt;0,(VLOOKUP($A70,#REF!,29,0)*P70),"")</f>
        <v/>
      </c>
      <c r="EM70" s="55" t="str">
        <f>IF(Q70&gt;0,(VLOOKUP($A70,#REF!,31,0)*Q70),"")</f>
        <v/>
      </c>
      <c r="EN70" s="41" t="str">
        <f>IF(R70&gt;0,(VLOOKUP($A70,#REF!,29,0)*R70),"")</f>
        <v/>
      </c>
      <c r="EO70" s="55" t="str">
        <f>IF(S70&gt;0,(VLOOKUP($A70,#REF!,31,0)*S70),"")</f>
        <v/>
      </c>
      <c r="EP70" s="41" t="str">
        <f>IF(T70&gt;0,(VLOOKUP($A70,#REF!,29,0)*T70),"")</f>
        <v/>
      </c>
      <c r="EQ70" s="55" t="str">
        <f>IF(U70&gt;0,(VLOOKUP($A70,#REF!,31,0)*U70),"")</f>
        <v/>
      </c>
      <c r="ER70" s="41" t="str">
        <f>IF(V70&gt;0,(VLOOKUP($A70,#REF!,29,0)*V70),"")</f>
        <v/>
      </c>
      <c r="ES70" s="55" t="str">
        <f>IF(W70&gt;0,(VLOOKUP($A70,#REF!,31,0)*W70),"")</f>
        <v/>
      </c>
      <c r="ET70" s="41" t="str">
        <f>IF(X70&gt;0,(VLOOKUP($A70,#REF!,29,0)*X70),"")</f>
        <v/>
      </c>
      <c r="EU70" s="55" t="str">
        <f>IF(Y70&gt;0,(VLOOKUP($A70,#REF!,31,0)*Y70),"")</f>
        <v/>
      </c>
      <c r="EV70" s="41" t="str">
        <f>IF(Z70&gt;0,(VLOOKUP($A70,#REF!,29,0)*Z70),"")</f>
        <v/>
      </c>
      <c r="EW70" s="55" t="str">
        <f>IF(AA70&gt;0,(VLOOKUP($A70,#REF!,31,0)*AA70),"")</f>
        <v/>
      </c>
      <c r="EX70" s="41" t="str">
        <f>IF(AB70&gt;0,(VLOOKUP($A70,#REF!,29,0)*AB70),"")</f>
        <v/>
      </c>
      <c r="EY70" s="55" t="str">
        <f>IF(AC70&gt;0,(VLOOKUP($A70,#REF!,31,0)*AC70),"")</f>
        <v/>
      </c>
      <c r="EZ70" s="41" t="str">
        <f>IF(AD70&gt;0,(VLOOKUP($A70,#REF!,29,0)*AD70),"")</f>
        <v/>
      </c>
      <c r="FA70" s="55" t="str">
        <f>IF(AE70&gt;0,(VLOOKUP($A70,#REF!,31,0)*AE70),"")</f>
        <v/>
      </c>
      <c r="FB70" s="41" t="str">
        <f>IF(AF70&gt;0,(VLOOKUP($A70,#REF!,29,0)*AF70),"")</f>
        <v/>
      </c>
      <c r="FC70" s="55" t="str">
        <f>IF(AG70&gt;0,(VLOOKUP($A70,#REF!,31,0)*AG70),"")</f>
        <v/>
      </c>
      <c r="FD70" s="41" t="str">
        <f>IF(AH70&gt;0,(VLOOKUP($A70,#REF!,29,0)*AH70),"")</f>
        <v/>
      </c>
      <c r="FE70" s="55" t="str">
        <f>IF(AI70&gt;0,(VLOOKUP($A70,#REF!,31,0)*AI70),"")</f>
        <v/>
      </c>
      <c r="FF70" s="41" t="str">
        <f>IF(AJ70&gt;0,(VLOOKUP($A70,#REF!,29,0)*AJ70),"")</f>
        <v/>
      </c>
      <c r="FG70" s="55" t="str">
        <f>IF(AK70&gt;0,(VLOOKUP($A70,#REF!,31,0)*AK70),"")</f>
        <v/>
      </c>
      <c r="FH70" s="41" t="str">
        <f>IF(AL70&gt;0,(VLOOKUP($A70,#REF!,29,0)*AL70),"")</f>
        <v/>
      </c>
      <c r="FI70" s="55" t="str">
        <f>IF(AM70&gt;0,(VLOOKUP($A70,#REF!,31,0)*AM70),"")</f>
        <v/>
      </c>
      <c r="FJ70" s="41" t="str">
        <f>IF(AN70&gt;0,(VLOOKUP($A70,#REF!,29,0)*AN70),"")</f>
        <v/>
      </c>
      <c r="FK70" s="55" t="str">
        <f>IF(AO70&gt;0,(VLOOKUP($A70,#REF!,31,0)*AO70),"")</f>
        <v/>
      </c>
      <c r="FL70" s="41" t="str">
        <f>IF(AP70&gt;0,(VLOOKUP($A70,#REF!,29,0)*AP70),"")</f>
        <v/>
      </c>
      <c r="FM70" s="55" t="str">
        <f>IF(AQ70&gt;0,(VLOOKUP($A70,#REF!,31,0)*AQ70),"")</f>
        <v/>
      </c>
      <c r="FN70" s="41" t="str">
        <f>IF(AR70&gt;0,(VLOOKUP($A70,#REF!,29,0)*AR70),"")</f>
        <v/>
      </c>
      <c r="FO70" s="55" t="str">
        <f>IF(AS70&gt;0,(VLOOKUP($A70,#REF!,31,0)*AS70),"")</f>
        <v/>
      </c>
      <c r="FP70" s="41" t="str">
        <f>IF(AT70&gt;0,(VLOOKUP($A70,#REF!,29,0)*AT70),"")</f>
        <v/>
      </c>
      <c r="FQ70" s="55" t="str">
        <f>IF(AU70&gt;0,(VLOOKUP($A70,#REF!,31,0)*AU70),"")</f>
        <v/>
      </c>
      <c r="FR70" s="41" t="str">
        <f>IF(AV70&gt;0,(VLOOKUP($A70,#REF!,29,0)*AV70),"")</f>
        <v/>
      </c>
      <c r="FS70" s="55" t="str">
        <f>IF(AW70&gt;0,(VLOOKUP($A70,#REF!,31,0)*AW70),"")</f>
        <v/>
      </c>
      <c r="FT70" s="41" t="str">
        <f>IF(AX70&gt;0,(VLOOKUP($A70,#REF!,29,0)*AX70),"")</f>
        <v/>
      </c>
      <c r="FU70" s="55" t="str">
        <f>IF(AY70&gt;0,(VLOOKUP($A70,#REF!,31,0)*AY70),"")</f>
        <v/>
      </c>
      <c r="FV70" s="41" t="str">
        <f>IF(AZ70&gt;0,(VLOOKUP($A70,#REF!,29,0)*AZ70),"")</f>
        <v/>
      </c>
      <c r="FW70" s="55" t="str">
        <f>IF(BA70&gt;0,(VLOOKUP($A70,#REF!,31,0)*BA70),"")</f>
        <v/>
      </c>
      <c r="FX70" s="41" t="str">
        <f>IF(BB70&gt;0,(VLOOKUP($A70,#REF!,29,0)*BB70),"")</f>
        <v/>
      </c>
      <c r="FY70" s="55" t="str">
        <f>IF(BC70&gt;0,(VLOOKUP($A70,#REF!,31,0)*BC70),"")</f>
        <v/>
      </c>
      <c r="FZ70" s="41" t="str">
        <f>IF(BD70&gt;0,(VLOOKUP($A70,#REF!,29,0)*BD70),"")</f>
        <v/>
      </c>
      <c r="GA70" s="55" t="str">
        <f>IF(BE70&gt;0,(VLOOKUP($A70,#REF!,31,0)*BE70),"")</f>
        <v/>
      </c>
      <c r="GB70" s="41" t="str">
        <f>IF(BF70&gt;0,(VLOOKUP($A70,#REF!,29,0)*BF70),"")</f>
        <v/>
      </c>
      <c r="GC70" s="55" t="str">
        <f>IF(BG70&gt;0,(VLOOKUP($A70,#REF!,31,0)*BG70),"")</f>
        <v/>
      </c>
      <c r="GD70" s="41" t="str">
        <f>IF(BH70&gt;0,(VLOOKUP($A70,#REF!,29,0)*BH70),"")</f>
        <v/>
      </c>
      <c r="GE70" s="55" t="str">
        <f>IF(BI70&gt;0,(VLOOKUP($A70,#REF!,31,0)*BI70),"")</f>
        <v/>
      </c>
      <c r="GF70" s="41" t="str">
        <f>IF(BJ70&gt;0,(VLOOKUP($A70,#REF!,29,0)*BJ70),"")</f>
        <v/>
      </c>
      <c r="GG70" s="55" t="str">
        <f>IF(BK70&gt;0,(VLOOKUP($A70,#REF!,31,0)*BK70),"")</f>
        <v/>
      </c>
      <c r="GH70" s="41" t="str">
        <f>IF(BL70&gt;0,(VLOOKUP($A70,#REF!,29,0)*BL70),"")</f>
        <v/>
      </c>
      <c r="GI70" s="55" t="str">
        <f>IF(BM70&gt;0,(VLOOKUP($A70,#REF!,31,0)*BM70),"")</f>
        <v/>
      </c>
      <c r="GJ70" s="41" t="e">
        <f>IF(BN70&gt;0,(VLOOKUP($A70,#REF!,29,0)*BN70),"")</f>
        <v>#REF!</v>
      </c>
      <c r="GK70" s="55" t="str">
        <f>IF(BO70&gt;0,(VLOOKUP($A70,#REF!,31,0)*BO70),"")</f>
        <v/>
      </c>
      <c r="GL70" s="41" t="str">
        <f>IF(BP70&gt;0,(VLOOKUP($A70,#REF!,29,0)*BP70),"")</f>
        <v/>
      </c>
      <c r="GM70" s="55" t="str">
        <f>IF(BQ70&gt;0,(VLOOKUP($A70,#REF!,31,0)*BQ70),"")</f>
        <v/>
      </c>
      <c r="GN70" s="41" t="str">
        <f>IF(BR70&gt;0,(VLOOKUP($A70,#REF!,29,0)*BR70),"")</f>
        <v/>
      </c>
      <c r="GO70" s="55" t="str">
        <f>IF(BS70&gt;0,(VLOOKUP($A70,#REF!,31,0)*BS70),"")</f>
        <v/>
      </c>
      <c r="GP70" s="41" t="str">
        <f>IF(BT70&gt;0,(VLOOKUP($A70,#REF!,29,0)*BT70),"")</f>
        <v/>
      </c>
      <c r="GQ70" s="55" t="str">
        <f>IF(BU70&gt;0,(VLOOKUP($A70,#REF!,31,0)*BU70),"")</f>
        <v/>
      </c>
      <c r="GR70" s="41" t="str">
        <f>IF(BV70&gt;0,(VLOOKUP($A70,#REF!,29,0)*BV70),"")</f>
        <v/>
      </c>
      <c r="GS70" s="55" t="str">
        <f>IF(BW70&gt;0,(VLOOKUP($A70,#REF!,31,0)*BW70),"")</f>
        <v/>
      </c>
      <c r="GT70" s="41" t="str">
        <f>IF(BX70&gt;0,(VLOOKUP($A70,#REF!,29,0)*BX70),"")</f>
        <v/>
      </c>
      <c r="GU70" s="55" t="str">
        <f>IF(BY70&gt;0,(VLOOKUP($A70,#REF!,31,0)*BY70),"")</f>
        <v/>
      </c>
      <c r="GV70" s="41" t="str">
        <f>IF(BZ70&gt;0,(VLOOKUP($A70,#REF!,29,0)*BZ70),"")</f>
        <v/>
      </c>
      <c r="GW70" s="55" t="str">
        <f>IF(CA70&gt;0,(VLOOKUP($A70,#REF!,31,0)*CA70),"")</f>
        <v/>
      </c>
      <c r="GX70" s="41" t="str">
        <f>IF(CB70&gt;0,(VLOOKUP($A70,#REF!,29,0)*CB70),"")</f>
        <v/>
      </c>
      <c r="GY70" s="55" t="str">
        <f>IF(CC70&gt;0,(VLOOKUP($A70,#REF!,31,0)*CC70),"")</f>
        <v/>
      </c>
      <c r="GZ70" s="41" t="str">
        <f>IF(CD70&gt;0,(VLOOKUP($A70,#REF!,29,0)*CD70),"")</f>
        <v/>
      </c>
      <c r="HA70" s="55" t="str">
        <f>IF(CE70&gt;0,(VLOOKUP($A70,#REF!,31,0)*CE70),"")</f>
        <v/>
      </c>
      <c r="HB70" s="41" t="str">
        <f>IF(CF70&gt;0,(VLOOKUP($A70,#REF!,29,0)*CF70),"")</f>
        <v/>
      </c>
      <c r="HC70" s="55" t="str">
        <f>IF(CG70&gt;0,(VLOOKUP($A70,#REF!,31,0)*CG70),"")</f>
        <v/>
      </c>
      <c r="HD70" s="41" t="str">
        <f>IF(CH70&gt;0,(VLOOKUP($A70,#REF!,29,0)*CH70),"")</f>
        <v/>
      </c>
      <c r="HE70" s="55" t="str">
        <f>IF(CI70&gt;0,(VLOOKUP($A70,#REF!,31,0)*CI70),"")</f>
        <v/>
      </c>
      <c r="HF70" s="41" t="str">
        <f>IF(CJ70&gt;0,(VLOOKUP($A70,#REF!,29,0)*CJ70),"")</f>
        <v/>
      </c>
      <c r="HG70" s="55" t="str">
        <f>IF(CK70&gt;0,(VLOOKUP($A70,#REF!,31,0)*CK70),"")</f>
        <v/>
      </c>
      <c r="HH70" s="41" t="str">
        <f>IF(CL70&gt;0,(VLOOKUP($A70,#REF!,29,0)*CL70),"")</f>
        <v/>
      </c>
      <c r="HI70" s="55" t="str">
        <f>IF(CM70&gt;0,(VLOOKUP($A70,#REF!,31,0)*CM70),"")</f>
        <v/>
      </c>
      <c r="HJ70" s="41" t="str">
        <f>IF(CN70&gt;0,(VLOOKUP($A70,#REF!,29,0)*CN70),"")</f>
        <v/>
      </c>
      <c r="HK70" s="55" t="str">
        <f>IF(CO70&gt;0,(VLOOKUP($A70,#REF!,31,0)*CO70),"")</f>
        <v/>
      </c>
      <c r="HL70" s="41" t="str">
        <f>IF(CP70&gt;0,(VLOOKUP($A70,#REF!,29,0)*CP70),"")</f>
        <v/>
      </c>
      <c r="HM70" s="55" t="str">
        <f>IF(CQ70&gt;0,(VLOOKUP($A70,#REF!,31,0)*CQ70),"")</f>
        <v/>
      </c>
      <c r="HN70" s="41" t="str">
        <f>IF(CR70&gt;0,(VLOOKUP($A70,#REF!,29,0)*CR70),"")</f>
        <v/>
      </c>
      <c r="HO70" s="55" t="str">
        <f>IF(CS70&gt;0,(VLOOKUP($A70,#REF!,31,0)*CS70),"")</f>
        <v/>
      </c>
      <c r="HP70" s="41" t="str">
        <f>IF(CT70&gt;0,(VLOOKUP($A70,#REF!,29,0)*CT70),"")</f>
        <v/>
      </c>
      <c r="HQ70" s="55" t="str">
        <f>IF(CU70&gt;0,(VLOOKUP($A70,#REF!,31,0)*CU70),"")</f>
        <v/>
      </c>
      <c r="HR70" s="41" t="str">
        <f>IF(CV70&gt;0,(VLOOKUP($A70,#REF!,29,0)*CV70),"")</f>
        <v/>
      </c>
      <c r="HS70" s="55" t="str">
        <f>IF(CW70&gt;0,(VLOOKUP($A70,#REF!,31,0)*CW70),"")</f>
        <v/>
      </c>
      <c r="HT70" s="41" t="str">
        <f>IF(CX70&gt;0,(VLOOKUP($A70,#REF!,29,0)*CX70),"")</f>
        <v/>
      </c>
      <c r="HU70" s="55" t="str">
        <f>IF(CY70&gt;0,(VLOOKUP($A70,#REF!,31,0)*CY70),"")</f>
        <v/>
      </c>
      <c r="HV70" s="41" t="str">
        <f>IF(CZ70&gt;0,(VLOOKUP($A70,#REF!,29,0)*CZ70),"")</f>
        <v/>
      </c>
      <c r="HW70" s="55" t="str">
        <f>IF(DA70&gt;0,(VLOOKUP($A70,#REF!,31,0)*DA70),"")</f>
        <v/>
      </c>
      <c r="HX70" s="41" t="str">
        <f>IF(DB70&gt;0,(VLOOKUP($A70,#REF!,29,0)*DB70),"")</f>
        <v/>
      </c>
      <c r="HY70" s="55" t="str">
        <f>IF(DC70&gt;0,(VLOOKUP($A70,#REF!,31,0)*DC70),"")</f>
        <v/>
      </c>
      <c r="HZ70" s="41" t="str">
        <f>IF(DD70&gt;0,(VLOOKUP($A70,#REF!,29,0)*DD70),"")</f>
        <v/>
      </c>
      <c r="IA70" s="55" t="str">
        <f>IF(DE70&gt;0,(VLOOKUP($A70,#REF!,31,0)*DE70),"")</f>
        <v/>
      </c>
      <c r="IB70" s="41" t="str">
        <f>IF(DF70&gt;0,(VLOOKUP($A70,#REF!,29,0)*DF70),"")</f>
        <v/>
      </c>
      <c r="IC70" s="55" t="str">
        <f>IF(DG70&gt;0,(VLOOKUP($A70,#REF!,31,0)*DG70),"")</f>
        <v/>
      </c>
      <c r="ID70" s="5"/>
      <c r="IE70" s="5"/>
      <c r="IF70" s="5"/>
    </row>
    <row r="71" spans="1:240" x14ac:dyDescent="0.25">
      <c r="A71" s="344" t="s">
        <v>287</v>
      </c>
      <c r="B71" s="360" t="s">
        <v>118</v>
      </c>
      <c r="C71" s="361" t="s">
        <v>119</v>
      </c>
      <c r="D71" s="347" t="str">
        <f t="shared" si="354"/>
        <v/>
      </c>
      <c r="E71" s="348"/>
      <c r="F71" s="362"/>
      <c r="G71" s="363"/>
      <c r="H71" s="362"/>
      <c r="I71" s="363"/>
      <c r="J71" s="362"/>
      <c r="K71" s="363"/>
      <c r="L71" s="362"/>
      <c r="M71" s="363"/>
      <c r="N71" s="362"/>
      <c r="O71" s="363"/>
      <c r="P71" s="362"/>
      <c r="Q71" s="363"/>
      <c r="R71" s="362"/>
      <c r="S71" s="363"/>
      <c r="T71" s="362"/>
      <c r="U71" s="363"/>
      <c r="V71" s="362"/>
      <c r="W71" s="363"/>
      <c r="X71" s="362"/>
      <c r="Y71" s="363"/>
      <c r="Z71" s="362"/>
      <c r="AA71" s="364"/>
      <c r="AB71" s="362"/>
      <c r="AC71" s="363"/>
      <c r="AD71" s="362"/>
      <c r="AE71" s="364"/>
      <c r="AF71" s="362"/>
      <c r="AG71" s="363"/>
      <c r="AH71" s="362"/>
      <c r="AI71" s="363"/>
      <c r="AJ71" s="362"/>
      <c r="AK71" s="363"/>
      <c r="AL71" s="362"/>
      <c r="AM71" s="363"/>
      <c r="AN71" s="362"/>
      <c r="AO71" s="363"/>
      <c r="AP71" s="362"/>
      <c r="AQ71" s="363"/>
      <c r="AR71" s="362"/>
      <c r="AS71" s="363"/>
      <c r="AT71" s="362"/>
      <c r="AU71" s="363"/>
      <c r="AV71" s="362"/>
      <c r="AW71" s="363"/>
      <c r="AX71" s="362"/>
      <c r="AY71" s="363"/>
      <c r="AZ71" s="362"/>
      <c r="BA71" s="363"/>
      <c r="BB71" s="362"/>
      <c r="BC71" s="363"/>
      <c r="BD71" s="362"/>
      <c r="BE71" s="363"/>
      <c r="BF71" s="362"/>
      <c r="BG71" s="363"/>
      <c r="BH71" s="362"/>
      <c r="BI71" s="363"/>
      <c r="BJ71" s="362"/>
      <c r="BK71" s="363"/>
      <c r="BL71" s="362"/>
      <c r="BM71" s="363"/>
      <c r="BN71" s="362"/>
      <c r="BO71" s="363"/>
      <c r="BP71" s="362"/>
      <c r="BQ71" s="364"/>
      <c r="BR71" s="362"/>
      <c r="BS71" s="363"/>
      <c r="BT71" s="362"/>
      <c r="BU71" s="363"/>
      <c r="BV71" s="362"/>
      <c r="BW71" s="363"/>
      <c r="BX71" s="362"/>
      <c r="BY71" s="363"/>
      <c r="BZ71" s="362"/>
      <c r="CA71" s="363"/>
      <c r="CB71" s="362"/>
      <c r="CC71" s="364"/>
      <c r="CD71" s="362"/>
      <c r="CE71" s="363"/>
      <c r="CF71" s="362"/>
      <c r="CG71" s="363"/>
      <c r="CH71" s="362"/>
      <c r="CI71" s="363"/>
      <c r="CJ71" s="362"/>
      <c r="CK71" s="363"/>
      <c r="CL71" s="362"/>
      <c r="CM71" s="363"/>
      <c r="CN71" s="362"/>
      <c r="CO71" s="363"/>
      <c r="CP71" s="362"/>
      <c r="CQ71" s="363"/>
      <c r="CR71" s="362"/>
      <c r="CS71" s="363"/>
      <c r="CT71" s="362"/>
      <c r="CU71" s="364"/>
      <c r="CV71" s="362"/>
      <c r="CW71" s="363"/>
      <c r="CX71" s="362"/>
      <c r="CY71" s="363"/>
      <c r="CZ71" s="362"/>
      <c r="DA71" s="363"/>
      <c r="DB71" s="362"/>
      <c r="DC71" s="363"/>
      <c r="DD71" s="362"/>
      <c r="DE71" s="364"/>
      <c r="DF71" s="362"/>
      <c r="DG71" s="364"/>
      <c r="DH71" s="352"/>
      <c r="DI71" s="365"/>
      <c r="DJ71" s="363"/>
      <c r="DK71" s="352"/>
      <c r="DL71" s="365"/>
      <c r="DM71" s="363"/>
      <c r="DN71" s="344"/>
      <c r="DO71" s="366"/>
      <c r="DP71" s="367"/>
      <c r="DQ71" s="344"/>
      <c r="DR71" s="363"/>
      <c r="DS71" s="344"/>
      <c r="DT71" s="357">
        <f t="shared" si="349"/>
        <v>0</v>
      </c>
      <c r="DU71" s="357" t="e">
        <f>(DT71*(VLOOKUP(A71,#REF!,29,0)))-(IF(DO71="x",MROUND(DP71*(VLOOKUP(A71,#REF!,29,0)*0.08),0.05),0))</f>
        <v>#REF!</v>
      </c>
      <c r="DV71" s="357">
        <f t="shared" si="350"/>
        <v>0</v>
      </c>
      <c r="DW71" s="357" t="e">
        <f>(DV71*(VLOOKUP(A71,#REF!,31,0)))</f>
        <v>#REF!</v>
      </c>
      <c r="DX71" s="358" t="e">
        <f>VLOOKUP(A71,#REF!,33,0)</f>
        <v>#REF!</v>
      </c>
      <c r="DY71" s="357" t="e">
        <f t="shared" si="351"/>
        <v>#REF!</v>
      </c>
      <c r="DZ71" s="359" t="e">
        <f t="shared" si="279"/>
        <v>#REF!</v>
      </c>
      <c r="EA71" s="344"/>
      <c r="EB71" s="349" t="str">
        <f>IF(F71&gt;0,(VLOOKUP($A71,#REF!,29,0)*F71),"")</f>
        <v/>
      </c>
      <c r="EC71" s="350" t="str">
        <f>IF(G71&gt;0,(VLOOKUP($A71,#REF!,31,0)*G71),"")</f>
        <v/>
      </c>
      <c r="ED71" s="349" t="str">
        <f>IF(H71&gt;0,(VLOOKUP($A71,#REF!,29,0)*H71),"")</f>
        <v/>
      </c>
      <c r="EE71" s="350" t="str">
        <f>IF(I71&gt;0,(VLOOKUP($A71,#REF!,31,0)*I71),"")</f>
        <v/>
      </c>
      <c r="EF71" s="349" t="str">
        <f>IF(J71&gt;0,(VLOOKUP($A71,#REF!,29,0)*J71),"")</f>
        <v/>
      </c>
      <c r="EG71" s="350" t="str">
        <f>IF(K71&gt;0,(VLOOKUP($A71,#REF!,31,0)*K71),"")</f>
        <v/>
      </c>
      <c r="EH71" s="349" t="str">
        <f>IF(L71&gt;0,(VLOOKUP($A71,#REF!,29,0)*L71),"")</f>
        <v/>
      </c>
      <c r="EI71" s="350" t="str">
        <f>IF(M71&gt;0,(VLOOKUP($A71,#REF!,31,0)*M71),"")</f>
        <v/>
      </c>
      <c r="EJ71" s="349" t="str">
        <f>IF(N71&gt;0,(VLOOKUP($A71,#REF!,29,0)*N71),"")</f>
        <v/>
      </c>
      <c r="EK71" s="350" t="str">
        <f>IF(O71&gt;0,(VLOOKUP($A71,#REF!,31,0)*O71),"")</f>
        <v/>
      </c>
      <c r="EL71" s="349" t="str">
        <f>IF(P71&gt;0,(VLOOKUP($A71,#REF!,29,0)*P71),"")</f>
        <v/>
      </c>
      <c r="EM71" s="350" t="str">
        <f>IF(Q71&gt;0,(VLOOKUP($A71,#REF!,31,0)*Q71),"")</f>
        <v/>
      </c>
      <c r="EN71" s="349" t="str">
        <f>IF(R71&gt;0,(VLOOKUP($A71,#REF!,29,0)*R71),"")</f>
        <v/>
      </c>
      <c r="EO71" s="350" t="str">
        <f>IF(S71&gt;0,(VLOOKUP($A71,#REF!,31,0)*S71),"")</f>
        <v/>
      </c>
      <c r="EP71" s="349" t="str">
        <f>IF(T71&gt;0,(VLOOKUP($A71,#REF!,29,0)*T71),"")</f>
        <v/>
      </c>
      <c r="EQ71" s="350" t="str">
        <f>IF(U71&gt;0,(VLOOKUP($A71,#REF!,31,0)*U71),"")</f>
        <v/>
      </c>
      <c r="ER71" s="349" t="str">
        <f>IF(V71&gt;0,(VLOOKUP($A71,#REF!,29,0)*V71),"")</f>
        <v/>
      </c>
      <c r="ES71" s="350" t="str">
        <f>IF(W71&gt;0,(VLOOKUP($A71,#REF!,31,0)*W71),"")</f>
        <v/>
      </c>
      <c r="ET71" s="349" t="str">
        <f>IF(X71&gt;0,(VLOOKUP($A71,#REF!,29,0)*X71),"")</f>
        <v/>
      </c>
      <c r="EU71" s="350" t="str">
        <f>IF(Y71&gt;0,(VLOOKUP($A71,#REF!,31,0)*Y71),"")</f>
        <v/>
      </c>
      <c r="EV71" s="349" t="str">
        <f>IF(Z71&gt;0,(VLOOKUP($A71,#REF!,29,0)*Z71),"")</f>
        <v/>
      </c>
      <c r="EW71" s="350" t="str">
        <f>IF(AA71&gt;0,(VLOOKUP($A71,#REF!,31,0)*AA71),"")</f>
        <v/>
      </c>
      <c r="EX71" s="349" t="str">
        <f>IF(AB71&gt;0,(VLOOKUP($A71,#REF!,29,0)*AB71),"")</f>
        <v/>
      </c>
      <c r="EY71" s="350" t="str">
        <f>IF(AC71&gt;0,(VLOOKUP($A71,#REF!,31,0)*AC71),"")</f>
        <v/>
      </c>
      <c r="EZ71" s="349" t="str">
        <f>IF(AD71&gt;0,(VLOOKUP($A71,#REF!,29,0)*AD71),"")</f>
        <v/>
      </c>
      <c r="FA71" s="350" t="str">
        <f>IF(AE71&gt;0,(VLOOKUP($A71,#REF!,31,0)*AE71),"")</f>
        <v/>
      </c>
      <c r="FB71" s="349" t="str">
        <f>IF(AF71&gt;0,(VLOOKUP($A71,#REF!,29,0)*AF71),"")</f>
        <v/>
      </c>
      <c r="FC71" s="350" t="str">
        <f>IF(AG71&gt;0,(VLOOKUP($A71,#REF!,31,0)*AG71),"")</f>
        <v/>
      </c>
      <c r="FD71" s="349" t="str">
        <f>IF(AH71&gt;0,(VLOOKUP($A71,#REF!,29,0)*AH71),"")</f>
        <v/>
      </c>
      <c r="FE71" s="350" t="str">
        <f>IF(AI71&gt;0,(VLOOKUP($A71,#REF!,31,0)*AI71),"")</f>
        <v/>
      </c>
      <c r="FF71" s="349" t="str">
        <f>IF(AJ71&gt;0,(VLOOKUP($A71,#REF!,29,0)*AJ71),"")</f>
        <v/>
      </c>
      <c r="FG71" s="350" t="str">
        <f>IF(AK71&gt;0,(VLOOKUP($A71,#REF!,31,0)*AK71),"")</f>
        <v/>
      </c>
      <c r="FH71" s="349" t="str">
        <f>IF(AL71&gt;0,(VLOOKUP($A71,#REF!,29,0)*AL71),"")</f>
        <v/>
      </c>
      <c r="FI71" s="350" t="str">
        <f>IF(AM71&gt;0,(VLOOKUP($A71,#REF!,31,0)*AM71),"")</f>
        <v/>
      </c>
      <c r="FJ71" s="349" t="str">
        <f>IF(AN71&gt;0,(VLOOKUP($A71,#REF!,29,0)*AN71),"")</f>
        <v/>
      </c>
      <c r="FK71" s="350" t="str">
        <f>IF(AO71&gt;0,(VLOOKUP($A71,#REF!,31,0)*AO71),"")</f>
        <v/>
      </c>
      <c r="FL71" s="349" t="str">
        <f>IF(AP71&gt;0,(VLOOKUP($A71,#REF!,29,0)*AP71),"")</f>
        <v/>
      </c>
      <c r="FM71" s="350" t="str">
        <f>IF(AQ71&gt;0,(VLOOKUP($A71,#REF!,31,0)*AQ71),"")</f>
        <v/>
      </c>
      <c r="FN71" s="349" t="str">
        <f>IF(AR71&gt;0,(VLOOKUP($A71,#REF!,29,0)*AR71),"")</f>
        <v/>
      </c>
      <c r="FO71" s="350" t="str">
        <f>IF(AS71&gt;0,(VLOOKUP($A71,#REF!,31,0)*AS71),"")</f>
        <v/>
      </c>
      <c r="FP71" s="349" t="str">
        <f>IF(AT71&gt;0,(VLOOKUP($A71,#REF!,29,0)*AT71),"")</f>
        <v/>
      </c>
      <c r="FQ71" s="350" t="str">
        <f>IF(AU71&gt;0,(VLOOKUP($A71,#REF!,31,0)*AU71),"")</f>
        <v/>
      </c>
      <c r="FR71" s="349" t="str">
        <f>IF(AV71&gt;0,(VLOOKUP($A71,#REF!,29,0)*AV71),"")</f>
        <v/>
      </c>
      <c r="FS71" s="350" t="str">
        <f>IF(AW71&gt;0,(VLOOKUP($A71,#REF!,31,0)*AW71),"")</f>
        <v/>
      </c>
      <c r="FT71" s="349" t="str">
        <f>IF(AX71&gt;0,(VLOOKUP($A71,#REF!,29,0)*AX71),"")</f>
        <v/>
      </c>
      <c r="FU71" s="350" t="str">
        <f>IF(AY71&gt;0,(VLOOKUP($A71,#REF!,31,0)*AY71),"")</f>
        <v/>
      </c>
      <c r="FV71" s="349" t="str">
        <f>IF(AZ71&gt;0,(VLOOKUP($A71,#REF!,29,0)*AZ71),"")</f>
        <v/>
      </c>
      <c r="FW71" s="350" t="str">
        <f>IF(BA71&gt;0,(VLOOKUP($A71,#REF!,31,0)*BA71),"")</f>
        <v/>
      </c>
      <c r="FX71" s="349" t="str">
        <f>IF(BB71&gt;0,(VLOOKUP($A71,#REF!,29,0)*BB71),"")</f>
        <v/>
      </c>
      <c r="FY71" s="350" t="str">
        <f>IF(BC71&gt;0,(VLOOKUP($A71,#REF!,31,0)*BC71),"")</f>
        <v/>
      </c>
      <c r="FZ71" s="349" t="str">
        <f>IF(BD71&gt;0,(VLOOKUP($A71,#REF!,29,0)*BD71),"")</f>
        <v/>
      </c>
      <c r="GA71" s="350" t="str">
        <f>IF(BE71&gt;0,(VLOOKUP($A71,#REF!,31,0)*BE71),"")</f>
        <v/>
      </c>
      <c r="GB71" s="349" t="str">
        <f>IF(BF71&gt;0,(VLOOKUP($A71,#REF!,29,0)*BF71),"")</f>
        <v/>
      </c>
      <c r="GC71" s="350" t="str">
        <f>IF(BG71&gt;0,(VLOOKUP($A71,#REF!,31,0)*BG71),"")</f>
        <v/>
      </c>
      <c r="GD71" s="349" t="str">
        <f>IF(BH71&gt;0,(VLOOKUP($A71,#REF!,29,0)*BH71),"")</f>
        <v/>
      </c>
      <c r="GE71" s="350" t="str">
        <f>IF(BI71&gt;0,(VLOOKUP($A71,#REF!,31,0)*BI71),"")</f>
        <v/>
      </c>
      <c r="GF71" s="349" t="str">
        <f>IF(BJ71&gt;0,(VLOOKUP($A71,#REF!,29,0)*BJ71),"")</f>
        <v/>
      </c>
      <c r="GG71" s="350" t="str">
        <f>IF(BK71&gt;0,(VLOOKUP($A71,#REF!,31,0)*BK71),"")</f>
        <v/>
      </c>
      <c r="GH71" s="349" t="str">
        <f>IF(BL71&gt;0,(VLOOKUP($A71,#REF!,29,0)*BL71),"")</f>
        <v/>
      </c>
      <c r="GI71" s="350" t="str">
        <f>IF(BM71&gt;0,(VLOOKUP($A71,#REF!,31,0)*BM71),"")</f>
        <v/>
      </c>
      <c r="GJ71" s="349" t="str">
        <f>IF(BN71&gt;0,(VLOOKUP($A71,#REF!,29,0)*BN71),"")</f>
        <v/>
      </c>
      <c r="GK71" s="350" t="str">
        <f>IF(BO71&gt;0,(VLOOKUP($A71,#REF!,31,0)*BO71),"")</f>
        <v/>
      </c>
      <c r="GL71" s="349" t="str">
        <f>IF(BP71&gt;0,(VLOOKUP($A71,#REF!,29,0)*BP71),"")</f>
        <v/>
      </c>
      <c r="GM71" s="350" t="str">
        <f>IF(BQ71&gt;0,(VLOOKUP($A71,#REF!,31,0)*BQ71),"")</f>
        <v/>
      </c>
      <c r="GN71" s="349" t="str">
        <f>IF(BR71&gt;0,(VLOOKUP($A71,#REF!,29,0)*BR71),"")</f>
        <v/>
      </c>
      <c r="GO71" s="350" t="str">
        <f>IF(BS71&gt;0,(VLOOKUP($A71,#REF!,31,0)*BS71),"")</f>
        <v/>
      </c>
      <c r="GP71" s="349" t="str">
        <f>IF(BT71&gt;0,(VLOOKUP($A71,#REF!,29,0)*BT71),"")</f>
        <v/>
      </c>
      <c r="GQ71" s="350" t="str">
        <f>IF(BU71&gt;0,(VLOOKUP($A71,#REF!,31,0)*BU71),"")</f>
        <v/>
      </c>
      <c r="GR71" s="349" t="str">
        <f>IF(BV71&gt;0,(VLOOKUP($A71,#REF!,29,0)*BV71),"")</f>
        <v/>
      </c>
      <c r="GS71" s="350" t="str">
        <f>IF(BW71&gt;0,(VLOOKUP($A71,#REF!,31,0)*BW71),"")</f>
        <v/>
      </c>
      <c r="GT71" s="349" t="str">
        <f>IF(BX71&gt;0,(VLOOKUP($A71,#REF!,29,0)*BX71),"")</f>
        <v/>
      </c>
      <c r="GU71" s="350" t="str">
        <f>IF(BY71&gt;0,(VLOOKUP($A71,#REF!,31,0)*BY71),"")</f>
        <v/>
      </c>
      <c r="GV71" s="349" t="str">
        <f>IF(BZ71&gt;0,(VLOOKUP($A71,#REF!,29,0)*BZ71),"")</f>
        <v/>
      </c>
      <c r="GW71" s="350" t="str">
        <f>IF(CA71&gt;0,(VLOOKUP($A71,#REF!,31,0)*CA71),"")</f>
        <v/>
      </c>
      <c r="GX71" s="349" t="str">
        <f>IF(CB71&gt;0,(VLOOKUP($A71,#REF!,29,0)*CB71),"")</f>
        <v/>
      </c>
      <c r="GY71" s="350" t="str">
        <f>IF(CC71&gt;0,(VLOOKUP($A71,#REF!,31,0)*CC71),"")</f>
        <v/>
      </c>
      <c r="GZ71" s="349" t="str">
        <f>IF(CD71&gt;0,(VLOOKUP($A71,#REF!,29,0)*CD71),"")</f>
        <v/>
      </c>
      <c r="HA71" s="350" t="str">
        <f>IF(CE71&gt;0,(VLOOKUP($A71,#REF!,31,0)*CE71),"")</f>
        <v/>
      </c>
      <c r="HB71" s="349" t="str">
        <f>IF(CF71&gt;0,(VLOOKUP($A71,#REF!,29,0)*CF71),"")</f>
        <v/>
      </c>
      <c r="HC71" s="350" t="str">
        <f>IF(CG71&gt;0,(VLOOKUP($A71,#REF!,31,0)*CG71),"")</f>
        <v/>
      </c>
      <c r="HD71" s="349" t="str">
        <f>IF(CH71&gt;0,(VLOOKUP($A71,#REF!,29,0)*CH71),"")</f>
        <v/>
      </c>
      <c r="HE71" s="350" t="str">
        <f>IF(CI71&gt;0,(VLOOKUP($A71,#REF!,31,0)*CI71),"")</f>
        <v/>
      </c>
      <c r="HF71" s="349" t="str">
        <f>IF(CJ71&gt;0,(VLOOKUP($A71,#REF!,29,0)*CJ71),"")</f>
        <v/>
      </c>
      <c r="HG71" s="350" t="str">
        <f>IF(CK71&gt;0,(VLOOKUP($A71,#REF!,31,0)*CK71),"")</f>
        <v/>
      </c>
      <c r="HH71" s="349" t="str">
        <f>IF(CL71&gt;0,(VLOOKUP($A71,#REF!,29,0)*CL71),"")</f>
        <v/>
      </c>
      <c r="HI71" s="350" t="str">
        <f>IF(CM71&gt;0,(VLOOKUP($A71,#REF!,31,0)*CM71),"")</f>
        <v/>
      </c>
      <c r="HJ71" s="349" t="str">
        <f>IF(CN71&gt;0,(VLOOKUP($A71,#REF!,29,0)*CN71),"")</f>
        <v/>
      </c>
      <c r="HK71" s="350" t="str">
        <f>IF(CO71&gt;0,(VLOOKUP($A71,#REF!,31,0)*CO71),"")</f>
        <v/>
      </c>
      <c r="HL71" s="349" t="str">
        <f>IF(CP71&gt;0,(VLOOKUP($A71,#REF!,29,0)*CP71),"")</f>
        <v/>
      </c>
      <c r="HM71" s="350" t="str">
        <f>IF(CQ71&gt;0,(VLOOKUP($A71,#REF!,31,0)*CQ71),"")</f>
        <v/>
      </c>
      <c r="HN71" s="349" t="str">
        <f>IF(CR71&gt;0,(VLOOKUP($A71,#REF!,29,0)*CR71),"")</f>
        <v/>
      </c>
      <c r="HO71" s="350" t="str">
        <f>IF(CS71&gt;0,(VLOOKUP($A71,#REF!,31,0)*CS71),"")</f>
        <v/>
      </c>
      <c r="HP71" s="349" t="str">
        <f>IF(CT71&gt;0,(VLOOKUP($A71,#REF!,29,0)*CT71),"")</f>
        <v/>
      </c>
      <c r="HQ71" s="350" t="str">
        <f>IF(CU71&gt;0,(VLOOKUP($A71,#REF!,31,0)*CU71),"")</f>
        <v/>
      </c>
      <c r="HR71" s="349" t="str">
        <f>IF(CV71&gt;0,(VLOOKUP($A71,#REF!,29,0)*CV71),"")</f>
        <v/>
      </c>
      <c r="HS71" s="350" t="str">
        <f>IF(CW71&gt;0,(VLOOKUP($A71,#REF!,31,0)*CW71),"")</f>
        <v/>
      </c>
      <c r="HT71" s="349" t="str">
        <f>IF(CX71&gt;0,(VLOOKUP($A71,#REF!,29,0)*CX71),"")</f>
        <v/>
      </c>
      <c r="HU71" s="350" t="str">
        <f>IF(CY71&gt;0,(VLOOKUP($A71,#REF!,31,0)*CY71),"")</f>
        <v/>
      </c>
      <c r="HV71" s="349" t="str">
        <f>IF(CZ71&gt;0,(VLOOKUP($A71,#REF!,29,0)*CZ71),"")</f>
        <v/>
      </c>
      <c r="HW71" s="350" t="str">
        <f>IF(DA71&gt;0,(VLOOKUP($A71,#REF!,31,0)*DA71),"")</f>
        <v/>
      </c>
      <c r="HX71" s="349" t="str">
        <f>IF(DB71&gt;0,(VLOOKUP($A71,#REF!,29,0)*DB71),"")</f>
        <v/>
      </c>
      <c r="HY71" s="350" t="str">
        <f>IF(DC71&gt;0,(VLOOKUP($A71,#REF!,31,0)*DC71),"")</f>
        <v/>
      </c>
      <c r="HZ71" s="349" t="str">
        <f>IF(DD71&gt;0,(VLOOKUP($A71,#REF!,29,0)*DD71),"")</f>
        <v/>
      </c>
      <c r="IA71" s="350" t="str">
        <f>IF(DE71&gt;0,(VLOOKUP($A71,#REF!,31,0)*DE71),"")</f>
        <v/>
      </c>
      <c r="IB71" s="349" t="str">
        <f>IF(DF71&gt;0,(VLOOKUP($A71,#REF!,29,0)*DF71),"")</f>
        <v/>
      </c>
      <c r="IC71" s="350" t="str">
        <f>IF(DG71&gt;0,(VLOOKUP($A71,#REF!,31,0)*DG71),"")</f>
        <v/>
      </c>
      <c r="ID71" s="344"/>
      <c r="IE71" s="344"/>
      <c r="IF71" s="344"/>
    </row>
    <row r="72" spans="1:240" x14ac:dyDescent="0.25">
      <c r="A72" s="5" t="s">
        <v>288</v>
      </c>
      <c r="B72" s="378" t="s">
        <v>109</v>
      </c>
      <c r="C72" s="369" t="s">
        <v>110</v>
      </c>
      <c r="D72" s="217">
        <f t="shared" si="354"/>
        <v>87</v>
      </c>
      <c r="E72" s="215"/>
      <c r="F72" s="379"/>
      <c r="G72" s="222"/>
      <c r="H72" s="379"/>
      <c r="I72" s="222"/>
      <c r="J72" s="379"/>
      <c r="K72" s="222"/>
      <c r="L72" s="379"/>
      <c r="M72" s="222"/>
      <c r="N72" s="379"/>
      <c r="O72" s="222"/>
      <c r="P72" s="379"/>
      <c r="Q72" s="222"/>
      <c r="R72" s="379"/>
      <c r="S72" s="222"/>
      <c r="T72" s="379"/>
      <c r="U72" s="222"/>
      <c r="V72" s="379"/>
      <c r="W72" s="222"/>
      <c r="X72" s="379"/>
      <c r="Y72" s="222"/>
      <c r="Z72" s="379"/>
      <c r="AA72" s="380"/>
      <c r="AB72" s="379"/>
      <c r="AC72" s="222"/>
      <c r="AD72" s="379"/>
      <c r="AE72" s="380"/>
      <c r="AF72" s="379"/>
      <c r="AG72" s="222"/>
      <c r="AH72" s="379"/>
      <c r="AI72" s="222"/>
      <c r="AJ72" s="379"/>
      <c r="AK72" s="222"/>
      <c r="AL72" s="379"/>
      <c r="AM72" s="222"/>
      <c r="AN72" s="379"/>
      <c r="AO72" s="222"/>
      <c r="AP72" s="379"/>
      <c r="AQ72" s="222"/>
      <c r="AR72" s="379"/>
      <c r="AS72" s="222"/>
      <c r="AT72" s="379"/>
      <c r="AU72" s="222"/>
      <c r="AV72" s="379"/>
      <c r="AW72" s="222"/>
      <c r="AX72" s="379"/>
      <c r="AY72" s="222"/>
      <c r="AZ72" s="379"/>
      <c r="BA72" s="222"/>
      <c r="BB72" s="379"/>
      <c r="BC72" s="222"/>
      <c r="BD72" s="379"/>
      <c r="BE72" s="222"/>
      <c r="BF72" s="379"/>
      <c r="BG72" s="222"/>
      <c r="BH72" s="379"/>
      <c r="BI72" s="222"/>
      <c r="BJ72" s="379"/>
      <c r="BK72" s="222"/>
      <c r="BL72" s="379"/>
      <c r="BM72" s="222"/>
      <c r="BN72" s="379">
        <v>32</v>
      </c>
      <c r="BO72" s="222">
        <v>8</v>
      </c>
      <c r="BP72" s="379"/>
      <c r="BQ72" s="380"/>
      <c r="BR72" s="379"/>
      <c r="BS72" s="222"/>
      <c r="BT72" s="379"/>
      <c r="BU72" s="222"/>
      <c r="BV72" s="379"/>
      <c r="BW72" s="222"/>
      <c r="BX72" s="379">
        <v>19</v>
      </c>
      <c r="BY72" s="222">
        <v>4</v>
      </c>
      <c r="BZ72" s="379"/>
      <c r="CA72" s="222"/>
      <c r="CB72" s="379"/>
      <c r="CC72" s="380"/>
      <c r="CD72" s="379"/>
      <c r="CE72" s="222"/>
      <c r="CF72" s="379"/>
      <c r="CG72" s="222"/>
      <c r="CH72" s="379"/>
      <c r="CI72" s="222"/>
      <c r="CJ72" s="379"/>
      <c r="CK72" s="222"/>
      <c r="CL72" s="379"/>
      <c r="CM72" s="222"/>
      <c r="CN72" s="379"/>
      <c r="CO72" s="222"/>
      <c r="CP72" s="379"/>
      <c r="CQ72" s="222"/>
      <c r="CR72" s="379"/>
      <c r="CS72" s="222"/>
      <c r="CT72" s="379"/>
      <c r="CU72" s="380"/>
      <c r="CV72" s="379"/>
      <c r="CW72" s="222"/>
      <c r="CX72" s="379">
        <v>24</v>
      </c>
      <c r="CY72" s="222"/>
      <c r="CZ72" s="379"/>
      <c r="DA72" s="222"/>
      <c r="DB72" s="379"/>
      <c r="DC72" s="222"/>
      <c r="DD72" s="379"/>
      <c r="DE72" s="380"/>
      <c r="DF72" s="379"/>
      <c r="DG72" s="380"/>
      <c r="DH72" s="73"/>
      <c r="DI72" s="207"/>
      <c r="DJ72" s="79"/>
      <c r="DK72" s="73"/>
      <c r="DL72" s="78"/>
      <c r="DM72" s="79"/>
      <c r="DN72" s="5"/>
      <c r="DO72" s="12"/>
      <c r="DP72" s="311"/>
      <c r="DQ72" s="5"/>
      <c r="DR72" s="222"/>
      <c r="DS72" s="5"/>
      <c r="DT72" s="31">
        <f t="shared" si="349"/>
        <v>75</v>
      </c>
      <c r="DU72" s="31" t="e">
        <f>(DT72*(VLOOKUP(A72,#REF!,29,0)))-(IF(DO72="x",MROUND(DP72*(VLOOKUP(A72,#REF!,29,0)*0.08),0.05),0))</f>
        <v>#REF!</v>
      </c>
      <c r="DV72" s="31">
        <f t="shared" si="350"/>
        <v>12</v>
      </c>
      <c r="DW72" s="31" t="e">
        <f>(DV72*(VLOOKUP(A72,#REF!,31,0)))</f>
        <v>#REF!</v>
      </c>
      <c r="DX72" s="318" t="e">
        <f>VLOOKUP(A72,#REF!,33,0)</f>
        <v>#REF!</v>
      </c>
      <c r="DY72" s="31" t="e">
        <f t="shared" si="351"/>
        <v>#REF!</v>
      </c>
      <c r="DZ72" s="309" t="e">
        <f t="shared" si="279"/>
        <v>#REF!</v>
      </c>
      <c r="EA72" s="5"/>
      <c r="EB72" s="41" t="str">
        <f>IF(F72&gt;0,(VLOOKUP($A72,#REF!,29,0)*F72),"")</f>
        <v/>
      </c>
      <c r="EC72" s="55" t="str">
        <f>IF(G72&gt;0,(VLOOKUP($A72,#REF!,31,0)*G72),"")</f>
        <v/>
      </c>
      <c r="ED72" s="41" t="str">
        <f>IF(H72&gt;0,(VLOOKUP($A72,#REF!,29,0)*H72),"")</f>
        <v/>
      </c>
      <c r="EE72" s="55" t="str">
        <f>IF(I72&gt;0,(VLOOKUP($A72,#REF!,31,0)*I72),"")</f>
        <v/>
      </c>
      <c r="EF72" s="41" t="str">
        <f>IF(J72&gt;0,(VLOOKUP($A72,#REF!,29,0)*J72),"")</f>
        <v/>
      </c>
      <c r="EG72" s="55" t="str">
        <f>IF(K72&gt;0,(VLOOKUP($A72,#REF!,31,0)*K72),"")</f>
        <v/>
      </c>
      <c r="EH72" s="41" t="str">
        <f>IF(L72&gt;0,(VLOOKUP($A72,#REF!,29,0)*L72),"")</f>
        <v/>
      </c>
      <c r="EI72" s="55" t="str">
        <f>IF(M72&gt;0,(VLOOKUP($A72,#REF!,31,0)*M72),"")</f>
        <v/>
      </c>
      <c r="EJ72" s="41" t="str">
        <f>IF(N72&gt;0,(VLOOKUP($A72,#REF!,29,0)*N72),"")</f>
        <v/>
      </c>
      <c r="EK72" s="55" t="str">
        <f>IF(O72&gt;0,(VLOOKUP($A72,#REF!,31,0)*O72),"")</f>
        <v/>
      </c>
      <c r="EL72" s="41" t="str">
        <f>IF(P72&gt;0,(VLOOKUP($A72,#REF!,29,0)*P72),"")</f>
        <v/>
      </c>
      <c r="EM72" s="55" t="str">
        <f>IF(Q72&gt;0,(VLOOKUP($A72,#REF!,31,0)*Q72),"")</f>
        <v/>
      </c>
      <c r="EN72" s="41" t="str">
        <f>IF(R72&gt;0,(VLOOKUP($A72,#REF!,29,0)*R72),"")</f>
        <v/>
      </c>
      <c r="EO72" s="55" t="str">
        <f>IF(S72&gt;0,(VLOOKUP($A72,#REF!,31,0)*S72),"")</f>
        <v/>
      </c>
      <c r="EP72" s="41" t="str">
        <f>IF(T72&gt;0,(VLOOKUP($A72,#REF!,29,0)*T72),"")</f>
        <v/>
      </c>
      <c r="EQ72" s="55" t="str">
        <f>IF(U72&gt;0,(VLOOKUP($A72,#REF!,31,0)*U72),"")</f>
        <v/>
      </c>
      <c r="ER72" s="41" t="str">
        <f>IF(V72&gt;0,(VLOOKUP($A72,#REF!,29,0)*V72),"")</f>
        <v/>
      </c>
      <c r="ES72" s="55" t="str">
        <f>IF(W72&gt;0,(VLOOKUP($A72,#REF!,31,0)*W72),"")</f>
        <v/>
      </c>
      <c r="ET72" s="41" t="str">
        <f>IF(X72&gt;0,(VLOOKUP($A72,#REF!,29,0)*X72),"")</f>
        <v/>
      </c>
      <c r="EU72" s="55" t="str">
        <f>IF(Y72&gt;0,(VLOOKUP($A72,#REF!,31,0)*Y72),"")</f>
        <v/>
      </c>
      <c r="EV72" s="41" t="str">
        <f>IF(Z72&gt;0,(VLOOKUP($A72,#REF!,29,0)*Z72),"")</f>
        <v/>
      </c>
      <c r="EW72" s="55" t="str">
        <f>IF(AA72&gt;0,(VLOOKUP($A72,#REF!,31,0)*AA72),"")</f>
        <v/>
      </c>
      <c r="EX72" s="41" t="str">
        <f>IF(AB72&gt;0,(VLOOKUP($A72,#REF!,29,0)*AB72),"")</f>
        <v/>
      </c>
      <c r="EY72" s="55" t="str">
        <f>IF(AC72&gt;0,(VLOOKUP($A72,#REF!,31,0)*AC72),"")</f>
        <v/>
      </c>
      <c r="EZ72" s="41" t="str">
        <f>IF(AD72&gt;0,(VLOOKUP($A72,#REF!,29,0)*AD72),"")</f>
        <v/>
      </c>
      <c r="FA72" s="55" t="str">
        <f>IF(AE72&gt;0,(VLOOKUP($A72,#REF!,31,0)*AE72),"")</f>
        <v/>
      </c>
      <c r="FB72" s="41" t="str">
        <f>IF(AF72&gt;0,(VLOOKUP($A72,#REF!,29,0)*AF72),"")</f>
        <v/>
      </c>
      <c r="FC72" s="55" t="str">
        <f>IF(AG72&gt;0,(VLOOKUP($A72,#REF!,31,0)*AG72),"")</f>
        <v/>
      </c>
      <c r="FD72" s="41" t="str">
        <f>IF(AH72&gt;0,(VLOOKUP($A72,#REF!,29,0)*AH72),"")</f>
        <v/>
      </c>
      <c r="FE72" s="55" t="str">
        <f>IF(AI72&gt;0,(VLOOKUP($A72,#REF!,31,0)*AI72),"")</f>
        <v/>
      </c>
      <c r="FF72" s="41" t="str">
        <f>IF(AJ72&gt;0,(VLOOKUP($A72,#REF!,29,0)*AJ72),"")</f>
        <v/>
      </c>
      <c r="FG72" s="55" t="str">
        <f>IF(AK72&gt;0,(VLOOKUP($A72,#REF!,31,0)*AK72),"")</f>
        <v/>
      </c>
      <c r="FH72" s="41" t="str">
        <f>IF(AL72&gt;0,(VLOOKUP($A72,#REF!,29,0)*AL72),"")</f>
        <v/>
      </c>
      <c r="FI72" s="55" t="str">
        <f>IF(AM72&gt;0,(VLOOKUP($A72,#REF!,31,0)*AM72),"")</f>
        <v/>
      </c>
      <c r="FJ72" s="41" t="str">
        <f>IF(AN72&gt;0,(VLOOKUP($A72,#REF!,29,0)*AN72),"")</f>
        <v/>
      </c>
      <c r="FK72" s="55" t="str">
        <f>IF(AO72&gt;0,(VLOOKUP($A72,#REF!,31,0)*AO72),"")</f>
        <v/>
      </c>
      <c r="FL72" s="41" t="str">
        <f>IF(AP72&gt;0,(VLOOKUP($A72,#REF!,29,0)*AP72),"")</f>
        <v/>
      </c>
      <c r="FM72" s="55" t="str">
        <f>IF(AQ72&gt;0,(VLOOKUP($A72,#REF!,31,0)*AQ72),"")</f>
        <v/>
      </c>
      <c r="FN72" s="41" t="str">
        <f>IF(AR72&gt;0,(VLOOKUP($A72,#REF!,29,0)*AR72),"")</f>
        <v/>
      </c>
      <c r="FO72" s="55" t="str">
        <f>IF(AS72&gt;0,(VLOOKUP($A72,#REF!,31,0)*AS72),"")</f>
        <v/>
      </c>
      <c r="FP72" s="41" t="str">
        <f>IF(AT72&gt;0,(VLOOKUP($A72,#REF!,29,0)*AT72),"")</f>
        <v/>
      </c>
      <c r="FQ72" s="55" t="str">
        <f>IF(AU72&gt;0,(VLOOKUP($A72,#REF!,31,0)*AU72),"")</f>
        <v/>
      </c>
      <c r="FR72" s="41" t="str">
        <f>IF(AV72&gt;0,(VLOOKUP($A72,#REF!,29,0)*AV72),"")</f>
        <v/>
      </c>
      <c r="FS72" s="55" t="str">
        <f>IF(AW72&gt;0,(VLOOKUP($A72,#REF!,31,0)*AW72),"")</f>
        <v/>
      </c>
      <c r="FT72" s="41" t="str">
        <f>IF(AX72&gt;0,(VLOOKUP($A72,#REF!,29,0)*AX72),"")</f>
        <v/>
      </c>
      <c r="FU72" s="55" t="str">
        <f>IF(AY72&gt;0,(VLOOKUP($A72,#REF!,31,0)*AY72),"")</f>
        <v/>
      </c>
      <c r="FV72" s="41" t="str">
        <f>IF(AZ72&gt;0,(VLOOKUP($A72,#REF!,29,0)*AZ72),"")</f>
        <v/>
      </c>
      <c r="FW72" s="55" t="str">
        <f>IF(BA72&gt;0,(VLOOKUP($A72,#REF!,31,0)*BA72),"")</f>
        <v/>
      </c>
      <c r="FX72" s="41" t="str">
        <f>IF(BB72&gt;0,(VLOOKUP($A72,#REF!,29,0)*BB72),"")</f>
        <v/>
      </c>
      <c r="FY72" s="55" t="str">
        <f>IF(BC72&gt;0,(VLOOKUP($A72,#REF!,31,0)*BC72),"")</f>
        <v/>
      </c>
      <c r="FZ72" s="41" t="str">
        <f>IF(BD72&gt;0,(VLOOKUP($A72,#REF!,29,0)*BD72),"")</f>
        <v/>
      </c>
      <c r="GA72" s="55" t="str">
        <f>IF(BE72&gt;0,(VLOOKUP($A72,#REF!,31,0)*BE72),"")</f>
        <v/>
      </c>
      <c r="GB72" s="41" t="str">
        <f>IF(BF72&gt;0,(VLOOKUP($A72,#REF!,29,0)*BF72),"")</f>
        <v/>
      </c>
      <c r="GC72" s="55" t="str">
        <f>IF(BG72&gt;0,(VLOOKUP($A72,#REF!,31,0)*BG72),"")</f>
        <v/>
      </c>
      <c r="GD72" s="41" t="str">
        <f>IF(BH72&gt;0,(VLOOKUP($A72,#REF!,29,0)*BH72),"")</f>
        <v/>
      </c>
      <c r="GE72" s="55" t="str">
        <f>IF(BI72&gt;0,(VLOOKUP($A72,#REF!,31,0)*BI72),"")</f>
        <v/>
      </c>
      <c r="GF72" s="41" t="str">
        <f>IF(BJ72&gt;0,(VLOOKUP($A72,#REF!,29,0)*BJ72),"")</f>
        <v/>
      </c>
      <c r="GG72" s="55" t="str">
        <f>IF(BK72&gt;0,(VLOOKUP($A72,#REF!,31,0)*BK72),"")</f>
        <v/>
      </c>
      <c r="GH72" s="41" t="str">
        <f>IF(BL72&gt;0,(VLOOKUP($A72,#REF!,29,0)*BL72),"")</f>
        <v/>
      </c>
      <c r="GI72" s="55" t="str">
        <f>IF(BM72&gt;0,(VLOOKUP($A72,#REF!,31,0)*BM72),"")</f>
        <v/>
      </c>
      <c r="GJ72" s="41" t="e">
        <f>IF(BN72&gt;0,(VLOOKUP($A72,#REF!,29,0)*BN72),"")</f>
        <v>#REF!</v>
      </c>
      <c r="GK72" s="55" t="e">
        <f>IF(BO72&gt;0,(VLOOKUP($A72,#REF!,31,0)*BO72),"")</f>
        <v>#REF!</v>
      </c>
      <c r="GL72" s="41" t="str">
        <f>IF(BP72&gt;0,(VLOOKUP($A72,#REF!,29,0)*BP72),"")</f>
        <v/>
      </c>
      <c r="GM72" s="55" t="str">
        <f>IF(BQ72&gt;0,(VLOOKUP($A72,#REF!,31,0)*BQ72),"")</f>
        <v/>
      </c>
      <c r="GN72" s="41" t="str">
        <f>IF(BR72&gt;0,(VLOOKUP($A72,#REF!,29,0)*BR72),"")</f>
        <v/>
      </c>
      <c r="GO72" s="55" t="str">
        <f>IF(BS72&gt;0,(VLOOKUP($A72,#REF!,31,0)*BS72),"")</f>
        <v/>
      </c>
      <c r="GP72" s="41" t="str">
        <f>IF(BT72&gt;0,(VLOOKUP($A72,#REF!,29,0)*BT72),"")</f>
        <v/>
      </c>
      <c r="GQ72" s="55" t="str">
        <f>IF(BU72&gt;0,(VLOOKUP($A72,#REF!,31,0)*BU72),"")</f>
        <v/>
      </c>
      <c r="GR72" s="41" t="str">
        <f>IF(BV72&gt;0,(VLOOKUP($A72,#REF!,29,0)*BV72),"")</f>
        <v/>
      </c>
      <c r="GS72" s="55" t="str">
        <f>IF(BW72&gt;0,(VLOOKUP($A72,#REF!,31,0)*BW72),"")</f>
        <v/>
      </c>
      <c r="GT72" s="41" t="e">
        <f>IF(BX72&gt;0,(VLOOKUP($A72,#REF!,29,0)*BX72),"")</f>
        <v>#REF!</v>
      </c>
      <c r="GU72" s="55" t="e">
        <f>IF(BY72&gt;0,(VLOOKUP($A72,#REF!,31,0)*BY72),"")</f>
        <v>#REF!</v>
      </c>
      <c r="GV72" s="41" t="str">
        <f>IF(BZ72&gt;0,(VLOOKUP($A72,#REF!,29,0)*BZ72),"")</f>
        <v/>
      </c>
      <c r="GW72" s="55" t="str">
        <f>IF(CA72&gt;0,(VLOOKUP($A72,#REF!,31,0)*CA72),"")</f>
        <v/>
      </c>
      <c r="GX72" s="41" t="str">
        <f>IF(CB72&gt;0,(VLOOKUP($A72,#REF!,29,0)*CB72),"")</f>
        <v/>
      </c>
      <c r="GY72" s="55" t="str">
        <f>IF(CC72&gt;0,(VLOOKUP($A72,#REF!,31,0)*CC72),"")</f>
        <v/>
      </c>
      <c r="GZ72" s="41" t="str">
        <f>IF(CD72&gt;0,(VLOOKUP($A72,#REF!,29,0)*CD72),"")</f>
        <v/>
      </c>
      <c r="HA72" s="55" t="str">
        <f>IF(CE72&gt;0,(VLOOKUP($A72,#REF!,31,0)*CE72),"")</f>
        <v/>
      </c>
      <c r="HB72" s="41" t="str">
        <f>IF(CF72&gt;0,(VLOOKUP($A72,#REF!,29,0)*CF72),"")</f>
        <v/>
      </c>
      <c r="HC72" s="55" t="str">
        <f>IF(CG72&gt;0,(VLOOKUP($A72,#REF!,31,0)*CG72),"")</f>
        <v/>
      </c>
      <c r="HD72" s="41" t="str">
        <f>IF(CH72&gt;0,(VLOOKUP($A72,#REF!,29,0)*CH72),"")</f>
        <v/>
      </c>
      <c r="HE72" s="55" t="str">
        <f>IF(CI72&gt;0,(VLOOKUP($A72,#REF!,31,0)*CI72),"")</f>
        <v/>
      </c>
      <c r="HF72" s="41" t="str">
        <f>IF(CJ72&gt;0,(VLOOKUP($A72,#REF!,29,0)*CJ72),"")</f>
        <v/>
      </c>
      <c r="HG72" s="55" t="str">
        <f>IF(CK72&gt;0,(VLOOKUP($A72,#REF!,31,0)*CK72),"")</f>
        <v/>
      </c>
      <c r="HH72" s="41" t="str">
        <f>IF(CL72&gt;0,(VLOOKUP($A72,#REF!,29,0)*CL72),"")</f>
        <v/>
      </c>
      <c r="HI72" s="55" t="str">
        <f>IF(CM72&gt;0,(VLOOKUP($A72,#REF!,31,0)*CM72),"")</f>
        <v/>
      </c>
      <c r="HJ72" s="41" t="str">
        <f>IF(CN72&gt;0,(VLOOKUP($A72,#REF!,29,0)*CN72),"")</f>
        <v/>
      </c>
      <c r="HK72" s="55" t="str">
        <f>IF(CO72&gt;0,(VLOOKUP($A72,#REF!,31,0)*CO72),"")</f>
        <v/>
      </c>
      <c r="HL72" s="41" t="str">
        <f>IF(CP72&gt;0,(VLOOKUP($A72,#REF!,29,0)*CP72),"")</f>
        <v/>
      </c>
      <c r="HM72" s="55" t="str">
        <f>IF(CQ72&gt;0,(VLOOKUP($A72,#REF!,31,0)*CQ72),"")</f>
        <v/>
      </c>
      <c r="HN72" s="41" t="str">
        <f>IF(CR72&gt;0,(VLOOKUP($A72,#REF!,29,0)*CR72),"")</f>
        <v/>
      </c>
      <c r="HO72" s="55" t="str">
        <f>IF(CS72&gt;0,(VLOOKUP($A72,#REF!,31,0)*CS72),"")</f>
        <v/>
      </c>
      <c r="HP72" s="41" t="str">
        <f>IF(CT72&gt;0,(VLOOKUP($A72,#REF!,29,0)*CT72),"")</f>
        <v/>
      </c>
      <c r="HQ72" s="55" t="str">
        <f>IF(CU72&gt;0,(VLOOKUP($A72,#REF!,31,0)*CU72),"")</f>
        <v/>
      </c>
      <c r="HR72" s="41" t="str">
        <f>IF(CV72&gt;0,(VLOOKUP($A72,#REF!,29,0)*CV72),"")</f>
        <v/>
      </c>
      <c r="HS72" s="55" t="str">
        <f>IF(CW72&gt;0,(VLOOKUP($A72,#REF!,31,0)*CW72),"")</f>
        <v/>
      </c>
      <c r="HT72" s="41" t="e">
        <f>IF(CX72&gt;0,(VLOOKUP($A72,#REF!,29,0)*CX72),"")</f>
        <v>#REF!</v>
      </c>
      <c r="HU72" s="55" t="str">
        <f>IF(CY72&gt;0,(VLOOKUP($A72,#REF!,31,0)*CY72),"")</f>
        <v/>
      </c>
      <c r="HV72" s="41" t="str">
        <f>IF(CZ72&gt;0,(VLOOKUP($A72,#REF!,29,0)*CZ72),"")</f>
        <v/>
      </c>
      <c r="HW72" s="55" t="str">
        <f>IF(DA72&gt;0,(VLOOKUP($A72,#REF!,31,0)*DA72),"")</f>
        <v/>
      </c>
      <c r="HX72" s="41" t="str">
        <f>IF(DB72&gt;0,(VLOOKUP($A72,#REF!,29,0)*DB72),"")</f>
        <v/>
      </c>
      <c r="HY72" s="55" t="str">
        <f>IF(DC72&gt;0,(VLOOKUP($A72,#REF!,31,0)*DC72),"")</f>
        <v/>
      </c>
      <c r="HZ72" s="41" t="str">
        <f>IF(DD72&gt;0,(VLOOKUP($A72,#REF!,29,0)*DD72),"")</f>
        <v/>
      </c>
      <c r="IA72" s="55" t="str">
        <f>IF(DE72&gt;0,(VLOOKUP($A72,#REF!,31,0)*DE72),"")</f>
        <v/>
      </c>
      <c r="IB72" s="41" t="str">
        <f>IF(DF72&gt;0,(VLOOKUP($A72,#REF!,29,0)*DF72),"")</f>
        <v/>
      </c>
      <c r="IC72" s="55" t="str">
        <f>IF(DG72&gt;0,(VLOOKUP($A72,#REF!,31,0)*DG72),"")</f>
        <v/>
      </c>
      <c r="ID72" s="5"/>
      <c r="IE72" s="5"/>
      <c r="IF72" s="5"/>
    </row>
    <row r="73" spans="1:240" x14ac:dyDescent="0.25">
      <c r="A73" s="344" t="s">
        <v>1907</v>
      </c>
      <c r="B73" s="360" t="s">
        <v>1908</v>
      </c>
      <c r="C73" s="361" t="s">
        <v>1909</v>
      </c>
      <c r="D73" s="347">
        <f>IF((DV73+DT73)&gt;0,DV73+DT73,"")</f>
        <v>83.5</v>
      </c>
      <c r="E73" s="348"/>
      <c r="F73" s="362"/>
      <c r="G73" s="363"/>
      <c r="H73" s="362"/>
      <c r="I73" s="363"/>
      <c r="J73" s="362"/>
      <c r="K73" s="363"/>
      <c r="L73" s="362"/>
      <c r="M73" s="363"/>
      <c r="N73" s="362"/>
      <c r="O73" s="363"/>
      <c r="P73" s="362"/>
      <c r="Q73" s="363"/>
      <c r="R73" s="362"/>
      <c r="S73" s="363"/>
      <c r="T73" s="362"/>
      <c r="U73" s="363"/>
      <c r="V73" s="362"/>
      <c r="W73" s="363"/>
      <c r="X73" s="362"/>
      <c r="Y73" s="363"/>
      <c r="Z73" s="362"/>
      <c r="AA73" s="364"/>
      <c r="AB73" s="362"/>
      <c r="AC73" s="363"/>
      <c r="AD73" s="362"/>
      <c r="AE73" s="364"/>
      <c r="AF73" s="362"/>
      <c r="AG73" s="363"/>
      <c r="AH73" s="362"/>
      <c r="AI73" s="363"/>
      <c r="AJ73" s="362"/>
      <c r="AK73" s="363"/>
      <c r="AL73" s="362"/>
      <c r="AM73" s="363"/>
      <c r="AN73" s="362"/>
      <c r="AO73" s="363"/>
      <c r="AP73" s="362"/>
      <c r="AQ73" s="363"/>
      <c r="AR73" s="362"/>
      <c r="AS73" s="363"/>
      <c r="AT73" s="362"/>
      <c r="AU73" s="363"/>
      <c r="AV73" s="362"/>
      <c r="AW73" s="363"/>
      <c r="AX73" s="362"/>
      <c r="AY73" s="363"/>
      <c r="AZ73" s="362"/>
      <c r="BA73" s="363"/>
      <c r="BB73" s="362"/>
      <c r="BC73" s="363"/>
      <c r="BD73" s="362"/>
      <c r="BE73" s="363"/>
      <c r="BF73" s="362"/>
      <c r="BG73" s="363"/>
      <c r="BH73" s="362"/>
      <c r="BI73" s="363"/>
      <c r="BJ73" s="362"/>
      <c r="BK73" s="363"/>
      <c r="BL73" s="362"/>
      <c r="BM73" s="363"/>
      <c r="BN73" s="362"/>
      <c r="BO73" s="363"/>
      <c r="BP73" s="362"/>
      <c r="BQ73" s="364"/>
      <c r="BR73" s="362"/>
      <c r="BS73" s="363"/>
      <c r="BT73" s="362"/>
      <c r="BU73" s="363"/>
      <c r="BV73" s="362"/>
      <c r="BW73" s="363"/>
      <c r="BX73" s="362"/>
      <c r="BY73" s="363"/>
      <c r="BZ73" s="362"/>
      <c r="CA73" s="363"/>
      <c r="CB73" s="362"/>
      <c r="CC73" s="364"/>
      <c r="CD73" s="362"/>
      <c r="CE73" s="363"/>
      <c r="CF73" s="362"/>
      <c r="CG73" s="363"/>
      <c r="CH73" s="362"/>
      <c r="CI73" s="363"/>
      <c r="CJ73" s="362"/>
      <c r="CK73" s="363"/>
      <c r="CL73" s="362"/>
      <c r="CM73" s="363"/>
      <c r="CN73" s="362"/>
      <c r="CO73" s="363"/>
      <c r="CP73" s="362">
        <v>54</v>
      </c>
      <c r="CQ73" s="363">
        <v>27.5</v>
      </c>
      <c r="CR73" s="362"/>
      <c r="CS73" s="363"/>
      <c r="CT73" s="362"/>
      <c r="CU73" s="364"/>
      <c r="CV73" s="362"/>
      <c r="CW73" s="363"/>
      <c r="CX73" s="362"/>
      <c r="CY73" s="363"/>
      <c r="CZ73" s="362"/>
      <c r="DA73" s="363"/>
      <c r="DB73" s="362"/>
      <c r="DC73" s="363"/>
      <c r="DD73" s="362"/>
      <c r="DE73" s="364"/>
      <c r="DF73" s="362"/>
      <c r="DG73" s="364"/>
      <c r="DH73" s="352"/>
      <c r="DI73" s="365">
        <v>2</v>
      </c>
      <c r="DJ73" s="363"/>
      <c r="DK73" s="352"/>
      <c r="DL73" s="365"/>
      <c r="DM73" s="363"/>
      <c r="DN73" s="344"/>
      <c r="DO73" s="366"/>
      <c r="DP73" s="367"/>
      <c r="DQ73" s="344"/>
      <c r="DR73" s="363"/>
      <c r="DS73" s="344"/>
      <c r="DT73" s="357">
        <f t="shared" si="349"/>
        <v>56</v>
      </c>
      <c r="DU73" s="357" t="e">
        <f>(DT73*(VLOOKUP(A73,#REF!,29,0)))-(IF(DO73="x",MROUND(DP73*(VLOOKUP(A73,#REF!,29,0)*0.08),0.05),0))</f>
        <v>#REF!</v>
      </c>
      <c r="DV73" s="357">
        <f t="shared" si="350"/>
        <v>27.5</v>
      </c>
      <c r="DW73" s="357" t="e">
        <f>(DV73*(VLOOKUP(A73,#REF!,31,0)))</f>
        <v>#REF!</v>
      </c>
      <c r="DX73" s="358" t="e">
        <f>VLOOKUP(A73,#REF!,33,0)</f>
        <v>#REF!</v>
      </c>
      <c r="DY73" s="357" t="e">
        <f>DX73-(DW73+DU73)</f>
        <v>#REF!</v>
      </c>
      <c r="DZ73" s="359" t="e">
        <f>IF(DY73=0,"","!!")</f>
        <v>#REF!</v>
      </c>
      <c r="EA73" s="344"/>
      <c r="EB73" s="349" t="str">
        <f>IF(F73&gt;0,(VLOOKUP($A73,#REF!,29,0)*F73),"")</f>
        <v/>
      </c>
      <c r="EC73" s="350" t="str">
        <f>IF(G73&gt;0,(VLOOKUP($A73,#REF!,31,0)*G73),"")</f>
        <v/>
      </c>
      <c r="ED73" s="349" t="str">
        <f>IF(H73&gt;0,(VLOOKUP($A73,#REF!,29,0)*H73),"")</f>
        <v/>
      </c>
      <c r="EE73" s="350" t="str">
        <f>IF(I73&gt;0,(VLOOKUP($A73,#REF!,31,0)*I73),"")</f>
        <v/>
      </c>
      <c r="EF73" s="349" t="str">
        <f>IF(J73&gt;0,(VLOOKUP($A73,#REF!,29,0)*J73),"")</f>
        <v/>
      </c>
      <c r="EG73" s="350" t="str">
        <f>IF(K73&gt;0,(VLOOKUP($A73,#REF!,31,0)*K73),"")</f>
        <v/>
      </c>
      <c r="EH73" s="349" t="str">
        <f>IF(L73&gt;0,(VLOOKUP($A73,#REF!,29,0)*L73),"")</f>
        <v/>
      </c>
      <c r="EI73" s="350" t="str">
        <f>IF(M73&gt;0,(VLOOKUP($A73,#REF!,31,0)*M73),"")</f>
        <v/>
      </c>
      <c r="EJ73" s="349" t="str">
        <f>IF(N73&gt;0,(VLOOKUP($A73,#REF!,29,0)*N73),"")</f>
        <v/>
      </c>
      <c r="EK73" s="350" t="str">
        <f>IF(O73&gt;0,(VLOOKUP($A73,#REF!,31,0)*O73),"")</f>
        <v/>
      </c>
      <c r="EL73" s="349" t="str">
        <f>IF(P73&gt;0,(VLOOKUP($A73,#REF!,29,0)*P73),"")</f>
        <v/>
      </c>
      <c r="EM73" s="350" t="str">
        <f>IF(Q73&gt;0,(VLOOKUP($A73,#REF!,31,0)*Q73),"")</f>
        <v/>
      </c>
      <c r="EN73" s="349" t="str">
        <f>IF(R73&gt;0,(VLOOKUP($A73,#REF!,29,0)*R73),"")</f>
        <v/>
      </c>
      <c r="EO73" s="350" t="str">
        <f>IF(S73&gt;0,(VLOOKUP($A73,#REF!,31,0)*S73),"")</f>
        <v/>
      </c>
      <c r="EP73" s="349" t="str">
        <f>IF(T73&gt;0,(VLOOKUP($A73,#REF!,29,0)*T73),"")</f>
        <v/>
      </c>
      <c r="EQ73" s="350" t="str">
        <f>IF(U73&gt;0,(VLOOKUP($A73,#REF!,31,0)*U73),"")</f>
        <v/>
      </c>
      <c r="ER73" s="349" t="str">
        <f>IF(V73&gt;0,(VLOOKUP($A73,#REF!,29,0)*V73),"")</f>
        <v/>
      </c>
      <c r="ES73" s="350" t="str">
        <f>IF(W73&gt;0,(VLOOKUP($A73,#REF!,31,0)*W73),"")</f>
        <v/>
      </c>
      <c r="ET73" s="349" t="str">
        <f>IF(X73&gt;0,(VLOOKUP($A73,#REF!,29,0)*X73),"")</f>
        <v/>
      </c>
      <c r="EU73" s="350" t="str">
        <f>IF(Y73&gt;0,(VLOOKUP($A73,#REF!,31,0)*Y73),"")</f>
        <v/>
      </c>
      <c r="EV73" s="349" t="str">
        <f>IF(Z73&gt;0,(VLOOKUP($A73,#REF!,29,0)*Z73),"")</f>
        <v/>
      </c>
      <c r="EW73" s="350" t="str">
        <f>IF(AA73&gt;0,(VLOOKUP($A73,#REF!,31,0)*AA73),"")</f>
        <v/>
      </c>
      <c r="EX73" s="349" t="str">
        <f>IF(AB73&gt;0,(VLOOKUP($A73,#REF!,29,0)*AB73),"")</f>
        <v/>
      </c>
      <c r="EY73" s="350" t="str">
        <f>IF(AC73&gt;0,(VLOOKUP($A73,#REF!,31,0)*AC73),"")</f>
        <v/>
      </c>
      <c r="EZ73" s="349" t="str">
        <f>IF(AD73&gt;0,(VLOOKUP($A73,#REF!,29,0)*AD73),"")</f>
        <v/>
      </c>
      <c r="FA73" s="350" t="str">
        <f>IF(AE73&gt;0,(VLOOKUP($A73,#REF!,31,0)*AE73),"")</f>
        <v/>
      </c>
      <c r="FB73" s="349" t="str">
        <f>IF(AF73&gt;0,(VLOOKUP($A73,#REF!,29,0)*AF73),"")</f>
        <v/>
      </c>
      <c r="FC73" s="350" t="str">
        <f>IF(AG73&gt;0,(VLOOKUP($A73,#REF!,31,0)*AG73),"")</f>
        <v/>
      </c>
      <c r="FD73" s="349" t="str">
        <f>IF(AH73&gt;0,(VLOOKUP($A73,#REF!,29,0)*AH73),"")</f>
        <v/>
      </c>
      <c r="FE73" s="350" t="str">
        <f>IF(AI73&gt;0,(VLOOKUP($A73,#REF!,31,0)*AI73),"")</f>
        <v/>
      </c>
      <c r="FF73" s="349" t="str">
        <f>IF(AJ73&gt;0,(VLOOKUP($A73,#REF!,29,0)*AJ73),"")</f>
        <v/>
      </c>
      <c r="FG73" s="350" t="str">
        <f>IF(AK73&gt;0,(VLOOKUP($A73,#REF!,31,0)*AK73),"")</f>
        <v/>
      </c>
      <c r="FH73" s="349" t="str">
        <f>IF(AL73&gt;0,(VLOOKUP($A73,#REF!,29,0)*AL73),"")</f>
        <v/>
      </c>
      <c r="FI73" s="350" t="str">
        <f>IF(AM73&gt;0,(VLOOKUP($A73,#REF!,31,0)*AM73),"")</f>
        <v/>
      </c>
      <c r="FJ73" s="349" t="str">
        <f>IF(AN73&gt;0,(VLOOKUP($A73,#REF!,29,0)*AN73),"")</f>
        <v/>
      </c>
      <c r="FK73" s="350" t="str">
        <f>IF(AO73&gt;0,(VLOOKUP($A73,#REF!,31,0)*AO73),"")</f>
        <v/>
      </c>
      <c r="FL73" s="349" t="str">
        <f>IF(AP73&gt;0,(VLOOKUP($A73,#REF!,29,0)*AP73),"")</f>
        <v/>
      </c>
      <c r="FM73" s="350" t="str">
        <f>IF(AQ73&gt;0,(VLOOKUP($A73,#REF!,31,0)*AQ73),"")</f>
        <v/>
      </c>
      <c r="FN73" s="349" t="str">
        <f>IF(AR73&gt;0,(VLOOKUP($A73,#REF!,29,0)*AR73),"")</f>
        <v/>
      </c>
      <c r="FO73" s="350" t="str">
        <f>IF(AS73&gt;0,(VLOOKUP($A73,#REF!,31,0)*AS73),"")</f>
        <v/>
      </c>
      <c r="FP73" s="349" t="str">
        <f>IF(AT73&gt;0,(VLOOKUP($A73,#REF!,29,0)*AT73),"")</f>
        <v/>
      </c>
      <c r="FQ73" s="350" t="str">
        <f>IF(AU73&gt;0,(VLOOKUP($A73,#REF!,31,0)*AU73),"")</f>
        <v/>
      </c>
      <c r="FR73" s="349" t="str">
        <f>IF(AV73&gt;0,(VLOOKUP($A73,#REF!,29,0)*AV73),"")</f>
        <v/>
      </c>
      <c r="FS73" s="350" t="str">
        <f>IF(AW73&gt;0,(VLOOKUP($A73,#REF!,31,0)*AW73),"")</f>
        <v/>
      </c>
      <c r="FT73" s="349" t="str">
        <f>IF(AX73&gt;0,(VLOOKUP($A73,#REF!,29,0)*AX73),"")</f>
        <v/>
      </c>
      <c r="FU73" s="350" t="str">
        <f>IF(AY73&gt;0,(VLOOKUP($A73,#REF!,31,0)*AY73),"")</f>
        <v/>
      </c>
      <c r="FV73" s="349" t="str">
        <f>IF(AZ73&gt;0,(VLOOKUP($A73,#REF!,29,0)*AZ73),"")</f>
        <v/>
      </c>
      <c r="FW73" s="350" t="str">
        <f>IF(BA73&gt;0,(VLOOKUP($A73,#REF!,31,0)*BA73),"")</f>
        <v/>
      </c>
      <c r="FX73" s="349" t="str">
        <f>IF(BB73&gt;0,(VLOOKUP($A73,#REF!,29,0)*BB73),"")</f>
        <v/>
      </c>
      <c r="FY73" s="350" t="str">
        <f>IF(BC73&gt;0,(VLOOKUP($A73,#REF!,31,0)*BC73),"")</f>
        <v/>
      </c>
      <c r="FZ73" s="349" t="str">
        <f>IF(BD73&gt;0,(VLOOKUP($A73,#REF!,29,0)*BD73),"")</f>
        <v/>
      </c>
      <c r="GA73" s="350" t="str">
        <f>IF(BE73&gt;0,(VLOOKUP($A73,#REF!,31,0)*BE73),"")</f>
        <v/>
      </c>
      <c r="GB73" s="349" t="str">
        <f>IF(BF73&gt;0,(VLOOKUP($A73,#REF!,29,0)*BF73),"")</f>
        <v/>
      </c>
      <c r="GC73" s="350" t="str">
        <f>IF(BG73&gt;0,(VLOOKUP($A73,#REF!,31,0)*BG73),"")</f>
        <v/>
      </c>
      <c r="GD73" s="349" t="str">
        <f>IF(BH73&gt;0,(VLOOKUP($A73,#REF!,29,0)*BH73),"")</f>
        <v/>
      </c>
      <c r="GE73" s="350" t="str">
        <f>IF(BI73&gt;0,(VLOOKUP($A73,#REF!,31,0)*BI73),"")</f>
        <v/>
      </c>
      <c r="GF73" s="349" t="str">
        <f>IF(BJ73&gt;0,(VLOOKUP($A73,#REF!,29,0)*BJ73),"")</f>
        <v/>
      </c>
      <c r="GG73" s="350" t="str">
        <f>IF(BK73&gt;0,(VLOOKUP($A73,#REF!,31,0)*BK73),"")</f>
        <v/>
      </c>
      <c r="GH73" s="349" t="str">
        <f>IF(BL73&gt;0,(VLOOKUP($A73,#REF!,29,0)*BL73),"")</f>
        <v/>
      </c>
      <c r="GI73" s="350" t="str">
        <f>IF(BM73&gt;0,(VLOOKUP($A73,#REF!,31,0)*BM73),"")</f>
        <v/>
      </c>
      <c r="GJ73" s="349" t="str">
        <f>IF(BN73&gt;0,(VLOOKUP($A73,#REF!,29,0)*BN73),"")</f>
        <v/>
      </c>
      <c r="GK73" s="350" t="str">
        <f>IF(BO73&gt;0,(VLOOKUP($A73,#REF!,31,0)*BO73),"")</f>
        <v/>
      </c>
      <c r="GL73" s="349" t="str">
        <f>IF(BP73&gt;0,(VLOOKUP($A73,#REF!,29,0)*BP73),"")</f>
        <v/>
      </c>
      <c r="GM73" s="350" t="str">
        <f>IF(BQ73&gt;0,(VLOOKUP($A73,#REF!,31,0)*BQ73),"")</f>
        <v/>
      </c>
      <c r="GN73" s="349" t="str">
        <f>IF(BR73&gt;0,(VLOOKUP($A73,#REF!,29,0)*BR73),"")</f>
        <v/>
      </c>
      <c r="GO73" s="350" t="str">
        <f>IF(BS73&gt;0,(VLOOKUP($A73,#REF!,31,0)*BS73),"")</f>
        <v/>
      </c>
      <c r="GP73" s="349" t="str">
        <f>IF(BT73&gt;0,(VLOOKUP($A73,#REF!,29,0)*BT73),"")</f>
        <v/>
      </c>
      <c r="GQ73" s="350" t="str">
        <f>IF(BU73&gt;0,(VLOOKUP($A73,#REF!,31,0)*BU73),"")</f>
        <v/>
      </c>
      <c r="GR73" s="349" t="str">
        <f>IF(BV73&gt;0,(VLOOKUP($A73,#REF!,29,0)*BV73),"")</f>
        <v/>
      </c>
      <c r="GS73" s="350" t="str">
        <f>IF(BW73&gt;0,(VLOOKUP($A73,#REF!,31,0)*BW73),"")</f>
        <v/>
      </c>
      <c r="GT73" s="349" t="str">
        <f>IF(BX73&gt;0,(VLOOKUP($A73,#REF!,29,0)*BX73),"")</f>
        <v/>
      </c>
      <c r="GU73" s="350" t="str">
        <f>IF(BY73&gt;0,(VLOOKUP($A73,#REF!,31,0)*BY73),"")</f>
        <v/>
      </c>
      <c r="GV73" s="349" t="str">
        <f>IF(BZ73&gt;0,(VLOOKUP($A73,#REF!,29,0)*BZ73),"")</f>
        <v/>
      </c>
      <c r="GW73" s="350" t="str">
        <f>IF(CA73&gt;0,(VLOOKUP($A73,#REF!,31,0)*CA73),"")</f>
        <v/>
      </c>
      <c r="GX73" s="349" t="str">
        <f>IF(CB73&gt;0,(VLOOKUP($A73,#REF!,29,0)*CB73),"")</f>
        <v/>
      </c>
      <c r="GY73" s="350" t="str">
        <f>IF(CC73&gt;0,(VLOOKUP($A73,#REF!,31,0)*CC73),"")</f>
        <v/>
      </c>
      <c r="GZ73" s="349" t="str">
        <f>IF(CD73&gt;0,(VLOOKUP($A73,#REF!,29,0)*CD73),"")</f>
        <v/>
      </c>
      <c r="HA73" s="350" t="str">
        <f>IF(CE73&gt;0,(VLOOKUP($A73,#REF!,31,0)*CE73),"")</f>
        <v/>
      </c>
      <c r="HB73" s="349" t="str">
        <f>IF(CF73&gt;0,(VLOOKUP($A73,#REF!,29,0)*CF73),"")</f>
        <v/>
      </c>
      <c r="HC73" s="350" t="str">
        <f>IF(CG73&gt;0,(VLOOKUP($A73,#REF!,31,0)*CG73),"")</f>
        <v/>
      </c>
      <c r="HD73" s="349" t="str">
        <f>IF(CH73&gt;0,(VLOOKUP($A73,#REF!,29,0)*CH73),"")</f>
        <v/>
      </c>
      <c r="HE73" s="350" t="str">
        <f>IF(CI73&gt;0,(VLOOKUP($A73,#REF!,31,0)*CI73),"")</f>
        <v/>
      </c>
      <c r="HF73" s="349" t="str">
        <f>IF(CJ73&gt;0,(VLOOKUP($A73,#REF!,29,0)*CJ73),"")</f>
        <v/>
      </c>
      <c r="HG73" s="350" t="str">
        <f>IF(CK73&gt;0,(VLOOKUP($A73,#REF!,31,0)*CK73),"")</f>
        <v/>
      </c>
      <c r="HH73" s="349" t="str">
        <f>IF(CL73&gt;0,(VLOOKUP($A73,#REF!,29,0)*CL73),"")</f>
        <v/>
      </c>
      <c r="HI73" s="350" t="str">
        <f>IF(CM73&gt;0,(VLOOKUP($A73,#REF!,31,0)*CM73),"")</f>
        <v/>
      </c>
      <c r="HJ73" s="349" t="str">
        <f>IF(CN73&gt;0,(VLOOKUP($A73,#REF!,29,0)*CN73),"")</f>
        <v/>
      </c>
      <c r="HK73" s="350" t="str">
        <f>IF(CO73&gt;0,(VLOOKUP($A73,#REF!,31,0)*CO73),"")</f>
        <v/>
      </c>
      <c r="HL73" s="349" t="e">
        <f>IF(CP73&gt;0,(VLOOKUP($A73,#REF!,29,0)*CP73),"")</f>
        <v>#REF!</v>
      </c>
      <c r="HM73" s="350" t="e">
        <f>IF(CQ73&gt;0,(VLOOKUP($A73,#REF!,31,0)*CQ73),"")</f>
        <v>#REF!</v>
      </c>
      <c r="HN73" s="349" t="str">
        <f>IF(CR73&gt;0,(VLOOKUP($A73,#REF!,29,0)*CR73),"")</f>
        <v/>
      </c>
      <c r="HO73" s="350" t="str">
        <f>IF(CS73&gt;0,(VLOOKUP($A73,#REF!,31,0)*CS73),"")</f>
        <v/>
      </c>
      <c r="HP73" s="349" t="str">
        <f>IF(CT73&gt;0,(VLOOKUP($A73,#REF!,29,0)*CT73),"")</f>
        <v/>
      </c>
      <c r="HQ73" s="350" t="str">
        <f>IF(CU73&gt;0,(VLOOKUP($A73,#REF!,31,0)*CU73),"")</f>
        <v/>
      </c>
      <c r="HR73" s="349" t="str">
        <f>IF(CV73&gt;0,(VLOOKUP($A73,#REF!,29,0)*CV73),"")</f>
        <v/>
      </c>
      <c r="HS73" s="350" t="str">
        <f>IF(CW73&gt;0,(VLOOKUP($A73,#REF!,31,0)*CW73),"")</f>
        <v/>
      </c>
      <c r="HT73" s="349" t="str">
        <f>IF(CX73&gt;0,(VLOOKUP($A73,#REF!,29,0)*CX73),"")</f>
        <v/>
      </c>
      <c r="HU73" s="350" t="str">
        <f>IF(CY73&gt;0,(VLOOKUP($A73,#REF!,31,0)*CY73),"")</f>
        <v/>
      </c>
      <c r="HV73" s="349" t="str">
        <f>IF(CZ73&gt;0,(VLOOKUP($A73,#REF!,29,0)*CZ73),"")</f>
        <v/>
      </c>
      <c r="HW73" s="350" t="str">
        <f>IF(DA73&gt;0,(VLOOKUP($A73,#REF!,31,0)*DA73),"")</f>
        <v/>
      </c>
      <c r="HX73" s="349" t="str">
        <f>IF(DB73&gt;0,(VLOOKUP($A73,#REF!,29,0)*DB73),"")</f>
        <v/>
      </c>
      <c r="HY73" s="350" t="str">
        <f>IF(DC73&gt;0,(VLOOKUP($A73,#REF!,31,0)*DC73),"")</f>
        <v/>
      </c>
      <c r="HZ73" s="349" t="str">
        <f>IF(DD73&gt;0,(VLOOKUP($A73,#REF!,29,0)*DD73),"")</f>
        <v/>
      </c>
      <c r="IA73" s="350" t="str">
        <f>IF(DE73&gt;0,(VLOOKUP($A73,#REF!,31,0)*DE73),"")</f>
        <v/>
      </c>
      <c r="IB73" s="349" t="str">
        <f>IF(DF73&gt;0,(VLOOKUP($A73,#REF!,29,0)*DF73),"")</f>
        <v/>
      </c>
      <c r="IC73" s="350" t="str">
        <f>IF(DG73&gt;0,(VLOOKUP($A73,#REF!,31,0)*DG73),"")</f>
        <v/>
      </c>
      <c r="ID73" s="344"/>
      <c r="IE73" s="344"/>
      <c r="IF73" s="344"/>
    </row>
    <row r="74" spans="1:240" x14ac:dyDescent="0.25">
      <c r="A74" s="5" t="s">
        <v>1879</v>
      </c>
      <c r="B74" s="378" t="s">
        <v>1873</v>
      </c>
      <c r="C74" s="369" t="s">
        <v>1874</v>
      </c>
      <c r="D74" s="217">
        <f t="shared" si="354"/>
        <v>72</v>
      </c>
      <c r="E74" s="215"/>
      <c r="F74" s="379"/>
      <c r="G74" s="222"/>
      <c r="H74" s="379"/>
      <c r="I74" s="222"/>
      <c r="J74" s="379"/>
      <c r="K74" s="222"/>
      <c r="L74" s="379"/>
      <c r="M74" s="222"/>
      <c r="N74" s="379"/>
      <c r="O74" s="222"/>
      <c r="P74" s="379"/>
      <c r="Q74" s="222"/>
      <c r="R74" s="379"/>
      <c r="S74" s="222"/>
      <c r="T74" s="379"/>
      <c r="U74" s="222"/>
      <c r="V74" s="379"/>
      <c r="W74" s="222"/>
      <c r="X74" s="379"/>
      <c r="Y74" s="222"/>
      <c r="Z74" s="379"/>
      <c r="AA74" s="380"/>
      <c r="AB74" s="379"/>
      <c r="AC74" s="222"/>
      <c r="AD74" s="379"/>
      <c r="AE74" s="380"/>
      <c r="AF74" s="379"/>
      <c r="AG74" s="222"/>
      <c r="AH74" s="379"/>
      <c r="AI74" s="222"/>
      <c r="AJ74" s="379"/>
      <c r="AK74" s="222"/>
      <c r="AL74" s="379"/>
      <c r="AM74" s="222"/>
      <c r="AN74" s="379"/>
      <c r="AO74" s="222"/>
      <c r="AP74" s="379"/>
      <c r="AQ74" s="222"/>
      <c r="AR74" s="379"/>
      <c r="AS74" s="222"/>
      <c r="AT74" s="379"/>
      <c r="AU74" s="222"/>
      <c r="AV74" s="379"/>
      <c r="AW74" s="222"/>
      <c r="AX74" s="379">
        <v>16</v>
      </c>
      <c r="AY74" s="222"/>
      <c r="AZ74" s="379"/>
      <c r="BA74" s="222"/>
      <c r="BB74" s="379"/>
      <c r="BC74" s="222"/>
      <c r="BD74" s="379"/>
      <c r="BE74" s="222"/>
      <c r="BF74" s="379"/>
      <c r="BG74" s="222"/>
      <c r="BH74" s="379"/>
      <c r="BI74" s="222"/>
      <c r="BJ74" s="379"/>
      <c r="BK74" s="222"/>
      <c r="BL74" s="379"/>
      <c r="BM74" s="222"/>
      <c r="BN74" s="379">
        <v>56</v>
      </c>
      <c r="BO74" s="222"/>
      <c r="BP74" s="379"/>
      <c r="BQ74" s="380"/>
      <c r="BR74" s="379"/>
      <c r="BS74" s="222"/>
      <c r="BT74" s="379"/>
      <c r="BU74" s="222"/>
      <c r="BV74" s="379"/>
      <c r="BW74" s="222"/>
      <c r="BX74" s="379"/>
      <c r="BY74" s="222"/>
      <c r="BZ74" s="379"/>
      <c r="CA74" s="222"/>
      <c r="CB74" s="379"/>
      <c r="CC74" s="380"/>
      <c r="CD74" s="379"/>
      <c r="CE74" s="222"/>
      <c r="CF74" s="379"/>
      <c r="CG74" s="222"/>
      <c r="CH74" s="379"/>
      <c r="CI74" s="222"/>
      <c r="CJ74" s="379"/>
      <c r="CK74" s="222"/>
      <c r="CL74" s="379"/>
      <c r="CM74" s="222"/>
      <c r="CN74" s="379"/>
      <c r="CO74" s="222"/>
      <c r="CP74" s="379"/>
      <c r="CQ74" s="222"/>
      <c r="CR74" s="379"/>
      <c r="CS74" s="222"/>
      <c r="CT74" s="379"/>
      <c r="CU74" s="380"/>
      <c r="CV74" s="379"/>
      <c r="CW74" s="222"/>
      <c r="CX74" s="379"/>
      <c r="CY74" s="222"/>
      <c r="CZ74" s="379"/>
      <c r="DA74" s="222"/>
      <c r="DB74" s="379"/>
      <c r="DC74" s="222"/>
      <c r="DD74" s="379"/>
      <c r="DE74" s="380"/>
      <c r="DF74" s="379"/>
      <c r="DG74" s="380"/>
      <c r="DH74" s="73"/>
      <c r="DI74" s="207"/>
      <c r="DJ74" s="79"/>
      <c r="DK74" s="73"/>
      <c r="DL74" s="78"/>
      <c r="DM74" s="79"/>
      <c r="DN74" s="5"/>
      <c r="DO74" s="12"/>
      <c r="DP74" s="311"/>
      <c r="DQ74" s="5"/>
      <c r="DR74" s="222"/>
      <c r="DS74" s="5"/>
      <c r="DT74" s="31">
        <f t="shared" si="349"/>
        <v>72</v>
      </c>
      <c r="DU74" s="31" t="e">
        <f>(DT74*(VLOOKUP(A74,#REF!,29,0)))-(IF(DO74="x",MROUND(DP74*(VLOOKUP(A74,#REF!,29,0)*0.08),0.05),0))</f>
        <v>#REF!</v>
      </c>
      <c r="DV74" s="31">
        <f t="shared" si="350"/>
        <v>0</v>
      </c>
      <c r="DW74" s="31" t="e">
        <f>(DV74*(VLOOKUP(A74,#REF!,31,0)))</f>
        <v>#REF!</v>
      </c>
      <c r="DX74" s="318" t="e">
        <f>VLOOKUP(A74,#REF!,33,0)</f>
        <v>#REF!</v>
      </c>
      <c r="DY74" s="31" t="e">
        <f t="shared" ref="DY74" si="355">DX74-(DW74+DU74)</f>
        <v>#REF!</v>
      </c>
      <c r="DZ74" s="309" t="e">
        <f t="shared" ref="DZ74" si="356">IF(DY74=0,"","!!")</f>
        <v>#REF!</v>
      </c>
      <c r="EA74" s="5"/>
      <c r="EB74" s="41" t="str">
        <f>IF(F74&gt;0,(VLOOKUP($A74,#REF!,29,0)*F74),"")</f>
        <v/>
      </c>
      <c r="EC74" s="55" t="str">
        <f>IF(G74&gt;0,(VLOOKUP($A74,#REF!,31,0)*G74),"")</f>
        <v/>
      </c>
      <c r="ED74" s="41" t="str">
        <f>IF(H74&gt;0,(VLOOKUP($A74,#REF!,29,0)*H74),"")</f>
        <v/>
      </c>
      <c r="EE74" s="55" t="str">
        <f>IF(I74&gt;0,(VLOOKUP($A74,#REF!,31,0)*I74),"")</f>
        <v/>
      </c>
      <c r="EF74" s="41" t="str">
        <f>IF(J74&gt;0,(VLOOKUP($A74,#REF!,29,0)*J74),"")</f>
        <v/>
      </c>
      <c r="EG74" s="55" t="str">
        <f>IF(K74&gt;0,(VLOOKUP($A74,#REF!,31,0)*K74),"")</f>
        <v/>
      </c>
      <c r="EH74" s="41" t="str">
        <f>IF(L74&gt;0,(VLOOKUP($A74,#REF!,29,0)*L74),"")</f>
        <v/>
      </c>
      <c r="EI74" s="55" t="str">
        <f>IF(M74&gt;0,(VLOOKUP($A74,#REF!,31,0)*M74),"")</f>
        <v/>
      </c>
      <c r="EJ74" s="41" t="str">
        <f>IF(N74&gt;0,(VLOOKUP($A74,#REF!,29,0)*N74),"")</f>
        <v/>
      </c>
      <c r="EK74" s="55" t="str">
        <f>IF(O74&gt;0,(VLOOKUP($A74,#REF!,31,0)*O74),"")</f>
        <v/>
      </c>
      <c r="EL74" s="41" t="str">
        <f>IF(P74&gt;0,(VLOOKUP($A74,#REF!,29,0)*P74),"")</f>
        <v/>
      </c>
      <c r="EM74" s="55" t="str">
        <f>IF(Q74&gt;0,(VLOOKUP($A74,#REF!,31,0)*Q74),"")</f>
        <v/>
      </c>
      <c r="EN74" s="41" t="str">
        <f>IF(R74&gt;0,(VLOOKUP($A74,#REF!,29,0)*R74),"")</f>
        <v/>
      </c>
      <c r="EO74" s="55" t="str">
        <f>IF(S74&gt;0,(VLOOKUP($A74,#REF!,31,0)*S74),"")</f>
        <v/>
      </c>
      <c r="EP74" s="41" t="str">
        <f>IF(T74&gt;0,(VLOOKUP($A74,#REF!,29,0)*T74),"")</f>
        <v/>
      </c>
      <c r="EQ74" s="55" t="str">
        <f>IF(U74&gt;0,(VLOOKUP($A74,#REF!,31,0)*U74),"")</f>
        <v/>
      </c>
      <c r="ER74" s="41" t="str">
        <f>IF(V74&gt;0,(VLOOKUP($A74,#REF!,29,0)*V74),"")</f>
        <v/>
      </c>
      <c r="ES74" s="55" t="str">
        <f>IF(W74&gt;0,(VLOOKUP($A74,#REF!,31,0)*W74),"")</f>
        <v/>
      </c>
      <c r="ET74" s="41" t="str">
        <f>IF(X74&gt;0,(VLOOKUP($A74,#REF!,29,0)*X74),"")</f>
        <v/>
      </c>
      <c r="EU74" s="55" t="str">
        <f>IF(Y74&gt;0,(VLOOKUP($A74,#REF!,31,0)*Y74),"")</f>
        <v/>
      </c>
      <c r="EV74" s="41" t="str">
        <f>IF(Z74&gt;0,(VLOOKUP($A74,#REF!,29,0)*Z74),"")</f>
        <v/>
      </c>
      <c r="EW74" s="55" t="str">
        <f>IF(AA74&gt;0,(VLOOKUP($A74,#REF!,31,0)*AA74),"")</f>
        <v/>
      </c>
      <c r="EX74" s="41" t="str">
        <f>IF(AB74&gt;0,(VLOOKUP($A74,#REF!,29,0)*AB74),"")</f>
        <v/>
      </c>
      <c r="EY74" s="55" t="str">
        <f>IF(AC74&gt;0,(VLOOKUP($A74,#REF!,31,0)*AC74),"")</f>
        <v/>
      </c>
      <c r="EZ74" s="41" t="str">
        <f>IF(AD74&gt;0,(VLOOKUP($A74,#REF!,29,0)*AD74),"")</f>
        <v/>
      </c>
      <c r="FA74" s="55" t="str">
        <f>IF(AE74&gt;0,(VLOOKUP($A74,#REF!,31,0)*AE74),"")</f>
        <v/>
      </c>
      <c r="FB74" s="41" t="str">
        <f>IF(AF74&gt;0,(VLOOKUP($A74,#REF!,29,0)*AF74),"")</f>
        <v/>
      </c>
      <c r="FC74" s="55" t="str">
        <f>IF(AG74&gt;0,(VLOOKUP($A74,#REF!,31,0)*AG74),"")</f>
        <v/>
      </c>
      <c r="FD74" s="41" t="str">
        <f>IF(AH74&gt;0,(VLOOKUP($A74,#REF!,29,0)*AH74),"")</f>
        <v/>
      </c>
      <c r="FE74" s="55" t="str">
        <f>IF(AI74&gt;0,(VLOOKUP($A74,#REF!,31,0)*AI74),"")</f>
        <v/>
      </c>
      <c r="FF74" s="41" t="str">
        <f>IF(AJ74&gt;0,(VLOOKUP($A74,#REF!,29,0)*AJ74),"")</f>
        <v/>
      </c>
      <c r="FG74" s="55" t="str">
        <f>IF(AK74&gt;0,(VLOOKUP($A74,#REF!,31,0)*AK74),"")</f>
        <v/>
      </c>
      <c r="FH74" s="41" t="str">
        <f>IF(AL74&gt;0,(VLOOKUP($A74,#REF!,29,0)*AL74),"")</f>
        <v/>
      </c>
      <c r="FI74" s="55" t="str">
        <f>IF(AM74&gt;0,(VLOOKUP($A74,#REF!,31,0)*AM74),"")</f>
        <v/>
      </c>
      <c r="FJ74" s="41" t="str">
        <f>IF(AN74&gt;0,(VLOOKUP($A74,#REF!,29,0)*AN74),"")</f>
        <v/>
      </c>
      <c r="FK74" s="55" t="str">
        <f>IF(AO74&gt;0,(VLOOKUP($A74,#REF!,31,0)*AO74),"")</f>
        <v/>
      </c>
      <c r="FL74" s="41" t="str">
        <f>IF(AP74&gt;0,(VLOOKUP($A74,#REF!,29,0)*AP74),"")</f>
        <v/>
      </c>
      <c r="FM74" s="55" t="str">
        <f>IF(AQ74&gt;0,(VLOOKUP($A74,#REF!,31,0)*AQ74),"")</f>
        <v/>
      </c>
      <c r="FN74" s="41" t="str">
        <f>IF(AR74&gt;0,(VLOOKUP($A74,#REF!,29,0)*AR74),"")</f>
        <v/>
      </c>
      <c r="FO74" s="55" t="str">
        <f>IF(AS74&gt;0,(VLOOKUP($A74,#REF!,31,0)*AS74),"")</f>
        <v/>
      </c>
      <c r="FP74" s="41" t="str">
        <f>IF(AT74&gt;0,(VLOOKUP($A74,#REF!,29,0)*AT74),"")</f>
        <v/>
      </c>
      <c r="FQ74" s="55" t="str">
        <f>IF(AU74&gt;0,(VLOOKUP($A74,#REF!,31,0)*AU74),"")</f>
        <v/>
      </c>
      <c r="FR74" s="41" t="str">
        <f>IF(AV74&gt;0,(VLOOKUP($A74,#REF!,29,0)*AV74),"")</f>
        <v/>
      </c>
      <c r="FS74" s="55" t="str">
        <f>IF(AW74&gt;0,(VLOOKUP($A74,#REF!,31,0)*AW74),"")</f>
        <v/>
      </c>
      <c r="FT74" s="41" t="e">
        <f>IF(AX74&gt;0,(VLOOKUP($A74,#REF!,29,0)*AX74),"")</f>
        <v>#REF!</v>
      </c>
      <c r="FU74" s="55" t="str">
        <f>IF(AY74&gt;0,(VLOOKUP($A74,#REF!,31,0)*AY74),"")</f>
        <v/>
      </c>
      <c r="FV74" s="41" t="str">
        <f>IF(AZ74&gt;0,(VLOOKUP($A74,#REF!,29,0)*AZ74),"")</f>
        <v/>
      </c>
      <c r="FW74" s="55" t="str">
        <f>IF(BA74&gt;0,(VLOOKUP($A74,#REF!,31,0)*BA74),"")</f>
        <v/>
      </c>
      <c r="FX74" s="41" t="str">
        <f>IF(BB74&gt;0,(VLOOKUP($A74,#REF!,29,0)*BB74),"")</f>
        <v/>
      </c>
      <c r="FY74" s="55" t="str">
        <f>IF(BC74&gt;0,(VLOOKUP($A74,#REF!,31,0)*BC74),"")</f>
        <v/>
      </c>
      <c r="FZ74" s="41" t="str">
        <f>IF(BD74&gt;0,(VLOOKUP($A74,#REF!,29,0)*BD74),"")</f>
        <v/>
      </c>
      <c r="GA74" s="55" t="str">
        <f>IF(BE74&gt;0,(VLOOKUP($A74,#REF!,31,0)*BE74),"")</f>
        <v/>
      </c>
      <c r="GB74" s="41" t="str">
        <f>IF(BF74&gt;0,(VLOOKUP($A74,#REF!,29,0)*BF74),"")</f>
        <v/>
      </c>
      <c r="GC74" s="55" t="str">
        <f>IF(BG74&gt;0,(VLOOKUP($A74,#REF!,31,0)*BG74),"")</f>
        <v/>
      </c>
      <c r="GD74" s="41" t="str">
        <f>IF(BH74&gt;0,(VLOOKUP($A74,#REF!,29,0)*BH74),"")</f>
        <v/>
      </c>
      <c r="GE74" s="55" t="str">
        <f>IF(BI74&gt;0,(VLOOKUP($A74,#REF!,31,0)*BI74),"")</f>
        <v/>
      </c>
      <c r="GF74" s="41" t="str">
        <f>IF(BJ74&gt;0,(VLOOKUP($A74,#REF!,29,0)*BJ74),"")</f>
        <v/>
      </c>
      <c r="GG74" s="55" t="str">
        <f>IF(BK74&gt;0,(VLOOKUP($A74,#REF!,31,0)*BK74),"")</f>
        <v/>
      </c>
      <c r="GH74" s="41" t="str">
        <f>IF(BL74&gt;0,(VLOOKUP($A74,#REF!,29,0)*BL74),"")</f>
        <v/>
      </c>
      <c r="GI74" s="55" t="str">
        <f>IF(BM74&gt;0,(VLOOKUP($A74,#REF!,31,0)*BM74),"")</f>
        <v/>
      </c>
      <c r="GJ74" s="41" t="e">
        <f>IF(BN74&gt;0,(VLOOKUP($A74,#REF!,29,0)*BN74),"")</f>
        <v>#REF!</v>
      </c>
      <c r="GK74" s="55" t="str">
        <f>IF(BO74&gt;0,(VLOOKUP($A74,#REF!,31,0)*BO74),"")</f>
        <v/>
      </c>
      <c r="GL74" s="41" t="str">
        <f>IF(BP74&gt;0,(VLOOKUP($A74,#REF!,29,0)*BP74),"")</f>
        <v/>
      </c>
      <c r="GM74" s="55" t="str">
        <f>IF(BQ74&gt;0,(VLOOKUP($A74,#REF!,31,0)*BQ74),"")</f>
        <v/>
      </c>
      <c r="GN74" s="41" t="str">
        <f>IF(BR74&gt;0,(VLOOKUP($A74,#REF!,29,0)*BR74),"")</f>
        <v/>
      </c>
      <c r="GO74" s="55" t="str">
        <f>IF(BS74&gt;0,(VLOOKUP($A74,#REF!,31,0)*BS74),"")</f>
        <v/>
      </c>
      <c r="GP74" s="41" t="str">
        <f>IF(BT74&gt;0,(VLOOKUP($A74,#REF!,29,0)*BT74),"")</f>
        <v/>
      </c>
      <c r="GQ74" s="55" t="str">
        <f>IF(BU74&gt;0,(VLOOKUP($A74,#REF!,31,0)*BU74),"")</f>
        <v/>
      </c>
      <c r="GR74" s="41" t="str">
        <f>IF(BV74&gt;0,(VLOOKUP($A74,#REF!,29,0)*BV74),"")</f>
        <v/>
      </c>
      <c r="GS74" s="55" t="str">
        <f>IF(BW74&gt;0,(VLOOKUP($A74,#REF!,31,0)*BW74),"")</f>
        <v/>
      </c>
      <c r="GT74" s="41" t="str">
        <f>IF(BX74&gt;0,(VLOOKUP($A74,#REF!,29,0)*BX74),"")</f>
        <v/>
      </c>
      <c r="GU74" s="55" t="str">
        <f>IF(BY74&gt;0,(VLOOKUP($A74,#REF!,31,0)*BY74),"")</f>
        <v/>
      </c>
      <c r="GV74" s="41" t="str">
        <f>IF(BZ74&gt;0,(VLOOKUP($A74,#REF!,29,0)*BZ74),"")</f>
        <v/>
      </c>
      <c r="GW74" s="55" t="str">
        <f>IF(CA74&gt;0,(VLOOKUP($A74,#REF!,31,0)*CA74),"")</f>
        <v/>
      </c>
      <c r="GX74" s="41" t="str">
        <f>IF(CB74&gt;0,(VLOOKUP($A74,#REF!,29,0)*CB74),"")</f>
        <v/>
      </c>
      <c r="GY74" s="55" t="str">
        <f>IF(CC74&gt;0,(VLOOKUP($A74,#REF!,31,0)*CC74),"")</f>
        <v/>
      </c>
      <c r="GZ74" s="41" t="str">
        <f>IF(CD74&gt;0,(VLOOKUP($A74,#REF!,29,0)*CD74),"")</f>
        <v/>
      </c>
      <c r="HA74" s="55" t="str">
        <f>IF(CE74&gt;0,(VLOOKUP($A74,#REF!,31,0)*CE74),"")</f>
        <v/>
      </c>
      <c r="HB74" s="41" t="str">
        <f>IF(CF74&gt;0,(VLOOKUP($A74,#REF!,29,0)*CF74),"")</f>
        <v/>
      </c>
      <c r="HC74" s="55" t="str">
        <f>IF(CG74&gt;0,(VLOOKUP($A74,#REF!,31,0)*CG74),"")</f>
        <v/>
      </c>
      <c r="HD74" s="41" t="str">
        <f>IF(CH74&gt;0,(VLOOKUP($A74,#REF!,29,0)*CH74),"")</f>
        <v/>
      </c>
      <c r="HE74" s="55" t="str">
        <f>IF(CI74&gt;0,(VLOOKUP($A74,#REF!,31,0)*CI74),"")</f>
        <v/>
      </c>
      <c r="HF74" s="41" t="str">
        <f>IF(CJ74&gt;0,(VLOOKUP($A74,#REF!,29,0)*CJ74),"")</f>
        <v/>
      </c>
      <c r="HG74" s="55" t="str">
        <f>IF(CK74&gt;0,(VLOOKUP($A74,#REF!,31,0)*CK74),"")</f>
        <v/>
      </c>
      <c r="HH74" s="41" t="str">
        <f>IF(CL74&gt;0,(VLOOKUP($A74,#REF!,29,0)*CL74),"")</f>
        <v/>
      </c>
      <c r="HI74" s="55" t="str">
        <f>IF(CM74&gt;0,(VLOOKUP($A74,#REF!,31,0)*CM74),"")</f>
        <v/>
      </c>
      <c r="HJ74" s="41" t="str">
        <f>IF(CN74&gt;0,(VLOOKUP($A74,#REF!,29,0)*CN74),"")</f>
        <v/>
      </c>
      <c r="HK74" s="55" t="str">
        <f>IF(CO74&gt;0,(VLOOKUP($A74,#REF!,31,0)*CO74),"")</f>
        <v/>
      </c>
      <c r="HL74" s="41" t="str">
        <f>IF(CP74&gt;0,(VLOOKUP($A74,#REF!,29,0)*CP74),"")</f>
        <v/>
      </c>
      <c r="HM74" s="55" t="str">
        <f>IF(CQ74&gt;0,(VLOOKUP($A74,#REF!,31,0)*CQ74),"")</f>
        <v/>
      </c>
      <c r="HN74" s="41" t="str">
        <f>IF(CR74&gt;0,(VLOOKUP($A74,#REF!,29,0)*CR74),"")</f>
        <v/>
      </c>
      <c r="HO74" s="55" t="str">
        <f>IF(CS74&gt;0,(VLOOKUP($A74,#REF!,31,0)*CS74),"")</f>
        <v/>
      </c>
      <c r="HP74" s="41" t="str">
        <f>IF(CT74&gt;0,(VLOOKUP($A74,#REF!,29,0)*CT74),"")</f>
        <v/>
      </c>
      <c r="HQ74" s="55" t="str">
        <f>IF(CU74&gt;0,(VLOOKUP($A74,#REF!,31,0)*CU74),"")</f>
        <v/>
      </c>
      <c r="HR74" s="41" t="str">
        <f>IF(CV74&gt;0,(VLOOKUP($A74,#REF!,29,0)*CV74),"")</f>
        <v/>
      </c>
      <c r="HS74" s="55" t="str">
        <f>IF(CW74&gt;0,(VLOOKUP($A74,#REF!,31,0)*CW74),"")</f>
        <v/>
      </c>
      <c r="HT74" s="41" t="str">
        <f>IF(CX74&gt;0,(VLOOKUP($A74,#REF!,29,0)*CX74),"")</f>
        <v/>
      </c>
      <c r="HU74" s="55" t="str">
        <f>IF(CY74&gt;0,(VLOOKUP($A74,#REF!,31,0)*CY74),"")</f>
        <v/>
      </c>
      <c r="HV74" s="41" t="str">
        <f>IF(CZ74&gt;0,(VLOOKUP($A74,#REF!,29,0)*CZ74),"")</f>
        <v/>
      </c>
      <c r="HW74" s="55" t="str">
        <f>IF(DA74&gt;0,(VLOOKUP($A74,#REF!,31,0)*DA74),"")</f>
        <v/>
      </c>
      <c r="HX74" s="41" t="str">
        <f>IF(DB74&gt;0,(VLOOKUP($A74,#REF!,29,0)*DB74),"")</f>
        <v/>
      </c>
      <c r="HY74" s="55" t="str">
        <f>IF(DC74&gt;0,(VLOOKUP($A74,#REF!,31,0)*DC74),"")</f>
        <v/>
      </c>
      <c r="HZ74" s="41" t="str">
        <f>IF(DD74&gt;0,(VLOOKUP($A74,#REF!,29,0)*DD74),"")</f>
        <v/>
      </c>
      <c r="IA74" s="55" t="str">
        <f>IF(DE74&gt;0,(VLOOKUP($A74,#REF!,31,0)*DE74),"")</f>
        <v/>
      </c>
      <c r="IB74" s="41" t="str">
        <f>IF(DF74&gt;0,(VLOOKUP($A74,#REF!,29,0)*DF74),"")</f>
        <v/>
      </c>
      <c r="IC74" s="55" t="str">
        <f>IF(DG74&gt;0,(VLOOKUP($A74,#REF!,31,0)*DG74),"")</f>
        <v/>
      </c>
      <c r="ID74" s="5"/>
      <c r="IE74" s="5"/>
      <c r="IF74" s="5"/>
    </row>
    <row r="75" spans="1:240" x14ac:dyDescent="0.25">
      <c r="A75" s="344" t="s">
        <v>291</v>
      </c>
      <c r="B75" s="360" t="s">
        <v>73</v>
      </c>
      <c r="C75" s="361" t="s">
        <v>74</v>
      </c>
      <c r="D75" s="347">
        <f t="shared" si="354"/>
        <v>130</v>
      </c>
      <c r="E75" s="348"/>
      <c r="F75" s="362"/>
      <c r="G75" s="363"/>
      <c r="H75" s="362"/>
      <c r="I75" s="363"/>
      <c r="J75" s="362"/>
      <c r="K75" s="363"/>
      <c r="L75" s="362"/>
      <c r="M75" s="363"/>
      <c r="N75" s="362"/>
      <c r="O75" s="363"/>
      <c r="P75" s="362"/>
      <c r="Q75" s="363"/>
      <c r="R75" s="362"/>
      <c r="S75" s="363"/>
      <c r="T75" s="362"/>
      <c r="U75" s="363"/>
      <c r="V75" s="362"/>
      <c r="W75" s="363"/>
      <c r="X75" s="362"/>
      <c r="Y75" s="363"/>
      <c r="Z75" s="362"/>
      <c r="AA75" s="364"/>
      <c r="AB75" s="362"/>
      <c r="AC75" s="363"/>
      <c r="AD75" s="362"/>
      <c r="AE75" s="364"/>
      <c r="AF75" s="362"/>
      <c r="AG75" s="363"/>
      <c r="AH75" s="362"/>
      <c r="AI75" s="363"/>
      <c r="AJ75" s="362"/>
      <c r="AK75" s="363"/>
      <c r="AL75" s="362"/>
      <c r="AM75" s="363"/>
      <c r="AN75" s="362"/>
      <c r="AO75" s="363"/>
      <c r="AP75" s="362"/>
      <c r="AQ75" s="363"/>
      <c r="AR75" s="362"/>
      <c r="AS75" s="363"/>
      <c r="AT75" s="362"/>
      <c r="AU75" s="363"/>
      <c r="AV75" s="362"/>
      <c r="AW75" s="363"/>
      <c r="AX75" s="362"/>
      <c r="AY75" s="363"/>
      <c r="AZ75" s="362"/>
      <c r="BA75" s="363"/>
      <c r="BB75" s="362"/>
      <c r="BC75" s="363"/>
      <c r="BD75" s="362"/>
      <c r="BE75" s="363"/>
      <c r="BF75" s="362"/>
      <c r="BG75" s="363"/>
      <c r="BH75" s="362"/>
      <c r="BI75" s="363"/>
      <c r="BJ75" s="362"/>
      <c r="BK75" s="363"/>
      <c r="BL75" s="362"/>
      <c r="BM75" s="363"/>
      <c r="BN75" s="362"/>
      <c r="BO75" s="363"/>
      <c r="BP75" s="362"/>
      <c r="BQ75" s="364"/>
      <c r="BR75" s="362"/>
      <c r="BS75" s="363"/>
      <c r="BT75" s="362"/>
      <c r="BU75" s="363"/>
      <c r="BV75" s="362"/>
      <c r="BW75" s="363"/>
      <c r="BX75" s="362"/>
      <c r="BY75" s="363"/>
      <c r="BZ75" s="362"/>
      <c r="CA75" s="363"/>
      <c r="CB75" s="362"/>
      <c r="CC75" s="364"/>
      <c r="CD75" s="362">
        <v>74</v>
      </c>
      <c r="CE75" s="363">
        <v>24</v>
      </c>
      <c r="CF75" s="362"/>
      <c r="CG75" s="363"/>
      <c r="CH75" s="362"/>
      <c r="CI75" s="363"/>
      <c r="CJ75" s="362"/>
      <c r="CK75" s="363"/>
      <c r="CL75" s="362"/>
      <c r="CM75" s="363"/>
      <c r="CN75" s="362"/>
      <c r="CO75" s="363"/>
      <c r="CP75" s="362"/>
      <c r="CQ75" s="363"/>
      <c r="CR75" s="362"/>
      <c r="CS75" s="363"/>
      <c r="CT75" s="362"/>
      <c r="CU75" s="364"/>
      <c r="CV75" s="362"/>
      <c r="CW75" s="363"/>
      <c r="CX75" s="362"/>
      <c r="CY75" s="363"/>
      <c r="CZ75" s="362"/>
      <c r="DA75" s="363"/>
      <c r="DB75" s="362"/>
      <c r="DC75" s="363"/>
      <c r="DD75" s="362"/>
      <c r="DE75" s="364"/>
      <c r="DF75" s="362"/>
      <c r="DG75" s="364"/>
      <c r="DH75" s="352"/>
      <c r="DI75" s="365"/>
      <c r="DJ75" s="363"/>
      <c r="DK75" s="352"/>
      <c r="DL75" s="365"/>
      <c r="DM75" s="363"/>
      <c r="DN75" s="344"/>
      <c r="DO75" s="366"/>
      <c r="DP75" s="367"/>
      <c r="DQ75" s="344"/>
      <c r="DR75" s="363">
        <v>32</v>
      </c>
      <c r="DS75" s="344"/>
      <c r="DT75" s="357">
        <f t="shared" si="349"/>
        <v>106</v>
      </c>
      <c r="DU75" s="357" t="e">
        <f>(DT75*(VLOOKUP(A75,#REF!,29,0)))-(IF(DO75="x",MROUND(DP75*(VLOOKUP(A75,#REF!,29,0)*0.08),0.05),0))</f>
        <v>#REF!</v>
      </c>
      <c r="DV75" s="357">
        <f t="shared" si="350"/>
        <v>24</v>
      </c>
      <c r="DW75" s="357" t="e">
        <f>(DV75*(VLOOKUP(A75,#REF!,31,0)))</f>
        <v>#REF!</v>
      </c>
      <c r="DX75" s="358" t="e">
        <f>VLOOKUP(A75,#REF!,33,0)</f>
        <v>#REF!</v>
      </c>
      <c r="DY75" s="357" t="e">
        <f t="shared" si="351"/>
        <v>#REF!</v>
      </c>
      <c r="DZ75" s="359" t="e">
        <f t="shared" si="279"/>
        <v>#REF!</v>
      </c>
      <c r="EA75" s="344"/>
      <c r="EB75" s="349" t="str">
        <f>IF(F75&gt;0,(VLOOKUP($A75,#REF!,29,0)*F75),"")</f>
        <v/>
      </c>
      <c r="EC75" s="350" t="str">
        <f>IF(G75&gt;0,(VLOOKUP($A75,#REF!,31,0)*G75),"")</f>
        <v/>
      </c>
      <c r="ED75" s="349" t="str">
        <f>IF(H75&gt;0,(VLOOKUP($A75,#REF!,29,0)*H75),"")</f>
        <v/>
      </c>
      <c r="EE75" s="350" t="str">
        <f>IF(I75&gt;0,(VLOOKUP($A75,#REF!,31,0)*I75),"")</f>
        <v/>
      </c>
      <c r="EF75" s="349" t="str">
        <f>IF(J75&gt;0,(VLOOKUP($A75,#REF!,29,0)*J75),"")</f>
        <v/>
      </c>
      <c r="EG75" s="350" t="str">
        <f>IF(K75&gt;0,(VLOOKUP($A75,#REF!,31,0)*K75),"")</f>
        <v/>
      </c>
      <c r="EH75" s="349" t="str">
        <f>IF(L75&gt;0,(VLOOKUP($A75,#REF!,29,0)*L75),"")</f>
        <v/>
      </c>
      <c r="EI75" s="350" t="str">
        <f>IF(M75&gt;0,(VLOOKUP($A75,#REF!,31,0)*M75),"")</f>
        <v/>
      </c>
      <c r="EJ75" s="349" t="str">
        <f>IF(N75&gt;0,(VLOOKUP($A75,#REF!,29,0)*N75),"")</f>
        <v/>
      </c>
      <c r="EK75" s="350" t="str">
        <f>IF(O75&gt;0,(VLOOKUP($A75,#REF!,31,0)*O75),"")</f>
        <v/>
      </c>
      <c r="EL75" s="349" t="str">
        <f>IF(P75&gt;0,(VLOOKUP($A75,#REF!,29,0)*P75),"")</f>
        <v/>
      </c>
      <c r="EM75" s="350" t="str">
        <f>IF(Q75&gt;0,(VLOOKUP($A75,#REF!,31,0)*Q75),"")</f>
        <v/>
      </c>
      <c r="EN75" s="349" t="str">
        <f>IF(R75&gt;0,(VLOOKUP($A75,#REF!,29,0)*R75),"")</f>
        <v/>
      </c>
      <c r="EO75" s="350" t="str">
        <f>IF(S75&gt;0,(VLOOKUP($A75,#REF!,31,0)*S75),"")</f>
        <v/>
      </c>
      <c r="EP75" s="349" t="str">
        <f>IF(T75&gt;0,(VLOOKUP($A75,#REF!,29,0)*T75),"")</f>
        <v/>
      </c>
      <c r="EQ75" s="350" t="str">
        <f>IF(U75&gt;0,(VLOOKUP($A75,#REF!,31,0)*U75),"")</f>
        <v/>
      </c>
      <c r="ER75" s="349" t="str">
        <f>IF(V75&gt;0,(VLOOKUP($A75,#REF!,29,0)*V75),"")</f>
        <v/>
      </c>
      <c r="ES75" s="350" t="str">
        <f>IF(W75&gt;0,(VLOOKUP($A75,#REF!,31,0)*W75),"")</f>
        <v/>
      </c>
      <c r="ET75" s="349" t="str">
        <f>IF(X75&gt;0,(VLOOKUP($A75,#REF!,29,0)*X75),"")</f>
        <v/>
      </c>
      <c r="EU75" s="350" t="str">
        <f>IF(Y75&gt;0,(VLOOKUP($A75,#REF!,31,0)*Y75),"")</f>
        <v/>
      </c>
      <c r="EV75" s="349" t="str">
        <f>IF(Z75&gt;0,(VLOOKUP($A75,#REF!,29,0)*Z75),"")</f>
        <v/>
      </c>
      <c r="EW75" s="350" t="str">
        <f>IF(AA75&gt;0,(VLOOKUP($A75,#REF!,31,0)*AA75),"")</f>
        <v/>
      </c>
      <c r="EX75" s="349" t="str">
        <f>IF(AB75&gt;0,(VLOOKUP($A75,#REF!,29,0)*AB75),"")</f>
        <v/>
      </c>
      <c r="EY75" s="350" t="str">
        <f>IF(AC75&gt;0,(VLOOKUP($A75,#REF!,31,0)*AC75),"")</f>
        <v/>
      </c>
      <c r="EZ75" s="349" t="str">
        <f>IF(AD75&gt;0,(VLOOKUP($A75,#REF!,29,0)*AD75),"")</f>
        <v/>
      </c>
      <c r="FA75" s="350" t="str">
        <f>IF(AE75&gt;0,(VLOOKUP($A75,#REF!,31,0)*AE75),"")</f>
        <v/>
      </c>
      <c r="FB75" s="349" t="str">
        <f>IF(AF75&gt;0,(VLOOKUP($A75,#REF!,29,0)*AF75),"")</f>
        <v/>
      </c>
      <c r="FC75" s="350" t="str">
        <f>IF(AG75&gt;0,(VLOOKUP($A75,#REF!,31,0)*AG75),"")</f>
        <v/>
      </c>
      <c r="FD75" s="349" t="str">
        <f>IF(AH75&gt;0,(VLOOKUP($A75,#REF!,29,0)*AH75),"")</f>
        <v/>
      </c>
      <c r="FE75" s="350" t="str">
        <f>IF(AI75&gt;0,(VLOOKUP($A75,#REF!,31,0)*AI75),"")</f>
        <v/>
      </c>
      <c r="FF75" s="349" t="str">
        <f>IF(AJ75&gt;0,(VLOOKUP($A75,#REF!,29,0)*AJ75),"")</f>
        <v/>
      </c>
      <c r="FG75" s="350" t="str">
        <f>IF(AK75&gt;0,(VLOOKUP($A75,#REF!,31,0)*AK75),"")</f>
        <v/>
      </c>
      <c r="FH75" s="349" t="str">
        <f>IF(AL75&gt;0,(VLOOKUP($A75,#REF!,29,0)*AL75),"")</f>
        <v/>
      </c>
      <c r="FI75" s="350" t="str">
        <f>IF(AM75&gt;0,(VLOOKUP($A75,#REF!,31,0)*AM75),"")</f>
        <v/>
      </c>
      <c r="FJ75" s="349" t="str">
        <f>IF(AN75&gt;0,(VLOOKUP($A75,#REF!,29,0)*AN75),"")</f>
        <v/>
      </c>
      <c r="FK75" s="350" t="str">
        <f>IF(AO75&gt;0,(VLOOKUP($A75,#REF!,31,0)*AO75),"")</f>
        <v/>
      </c>
      <c r="FL75" s="349" t="str">
        <f>IF(AP75&gt;0,(VLOOKUP($A75,#REF!,29,0)*AP75),"")</f>
        <v/>
      </c>
      <c r="FM75" s="350" t="str">
        <f>IF(AQ75&gt;0,(VLOOKUP($A75,#REF!,31,0)*AQ75),"")</f>
        <v/>
      </c>
      <c r="FN75" s="349" t="str">
        <f>IF(AR75&gt;0,(VLOOKUP($A75,#REF!,29,0)*AR75),"")</f>
        <v/>
      </c>
      <c r="FO75" s="350" t="str">
        <f>IF(AS75&gt;0,(VLOOKUP($A75,#REF!,31,0)*AS75),"")</f>
        <v/>
      </c>
      <c r="FP75" s="349" t="str">
        <f>IF(AT75&gt;0,(VLOOKUP($A75,#REF!,29,0)*AT75),"")</f>
        <v/>
      </c>
      <c r="FQ75" s="350" t="str">
        <f>IF(AU75&gt;0,(VLOOKUP($A75,#REF!,31,0)*AU75),"")</f>
        <v/>
      </c>
      <c r="FR75" s="349" t="str">
        <f>IF(AV75&gt;0,(VLOOKUP($A75,#REF!,29,0)*AV75),"")</f>
        <v/>
      </c>
      <c r="FS75" s="350" t="str">
        <f>IF(AW75&gt;0,(VLOOKUP($A75,#REF!,31,0)*AW75),"")</f>
        <v/>
      </c>
      <c r="FT75" s="349" t="str">
        <f>IF(AX75&gt;0,(VLOOKUP($A75,#REF!,29,0)*AX75),"")</f>
        <v/>
      </c>
      <c r="FU75" s="350" t="str">
        <f>IF(AY75&gt;0,(VLOOKUP($A75,#REF!,31,0)*AY75),"")</f>
        <v/>
      </c>
      <c r="FV75" s="349" t="str">
        <f>IF(AZ75&gt;0,(VLOOKUP($A75,#REF!,29,0)*AZ75),"")</f>
        <v/>
      </c>
      <c r="FW75" s="350" t="str">
        <f>IF(BA75&gt;0,(VLOOKUP($A75,#REF!,31,0)*BA75),"")</f>
        <v/>
      </c>
      <c r="FX75" s="349" t="str">
        <f>IF(BB75&gt;0,(VLOOKUP($A75,#REF!,29,0)*BB75),"")</f>
        <v/>
      </c>
      <c r="FY75" s="350" t="str">
        <f>IF(BC75&gt;0,(VLOOKUP($A75,#REF!,31,0)*BC75),"")</f>
        <v/>
      </c>
      <c r="FZ75" s="349" t="str">
        <f>IF(BD75&gt;0,(VLOOKUP($A75,#REF!,29,0)*BD75),"")</f>
        <v/>
      </c>
      <c r="GA75" s="350" t="str">
        <f>IF(BE75&gt;0,(VLOOKUP($A75,#REF!,31,0)*BE75),"")</f>
        <v/>
      </c>
      <c r="GB75" s="349" t="str">
        <f>IF(BF75&gt;0,(VLOOKUP($A75,#REF!,29,0)*BF75),"")</f>
        <v/>
      </c>
      <c r="GC75" s="350" t="str">
        <f>IF(BG75&gt;0,(VLOOKUP($A75,#REF!,31,0)*BG75),"")</f>
        <v/>
      </c>
      <c r="GD75" s="349" t="str">
        <f>IF(BH75&gt;0,(VLOOKUP($A75,#REF!,29,0)*BH75),"")</f>
        <v/>
      </c>
      <c r="GE75" s="350" t="str">
        <f>IF(BI75&gt;0,(VLOOKUP($A75,#REF!,31,0)*BI75),"")</f>
        <v/>
      </c>
      <c r="GF75" s="349" t="str">
        <f>IF(BJ75&gt;0,(VLOOKUP($A75,#REF!,29,0)*BJ75),"")</f>
        <v/>
      </c>
      <c r="GG75" s="350" t="str">
        <f>IF(BK75&gt;0,(VLOOKUP($A75,#REF!,31,0)*BK75),"")</f>
        <v/>
      </c>
      <c r="GH75" s="349" t="str">
        <f>IF(BL75&gt;0,(VLOOKUP($A75,#REF!,29,0)*BL75),"")</f>
        <v/>
      </c>
      <c r="GI75" s="350" t="str">
        <f>IF(BM75&gt;0,(VLOOKUP($A75,#REF!,31,0)*BM75),"")</f>
        <v/>
      </c>
      <c r="GJ75" s="349" t="str">
        <f>IF(BN75&gt;0,(VLOOKUP($A75,#REF!,29,0)*BN75),"")</f>
        <v/>
      </c>
      <c r="GK75" s="350" t="str">
        <f>IF(BO75&gt;0,(VLOOKUP($A75,#REF!,31,0)*BO75),"")</f>
        <v/>
      </c>
      <c r="GL75" s="349" t="str">
        <f>IF(BP75&gt;0,(VLOOKUP($A75,#REF!,29,0)*BP75),"")</f>
        <v/>
      </c>
      <c r="GM75" s="350" t="str">
        <f>IF(BQ75&gt;0,(VLOOKUP($A75,#REF!,31,0)*BQ75),"")</f>
        <v/>
      </c>
      <c r="GN75" s="349" t="str">
        <f>IF(BR75&gt;0,(VLOOKUP($A75,#REF!,29,0)*BR75),"")</f>
        <v/>
      </c>
      <c r="GO75" s="350" t="str">
        <f>IF(BS75&gt;0,(VLOOKUP($A75,#REF!,31,0)*BS75),"")</f>
        <v/>
      </c>
      <c r="GP75" s="349" t="str">
        <f>IF(BT75&gt;0,(VLOOKUP($A75,#REF!,29,0)*BT75),"")</f>
        <v/>
      </c>
      <c r="GQ75" s="350" t="str">
        <f>IF(BU75&gt;0,(VLOOKUP($A75,#REF!,31,0)*BU75),"")</f>
        <v/>
      </c>
      <c r="GR75" s="349" t="str">
        <f>IF(BV75&gt;0,(VLOOKUP($A75,#REF!,29,0)*BV75),"")</f>
        <v/>
      </c>
      <c r="GS75" s="350" t="str">
        <f>IF(BW75&gt;0,(VLOOKUP($A75,#REF!,31,0)*BW75),"")</f>
        <v/>
      </c>
      <c r="GT75" s="349" t="str">
        <f>IF(BX75&gt;0,(VLOOKUP($A75,#REF!,29,0)*BX75),"")</f>
        <v/>
      </c>
      <c r="GU75" s="350" t="str">
        <f>IF(BY75&gt;0,(VLOOKUP($A75,#REF!,31,0)*BY75),"")</f>
        <v/>
      </c>
      <c r="GV75" s="349" t="str">
        <f>IF(BZ75&gt;0,(VLOOKUP($A75,#REF!,29,0)*BZ75),"")</f>
        <v/>
      </c>
      <c r="GW75" s="350" t="str">
        <f>IF(CA75&gt;0,(VLOOKUP($A75,#REF!,31,0)*CA75),"")</f>
        <v/>
      </c>
      <c r="GX75" s="349" t="str">
        <f>IF(CB75&gt;0,(VLOOKUP($A75,#REF!,29,0)*CB75),"")</f>
        <v/>
      </c>
      <c r="GY75" s="350" t="str">
        <f>IF(CC75&gt;0,(VLOOKUP($A75,#REF!,31,0)*CC75),"")</f>
        <v/>
      </c>
      <c r="GZ75" s="349" t="e">
        <f>IF(CD75&gt;0,(VLOOKUP($A75,#REF!,29,0)*CD75),"")</f>
        <v>#REF!</v>
      </c>
      <c r="HA75" s="350" t="e">
        <f>IF(CE75&gt;0,(VLOOKUP($A75,#REF!,31,0)*CE75),"")</f>
        <v>#REF!</v>
      </c>
      <c r="HB75" s="349" t="str">
        <f>IF(CF75&gt;0,(VLOOKUP($A75,#REF!,29,0)*CF75),"")</f>
        <v/>
      </c>
      <c r="HC75" s="350" t="str">
        <f>IF(CG75&gt;0,(VLOOKUP($A75,#REF!,31,0)*CG75),"")</f>
        <v/>
      </c>
      <c r="HD75" s="349" t="str">
        <f>IF(CH75&gt;0,(VLOOKUP($A75,#REF!,29,0)*CH75),"")</f>
        <v/>
      </c>
      <c r="HE75" s="350" t="str">
        <f>IF(CI75&gt;0,(VLOOKUP($A75,#REF!,31,0)*CI75),"")</f>
        <v/>
      </c>
      <c r="HF75" s="349" t="str">
        <f>IF(CJ75&gt;0,(VLOOKUP($A75,#REF!,29,0)*CJ75),"")</f>
        <v/>
      </c>
      <c r="HG75" s="350" t="str">
        <f>IF(CK75&gt;0,(VLOOKUP($A75,#REF!,31,0)*CK75),"")</f>
        <v/>
      </c>
      <c r="HH75" s="349" t="str">
        <f>IF(CL75&gt;0,(VLOOKUP($A75,#REF!,29,0)*CL75),"")</f>
        <v/>
      </c>
      <c r="HI75" s="350" t="str">
        <f>IF(CM75&gt;0,(VLOOKUP($A75,#REF!,31,0)*CM75),"")</f>
        <v/>
      </c>
      <c r="HJ75" s="349" t="str">
        <f>IF(CN75&gt;0,(VLOOKUP($A75,#REF!,29,0)*CN75),"")</f>
        <v/>
      </c>
      <c r="HK75" s="350" t="str">
        <f>IF(CO75&gt;0,(VLOOKUP($A75,#REF!,31,0)*CO75),"")</f>
        <v/>
      </c>
      <c r="HL75" s="349" t="str">
        <f>IF(CP75&gt;0,(VLOOKUP($A75,#REF!,29,0)*CP75),"")</f>
        <v/>
      </c>
      <c r="HM75" s="350" t="str">
        <f>IF(CQ75&gt;0,(VLOOKUP($A75,#REF!,31,0)*CQ75),"")</f>
        <v/>
      </c>
      <c r="HN75" s="349" t="str">
        <f>IF(CR75&gt;0,(VLOOKUP($A75,#REF!,29,0)*CR75),"")</f>
        <v/>
      </c>
      <c r="HO75" s="350" t="str">
        <f>IF(CS75&gt;0,(VLOOKUP($A75,#REF!,31,0)*CS75),"")</f>
        <v/>
      </c>
      <c r="HP75" s="349" t="str">
        <f>IF(CT75&gt;0,(VLOOKUP($A75,#REF!,29,0)*CT75),"")</f>
        <v/>
      </c>
      <c r="HQ75" s="350" t="str">
        <f>IF(CU75&gt;0,(VLOOKUP($A75,#REF!,31,0)*CU75),"")</f>
        <v/>
      </c>
      <c r="HR75" s="349" t="str">
        <f>IF(CV75&gt;0,(VLOOKUP($A75,#REF!,29,0)*CV75),"")</f>
        <v/>
      </c>
      <c r="HS75" s="350" t="str">
        <f>IF(CW75&gt;0,(VLOOKUP($A75,#REF!,31,0)*CW75),"")</f>
        <v/>
      </c>
      <c r="HT75" s="349" t="str">
        <f>IF(CX75&gt;0,(VLOOKUP($A75,#REF!,29,0)*CX75),"")</f>
        <v/>
      </c>
      <c r="HU75" s="350" t="str">
        <f>IF(CY75&gt;0,(VLOOKUP($A75,#REF!,31,0)*CY75),"")</f>
        <v/>
      </c>
      <c r="HV75" s="349" t="str">
        <f>IF(CZ75&gt;0,(VLOOKUP($A75,#REF!,29,0)*CZ75),"")</f>
        <v/>
      </c>
      <c r="HW75" s="350" t="str">
        <f>IF(DA75&gt;0,(VLOOKUP($A75,#REF!,31,0)*DA75),"")</f>
        <v/>
      </c>
      <c r="HX75" s="349" t="str">
        <f>IF(DB75&gt;0,(VLOOKUP($A75,#REF!,29,0)*DB75),"")</f>
        <v/>
      </c>
      <c r="HY75" s="350" t="str">
        <f>IF(DC75&gt;0,(VLOOKUP($A75,#REF!,31,0)*DC75),"")</f>
        <v/>
      </c>
      <c r="HZ75" s="349" t="str">
        <f>IF(DD75&gt;0,(VLOOKUP($A75,#REF!,29,0)*DD75),"")</f>
        <v/>
      </c>
      <c r="IA75" s="350" t="str">
        <f>IF(DE75&gt;0,(VLOOKUP($A75,#REF!,31,0)*DE75),"")</f>
        <v/>
      </c>
      <c r="IB75" s="349" t="str">
        <f>IF(DF75&gt;0,(VLOOKUP($A75,#REF!,29,0)*DF75),"")</f>
        <v/>
      </c>
      <c r="IC75" s="350" t="str">
        <f>IF(DG75&gt;0,(VLOOKUP($A75,#REF!,31,0)*DG75),"")</f>
        <v/>
      </c>
      <c r="ID75" s="344"/>
      <c r="IE75" s="344"/>
      <c r="IF75" s="344"/>
    </row>
    <row r="76" spans="1:240" x14ac:dyDescent="0.25">
      <c r="A76" s="5" t="s">
        <v>1876</v>
      </c>
      <c r="B76" s="378" t="s">
        <v>1867</v>
      </c>
      <c r="C76" s="369" t="s">
        <v>1868</v>
      </c>
      <c r="D76" s="217" t="str">
        <f t="shared" si="354"/>
        <v/>
      </c>
      <c r="E76" s="215"/>
      <c r="F76" s="379"/>
      <c r="G76" s="222"/>
      <c r="H76" s="379"/>
      <c r="I76" s="222"/>
      <c r="J76" s="379"/>
      <c r="K76" s="222"/>
      <c r="L76" s="379"/>
      <c r="M76" s="222"/>
      <c r="N76" s="379"/>
      <c r="O76" s="222"/>
      <c r="P76" s="379"/>
      <c r="Q76" s="222"/>
      <c r="R76" s="379"/>
      <c r="S76" s="222"/>
      <c r="T76" s="379"/>
      <c r="U76" s="222"/>
      <c r="V76" s="379"/>
      <c r="W76" s="222"/>
      <c r="X76" s="379"/>
      <c r="Y76" s="222"/>
      <c r="Z76" s="379"/>
      <c r="AA76" s="380"/>
      <c r="AB76" s="379"/>
      <c r="AC76" s="222"/>
      <c r="AD76" s="379"/>
      <c r="AE76" s="380"/>
      <c r="AF76" s="379"/>
      <c r="AG76" s="222"/>
      <c r="AH76" s="379"/>
      <c r="AI76" s="222"/>
      <c r="AJ76" s="379"/>
      <c r="AK76" s="222"/>
      <c r="AL76" s="379"/>
      <c r="AM76" s="222"/>
      <c r="AN76" s="379"/>
      <c r="AO76" s="222"/>
      <c r="AP76" s="379"/>
      <c r="AQ76" s="222"/>
      <c r="AR76" s="379"/>
      <c r="AS76" s="222"/>
      <c r="AT76" s="379"/>
      <c r="AU76" s="222"/>
      <c r="AV76" s="379"/>
      <c r="AW76" s="222"/>
      <c r="AX76" s="379"/>
      <c r="AY76" s="222"/>
      <c r="AZ76" s="379"/>
      <c r="BA76" s="222"/>
      <c r="BB76" s="379"/>
      <c r="BC76" s="222"/>
      <c r="BD76" s="379"/>
      <c r="BE76" s="222"/>
      <c r="BF76" s="379"/>
      <c r="BG76" s="222"/>
      <c r="BH76" s="379"/>
      <c r="BI76" s="222"/>
      <c r="BJ76" s="379"/>
      <c r="BK76" s="222"/>
      <c r="BL76" s="379"/>
      <c r="BM76" s="222"/>
      <c r="BN76" s="379"/>
      <c r="BO76" s="222"/>
      <c r="BP76" s="379"/>
      <c r="BQ76" s="380"/>
      <c r="BR76" s="379"/>
      <c r="BS76" s="222"/>
      <c r="BT76" s="379"/>
      <c r="BU76" s="222"/>
      <c r="BV76" s="379"/>
      <c r="BW76" s="222"/>
      <c r="BX76" s="379"/>
      <c r="BY76" s="222"/>
      <c r="BZ76" s="379"/>
      <c r="CA76" s="222"/>
      <c r="CB76" s="379"/>
      <c r="CC76" s="380"/>
      <c r="CD76" s="379"/>
      <c r="CE76" s="222"/>
      <c r="CF76" s="379"/>
      <c r="CG76" s="222"/>
      <c r="CH76" s="379"/>
      <c r="CI76" s="222"/>
      <c r="CJ76" s="379"/>
      <c r="CK76" s="222"/>
      <c r="CL76" s="379"/>
      <c r="CM76" s="222"/>
      <c r="CN76" s="379"/>
      <c r="CO76" s="222"/>
      <c r="CP76" s="379"/>
      <c r="CQ76" s="222"/>
      <c r="CR76" s="379"/>
      <c r="CS76" s="222"/>
      <c r="CT76" s="379"/>
      <c r="CU76" s="380"/>
      <c r="CV76" s="379"/>
      <c r="CW76" s="222"/>
      <c r="CX76" s="379"/>
      <c r="CY76" s="222"/>
      <c r="CZ76" s="379"/>
      <c r="DA76" s="222"/>
      <c r="DB76" s="379"/>
      <c r="DC76" s="222"/>
      <c r="DD76" s="379"/>
      <c r="DE76" s="380"/>
      <c r="DF76" s="379"/>
      <c r="DG76" s="380"/>
      <c r="DH76" s="73"/>
      <c r="DI76" s="207"/>
      <c r="DJ76" s="79"/>
      <c r="DK76" s="73"/>
      <c r="DL76" s="78"/>
      <c r="DM76" s="79"/>
      <c r="DN76" s="5"/>
      <c r="DO76" s="12"/>
      <c r="DP76" s="311"/>
      <c r="DQ76" s="5"/>
      <c r="DR76" s="222"/>
      <c r="DS76" s="5"/>
      <c r="DT76" s="31">
        <f t="shared" si="349"/>
        <v>0</v>
      </c>
      <c r="DU76" s="31" t="e">
        <f>(DT76*(VLOOKUP(A76,#REF!,29,0)))-(IF(DO76="x",MROUND(DP76*(VLOOKUP(A76,#REF!,29,0)*0.08),0.05),0))</f>
        <v>#REF!</v>
      </c>
      <c r="DV76" s="31">
        <f t="shared" si="350"/>
        <v>0</v>
      </c>
      <c r="DW76" s="31" t="e">
        <f>(DV76*(VLOOKUP(A76,#REF!,31,0)))</f>
        <v>#REF!</v>
      </c>
      <c r="DX76" s="318" t="e">
        <f>VLOOKUP(A76,#REF!,33,0)</f>
        <v>#REF!</v>
      </c>
      <c r="DY76" s="31" t="e">
        <f t="shared" ref="DY76" si="357">DX76-(DW76+DU76)</f>
        <v>#REF!</v>
      </c>
      <c r="DZ76" s="309" t="e">
        <f t="shared" si="279"/>
        <v>#REF!</v>
      </c>
      <c r="EA76" s="5"/>
      <c r="EB76" s="41" t="str">
        <f>IF(F76&gt;0,(VLOOKUP($A76,#REF!,29,0)*F76),"")</f>
        <v/>
      </c>
      <c r="EC76" s="55" t="str">
        <f>IF(G76&gt;0,(VLOOKUP($A76,#REF!,31,0)*G76),"")</f>
        <v/>
      </c>
      <c r="ED76" s="41" t="str">
        <f>IF(H76&gt;0,(VLOOKUP($A76,#REF!,29,0)*H76),"")</f>
        <v/>
      </c>
      <c r="EE76" s="55" t="str">
        <f>IF(I76&gt;0,(VLOOKUP($A76,#REF!,31,0)*I76),"")</f>
        <v/>
      </c>
      <c r="EF76" s="41" t="str">
        <f>IF(J76&gt;0,(VLOOKUP($A76,#REF!,29,0)*J76),"")</f>
        <v/>
      </c>
      <c r="EG76" s="55" t="str">
        <f>IF(K76&gt;0,(VLOOKUP($A76,#REF!,31,0)*K76),"")</f>
        <v/>
      </c>
      <c r="EH76" s="41" t="str">
        <f>IF(L76&gt;0,(VLOOKUP($A76,#REF!,29,0)*L76),"")</f>
        <v/>
      </c>
      <c r="EI76" s="55" t="str">
        <f>IF(M76&gt;0,(VLOOKUP($A76,#REF!,31,0)*M76),"")</f>
        <v/>
      </c>
      <c r="EJ76" s="41" t="str">
        <f>IF(N76&gt;0,(VLOOKUP($A76,#REF!,29,0)*N76),"")</f>
        <v/>
      </c>
      <c r="EK76" s="55" t="str">
        <f>IF(O76&gt;0,(VLOOKUP($A76,#REF!,31,0)*O76),"")</f>
        <v/>
      </c>
      <c r="EL76" s="41" t="str">
        <f>IF(P76&gt;0,(VLOOKUP($A76,#REF!,29,0)*P76),"")</f>
        <v/>
      </c>
      <c r="EM76" s="55" t="str">
        <f>IF(Q76&gt;0,(VLOOKUP($A76,#REF!,31,0)*Q76),"")</f>
        <v/>
      </c>
      <c r="EN76" s="41" t="str">
        <f>IF(R76&gt;0,(VLOOKUP($A76,#REF!,29,0)*R76),"")</f>
        <v/>
      </c>
      <c r="EO76" s="55" t="str">
        <f>IF(S76&gt;0,(VLOOKUP($A76,#REF!,31,0)*S76),"")</f>
        <v/>
      </c>
      <c r="EP76" s="41" t="str">
        <f>IF(T76&gt;0,(VLOOKUP($A76,#REF!,29,0)*T76),"")</f>
        <v/>
      </c>
      <c r="EQ76" s="55" t="str">
        <f>IF(U76&gt;0,(VLOOKUP($A76,#REF!,31,0)*U76),"")</f>
        <v/>
      </c>
      <c r="ER76" s="41" t="str">
        <f>IF(V76&gt;0,(VLOOKUP($A76,#REF!,29,0)*V76),"")</f>
        <v/>
      </c>
      <c r="ES76" s="55" t="str">
        <f>IF(W76&gt;0,(VLOOKUP($A76,#REF!,31,0)*W76),"")</f>
        <v/>
      </c>
      <c r="ET76" s="41" t="str">
        <f>IF(X76&gt;0,(VLOOKUP($A76,#REF!,29,0)*X76),"")</f>
        <v/>
      </c>
      <c r="EU76" s="55" t="str">
        <f>IF(Y76&gt;0,(VLOOKUP($A76,#REF!,31,0)*Y76),"")</f>
        <v/>
      </c>
      <c r="EV76" s="41" t="str">
        <f>IF(Z76&gt;0,(VLOOKUP($A76,#REF!,29,0)*Z76),"")</f>
        <v/>
      </c>
      <c r="EW76" s="55" t="str">
        <f>IF(AA76&gt;0,(VLOOKUP($A76,#REF!,31,0)*AA76),"")</f>
        <v/>
      </c>
      <c r="EX76" s="41" t="str">
        <f>IF(AB76&gt;0,(VLOOKUP($A76,#REF!,29,0)*AB76),"")</f>
        <v/>
      </c>
      <c r="EY76" s="55" t="str">
        <f>IF(AC76&gt;0,(VLOOKUP($A76,#REF!,31,0)*AC76),"")</f>
        <v/>
      </c>
      <c r="EZ76" s="41" t="str">
        <f>IF(AD76&gt;0,(VLOOKUP($A76,#REF!,29,0)*AD76),"")</f>
        <v/>
      </c>
      <c r="FA76" s="55" t="str">
        <f>IF(AE76&gt;0,(VLOOKUP($A76,#REF!,31,0)*AE76),"")</f>
        <v/>
      </c>
      <c r="FB76" s="41" t="str">
        <f>IF(AF76&gt;0,(VLOOKUP($A76,#REF!,29,0)*AF76),"")</f>
        <v/>
      </c>
      <c r="FC76" s="55" t="str">
        <f>IF(AG76&gt;0,(VLOOKUP($A76,#REF!,31,0)*AG76),"")</f>
        <v/>
      </c>
      <c r="FD76" s="41" t="str">
        <f>IF(AH76&gt;0,(VLOOKUP($A76,#REF!,29,0)*AH76),"")</f>
        <v/>
      </c>
      <c r="FE76" s="55" t="str">
        <f>IF(AI76&gt;0,(VLOOKUP($A76,#REF!,31,0)*AI76),"")</f>
        <v/>
      </c>
      <c r="FF76" s="41" t="str">
        <f>IF(AJ76&gt;0,(VLOOKUP($A76,#REF!,29,0)*AJ76),"")</f>
        <v/>
      </c>
      <c r="FG76" s="55" t="str">
        <f>IF(AK76&gt;0,(VLOOKUP($A76,#REF!,31,0)*AK76),"")</f>
        <v/>
      </c>
      <c r="FH76" s="41" t="str">
        <f>IF(AL76&gt;0,(VLOOKUP($A76,#REF!,29,0)*AL76),"")</f>
        <v/>
      </c>
      <c r="FI76" s="55" t="str">
        <f>IF(AM76&gt;0,(VLOOKUP($A76,#REF!,31,0)*AM76),"")</f>
        <v/>
      </c>
      <c r="FJ76" s="41" t="str">
        <f>IF(AN76&gt;0,(VLOOKUP($A76,#REF!,29,0)*AN76),"")</f>
        <v/>
      </c>
      <c r="FK76" s="55" t="str">
        <f>IF(AO76&gt;0,(VLOOKUP($A76,#REF!,31,0)*AO76),"")</f>
        <v/>
      </c>
      <c r="FL76" s="41" t="str">
        <f>IF(AP76&gt;0,(VLOOKUP($A76,#REF!,29,0)*AP76),"")</f>
        <v/>
      </c>
      <c r="FM76" s="55" t="str">
        <f>IF(AQ76&gt;0,(VLOOKUP($A76,#REF!,31,0)*AQ76),"")</f>
        <v/>
      </c>
      <c r="FN76" s="41" t="str">
        <f>IF(AR76&gt;0,(VLOOKUP($A76,#REF!,29,0)*AR76),"")</f>
        <v/>
      </c>
      <c r="FO76" s="55" t="str">
        <f>IF(AS76&gt;0,(VLOOKUP($A76,#REF!,31,0)*AS76),"")</f>
        <v/>
      </c>
      <c r="FP76" s="41" t="str">
        <f>IF(AT76&gt;0,(VLOOKUP($A76,#REF!,29,0)*AT76),"")</f>
        <v/>
      </c>
      <c r="FQ76" s="55" t="str">
        <f>IF(AU76&gt;0,(VLOOKUP($A76,#REF!,31,0)*AU76),"")</f>
        <v/>
      </c>
      <c r="FR76" s="41" t="str">
        <f>IF(AV76&gt;0,(VLOOKUP($A76,#REF!,29,0)*AV76),"")</f>
        <v/>
      </c>
      <c r="FS76" s="55" t="str">
        <f>IF(AW76&gt;0,(VLOOKUP($A76,#REF!,31,0)*AW76),"")</f>
        <v/>
      </c>
      <c r="FT76" s="41" t="str">
        <f>IF(AX76&gt;0,(VLOOKUP($A76,#REF!,29,0)*AX76),"")</f>
        <v/>
      </c>
      <c r="FU76" s="55" t="str">
        <f>IF(AY76&gt;0,(VLOOKUP($A76,#REF!,31,0)*AY76),"")</f>
        <v/>
      </c>
      <c r="FV76" s="41" t="str">
        <f>IF(AZ76&gt;0,(VLOOKUP($A76,#REF!,29,0)*AZ76),"")</f>
        <v/>
      </c>
      <c r="FW76" s="55" t="str">
        <f>IF(BA76&gt;0,(VLOOKUP($A76,#REF!,31,0)*BA76),"")</f>
        <v/>
      </c>
      <c r="FX76" s="41" t="str">
        <f>IF(BB76&gt;0,(VLOOKUP($A76,#REF!,29,0)*BB76),"")</f>
        <v/>
      </c>
      <c r="FY76" s="55" t="str">
        <f>IF(BC76&gt;0,(VLOOKUP($A76,#REF!,31,0)*BC76),"")</f>
        <v/>
      </c>
      <c r="FZ76" s="41" t="str">
        <f>IF(BD76&gt;0,(VLOOKUP($A76,#REF!,29,0)*BD76),"")</f>
        <v/>
      </c>
      <c r="GA76" s="55" t="str">
        <f>IF(BE76&gt;0,(VLOOKUP($A76,#REF!,31,0)*BE76),"")</f>
        <v/>
      </c>
      <c r="GB76" s="41" t="str">
        <f>IF(BF76&gt;0,(VLOOKUP($A76,#REF!,29,0)*BF76),"")</f>
        <v/>
      </c>
      <c r="GC76" s="55" t="str">
        <f>IF(BG76&gt;0,(VLOOKUP($A76,#REF!,31,0)*BG76),"")</f>
        <v/>
      </c>
      <c r="GD76" s="41" t="str">
        <f>IF(BH76&gt;0,(VLOOKUP($A76,#REF!,29,0)*BH76),"")</f>
        <v/>
      </c>
      <c r="GE76" s="55" t="str">
        <f>IF(BI76&gt;0,(VLOOKUP($A76,#REF!,31,0)*BI76),"")</f>
        <v/>
      </c>
      <c r="GF76" s="41" t="str">
        <f>IF(BJ76&gt;0,(VLOOKUP($A76,#REF!,29,0)*BJ76),"")</f>
        <v/>
      </c>
      <c r="GG76" s="55" t="str">
        <f>IF(BK76&gt;0,(VLOOKUP($A76,#REF!,31,0)*BK76),"")</f>
        <v/>
      </c>
      <c r="GH76" s="41" t="str">
        <f>IF(BL76&gt;0,(VLOOKUP($A76,#REF!,29,0)*BL76),"")</f>
        <v/>
      </c>
      <c r="GI76" s="55" t="str">
        <f>IF(BM76&gt;0,(VLOOKUP($A76,#REF!,31,0)*BM76),"")</f>
        <v/>
      </c>
      <c r="GJ76" s="41" t="str">
        <f>IF(BN76&gt;0,(VLOOKUP($A76,#REF!,29,0)*BN76),"")</f>
        <v/>
      </c>
      <c r="GK76" s="55" t="str">
        <f>IF(BO76&gt;0,(VLOOKUP($A76,#REF!,31,0)*BO76),"")</f>
        <v/>
      </c>
      <c r="GL76" s="41" t="str">
        <f>IF(BP76&gt;0,(VLOOKUP($A76,#REF!,29,0)*BP76),"")</f>
        <v/>
      </c>
      <c r="GM76" s="55" t="str">
        <f>IF(BQ76&gt;0,(VLOOKUP($A76,#REF!,31,0)*BQ76),"")</f>
        <v/>
      </c>
      <c r="GN76" s="41" t="str">
        <f>IF(BR76&gt;0,(VLOOKUP($A76,#REF!,29,0)*BR76),"")</f>
        <v/>
      </c>
      <c r="GO76" s="55" t="str">
        <f>IF(BS76&gt;0,(VLOOKUP($A76,#REF!,31,0)*BS76),"")</f>
        <v/>
      </c>
      <c r="GP76" s="41" t="str">
        <f>IF(BT76&gt;0,(VLOOKUP($A76,#REF!,29,0)*BT76),"")</f>
        <v/>
      </c>
      <c r="GQ76" s="55" t="str">
        <f>IF(BU76&gt;0,(VLOOKUP($A76,#REF!,31,0)*BU76),"")</f>
        <v/>
      </c>
      <c r="GR76" s="41" t="str">
        <f>IF(BV76&gt;0,(VLOOKUP($A76,#REF!,29,0)*BV76),"")</f>
        <v/>
      </c>
      <c r="GS76" s="55" t="str">
        <f>IF(BW76&gt;0,(VLOOKUP($A76,#REF!,31,0)*BW76),"")</f>
        <v/>
      </c>
      <c r="GT76" s="41" t="str">
        <f>IF(BX76&gt;0,(VLOOKUP($A76,#REF!,29,0)*BX76),"")</f>
        <v/>
      </c>
      <c r="GU76" s="55" t="str">
        <f>IF(BY76&gt;0,(VLOOKUP($A76,#REF!,31,0)*BY76),"")</f>
        <v/>
      </c>
      <c r="GV76" s="41" t="str">
        <f>IF(BZ76&gt;0,(VLOOKUP($A76,#REF!,29,0)*BZ76),"")</f>
        <v/>
      </c>
      <c r="GW76" s="55" t="str">
        <f>IF(CA76&gt;0,(VLOOKUP($A76,#REF!,31,0)*CA76),"")</f>
        <v/>
      </c>
      <c r="GX76" s="41" t="str">
        <f>IF(CB76&gt;0,(VLOOKUP($A76,#REF!,29,0)*CB76),"")</f>
        <v/>
      </c>
      <c r="GY76" s="55" t="str">
        <f>IF(CC76&gt;0,(VLOOKUP($A76,#REF!,31,0)*CC76),"")</f>
        <v/>
      </c>
      <c r="GZ76" s="41" t="str">
        <f>IF(CD76&gt;0,(VLOOKUP($A76,#REF!,29,0)*CD76),"")</f>
        <v/>
      </c>
      <c r="HA76" s="55" t="str">
        <f>IF(CE76&gt;0,(VLOOKUP($A76,#REF!,31,0)*CE76),"")</f>
        <v/>
      </c>
      <c r="HB76" s="41" t="str">
        <f>IF(CF76&gt;0,(VLOOKUP($A76,#REF!,29,0)*CF76),"")</f>
        <v/>
      </c>
      <c r="HC76" s="55" t="str">
        <f>IF(CG76&gt;0,(VLOOKUP($A76,#REF!,31,0)*CG76),"")</f>
        <v/>
      </c>
      <c r="HD76" s="41" t="str">
        <f>IF(CH76&gt;0,(VLOOKUP($A76,#REF!,29,0)*CH76),"")</f>
        <v/>
      </c>
      <c r="HE76" s="55" t="str">
        <f>IF(CI76&gt;0,(VLOOKUP($A76,#REF!,31,0)*CI76),"")</f>
        <v/>
      </c>
      <c r="HF76" s="41" t="str">
        <f>IF(CJ76&gt;0,(VLOOKUP($A76,#REF!,29,0)*CJ76),"")</f>
        <v/>
      </c>
      <c r="HG76" s="55" t="str">
        <f>IF(CK76&gt;0,(VLOOKUP($A76,#REF!,31,0)*CK76),"")</f>
        <v/>
      </c>
      <c r="HH76" s="41" t="str">
        <f>IF(CL76&gt;0,(VLOOKUP($A76,#REF!,29,0)*CL76),"")</f>
        <v/>
      </c>
      <c r="HI76" s="55" t="str">
        <f>IF(CM76&gt;0,(VLOOKUP($A76,#REF!,31,0)*CM76),"")</f>
        <v/>
      </c>
      <c r="HJ76" s="41" t="str">
        <f>IF(CN76&gt;0,(VLOOKUP($A76,#REF!,29,0)*CN76),"")</f>
        <v/>
      </c>
      <c r="HK76" s="55" t="str">
        <f>IF(CO76&gt;0,(VLOOKUP($A76,#REF!,31,0)*CO76),"")</f>
        <v/>
      </c>
      <c r="HL76" s="41" t="str">
        <f>IF(CP76&gt;0,(VLOOKUP($A76,#REF!,29,0)*CP76),"")</f>
        <v/>
      </c>
      <c r="HM76" s="55" t="str">
        <f>IF(CQ76&gt;0,(VLOOKUP($A76,#REF!,31,0)*CQ76),"")</f>
        <v/>
      </c>
      <c r="HN76" s="41" t="str">
        <f>IF(CR76&gt;0,(VLOOKUP($A76,#REF!,29,0)*CR76),"")</f>
        <v/>
      </c>
      <c r="HO76" s="55" t="str">
        <f>IF(CS76&gt;0,(VLOOKUP($A76,#REF!,31,0)*CS76),"")</f>
        <v/>
      </c>
      <c r="HP76" s="41" t="str">
        <f>IF(CT76&gt;0,(VLOOKUP($A76,#REF!,29,0)*CT76),"")</f>
        <v/>
      </c>
      <c r="HQ76" s="55" t="str">
        <f>IF(CU76&gt;0,(VLOOKUP($A76,#REF!,31,0)*CU76),"")</f>
        <v/>
      </c>
      <c r="HR76" s="41" t="str">
        <f>IF(CV76&gt;0,(VLOOKUP($A76,#REF!,29,0)*CV76),"")</f>
        <v/>
      </c>
      <c r="HS76" s="55" t="str">
        <f>IF(CW76&gt;0,(VLOOKUP($A76,#REF!,31,0)*CW76),"")</f>
        <v/>
      </c>
      <c r="HT76" s="41" t="str">
        <f>IF(CX76&gt;0,(VLOOKUP($A76,#REF!,29,0)*CX76),"")</f>
        <v/>
      </c>
      <c r="HU76" s="55" t="str">
        <f>IF(CY76&gt;0,(VLOOKUP($A76,#REF!,31,0)*CY76),"")</f>
        <v/>
      </c>
      <c r="HV76" s="41" t="str">
        <f>IF(CZ76&gt;0,(VLOOKUP($A76,#REF!,29,0)*CZ76),"")</f>
        <v/>
      </c>
      <c r="HW76" s="55" t="str">
        <f>IF(DA76&gt;0,(VLOOKUP($A76,#REF!,31,0)*DA76),"")</f>
        <v/>
      </c>
      <c r="HX76" s="41" t="str">
        <f>IF(DB76&gt;0,(VLOOKUP($A76,#REF!,29,0)*DB76),"")</f>
        <v/>
      </c>
      <c r="HY76" s="55" t="str">
        <f>IF(DC76&gt;0,(VLOOKUP($A76,#REF!,31,0)*DC76),"")</f>
        <v/>
      </c>
      <c r="HZ76" s="41" t="str">
        <f>IF(DD76&gt;0,(VLOOKUP($A76,#REF!,29,0)*DD76),"")</f>
        <v/>
      </c>
      <c r="IA76" s="55" t="str">
        <f>IF(DE76&gt;0,(VLOOKUP($A76,#REF!,31,0)*DE76),"")</f>
        <v/>
      </c>
      <c r="IB76" s="41" t="str">
        <f>IF(DF76&gt;0,(VLOOKUP($A76,#REF!,29,0)*DF76),"")</f>
        <v/>
      </c>
      <c r="IC76" s="55" t="str">
        <f>IF(DG76&gt;0,(VLOOKUP($A76,#REF!,31,0)*DG76),"")</f>
        <v/>
      </c>
      <c r="ID76" s="5"/>
      <c r="IE76" s="5"/>
      <c r="IF76" s="5"/>
    </row>
    <row r="77" spans="1:240" x14ac:dyDescent="0.25">
      <c r="A77" s="344" t="s">
        <v>1904</v>
      </c>
      <c r="B77" s="360" t="s">
        <v>1905</v>
      </c>
      <c r="C77" s="361" t="s">
        <v>1906</v>
      </c>
      <c r="D77" s="347">
        <f>IF((DV77+DT77)&gt;0,DV77+DT77,"")</f>
        <v>124</v>
      </c>
      <c r="E77" s="348"/>
      <c r="F77" s="362"/>
      <c r="G77" s="363"/>
      <c r="H77" s="362"/>
      <c r="I77" s="363"/>
      <c r="J77" s="362"/>
      <c r="K77" s="363"/>
      <c r="L77" s="362"/>
      <c r="M77" s="363"/>
      <c r="N77" s="362"/>
      <c r="O77" s="363"/>
      <c r="P77" s="362"/>
      <c r="Q77" s="363"/>
      <c r="R77" s="362"/>
      <c r="S77" s="363"/>
      <c r="T77" s="362"/>
      <c r="U77" s="363"/>
      <c r="V77" s="362"/>
      <c r="W77" s="363"/>
      <c r="X77" s="362"/>
      <c r="Y77" s="363"/>
      <c r="Z77" s="362"/>
      <c r="AA77" s="364"/>
      <c r="AB77" s="362"/>
      <c r="AC77" s="363"/>
      <c r="AD77" s="362"/>
      <c r="AE77" s="364"/>
      <c r="AF77" s="362"/>
      <c r="AG77" s="363"/>
      <c r="AH77" s="362"/>
      <c r="AI77" s="363"/>
      <c r="AJ77" s="362"/>
      <c r="AK77" s="363"/>
      <c r="AL77" s="362"/>
      <c r="AM77" s="363"/>
      <c r="AN77" s="362"/>
      <c r="AO77" s="363"/>
      <c r="AP77" s="362"/>
      <c r="AQ77" s="363"/>
      <c r="AR77" s="362"/>
      <c r="AS77" s="363"/>
      <c r="AT77" s="362"/>
      <c r="AU77" s="363"/>
      <c r="AV77" s="362"/>
      <c r="AW77" s="363"/>
      <c r="AX77" s="362"/>
      <c r="AY77" s="363"/>
      <c r="AZ77" s="362"/>
      <c r="BA77" s="363"/>
      <c r="BB77" s="362"/>
      <c r="BC77" s="363"/>
      <c r="BD77" s="362"/>
      <c r="BE77" s="363"/>
      <c r="BF77" s="362"/>
      <c r="BG77" s="363"/>
      <c r="BH77" s="362"/>
      <c r="BI77" s="363"/>
      <c r="BJ77" s="362"/>
      <c r="BK77" s="363"/>
      <c r="BL77" s="362"/>
      <c r="BM77" s="363"/>
      <c r="BN77" s="362"/>
      <c r="BO77" s="363"/>
      <c r="BP77" s="362"/>
      <c r="BQ77" s="364"/>
      <c r="BR77" s="362"/>
      <c r="BS77" s="363"/>
      <c r="BT77" s="362"/>
      <c r="BU77" s="363"/>
      <c r="BV77" s="362"/>
      <c r="BW77" s="363"/>
      <c r="BX77" s="362">
        <v>20</v>
      </c>
      <c r="BY77" s="363">
        <v>4</v>
      </c>
      <c r="BZ77" s="362"/>
      <c r="CA77" s="363"/>
      <c r="CB77" s="362"/>
      <c r="CC77" s="364"/>
      <c r="CD77" s="362">
        <v>24</v>
      </c>
      <c r="CE77" s="363">
        <v>8</v>
      </c>
      <c r="CF77" s="362"/>
      <c r="CG77" s="363"/>
      <c r="CH77" s="362"/>
      <c r="CI77" s="363"/>
      <c r="CJ77" s="362"/>
      <c r="CK77" s="363"/>
      <c r="CL77" s="362"/>
      <c r="CM77" s="363"/>
      <c r="CN77" s="362"/>
      <c r="CO77" s="363"/>
      <c r="CP77" s="362"/>
      <c r="CQ77" s="363"/>
      <c r="CR77" s="362"/>
      <c r="CS77" s="363"/>
      <c r="CT77" s="362"/>
      <c r="CU77" s="364"/>
      <c r="CV77" s="362"/>
      <c r="CW77" s="363"/>
      <c r="CX77" s="362"/>
      <c r="CY77" s="363"/>
      <c r="CZ77" s="362"/>
      <c r="DA77" s="363"/>
      <c r="DB77" s="362">
        <v>60</v>
      </c>
      <c r="DC77" s="363">
        <v>8</v>
      </c>
      <c r="DD77" s="362"/>
      <c r="DE77" s="364"/>
      <c r="DF77" s="362"/>
      <c r="DG77" s="364"/>
      <c r="DH77" s="352"/>
      <c r="DI77" s="365"/>
      <c r="DJ77" s="363"/>
      <c r="DK77" s="352"/>
      <c r="DL77" s="365"/>
      <c r="DM77" s="363"/>
      <c r="DN77" s="344"/>
      <c r="DO77" s="366"/>
      <c r="DP77" s="367"/>
      <c r="DQ77" s="344"/>
      <c r="DR77" s="363"/>
      <c r="DS77" s="344"/>
      <c r="DT77" s="357">
        <f t="shared" si="349"/>
        <v>104</v>
      </c>
      <c r="DU77" s="357" t="e">
        <f>(DT77*(VLOOKUP(A77,#REF!,29,0)))-(IF(DO77="x",MROUND(DP77*(VLOOKUP(A77,#REF!,29,0)*0.08),0.05),0))</f>
        <v>#REF!</v>
      </c>
      <c r="DV77" s="357">
        <f t="shared" si="350"/>
        <v>20</v>
      </c>
      <c r="DW77" s="357" t="e">
        <f>(DV77*(VLOOKUP(A77,#REF!,31,0)))</f>
        <v>#REF!</v>
      </c>
      <c r="DX77" s="358" t="e">
        <f>VLOOKUP(A77,#REF!,33,0)</f>
        <v>#REF!</v>
      </c>
      <c r="DY77" s="357" t="e">
        <f>DX77-(DW77+DU77)</f>
        <v>#REF!</v>
      </c>
      <c r="DZ77" s="359" t="e">
        <f>IF(DY77=0,"","!!")</f>
        <v>#REF!</v>
      </c>
      <c r="EA77" s="344"/>
      <c r="EB77" s="349" t="str">
        <f>IF(F77&gt;0,(VLOOKUP($A77,#REF!,29,0)*F77),"")</f>
        <v/>
      </c>
      <c r="EC77" s="350" t="str">
        <f>IF(G77&gt;0,(VLOOKUP($A77,#REF!,31,0)*G77),"")</f>
        <v/>
      </c>
      <c r="ED77" s="349" t="str">
        <f>IF(H77&gt;0,(VLOOKUP($A77,#REF!,29,0)*H77),"")</f>
        <v/>
      </c>
      <c r="EE77" s="350" t="str">
        <f>IF(I77&gt;0,(VLOOKUP($A77,#REF!,31,0)*I77),"")</f>
        <v/>
      </c>
      <c r="EF77" s="349" t="str">
        <f>IF(J77&gt;0,(VLOOKUP($A77,#REF!,29,0)*J77),"")</f>
        <v/>
      </c>
      <c r="EG77" s="350" t="str">
        <f>IF(K77&gt;0,(VLOOKUP($A77,#REF!,31,0)*K77),"")</f>
        <v/>
      </c>
      <c r="EH77" s="349" t="str">
        <f>IF(L77&gt;0,(VLOOKUP($A77,#REF!,29,0)*L77),"")</f>
        <v/>
      </c>
      <c r="EI77" s="350" t="str">
        <f>IF(M77&gt;0,(VLOOKUP($A77,#REF!,31,0)*M77),"")</f>
        <v/>
      </c>
      <c r="EJ77" s="349" t="str">
        <f>IF(N77&gt;0,(VLOOKUP($A77,#REF!,29,0)*N77),"")</f>
        <v/>
      </c>
      <c r="EK77" s="350" t="str">
        <f>IF(O77&gt;0,(VLOOKUP($A77,#REF!,31,0)*O77),"")</f>
        <v/>
      </c>
      <c r="EL77" s="349" t="str">
        <f>IF(P77&gt;0,(VLOOKUP($A77,#REF!,29,0)*P77),"")</f>
        <v/>
      </c>
      <c r="EM77" s="350" t="str">
        <f>IF(Q77&gt;0,(VLOOKUP($A77,#REF!,31,0)*Q77),"")</f>
        <v/>
      </c>
      <c r="EN77" s="349" t="str">
        <f>IF(R77&gt;0,(VLOOKUP($A77,#REF!,29,0)*R77),"")</f>
        <v/>
      </c>
      <c r="EO77" s="350" t="str">
        <f>IF(S77&gt;0,(VLOOKUP($A77,#REF!,31,0)*S77),"")</f>
        <v/>
      </c>
      <c r="EP77" s="349" t="str">
        <f>IF(T77&gt;0,(VLOOKUP($A77,#REF!,29,0)*T77),"")</f>
        <v/>
      </c>
      <c r="EQ77" s="350" t="str">
        <f>IF(U77&gt;0,(VLOOKUP($A77,#REF!,31,0)*U77),"")</f>
        <v/>
      </c>
      <c r="ER77" s="349" t="str">
        <f>IF(V77&gt;0,(VLOOKUP($A77,#REF!,29,0)*V77),"")</f>
        <v/>
      </c>
      <c r="ES77" s="350" t="str">
        <f>IF(W77&gt;0,(VLOOKUP($A77,#REF!,31,0)*W77),"")</f>
        <v/>
      </c>
      <c r="ET77" s="349" t="str">
        <f>IF(X77&gt;0,(VLOOKUP($A77,#REF!,29,0)*X77),"")</f>
        <v/>
      </c>
      <c r="EU77" s="350" t="str">
        <f>IF(Y77&gt;0,(VLOOKUP($A77,#REF!,31,0)*Y77),"")</f>
        <v/>
      </c>
      <c r="EV77" s="349" t="str">
        <f>IF(Z77&gt;0,(VLOOKUP($A77,#REF!,29,0)*Z77),"")</f>
        <v/>
      </c>
      <c r="EW77" s="350" t="str">
        <f>IF(AA77&gt;0,(VLOOKUP($A77,#REF!,31,0)*AA77),"")</f>
        <v/>
      </c>
      <c r="EX77" s="349" t="str">
        <f>IF(AB77&gt;0,(VLOOKUP($A77,#REF!,29,0)*AB77),"")</f>
        <v/>
      </c>
      <c r="EY77" s="350" t="str">
        <f>IF(AC77&gt;0,(VLOOKUP($A77,#REF!,31,0)*AC77),"")</f>
        <v/>
      </c>
      <c r="EZ77" s="349" t="str">
        <f>IF(AD77&gt;0,(VLOOKUP($A77,#REF!,29,0)*AD77),"")</f>
        <v/>
      </c>
      <c r="FA77" s="350" t="str">
        <f>IF(AE77&gt;0,(VLOOKUP($A77,#REF!,31,0)*AE77),"")</f>
        <v/>
      </c>
      <c r="FB77" s="349" t="str">
        <f>IF(AF77&gt;0,(VLOOKUP($A77,#REF!,29,0)*AF77),"")</f>
        <v/>
      </c>
      <c r="FC77" s="350" t="str">
        <f>IF(AG77&gt;0,(VLOOKUP($A77,#REF!,31,0)*AG77),"")</f>
        <v/>
      </c>
      <c r="FD77" s="349" t="str">
        <f>IF(AH77&gt;0,(VLOOKUP($A77,#REF!,29,0)*AH77),"")</f>
        <v/>
      </c>
      <c r="FE77" s="350" t="str">
        <f>IF(AI77&gt;0,(VLOOKUP($A77,#REF!,31,0)*AI77),"")</f>
        <v/>
      </c>
      <c r="FF77" s="349" t="str">
        <f>IF(AJ77&gt;0,(VLOOKUP($A77,#REF!,29,0)*AJ77),"")</f>
        <v/>
      </c>
      <c r="FG77" s="350" t="str">
        <f>IF(AK77&gt;0,(VLOOKUP($A77,#REF!,31,0)*AK77),"")</f>
        <v/>
      </c>
      <c r="FH77" s="349" t="str">
        <f>IF(AL77&gt;0,(VLOOKUP($A77,#REF!,29,0)*AL77),"")</f>
        <v/>
      </c>
      <c r="FI77" s="350" t="str">
        <f>IF(AM77&gt;0,(VLOOKUP($A77,#REF!,31,0)*AM77),"")</f>
        <v/>
      </c>
      <c r="FJ77" s="349" t="str">
        <f>IF(AN77&gt;0,(VLOOKUP($A77,#REF!,29,0)*AN77),"")</f>
        <v/>
      </c>
      <c r="FK77" s="350" t="str">
        <f>IF(AO77&gt;0,(VLOOKUP($A77,#REF!,31,0)*AO77),"")</f>
        <v/>
      </c>
      <c r="FL77" s="349" t="str">
        <f>IF(AP77&gt;0,(VLOOKUP($A77,#REF!,29,0)*AP77),"")</f>
        <v/>
      </c>
      <c r="FM77" s="350" t="str">
        <f>IF(AQ77&gt;0,(VLOOKUP($A77,#REF!,31,0)*AQ77),"")</f>
        <v/>
      </c>
      <c r="FN77" s="349" t="str">
        <f>IF(AR77&gt;0,(VLOOKUP($A77,#REF!,29,0)*AR77),"")</f>
        <v/>
      </c>
      <c r="FO77" s="350" t="str">
        <f>IF(AS77&gt;0,(VLOOKUP($A77,#REF!,31,0)*AS77),"")</f>
        <v/>
      </c>
      <c r="FP77" s="349" t="str">
        <f>IF(AT77&gt;0,(VLOOKUP($A77,#REF!,29,0)*AT77),"")</f>
        <v/>
      </c>
      <c r="FQ77" s="350" t="str">
        <f>IF(AU77&gt;0,(VLOOKUP($A77,#REF!,31,0)*AU77),"")</f>
        <v/>
      </c>
      <c r="FR77" s="349" t="str">
        <f>IF(AV77&gt;0,(VLOOKUP($A77,#REF!,29,0)*AV77),"")</f>
        <v/>
      </c>
      <c r="FS77" s="350" t="str">
        <f>IF(AW77&gt;0,(VLOOKUP($A77,#REF!,31,0)*AW77),"")</f>
        <v/>
      </c>
      <c r="FT77" s="349" t="str">
        <f>IF(AX77&gt;0,(VLOOKUP($A77,#REF!,29,0)*AX77),"")</f>
        <v/>
      </c>
      <c r="FU77" s="350" t="str">
        <f>IF(AY77&gt;0,(VLOOKUP($A77,#REF!,31,0)*AY77),"")</f>
        <v/>
      </c>
      <c r="FV77" s="349" t="str">
        <f>IF(AZ77&gt;0,(VLOOKUP($A77,#REF!,29,0)*AZ77),"")</f>
        <v/>
      </c>
      <c r="FW77" s="350" t="str">
        <f>IF(BA77&gt;0,(VLOOKUP($A77,#REF!,31,0)*BA77),"")</f>
        <v/>
      </c>
      <c r="FX77" s="349" t="str">
        <f>IF(BB77&gt;0,(VLOOKUP($A77,#REF!,29,0)*BB77),"")</f>
        <v/>
      </c>
      <c r="FY77" s="350" t="str">
        <f>IF(BC77&gt;0,(VLOOKUP($A77,#REF!,31,0)*BC77),"")</f>
        <v/>
      </c>
      <c r="FZ77" s="349" t="str">
        <f>IF(BD77&gt;0,(VLOOKUP($A77,#REF!,29,0)*BD77),"")</f>
        <v/>
      </c>
      <c r="GA77" s="350" t="str">
        <f>IF(BE77&gt;0,(VLOOKUP($A77,#REF!,31,0)*BE77),"")</f>
        <v/>
      </c>
      <c r="GB77" s="349" t="str">
        <f>IF(BF77&gt;0,(VLOOKUP($A77,#REF!,29,0)*BF77),"")</f>
        <v/>
      </c>
      <c r="GC77" s="350" t="str">
        <f>IF(BG77&gt;0,(VLOOKUP($A77,#REF!,31,0)*BG77),"")</f>
        <v/>
      </c>
      <c r="GD77" s="349" t="str">
        <f>IF(BH77&gt;0,(VLOOKUP($A77,#REF!,29,0)*BH77),"")</f>
        <v/>
      </c>
      <c r="GE77" s="350" t="str">
        <f>IF(BI77&gt;0,(VLOOKUP($A77,#REF!,31,0)*BI77),"")</f>
        <v/>
      </c>
      <c r="GF77" s="349" t="str">
        <f>IF(BJ77&gt;0,(VLOOKUP($A77,#REF!,29,0)*BJ77),"")</f>
        <v/>
      </c>
      <c r="GG77" s="350" t="str">
        <f>IF(BK77&gt;0,(VLOOKUP($A77,#REF!,31,0)*BK77),"")</f>
        <v/>
      </c>
      <c r="GH77" s="349" t="str">
        <f>IF(BL77&gt;0,(VLOOKUP($A77,#REF!,29,0)*BL77),"")</f>
        <v/>
      </c>
      <c r="GI77" s="350" t="str">
        <f>IF(BM77&gt;0,(VLOOKUP($A77,#REF!,31,0)*BM77),"")</f>
        <v/>
      </c>
      <c r="GJ77" s="349" t="str">
        <f>IF(BN77&gt;0,(VLOOKUP($A77,#REF!,29,0)*BN77),"")</f>
        <v/>
      </c>
      <c r="GK77" s="350" t="str">
        <f>IF(BO77&gt;0,(VLOOKUP($A77,#REF!,31,0)*BO77),"")</f>
        <v/>
      </c>
      <c r="GL77" s="349" t="str">
        <f>IF(BP77&gt;0,(VLOOKUP($A77,#REF!,29,0)*BP77),"")</f>
        <v/>
      </c>
      <c r="GM77" s="350" t="str">
        <f>IF(BQ77&gt;0,(VLOOKUP($A77,#REF!,31,0)*BQ77),"")</f>
        <v/>
      </c>
      <c r="GN77" s="349" t="str">
        <f>IF(BR77&gt;0,(VLOOKUP($A77,#REF!,29,0)*BR77),"")</f>
        <v/>
      </c>
      <c r="GO77" s="350" t="str">
        <f>IF(BS77&gt;0,(VLOOKUP($A77,#REF!,31,0)*BS77),"")</f>
        <v/>
      </c>
      <c r="GP77" s="349" t="str">
        <f>IF(BT77&gt;0,(VLOOKUP($A77,#REF!,29,0)*BT77),"")</f>
        <v/>
      </c>
      <c r="GQ77" s="350" t="str">
        <f>IF(BU77&gt;0,(VLOOKUP($A77,#REF!,31,0)*BU77),"")</f>
        <v/>
      </c>
      <c r="GR77" s="349" t="str">
        <f>IF(BV77&gt;0,(VLOOKUP($A77,#REF!,29,0)*BV77),"")</f>
        <v/>
      </c>
      <c r="GS77" s="350" t="str">
        <f>IF(BW77&gt;0,(VLOOKUP($A77,#REF!,31,0)*BW77),"")</f>
        <v/>
      </c>
      <c r="GT77" s="349" t="e">
        <f>IF(BX77&gt;0,(VLOOKUP($A77,#REF!,29,0)*BX77),"")</f>
        <v>#REF!</v>
      </c>
      <c r="GU77" s="350" t="e">
        <f>IF(BY77&gt;0,(VLOOKUP($A77,#REF!,31,0)*BY77),"")</f>
        <v>#REF!</v>
      </c>
      <c r="GV77" s="349" t="str">
        <f>IF(BZ77&gt;0,(VLOOKUP($A77,#REF!,29,0)*BZ77),"")</f>
        <v/>
      </c>
      <c r="GW77" s="350" t="str">
        <f>IF(CA77&gt;0,(VLOOKUP($A77,#REF!,31,0)*CA77),"")</f>
        <v/>
      </c>
      <c r="GX77" s="349" t="str">
        <f>IF(CB77&gt;0,(VLOOKUP($A77,#REF!,29,0)*CB77),"")</f>
        <v/>
      </c>
      <c r="GY77" s="350" t="str">
        <f>IF(CC77&gt;0,(VLOOKUP($A77,#REF!,31,0)*CC77),"")</f>
        <v/>
      </c>
      <c r="GZ77" s="349" t="e">
        <f>IF(CD77&gt;0,(VLOOKUP($A77,#REF!,29,0)*CD77),"")</f>
        <v>#REF!</v>
      </c>
      <c r="HA77" s="350" t="e">
        <f>IF(CE77&gt;0,(VLOOKUP($A77,#REF!,31,0)*CE77),"")</f>
        <v>#REF!</v>
      </c>
      <c r="HB77" s="349" t="str">
        <f>IF(CF77&gt;0,(VLOOKUP($A77,#REF!,29,0)*CF77),"")</f>
        <v/>
      </c>
      <c r="HC77" s="350" t="str">
        <f>IF(CG77&gt;0,(VLOOKUP($A77,#REF!,31,0)*CG77),"")</f>
        <v/>
      </c>
      <c r="HD77" s="349" t="str">
        <f>IF(CH77&gt;0,(VLOOKUP($A77,#REF!,29,0)*CH77),"")</f>
        <v/>
      </c>
      <c r="HE77" s="350" t="str">
        <f>IF(CI77&gt;0,(VLOOKUP($A77,#REF!,31,0)*CI77),"")</f>
        <v/>
      </c>
      <c r="HF77" s="349" t="str">
        <f>IF(CJ77&gt;0,(VLOOKUP($A77,#REF!,29,0)*CJ77),"")</f>
        <v/>
      </c>
      <c r="HG77" s="350" t="str">
        <f>IF(CK77&gt;0,(VLOOKUP($A77,#REF!,31,0)*CK77),"")</f>
        <v/>
      </c>
      <c r="HH77" s="349" t="str">
        <f>IF(CL77&gt;0,(VLOOKUP($A77,#REF!,29,0)*CL77),"")</f>
        <v/>
      </c>
      <c r="HI77" s="350" t="str">
        <f>IF(CM77&gt;0,(VLOOKUP($A77,#REF!,31,0)*CM77),"")</f>
        <v/>
      </c>
      <c r="HJ77" s="349" t="str">
        <f>IF(CN77&gt;0,(VLOOKUP($A77,#REF!,29,0)*CN77),"")</f>
        <v/>
      </c>
      <c r="HK77" s="350" t="str">
        <f>IF(CO77&gt;0,(VLOOKUP($A77,#REF!,31,0)*CO77),"")</f>
        <v/>
      </c>
      <c r="HL77" s="349" t="str">
        <f>IF(CP77&gt;0,(VLOOKUP($A77,#REF!,29,0)*CP77),"")</f>
        <v/>
      </c>
      <c r="HM77" s="350" t="str">
        <f>IF(CQ77&gt;0,(VLOOKUP($A77,#REF!,31,0)*CQ77),"")</f>
        <v/>
      </c>
      <c r="HN77" s="349" t="str">
        <f>IF(CR77&gt;0,(VLOOKUP($A77,#REF!,29,0)*CR77),"")</f>
        <v/>
      </c>
      <c r="HO77" s="350" t="str">
        <f>IF(CS77&gt;0,(VLOOKUP($A77,#REF!,31,0)*CS77),"")</f>
        <v/>
      </c>
      <c r="HP77" s="349" t="str">
        <f>IF(CT77&gt;0,(VLOOKUP($A77,#REF!,29,0)*CT77),"")</f>
        <v/>
      </c>
      <c r="HQ77" s="350" t="str">
        <f>IF(CU77&gt;0,(VLOOKUP($A77,#REF!,31,0)*CU77),"")</f>
        <v/>
      </c>
      <c r="HR77" s="349" t="str">
        <f>IF(CV77&gt;0,(VLOOKUP($A77,#REF!,29,0)*CV77),"")</f>
        <v/>
      </c>
      <c r="HS77" s="350" t="str">
        <f>IF(CW77&gt;0,(VLOOKUP($A77,#REF!,31,0)*CW77),"")</f>
        <v/>
      </c>
      <c r="HT77" s="349" t="str">
        <f>IF(CX77&gt;0,(VLOOKUP($A77,#REF!,29,0)*CX77),"")</f>
        <v/>
      </c>
      <c r="HU77" s="350" t="str">
        <f>IF(CY77&gt;0,(VLOOKUP($A77,#REF!,31,0)*CY77),"")</f>
        <v/>
      </c>
      <c r="HV77" s="349" t="str">
        <f>IF(CZ77&gt;0,(VLOOKUP($A77,#REF!,29,0)*CZ77),"")</f>
        <v/>
      </c>
      <c r="HW77" s="350" t="str">
        <f>IF(DA77&gt;0,(VLOOKUP($A77,#REF!,31,0)*DA77),"")</f>
        <v/>
      </c>
      <c r="HX77" s="349" t="e">
        <f>IF(DB77&gt;0,(VLOOKUP($A77,#REF!,29,0)*DB77),"")</f>
        <v>#REF!</v>
      </c>
      <c r="HY77" s="350" t="e">
        <f>IF(DC77&gt;0,(VLOOKUP($A77,#REF!,31,0)*DC77),"")</f>
        <v>#REF!</v>
      </c>
      <c r="HZ77" s="349" t="str">
        <f>IF(DD77&gt;0,(VLOOKUP($A77,#REF!,29,0)*DD77),"")</f>
        <v/>
      </c>
      <c r="IA77" s="350" t="str">
        <f>IF(DE77&gt;0,(VLOOKUP($A77,#REF!,31,0)*DE77),"")</f>
        <v/>
      </c>
      <c r="IB77" s="349" t="str">
        <f>IF(DF77&gt;0,(VLOOKUP($A77,#REF!,29,0)*DF77),"")</f>
        <v/>
      </c>
      <c r="IC77" s="350" t="str">
        <f>IF(DG77&gt;0,(VLOOKUP($A77,#REF!,31,0)*DG77),"")</f>
        <v/>
      </c>
      <c r="ID77" s="344"/>
      <c r="IE77" s="344"/>
      <c r="IF77" s="344"/>
    </row>
    <row r="78" spans="1:240" x14ac:dyDescent="0.25">
      <c r="A78" s="5" t="s">
        <v>292</v>
      </c>
      <c r="B78" s="378" t="s">
        <v>76</v>
      </c>
      <c r="C78" s="369" t="s">
        <v>77</v>
      </c>
      <c r="D78" s="217">
        <f t="shared" si="354"/>
        <v>164</v>
      </c>
      <c r="E78" s="215"/>
      <c r="F78" s="379"/>
      <c r="G78" s="222"/>
      <c r="H78" s="379"/>
      <c r="I78" s="222"/>
      <c r="J78" s="379"/>
      <c r="K78" s="222"/>
      <c r="L78" s="379">
        <v>132</v>
      </c>
      <c r="M78" s="222">
        <v>32</v>
      </c>
      <c r="N78" s="379"/>
      <c r="O78" s="222"/>
      <c r="P78" s="379"/>
      <c r="Q78" s="222"/>
      <c r="R78" s="379"/>
      <c r="S78" s="222"/>
      <c r="T78" s="379"/>
      <c r="U78" s="222"/>
      <c r="V78" s="379"/>
      <c r="W78" s="222"/>
      <c r="X78" s="379"/>
      <c r="Y78" s="222"/>
      <c r="Z78" s="379"/>
      <c r="AA78" s="380"/>
      <c r="AB78" s="379"/>
      <c r="AC78" s="222"/>
      <c r="AD78" s="379"/>
      <c r="AE78" s="380"/>
      <c r="AF78" s="379"/>
      <c r="AG78" s="222"/>
      <c r="AH78" s="379"/>
      <c r="AI78" s="222"/>
      <c r="AJ78" s="379"/>
      <c r="AK78" s="222"/>
      <c r="AL78" s="379"/>
      <c r="AM78" s="222"/>
      <c r="AN78" s="379"/>
      <c r="AO78" s="222"/>
      <c r="AP78" s="379"/>
      <c r="AQ78" s="222"/>
      <c r="AR78" s="379"/>
      <c r="AS78" s="222"/>
      <c r="AT78" s="379"/>
      <c r="AU78" s="222"/>
      <c r="AV78" s="379"/>
      <c r="AW78" s="222"/>
      <c r="AX78" s="379"/>
      <c r="AY78" s="222"/>
      <c r="AZ78" s="379"/>
      <c r="BA78" s="222"/>
      <c r="BB78" s="379"/>
      <c r="BC78" s="222"/>
      <c r="BD78" s="379"/>
      <c r="BE78" s="222"/>
      <c r="BF78" s="379"/>
      <c r="BG78" s="222"/>
      <c r="BH78" s="379"/>
      <c r="BI78" s="222"/>
      <c r="BJ78" s="379"/>
      <c r="BK78" s="222"/>
      <c r="BL78" s="379"/>
      <c r="BM78" s="222"/>
      <c r="BN78" s="379"/>
      <c r="BO78" s="222"/>
      <c r="BP78" s="379"/>
      <c r="BQ78" s="380"/>
      <c r="BR78" s="379"/>
      <c r="BS78" s="222"/>
      <c r="BT78" s="379"/>
      <c r="BU78" s="222"/>
      <c r="BV78" s="379"/>
      <c r="BW78" s="222"/>
      <c r="BX78" s="379"/>
      <c r="BY78" s="222"/>
      <c r="BZ78" s="379"/>
      <c r="CA78" s="222"/>
      <c r="CB78" s="379"/>
      <c r="CC78" s="380"/>
      <c r="CD78" s="379"/>
      <c r="CE78" s="222"/>
      <c r="CF78" s="379"/>
      <c r="CG78" s="222"/>
      <c r="CH78" s="379"/>
      <c r="CI78" s="222"/>
      <c r="CJ78" s="379"/>
      <c r="CK78" s="222"/>
      <c r="CL78" s="379"/>
      <c r="CM78" s="222"/>
      <c r="CN78" s="379"/>
      <c r="CO78" s="222"/>
      <c r="CP78" s="379"/>
      <c r="CQ78" s="222"/>
      <c r="CR78" s="379"/>
      <c r="CS78" s="222"/>
      <c r="CT78" s="379"/>
      <c r="CU78" s="380"/>
      <c r="CV78" s="379"/>
      <c r="CW78" s="222"/>
      <c r="CX78" s="379"/>
      <c r="CY78" s="222"/>
      <c r="CZ78" s="379"/>
      <c r="DA78" s="222"/>
      <c r="DB78" s="379"/>
      <c r="DC78" s="222"/>
      <c r="DD78" s="379"/>
      <c r="DE78" s="380"/>
      <c r="DF78" s="379"/>
      <c r="DG78" s="380"/>
      <c r="DH78" s="73"/>
      <c r="DI78" s="207"/>
      <c r="DJ78" s="79"/>
      <c r="DK78" s="73"/>
      <c r="DL78" s="78"/>
      <c r="DM78" s="79"/>
      <c r="DN78" s="5"/>
      <c r="DO78" s="12"/>
      <c r="DP78" s="311"/>
      <c r="DQ78" s="5"/>
      <c r="DR78" s="222"/>
      <c r="DS78" s="5"/>
      <c r="DT78" s="31">
        <f t="shared" si="349"/>
        <v>132</v>
      </c>
      <c r="DU78" s="31" t="e">
        <f>(DT78*(VLOOKUP(A78,#REF!,29,0)))-(IF(DO78="x",MROUND(DP78*(VLOOKUP(A78,#REF!,29,0)*0.08),0.05),0))</f>
        <v>#REF!</v>
      </c>
      <c r="DV78" s="31">
        <f t="shared" si="350"/>
        <v>32</v>
      </c>
      <c r="DW78" s="31" t="e">
        <f>(DV78*(VLOOKUP(A78,#REF!,31,0)))</f>
        <v>#REF!</v>
      </c>
      <c r="DX78" s="318" t="e">
        <f>VLOOKUP(A78,#REF!,33,0)</f>
        <v>#REF!</v>
      </c>
      <c r="DY78" s="31" t="e">
        <f t="shared" si="351"/>
        <v>#REF!</v>
      </c>
      <c r="DZ78" s="309" t="e">
        <f t="shared" si="279"/>
        <v>#REF!</v>
      </c>
      <c r="EA78" s="5"/>
      <c r="EB78" s="41" t="str">
        <f>IF(F78&gt;0,(VLOOKUP($A78,#REF!,29,0)*F78),"")</f>
        <v/>
      </c>
      <c r="EC78" s="55" t="str">
        <f>IF(G78&gt;0,(VLOOKUP($A78,#REF!,31,0)*G78),"")</f>
        <v/>
      </c>
      <c r="ED78" s="41" t="str">
        <f>IF(H78&gt;0,(VLOOKUP($A78,#REF!,29,0)*H78),"")</f>
        <v/>
      </c>
      <c r="EE78" s="55" t="str">
        <f>IF(I78&gt;0,(VLOOKUP($A78,#REF!,31,0)*I78),"")</f>
        <v/>
      </c>
      <c r="EF78" s="41" t="str">
        <f>IF(J78&gt;0,(VLOOKUP($A78,#REF!,29,0)*J78),"")</f>
        <v/>
      </c>
      <c r="EG78" s="55" t="str">
        <f>IF(K78&gt;0,(VLOOKUP($A78,#REF!,31,0)*K78),"")</f>
        <v/>
      </c>
      <c r="EH78" s="41" t="e">
        <f>IF(L78&gt;0,(VLOOKUP($A78,#REF!,29,0)*L78),"")</f>
        <v>#REF!</v>
      </c>
      <c r="EI78" s="55" t="e">
        <f>IF(M78&gt;0,(VLOOKUP($A78,#REF!,31,0)*M78),"")</f>
        <v>#REF!</v>
      </c>
      <c r="EJ78" s="41" t="str">
        <f>IF(N78&gt;0,(VLOOKUP($A78,#REF!,29,0)*N78),"")</f>
        <v/>
      </c>
      <c r="EK78" s="55" t="str">
        <f>IF(O78&gt;0,(VLOOKUP($A78,#REF!,31,0)*O78),"")</f>
        <v/>
      </c>
      <c r="EL78" s="41" t="str">
        <f>IF(P78&gt;0,(VLOOKUP($A78,#REF!,29,0)*P78),"")</f>
        <v/>
      </c>
      <c r="EM78" s="55" t="str">
        <f>IF(Q78&gt;0,(VLOOKUP($A78,#REF!,31,0)*Q78),"")</f>
        <v/>
      </c>
      <c r="EN78" s="41" t="str">
        <f>IF(R78&gt;0,(VLOOKUP($A78,#REF!,29,0)*R78),"")</f>
        <v/>
      </c>
      <c r="EO78" s="55" t="str">
        <f>IF(S78&gt;0,(VLOOKUP($A78,#REF!,31,0)*S78),"")</f>
        <v/>
      </c>
      <c r="EP78" s="41" t="str">
        <f>IF(T78&gt;0,(VLOOKUP($A78,#REF!,29,0)*T78),"")</f>
        <v/>
      </c>
      <c r="EQ78" s="55" t="str">
        <f>IF(U78&gt;0,(VLOOKUP($A78,#REF!,31,0)*U78),"")</f>
        <v/>
      </c>
      <c r="ER78" s="41" t="str">
        <f>IF(V78&gt;0,(VLOOKUP($A78,#REF!,29,0)*V78),"")</f>
        <v/>
      </c>
      <c r="ES78" s="55" t="str">
        <f>IF(W78&gt;0,(VLOOKUP($A78,#REF!,31,0)*W78),"")</f>
        <v/>
      </c>
      <c r="ET78" s="41" t="str">
        <f>IF(X78&gt;0,(VLOOKUP($A78,#REF!,29,0)*X78),"")</f>
        <v/>
      </c>
      <c r="EU78" s="55" t="str">
        <f>IF(Y78&gt;0,(VLOOKUP($A78,#REF!,31,0)*Y78),"")</f>
        <v/>
      </c>
      <c r="EV78" s="41" t="str">
        <f>IF(Z78&gt;0,(VLOOKUP($A78,#REF!,29,0)*Z78),"")</f>
        <v/>
      </c>
      <c r="EW78" s="55" t="str">
        <f>IF(AA78&gt;0,(VLOOKUP($A78,#REF!,31,0)*AA78),"")</f>
        <v/>
      </c>
      <c r="EX78" s="41" t="str">
        <f>IF(AB78&gt;0,(VLOOKUP($A78,#REF!,29,0)*AB78),"")</f>
        <v/>
      </c>
      <c r="EY78" s="55" t="str">
        <f>IF(AC78&gt;0,(VLOOKUP($A78,#REF!,31,0)*AC78),"")</f>
        <v/>
      </c>
      <c r="EZ78" s="41" t="str">
        <f>IF(AD78&gt;0,(VLOOKUP($A78,#REF!,29,0)*AD78),"")</f>
        <v/>
      </c>
      <c r="FA78" s="55" t="str">
        <f>IF(AE78&gt;0,(VLOOKUP($A78,#REF!,31,0)*AE78),"")</f>
        <v/>
      </c>
      <c r="FB78" s="41" t="str">
        <f>IF(AF78&gt;0,(VLOOKUP($A78,#REF!,29,0)*AF78),"")</f>
        <v/>
      </c>
      <c r="FC78" s="55" t="str">
        <f>IF(AG78&gt;0,(VLOOKUP($A78,#REF!,31,0)*AG78),"")</f>
        <v/>
      </c>
      <c r="FD78" s="41" t="str">
        <f>IF(AH78&gt;0,(VLOOKUP($A78,#REF!,29,0)*AH78),"")</f>
        <v/>
      </c>
      <c r="FE78" s="55" t="str">
        <f>IF(AI78&gt;0,(VLOOKUP($A78,#REF!,31,0)*AI78),"")</f>
        <v/>
      </c>
      <c r="FF78" s="41" t="str">
        <f>IF(AJ78&gt;0,(VLOOKUP($A78,#REF!,29,0)*AJ78),"")</f>
        <v/>
      </c>
      <c r="FG78" s="55" t="str">
        <f>IF(AK78&gt;0,(VLOOKUP($A78,#REF!,31,0)*AK78),"")</f>
        <v/>
      </c>
      <c r="FH78" s="41" t="str">
        <f>IF(AL78&gt;0,(VLOOKUP($A78,#REF!,29,0)*AL78),"")</f>
        <v/>
      </c>
      <c r="FI78" s="55" t="str">
        <f>IF(AM78&gt;0,(VLOOKUP($A78,#REF!,31,0)*AM78),"")</f>
        <v/>
      </c>
      <c r="FJ78" s="41" t="str">
        <f>IF(AN78&gt;0,(VLOOKUP($A78,#REF!,29,0)*AN78),"")</f>
        <v/>
      </c>
      <c r="FK78" s="55" t="str">
        <f>IF(AO78&gt;0,(VLOOKUP($A78,#REF!,31,0)*AO78),"")</f>
        <v/>
      </c>
      <c r="FL78" s="41" t="str">
        <f>IF(AP78&gt;0,(VLOOKUP($A78,#REF!,29,0)*AP78),"")</f>
        <v/>
      </c>
      <c r="FM78" s="55" t="str">
        <f>IF(AQ78&gt;0,(VLOOKUP($A78,#REF!,31,0)*AQ78),"")</f>
        <v/>
      </c>
      <c r="FN78" s="41" t="str">
        <f>IF(AR78&gt;0,(VLOOKUP($A78,#REF!,29,0)*AR78),"")</f>
        <v/>
      </c>
      <c r="FO78" s="55" t="str">
        <f>IF(AS78&gt;0,(VLOOKUP($A78,#REF!,31,0)*AS78),"")</f>
        <v/>
      </c>
      <c r="FP78" s="41" t="str">
        <f>IF(AT78&gt;0,(VLOOKUP($A78,#REF!,29,0)*AT78),"")</f>
        <v/>
      </c>
      <c r="FQ78" s="55" t="str">
        <f>IF(AU78&gt;0,(VLOOKUP($A78,#REF!,31,0)*AU78),"")</f>
        <v/>
      </c>
      <c r="FR78" s="41" t="str">
        <f>IF(AV78&gt;0,(VLOOKUP($A78,#REF!,29,0)*AV78),"")</f>
        <v/>
      </c>
      <c r="FS78" s="55" t="str">
        <f>IF(AW78&gt;0,(VLOOKUP($A78,#REF!,31,0)*AW78),"")</f>
        <v/>
      </c>
      <c r="FT78" s="41" t="str">
        <f>IF(AX78&gt;0,(VLOOKUP($A78,#REF!,29,0)*AX78),"")</f>
        <v/>
      </c>
      <c r="FU78" s="55" t="str">
        <f>IF(AY78&gt;0,(VLOOKUP($A78,#REF!,31,0)*AY78),"")</f>
        <v/>
      </c>
      <c r="FV78" s="41" t="str">
        <f>IF(AZ78&gt;0,(VLOOKUP($A78,#REF!,29,0)*AZ78),"")</f>
        <v/>
      </c>
      <c r="FW78" s="55" t="str">
        <f>IF(BA78&gt;0,(VLOOKUP($A78,#REF!,31,0)*BA78),"")</f>
        <v/>
      </c>
      <c r="FX78" s="41" t="str">
        <f>IF(BB78&gt;0,(VLOOKUP($A78,#REF!,29,0)*BB78),"")</f>
        <v/>
      </c>
      <c r="FY78" s="55" t="str">
        <f>IF(BC78&gt;0,(VLOOKUP($A78,#REF!,31,0)*BC78),"")</f>
        <v/>
      </c>
      <c r="FZ78" s="41" t="str">
        <f>IF(BD78&gt;0,(VLOOKUP($A78,#REF!,29,0)*BD78),"")</f>
        <v/>
      </c>
      <c r="GA78" s="55" t="str">
        <f>IF(BE78&gt;0,(VLOOKUP($A78,#REF!,31,0)*BE78),"")</f>
        <v/>
      </c>
      <c r="GB78" s="41" t="str">
        <f>IF(BF78&gt;0,(VLOOKUP($A78,#REF!,29,0)*BF78),"")</f>
        <v/>
      </c>
      <c r="GC78" s="55" t="str">
        <f>IF(BG78&gt;0,(VLOOKUP($A78,#REF!,31,0)*BG78),"")</f>
        <v/>
      </c>
      <c r="GD78" s="41" t="str">
        <f>IF(BH78&gt;0,(VLOOKUP($A78,#REF!,29,0)*BH78),"")</f>
        <v/>
      </c>
      <c r="GE78" s="55" t="str">
        <f>IF(BI78&gt;0,(VLOOKUP($A78,#REF!,31,0)*BI78),"")</f>
        <v/>
      </c>
      <c r="GF78" s="41" t="str">
        <f>IF(BJ78&gt;0,(VLOOKUP($A78,#REF!,29,0)*BJ78),"")</f>
        <v/>
      </c>
      <c r="GG78" s="55" t="str">
        <f>IF(BK78&gt;0,(VLOOKUP($A78,#REF!,31,0)*BK78),"")</f>
        <v/>
      </c>
      <c r="GH78" s="41" t="str">
        <f>IF(BL78&gt;0,(VLOOKUP($A78,#REF!,29,0)*BL78),"")</f>
        <v/>
      </c>
      <c r="GI78" s="55" t="str">
        <f>IF(BM78&gt;0,(VLOOKUP($A78,#REF!,31,0)*BM78),"")</f>
        <v/>
      </c>
      <c r="GJ78" s="41" t="str">
        <f>IF(BN78&gt;0,(VLOOKUP($A78,#REF!,29,0)*BN78),"")</f>
        <v/>
      </c>
      <c r="GK78" s="55" t="str">
        <f>IF(BO78&gt;0,(VLOOKUP($A78,#REF!,31,0)*BO78),"")</f>
        <v/>
      </c>
      <c r="GL78" s="41" t="str">
        <f>IF(BP78&gt;0,(VLOOKUP($A78,#REF!,29,0)*BP78),"")</f>
        <v/>
      </c>
      <c r="GM78" s="55" t="str">
        <f>IF(BQ78&gt;0,(VLOOKUP($A78,#REF!,31,0)*BQ78),"")</f>
        <v/>
      </c>
      <c r="GN78" s="41" t="str">
        <f>IF(BR78&gt;0,(VLOOKUP($A78,#REF!,29,0)*BR78),"")</f>
        <v/>
      </c>
      <c r="GO78" s="55" t="str">
        <f>IF(BS78&gt;0,(VLOOKUP($A78,#REF!,31,0)*BS78),"")</f>
        <v/>
      </c>
      <c r="GP78" s="41" t="str">
        <f>IF(BT78&gt;0,(VLOOKUP($A78,#REF!,29,0)*BT78),"")</f>
        <v/>
      </c>
      <c r="GQ78" s="55" t="str">
        <f>IF(BU78&gt;0,(VLOOKUP($A78,#REF!,31,0)*BU78),"")</f>
        <v/>
      </c>
      <c r="GR78" s="41" t="str">
        <f>IF(BV78&gt;0,(VLOOKUP($A78,#REF!,29,0)*BV78),"")</f>
        <v/>
      </c>
      <c r="GS78" s="55" t="str">
        <f>IF(BW78&gt;0,(VLOOKUP($A78,#REF!,31,0)*BW78),"")</f>
        <v/>
      </c>
      <c r="GT78" s="41" t="str">
        <f>IF(BX78&gt;0,(VLOOKUP($A78,#REF!,29,0)*BX78),"")</f>
        <v/>
      </c>
      <c r="GU78" s="55" t="str">
        <f>IF(BY78&gt;0,(VLOOKUP($A78,#REF!,31,0)*BY78),"")</f>
        <v/>
      </c>
      <c r="GV78" s="41" t="str">
        <f>IF(BZ78&gt;0,(VLOOKUP($A78,#REF!,29,0)*BZ78),"")</f>
        <v/>
      </c>
      <c r="GW78" s="55" t="str">
        <f>IF(CA78&gt;0,(VLOOKUP($A78,#REF!,31,0)*CA78),"")</f>
        <v/>
      </c>
      <c r="GX78" s="41" t="str">
        <f>IF(CB78&gt;0,(VLOOKUP($A78,#REF!,29,0)*CB78),"")</f>
        <v/>
      </c>
      <c r="GY78" s="55" t="str">
        <f>IF(CC78&gt;0,(VLOOKUP($A78,#REF!,31,0)*CC78),"")</f>
        <v/>
      </c>
      <c r="GZ78" s="41" t="str">
        <f>IF(CD78&gt;0,(VLOOKUP($A78,#REF!,29,0)*CD78),"")</f>
        <v/>
      </c>
      <c r="HA78" s="55" t="str">
        <f>IF(CE78&gt;0,(VLOOKUP($A78,#REF!,31,0)*CE78),"")</f>
        <v/>
      </c>
      <c r="HB78" s="41" t="str">
        <f>IF(CF78&gt;0,(VLOOKUP($A78,#REF!,29,0)*CF78),"")</f>
        <v/>
      </c>
      <c r="HC78" s="55" t="str">
        <f>IF(CG78&gt;0,(VLOOKUP($A78,#REF!,31,0)*CG78),"")</f>
        <v/>
      </c>
      <c r="HD78" s="41" t="str">
        <f>IF(CH78&gt;0,(VLOOKUP($A78,#REF!,29,0)*CH78),"")</f>
        <v/>
      </c>
      <c r="HE78" s="55" t="str">
        <f>IF(CI78&gt;0,(VLOOKUP($A78,#REF!,31,0)*CI78),"")</f>
        <v/>
      </c>
      <c r="HF78" s="41" t="str">
        <f>IF(CJ78&gt;0,(VLOOKUP($A78,#REF!,29,0)*CJ78),"")</f>
        <v/>
      </c>
      <c r="HG78" s="55" t="str">
        <f>IF(CK78&gt;0,(VLOOKUP($A78,#REF!,31,0)*CK78),"")</f>
        <v/>
      </c>
      <c r="HH78" s="41" t="str">
        <f>IF(CL78&gt;0,(VLOOKUP($A78,#REF!,29,0)*CL78),"")</f>
        <v/>
      </c>
      <c r="HI78" s="55" t="str">
        <f>IF(CM78&gt;0,(VLOOKUP($A78,#REF!,31,0)*CM78),"")</f>
        <v/>
      </c>
      <c r="HJ78" s="41" t="str">
        <f>IF(CN78&gt;0,(VLOOKUP($A78,#REF!,29,0)*CN78),"")</f>
        <v/>
      </c>
      <c r="HK78" s="55" t="str">
        <f>IF(CO78&gt;0,(VLOOKUP($A78,#REF!,31,0)*CO78),"")</f>
        <v/>
      </c>
      <c r="HL78" s="41" t="str">
        <f>IF(CP78&gt;0,(VLOOKUP($A78,#REF!,29,0)*CP78),"")</f>
        <v/>
      </c>
      <c r="HM78" s="55" t="str">
        <f>IF(CQ78&gt;0,(VLOOKUP($A78,#REF!,31,0)*CQ78),"")</f>
        <v/>
      </c>
      <c r="HN78" s="41" t="str">
        <f>IF(CR78&gt;0,(VLOOKUP($A78,#REF!,29,0)*CR78),"")</f>
        <v/>
      </c>
      <c r="HO78" s="55" t="str">
        <f>IF(CS78&gt;0,(VLOOKUP($A78,#REF!,31,0)*CS78),"")</f>
        <v/>
      </c>
      <c r="HP78" s="41" t="str">
        <f>IF(CT78&gt;0,(VLOOKUP($A78,#REF!,29,0)*CT78),"")</f>
        <v/>
      </c>
      <c r="HQ78" s="55" t="str">
        <f>IF(CU78&gt;0,(VLOOKUP($A78,#REF!,31,0)*CU78),"")</f>
        <v/>
      </c>
      <c r="HR78" s="41" t="str">
        <f>IF(CV78&gt;0,(VLOOKUP($A78,#REF!,29,0)*CV78),"")</f>
        <v/>
      </c>
      <c r="HS78" s="55" t="str">
        <f>IF(CW78&gt;0,(VLOOKUP($A78,#REF!,31,0)*CW78),"")</f>
        <v/>
      </c>
      <c r="HT78" s="41" t="str">
        <f>IF(CX78&gt;0,(VLOOKUP($A78,#REF!,29,0)*CX78),"")</f>
        <v/>
      </c>
      <c r="HU78" s="55" t="str">
        <f>IF(CY78&gt;0,(VLOOKUP($A78,#REF!,31,0)*CY78),"")</f>
        <v/>
      </c>
      <c r="HV78" s="41" t="str">
        <f>IF(CZ78&gt;0,(VLOOKUP($A78,#REF!,29,0)*CZ78),"")</f>
        <v/>
      </c>
      <c r="HW78" s="55" t="str">
        <f>IF(DA78&gt;0,(VLOOKUP($A78,#REF!,31,0)*DA78),"")</f>
        <v/>
      </c>
      <c r="HX78" s="41" t="str">
        <f>IF(DB78&gt;0,(VLOOKUP($A78,#REF!,29,0)*DB78),"")</f>
        <v/>
      </c>
      <c r="HY78" s="55" t="str">
        <f>IF(DC78&gt;0,(VLOOKUP($A78,#REF!,31,0)*DC78),"")</f>
        <v/>
      </c>
      <c r="HZ78" s="41" t="str">
        <f>IF(DD78&gt;0,(VLOOKUP($A78,#REF!,29,0)*DD78),"")</f>
        <v/>
      </c>
      <c r="IA78" s="55" t="str">
        <f>IF(DE78&gt;0,(VLOOKUP($A78,#REF!,31,0)*DE78),"")</f>
        <v/>
      </c>
      <c r="IB78" s="41" t="str">
        <f>IF(DF78&gt;0,(VLOOKUP($A78,#REF!,29,0)*DF78),"")</f>
        <v/>
      </c>
      <c r="IC78" s="55" t="str">
        <f>IF(DG78&gt;0,(VLOOKUP($A78,#REF!,31,0)*DG78),"")</f>
        <v/>
      </c>
      <c r="ID78" s="5"/>
      <c r="IE78" s="5"/>
      <c r="IF78" s="5"/>
    </row>
    <row r="79" spans="1:240" x14ac:dyDescent="0.25">
      <c r="A79" s="344" t="s">
        <v>293</v>
      </c>
      <c r="B79" s="360" t="s">
        <v>78</v>
      </c>
      <c r="C79" s="361" t="s">
        <v>79</v>
      </c>
      <c r="D79" s="347">
        <f t="shared" si="354"/>
        <v>102.5</v>
      </c>
      <c r="E79" s="348"/>
      <c r="F79" s="362"/>
      <c r="G79" s="363"/>
      <c r="H79" s="362"/>
      <c r="I79" s="363"/>
      <c r="J79" s="362"/>
      <c r="K79" s="363"/>
      <c r="L79" s="362"/>
      <c r="M79" s="363"/>
      <c r="N79" s="362"/>
      <c r="O79" s="363"/>
      <c r="P79" s="362"/>
      <c r="Q79" s="363"/>
      <c r="R79" s="362"/>
      <c r="S79" s="363"/>
      <c r="T79" s="362"/>
      <c r="U79" s="363"/>
      <c r="V79" s="362"/>
      <c r="W79" s="363"/>
      <c r="X79" s="362"/>
      <c r="Y79" s="363"/>
      <c r="Z79" s="362"/>
      <c r="AA79" s="364"/>
      <c r="AB79" s="362"/>
      <c r="AC79" s="363"/>
      <c r="AD79" s="362"/>
      <c r="AE79" s="364"/>
      <c r="AF79" s="362"/>
      <c r="AG79" s="363"/>
      <c r="AH79" s="362"/>
      <c r="AI79" s="363"/>
      <c r="AJ79" s="362"/>
      <c r="AK79" s="363"/>
      <c r="AL79" s="362"/>
      <c r="AM79" s="363"/>
      <c r="AN79" s="362"/>
      <c r="AO79" s="363"/>
      <c r="AP79" s="362"/>
      <c r="AQ79" s="363"/>
      <c r="AR79" s="362"/>
      <c r="AS79" s="363"/>
      <c r="AT79" s="362"/>
      <c r="AU79" s="363"/>
      <c r="AV79" s="362"/>
      <c r="AW79" s="363"/>
      <c r="AX79" s="362"/>
      <c r="AY79" s="363"/>
      <c r="AZ79" s="362"/>
      <c r="BA79" s="363"/>
      <c r="BB79" s="362"/>
      <c r="BC79" s="363"/>
      <c r="BD79" s="362"/>
      <c r="BE79" s="363"/>
      <c r="BF79" s="362"/>
      <c r="BG79" s="363"/>
      <c r="BH79" s="362"/>
      <c r="BI79" s="363"/>
      <c r="BJ79" s="362"/>
      <c r="BK79" s="363"/>
      <c r="BL79" s="362"/>
      <c r="BM79" s="363"/>
      <c r="BN79" s="362"/>
      <c r="BO79" s="363"/>
      <c r="BP79" s="362"/>
      <c r="BQ79" s="364"/>
      <c r="BR79" s="362"/>
      <c r="BS79" s="363"/>
      <c r="BT79" s="362"/>
      <c r="BU79" s="363"/>
      <c r="BV79" s="362"/>
      <c r="BW79" s="363"/>
      <c r="BX79" s="362"/>
      <c r="BY79" s="363"/>
      <c r="BZ79" s="362"/>
      <c r="CA79" s="363"/>
      <c r="CB79" s="362"/>
      <c r="CC79" s="364"/>
      <c r="CD79" s="362"/>
      <c r="CE79" s="363"/>
      <c r="CF79" s="362"/>
      <c r="CG79" s="363"/>
      <c r="CH79" s="362"/>
      <c r="CI79" s="363"/>
      <c r="CJ79" s="362"/>
      <c r="CK79" s="363"/>
      <c r="CL79" s="362"/>
      <c r="CM79" s="363"/>
      <c r="CN79" s="362"/>
      <c r="CO79" s="363"/>
      <c r="CP79" s="362">
        <v>71.5</v>
      </c>
      <c r="CQ79" s="363">
        <v>31</v>
      </c>
      <c r="CR79" s="362"/>
      <c r="CS79" s="363"/>
      <c r="CT79" s="362"/>
      <c r="CU79" s="364"/>
      <c r="CV79" s="362"/>
      <c r="CW79" s="363"/>
      <c r="CX79" s="362"/>
      <c r="CY79" s="363"/>
      <c r="CZ79" s="362"/>
      <c r="DA79" s="363"/>
      <c r="DB79" s="362"/>
      <c r="DC79" s="363"/>
      <c r="DD79" s="362"/>
      <c r="DE79" s="364"/>
      <c r="DF79" s="362"/>
      <c r="DG79" s="364"/>
      <c r="DH79" s="352"/>
      <c r="DI79" s="365"/>
      <c r="DJ79" s="363"/>
      <c r="DK79" s="352"/>
      <c r="DL79" s="365"/>
      <c r="DM79" s="363"/>
      <c r="DN79" s="344"/>
      <c r="DO79" s="366"/>
      <c r="DP79" s="367"/>
      <c r="DQ79" s="344"/>
      <c r="DR79" s="363"/>
      <c r="DS79" s="344"/>
      <c r="DT79" s="357">
        <f t="shared" si="349"/>
        <v>71.5</v>
      </c>
      <c r="DU79" s="357" t="e">
        <f>(DT79*(VLOOKUP(A79,#REF!,29,0)))-(IF(DO79="x",MROUND(DP79*(VLOOKUP(A79,#REF!,29,0)*0.08),0.05),0))</f>
        <v>#REF!</v>
      </c>
      <c r="DV79" s="357">
        <f t="shared" si="350"/>
        <v>31</v>
      </c>
      <c r="DW79" s="357" t="e">
        <f>(DV79*(VLOOKUP(A79,#REF!,31,0)))</f>
        <v>#REF!</v>
      </c>
      <c r="DX79" s="358" t="e">
        <f>VLOOKUP(A79,#REF!,33,0)</f>
        <v>#REF!</v>
      </c>
      <c r="DY79" s="357" t="e">
        <f t="shared" si="351"/>
        <v>#REF!</v>
      </c>
      <c r="DZ79" s="359" t="e">
        <f t="shared" si="279"/>
        <v>#REF!</v>
      </c>
      <c r="EA79" s="344"/>
      <c r="EB79" s="349" t="str">
        <f>IF(F79&gt;0,(VLOOKUP($A79,#REF!,29,0)*F79),"")</f>
        <v/>
      </c>
      <c r="EC79" s="350" t="str">
        <f>IF(G79&gt;0,(VLOOKUP($A79,#REF!,31,0)*G79),"")</f>
        <v/>
      </c>
      <c r="ED79" s="349" t="str">
        <f>IF(H79&gt;0,(VLOOKUP($A79,#REF!,29,0)*H79),"")</f>
        <v/>
      </c>
      <c r="EE79" s="350" t="str">
        <f>IF(I79&gt;0,(VLOOKUP($A79,#REF!,31,0)*I79),"")</f>
        <v/>
      </c>
      <c r="EF79" s="349" t="str">
        <f>IF(J79&gt;0,(VLOOKUP($A79,#REF!,29,0)*J79),"")</f>
        <v/>
      </c>
      <c r="EG79" s="350" t="str">
        <f>IF(K79&gt;0,(VLOOKUP($A79,#REF!,31,0)*K79),"")</f>
        <v/>
      </c>
      <c r="EH79" s="349" t="str">
        <f>IF(L79&gt;0,(VLOOKUP($A79,#REF!,29,0)*L79),"")</f>
        <v/>
      </c>
      <c r="EI79" s="350" t="str">
        <f>IF(M79&gt;0,(VLOOKUP($A79,#REF!,31,0)*M79),"")</f>
        <v/>
      </c>
      <c r="EJ79" s="349" t="str">
        <f>IF(N79&gt;0,(VLOOKUP($A79,#REF!,29,0)*N79),"")</f>
        <v/>
      </c>
      <c r="EK79" s="350" t="str">
        <f>IF(O79&gt;0,(VLOOKUP($A79,#REF!,31,0)*O79),"")</f>
        <v/>
      </c>
      <c r="EL79" s="349" t="str">
        <f>IF(P79&gt;0,(VLOOKUP($A79,#REF!,29,0)*P79),"")</f>
        <v/>
      </c>
      <c r="EM79" s="350" t="str">
        <f>IF(Q79&gt;0,(VLOOKUP($A79,#REF!,31,0)*Q79),"")</f>
        <v/>
      </c>
      <c r="EN79" s="349" t="str">
        <f>IF(R79&gt;0,(VLOOKUP($A79,#REF!,29,0)*R79),"")</f>
        <v/>
      </c>
      <c r="EO79" s="350" t="str">
        <f>IF(S79&gt;0,(VLOOKUP($A79,#REF!,31,0)*S79),"")</f>
        <v/>
      </c>
      <c r="EP79" s="349" t="str">
        <f>IF(T79&gt;0,(VLOOKUP($A79,#REF!,29,0)*T79),"")</f>
        <v/>
      </c>
      <c r="EQ79" s="350" t="str">
        <f>IF(U79&gt;0,(VLOOKUP($A79,#REF!,31,0)*U79),"")</f>
        <v/>
      </c>
      <c r="ER79" s="349" t="str">
        <f>IF(V79&gt;0,(VLOOKUP($A79,#REF!,29,0)*V79),"")</f>
        <v/>
      </c>
      <c r="ES79" s="350" t="str">
        <f>IF(W79&gt;0,(VLOOKUP($A79,#REF!,31,0)*W79),"")</f>
        <v/>
      </c>
      <c r="ET79" s="349" t="str">
        <f>IF(X79&gt;0,(VLOOKUP($A79,#REF!,29,0)*X79),"")</f>
        <v/>
      </c>
      <c r="EU79" s="350" t="str">
        <f>IF(Y79&gt;0,(VLOOKUP($A79,#REF!,31,0)*Y79),"")</f>
        <v/>
      </c>
      <c r="EV79" s="349" t="str">
        <f>IF(Z79&gt;0,(VLOOKUP($A79,#REF!,29,0)*Z79),"")</f>
        <v/>
      </c>
      <c r="EW79" s="350" t="str">
        <f>IF(AA79&gt;0,(VLOOKUP($A79,#REF!,31,0)*AA79),"")</f>
        <v/>
      </c>
      <c r="EX79" s="349" t="str">
        <f>IF(AB79&gt;0,(VLOOKUP($A79,#REF!,29,0)*AB79),"")</f>
        <v/>
      </c>
      <c r="EY79" s="350" t="str">
        <f>IF(AC79&gt;0,(VLOOKUP($A79,#REF!,31,0)*AC79),"")</f>
        <v/>
      </c>
      <c r="EZ79" s="349" t="str">
        <f>IF(AD79&gt;0,(VLOOKUP($A79,#REF!,29,0)*AD79),"")</f>
        <v/>
      </c>
      <c r="FA79" s="350" t="str">
        <f>IF(AE79&gt;0,(VLOOKUP($A79,#REF!,31,0)*AE79),"")</f>
        <v/>
      </c>
      <c r="FB79" s="349" t="str">
        <f>IF(AF79&gt;0,(VLOOKUP($A79,#REF!,29,0)*AF79),"")</f>
        <v/>
      </c>
      <c r="FC79" s="350" t="str">
        <f>IF(AG79&gt;0,(VLOOKUP($A79,#REF!,31,0)*AG79),"")</f>
        <v/>
      </c>
      <c r="FD79" s="349" t="str">
        <f>IF(AH79&gt;0,(VLOOKUP($A79,#REF!,29,0)*AH79),"")</f>
        <v/>
      </c>
      <c r="FE79" s="350" t="str">
        <f>IF(AI79&gt;0,(VLOOKUP($A79,#REF!,31,0)*AI79),"")</f>
        <v/>
      </c>
      <c r="FF79" s="349" t="str">
        <f>IF(AJ79&gt;0,(VLOOKUP($A79,#REF!,29,0)*AJ79),"")</f>
        <v/>
      </c>
      <c r="FG79" s="350" t="str">
        <f>IF(AK79&gt;0,(VLOOKUP($A79,#REF!,31,0)*AK79),"")</f>
        <v/>
      </c>
      <c r="FH79" s="349" t="str">
        <f>IF(AL79&gt;0,(VLOOKUP($A79,#REF!,29,0)*AL79),"")</f>
        <v/>
      </c>
      <c r="FI79" s="350" t="str">
        <f>IF(AM79&gt;0,(VLOOKUP($A79,#REF!,31,0)*AM79),"")</f>
        <v/>
      </c>
      <c r="FJ79" s="349" t="str">
        <f>IF(AN79&gt;0,(VLOOKUP($A79,#REF!,29,0)*AN79),"")</f>
        <v/>
      </c>
      <c r="FK79" s="350" t="str">
        <f>IF(AO79&gt;0,(VLOOKUP($A79,#REF!,31,0)*AO79),"")</f>
        <v/>
      </c>
      <c r="FL79" s="349" t="str">
        <f>IF(AP79&gt;0,(VLOOKUP($A79,#REF!,29,0)*AP79),"")</f>
        <v/>
      </c>
      <c r="FM79" s="350" t="str">
        <f>IF(AQ79&gt;0,(VLOOKUP($A79,#REF!,31,0)*AQ79),"")</f>
        <v/>
      </c>
      <c r="FN79" s="349" t="str">
        <f>IF(AR79&gt;0,(VLOOKUP($A79,#REF!,29,0)*AR79),"")</f>
        <v/>
      </c>
      <c r="FO79" s="350" t="str">
        <f>IF(AS79&gt;0,(VLOOKUP($A79,#REF!,31,0)*AS79),"")</f>
        <v/>
      </c>
      <c r="FP79" s="349" t="str">
        <f>IF(AT79&gt;0,(VLOOKUP($A79,#REF!,29,0)*AT79),"")</f>
        <v/>
      </c>
      <c r="FQ79" s="350" t="str">
        <f>IF(AU79&gt;0,(VLOOKUP($A79,#REF!,31,0)*AU79),"")</f>
        <v/>
      </c>
      <c r="FR79" s="349" t="str">
        <f>IF(AV79&gt;0,(VLOOKUP($A79,#REF!,29,0)*AV79),"")</f>
        <v/>
      </c>
      <c r="FS79" s="350" t="str">
        <f>IF(AW79&gt;0,(VLOOKUP($A79,#REF!,31,0)*AW79),"")</f>
        <v/>
      </c>
      <c r="FT79" s="349" t="str">
        <f>IF(AX79&gt;0,(VLOOKUP($A79,#REF!,29,0)*AX79),"")</f>
        <v/>
      </c>
      <c r="FU79" s="350" t="str">
        <f>IF(AY79&gt;0,(VLOOKUP($A79,#REF!,31,0)*AY79),"")</f>
        <v/>
      </c>
      <c r="FV79" s="349" t="str">
        <f>IF(AZ79&gt;0,(VLOOKUP($A79,#REF!,29,0)*AZ79),"")</f>
        <v/>
      </c>
      <c r="FW79" s="350" t="str">
        <f>IF(BA79&gt;0,(VLOOKUP($A79,#REF!,31,0)*BA79),"")</f>
        <v/>
      </c>
      <c r="FX79" s="349" t="str">
        <f>IF(BB79&gt;0,(VLOOKUP($A79,#REF!,29,0)*BB79),"")</f>
        <v/>
      </c>
      <c r="FY79" s="350" t="str">
        <f>IF(BC79&gt;0,(VLOOKUP($A79,#REF!,31,0)*BC79),"")</f>
        <v/>
      </c>
      <c r="FZ79" s="349" t="str">
        <f>IF(BD79&gt;0,(VLOOKUP($A79,#REF!,29,0)*BD79),"")</f>
        <v/>
      </c>
      <c r="GA79" s="350" t="str">
        <f>IF(BE79&gt;0,(VLOOKUP($A79,#REF!,31,0)*BE79),"")</f>
        <v/>
      </c>
      <c r="GB79" s="349" t="str">
        <f>IF(BF79&gt;0,(VLOOKUP($A79,#REF!,29,0)*BF79),"")</f>
        <v/>
      </c>
      <c r="GC79" s="350" t="str">
        <f>IF(BG79&gt;0,(VLOOKUP($A79,#REF!,31,0)*BG79),"")</f>
        <v/>
      </c>
      <c r="GD79" s="349" t="str">
        <f>IF(BH79&gt;0,(VLOOKUP($A79,#REF!,29,0)*BH79),"")</f>
        <v/>
      </c>
      <c r="GE79" s="350" t="str">
        <f>IF(BI79&gt;0,(VLOOKUP($A79,#REF!,31,0)*BI79),"")</f>
        <v/>
      </c>
      <c r="GF79" s="349" t="str">
        <f>IF(BJ79&gt;0,(VLOOKUP($A79,#REF!,29,0)*BJ79),"")</f>
        <v/>
      </c>
      <c r="GG79" s="350" t="str">
        <f>IF(BK79&gt;0,(VLOOKUP($A79,#REF!,31,0)*BK79),"")</f>
        <v/>
      </c>
      <c r="GH79" s="349" t="str">
        <f>IF(BL79&gt;0,(VLOOKUP($A79,#REF!,29,0)*BL79),"")</f>
        <v/>
      </c>
      <c r="GI79" s="350" t="str">
        <f>IF(BM79&gt;0,(VLOOKUP($A79,#REF!,31,0)*BM79),"")</f>
        <v/>
      </c>
      <c r="GJ79" s="349" t="str">
        <f>IF(BN79&gt;0,(VLOOKUP($A79,#REF!,29,0)*BN79),"")</f>
        <v/>
      </c>
      <c r="GK79" s="350" t="str">
        <f>IF(BO79&gt;0,(VLOOKUP($A79,#REF!,31,0)*BO79),"")</f>
        <v/>
      </c>
      <c r="GL79" s="349" t="str">
        <f>IF(BP79&gt;0,(VLOOKUP($A79,#REF!,29,0)*BP79),"")</f>
        <v/>
      </c>
      <c r="GM79" s="350" t="str">
        <f>IF(BQ79&gt;0,(VLOOKUP($A79,#REF!,31,0)*BQ79),"")</f>
        <v/>
      </c>
      <c r="GN79" s="349" t="str">
        <f>IF(BR79&gt;0,(VLOOKUP($A79,#REF!,29,0)*BR79),"")</f>
        <v/>
      </c>
      <c r="GO79" s="350" t="str">
        <f>IF(BS79&gt;0,(VLOOKUP($A79,#REF!,31,0)*BS79),"")</f>
        <v/>
      </c>
      <c r="GP79" s="349" t="str">
        <f>IF(BT79&gt;0,(VLOOKUP($A79,#REF!,29,0)*BT79),"")</f>
        <v/>
      </c>
      <c r="GQ79" s="350" t="str">
        <f>IF(BU79&gt;0,(VLOOKUP($A79,#REF!,31,0)*BU79),"")</f>
        <v/>
      </c>
      <c r="GR79" s="349" t="str">
        <f>IF(BV79&gt;0,(VLOOKUP($A79,#REF!,29,0)*BV79),"")</f>
        <v/>
      </c>
      <c r="GS79" s="350" t="str">
        <f>IF(BW79&gt;0,(VLOOKUP($A79,#REF!,31,0)*BW79),"")</f>
        <v/>
      </c>
      <c r="GT79" s="349" t="str">
        <f>IF(BX79&gt;0,(VLOOKUP($A79,#REF!,29,0)*BX79),"")</f>
        <v/>
      </c>
      <c r="GU79" s="350" t="str">
        <f>IF(BY79&gt;0,(VLOOKUP($A79,#REF!,31,0)*BY79),"")</f>
        <v/>
      </c>
      <c r="GV79" s="349" t="str">
        <f>IF(BZ79&gt;0,(VLOOKUP($A79,#REF!,29,0)*BZ79),"")</f>
        <v/>
      </c>
      <c r="GW79" s="350" t="str">
        <f>IF(CA79&gt;0,(VLOOKUP($A79,#REF!,31,0)*CA79),"")</f>
        <v/>
      </c>
      <c r="GX79" s="349" t="str">
        <f>IF(CB79&gt;0,(VLOOKUP($A79,#REF!,29,0)*CB79),"")</f>
        <v/>
      </c>
      <c r="GY79" s="350" t="str">
        <f>IF(CC79&gt;0,(VLOOKUP($A79,#REF!,31,0)*CC79),"")</f>
        <v/>
      </c>
      <c r="GZ79" s="349" t="str">
        <f>IF(CD79&gt;0,(VLOOKUP($A79,#REF!,29,0)*CD79),"")</f>
        <v/>
      </c>
      <c r="HA79" s="350" t="str">
        <f>IF(CE79&gt;0,(VLOOKUP($A79,#REF!,31,0)*CE79),"")</f>
        <v/>
      </c>
      <c r="HB79" s="349" t="str">
        <f>IF(CF79&gt;0,(VLOOKUP($A79,#REF!,29,0)*CF79),"")</f>
        <v/>
      </c>
      <c r="HC79" s="350" t="str">
        <f>IF(CG79&gt;0,(VLOOKUP($A79,#REF!,31,0)*CG79),"")</f>
        <v/>
      </c>
      <c r="HD79" s="349" t="str">
        <f>IF(CH79&gt;0,(VLOOKUP($A79,#REF!,29,0)*CH79),"")</f>
        <v/>
      </c>
      <c r="HE79" s="350" t="str">
        <f>IF(CI79&gt;0,(VLOOKUP($A79,#REF!,31,0)*CI79),"")</f>
        <v/>
      </c>
      <c r="HF79" s="349" t="str">
        <f>IF(CJ79&gt;0,(VLOOKUP($A79,#REF!,29,0)*CJ79),"")</f>
        <v/>
      </c>
      <c r="HG79" s="350" t="str">
        <f>IF(CK79&gt;0,(VLOOKUP($A79,#REF!,31,0)*CK79),"")</f>
        <v/>
      </c>
      <c r="HH79" s="349" t="str">
        <f>IF(CL79&gt;0,(VLOOKUP($A79,#REF!,29,0)*CL79),"")</f>
        <v/>
      </c>
      <c r="HI79" s="350" t="str">
        <f>IF(CM79&gt;0,(VLOOKUP($A79,#REF!,31,0)*CM79),"")</f>
        <v/>
      </c>
      <c r="HJ79" s="349" t="str">
        <f>IF(CN79&gt;0,(VLOOKUP($A79,#REF!,29,0)*CN79),"")</f>
        <v/>
      </c>
      <c r="HK79" s="350" t="str">
        <f>IF(CO79&gt;0,(VLOOKUP($A79,#REF!,31,0)*CO79),"")</f>
        <v/>
      </c>
      <c r="HL79" s="349" t="e">
        <f>IF(CP79&gt;0,(VLOOKUP($A79,#REF!,29,0)*CP79),"")</f>
        <v>#REF!</v>
      </c>
      <c r="HM79" s="350" t="e">
        <f>IF(CQ79&gt;0,(VLOOKUP($A79,#REF!,31,0)*CQ79),"")</f>
        <v>#REF!</v>
      </c>
      <c r="HN79" s="349" t="str">
        <f>IF(CR79&gt;0,(VLOOKUP($A79,#REF!,29,0)*CR79),"")</f>
        <v/>
      </c>
      <c r="HO79" s="350" t="str">
        <f>IF(CS79&gt;0,(VLOOKUP($A79,#REF!,31,0)*CS79),"")</f>
        <v/>
      </c>
      <c r="HP79" s="349" t="str">
        <f>IF(CT79&gt;0,(VLOOKUP($A79,#REF!,29,0)*CT79),"")</f>
        <v/>
      </c>
      <c r="HQ79" s="350" t="str">
        <f>IF(CU79&gt;0,(VLOOKUP($A79,#REF!,31,0)*CU79),"")</f>
        <v/>
      </c>
      <c r="HR79" s="349" t="str">
        <f>IF(CV79&gt;0,(VLOOKUP($A79,#REF!,29,0)*CV79),"")</f>
        <v/>
      </c>
      <c r="HS79" s="350" t="str">
        <f>IF(CW79&gt;0,(VLOOKUP($A79,#REF!,31,0)*CW79),"")</f>
        <v/>
      </c>
      <c r="HT79" s="349" t="str">
        <f>IF(CX79&gt;0,(VLOOKUP($A79,#REF!,29,0)*CX79),"")</f>
        <v/>
      </c>
      <c r="HU79" s="350" t="str">
        <f>IF(CY79&gt;0,(VLOOKUP($A79,#REF!,31,0)*CY79),"")</f>
        <v/>
      </c>
      <c r="HV79" s="349" t="str">
        <f>IF(CZ79&gt;0,(VLOOKUP($A79,#REF!,29,0)*CZ79),"")</f>
        <v/>
      </c>
      <c r="HW79" s="350" t="str">
        <f>IF(DA79&gt;0,(VLOOKUP($A79,#REF!,31,0)*DA79),"")</f>
        <v/>
      </c>
      <c r="HX79" s="349" t="str">
        <f>IF(DB79&gt;0,(VLOOKUP($A79,#REF!,29,0)*DB79),"")</f>
        <v/>
      </c>
      <c r="HY79" s="350" t="str">
        <f>IF(DC79&gt;0,(VLOOKUP($A79,#REF!,31,0)*DC79),"")</f>
        <v/>
      </c>
      <c r="HZ79" s="349" t="str">
        <f>IF(DD79&gt;0,(VLOOKUP($A79,#REF!,29,0)*DD79),"")</f>
        <v/>
      </c>
      <c r="IA79" s="350" t="str">
        <f>IF(DE79&gt;0,(VLOOKUP($A79,#REF!,31,0)*DE79),"")</f>
        <v/>
      </c>
      <c r="IB79" s="349" t="str">
        <f>IF(DF79&gt;0,(VLOOKUP($A79,#REF!,29,0)*DF79),"")</f>
        <v/>
      </c>
      <c r="IC79" s="350" t="str">
        <f>IF(DG79&gt;0,(VLOOKUP($A79,#REF!,31,0)*DG79),"")</f>
        <v/>
      </c>
      <c r="ID79" s="344"/>
      <c r="IE79" s="344"/>
      <c r="IF79" s="344"/>
    </row>
    <row r="80" spans="1:240" x14ac:dyDescent="0.25">
      <c r="A80" s="5" t="s">
        <v>294</v>
      </c>
      <c r="B80" s="378" t="s">
        <v>120</v>
      </c>
      <c r="C80" s="369" t="s">
        <v>121</v>
      </c>
      <c r="D80" s="217" t="str">
        <f t="shared" si="354"/>
        <v/>
      </c>
      <c r="E80" s="215"/>
      <c r="F80" s="379"/>
      <c r="G80" s="222"/>
      <c r="H80" s="379"/>
      <c r="I80" s="222"/>
      <c r="J80" s="379"/>
      <c r="K80" s="222"/>
      <c r="L80" s="379"/>
      <c r="M80" s="222"/>
      <c r="N80" s="379"/>
      <c r="O80" s="222"/>
      <c r="P80" s="379"/>
      <c r="Q80" s="222"/>
      <c r="R80" s="379"/>
      <c r="S80" s="222"/>
      <c r="T80" s="379"/>
      <c r="U80" s="222"/>
      <c r="V80" s="379"/>
      <c r="W80" s="222"/>
      <c r="X80" s="379"/>
      <c r="Y80" s="222"/>
      <c r="Z80" s="379"/>
      <c r="AA80" s="380"/>
      <c r="AB80" s="379"/>
      <c r="AC80" s="222"/>
      <c r="AD80" s="379"/>
      <c r="AE80" s="380"/>
      <c r="AF80" s="379"/>
      <c r="AG80" s="222"/>
      <c r="AH80" s="379"/>
      <c r="AI80" s="222"/>
      <c r="AJ80" s="379"/>
      <c r="AK80" s="222"/>
      <c r="AL80" s="379"/>
      <c r="AM80" s="222"/>
      <c r="AN80" s="379"/>
      <c r="AO80" s="222"/>
      <c r="AP80" s="379"/>
      <c r="AQ80" s="222"/>
      <c r="AR80" s="379"/>
      <c r="AS80" s="222"/>
      <c r="AT80" s="379"/>
      <c r="AU80" s="222"/>
      <c r="AV80" s="379"/>
      <c r="AW80" s="222"/>
      <c r="AX80" s="379"/>
      <c r="AY80" s="222"/>
      <c r="AZ80" s="379"/>
      <c r="BA80" s="222"/>
      <c r="BB80" s="379"/>
      <c r="BC80" s="222"/>
      <c r="BD80" s="379"/>
      <c r="BE80" s="222"/>
      <c r="BF80" s="379"/>
      <c r="BG80" s="222"/>
      <c r="BH80" s="379"/>
      <c r="BI80" s="222"/>
      <c r="BJ80" s="379"/>
      <c r="BK80" s="222"/>
      <c r="BL80" s="379"/>
      <c r="BM80" s="222"/>
      <c r="BN80" s="379"/>
      <c r="BO80" s="222"/>
      <c r="BP80" s="379"/>
      <c r="BQ80" s="380"/>
      <c r="BR80" s="379"/>
      <c r="BS80" s="222"/>
      <c r="BT80" s="379"/>
      <c r="BU80" s="222"/>
      <c r="BV80" s="379"/>
      <c r="BW80" s="222"/>
      <c r="BX80" s="379"/>
      <c r="BY80" s="222"/>
      <c r="BZ80" s="379"/>
      <c r="CA80" s="222"/>
      <c r="CB80" s="379"/>
      <c r="CC80" s="380"/>
      <c r="CD80" s="379"/>
      <c r="CE80" s="222"/>
      <c r="CF80" s="379"/>
      <c r="CG80" s="222"/>
      <c r="CH80" s="379"/>
      <c r="CI80" s="222"/>
      <c r="CJ80" s="379"/>
      <c r="CK80" s="222"/>
      <c r="CL80" s="379"/>
      <c r="CM80" s="222"/>
      <c r="CN80" s="379"/>
      <c r="CO80" s="222"/>
      <c r="CP80" s="379"/>
      <c r="CQ80" s="222"/>
      <c r="CR80" s="379"/>
      <c r="CS80" s="222"/>
      <c r="CT80" s="379"/>
      <c r="CU80" s="380"/>
      <c r="CV80" s="379"/>
      <c r="CW80" s="222"/>
      <c r="CX80" s="379"/>
      <c r="CY80" s="222"/>
      <c r="CZ80" s="379"/>
      <c r="DA80" s="222"/>
      <c r="DB80" s="379"/>
      <c r="DC80" s="222"/>
      <c r="DD80" s="379"/>
      <c r="DE80" s="380"/>
      <c r="DF80" s="379"/>
      <c r="DG80" s="380"/>
      <c r="DH80" s="73"/>
      <c r="DI80" s="207"/>
      <c r="DJ80" s="79"/>
      <c r="DK80" s="73"/>
      <c r="DL80" s="78"/>
      <c r="DM80" s="79"/>
      <c r="DN80" s="5"/>
      <c r="DO80" s="12"/>
      <c r="DP80" s="311"/>
      <c r="DQ80" s="5"/>
      <c r="DR80" s="222"/>
      <c r="DS80" s="5"/>
      <c r="DT80" s="31">
        <f t="shared" si="349"/>
        <v>0</v>
      </c>
      <c r="DU80" s="31" t="e">
        <f>(DT80*(VLOOKUP(A80,#REF!,29,0)))-(IF(DO80="x",MROUND(DP80*(VLOOKUP(A80,#REF!,29,0)*0.08),0.05),0))</f>
        <v>#REF!</v>
      </c>
      <c r="DV80" s="31">
        <f t="shared" si="350"/>
        <v>0</v>
      </c>
      <c r="DW80" s="31" t="e">
        <f>(DV80*(VLOOKUP(A80,#REF!,31,0)))</f>
        <v>#REF!</v>
      </c>
      <c r="DX80" s="318" t="e">
        <f>VLOOKUP(A80,#REF!,33,0)</f>
        <v>#REF!</v>
      </c>
      <c r="DY80" s="31" t="e">
        <f t="shared" si="351"/>
        <v>#REF!</v>
      </c>
      <c r="DZ80" s="309" t="e">
        <f t="shared" si="279"/>
        <v>#REF!</v>
      </c>
      <c r="EA80" s="5"/>
      <c r="EB80" s="41" t="str">
        <f>IF(F80&gt;0,(VLOOKUP($A80,#REF!,29,0)*F80),"")</f>
        <v/>
      </c>
      <c r="EC80" s="55" t="str">
        <f>IF(G80&gt;0,(VLOOKUP($A80,#REF!,31,0)*G80),"")</f>
        <v/>
      </c>
      <c r="ED80" s="41" t="str">
        <f>IF(H80&gt;0,(VLOOKUP($A80,#REF!,29,0)*H80),"")</f>
        <v/>
      </c>
      <c r="EE80" s="55" t="str">
        <f>IF(I80&gt;0,(VLOOKUP($A80,#REF!,31,0)*I80),"")</f>
        <v/>
      </c>
      <c r="EF80" s="41" t="str">
        <f>IF(J80&gt;0,(VLOOKUP($A80,#REF!,29,0)*J80),"")</f>
        <v/>
      </c>
      <c r="EG80" s="55" t="str">
        <f>IF(K80&gt;0,(VLOOKUP($A80,#REF!,31,0)*K80),"")</f>
        <v/>
      </c>
      <c r="EH80" s="41" t="str">
        <f>IF(L80&gt;0,(VLOOKUP($A80,#REF!,29,0)*L80),"")</f>
        <v/>
      </c>
      <c r="EI80" s="55" t="str">
        <f>IF(M80&gt;0,(VLOOKUP($A80,#REF!,31,0)*M80),"")</f>
        <v/>
      </c>
      <c r="EJ80" s="41" t="str">
        <f>IF(N80&gt;0,(VLOOKUP($A80,#REF!,29,0)*N80),"")</f>
        <v/>
      </c>
      <c r="EK80" s="55" t="str">
        <f>IF(O80&gt;0,(VLOOKUP($A80,#REF!,31,0)*O80),"")</f>
        <v/>
      </c>
      <c r="EL80" s="41" t="str">
        <f>IF(P80&gt;0,(VLOOKUP($A80,#REF!,29,0)*P80),"")</f>
        <v/>
      </c>
      <c r="EM80" s="55" t="str">
        <f>IF(Q80&gt;0,(VLOOKUP($A80,#REF!,31,0)*Q80),"")</f>
        <v/>
      </c>
      <c r="EN80" s="41" t="str">
        <f>IF(R80&gt;0,(VLOOKUP($A80,#REF!,29,0)*R80),"")</f>
        <v/>
      </c>
      <c r="EO80" s="55" t="str">
        <f>IF(S80&gt;0,(VLOOKUP($A80,#REF!,31,0)*S80),"")</f>
        <v/>
      </c>
      <c r="EP80" s="41" t="str">
        <f>IF(T80&gt;0,(VLOOKUP($A80,#REF!,29,0)*T80),"")</f>
        <v/>
      </c>
      <c r="EQ80" s="55" t="str">
        <f>IF(U80&gt;0,(VLOOKUP($A80,#REF!,31,0)*U80),"")</f>
        <v/>
      </c>
      <c r="ER80" s="41" t="str">
        <f>IF(V80&gt;0,(VLOOKUP($A80,#REF!,29,0)*V80),"")</f>
        <v/>
      </c>
      <c r="ES80" s="55" t="str">
        <f>IF(W80&gt;0,(VLOOKUP($A80,#REF!,31,0)*W80),"")</f>
        <v/>
      </c>
      <c r="ET80" s="41" t="str">
        <f>IF(X80&gt;0,(VLOOKUP($A80,#REF!,29,0)*X80),"")</f>
        <v/>
      </c>
      <c r="EU80" s="55" t="str">
        <f>IF(Y80&gt;0,(VLOOKUP($A80,#REF!,31,0)*Y80),"")</f>
        <v/>
      </c>
      <c r="EV80" s="41" t="str">
        <f>IF(Z80&gt;0,(VLOOKUP($A80,#REF!,29,0)*Z80),"")</f>
        <v/>
      </c>
      <c r="EW80" s="55" t="str">
        <f>IF(AA80&gt;0,(VLOOKUP($A80,#REF!,31,0)*AA80),"")</f>
        <v/>
      </c>
      <c r="EX80" s="41" t="str">
        <f>IF(AB80&gt;0,(VLOOKUP($A80,#REF!,29,0)*AB80),"")</f>
        <v/>
      </c>
      <c r="EY80" s="55" t="str">
        <f>IF(AC80&gt;0,(VLOOKUP($A80,#REF!,31,0)*AC80),"")</f>
        <v/>
      </c>
      <c r="EZ80" s="41" t="str">
        <f>IF(AD80&gt;0,(VLOOKUP($A80,#REF!,29,0)*AD80),"")</f>
        <v/>
      </c>
      <c r="FA80" s="55" t="str">
        <f>IF(AE80&gt;0,(VLOOKUP($A80,#REF!,31,0)*AE80),"")</f>
        <v/>
      </c>
      <c r="FB80" s="41" t="str">
        <f>IF(AF80&gt;0,(VLOOKUP($A80,#REF!,29,0)*AF80),"")</f>
        <v/>
      </c>
      <c r="FC80" s="55" t="str">
        <f>IF(AG80&gt;0,(VLOOKUP($A80,#REF!,31,0)*AG80),"")</f>
        <v/>
      </c>
      <c r="FD80" s="41" t="str">
        <f>IF(AH80&gt;0,(VLOOKUP($A80,#REF!,29,0)*AH80),"")</f>
        <v/>
      </c>
      <c r="FE80" s="55" t="str">
        <f>IF(AI80&gt;0,(VLOOKUP($A80,#REF!,31,0)*AI80),"")</f>
        <v/>
      </c>
      <c r="FF80" s="41" t="str">
        <f>IF(AJ80&gt;0,(VLOOKUP($A80,#REF!,29,0)*AJ80),"")</f>
        <v/>
      </c>
      <c r="FG80" s="55" t="str">
        <f>IF(AK80&gt;0,(VLOOKUP($A80,#REF!,31,0)*AK80),"")</f>
        <v/>
      </c>
      <c r="FH80" s="41" t="str">
        <f>IF(AL80&gt;0,(VLOOKUP($A80,#REF!,29,0)*AL80),"")</f>
        <v/>
      </c>
      <c r="FI80" s="55" t="str">
        <f>IF(AM80&gt;0,(VLOOKUP($A80,#REF!,31,0)*AM80),"")</f>
        <v/>
      </c>
      <c r="FJ80" s="41" t="str">
        <f>IF(AN80&gt;0,(VLOOKUP($A80,#REF!,29,0)*AN80),"")</f>
        <v/>
      </c>
      <c r="FK80" s="55" t="str">
        <f>IF(AO80&gt;0,(VLOOKUP($A80,#REF!,31,0)*AO80),"")</f>
        <v/>
      </c>
      <c r="FL80" s="41" t="str">
        <f>IF(AP80&gt;0,(VLOOKUP($A80,#REF!,29,0)*AP80),"")</f>
        <v/>
      </c>
      <c r="FM80" s="55" t="str">
        <f>IF(AQ80&gt;0,(VLOOKUP($A80,#REF!,31,0)*AQ80),"")</f>
        <v/>
      </c>
      <c r="FN80" s="41" t="str">
        <f>IF(AR80&gt;0,(VLOOKUP($A80,#REF!,29,0)*AR80),"")</f>
        <v/>
      </c>
      <c r="FO80" s="55" t="str">
        <f>IF(AS80&gt;0,(VLOOKUP($A80,#REF!,31,0)*AS80),"")</f>
        <v/>
      </c>
      <c r="FP80" s="41" t="str">
        <f>IF(AT80&gt;0,(VLOOKUP($A80,#REF!,29,0)*AT80),"")</f>
        <v/>
      </c>
      <c r="FQ80" s="55" t="str">
        <f>IF(AU80&gt;0,(VLOOKUP($A80,#REF!,31,0)*AU80),"")</f>
        <v/>
      </c>
      <c r="FR80" s="41" t="str">
        <f>IF(AV80&gt;0,(VLOOKUP($A80,#REF!,29,0)*AV80),"")</f>
        <v/>
      </c>
      <c r="FS80" s="55" t="str">
        <f>IF(AW80&gt;0,(VLOOKUP($A80,#REF!,31,0)*AW80),"")</f>
        <v/>
      </c>
      <c r="FT80" s="41" t="str">
        <f>IF(AX80&gt;0,(VLOOKUP($A80,#REF!,29,0)*AX80),"")</f>
        <v/>
      </c>
      <c r="FU80" s="55" t="str">
        <f>IF(AY80&gt;0,(VLOOKUP($A80,#REF!,31,0)*AY80),"")</f>
        <v/>
      </c>
      <c r="FV80" s="41" t="str">
        <f>IF(AZ80&gt;0,(VLOOKUP($A80,#REF!,29,0)*AZ80),"")</f>
        <v/>
      </c>
      <c r="FW80" s="55" t="str">
        <f>IF(BA80&gt;0,(VLOOKUP($A80,#REF!,31,0)*BA80),"")</f>
        <v/>
      </c>
      <c r="FX80" s="41" t="str">
        <f>IF(BB80&gt;0,(VLOOKUP($A80,#REF!,29,0)*BB80),"")</f>
        <v/>
      </c>
      <c r="FY80" s="55" t="str">
        <f>IF(BC80&gt;0,(VLOOKUP($A80,#REF!,31,0)*BC80),"")</f>
        <v/>
      </c>
      <c r="FZ80" s="41" t="str">
        <f>IF(BD80&gt;0,(VLOOKUP($A80,#REF!,29,0)*BD80),"")</f>
        <v/>
      </c>
      <c r="GA80" s="55" t="str">
        <f>IF(BE80&gt;0,(VLOOKUP($A80,#REF!,31,0)*BE80),"")</f>
        <v/>
      </c>
      <c r="GB80" s="41" t="str">
        <f>IF(BF80&gt;0,(VLOOKUP($A80,#REF!,29,0)*BF80),"")</f>
        <v/>
      </c>
      <c r="GC80" s="55" t="str">
        <f>IF(BG80&gt;0,(VLOOKUP($A80,#REF!,31,0)*BG80),"")</f>
        <v/>
      </c>
      <c r="GD80" s="41" t="str">
        <f>IF(BH80&gt;0,(VLOOKUP($A80,#REF!,29,0)*BH80),"")</f>
        <v/>
      </c>
      <c r="GE80" s="55" t="str">
        <f>IF(BI80&gt;0,(VLOOKUP($A80,#REF!,31,0)*BI80),"")</f>
        <v/>
      </c>
      <c r="GF80" s="41" t="str">
        <f>IF(BJ80&gt;0,(VLOOKUP($A80,#REF!,29,0)*BJ80),"")</f>
        <v/>
      </c>
      <c r="GG80" s="55" t="str">
        <f>IF(BK80&gt;0,(VLOOKUP($A80,#REF!,31,0)*BK80),"")</f>
        <v/>
      </c>
      <c r="GH80" s="41" t="str">
        <f>IF(BL80&gt;0,(VLOOKUP($A80,#REF!,29,0)*BL80),"")</f>
        <v/>
      </c>
      <c r="GI80" s="55" t="str">
        <f>IF(BM80&gt;0,(VLOOKUP($A80,#REF!,31,0)*BM80),"")</f>
        <v/>
      </c>
      <c r="GJ80" s="41" t="str">
        <f>IF(BN80&gt;0,(VLOOKUP($A80,#REF!,29,0)*BN80),"")</f>
        <v/>
      </c>
      <c r="GK80" s="55" t="str">
        <f>IF(BO80&gt;0,(VLOOKUP($A80,#REF!,31,0)*BO80),"")</f>
        <v/>
      </c>
      <c r="GL80" s="41" t="str">
        <f>IF(BP80&gt;0,(VLOOKUP($A80,#REF!,29,0)*BP80),"")</f>
        <v/>
      </c>
      <c r="GM80" s="55" t="str">
        <f>IF(BQ80&gt;0,(VLOOKUP($A80,#REF!,31,0)*BQ80),"")</f>
        <v/>
      </c>
      <c r="GN80" s="41" t="str">
        <f>IF(BR80&gt;0,(VLOOKUP($A80,#REF!,29,0)*BR80),"")</f>
        <v/>
      </c>
      <c r="GO80" s="55" t="str">
        <f>IF(BS80&gt;0,(VLOOKUP($A80,#REF!,31,0)*BS80),"")</f>
        <v/>
      </c>
      <c r="GP80" s="41" t="str">
        <f>IF(BT80&gt;0,(VLOOKUP($A80,#REF!,29,0)*BT80),"")</f>
        <v/>
      </c>
      <c r="GQ80" s="55" t="str">
        <f>IF(BU80&gt;0,(VLOOKUP($A80,#REF!,31,0)*BU80),"")</f>
        <v/>
      </c>
      <c r="GR80" s="41" t="str">
        <f>IF(BV80&gt;0,(VLOOKUP($A80,#REF!,29,0)*BV80),"")</f>
        <v/>
      </c>
      <c r="GS80" s="55" t="str">
        <f>IF(BW80&gt;0,(VLOOKUP($A80,#REF!,31,0)*BW80),"")</f>
        <v/>
      </c>
      <c r="GT80" s="41" t="str">
        <f>IF(BX80&gt;0,(VLOOKUP($A80,#REF!,29,0)*BX80),"")</f>
        <v/>
      </c>
      <c r="GU80" s="55" t="str">
        <f>IF(BY80&gt;0,(VLOOKUP($A80,#REF!,31,0)*BY80),"")</f>
        <v/>
      </c>
      <c r="GV80" s="41" t="str">
        <f>IF(BZ80&gt;0,(VLOOKUP($A80,#REF!,29,0)*BZ80),"")</f>
        <v/>
      </c>
      <c r="GW80" s="55" t="str">
        <f>IF(CA80&gt;0,(VLOOKUP($A80,#REF!,31,0)*CA80),"")</f>
        <v/>
      </c>
      <c r="GX80" s="41" t="str">
        <f>IF(CB80&gt;0,(VLOOKUP($A80,#REF!,29,0)*CB80),"")</f>
        <v/>
      </c>
      <c r="GY80" s="55" t="str">
        <f>IF(CC80&gt;0,(VLOOKUP($A80,#REF!,31,0)*CC80),"")</f>
        <v/>
      </c>
      <c r="GZ80" s="41" t="str">
        <f>IF(CD80&gt;0,(VLOOKUP($A80,#REF!,29,0)*CD80),"")</f>
        <v/>
      </c>
      <c r="HA80" s="55" t="str">
        <f>IF(CE80&gt;0,(VLOOKUP($A80,#REF!,31,0)*CE80),"")</f>
        <v/>
      </c>
      <c r="HB80" s="41" t="str">
        <f>IF(CF80&gt;0,(VLOOKUP($A80,#REF!,29,0)*CF80),"")</f>
        <v/>
      </c>
      <c r="HC80" s="55" t="str">
        <f>IF(CG80&gt;0,(VLOOKUP($A80,#REF!,31,0)*CG80),"")</f>
        <v/>
      </c>
      <c r="HD80" s="41" t="str">
        <f>IF(CH80&gt;0,(VLOOKUP($A80,#REF!,29,0)*CH80),"")</f>
        <v/>
      </c>
      <c r="HE80" s="55" t="str">
        <f>IF(CI80&gt;0,(VLOOKUP($A80,#REF!,31,0)*CI80),"")</f>
        <v/>
      </c>
      <c r="HF80" s="41" t="str">
        <f>IF(CJ80&gt;0,(VLOOKUP($A80,#REF!,29,0)*CJ80),"")</f>
        <v/>
      </c>
      <c r="HG80" s="55" t="str">
        <f>IF(CK80&gt;0,(VLOOKUP($A80,#REF!,31,0)*CK80),"")</f>
        <v/>
      </c>
      <c r="HH80" s="41" t="str">
        <f>IF(CL80&gt;0,(VLOOKUP($A80,#REF!,29,0)*CL80),"")</f>
        <v/>
      </c>
      <c r="HI80" s="55" t="str">
        <f>IF(CM80&gt;0,(VLOOKUP($A80,#REF!,31,0)*CM80),"")</f>
        <v/>
      </c>
      <c r="HJ80" s="41" t="str">
        <f>IF(CN80&gt;0,(VLOOKUP($A80,#REF!,29,0)*CN80),"")</f>
        <v/>
      </c>
      <c r="HK80" s="55" t="str">
        <f>IF(CO80&gt;0,(VLOOKUP($A80,#REF!,31,0)*CO80),"")</f>
        <v/>
      </c>
      <c r="HL80" s="41" t="str">
        <f>IF(CP80&gt;0,(VLOOKUP($A80,#REF!,29,0)*CP80),"")</f>
        <v/>
      </c>
      <c r="HM80" s="55" t="str">
        <f>IF(CQ80&gt;0,(VLOOKUP($A80,#REF!,31,0)*CQ80),"")</f>
        <v/>
      </c>
      <c r="HN80" s="41" t="str">
        <f>IF(CR80&gt;0,(VLOOKUP($A80,#REF!,29,0)*CR80),"")</f>
        <v/>
      </c>
      <c r="HO80" s="55" t="str">
        <f>IF(CS80&gt;0,(VLOOKUP($A80,#REF!,31,0)*CS80),"")</f>
        <v/>
      </c>
      <c r="HP80" s="41" t="str">
        <f>IF(CT80&gt;0,(VLOOKUP($A80,#REF!,29,0)*CT80),"")</f>
        <v/>
      </c>
      <c r="HQ80" s="55" t="str">
        <f>IF(CU80&gt;0,(VLOOKUP($A80,#REF!,31,0)*CU80),"")</f>
        <v/>
      </c>
      <c r="HR80" s="41" t="str">
        <f>IF(CV80&gt;0,(VLOOKUP($A80,#REF!,29,0)*CV80),"")</f>
        <v/>
      </c>
      <c r="HS80" s="55" t="str">
        <f>IF(CW80&gt;0,(VLOOKUP($A80,#REF!,31,0)*CW80),"")</f>
        <v/>
      </c>
      <c r="HT80" s="41" t="str">
        <f>IF(CX80&gt;0,(VLOOKUP($A80,#REF!,29,0)*CX80),"")</f>
        <v/>
      </c>
      <c r="HU80" s="55" t="str">
        <f>IF(CY80&gt;0,(VLOOKUP($A80,#REF!,31,0)*CY80),"")</f>
        <v/>
      </c>
      <c r="HV80" s="41" t="str">
        <f>IF(CZ80&gt;0,(VLOOKUP($A80,#REF!,29,0)*CZ80),"")</f>
        <v/>
      </c>
      <c r="HW80" s="55" t="str">
        <f>IF(DA80&gt;0,(VLOOKUP($A80,#REF!,31,0)*DA80),"")</f>
        <v/>
      </c>
      <c r="HX80" s="41" t="str">
        <f>IF(DB80&gt;0,(VLOOKUP($A80,#REF!,29,0)*DB80),"")</f>
        <v/>
      </c>
      <c r="HY80" s="55" t="str">
        <f>IF(DC80&gt;0,(VLOOKUP($A80,#REF!,31,0)*DC80),"")</f>
        <v/>
      </c>
      <c r="HZ80" s="41" t="str">
        <f>IF(DD80&gt;0,(VLOOKUP($A80,#REF!,29,0)*DD80),"")</f>
        <v/>
      </c>
      <c r="IA80" s="55" t="str">
        <f>IF(DE80&gt;0,(VLOOKUP($A80,#REF!,31,0)*DE80),"")</f>
        <v/>
      </c>
      <c r="IB80" s="41" t="str">
        <f>IF(DF80&gt;0,(VLOOKUP($A80,#REF!,29,0)*DF80),"")</f>
        <v/>
      </c>
      <c r="IC80" s="55" t="str">
        <f>IF(DG80&gt;0,(VLOOKUP($A80,#REF!,31,0)*DG80),"")</f>
        <v/>
      </c>
      <c r="ID80" s="5"/>
      <c r="IE80" s="5"/>
      <c r="IF80" s="5"/>
    </row>
    <row r="81" spans="1:240" x14ac:dyDescent="0.25">
      <c r="A81" s="344" t="s">
        <v>1875</v>
      </c>
      <c r="B81" s="360" t="s">
        <v>1866</v>
      </c>
      <c r="C81" s="361" t="s">
        <v>1883</v>
      </c>
      <c r="D81" s="347">
        <f t="shared" si="354"/>
        <v>184</v>
      </c>
      <c r="E81" s="348"/>
      <c r="F81" s="362"/>
      <c r="G81" s="363"/>
      <c r="H81" s="362"/>
      <c r="I81" s="363"/>
      <c r="J81" s="362"/>
      <c r="K81" s="363"/>
      <c r="L81" s="362"/>
      <c r="M81" s="363"/>
      <c r="N81" s="362"/>
      <c r="O81" s="363"/>
      <c r="P81" s="362"/>
      <c r="Q81" s="363"/>
      <c r="R81" s="362"/>
      <c r="S81" s="363"/>
      <c r="T81" s="362"/>
      <c r="U81" s="363"/>
      <c r="V81" s="362"/>
      <c r="W81" s="363"/>
      <c r="X81" s="362"/>
      <c r="Y81" s="363"/>
      <c r="Z81" s="362"/>
      <c r="AA81" s="364"/>
      <c r="AB81" s="362"/>
      <c r="AC81" s="363"/>
      <c r="AD81" s="362"/>
      <c r="AE81" s="364"/>
      <c r="AF81" s="362"/>
      <c r="AG81" s="363"/>
      <c r="AH81" s="362"/>
      <c r="AI81" s="363"/>
      <c r="AJ81" s="362"/>
      <c r="AK81" s="363"/>
      <c r="AL81" s="362"/>
      <c r="AM81" s="363"/>
      <c r="AN81" s="362"/>
      <c r="AO81" s="363"/>
      <c r="AP81" s="362"/>
      <c r="AQ81" s="363"/>
      <c r="AR81" s="362"/>
      <c r="AS81" s="363"/>
      <c r="AT81" s="362"/>
      <c r="AU81" s="363"/>
      <c r="AV81" s="362"/>
      <c r="AW81" s="363"/>
      <c r="AX81" s="362"/>
      <c r="AY81" s="363"/>
      <c r="AZ81" s="362"/>
      <c r="BA81" s="363"/>
      <c r="BB81" s="362"/>
      <c r="BC81" s="363"/>
      <c r="BD81" s="362"/>
      <c r="BE81" s="363"/>
      <c r="BF81" s="362"/>
      <c r="BG81" s="363"/>
      <c r="BH81" s="362"/>
      <c r="BI81" s="363"/>
      <c r="BJ81" s="362"/>
      <c r="BK81" s="363"/>
      <c r="BL81" s="362"/>
      <c r="BM81" s="363"/>
      <c r="BN81" s="362"/>
      <c r="BO81" s="363"/>
      <c r="BP81" s="362"/>
      <c r="BQ81" s="364"/>
      <c r="BR81" s="362"/>
      <c r="BS81" s="363"/>
      <c r="BT81" s="362"/>
      <c r="BU81" s="363"/>
      <c r="BV81" s="362"/>
      <c r="BW81" s="363"/>
      <c r="BX81" s="362"/>
      <c r="BY81" s="363"/>
      <c r="BZ81" s="362"/>
      <c r="CA81" s="363"/>
      <c r="CB81" s="362"/>
      <c r="CC81" s="364"/>
      <c r="CD81" s="362"/>
      <c r="CE81" s="363"/>
      <c r="CF81" s="362"/>
      <c r="CG81" s="363"/>
      <c r="CH81" s="362"/>
      <c r="CI81" s="363"/>
      <c r="CJ81" s="362"/>
      <c r="CK81" s="363"/>
      <c r="CL81" s="362"/>
      <c r="CM81" s="363"/>
      <c r="CN81" s="362"/>
      <c r="CO81" s="363"/>
      <c r="CP81" s="362">
        <v>152</v>
      </c>
      <c r="CQ81" s="363">
        <v>32</v>
      </c>
      <c r="CR81" s="362"/>
      <c r="CS81" s="363"/>
      <c r="CT81" s="362"/>
      <c r="CU81" s="364"/>
      <c r="CV81" s="362"/>
      <c r="CW81" s="363"/>
      <c r="CX81" s="362"/>
      <c r="CY81" s="363"/>
      <c r="CZ81" s="362"/>
      <c r="DA81" s="363"/>
      <c r="DB81" s="362"/>
      <c r="DC81" s="363"/>
      <c r="DD81" s="362"/>
      <c r="DE81" s="364"/>
      <c r="DF81" s="362"/>
      <c r="DG81" s="364"/>
      <c r="DH81" s="352"/>
      <c r="DI81" s="365"/>
      <c r="DJ81" s="363"/>
      <c r="DK81" s="352"/>
      <c r="DL81" s="365"/>
      <c r="DM81" s="363"/>
      <c r="DN81" s="344"/>
      <c r="DO81" s="366"/>
      <c r="DP81" s="367"/>
      <c r="DQ81" s="344"/>
      <c r="DR81" s="363"/>
      <c r="DS81" s="344"/>
      <c r="DT81" s="357">
        <f t="shared" si="349"/>
        <v>152</v>
      </c>
      <c r="DU81" s="357" t="e">
        <f>(DT81*(VLOOKUP(A81,#REF!,29,0)))-(IF(DO81="x",MROUND(DP81*(VLOOKUP(A81,#REF!,29,0)*0.08),0.05),0))</f>
        <v>#REF!</v>
      </c>
      <c r="DV81" s="357">
        <f t="shared" si="350"/>
        <v>32</v>
      </c>
      <c r="DW81" s="357" t="e">
        <f>(DV81*(VLOOKUP(A81,#REF!,31,0)))</f>
        <v>#REF!</v>
      </c>
      <c r="DX81" s="358" t="e">
        <f>VLOOKUP(A81,#REF!,33,0)</f>
        <v>#REF!</v>
      </c>
      <c r="DY81" s="357" t="e">
        <f t="shared" ref="DY81" si="358">DX81-(DW81+DU81)</f>
        <v>#REF!</v>
      </c>
      <c r="DZ81" s="359" t="e">
        <f t="shared" si="279"/>
        <v>#REF!</v>
      </c>
      <c r="EA81" s="344"/>
      <c r="EB81" s="349" t="str">
        <f>IF(F81&gt;0,(VLOOKUP($A81,#REF!,29,0)*F81),"")</f>
        <v/>
      </c>
      <c r="EC81" s="350" t="str">
        <f>IF(G81&gt;0,(VLOOKUP($A81,#REF!,31,0)*G81),"")</f>
        <v/>
      </c>
      <c r="ED81" s="349" t="str">
        <f>IF(H81&gt;0,(VLOOKUP($A81,#REF!,29,0)*H81),"")</f>
        <v/>
      </c>
      <c r="EE81" s="350" t="str">
        <f>IF(I81&gt;0,(VLOOKUP($A81,#REF!,31,0)*I81),"")</f>
        <v/>
      </c>
      <c r="EF81" s="349" t="str">
        <f>IF(J81&gt;0,(VLOOKUP($A81,#REF!,29,0)*J81),"")</f>
        <v/>
      </c>
      <c r="EG81" s="350" t="str">
        <f>IF(K81&gt;0,(VLOOKUP($A81,#REF!,31,0)*K81),"")</f>
        <v/>
      </c>
      <c r="EH81" s="349" t="str">
        <f>IF(L81&gt;0,(VLOOKUP($A81,#REF!,29,0)*L81),"")</f>
        <v/>
      </c>
      <c r="EI81" s="350" t="str">
        <f>IF(M81&gt;0,(VLOOKUP($A81,#REF!,31,0)*M81),"")</f>
        <v/>
      </c>
      <c r="EJ81" s="349" t="str">
        <f>IF(N81&gt;0,(VLOOKUP($A81,#REF!,29,0)*N81),"")</f>
        <v/>
      </c>
      <c r="EK81" s="350" t="str">
        <f>IF(O81&gt;0,(VLOOKUP($A81,#REF!,31,0)*O81),"")</f>
        <v/>
      </c>
      <c r="EL81" s="349" t="str">
        <f>IF(P81&gt;0,(VLOOKUP($A81,#REF!,29,0)*P81),"")</f>
        <v/>
      </c>
      <c r="EM81" s="350" t="str">
        <f>IF(Q81&gt;0,(VLOOKUP($A81,#REF!,31,0)*Q81),"")</f>
        <v/>
      </c>
      <c r="EN81" s="349" t="str">
        <f>IF(R81&gt;0,(VLOOKUP($A81,#REF!,29,0)*R81),"")</f>
        <v/>
      </c>
      <c r="EO81" s="350" t="str">
        <f>IF(S81&gt;0,(VLOOKUP($A81,#REF!,31,0)*S81),"")</f>
        <v/>
      </c>
      <c r="EP81" s="349" t="str">
        <f>IF(T81&gt;0,(VLOOKUP($A81,#REF!,29,0)*T81),"")</f>
        <v/>
      </c>
      <c r="EQ81" s="350" t="str">
        <f>IF(U81&gt;0,(VLOOKUP($A81,#REF!,31,0)*U81),"")</f>
        <v/>
      </c>
      <c r="ER81" s="349" t="str">
        <f>IF(V81&gt;0,(VLOOKUP($A81,#REF!,29,0)*V81),"")</f>
        <v/>
      </c>
      <c r="ES81" s="350" t="str">
        <f>IF(W81&gt;0,(VLOOKUP($A81,#REF!,31,0)*W81),"")</f>
        <v/>
      </c>
      <c r="ET81" s="349" t="str">
        <f>IF(X81&gt;0,(VLOOKUP($A81,#REF!,29,0)*X81),"")</f>
        <v/>
      </c>
      <c r="EU81" s="350" t="str">
        <f>IF(Y81&gt;0,(VLOOKUP($A81,#REF!,31,0)*Y81),"")</f>
        <v/>
      </c>
      <c r="EV81" s="349" t="str">
        <f>IF(Z81&gt;0,(VLOOKUP($A81,#REF!,29,0)*Z81),"")</f>
        <v/>
      </c>
      <c r="EW81" s="350" t="str">
        <f>IF(AA81&gt;0,(VLOOKUP($A81,#REF!,31,0)*AA81),"")</f>
        <v/>
      </c>
      <c r="EX81" s="349" t="str">
        <f>IF(AB81&gt;0,(VLOOKUP($A81,#REF!,29,0)*AB81),"")</f>
        <v/>
      </c>
      <c r="EY81" s="350" t="str">
        <f>IF(AC81&gt;0,(VLOOKUP($A81,#REF!,31,0)*AC81),"")</f>
        <v/>
      </c>
      <c r="EZ81" s="349" t="str">
        <f>IF(AD81&gt;0,(VLOOKUP($A81,#REF!,29,0)*AD81),"")</f>
        <v/>
      </c>
      <c r="FA81" s="350" t="str">
        <f>IF(AE81&gt;0,(VLOOKUP($A81,#REF!,31,0)*AE81),"")</f>
        <v/>
      </c>
      <c r="FB81" s="349" t="str">
        <f>IF(AF81&gt;0,(VLOOKUP($A81,#REF!,29,0)*AF81),"")</f>
        <v/>
      </c>
      <c r="FC81" s="350" t="str">
        <f>IF(AG81&gt;0,(VLOOKUP($A81,#REF!,31,0)*AG81),"")</f>
        <v/>
      </c>
      <c r="FD81" s="349" t="str">
        <f>IF(AH81&gt;0,(VLOOKUP($A81,#REF!,29,0)*AH81),"")</f>
        <v/>
      </c>
      <c r="FE81" s="350" t="str">
        <f>IF(AI81&gt;0,(VLOOKUP($A81,#REF!,31,0)*AI81),"")</f>
        <v/>
      </c>
      <c r="FF81" s="349" t="str">
        <f>IF(AJ81&gt;0,(VLOOKUP($A81,#REF!,29,0)*AJ81),"")</f>
        <v/>
      </c>
      <c r="FG81" s="350" t="str">
        <f>IF(AK81&gt;0,(VLOOKUP($A81,#REF!,31,0)*AK81),"")</f>
        <v/>
      </c>
      <c r="FH81" s="349" t="str">
        <f>IF(AL81&gt;0,(VLOOKUP($A81,#REF!,29,0)*AL81),"")</f>
        <v/>
      </c>
      <c r="FI81" s="350" t="str">
        <f>IF(AM81&gt;0,(VLOOKUP($A81,#REF!,31,0)*AM81),"")</f>
        <v/>
      </c>
      <c r="FJ81" s="349" t="str">
        <f>IF(AN81&gt;0,(VLOOKUP($A81,#REF!,29,0)*AN81),"")</f>
        <v/>
      </c>
      <c r="FK81" s="350" t="str">
        <f>IF(AO81&gt;0,(VLOOKUP($A81,#REF!,31,0)*AO81),"")</f>
        <v/>
      </c>
      <c r="FL81" s="349" t="str">
        <f>IF(AP81&gt;0,(VLOOKUP($A81,#REF!,29,0)*AP81),"")</f>
        <v/>
      </c>
      <c r="FM81" s="350" t="str">
        <f>IF(AQ81&gt;0,(VLOOKUP($A81,#REF!,31,0)*AQ81),"")</f>
        <v/>
      </c>
      <c r="FN81" s="349" t="str">
        <f>IF(AR81&gt;0,(VLOOKUP($A81,#REF!,29,0)*AR81),"")</f>
        <v/>
      </c>
      <c r="FO81" s="350" t="str">
        <f>IF(AS81&gt;0,(VLOOKUP($A81,#REF!,31,0)*AS81),"")</f>
        <v/>
      </c>
      <c r="FP81" s="349" t="str">
        <f>IF(AT81&gt;0,(VLOOKUP($A81,#REF!,29,0)*AT81),"")</f>
        <v/>
      </c>
      <c r="FQ81" s="350" t="str">
        <f>IF(AU81&gt;0,(VLOOKUP($A81,#REF!,31,0)*AU81),"")</f>
        <v/>
      </c>
      <c r="FR81" s="349" t="str">
        <f>IF(AV81&gt;0,(VLOOKUP($A81,#REF!,29,0)*AV81),"")</f>
        <v/>
      </c>
      <c r="FS81" s="350" t="str">
        <f>IF(AW81&gt;0,(VLOOKUP($A81,#REF!,31,0)*AW81),"")</f>
        <v/>
      </c>
      <c r="FT81" s="349" t="str">
        <f>IF(AX81&gt;0,(VLOOKUP($A81,#REF!,29,0)*AX81),"")</f>
        <v/>
      </c>
      <c r="FU81" s="350" t="str">
        <f>IF(AY81&gt;0,(VLOOKUP($A81,#REF!,31,0)*AY81),"")</f>
        <v/>
      </c>
      <c r="FV81" s="349" t="str">
        <f>IF(AZ81&gt;0,(VLOOKUP($A81,#REF!,29,0)*AZ81),"")</f>
        <v/>
      </c>
      <c r="FW81" s="350" t="str">
        <f>IF(BA81&gt;0,(VLOOKUP($A81,#REF!,31,0)*BA81),"")</f>
        <v/>
      </c>
      <c r="FX81" s="349" t="str">
        <f>IF(BB81&gt;0,(VLOOKUP($A81,#REF!,29,0)*BB81),"")</f>
        <v/>
      </c>
      <c r="FY81" s="350" t="str">
        <f>IF(BC81&gt;0,(VLOOKUP($A81,#REF!,31,0)*BC81),"")</f>
        <v/>
      </c>
      <c r="FZ81" s="349" t="str">
        <f>IF(BD81&gt;0,(VLOOKUP($A81,#REF!,29,0)*BD81),"")</f>
        <v/>
      </c>
      <c r="GA81" s="350" t="str">
        <f>IF(BE81&gt;0,(VLOOKUP($A81,#REF!,31,0)*BE81),"")</f>
        <v/>
      </c>
      <c r="GB81" s="349" t="str">
        <f>IF(BF81&gt;0,(VLOOKUP($A81,#REF!,29,0)*BF81),"")</f>
        <v/>
      </c>
      <c r="GC81" s="350" t="str">
        <f>IF(BG81&gt;0,(VLOOKUP($A81,#REF!,31,0)*BG81),"")</f>
        <v/>
      </c>
      <c r="GD81" s="349" t="str">
        <f>IF(BH81&gt;0,(VLOOKUP($A81,#REF!,29,0)*BH81),"")</f>
        <v/>
      </c>
      <c r="GE81" s="350" t="str">
        <f>IF(BI81&gt;0,(VLOOKUP($A81,#REF!,31,0)*BI81),"")</f>
        <v/>
      </c>
      <c r="GF81" s="349" t="str">
        <f>IF(BJ81&gt;0,(VLOOKUP($A81,#REF!,29,0)*BJ81),"")</f>
        <v/>
      </c>
      <c r="GG81" s="350" t="str">
        <f>IF(BK81&gt;0,(VLOOKUP($A81,#REF!,31,0)*BK81),"")</f>
        <v/>
      </c>
      <c r="GH81" s="349" t="str">
        <f>IF(BL81&gt;0,(VLOOKUP($A81,#REF!,29,0)*BL81),"")</f>
        <v/>
      </c>
      <c r="GI81" s="350" t="str">
        <f>IF(BM81&gt;0,(VLOOKUP($A81,#REF!,31,0)*BM81),"")</f>
        <v/>
      </c>
      <c r="GJ81" s="349" t="str">
        <f>IF(BN81&gt;0,(VLOOKUP($A81,#REF!,29,0)*BN81),"")</f>
        <v/>
      </c>
      <c r="GK81" s="350" t="str">
        <f>IF(BO81&gt;0,(VLOOKUP($A81,#REF!,31,0)*BO81),"")</f>
        <v/>
      </c>
      <c r="GL81" s="349" t="str">
        <f>IF(BP81&gt;0,(VLOOKUP($A81,#REF!,29,0)*BP81),"")</f>
        <v/>
      </c>
      <c r="GM81" s="350" t="str">
        <f>IF(BQ81&gt;0,(VLOOKUP($A81,#REF!,31,0)*BQ81),"")</f>
        <v/>
      </c>
      <c r="GN81" s="349" t="str">
        <f>IF(BR81&gt;0,(VLOOKUP($A81,#REF!,29,0)*BR81),"")</f>
        <v/>
      </c>
      <c r="GO81" s="350" t="str">
        <f>IF(BS81&gt;0,(VLOOKUP($A81,#REF!,31,0)*BS81),"")</f>
        <v/>
      </c>
      <c r="GP81" s="349" t="str">
        <f>IF(BT81&gt;0,(VLOOKUP($A81,#REF!,29,0)*BT81),"")</f>
        <v/>
      </c>
      <c r="GQ81" s="350" t="str">
        <f>IF(BU81&gt;0,(VLOOKUP($A81,#REF!,31,0)*BU81),"")</f>
        <v/>
      </c>
      <c r="GR81" s="349" t="str">
        <f>IF(BV81&gt;0,(VLOOKUP($A81,#REF!,29,0)*BV81),"")</f>
        <v/>
      </c>
      <c r="GS81" s="350" t="str">
        <f>IF(BW81&gt;0,(VLOOKUP($A81,#REF!,31,0)*BW81),"")</f>
        <v/>
      </c>
      <c r="GT81" s="349" t="str">
        <f>IF(BX81&gt;0,(VLOOKUP($A81,#REF!,29,0)*BX81),"")</f>
        <v/>
      </c>
      <c r="GU81" s="350" t="str">
        <f>IF(BY81&gt;0,(VLOOKUP($A81,#REF!,31,0)*BY81),"")</f>
        <v/>
      </c>
      <c r="GV81" s="349" t="str">
        <f>IF(BZ81&gt;0,(VLOOKUP($A81,#REF!,29,0)*BZ81),"")</f>
        <v/>
      </c>
      <c r="GW81" s="350" t="str">
        <f>IF(CA81&gt;0,(VLOOKUP($A81,#REF!,31,0)*CA81),"")</f>
        <v/>
      </c>
      <c r="GX81" s="349" t="str">
        <f>IF(CB81&gt;0,(VLOOKUP($A81,#REF!,29,0)*CB81),"")</f>
        <v/>
      </c>
      <c r="GY81" s="350" t="str">
        <f>IF(CC81&gt;0,(VLOOKUP($A81,#REF!,31,0)*CC81),"")</f>
        <v/>
      </c>
      <c r="GZ81" s="349" t="str">
        <f>IF(CD81&gt;0,(VLOOKUP($A81,#REF!,29,0)*CD81),"")</f>
        <v/>
      </c>
      <c r="HA81" s="350" t="str">
        <f>IF(CE81&gt;0,(VLOOKUP($A81,#REF!,31,0)*CE81),"")</f>
        <v/>
      </c>
      <c r="HB81" s="349" t="str">
        <f>IF(CF81&gt;0,(VLOOKUP($A81,#REF!,29,0)*CF81),"")</f>
        <v/>
      </c>
      <c r="HC81" s="350" t="str">
        <f>IF(CG81&gt;0,(VLOOKUP($A81,#REF!,31,0)*CG81),"")</f>
        <v/>
      </c>
      <c r="HD81" s="349" t="str">
        <f>IF(CH81&gt;0,(VLOOKUP($A81,#REF!,29,0)*CH81),"")</f>
        <v/>
      </c>
      <c r="HE81" s="350" t="str">
        <f>IF(CI81&gt;0,(VLOOKUP($A81,#REF!,31,0)*CI81),"")</f>
        <v/>
      </c>
      <c r="HF81" s="349" t="str">
        <f>IF(CJ81&gt;0,(VLOOKUP($A81,#REF!,29,0)*CJ81),"")</f>
        <v/>
      </c>
      <c r="HG81" s="350" t="str">
        <f>IF(CK81&gt;0,(VLOOKUP($A81,#REF!,31,0)*CK81),"")</f>
        <v/>
      </c>
      <c r="HH81" s="349" t="str">
        <f>IF(CL81&gt;0,(VLOOKUP($A81,#REF!,29,0)*CL81),"")</f>
        <v/>
      </c>
      <c r="HI81" s="350" t="str">
        <f>IF(CM81&gt;0,(VLOOKUP($A81,#REF!,31,0)*CM81),"")</f>
        <v/>
      </c>
      <c r="HJ81" s="349" t="str">
        <f>IF(CN81&gt;0,(VLOOKUP($A81,#REF!,29,0)*CN81),"")</f>
        <v/>
      </c>
      <c r="HK81" s="350" t="str">
        <f>IF(CO81&gt;0,(VLOOKUP($A81,#REF!,31,0)*CO81),"")</f>
        <v/>
      </c>
      <c r="HL81" s="349" t="e">
        <f>IF(CP81&gt;0,(VLOOKUP($A81,#REF!,29,0)*CP81),"")</f>
        <v>#REF!</v>
      </c>
      <c r="HM81" s="350" t="e">
        <f>IF(CQ81&gt;0,(VLOOKUP($A81,#REF!,31,0)*CQ81),"")</f>
        <v>#REF!</v>
      </c>
      <c r="HN81" s="349" t="str">
        <f>IF(CR81&gt;0,(VLOOKUP($A81,#REF!,29,0)*CR81),"")</f>
        <v/>
      </c>
      <c r="HO81" s="350" t="str">
        <f>IF(CS81&gt;0,(VLOOKUP($A81,#REF!,31,0)*CS81),"")</f>
        <v/>
      </c>
      <c r="HP81" s="349" t="str">
        <f>IF(CT81&gt;0,(VLOOKUP($A81,#REF!,29,0)*CT81),"")</f>
        <v/>
      </c>
      <c r="HQ81" s="350" t="str">
        <f>IF(CU81&gt;0,(VLOOKUP($A81,#REF!,31,0)*CU81),"")</f>
        <v/>
      </c>
      <c r="HR81" s="349" t="str">
        <f>IF(CV81&gt;0,(VLOOKUP($A81,#REF!,29,0)*CV81),"")</f>
        <v/>
      </c>
      <c r="HS81" s="350" t="str">
        <f>IF(CW81&gt;0,(VLOOKUP($A81,#REF!,31,0)*CW81),"")</f>
        <v/>
      </c>
      <c r="HT81" s="349" t="str">
        <f>IF(CX81&gt;0,(VLOOKUP($A81,#REF!,29,0)*CX81),"")</f>
        <v/>
      </c>
      <c r="HU81" s="350" t="str">
        <f>IF(CY81&gt;0,(VLOOKUP($A81,#REF!,31,0)*CY81),"")</f>
        <v/>
      </c>
      <c r="HV81" s="349" t="str">
        <f>IF(CZ81&gt;0,(VLOOKUP($A81,#REF!,29,0)*CZ81),"")</f>
        <v/>
      </c>
      <c r="HW81" s="350" t="str">
        <f>IF(DA81&gt;0,(VLOOKUP($A81,#REF!,31,0)*DA81),"")</f>
        <v/>
      </c>
      <c r="HX81" s="349" t="str">
        <f>IF(DB81&gt;0,(VLOOKUP($A81,#REF!,29,0)*DB81),"")</f>
        <v/>
      </c>
      <c r="HY81" s="350" t="str">
        <f>IF(DC81&gt;0,(VLOOKUP($A81,#REF!,31,0)*DC81),"")</f>
        <v/>
      </c>
      <c r="HZ81" s="349" t="str">
        <f>IF(DD81&gt;0,(VLOOKUP($A81,#REF!,29,0)*DD81),"")</f>
        <v/>
      </c>
      <c r="IA81" s="350" t="str">
        <f>IF(DE81&gt;0,(VLOOKUP($A81,#REF!,31,0)*DE81),"")</f>
        <v/>
      </c>
      <c r="IB81" s="349" t="str">
        <f>IF(DF81&gt;0,(VLOOKUP($A81,#REF!,29,0)*DF81),"")</f>
        <v/>
      </c>
      <c r="IC81" s="350" t="str">
        <f>IF(DG81&gt;0,(VLOOKUP($A81,#REF!,31,0)*DG81),"")</f>
        <v/>
      </c>
      <c r="ID81" s="344"/>
      <c r="IE81" s="344"/>
      <c r="IF81" s="344"/>
    </row>
    <row r="82" spans="1:240" x14ac:dyDescent="0.25">
      <c r="A82" s="5" t="s">
        <v>1877</v>
      </c>
      <c r="B82" s="378" t="s">
        <v>1869</v>
      </c>
      <c r="C82" s="369" t="s">
        <v>1870</v>
      </c>
      <c r="D82" s="217">
        <f t="shared" si="354"/>
        <v>136</v>
      </c>
      <c r="E82" s="215"/>
      <c r="F82" s="379"/>
      <c r="G82" s="222"/>
      <c r="H82" s="379"/>
      <c r="I82" s="222"/>
      <c r="J82" s="379"/>
      <c r="K82" s="222"/>
      <c r="L82" s="379"/>
      <c r="M82" s="222"/>
      <c r="N82" s="379"/>
      <c r="O82" s="222"/>
      <c r="P82" s="379"/>
      <c r="Q82" s="222"/>
      <c r="R82" s="379"/>
      <c r="S82" s="222"/>
      <c r="T82" s="379"/>
      <c r="U82" s="222"/>
      <c r="V82" s="379"/>
      <c r="W82" s="222"/>
      <c r="X82" s="379"/>
      <c r="Y82" s="222"/>
      <c r="Z82" s="379"/>
      <c r="AA82" s="380"/>
      <c r="AB82" s="379"/>
      <c r="AC82" s="222"/>
      <c r="AD82" s="379"/>
      <c r="AE82" s="380"/>
      <c r="AF82" s="379"/>
      <c r="AG82" s="222"/>
      <c r="AH82" s="379"/>
      <c r="AI82" s="222"/>
      <c r="AJ82" s="379"/>
      <c r="AK82" s="222"/>
      <c r="AL82" s="379"/>
      <c r="AM82" s="222"/>
      <c r="AN82" s="379"/>
      <c r="AO82" s="222"/>
      <c r="AP82" s="379"/>
      <c r="AQ82" s="222"/>
      <c r="AR82" s="379"/>
      <c r="AS82" s="222"/>
      <c r="AT82" s="379"/>
      <c r="AU82" s="222"/>
      <c r="AV82" s="379"/>
      <c r="AW82" s="222"/>
      <c r="AX82" s="379"/>
      <c r="AY82" s="222"/>
      <c r="AZ82" s="379"/>
      <c r="BA82" s="222"/>
      <c r="BB82" s="379"/>
      <c r="BC82" s="222"/>
      <c r="BD82" s="379"/>
      <c r="BE82" s="222"/>
      <c r="BF82" s="379"/>
      <c r="BG82" s="222"/>
      <c r="BH82" s="379"/>
      <c r="BI82" s="222"/>
      <c r="BJ82" s="379"/>
      <c r="BK82" s="222"/>
      <c r="BL82" s="379"/>
      <c r="BM82" s="222"/>
      <c r="BN82" s="379"/>
      <c r="BO82" s="222"/>
      <c r="BP82" s="379"/>
      <c r="BQ82" s="380"/>
      <c r="BR82" s="379"/>
      <c r="BS82" s="222"/>
      <c r="BT82" s="379"/>
      <c r="BU82" s="222"/>
      <c r="BV82" s="379"/>
      <c r="BW82" s="222"/>
      <c r="BX82" s="379"/>
      <c r="BY82" s="222"/>
      <c r="BZ82" s="379"/>
      <c r="CA82" s="222"/>
      <c r="CB82" s="379"/>
      <c r="CC82" s="380"/>
      <c r="CD82" s="379"/>
      <c r="CE82" s="222"/>
      <c r="CF82" s="379"/>
      <c r="CG82" s="222"/>
      <c r="CH82" s="379"/>
      <c r="CI82" s="222"/>
      <c r="CJ82" s="379"/>
      <c r="CK82" s="222"/>
      <c r="CL82" s="379"/>
      <c r="CM82" s="222"/>
      <c r="CN82" s="379"/>
      <c r="CO82" s="222"/>
      <c r="CP82" s="379"/>
      <c r="CQ82" s="222"/>
      <c r="CR82" s="379"/>
      <c r="CS82" s="222"/>
      <c r="CT82" s="379"/>
      <c r="CU82" s="380"/>
      <c r="CV82" s="379"/>
      <c r="CW82" s="222"/>
      <c r="CX82" s="379">
        <v>96</v>
      </c>
      <c r="CY82" s="222">
        <v>32</v>
      </c>
      <c r="CZ82" s="379"/>
      <c r="DA82" s="222"/>
      <c r="DB82" s="379">
        <v>8</v>
      </c>
      <c r="DC82" s="222"/>
      <c r="DD82" s="379"/>
      <c r="DE82" s="380"/>
      <c r="DF82" s="379"/>
      <c r="DG82" s="380"/>
      <c r="DH82" s="73"/>
      <c r="DI82" s="207"/>
      <c r="DJ82" s="79"/>
      <c r="DK82" s="73"/>
      <c r="DL82" s="78"/>
      <c r="DM82" s="79"/>
      <c r="DN82" s="5"/>
      <c r="DO82" s="12"/>
      <c r="DP82" s="311"/>
      <c r="DQ82" s="5"/>
      <c r="DR82" s="222"/>
      <c r="DS82" s="5"/>
      <c r="DT82" s="31">
        <f t="shared" si="349"/>
        <v>104</v>
      </c>
      <c r="DU82" s="31" t="e">
        <f>(DT82*(VLOOKUP(A82,#REF!,29,0)))-(IF(DO82="x",MROUND(DP82*(VLOOKUP(A82,#REF!,29,0)*0.08),0.05),0))</f>
        <v>#REF!</v>
      </c>
      <c r="DV82" s="31">
        <f t="shared" si="350"/>
        <v>32</v>
      </c>
      <c r="DW82" s="31" t="e">
        <f>(DV82*(VLOOKUP(A82,#REF!,31,0)))</f>
        <v>#REF!</v>
      </c>
      <c r="DX82" s="318" t="e">
        <f>VLOOKUP(A82,#REF!,33,0)</f>
        <v>#REF!</v>
      </c>
      <c r="DY82" s="31" t="e">
        <f t="shared" ref="DY82" si="359">DX82-(DW82+DU82)</f>
        <v>#REF!</v>
      </c>
      <c r="DZ82" s="309" t="e">
        <f t="shared" ref="DZ82" si="360">IF(DY82=0,"","!!")</f>
        <v>#REF!</v>
      </c>
      <c r="EA82" s="5"/>
      <c r="EB82" s="41" t="str">
        <f>IF(F82&gt;0,(VLOOKUP($A82,#REF!,29,0)*F82),"")</f>
        <v/>
      </c>
      <c r="EC82" s="55" t="str">
        <f>IF(G82&gt;0,(VLOOKUP($A82,#REF!,31,0)*G82),"")</f>
        <v/>
      </c>
      <c r="ED82" s="41" t="str">
        <f>IF(H82&gt;0,(VLOOKUP($A82,#REF!,29,0)*H82),"")</f>
        <v/>
      </c>
      <c r="EE82" s="55" t="str">
        <f>IF(I82&gt;0,(VLOOKUP($A82,#REF!,31,0)*I82),"")</f>
        <v/>
      </c>
      <c r="EF82" s="41" t="str">
        <f>IF(J82&gt;0,(VLOOKUP($A82,#REF!,29,0)*J82),"")</f>
        <v/>
      </c>
      <c r="EG82" s="55" t="str">
        <f>IF(K82&gt;0,(VLOOKUP($A82,#REF!,31,0)*K82),"")</f>
        <v/>
      </c>
      <c r="EH82" s="41" t="str">
        <f>IF(L82&gt;0,(VLOOKUP($A82,#REF!,29,0)*L82),"")</f>
        <v/>
      </c>
      <c r="EI82" s="55" t="str">
        <f>IF(M82&gt;0,(VLOOKUP($A82,#REF!,31,0)*M82),"")</f>
        <v/>
      </c>
      <c r="EJ82" s="41" t="str">
        <f>IF(N82&gt;0,(VLOOKUP($A82,#REF!,29,0)*N82),"")</f>
        <v/>
      </c>
      <c r="EK82" s="55" t="str">
        <f>IF(O82&gt;0,(VLOOKUP($A82,#REF!,31,0)*O82),"")</f>
        <v/>
      </c>
      <c r="EL82" s="41" t="str">
        <f>IF(P82&gt;0,(VLOOKUP($A82,#REF!,29,0)*P82),"")</f>
        <v/>
      </c>
      <c r="EM82" s="55" t="str">
        <f>IF(Q82&gt;0,(VLOOKUP($A82,#REF!,31,0)*Q82),"")</f>
        <v/>
      </c>
      <c r="EN82" s="41" t="str">
        <f>IF(R82&gt;0,(VLOOKUP($A82,#REF!,29,0)*R82),"")</f>
        <v/>
      </c>
      <c r="EO82" s="55" t="str">
        <f>IF(S82&gt;0,(VLOOKUP($A82,#REF!,31,0)*S82),"")</f>
        <v/>
      </c>
      <c r="EP82" s="41" t="str">
        <f>IF(T82&gt;0,(VLOOKUP($A82,#REF!,29,0)*T82),"")</f>
        <v/>
      </c>
      <c r="EQ82" s="55" t="str">
        <f>IF(U82&gt;0,(VLOOKUP($A82,#REF!,31,0)*U82),"")</f>
        <v/>
      </c>
      <c r="ER82" s="41" t="str">
        <f>IF(V82&gt;0,(VLOOKUP($A82,#REF!,29,0)*V82),"")</f>
        <v/>
      </c>
      <c r="ES82" s="55" t="str">
        <f>IF(W82&gt;0,(VLOOKUP($A82,#REF!,31,0)*W82),"")</f>
        <v/>
      </c>
      <c r="ET82" s="41" t="str">
        <f>IF(X82&gt;0,(VLOOKUP($A82,#REF!,29,0)*X82),"")</f>
        <v/>
      </c>
      <c r="EU82" s="55" t="str">
        <f>IF(Y82&gt;0,(VLOOKUP($A82,#REF!,31,0)*Y82),"")</f>
        <v/>
      </c>
      <c r="EV82" s="41" t="str">
        <f>IF(Z82&gt;0,(VLOOKUP($A82,#REF!,29,0)*Z82),"")</f>
        <v/>
      </c>
      <c r="EW82" s="55" t="str">
        <f>IF(AA82&gt;0,(VLOOKUP($A82,#REF!,31,0)*AA82),"")</f>
        <v/>
      </c>
      <c r="EX82" s="41" t="str">
        <f>IF(AB82&gt;0,(VLOOKUP($A82,#REF!,29,0)*AB82),"")</f>
        <v/>
      </c>
      <c r="EY82" s="55" t="str">
        <f>IF(AC82&gt;0,(VLOOKUP($A82,#REF!,31,0)*AC82),"")</f>
        <v/>
      </c>
      <c r="EZ82" s="41" t="str">
        <f>IF(AD82&gt;0,(VLOOKUP($A82,#REF!,29,0)*AD82),"")</f>
        <v/>
      </c>
      <c r="FA82" s="55" t="str">
        <f>IF(AE82&gt;0,(VLOOKUP($A82,#REF!,31,0)*AE82),"")</f>
        <v/>
      </c>
      <c r="FB82" s="41" t="str">
        <f>IF(AF82&gt;0,(VLOOKUP($A82,#REF!,29,0)*AF82),"")</f>
        <v/>
      </c>
      <c r="FC82" s="55" t="str">
        <f>IF(AG82&gt;0,(VLOOKUP($A82,#REF!,31,0)*AG82),"")</f>
        <v/>
      </c>
      <c r="FD82" s="41" t="str">
        <f>IF(AH82&gt;0,(VLOOKUP($A82,#REF!,29,0)*AH82),"")</f>
        <v/>
      </c>
      <c r="FE82" s="55" t="str">
        <f>IF(AI82&gt;0,(VLOOKUP($A82,#REF!,31,0)*AI82),"")</f>
        <v/>
      </c>
      <c r="FF82" s="41" t="str">
        <f>IF(AJ82&gt;0,(VLOOKUP($A82,#REF!,29,0)*AJ82),"")</f>
        <v/>
      </c>
      <c r="FG82" s="55" t="str">
        <f>IF(AK82&gt;0,(VLOOKUP($A82,#REF!,31,0)*AK82),"")</f>
        <v/>
      </c>
      <c r="FH82" s="41" t="str">
        <f>IF(AL82&gt;0,(VLOOKUP($A82,#REF!,29,0)*AL82),"")</f>
        <v/>
      </c>
      <c r="FI82" s="55" t="str">
        <f>IF(AM82&gt;0,(VLOOKUP($A82,#REF!,31,0)*AM82),"")</f>
        <v/>
      </c>
      <c r="FJ82" s="41" t="str">
        <f>IF(AN82&gt;0,(VLOOKUP($A82,#REF!,29,0)*AN82),"")</f>
        <v/>
      </c>
      <c r="FK82" s="55" t="str">
        <f>IF(AO82&gt;0,(VLOOKUP($A82,#REF!,31,0)*AO82),"")</f>
        <v/>
      </c>
      <c r="FL82" s="41" t="str">
        <f>IF(AP82&gt;0,(VLOOKUP($A82,#REF!,29,0)*AP82),"")</f>
        <v/>
      </c>
      <c r="FM82" s="55" t="str">
        <f>IF(AQ82&gt;0,(VLOOKUP($A82,#REF!,31,0)*AQ82),"")</f>
        <v/>
      </c>
      <c r="FN82" s="41" t="str">
        <f>IF(AR82&gt;0,(VLOOKUP($A82,#REF!,29,0)*AR82),"")</f>
        <v/>
      </c>
      <c r="FO82" s="55" t="str">
        <f>IF(AS82&gt;0,(VLOOKUP($A82,#REF!,31,0)*AS82),"")</f>
        <v/>
      </c>
      <c r="FP82" s="41" t="str">
        <f>IF(AT82&gt;0,(VLOOKUP($A82,#REF!,29,0)*AT82),"")</f>
        <v/>
      </c>
      <c r="FQ82" s="55" t="str">
        <f>IF(AU82&gt;0,(VLOOKUP($A82,#REF!,31,0)*AU82),"")</f>
        <v/>
      </c>
      <c r="FR82" s="41" t="str">
        <f>IF(AV82&gt;0,(VLOOKUP($A82,#REF!,29,0)*AV82),"")</f>
        <v/>
      </c>
      <c r="FS82" s="55" t="str">
        <f>IF(AW82&gt;0,(VLOOKUP($A82,#REF!,31,0)*AW82),"")</f>
        <v/>
      </c>
      <c r="FT82" s="41" t="str">
        <f>IF(AX82&gt;0,(VLOOKUP($A82,#REF!,29,0)*AX82),"")</f>
        <v/>
      </c>
      <c r="FU82" s="55" t="str">
        <f>IF(AY82&gt;0,(VLOOKUP($A82,#REF!,31,0)*AY82),"")</f>
        <v/>
      </c>
      <c r="FV82" s="41" t="str">
        <f>IF(AZ82&gt;0,(VLOOKUP($A82,#REF!,29,0)*AZ82),"")</f>
        <v/>
      </c>
      <c r="FW82" s="55" t="str">
        <f>IF(BA82&gt;0,(VLOOKUP($A82,#REF!,31,0)*BA82),"")</f>
        <v/>
      </c>
      <c r="FX82" s="41" t="str">
        <f>IF(BB82&gt;0,(VLOOKUP($A82,#REF!,29,0)*BB82),"")</f>
        <v/>
      </c>
      <c r="FY82" s="55" t="str">
        <f>IF(BC82&gt;0,(VLOOKUP($A82,#REF!,31,0)*BC82),"")</f>
        <v/>
      </c>
      <c r="FZ82" s="41" t="str">
        <f>IF(BD82&gt;0,(VLOOKUP($A82,#REF!,29,0)*BD82),"")</f>
        <v/>
      </c>
      <c r="GA82" s="55" t="str">
        <f>IF(BE82&gt;0,(VLOOKUP($A82,#REF!,31,0)*BE82),"")</f>
        <v/>
      </c>
      <c r="GB82" s="41" t="str">
        <f>IF(BF82&gt;0,(VLOOKUP($A82,#REF!,29,0)*BF82),"")</f>
        <v/>
      </c>
      <c r="GC82" s="55" t="str">
        <f>IF(BG82&gt;0,(VLOOKUP($A82,#REF!,31,0)*BG82),"")</f>
        <v/>
      </c>
      <c r="GD82" s="41" t="str">
        <f>IF(BH82&gt;0,(VLOOKUP($A82,#REF!,29,0)*BH82),"")</f>
        <v/>
      </c>
      <c r="GE82" s="55" t="str">
        <f>IF(BI82&gt;0,(VLOOKUP($A82,#REF!,31,0)*BI82),"")</f>
        <v/>
      </c>
      <c r="GF82" s="41" t="str">
        <f>IF(BJ82&gt;0,(VLOOKUP($A82,#REF!,29,0)*BJ82),"")</f>
        <v/>
      </c>
      <c r="GG82" s="55" t="str">
        <f>IF(BK82&gt;0,(VLOOKUP($A82,#REF!,31,0)*BK82),"")</f>
        <v/>
      </c>
      <c r="GH82" s="41" t="str">
        <f>IF(BL82&gt;0,(VLOOKUP($A82,#REF!,29,0)*BL82),"")</f>
        <v/>
      </c>
      <c r="GI82" s="55" t="str">
        <f>IF(BM82&gt;0,(VLOOKUP($A82,#REF!,31,0)*BM82),"")</f>
        <v/>
      </c>
      <c r="GJ82" s="41" t="str">
        <f>IF(BN82&gt;0,(VLOOKUP($A82,#REF!,29,0)*BN82),"")</f>
        <v/>
      </c>
      <c r="GK82" s="55" t="str">
        <f>IF(BO82&gt;0,(VLOOKUP($A82,#REF!,31,0)*BO82),"")</f>
        <v/>
      </c>
      <c r="GL82" s="41" t="str">
        <f>IF(BP82&gt;0,(VLOOKUP($A82,#REF!,29,0)*BP82),"")</f>
        <v/>
      </c>
      <c r="GM82" s="55" t="str">
        <f>IF(BQ82&gt;0,(VLOOKUP($A82,#REF!,31,0)*BQ82),"")</f>
        <v/>
      </c>
      <c r="GN82" s="41" t="str">
        <f>IF(BR82&gt;0,(VLOOKUP($A82,#REF!,29,0)*BR82),"")</f>
        <v/>
      </c>
      <c r="GO82" s="55" t="str">
        <f>IF(BS82&gt;0,(VLOOKUP($A82,#REF!,31,0)*BS82),"")</f>
        <v/>
      </c>
      <c r="GP82" s="41" t="str">
        <f>IF(BT82&gt;0,(VLOOKUP($A82,#REF!,29,0)*BT82),"")</f>
        <v/>
      </c>
      <c r="GQ82" s="55" t="str">
        <f>IF(BU82&gt;0,(VLOOKUP($A82,#REF!,31,0)*BU82),"")</f>
        <v/>
      </c>
      <c r="GR82" s="41" t="str">
        <f>IF(BV82&gt;0,(VLOOKUP($A82,#REF!,29,0)*BV82),"")</f>
        <v/>
      </c>
      <c r="GS82" s="55" t="str">
        <f>IF(BW82&gt;0,(VLOOKUP($A82,#REF!,31,0)*BW82),"")</f>
        <v/>
      </c>
      <c r="GT82" s="41" t="str">
        <f>IF(BX82&gt;0,(VLOOKUP($A82,#REF!,29,0)*BX82),"")</f>
        <v/>
      </c>
      <c r="GU82" s="55" t="str">
        <f>IF(BY82&gt;0,(VLOOKUP($A82,#REF!,31,0)*BY82),"")</f>
        <v/>
      </c>
      <c r="GV82" s="41" t="str">
        <f>IF(BZ82&gt;0,(VLOOKUP($A82,#REF!,29,0)*BZ82),"")</f>
        <v/>
      </c>
      <c r="GW82" s="55" t="str">
        <f>IF(CA82&gt;0,(VLOOKUP($A82,#REF!,31,0)*CA82),"")</f>
        <v/>
      </c>
      <c r="GX82" s="41" t="str">
        <f>IF(CB82&gt;0,(VLOOKUP($A82,#REF!,29,0)*CB82),"")</f>
        <v/>
      </c>
      <c r="GY82" s="55" t="str">
        <f>IF(CC82&gt;0,(VLOOKUP($A82,#REF!,31,0)*CC82),"")</f>
        <v/>
      </c>
      <c r="GZ82" s="41" t="str">
        <f>IF(CD82&gt;0,(VLOOKUP($A82,#REF!,29,0)*CD82),"")</f>
        <v/>
      </c>
      <c r="HA82" s="55" t="str">
        <f>IF(CE82&gt;0,(VLOOKUP($A82,#REF!,31,0)*CE82),"")</f>
        <v/>
      </c>
      <c r="HB82" s="41" t="str">
        <f>IF(CF82&gt;0,(VLOOKUP($A82,#REF!,29,0)*CF82),"")</f>
        <v/>
      </c>
      <c r="HC82" s="55" t="str">
        <f>IF(CG82&gt;0,(VLOOKUP($A82,#REF!,31,0)*CG82),"")</f>
        <v/>
      </c>
      <c r="HD82" s="41" t="str">
        <f>IF(CH82&gt;0,(VLOOKUP($A82,#REF!,29,0)*CH82),"")</f>
        <v/>
      </c>
      <c r="HE82" s="55" t="str">
        <f>IF(CI82&gt;0,(VLOOKUP($A82,#REF!,31,0)*CI82),"")</f>
        <v/>
      </c>
      <c r="HF82" s="41" t="str">
        <f>IF(CJ82&gt;0,(VLOOKUP($A82,#REF!,29,0)*CJ82),"")</f>
        <v/>
      </c>
      <c r="HG82" s="55" t="str">
        <f>IF(CK82&gt;0,(VLOOKUP($A82,#REF!,31,0)*CK82),"")</f>
        <v/>
      </c>
      <c r="HH82" s="41" t="str">
        <f>IF(CL82&gt;0,(VLOOKUP($A82,#REF!,29,0)*CL82),"")</f>
        <v/>
      </c>
      <c r="HI82" s="55" t="str">
        <f>IF(CM82&gt;0,(VLOOKUP($A82,#REF!,31,0)*CM82),"")</f>
        <v/>
      </c>
      <c r="HJ82" s="41" t="str">
        <f>IF(CN82&gt;0,(VLOOKUP($A82,#REF!,29,0)*CN82),"")</f>
        <v/>
      </c>
      <c r="HK82" s="55" t="str">
        <f>IF(CO82&gt;0,(VLOOKUP($A82,#REF!,31,0)*CO82),"")</f>
        <v/>
      </c>
      <c r="HL82" s="41" t="str">
        <f>IF(CP82&gt;0,(VLOOKUP($A82,#REF!,29,0)*CP82),"")</f>
        <v/>
      </c>
      <c r="HM82" s="55" t="str">
        <f>IF(CQ82&gt;0,(VLOOKUP($A82,#REF!,31,0)*CQ82),"")</f>
        <v/>
      </c>
      <c r="HN82" s="41" t="str">
        <f>IF(CR82&gt;0,(VLOOKUP($A82,#REF!,29,0)*CR82),"")</f>
        <v/>
      </c>
      <c r="HO82" s="55" t="str">
        <f>IF(CS82&gt;0,(VLOOKUP($A82,#REF!,31,0)*CS82),"")</f>
        <v/>
      </c>
      <c r="HP82" s="41" t="str">
        <f>IF(CT82&gt;0,(VLOOKUP($A82,#REF!,29,0)*CT82),"")</f>
        <v/>
      </c>
      <c r="HQ82" s="55" t="str">
        <f>IF(CU82&gt;0,(VLOOKUP($A82,#REF!,31,0)*CU82),"")</f>
        <v/>
      </c>
      <c r="HR82" s="41" t="str">
        <f>IF(CV82&gt;0,(VLOOKUP($A82,#REF!,29,0)*CV82),"")</f>
        <v/>
      </c>
      <c r="HS82" s="55" t="str">
        <f>IF(CW82&gt;0,(VLOOKUP($A82,#REF!,31,0)*CW82),"")</f>
        <v/>
      </c>
      <c r="HT82" s="41" t="e">
        <f>IF(CX82&gt;0,(VLOOKUP($A82,#REF!,29,0)*CX82),"")</f>
        <v>#REF!</v>
      </c>
      <c r="HU82" s="55" t="e">
        <f>IF(CY82&gt;0,(VLOOKUP($A82,#REF!,31,0)*CY82),"")</f>
        <v>#REF!</v>
      </c>
      <c r="HV82" s="41" t="str">
        <f>IF(CZ82&gt;0,(VLOOKUP($A82,#REF!,29,0)*CZ82),"")</f>
        <v/>
      </c>
      <c r="HW82" s="55" t="str">
        <f>IF(DA82&gt;0,(VLOOKUP($A82,#REF!,31,0)*DA82),"")</f>
        <v/>
      </c>
      <c r="HX82" s="41" t="e">
        <f>IF(DB82&gt;0,(VLOOKUP($A82,#REF!,29,0)*DB82),"")</f>
        <v>#REF!</v>
      </c>
      <c r="HY82" s="55" t="str">
        <f>IF(DC82&gt;0,(VLOOKUP($A82,#REF!,31,0)*DC82),"")</f>
        <v/>
      </c>
      <c r="HZ82" s="41" t="str">
        <f>IF(DD82&gt;0,(VLOOKUP($A82,#REF!,29,0)*DD82),"")</f>
        <v/>
      </c>
      <c r="IA82" s="55" t="str">
        <f>IF(DE82&gt;0,(VLOOKUP($A82,#REF!,31,0)*DE82),"")</f>
        <v/>
      </c>
      <c r="IB82" s="41" t="str">
        <f>IF(DF82&gt;0,(VLOOKUP($A82,#REF!,29,0)*DF82),"")</f>
        <v/>
      </c>
      <c r="IC82" s="55" t="str">
        <f>IF(DG82&gt;0,(VLOOKUP($A82,#REF!,31,0)*DG82),"")</f>
        <v/>
      </c>
      <c r="ID82" s="5"/>
      <c r="IE82" s="5"/>
      <c r="IF82" s="5"/>
    </row>
    <row r="83" spans="1:240" x14ac:dyDescent="0.25">
      <c r="A83" s="344" t="s">
        <v>295</v>
      </c>
      <c r="B83" s="360" t="s">
        <v>81</v>
      </c>
      <c r="C83" s="361" t="s">
        <v>82</v>
      </c>
      <c r="D83" s="347">
        <f t="shared" si="354"/>
        <v>134.5</v>
      </c>
      <c r="E83" s="348"/>
      <c r="F83" s="362"/>
      <c r="G83" s="363"/>
      <c r="H83" s="362"/>
      <c r="I83" s="363"/>
      <c r="J83" s="362"/>
      <c r="K83" s="363"/>
      <c r="L83" s="362"/>
      <c r="M83" s="363"/>
      <c r="N83" s="362"/>
      <c r="O83" s="363"/>
      <c r="P83" s="362"/>
      <c r="Q83" s="363"/>
      <c r="R83" s="362"/>
      <c r="S83" s="363"/>
      <c r="T83" s="362"/>
      <c r="U83" s="363"/>
      <c r="V83" s="362"/>
      <c r="W83" s="363"/>
      <c r="X83" s="362"/>
      <c r="Y83" s="363"/>
      <c r="Z83" s="362"/>
      <c r="AA83" s="364"/>
      <c r="AB83" s="362"/>
      <c r="AC83" s="363"/>
      <c r="AD83" s="362"/>
      <c r="AE83" s="364"/>
      <c r="AF83" s="362"/>
      <c r="AG83" s="363"/>
      <c r="AH83" s="362"/>
      <c r="AI83" s="363"/>
      <c r="AJ83" s="362"/>
      <c r="AK83" s="363"/>
      <c r="AL83" s="362"/>
      <c r="AM83" s="363"/>
      <c r="AN83" s="362"/>
      <c r="AO83" s="363"/>
      <c r="AP83" s="362"/>
      <c r="AQ83" s="363"/>
      <c r="AR83" s="362"/>
      <c r="AS83" s="363"/>
      <c r="AT83" s="362"/>
      <c r="AU83" s="363"/>
      <c r="AV83" s="362"/>
      <c r="AW83" s="363"/>
      <c r="AX83" s="362"/>
      <c r="AY83" s="363"/>
      <c r="AZ83" s="362"/>
      <c r="BA83" s="363"/>
      <c r="BB83" s="362"/>
      <c r="BC83" s="363"/>
      <c r="BD83" s="362"/>
      <c r="BE83" s="363"/>
      <c r="BF83" s="362"/>
      <c r="BG83" s="363"/>
      <c r="BH83" s="362"/>
      <c r="BI83" s="363"/>
      <c r="BJ83" s="362"/>
      <c r="BK83" s="363"/>
      <c r="BL83" s="362"/>
      <c r="BM83" s="363"/>
      <c r="BN83" s="362"/>
      <c r="BO83" s="363"/>
      <c r="BP83" s="362"/>
      <c r="BQ83" s="364"/>
      <c r="BR83" s="362"/>
      <c r="BS83" s="363"/>
      <c r="BT83" s="362"/>
      <c r="BU83" s="363"/>
      <c r="BV83" s="362"/>
      <c r="BW83" s="363"/>
      <c r="BX83" s="362"/>
      <c r="BY83" s="363"/>
      <c r="BZ83" s="362"/>
      <c r="CA83" s="363"/>
      <c r="CB83" s="362"/>
      <c r="CC83" s="364"/>
      <c r="CD83" s="362"/>
      <c r="CE83" s="363"/>
      <c r="CF83" s="362"/>
      <c r="CG83" s="363"/>
      <c r="CH83" s="362"/>
      <c r="CI83" s="363"/>
      <c r="CJ83" s="362"/>
      <c r="CK83" s="363"/>
      <c r="CL83" s="362"/>
      <c r="CM83" s="363"/>
      <c r="CN83" s="362"/>
      <c r="CO83" s="363"/>
      <c r="CP83" s="362">
        <v>113.5</v>
      </c>
      <c r="CQ83" s="363">
        <v>21</v>
      </c>
      <c r="CR83" s="362"/>
      <c r="CS83" s="363"/>
      <c r="CT83" s="362"/>
      <c r="CU83" s="364"/>
      <c r="CV83" s="362"/>
      <c r="CW83" s="363"/>
      <c r="CX83" s="362"/>
      <c r="CY83" s="363"/>
      <c r="CZ83" s="362"/>
      <c r="DA83" s="363"/>
      <c r="DB83" s="362"/>
      <c r="DC83" s="363"/>
      <c r="DD83" s="362"/>
      <c r="DE83" s="364"/>
      <c r="DF83" s="362"/>
      <c r="DG83" s="364"/>
      <c r="DH83" s="352"/>
      <c r="DI83" s="365"/>
      <c r="DJ83" s="363"/>
      <c r="DK83" s="352"/>
      <c r="DL83" s="365"/>
      <c r="DM83" s="363"/>
      <c r="DN83" s="344"/>
      <c r="DO83" s="366"/>
      <c r="DP83" s="367"/>
      <c r="DQ83" s="344"/>
      <c r="DR83" s="363"/>
      <c r="DS83" s="344"/>
      <c r="DT83" s="357">
        <f t="shared" si="349"/>
        <v>113.5</v>
      </c>
      <c r="DU83" s="357" t="e">
        <f>(DT83*(VLOOKUP(A83,#REF!,29,0)))-(IF(DO83="x",MROUND(DP83*(VLOOKUP(A83,#REF!,29,0)*0.08),0.05),0))</f>
        <v>#REF!</v>
      </c>
      <c r="DV83" s="357">
        <f t="shared" si="350"/>
        <v>21</v>
      </c>
      <c r="DW83" s="357" t="e">
        <f>(DV83*(VLOOKUP(A83,#REF!,31,0)))</f>
        <v>#REF!</v>
      </c>
      <c r="DX83" s="358" t="e">
        <f>VLOOKUP(A83,#REF!,33,0)</f>
        <v>#REF!</v>
      </c>
      <c r="DY83" s="357" t="e">
        <f t="shared" si="351"/>
        <v>#REF!</v>
      </c>
      <c r="DZ83" s="359" t="e">
        <f t="shared" si="279"/>
        <v>#REF!</v>
      </c>
      <c r="EA83" s="344"/>
      <c r="EB83" s="349" t="str">
        <f>IF(F83&gt;0,(VLOOKUP($A83,#REF!,29,0)*F83),"")</f>
        <v/>
      </c>
      <c r="EC83" s="350" t="str">
        <f>IF(G83&gt;0,(VLOOKUP($A83,#REF!,31,0)*G83),"")</f>
        <v/>
      </c>
      <c r="ED83" s="349" t="str">
        <f>IF(H83&gt;0,(VLOOKUP($A83,#REF!,29,0)*H83),"")</f>
        <v/>
      </c>
      <c r="EE83" s="350" t="str">
        <f>IF(I83&gt;0,(VLOOKUP($A83,#REF!,31,0)*I83),"")</f>
        <v/>
      </c>
      <c r="EF83" s="349" t="str">
        <f>IF(J83&gt;0,(VLOOKUP($A83,#REF!,29,0)*J83),"")</f>
        <v/>
      </c>
      <c r="EG83" s="350" t="str">
        <f>IF(K83&gt;0,(VLOOKUP($A83,#REF!,31,0)*K83),"")</f>
        <v/>
      </c>
      <c r="EH83" s="349" t="str">
        <f>IF(L83&gt;0,(VLOOKUP($A83,#REF!,29,0)*L83),"")</f>
        <v/>
      </c>
      <c r="EI83" s="350" t="str">
        <f>IF(M83&gt;0,(VLOOKUP($A83,#REF!,31,0)*M83),"")</f>
        <v/>
      </c>
      <c r="EJ83" s="349" t="str">
        <f>IF(N83&gt;0,(VLOOKUP($A83,#REF!,29,0)*N83),"")</f>
        <v/>
      </c>
      <c r="EK83" s="350" t="str">
        <f>IF(O83&gt;0,(VLOOKUP($A83,#REF!,31,0)*O83),"")</f>
        <v/>
      </c>
      <c r="EL83" s="349" t="str">
        <f>IF(P83&gt;0,(VLOOKUP($A83,#REF!,29,0)*P83),"")</f>
        <v/>
      </c>
      <c r="EM83" s="350" t="str">
        <f>IF(Q83&gt;0,(VLOOKUP($A83,#REF!,31,0)*Q83),"")</f>
        <v/>
      </c>
      <c r="EN83" s="349" t="str">
        <f>IF(R83&gt;0,(VLOOKUP($A83,#REF!,29,0)*R83),"")</f>
        <v/>
      </c>
      <c r="EO83" s="350" t="str">
        <f>IF(S83&gt;0,(VLOOKUP($A83,#REF!,31,0)*S83),"")</f>
        <v/>
      </c>
      <c r="EP83" s="349" t="str">
        <f>IF(T83&gt;0,(VLOOKUP($A83,#REF!,29,0)*T83),"")</f>
        <v/>
      </c>
      <c r="EQ83" s="350" t="str">
        <f>IF(U83&gt;0,(VLOOKUP($A83,#REF!,31,0)*U83),"")</f>
        <v/>
      </c>
      <c r="ER83" s="349" t="str">
        <f>IF(V83&gt;0,(VLOOKUP($A83,#REF!,29,0)*V83),"")</f>
        <v/>
      </c>
      <c r="ES83" s="350" t="str">
        <f>IF(W83&gt;0,(VLOOKUP($A83,#REF!,31,0)*W83),"")</f>
        <v/>
      </c>
      <c r="ET83" s="349" t="str">
        <f>IF(X83&gt;0,(VLOOKUP($A83,#REF!,29,0)*X83),"")</f>
        <v/>
      </c>
      <c r="EU83" s="350" t="str">
        <f>IF(Y83&gt;0,(VLOOKUP($A83,#REF!,31,0)*Y83),"")</f>
        <v/>
      </c>
      <c r="EV83" s="349" t="str">
        <f>IF(Z83&gt;0,(VLOOKUP($A83,#REF!,29,0)*Z83),"")</f>
        <v/>
      </c>
      <c r="EW83" s="350" t="str">
        <f>IF(AA83&gt;0,(VLOOKUP($A83,#REF!,31,0)*AA83),"")</f>
        <v/>
      </c>
      <c r="EX83" s="349" t="str">
        <f>IF(AB83&gt;0,(VLOOKUP($A83,#REF!,29,0)*AB83),"")</f>
        <v/>
      </c>
      <c r="EY83" s="350" t="str">
        <f>IF(AC83&gt;0,(VLOOKUP($A83,#REF!,31,0)*AC83),"")</f>
        <v/>
      </c>
      <c r="EZ83" s="349" t="str">
        <f>IF(AD83&gt;0,(VLOOKUP($A83,#REF!,29,0)*AD83),"")</f>
        <v/>
      </c>
      <c r="FA83" s="350" t="str">
        <f>IF(AE83&gt;0,(VLOOKUP($A83,#REF!,31,0)*AE83),"")</f>
        <v/>
      </c>
      <c r="FB83" s="349" t="str">
        <f>IF(AF83&gt;0,(VLOOKUP($A83,#REF!,29,0)*AF83),"")</f>
        <v/>
      </c>
      <c r="FC83" s="350" t="str">
        <f>IF(AG83&gt;0,(VLOOKUP($A83,#REF!,31,0)*AG83),"")</f>
        <v/>
      </c>
      <c r="FD83" s="349" t="str">
        <f>IF(AH83&gt;0,(VLOOKUP($A83,#REF!,29,0)*AH83),"")</f>
        <v/>
      </c>
      <c r="FE83" s="350" t="str">
        <f>IF(AI83&gt;0,(VLOOKUP($A83,#REF!,31,0)*AI83),"")</f>
        <v/>
      </c>
      <c r="FF83" s="349" t="str">
        <f>IF(AJ83&gt;0,(VLOOKUP($A83,#REF!,29,0)*AJ83),"")</f>
        <v/>
      </c>
      <c r="FG83" s="350" t="str">
        <f>IF(AK83&gt;0,(VLOOKUP($A83,#REF!,31,0)*AK83),"")</f>
        <v/>
      </c>
      <c r="FH83" s="349" t="str">
        <f>IF(AL83&gt;0,(VLOOKUP($A83,#REF!,29,0)*AL83),"")</f>
        <v/>
      </c>
      <c r="FI83" s="350" t="str">
        <f>IF(AM83&gt;0,(VLOOKUP($A83,#REF!,31,0)*AM83),"")</f>
        <v/>
      </c>
      <c r="FJ83" s="349" t="str">
        <f>IF(AN83&gt;0,(VLOOKUP($A83,#REF!,29,0)*AN83),"")</f>
        <v/>
      </c>
      <c r="FK83" s="350" t="str">
        <f>IF(AO83&gt;0,(VLOOKUP($A83,#REF!,31,0)*AO83),"")</f>
        <v/>
      </c>
      <c r="FL83" s="349" t="str">
        <f>IF(AP83&gt;0,(VLOOKUP($A83,#REF!,29,0)*AP83),"")</f>
        <v/>
      </c>
      <c r="FM83" s="350" t="str">
        <f>IF(AQ83&gt;0,(VLOOKUP($A83,#REF!,31,0)*AQ83),"")</f>
        <v/>
      </c>
      <c r="FN83" s="349" t="str">
        <f>IF(AR83&gt;0,(VLOOKUP($A83,#REF!,29,0)*AR83),"")</f>
        <v/>
      </c>
      <c r="FO83" s="350" t="str">
        <f>IF(AS83&gt;0,(VLOOKUP($A83,#REF!,31,0)*AS83),"")</f>
        <v/>
      </c>
      <c r="FP83" s="349" t="str">
        <f>IF(AT83&gt;0,(VLOOKUP($A83,#REF!,29,0)*AT83),"")</f>
        <v/>
      </c>
      <c r="FQ83" s="350" t="str">
        <f>IF(AU83&gt;0,(VLOOKUP($A83,#REF!,31,0)*AU83),"")</f>
        <v/>
      </c>
      <c r="FR83" s="349" t="str">
        <f>IF(AV83&gt;0,(VLOOKUP($A83,#REF!,29,0)*AV83),"")</f>
        <v/>
      </c>
      <c r="FS83" s="350" t="str">
        <f>IF(AW83&gt;0,(VLOOKUP($A83,#REF!,31,0)*AW83),"")</f>
        <v/>
      </c>
      <c r="FT83" s="349" t="str">
        <f>IF(AX83&gt;0,(VLOOKUP($A83,#REF!,29,0)*AX83),"")</f>
        <v/>
      </c>
      <c r="FU83" s="350" t="str">
        <f>IF(AY83&gt;0,(VLOOKUP($A83,#REF!,31,0)*AY83),"")</f>
        <v/>
      </c>
      <c r="FV83" s="349" t="str">
        <f>IF(AZ83&gt;0,(VLOOKUP($A83,#REF!,29,0)*AZ83),"")</f>
        <v/>
      </c>
      <c r="FW83" s="350" t="str">
        <f>IF(BA83&gt;0,(VLOOKUP($A83,#REF!,31,0)*BA83),"")</f>
        <v/>
      </c>
      <c r="FX83" s="349" t="str">
        <f>IF(BB83&gt;0,(VLOOKUP($A83,#REF!,29,0)*BB83),"")</f>
        <v/>
      </c>
      <c r="FY83" s="350" t="str">
        <f>IF(BC83&gt;0,(VLOOKUP($A83,#REF!,31,0)*BC83),"")</f>
        <v/>
      </c>
      <c r="FZ83" s="349" t="str">
        <f>IF(BD83&gt;0,(VLOOKUP($A83,#REF!,29,0)*BD83),"")</f>
        <v/>
      </c>
      <c r="GA83" s="350" t="str">
        <f>IF(BE83&gt;0,(VLOOKUP($A83,#REF!,31,0)*BE83),"")</f>
        <v/>
      </c>
      <c r="GB83" s="349" t="str">
        <f>IF(BF83&gt;0,(VLOOKUP($A83,#REF!,29,0)*BF83),"")</f>
        <v/>
      </c>
      <c r="GC83" s="350" t="str">
        <f>IF(BG83&gt;0,(VLOOKUP($A83,#REF!,31,0)*BG83),"")</f>
        <v/>
      </c>
      <c r="GD83" s="349" t="str">
        <f>IF(BH83&gt;0,(VLOOKUP($A83,#REF!,29,0)*BH83),"")</f>
        <v/>
      </c>
      <c r="GE83" s="350" t="str">
        <f>IF(BI83&gt;0,(VLOOKUP($A83,#REF!,31,0)*BI83),"")</f>
        <v/>
      </c>
      <c r="GF83" s="349" t="str">
        <f>IF(BJ83&gt;0,(VLOOKUP($A83,#REF!,29,0)*BJ83),"")</f>
        <v/>
      </c>
      <c r="GG83" s="350" t="str">
        <f>IF(BK83&gt;0,(VLOOKUP($A83,#REF!,31,0)*BK83),"")</f>
        <v/>
      </c>
      <c r="GH83" s="349" t="str">
        <f>IF(BL83&gt;0,(VLOOKUP($A83,#REF!,29,0)*BL83),"")</f>
        <v/>
      </c>
      <c r="GI83" s="350" t="str">
        <f>IF(BM83&gt;0,(VLOOKUP($A83,#REF!,31,0)*BM83),"")</f>
        <v/>
      </c>
      <c r="GJ83" s="349" t="str">
        <f>IF(BN83&gt;0,(VLOOKUP($A83,#REF!,29,0)*BN83),"")</f>
        <v/>
      </c>
      <c r="GK83" s="350" t="str">
        <f>IF(BO83&gt;0,(VLOOKUP($A83,#REF!,31,0)*BO83),"")</f>
        <v/>
      </c>
      <c r="GL83" s="349" t="str">
        <f>IF(BP83&gt;0,(VLOOKUP($A83,#REF!,29,0)*BP83),"")</f>
        <v/>
      </c>
      <c r="GM83" s="350" t="str">
        <f>IF(BQ83&gt;0,(VLOOKUP($A83,#REF!,31,0)*BQ83),"")</f>
        <v/>
      </c>
      <c r="GN83" s="349" t="str">
        <f>IF(BR83&gt;0,(VLOOKUP($A83,#REF!,29,0)*BR83),"")</f>
        <v/>
      </c>
      <c r="GO83" s="350" t="str">
        <f>IF(BS83&gt;0,(VLOOKUP($A83,#REF!,31,0)*BS83),"")</f>
        <v/>
      </c>
      <c r="GP83" s="349" t="str">
        <f>IF(BT83&gt;0,(VLOOKUP($A83,#REF!,29,0)*BT83),"")</f>
        <v/>
      </c>
      <c r="GQ83" s="350" t="str">
        <f>IF(BU83&gt;0,(VLOOKUP($A83,#REF!,31,0)*BU83),"")</f>
        <v/>
      </c>
      <c r="GR83" s="349" t="str">
        <f>IF(BV83&gt;0,(VLOOKUP($A83,#REF!,29,0)*BV83),"")</f>
        <v/>
      </c>
      <c r="GS83" s="350" t="str">
        <f>IF(BW83&gt;0,(VLOOKUP($A83,#REF!,31,0)*BW83),"")</f>
        <v/>
      </c>
      <c r="GT83" s="349" t="str">
        <f>IF(BX83&gt;0,(VLOOKUP($A83,#REF!,29,0)*BX83),"")</f>
        <v/>
      </c>
      <c r="GU83" s="350" t="str">
        <f>IF(BY83&gt;0,(VLOOKUP($A83,#REF!,31,0)*BY83),"")</f>
        <v/>
      </c>
      <c r="GV83" s="349" t="str">
        <f>IF(BZ83&gt;0,(VLOOKUP($A83,#REF!,29,0)*BZ83),"")</f>
        <v/>
      </c>
      <c r="GW83" s="350" t="str">
        <f>IF(CA83&gt;0,(VLOOKUP($A83,#REF!,31,0)*CA83),"")</f>
        <v/>
      </c>
      <c r="GX83" s="349" t="str">
        <f>IF(CB83&gt;0,(VLOOKUP($A83,#REF!,29,0)*CB83),"")</f>
        <v/>
      </c>
      <c r="GY83" s="350" t="str">
        <f>IF(CC83&gt;0,(VLOOKUP($A83,#REF!,31,0)*CC83),"")</f>
        <v/>
      </c>
      <c r="GZ83" s="349" t="str">
        <f>IF(CD83&gt;0,(VLOOKUP($A83,#REF!,29,0)*CD83),"")</f>
        <v/>
      </c>
      <c r="HA83" s="350" t="str">
        <f>IF(CE83&gt;0,(VLOOKUP($A83,#REF!,31,0)*CE83),"")</f>
        <v/>
      </c>
      <c r="HB83" s="349" t="str">
        <f>IF(CF83&gt;0,(VLOOKUP($A83,#REF!,29,0)*CF83),"")</f>
        <v/>
      </c>
      <c r="HC83" s="350" t="str">
        <f>IF(CG83&gt;0,(VLOOKUP($A83,#REF!,31,0)*CG83),"")</f>
        <v/>
      </c>
      <c r="HD83" s="349" t="str">
        <f>IF(CH83&gt;0,(VLOOKUP($A83,#REF!,29,0)*CH83),"")</f>
        <v/>
      </c>
      <c r="HE83" s="350" t="str">
        <f>IF(CI83&gt;0,(VLOOKUP($A83,#REF!,31,0)*CI83),"")</f>
        <v/>
      </c>
      <c r="HF83" s="349" t="str">
        <f>IF(CJ83&gt;0,(VLOOKUP($A83,#REF!,29,0)*CJ83),"")</f>
        <v/>
      </c>
      <c r="HG83" s="350" t="str">
        <f>IF(CK83&gt;0,(VLOOKUP($A83,#REF!,31,0)*CK83),"")</f>
        <v/>
      </c>
      <c r="HH83" s="349" t="str">
        <f>IF(CL83&gt;0,(VLOOKUP($A83,#REF!,29,0)*CL83),"")</f>
        <v/>
      </c>
      <c r="HI83" s="350" t="str">
        <f>IF(CM83&gt;0,(VLOOKUP($A83,#REF!,31,0)*CM83),"")</f>
        <v/>
      </c>
      <c r="HJ83" s="349" t="str">
        <f>IF(CN83&gt;0,(VLOOKUP($A83,#REF!,29,0)*CN83),"")</f>
        <v/>
      </c>
      <c r="HK83" s="350" t="str">
        <f>IF(CO83&gt;0,(VLOOKUP($A83,#REF!,31,0)*CO83),"")</f>
        <v/>
      </c>
      <c r="HL83" s="349" t="e">
        <f>IF(CP83&gt;0,(VLOOKUP($A83,#REF!,29,0)*CP83),"")</f>
        <v>#REF!</v>
      </c>
      <c r="HM83" s="350" t="e">
        <f>IF(CQ83&gt;0,(VLOOKUP($A83,#REF!,31,0)*CQ83),"")</f>
        <v>#REF!</v>
      </c>
      <c r="HN83" s="349" t="str">
        <f>IF(CR83&gt;0,(VLOOKUP($A83,#REF!,29,0)*CR83),"")</f>
        <v/>
      </c>
      <c r="HO83" s="350" t="str">
        <f>IF(CS83&gt;0,(VLOOKUP($A83,#REF!,31,0)*CS83),"")</f>
        <v/>
      </c>
      <c r="HP83" s="349" t="str">
        <f>IF(CT83&gt;0,(VLOOKUP($A83,#REF!,29,0)*CT83),"")</f>
        <v/>
      </c>
      <c r="HQ83" s="350" t="str">
        <f>IF(CU83&gt;0,(VLOOKUP($A83,#REF!,31,0)*CU83),"")</f>
        <v/>
      </c>
      <c r="HR83" s="349" t="str">
        <f>IF(CV83&gt;0,(VLOOKUP($A83,#REF!,29,0)*CV83),"")</f>
        <v/>
      </c>
      <c r="HS83" s="350" t="str">
        <f>IF(CW83&gt;0,(VLOOKUP($A83,#REF!,31,0)*CW83),"")</f>
        <v/>
      </c>
      <c r="HT83" s="349" t="str">
        <f>IF(CX83&gt;0,(VLOOKUP($A83,#REF!,29,0)*CX83),"")</f>
        <v/>
      </c>
      <c r="HU83" s="350" t="str">
        <f>IF(CY83&gt;0,(VLOOKUP($A83,#REF!,31,0)*CY83),"")</f>
        <v/>
      </c>
      <c r="HV83" s="349" t="str">
        <f>IF(CZ83&gt;0,(VLOOKUP($A83,#REF!,29,0)*CZ83),"")</f>
        <v/>
      </c>
      <c r="HW83" s="350" t="str">
        <f>IF(DA83&gt;0,(VLOOKUP($A83,#REF!,31,0)*DA83),"")</f>
        <v/>
      </c>
      <c r="HX83" s="349" t="str">
        <f>IF(DB83&gt;0,(VLOOKUP($A83,#REF!,29,0)*DB83),"")</f>
        <v/>
      </c>
      <c r="HY83" s="350" t="str">
        <f>IF(DC83&gt;0,(VLOOKUP($A83,#REF!,31,0)*DC83),"")</f>
        <v/>
      </c>
      <c r="HZ83" s="349" t="str">
        <f>IF(DD83&gt;0,(VLOOKUP($A83,#REF!,29,0)*DD83),"")</f>
        <v/>
      </c>
      <c r="IA83" s="350" t="str">
        <f>IF(DE83&gt;0,(VLOOKUP($A83,#REF!,31,0)*DE83),"")</f>
        <v/>
      </c>
      <c r="IB83" s="349" t="str">
        <f>IF(DF83&gt;0,(VLOOKUP($A83,#REF!,29,0)*DF83),"")</f>
        <v/>
      </c>
      <c r="IC83" s="350" t="str">
        <f>IF(DG83&gt;0,(VLOOKUP($A83,#REF!,31,0)*DG83),"")</f>
        <v/>
      </c>
      <c r="ID83" s="344"/>
      <c r="IE83" s="344"/>
      <c r="IF83" s="344"/>
    </row>
    <row r="84" spans="1:240" x14ac:dyDescent="0.25">
      <c r="A84" s="5" t="s">
        <v>297</v>
      </c>
      <c r="B84" s="378" t="s">
        <v>116</v>
      </c>
      <c r="C84" s="369" t="s">
        <v>117</v>
      </c>
      <c r="D84" s="217" t="str">
        <f t="shared" si="354"/>
        <v/>
      </c>
      <c r="E84" s="215"/>
      <c r="F84" s="379"/>
      <c r="G84" s="222"/>
      <c r="H84" s="379"/>
      <c r="I84" s="222"/>
      <c r="J84" s="379"/>
      <c r="K84" s="222"/>
      <c r="L84" s="379"/>
      <c r="M84" s="222"/>
      <c r="N84" s="379"/>
      <c r="O84" s="222"/>
      <c r="P84" s="379"/>
      <c r="Q84" s="222"/>
      <c r="R84" s="379"/>
      <c r="S84" s="222"/>
      <c r="T84" s="379"/>
      <c r="U84" s="222"/>
      <c r="V84" s="379"/>
      <c r="W84" s="222"/>
      <c r="X84" s="379"/>
      <c r="Y84" s="222"/>
      <c r="Z84" s="379"/>
      <c r="AA84" s="380"/>
      <c r="AB84" s="379"/>
      <c r="AC84" s="222"/>
      <c r="AD84" s="379"/>
      <c r="AE84" s="380"/>
      <c r="AF84" s="379"/>
      <c r="AG84" s="222"/>
      <c r="AH84" s="379"/>
      <c r="AI84" s="222"/>
      <c r="AJ84" s="379"/>
      <c r="AK84" s="222"/>
      <c r="AL84" s="379"/>
      <c r="AM84" s="222"/>
      <c r="AN84" s="379"/>
      <c r="AO84" s="222"/>
      <c r="AP84" s="379"/>
      <c r="AQ84" s="222"/>
      <c r="AR84" s="379"/>
      <c r="AS84" s="222"/>
      <c r="AT84" s="379"/>
      <c r="AU84" s="222"/>
      <c r="AV84" s="379"/>
      <c r="AW84" s="222"/>
      <c r="AX84" s="379"/>
      <c r="AY84" s="222"/>
      <c r="AZ84" s="379"/>
      <c r="BA84" s="222"/>
      <c r="BB84" s="379"/>
      <c r="BC84" s="222"/>
      <c r="BD84" s="379"/>
      <c r="BE84" s="222"/>
      <c r="BF84" s="379"/>
      <c r="BG84" s="222"/>
      <c r="BH84" s="379"/>
      <c r="BI84" s="222"/>
      <c r="BJ84" s="379"/>
      <c r="BK84" s="222"/>
      <c r="BL84" s="379"/>
      <c r="BM84" s="222"/>
      <c r="BN84" s="379"/>
      <c r="BO84" s="222"/>
      <c r="BP84" s="379"/>
      <c r="BQ84" s="380"/>
      <c r="BR84" s="379"/>
      <c r="BS84" s="222"/>
      <c r="BT84" s="379"/>
      <c r="BU84" s="222"/>
      <c r="BV84" s="379"/>
      <c r="BW84" s="222"/>
      <c r="BX84" s="379"/>
      <c r="BY84" s="222"/>
      <c r="BZ84" s="379"/>
      <c r="CA84" s="222"/>
      <c r="CB84" s="379"/>
      <c r="CC84" s="380"/>
      <c r="CD84" s="379"/>
      <c r="CE84" s="222"/>
      <c r="CF84" s="379"/>
      <c r="CG84" s="222"/>
      <c r="CH84" s="379"/>
      <c r="CI84" s="222"/>
      <c r="CJ84" s="379"/>
      <c r="CK84" s="222"/>
      <c r="CL84" s="379"/>
      <c r="CM84" s="222"/>
      <c r="CN84" s="379"/>
      <c r="CO84" s="222"/>
      <c r="CP84" s="379"/>
      <c r="CQ84" s="222"/>
      <c r="CR84" s="379"/>
      <c r="CS84" s="222"/>
      <c r="CT84" s="379"/>
      <c r="CU84" s="380"/>
      <c r="CV84" s="379"/>
      <c r="CW84" s="222"/>
      <c r="CX84" s="379"/>
      <c r="CY84" s="222"/>
      <c r="CZ84" s="379"/>
      <c r="DA84" s="222"/>
      <c r="DB84" s="379"/>
      <c r="DC84" s="222"/>
      <c r="DD84" s="379"/>
      <c r="DE84" s="380"/>
      <c r="DF84" s="379"/>
      <c r="DG84" s="380"/>
      <c r="DH84" s="73"/>
      <c r="DI84" s="207"/>
      <c r="DJ84" s="79"/>
      <c r="DK84" s="73"/>
      <c r="DL84" s="78"/>
      <c r="DM84" s="79"/>
      <c r="DN84" s="5"/>
      <c r="DO84" s="12"/>
      <c r="DP84" s="311"/>
      <c r="DQ84" s="5"/>
      <c r="DR84" s="222"/>
      <c r="DS84" s="5"/>
      <c r="DT84" s="31">
        <f t="shared" si="349"/>
        <v>0</v>
      </c>
      <c r="DU84" s="31" t="e">
        <f>(DT84*(VLOOKUP(A84,#REF!,29,0)))-(IF(DO84="x",MROUND(DP84*(VLOOKUP(A84,#REF!,29,0)*0.08),0.05),0))</f>
        <v>#REF!</v>
      </c>
      <c r="DV84" s="31">
        <f t="shared" si="350"/>
        <v>0</v>
      </c>
      <c r="DW84" s="31" t="e">
        <f>(DV84*(VLOOKUP(A84,#REF!,31,0)))</f>
        <v>#REF!</v>
      </c>
      <c r="DX84" s="318" t="e">
        <f>VLOOKUP(A84,#REF!,33,0)</f>
        <v>#REF!</v>
      </c>
      <c r="DY84" s="31" t="e">
        <f t="shared" ref="DY84" si="361">DX84-(DW84+DU84)</f>
        <v>#REF!</v>
      </c>
      <c r="DZ84" s="309" t="e">
        <f t="shared" ref="DZ84" si="362">IF(DY84=0,"","!!")</f>
        <v>#REF!</v>
      </c>
      <c r="EA84" s="5"/>
      <c r="EB84" s="41" t="str">
        <f>IF(F84&gt;0,(VLOOKUP($A84,#REF!,29,0)*F84),"")</f>
        <v/>
      </c>
      <c r="EC84" s="55" t="str">
        <f>IF(G84&gt;0,(VLOOKUP($A84,#REF!,31,0)*G84),"")</f>
        <v/>
      </c>
      <c r="ED84" s="41" t="str">
        <f>IF(H84&gt;0,(VLOOKUP($A84,#REF!,29,0)*H84),"")</f>
        <v/>
      </c>
      <c r="EE84" s="55" t="str">
        <f>IF(I84&gt;0,(VLOOKUP($A84,#REF!,31,0)*I84),"")</f>
        <v/>
      </c>
      <c r="EF84" s="41" t="str">
        <f>IF(J84&gt;0,(VLOOKUP($A84,#REF!,29,0)*J84),"")</f>
        <v/>
      </c>
      <c r="EG84" s="55" t="str">
        <f>IF(K84&gt;0,(VLOOKUP($A84,#REF!,31,0)*K84),"")</f>
        <v/>
      </c>
      <c r="EH84" s="41" t="str">
        <f>IF(L84&gt;0,(VLOOKUP($A84,#REF!,29,0)*L84),"")</f>
        <v/>
      </c>
      <c r="EI84" s="55" t="str">
        <f>IF(M84&gt;0,(VLOOKUP($A84,#REF!,31,0)*M84),"")</f>
        <v/>
      </c>
      <c r="EJ84" s="41" t="str">
        <f>IF(N84&gt;0,(VLOOKUP($A84,#REF!,29,0)*N84),"")</f>
        <v/>
      </c>
      <c r="EK84" s="55" t="str">
        <f>IF(O84&gt;0,(VLOOKUP($A84,#REF!,31,0)*O84),"")</f>
        <v/>
      </c>
      <c r="EL84" s="41" t="str">
        <f>IF(P84&gt;0,(VLOOKUP($A84,#REF!,29,0)*P84),"")</f>
        <v/>
      </c>
      <c r="EM84" s="55" t="str">
        <f>IF(Q84&gt;0,(VLOOKUP($A84,#REF!,31,0)*Q84),"")</f>
        <v/>
      </c>
      <c r="EN84" s="41" t="str">
        <f>IF(R84&gt;0,(VLOOKUP($A84,#REF!,29,0)*R84),"")</f>
        <v/>
      </c>
      <c r="EO84" s="55" t="str">
        <f>IF(S84&gt;0,(VLOOKUP($A84,#REF!,31,0)*S84),"")</f>
        <v/>
      </c>
      <c r="EP84" s="41" t="str">
        <f>IF(T84&gt;0,(VLOOKUP($A84,#REF!,29,0)*T84),"")</f>
        <v/>
      </c>
      <c r="EQ84" s="55" t="str">
        <f>IF(U84&gt;0,(VLOOKUP($A84,#REF!,31,0)*U84),"")</f>
        <v/>
      </c>
      <c r="ER84" s="41" t="str">
        <f>IF(V84&gt;0,(VLOOKUP($A84,#REF!,29,0)*V84),"")</f>
        <v/>
      </c>
      <c r="ES84" s="55" t="str">
        <f>IF(W84&gt;0,(VLOOKUP($A84,#REF!,31,0)*W84),"")</f>
        <v/>
      </c>
      <c r="ET84" s="41" t="str">
        <f>IF(X84&gt;0,(VLOOKUP($A84,#REF!,29,0)*X84),"")</f>
        <v/>
      </c>
      <c r="EU84" s="55" t="str">
        <f>IF(Y84&gt;0,(VLOOKUP($A84,#REF!,31,0)*Y84),"")</f>
        <v/>
      </c>
      <c r="EV84" s="41" t="str">
        <f>IF(Z84&gt;0,(VLOOKUP($A84,#REF!,29,0)*Z84),"")</f>
        <v/>
      </c>
      <c r="EW84" s="55" t="str">
        <f>IF(AA84&gt;0,(VLOOKUP($A84,#REF!,31,0)*AA84),"")</f>
        <v/>
      </c>
      <c r="EX84" s="41" t="str">
        <f>IF(AB84&gt;0,(VLOOKUP($A84,#REF!,29,0)*AB84),"")</f>
        <v/>
      </c>
      <c r="EY84" s="55" t="str">
        <f>IF(AC84&gt;0,(VLOOKUP($A84,#REF!,31,0)*AC84),"")</f>
        <v/>
      </c>
      <c r="EZ84" s="41" t="str">
        <f>IF(AD84&gt;0,(VLOOKUP($A84,#REF!,29,0)*AD84),"")</f>
        <v/>
      </c>
      <c r="FA84" s="55" t="str">
        <f>IF(AE84&gt;0,(VLOOKUP($A84,#REF!,31,0)*AE84),"")</f>
        <v/>
      </c>
      <c r="FB84" s="41" t="str">
        <f>IF(AF84&gt;0,(VLOOKUP($A84,#REF!,29,0)*AF84),"")</f>
        <v/>
      </c>
      <c r="FC84" s="55" t="str">
        <f>IF(AG84&gt;0,(VLOOKUP($A84,#REF!,31,0)*AG84),"")</f>
        <v/>
      </c>
      <c r="FD84" s="41" t="str">
        <f>IF(AH84&gt;0,(VLOOKUP($A84,#REF!,29,0)*AH84),"")</f>
        <v/>
      </c>
      <c r="FE84" s="55" t="str">
        <f>IF(AI84&gt;0,(VLOOKUP($A84,#REF!,31,0)*AI84),"")</f>
        <v/>
      </c>
      <c r="FF84" s="41" t="str">
        <f>IF(AJ84&gt;0,(VLOOKUP($A84,#REF!,29,0)*AJ84),"")</f>
        <v/>
      </c>
      <c r="FG84" s="55" t="str">
        <f>IF(AK84&gt;0,(VLOOKUP($A84,#REF!,31,0)*AK84),"")</f>
        <v/>
      </c>
      <c r="FH84" s="41" t="str">
        <f>IF(AL84&gt;0,(VLOOKUP($A84,#REF!,29,0)*AL84),"")</f>
        <v/>
      </c>
      <c r="FI84" s="55" t="str">
        <f>IF(AM84&gt;0,(VLOOKUP($A84,#REF!,31,0)*AM84),"")</f>
        <v/>
      </c>
      <c r="FJ84" s="41" t="str">
        <f>IF(AN84&gt;0,(VLOOKUP($A84,#REF!,29,0)*AN84),"")</f>
        <v/>
      </c>
      <c r="FK84" s="55" t="str">
        <f>IF(AO84&gt;0,(VLOOKUP($A84,#REF!,31,0)*AO84),"")</f>
        <v/>
      </c>
      <c r="FL84" s="41" t="str">
        <f>IF(AP84&gt;0,(VLOOKUP($A84,#REF!,29,0)*AP84),"")</f>
        <v/>
      </c>
      <c r="FM84" s="55" t="str">
        <f>IF(AQ84&gt;0,(VLOOKUP($A84,#REF!,31,0)*AQ84),"")</f>
        <v/>
      </c>
      <c r="FN84" s="41" t="str">
        <f>IF(AR84&gt;0,(VLOOKUP($A84,#REF!,29,0)*AR84),"")</f>
        <v/>
      </c>
      <c r="FO84" s="55" t="str">
        <f>IF(AS84&gt;0,(VLOOKUP($A84,#REF!,31,0)*AS84),"")</f>
        <v/>
      </c>
      <c r="FP84" s="41" t="str">
        <f>IF(AT84&gt;0,(VLOOKUP($A84,#REF!,29,0)*AT84),"")</f>
        <v/>
      </c>
      <c r="FQ84" s="55" t="str">
        <f>IF(AU84&gt;0,(VLOOKUP($A84,#REF!,31,0)*AU84),"")</f>
        <v/>
      </c>
      <c r="FR84" s="41" t="str">
        <f>IF(AV84&gt;0,(VLOOKUP($A84,#REF!,29,0)*AV84),"")</f>
        <v/>
      </c>
      <c r="FS84" s="55" t="str">
        <f>IF(AW84&gt;0,(VLOOKUP($A84,#REF!,31,0)*AW84),"")</f>
        <v/>
      </c>
      <c r="FT84" s="41" t="str">
        <f>IF(AX84&gt;0,(VLOOKUP($A84,#REF!,29,0)*AX84),"")</f>
        <v/>
      </c>
      <c r="FU84" s="55" t="str">
        <f>IF(AY84&gt;0,(VLOOKUP($A84,#REF!,31,0)*AY84),"")</f>
        <v/>
      </c>
      <c r="FV84" s="41" t="str">
        <f>IF(AZ84&gt;0,(VLOOKUP($A84,#REF!,29,0)*AZ84),"")</f>
        <v/>
      </c>
      <c r="FW84" s="55" t="str">
        <f>IF(BA84&gt;0,(VLOOKUP($A84,#REF!,31,0)*BA84),"")</f>
        <v/>
      </c>
      <c r="FX84" s="41" t="str">
        <f>IF(BB84&gt;0,(VLOOKUP($A84,#REF!,29,0)*BB84),"")</f>
        <v/>
      </c>
      <c r="FY84" s="55" t="str">
        <f>IF(BC84&gt;0,(VLOOKUP($A84,#REF!,31,0)*BC84),"")</f>
        <v/>
      </c>
      <c r="FZ84" s="41" t="str">
        <f>IF(BD84&gt;0,(VLOOKUP($A84,#REF!,29,0)*BD84),"")</f>
        <v/>
      </c>
      <c r="GA84" s="55" t="str">
        <f>IF(BE84&gt;0,(VLOOKUP($A84,#REF!,31,0)*BE84),"")</f>
        <v/>
      </c>
      <c r="GB84" s="41" t="str">
        <f>IF(BF84&gt;0,(VLOOKUP($A84,#REF!,29,0)*BF84),"")</f>
        <v/>
      </c>
      <c r="GC84" s="55" t="str">
        <f>IF(BG84&gt;0,(VLOOKUP($A84,#REF!,31,0)*BG84),"")</f>
        <v/>
      </c>
      <c r="GD84" s="41" t="str">
        <f>IF(BH84&gt;0,(VLOOKUP($A84,#REF!,29,0)*BH84),"")</f>
        <v/>
      </c>
      <c r="GE84" s="55" t="str">
        <f>IF(BI84&gt;0,(VLOOKUP($A84,#REF!,31,0)*BI84),"")</f>
        <v/>
      </c>
      <c r="GF84" s="41" t="str">
        <f>IF(BJ84&gt;0,(VLOOKUP($A84,#REF!,29,0)*BJ84),"")</f>
        <v/>
      </c>
      <c r="GG84" s="55" t="str">
        <f>IF(BK84&gt;0,(VLOOKUP($A84,#REF!,31,0)*BK84),"")</f>
        <v/>
      </c>
      <c r="GH84" s="41" t="str">
        <f>IF(BL84&gt;0,(VLOOKUP($A84,#REF!,29,0)*BL84),"")</f>
        <v/>
      </c>
      <c r="GI84" s="55" t="str">
        <f>IF(BM84&gt;0,(VLOOKUP($A84,#REF!,31,0)*BM84),"")</f>
        <v/>
      </c>
      <c r="GJ84" s="41" t="str">
        <f>IF(BN84&gt;0,(VLOOKUP($A84,#REF!,29,0)*BN84),"")</f>
        <v/>
      </c>
      <c r="GK84" s="55" t="str">
        <f>IF(BO84&gt;0,(VLOOKUP($A84,#REF!,31,0)*BO84),"")</f>
        <v/>
      </c>
      <c r="GL84" s="41" t="str">
        <f>IF(BP84&gt;0,(VLOOKUP($A84,#REF!,29,0)*BP84),"")</f>
        <v/>
      </c>
      <c r="GM84" s="55" t="str">
        <f>IF(BQ84&gt;0,(VLOOKUP($A84,#REF!,31,0)*BQ84),"")</f>
        <v/>
      </c>
      <c r="GN84" s="41" t="str">
        <f>IF(BR84&gt;0,(VLOOKUP($A84,#REF!,29,0)*BR84),"")</f>
        <v/>
      </c>
      <c r="GO84" s="55" t="str">
        <f>IF(BS84&gt;0,(VLOOKUP($A84,#REF!,31,0)*BS84),"")</f>
        <v/>
      </c>
      <c r="GP84" s="41" t="str">
        <f>IF(BT84&gt;0,(VLOOKUP($A84,#REF!,29,0)*BT84),"")</f>
        <v/>
      </c>
      <c r="GQ84" s="55" t="str">
        <f>IF(BU84&gt;0,(VLOOKUP($A84,#REF!,31,0)*BU84),"")</f>
        <v/>
      </c>
      <c r="GR84" s="41" t="str">
        <f>IF(BV84&gt;0,(VLOOKUP($A84,#REF!,29,0)*BV84),"")</f>
        <v/>
      </c>
      <c r="GS84" s="55" t="str">
        <f>IF(BW84&gt;0,(VLOOKUP($A84,#REF!,31,0)*BW84),"")</f>
        <v/>
      </c>
      <c r="GT84" s="41" t="str">
        <f>IF(BX84&gt;0,(VLOOKUP($A84,#REF!,29,0)*BX84),"")</f>
        <v/>
      </c>
      <c r="GU84" s="55" t="str">
        <f>IF(BY84&gt;0,(VLOOKUP($A84,#REF!,31,0)*BY84),"")</f>
        <v/>
      </c>
      <c r="GV84" s="41" t="str">
        <f>IF(BZ84&gt;0,(VLOOKUP($A84,#REF!,29,0)*BZ84),"")</f>
        <v/>
      </c>
      <c r="GW84" s="55" t="str">
        <f>IF(CA84&gt;0,(VLOOKUP($A84,#REF!,31,0)*CA84),"")</f>
        <v/>
      </c>
      <c r="GX84" s="41" t="str">
        <f>IF(CB84&gt;0,(VLOOKUP($A84,#REF!,29,0)*CB84),"")</f>
        <v/>
      </c>
      <c r="GY84" s="55" t="str">
        <f>IF(CC84&gt;0,(VLOOKUP($A84,#REF!,31,0)*CC84),"")</f>
        <v/>
      </c>
      <c r="GZ84" s="41" t="str">
        <f>IF(CD84&gt;0,(VLOOKUP($A84,#REF!,29,0)*CD84),"")</f>
        <v/>
      </c>
      <c r="HA84" s="55" t="str">
        <f>IF(CE84&gt;0,(VLOOKUP($A84,#REF!,31,0)*CE84),"")</f>
        <v/>
      </c>
      <c r="HB84" s="41" t="str">
        <f>IF(CF84&gt;0,(VLOOKUP($A84,#REF!,29,0)*CF84),"")</f>
        <v/>
      </c>
      <c r="HC84" s="55" t="str">
        <f>IF(CG84&gt;0,(VLOOKUP($A84,#REF!,31,0)*CG84),"")</f>
        <v/>
      </c>
      <c r="HD84" s="41" t="str">
        <f>IF(CH84&gt;0,(VLOOKUP($A84,#REF!,29,0)*CH84),"")</f>
        <v/>
      </c>
      <c r="HE84" s="55" t="str">
        <f>IF(CI84&gt;0,(VLOOKUP($A84,#REF!,31,0)*CI84),"")</f>
        <v/>
      </c>
      <c r="HF84" s="41" t="str">
        <f>IF(CJ84&gt;0,(VLOOKUP($A84,#REF!,29,0)*CJ84),"")</f>
        <v/>
      </c>
      <c r="HG84" s="55" t="str">
        <f>IF(CK84&gt;0,(VLOOKUP($A84,#REF!,31,0)*CK84),"")</f>
        <v/>
      </c>
      <c r="HH84" s="41" t="str">
        <f>IF(CL84&gt;0,(VLOOKUP($A84,#REF!,29,0)*CL84),"")</f>
        <v/>
      </c>
      <c r="HI84" s="55" t="str">
        <f>IF(CM84&gt;0,(VLOOKUP($A84,#REF!,31,0)*CM84),"")</f>
        <v/>
      </c>
      <c r="HJ84" s="41" t="str">
        <f>IF(CN84&gt;0,(VLOOKUP($A84,#REF!,29,0)*CN84),"")</f>
        <v/>
      </c>
      <c r="HK84" s="55" t="str">
        <f>IF(CO84&gt;0,(VLOOKUP($A84,#REF!,31,0)*CO84),"")</f>
        <v/>
      </c>
      <c r="HL84" s="41" t="str">
        <f>IF(CP84&gt;0,(VLOOKUP($A84,#REF!,29,0)*CP84),"")</f>
        <v/>
      </c>
      <c r="HM84" s="55" t="str">
        <f>IF(CQ84&gt;0,(VLOOKUP($A84,#REF!,31,0)*CQ84),"")</f>
        <v/>
      </c>
      <c r="HN84" s="41" t="str">
        <f>IF(CR84&gt;0,(VLOOKUP($A84,#REF!,29,0)*CR84),"")</f>
        <v/>
      </c>
      <c r="HO84" s="55" t="str">
        <f>IF(CS84&gt;0,(VLOOKUP($A84,#REF!,31,0)*CS84),"")</f>
        <v/>
      </c>
      <c r="HP84" s="41" t="str">
        <f>IF(CT84&gt;0,(VLOOKUP($A84,#REF!,29,0)*CT84),"")</f>
        <v/>
      </c>
      <c r="HQ84" s="55" t="str">
        <f>IF(CU84&gt;0,(VLOOKUP($A84,#REF!,31,0)*CU84),"")</f>
        <v/>
      </c>
      <c r="HR84" s="41" t="str">
        <f>IF(CV84&gt;0,(VLOOKUP($A84,#REF!,29,0)*CV84),"")</f>
        <v/>
      </c>
      <c r="HS84" s="55" t="str">
        <f>IF(CW84&gt;0,(VLOOKUP($A84,#REF!,31,0)*CW84),"")</f>
        <v/>
      </c>
      <c r="HT84" s="41" t="str">
        <f>IF(CX84&gt;0,(VLOOKUP($A84,#REF!,29,0)*CX84),"")</f>
        <v/>
      </c>
      <c r="HU84" s="55" t="str">
        <f>IF(CY84&gt;0,(VLOOKUP($A84,#REF!,31,0)*CY84),"")</f>
        <v/>
      </c>
      <c r="HV84" s="41" t="str">
        <f>IF(CZ84&gt;0,(VLOOKUP($A84,#REF!,29,0)*CZ84),"")</f>
        <v/>
      </c>
      <c r="HW84" s="55" t="str">
        <f>IF(DA84&gt;0,(VLOOKUP($A84,#REF!,31,0)*DA84),"")</f>
        <v/>
      </c>
      <c r="HX84" s="41" t="str">
        <f>IF(DB84&gt;0,(VLOOKUP($A84,#REF!,29,0)*DB84),"")</f>
        <v/>
      </c>
      <c r="HY84" s="55" t="str">
        <f>IF(DC84&gt;0,(VLOOKUP($A84,#REF!,31,0)*DC84),"")</f>
        <v/>
      </c>
      <c r="HZ84" s="41" t="str">
        <f>IF(DD84&gt;0,(VLOOKUP($A84,#REF!,29,0)*DD84),"")</f>
        <v/>
      </c>
      <c r="IA84" s="55" t="str">
        <f>IF(DE84&gt;0,(VLOOKUP($A84,#REF!,31,0)*DE84),"")</f>
        <v/>
      </c>
      <c r="IB84" s="41" t="str">
        <f>IF(DF84&gt;0,(VLOOKUP($A84,#REF!,29,0)*DF84),"")</f>
        <v/>
      </c>
      <c r="IC84" s="55" t="str">
        <f>IF(DG84&gt;0,(VLOOKUP($A84,#REF!,31,0)*DG84),"")</f>
        <v/>
      </c>
      <c r="ID84" s="5"/>
      <c r="IE84" s="5"/>
      <c r="IF84" s="5"/>
    </row>
    <row r="85" spans="1:240" x14ac:dyDescent="0.25">
      <c r="A85" s="344" t="s">
        <v>298</v>
      </c>
      <c r="B85" s="360" t="s">
        <v>84</v>
      </c>
      <c r="C85" s="361" t="s">
        <v>38</v>
      </c>
      <c r="D85" s="347" t="str">
        <f t="shared" si="354"/>
        <v/>
      </c>
      <c r="E85" s="348"/>
      <c r="F85" s="362"/>
      <c r="G85" s="363"/>
      <c r="H85" s="362"/>
      <c r="I85" s="363"/>
      <c r="J85" s="362"/>
      <c r="K85" s="363"/>
      <c r="L85" s="362"/>
      <c r="M85" s="363"/>
      <c r="N85" s="362"/>
      <c r="O85" s="363"/>
      <c r="P85" s="362"/>
      <c r="Q85" s="363"/>
      <c r="R85" s="362"/>
      <c r="S85" s="363"/>
      <c r="T85" s="362"/>
      <c r="U85" s="363"/>
      <c r="V85" s="362"/>
      <c r="W85" s="363"/>
      <c r="X85" s="362"/>
      <c r="Y85" s="363"/>
      <c r="Z85" s="362"/>
      <c r="AA85" s="364"/>
      <c r="AB85" s="362"/>
      <c r="AC85" s="363"/>
      <c r="AD85" s="362"/>
      <c r="AE85" s="364"/>
      <c r="AF85" s="362"/>
      <c r="AG85" s="363"/>
      <c r="AH85" s="362"/>
      <c r="AI85" s="363"/>
      <c r="AJ85" s="362"/>
      <c r="AK85" s="363"/>
      <c r="AL85" s="362"/>
      <c r="AM85" s="363"/>
      <c r="AN85" s="362"/>
      <c r="AO85" s="363"/>
      <c r="AP85" s="362"/>
      <c r="AQ85" s="363"/>
      <c r="AR85" s="362"/>
      <c r="AS85" s="363"/>
      <c r="AT85" s="362"/>
      <c r="AU85" s="363"/>
      <c r="AV85" s="362"/>
      <c r="AW85" s="363"/>
      <c r="AX85" s="362"/>
      <c r="AY85" s="363"/>
      <c r="AZ85" s="362"/>
      <c r="BA85" s="363"/>
      <c r="BB85" s="362"/>
      <c r="BC85" s="363"/>
      <c r="BD85" s="362"/>
      <c r="BE85" s="363"/>
      <c r="BF85" s="362"/>
      <c r="BG85" s="363"/>
      <c r="BH85" s="362"/>
      <c r="BI85" s="363"/>
      <c r="BJ85" s="362"/>
      <c r="BK85" s="363"/>
      <c r="BL85" s="362"/>
      <c r="BM85" s="363"/>
      <c r="BN85" s="362"/>
      <c r="BO85" s="363"/>
      <c r="BP85" s="362"/>
      <c r="BQ85" s="364"/>
      <c r="BR85" s="362"/>
      <c r="BS85" s="363"/>
      <c r="BT85" s="362"/>
      <c r="BU85" s="363"/>
      <c r="BV85" s="362"/>
      <c r="BW85" s="363"/>
      <c r="BX85" s="362"/>
      <c r="BY85" s="363"/>
      <c r="BZ85" s="362"/>
      <c r="CA85" s="363"/>
      <c r="CB85" s="362"/>
      <c r="CC85" s="364"/>
      <c r="CD85" s="362"/>
      <c r="CE85" s="363"/>
      <c r="CF85" s="362"/>
      <c r="CG85" s="363"/>
      <c r="CH85" s="362"/>
      <c r="CI85" s="363"/>
      <c r="CJ85" s="362"/>
      <c r="CK85" s="363"/>
      <c r="CL85" s="362"/>
      <c r="CM85" s="363"/>
      <c r="CN85" s="362"/>
      <c r="CO85" s="363"/>
      <c r="CP85" s="362"/>
      <c r="CQ85" s="363"/>
      <c r="CR85" s="362"/>
      <c r="CS85" s="363"/>
      <c r="CT85" s="362"/>
      <c r="CU85" s="364"/>
      <c r="CV85" s="362"/>
      <c r="CW85" s="363"/>
      <c r="CX85" s="362"/>
      <c r="CY85" s="363"/>
      <c r="CZ85" s="362"/>
      <c r="DA85" s="363"/>
      <c r="DB85" s="362"/>
      <c r="DC85" s="363"/>
      <c r="DD85" s="362"/>
      <c r="DE85" s="364"/>
      <c r="DF85" s="362"/>
      <c r="DG85" s="364"/>
      <c r="DH85" s="352"/>
      <c r="DI85" s="365"/>
      <c r="DJ85" s="363"/>
      <c r="DK85" s="352"/>
      <c r="DL85" s="365"/>
      <c r="DM85" s="363"/>
      <c r="DN85" s="344"/>
      <c r="DO85" s="366" t="s">
        <v>225</v>
      </c>
      <c r="DP85" s="367">
        <v>80</v>
      </c>
      <c r="DQ85" s="344"/>
      <c r="DR85" s="363"/>
      <c r="DS85" s="344"/>
      <c r="DT85" s="357">
        <f t="shared" si="349"/>
        <v>-80</v>
      </c>
      <c r="DU85" s="357" t="e">
        <f>(DT85*(VLOOKUP(A85,#REF!,29,0)))-(IF(DO85="x",MROUND(DP85*(VLOOKUP(A85,#REF!,29,0)*0.08),0.05),0))</f>
        <v>#REF!</v>
      </c>
      <c r="DV85" s="357">
        <f t="shared" si="350"/>
        <v>0</v>
      </c>
      <c r="DW85" s="357" t="e">
        <f>(DV85*(VLOOKUP(A85,#REF!,31,0)))</f>
        <v>#REF!</v>
      </c>
      <c r="DX85" s="358" t="e">
        <f>VLOOKUP(A85,#REF!,33,0)</f>
        <v>#REF!</v>
      </c>
      <c r="DY85" s="357" t="e">
        <f t="shared" si="351"/>
        <v>#REF!</v>
      </c>
      <c r="DZ85" s="359" t="e">
        <f t="shared" si="279"/>
        <v>#REF!</v>
      </c>
      <c r="EA85" s="344"/>
      <c r="EB85" s="349" t="str">
        <f>IF(F85&gt;0,(VLOOKUP($A85,#REF!,29,0)*F85),"")</f>
        <v/>
      </c>
      <c r="EC85" s="350" t="str">
        <f>IF(G85&gt;0,(VLOOKUP($A85,#REF!,31,0)*G85),"")</f>
        <v/>
      </c>
      <c r="ED85" s="349" t="str">
        <f>IF(H85&gt;0,(VLOOKUP($A85,#REF!,29,0)*H85),"")</f>
        <v/>
      </c>
      <c r="EE85" s="350" t="str">
        <f>IF(I85&gt;0,(VLOOKUP($A85,#REF!,31,0)*I85),"")</f>
        <v/>
      </c>
      <c r="EF85" s="349" t="str">
        <f>IF(J85&gt;0,(VLOOKUP($A85,#REF!,29,0)*J85),"")</f>
        <v/>
      </c>
      <c r="EG85" s="350" t="str">
        <f>IF(K85&gt;0,(VLOOKUP($A85,#REF!,31,0)*K85),"")</f>
        <v/>
      </c>
      <c r="EH85" s="349" t="str">
        <f>IF(L85&gt;0,(VLOOKUP($A85,#REF!,29,0)*L85),"")</f>
        <v/>
      </c>
      <c r="EI85" s="350" t="str">
        <f>IF(M85&gt;0,(VLOOKUP($A85,#REF!,31,0)*M85),"")</f>
        <v/>
      </c>
      <c r="EJ85" s="349" t="str">
        <f>IF(N85&gt;0,(VLOOKUP($A85,#REF!,29,0)*N85),"")</f>
        <v/>
      </c>
      <c r="EK85" s="350" t="str">
        <f>IF(O85&gt;0,(VLOOKUP($A85,#REF!,31,0)*O85),"")</f>
        <v/>
      </c>
      <c r="EL85" s="349" t="str">
        <f>IF(P85&gt;0,(VLOOKUP($A85,#REF!,29,0)*P85),"")</f>
        <v/>
      </c>
      <c r="EM85" s="350" t="str">
        <f>IF(Q85&gt;0,(VLOOKUP($A85,#REF!,31,0)*Q85),"")</f>
        <v/>
      </c>
      <c r="EN85" s="349" t="str">
        <f>IF(R85&gt;0,(VLOOKUP($A85,#REF!,29,0)*R85),"")</f>
        <v/>
      </c>
      <c r="EO85" s="350" t="str">
        <f>IF(S85&gt;0,(VLOOKUP($A85,#REF!,31,0)*S85),"")</f>
        <v/>
      </c>
      <c r="EP85" s="349" t="str">
        <f>IF(T85&gt;0,(VLOOKUP($A85,#REF!,29,0)*T85),"")</f>
        <v/>
      </c>
      <c r="EQ85" s="350" t="str">
        <f>IF(U85&gt;0,(VLOOKUP($A85,#REF!,31,0)*U85),"")</f>
        <v/>
      </c>
      <c r="ER85" s="349" t="str">
        <f>IF(V85&gt;0,(VLOOKUP($A85,#REF!,29,0)*V85),"")</f>
        <v/>
      </c>
      <c r="ES85" s="350" t="str">
        <f>IF(W85&gt;0,(VLOOKUP($A85,#REF!,31,0)*W85),"")</f>
        <v/>
      </c>
      <c r="ET85" s="349" t="str">
        <f>IF(X85&gt;0,(VLOOKUP($A85,#REF!,29,0)*X85),"")</f>
        <v/>
      </c>
      <c r="EU85" s="350" t="str">
        <f>IF(Y85&gt;0,(VLOOKUP($A85,#REF!,31,0)*Y85),"")</f>
        <v/>
      </c>
      <c r="EV85" s="349" t="str">
        <f>IF(Z85&gt;0,(VLOOKUP($A85,#REF!,29,0)*Z85),"")</f>
        <v/>
      </c>
      <c r="EW85" s="350" t="str">
        <f>IF(AA85&gt;0,(VLOOKUP($A85,#REF!,31,0)*AA85),"")</f>
        <v/>
      </c>
      <c r="EX85" s="349" t="str">
        <f>IF(AB85&gt;0,(VLOOKUP($A85,#REF!,29,0)*AB85),"")</f>
        <v/>
      </c>
      <c r="EY85" s="350" t="str">
        <f>IF(AC85&gt;0,(VLOOKUP($A85,#REF!,31,0)*AC85),"")</f>
        <v/>
      </c>
      <c r="EZ85" s="349" t="str">
        <f>IF(AD85&gt;0,(VLOOKUP($A85,#REF!,29,0)*AD85),"")</f>
        <v/>
      </c>
      <c r="FA85" s="350" t="str">
        <f>IF(AE85&gt;0,(VLOOKUP($A85,#REF!,31,0)*AE85),"")</f>
        <v/>
      </c>
      <c r="FB85" s="349" t="str">
        <f>IF(AF85&gt;0,(VLOOKUP($A85,#REF!,29,0)*AF85),"")</f>
        <v/>
      </c>
      <c r="FC85" s="350" t="str">
        <f>IF(AG85&gt;0,(VLOOKUP($A85,#REF!,31,0)*AG85),"")</f>
        <v/>
      </c>
      <c r="FD85" s="349" t="str">
        <f>IF(AH85&gt;0,(VLOOKUP($A85,#REF!,29,0)*AH85),"")</f>
        <v/>
      </c>
      <c r="FE85" s="350" t="str">
        <f>IF(AI85&gt;0,(VLOOKUP($A85,#REF!,31,0)*AI85),"")</f>
        <v/>
      </c>
      <c r="FF85" s="349" t="str">
        <f>IF(AJ85&gt;0,(VLOOKUP($A85,#REF!,29,0)*AJ85),"")</f>
        <v/>
      </c>
      <c r="FG85" s="350" t="str">
        <f>IF(AK85&gt;0,(VLOOKUP($A85,#REF!,31,0)*AK85),"")</f>
        <v/>
      </c>
      <c r="FH85" s="349" t="str">
        <f>IF(AL85&gt;0,(VLOOKUP($A85,#REF!,29,0)*AL85),"")</f>
        <v/>
      </c>
      <c r="FI85" s="350" t="str">
        <f>IF(AM85&gt;0,(VLOOKUP($A85,#REF!,31,0)*AM85),"")</f>
        <v/>
      </c>
      <c r="FJ85" s="349" t="str">
        <f>IF(AN85&gt;0,(VLOOKUP($A85,#REF!,29,0)*AN85),"")</f>
        <v/>
      </c>
      <c r="FK85" s="350" t="str">
        <f>IF(AO85&gt;0,(VLOOKUP($A85,#REF!,31,0)*AO85),"")</f>
        <v/>
      </c>
      <c r="FL85" s="349" t="str">
        <f>IF(AP85&gt;0,(VLOOKUP($A85,#REF!,29,0)*AP85),"")</f>
        <v/>
      </c>
      <c r="FM85" s="350" t="str">
        <f>IF(AQ85&gt;0,(VLOOKUP($A85,#REF!,31,0)*AQ85),"")</f>
        <v/>
      </c>
      <c r="FN85" s="349" t="str">
        <f>IF(AR85&gt;0,(VLOOKUP($A85,#REF!,29,0)*AR85),"")</f>
        <v/>
      </c>
      <c r="FO85" s="350" t="str">
        <f>IF(AS85&gt;0,(VLOOKUP($A85,#REF!,31,0)*AS85),"")</f>
        <v/>
      </c>
      <c r="FP85" s="349" t="str">
        <f>IF(AT85&gt;0,(VLOOKUP($A85,#REF!,29,0)*AT85),"")</f>
        <v/>
      </c>
      <c r="FQ85" s="350" t="str">
        <f>IF(AU85&gt;0,(VLOOKUP($A85,#REF!,31,0)*AU85),"")</f>
        <v/>
      </c>
      <c r="FR85" s="349" t="str">
        <f>IF(AV85&gt;0,(VLOOKUP($A85,#REF!,29,0)*AV85),"")</f>
        <v/>
      </c>
      <c r="FS85" s="350" t="str">
        <f>IF(AW85&gt;0,(VLOOKUP($A85,#REF!,31,0)*AW85),"")</f>
        <v/>
      </c>
      <c r="FT85" s="349" t="str">
        <f>IF(AX85&gt;0,(VLOOKUP($A85,#REF!,29,0)*AX85),"")</f>
        <v/>
      </c>
      <c r="FU85" s="350" t="str">
        <f>IF(AY85&gt;0,(VLOOKUP($A85,#REF!,31,0)*AY85),"")</f>
        <v/>
      </c>
      <c r="FV85" s="349" t="str">
        <f>IF(AZ85&gt;0,(VLOOKUP($A85,#REF!,29,0)*AZ85),"")</f>
        <v/>
      </c>
      <c r="FW85" s="350" t="str">
        <f>IF(BA85&gt;0,(VLOOKUP($A85,#REF!,31,0)*BA85),"")</f>
        <v/>
      </c>
      <c r="FX85" s="349" t="str">
        <f>IF(BB85&gt;0,(VLOOKUP($A85,#REF!,29,0)*BB85),"")</f>
        <v/>
      </c>
      <c r="FY85" s="350" t="str">
        <f>IF(BC85&gt;0,(VLOOKUP($A85,#REF!,31,0)*BC85),"")</f>
        <v/>
      </c>
      <c r="FZ85" s="349" t="str">
        <f>IF(BD85&gt;0,(VLOOKUP($A85,#REF!,29,0)*BD85),"")</f>
        <v/>
      </c>
      <c r="GA85" s="350" t="str">
        <f>IF(BE85&gt;0,(VLOOKUP($A85,#REF!,31,0)*BE85),"")</f>
        <v/>
      </c>
      <c r="GB85" s="349" t="str">
        <f>IF(BF85&gt;0,(VLOOKUP($A85,#REF!,29,0)*BF85),"")</f>
        <v/>
      </c>
      <c r="GC85" s="350" t="str">
        <f>IF(BG85&gt;0,(VLOOKUP($A85,#REF!,31,0)*BG85),"")</f>
        <v/>
      </c>
      <c r="GD85" s="349" t="str">
        <f>IF(BH85&gt;0,(VLOOKUP($A85,#REF!,29,0)*BH85),"")</f>
        <v/>
      </c>
      <c r="GE85" s="350" t="str">
        <f>IF(BI85&gt;0,(VLOOKUP($A85,#REF!,31,0)*BI85),"")</f>
        <v/>
      </c>
      <c r="GF85" s="349" t="str">
        <f>IF(BJ85&gt;0,(VLOOKUP($A85,#REF!,29,0)*BJ85),"")</f>
        <v/>
      </c>
      <c r="GG85" s="350" t="str">
        <f>IF(BK85&gt;0,(VLOOKUP($A85,#REF!,31,0)*BK85),"")</f>
        <v/>
      </c>
      <c r="GH85" s="349" t="str">
        <f>IF(BL85&gt;0,(VLOOKUP($A85,#REF!,29,0)*BL85),"")</f>
        <v/>
      </c>
      <c r="GI85" s="350" t="str">
        <f>IF(BM85&gt;0,(VLOOKUP($A85,#REF!,31,0)*BM85),"")</f>
        <v/>
      </c>
      <c r="GJ85" s="349" t="str">
        <f>IF(BN85&gt;0,(VLOOKUP($A85,#REF!,29,0)*BN85),"")</f>
        <v/>
      </c>
      <c r="GK85" s="350" t="str">
        <f>IF(BO85&gt;0,(VLOOKUP($A85,#REF!,31,0)*BO85),"")</f>
        <v/>
      </c>
      <c r="GL85" s="349" t="str">
        <f>IF(BP85&gt;0,(VLOOKUP($A85,#REF!,29,0)*BP85),"")</f>
        <v/>
      </c>
      <c r="GM85" s="350" t="str">
        <f>IF(BQ85&gt;0,(VLOOKUP($A85,#REF!,31,0)*BQ85),"")</f>
        <v/>
      </c>
      <c r="GN85" s="349" t="str">
        <f>IF(BR85&gt;0,(VLOOKUP($A85,#REF!,29,0)*BR85),"")</f>
        <v/>
      </c>
      <c r="GO85" s="350" t="str">
        <f>IF(BS85&gt;0,(VLOOKUP($A85,#REF!,31,0)*BS85),"")</f>
        <v/>
      </c>
      <c r="GP85" s="349" t="str">
        <f>IF(BT85&gt;0,(VLOOKUP($A85,#REF!,29,0)*BT85),"")</f>
        <v/>
      </c>
      <c r="GQ85" s="350" t="str">
        <f>IF(BU85&gt;0,(VLOOKUP($A85,#REF!,31,0)*BU85),"")</f>
        <v/>
      </c>
      <c r="GR85" s="349" t="str">
        <f>IF(BV85&gt;0,(VLOOKUP($A85,#REF!,29,0)*BV85),"")</f>
        <v/>
      </c>
      <c r="GS85" s="350" t="str">
        <f>IF(BW85&gt;0,(VLOOKUP($A85,#REF!,31,0)*BW85),"")</f>
        <v/>
      </c>
      <c r="GT85" s="349" t="str">
        <f>IF(BX85&gt;0,(VLOOKUP($A85,#REF!,29,0)*BX85),"")</f>
        <v/>
      </c>
      <c r="GU85" s="350" t="str">
        <f>IF(BY85&gt;0,(VLOOKUP($A85,#REF!,31,0)*BY85),"")</f>
        <v/>
      </c>
      <c r="GV85" s="349" t="str">
        <f>IF(BZ85&gt;0,(VLOOKUP($A85,#REF!,29,0)*BZ85),"")</f>
        <v/>
      </c>
      <c r="GW85" s="350" t="str">
        <f>IF(CA85&gt;0,(VLOOKUP($A85,#REF!,31,0)*CA85),"")</f>
        <v/>
      </c>
      <c r="GX85" s="349" t="str">
        <f>IF(CB85&gt;0,(VLOOKUP($A85,#REF!,29,0)*CB85),"")</f>
        <v/>
      </c>
      <c r="GY85" s="350" t="str">
        <f>IF(CC85&gt;0,(VLOOKUP($A85,#REF!,31,0)*CC85),"")</f>
        <v/>
      </c>
      <c r="GZ85" s="349" t="str">
        <f>IF(CD85&gt;0,(VLOOKUP($A85,#REF!,29,0)*CD85),"")</f>
        <v/>
      </c>
      <c r="HA85" s="350" t="str">
        <f>IF(CE85&gt;0,(VLOOKUP($A85,#REF!,31,0)*CE85),"")</f>
        <v/>
      </c>
      <c r="HB85" s="349" t="str">
        <f>IF(CF85&gt;0,(VLOOKUP($A85,#REF!,29,0)*CF85),"")</f>
        <v/>
      </c>
      <c r="HC85" s="350" t="str">
        <f>IF(CG85&gt;0,(VLOOKUP($A85,#REF!,31,0)*CG85),"")</f>
        <v/>
      </c>
      <c r="HD85" s="349" t="str">
        <f>IF(CH85&gt;0,(VLOOKUP($A85,#REF!,29,0)*CH85),"")</f>
        <v/>
      </c>
      <c r="HE85" s="350" t="str">
        <f>IF(CI85&gt;0,(VLOOKUP($A85,#REF!,31,0)*CI85),"")</f>
        <v/>
      </c>
      <c r="HF85" s="349" t="str">
        <f>IF(CJ85&gt;0,(VLOOKUP($A85,#REF!,29,0)*CJ85),"")</f>
        <v/>
      </c>
      <c r="HG85" s="350" t="str">
        <f>IF(CK85&gt;0,(VLOOKUP($A85,#REF!,31,0)*CK85),"")</f>
        <v/>
      </c>
      <c r="HH85" s="349" t="str">
        <f>IF(CL85&gt;0,(VLOOKUP($A85,#REF!,29,0)*CL85),"")</f>
        <v/>
      </c>
      <c r="HI85" s="350" t="str">
        <f>IF(CM85&gt;0,(VLOOKUP($A85,#REF!,31,0)*CM85),"")</f>
        <v/>
      </c>
      <c r="HJ85" s="349" t="str">
        <f>IF(CN85&gt;0,(VLOOKUP($A85,#REF!,29,0)*CN85),"")</f>
        <v/>
      </c>
      <c r="HK85" s="350" t="str">
        <f>IF(CO85&gt;0,(VLOOKUP($A85,#REF!,31,0)*CO85),"")</f>
        <v/>
      </c>
      <c r="HL85" s="349" t="str">
        <f>IF(CP85&gt;0,(VLOOKUP($A85,#REF!,29,0)*CP85),"")</f>
        <v/>
      </c>
      <c r="HM85" s="350" t="str">
        <f>IF(CQ85&gt;0,(VLOOKUP($A85,#REF!,31,0)*CQ85),"")</f>
        <v/>
      </c>
      <c r="HN85" s="349" t="str">
        <f>IF(CR85&gt;0,(VLOOKUP($A85,#REF!,29,0)*CR85),"")</f>
        <v/>
      </c>
      <c r="HO85" s="350" t="str">
        <f>IF(CS85&gt;0,(VLOOKUP($A85,#REF!,31,0)*CS85),"")</f>
        <v/>
      </c>
      <c r="HP85" s="349" t="str">
        <f>IF(CT85&gt;0,(VLOOKUP($A85,#REF!,29,0)*CT85),"")</f>
        <v/>
      </c>
      <c r="HQ85" s="350" t="str">
        <f>IF(CU85&gt;0,(VLOOKUP($A85,#REF!,31,0)*CU85),"")</f>
        <v/>
      </c>
      <c r="HR85" s="349" t="str">
        <f>IF(CV85&gt;0,(VLOOKUP($A85,#REF!,29,0)*CV85),"")</f>
        <v/>
      </c>
      <c r="HS85" s="350" t="str">
        <f>IF(CW85&gt;0,(VLOOKUP($A85,#REF!,31,0)*CW85),"")</f>
        <v/>
      </c>
      <c r="HT85" s="349" t="str">
        <f>IF(CX85&gt;0,(VLOOKUP($A85,#REF!,29,0)*CX85),"")</f>
        <v/>
      </c>
      <c r="HU85" s="350" t="str">
        <f>IF(CY85&gt;0,(VLOOKUP($A85,#REF!,31,0)*CY85),"")</f>
        <v/>
      </c>
      <c r="HV85" s="349" t="str">
        <f>IF(CZ85&gt;0,(VLOOKUP($A85,#REF!,29,0)*CZ85),"")</f>
        <v/>
      </c>
      <c r="HW85" s="350" t="str">
        <f>IF(DA85&gt;0,(VLOOKUP($A85,#REF!,31,0)*DA85),"")</f>
        <v/>
      </c>
      <c r="HX85" s="349" t="str">
        <f>IF(DB85&gt;0,(VLOOKUP($A85,#REF!,29,0)*DB85),"")</f>
        <v/>
      </c>
      <c r="HY85" s="350" t="str">
        <f>IF(DC85&gt;0,(VLOOKUP($A85,#REF!,31,0)*DC85),"")</f>
        <v/>
      </c>
      <c r="HZ85" s="349" t="str">
        <f>IF(DD85&gt;0,(VLOOKUP($A85,#REF!,29,0)*DD85),"")</f>
        <v/>
      </c>
      <c r="IA85" s="350" t="str">
        <f>IF(DE85&gt;0,(VLOOKUP($A85,#REF!,31,0)*DE85),"")</f>
        <v/>
      </c>
      <c r="IB85" s="349" t="str">
        <f>IF(DF85&gt;0,(VLOOKUP($A85,#REF!,29,0)*DF85),"")</f>
        <v/>
      </c>
      <c r="IC85" s="350" t="str">
        <f>IF(DG85&gt;0,(VLOOKUP($A85,#REF!,31,0)*DG85),"")</f>
        <v/>
      </c>
      <c r="ID85" s="344"/>
      <c r="IE85" s="344"/>
      <c r="IF85" s="344"/>
    </row>
    <row r="86" spans="1:240" x14ac:dyDescent="0.25">
      <c r="A86" s="5" t="s">
        <v>286</v>
      </c>
      <c r="B86" s="378" t="s">
        <v>85</v>
      </c>
      <c r="C86" s="369" t="s">
        <v>86</v>
      </c>
      <c r="D86" s="217">
        <f t="shared" si="354"/>
        <v>110</v>
      </c>
      <c r="E86" s="215"/>
      <c r="F86" s="379"/>
      <c r="G86" s="222"/>
      <c r="H86" s="379"/>
      <c r="I86" s="222"/>
      <c r="J86" s="379"/>
      <c r="K86" s="222"/>
      <c r="L86" s="379"/>
      <c r="M86" s="222"/>
      <c r="N86" s="379"/>
      <c r="O86" s="222"/>
      <c r="P86" s="379"/>
      <c r="Q86" s="222"/>
      <c r="R86" s="379"/>
      <c r="S86" s="222"/>
      <c r="T86" s="379"/>
      <c r="U86" s="222"/>
      <c r="V86" s="379"/>
      <c r="W86" s="222"/>
      <c r="X86" s="379"/>
      <c r="Y86" s="222"/>
      <c r="Z86" s="379"/>
      <c r="AA86" s="380"/>
      <c r="AB86" s="379"/>
      <c r="AC86" s="222"/>
      <c r="AD86" s="379"/>
      <c r="AE86" s="380"/>
      <c r="AF86" s="379"/>
      <c r="AG86" s="222"/>
      <c r="AH86" s="379"/>
      <c r="AI86" s="222"/>
      <c r="AJ86" s="379"/>
      <c r="AK86" s="222"/>
      <c r="AL86" s="379"/>
      <c r="AM86" s="222"/>
      <c r="AN86" s="379"/>
      <c r="AO86" s="222"/>
      <c r="AP86" s="379"/>
      <c r="AQ86" s="222"/>
      <c r="AR86" s="379"/>
      <c r="AS86" s="222"/>
      <c r="AT86" s="379"/>
      <c r="AU86" s="222"/>
      <c r="AV86" s="379"/>
      <c r="AW86" s="222"/>
      <c r="AX86" s="379"/>
      <c r="AY86" s="222"/>
      <c r="AZ86" s="379"/>
      <c r="BA86" s="222"/>
      <c r="BB86" s="379"/>
      <c r="BC86" s="222"/>
      <c r="BD86" s="379"/>
      <c r="BE86" s="222"/>
      <c r="BF86" s="379"/>
      <c r="BG86" s="222"/>
      <c r="BH86" s="379"/>
      <c r="BI86" s="222"/>
      <c r="BJ86" s="379"/>
      <c r="BK86" s="222"/>
      <c r="BL86" s="379"/>
      <c r="BM86" s="222"/>
      <c r="BN86" s="379"/>
      <c r="BO86" s="222"/>
      <c r="BP86" s="379"/>
      <c r="BQ86" s="380"/>
      <c r="BR86" s="379"/>
      <c r="BS86" s="222"/>
      <c r="BT86" s="379"/>
      <c r="BU86" s="222"/>
      <c r="BV86" s="379"/>
      <c r="BW86" s="222"/>
      <c r="BX86" s="379"/>
      <c r="BY86" s="222"/>
      <c r="BZ86" s="379"/>
      <c r="CA86" s="222"/>
      <c r="CB86" s="379"/>
      <c r="CC86" s="380"/>
      <c r="CD86" s="379"/>
      <c r="CE86" s="222"/>
      <c r="CF86" s="379"/>
      <c r="CG86" s="222"/>
      <c r="CH86" s="379"/>
      <c r="CI86" s="222"/>
      <c r="CJ86" s="379"/>
      <c r="CK86" s="222"/>
      <c r="CL86" s="379"/>
      <c r="CM86" s="222"/>
      <c r="CN86" s="379"/>
      <c r="CO86" s="222"/>
      <c r="CP86" s="379">
        <v>110</v>
      </c>
      <c r="CQ86" s="222"/>
      <c r="CR86" s="379"/>
      <c r="CS86" s="222"/>
      <c r="CT86" s="379"/>
      <c r="CU86" s="380"/>
      <c r="CV86" s="379"/>
      <c r="CW86" s="222"/>
      <c r="CX86" s="379"/>
      <c r="CY86" s="222"/>
      <c r="CZ86" s="379"/>
      <c r="DA86" s="222"/>
      <c r="DB86" s="379"/>
      <c r="DC86" s="222"/>
      <c r="DD86" s="379"/>
      <c r="DE86" s="380"/>
      <c r="DF86" s="379"/>
      <c r="DG86" s="380"/>
      <c r="DH86" s="73"/>
      <c r="DI86" s="207"/>
      <c r="DJ86" s="79"/>
      <c r="DK86" s="73"/>
      <c r="DL86" s="78"/>
      <c r="DM86" s="79"/>
      <c r="DN86" s="5"/>
      <c r="DO86" s="12"/>
      <c r="DP86" s="311"/>
      <c r="DQ86" s="5"/>
      <c r="DR86" s="222"/>
      <c r="DS86" s="5"/>
      <c r="DT86" s="31">
        <f t="shared" si="349"/>
        <v>110</v>
      </c>
      <c r="DU86" s="31" t="e">
        <f>(DT86*(VLOOKUP(A86,#REF!,29,0)))-(IF(DO86="x",MROUND(DP86*(VLOOKUP(A86,#REF!,29,0)*0.08),0.05),0))</f>
        <v>#REF!</v>
      </c>
      <c r="DV86" s="31">
        <f t="shared" si="350"/>
        <v>0</v>
      </c>
      <c r="DW86" s="31" t="e">
        <f>(DV86*(VLOOKUP(A86,#REF!,31,0)))</f>
        <v>#REF!</v>
      </c>
      <c r="DX86" s="318" t="e">
        <f>VLOOKUP(A86,#REF!,33,0)</f>
        <v>#REF!</v>
      </c>
      <c r="DY86" s="31" t="e">
        <f t="shared" si="351"/>
        <v>#REF!</v>
      </c>
      <c r="DZ86" s="309" t="e">
        <f t="shared" si="279"/>
        <v>#REF!</v>
      </c>
      <c r="EA86" s="5"/>
      <c r="EB86" s="41" t="str">
        <f>IF(F86&gt;0,(VLOOKUP($A86,#REF!,29,0)*F86),"")</f>
        <v/>
      </c>
      <c r="EC86" s="55" t="str">
        <f>IF(G86&gt;0,(VLOOKUP($A86,#REF!,31,0)*G86),"")</f>
        <v/>
      </c>
      <c r="ED86" s="41" t="str">
        <f>IF(H86&gt;0,(VLOOKUP($A86,#REF!,29,0)*H86),"")</f>
        <v/>
      </c>
      <c r="EE86" s="55" t="str">
        <f>IF(I86&gt;0,(VLOOKUP($A86,#REF!,31,0)*I86),"")</f>
        <v/>
      </c>
      <c r="EF86" s="41" t="str">
        <f>IF(J86&gt;0,(VLOOKUP($A86,#REF!,29,0)*J86),"")</f>
        <v/>
      </c>
      <c r="EG86" s="55" t="str">
        <f>IF(K86&gt;0,(VLOOKUP($A86,#REF!,31,0)*K86),"")</f>
        <v/>
      </c>
      <c r="EH86" s="41" t="str">
        <f>IF(L86&gt;0,(VLOOKUP($A86,#REF!,29,0)*L86),"")</f>
        <v/>
      </c>
      <c r="EI86" s="55" t="str">
        <f>IF(M86&gt;0,(VLOOKUP($A86,#REF!,31,0)*M86),"")</f>
        <v/>
      </c>
      <c r="EJ86" s="41" t="str">
        <f>IF(N86&gt;0,(VLOOKUP($A86,#REF!,29,0)*N86),"")</f>
        <v/>
      </c>
      <c r="EK86" s="55" t="str">
        <f>IF(O86&gt;0,(VLOOKUP($A86,#REF!,31,0)*O86),"")</f>
        <v/>
      </c>
      <c r="EL86" s="41" t="str">
        <f>IF(P86&gt;0,(VLOOKUP($A86,#REF!,29,0)*P86),"")</f>
        <v/>
      </c>
      <c r="EM86" s="55" t="str">
        <f>IF(Q86&gt;0,(VLOOKUP($A86,#REF!,31,0)*Q86),"")</f>
        <v/>
      </c>
      <c r="EN86" s="41" t="str">
        <f>IF(R86&gt;0,(VLOOKUP($A86,#REF!,29,0)*R86),"")</f>
        <v/>
      </c>
      <c r="EO86" s="55" t="str">
        <f>IF(S86&gt;0,(VLOOKUP($A86,#REF!,31,0)*S86),"")</f>
        <v/>
      </c>
      <c r="EP86" s="41" t="str">
        <f>IF(T86&gt;0,(VLOOKUP($A86,#REF!,29,0)*T86),"")</f>
        <v/>
      </c>
      <c r="EQ86" s="55" t="str">
        <f>IF(U86&gt;0,(VLOOKUP($A86,#REF!,31,0)*U86),"")</f>
        <v/>
      </c>
      <c r="ER86" s="41" t="str">
        <f>IF(V86&gt;0,(VLOOKUP($A86,#REF!,29,0)*V86),"")</f>
        <v/>
      </c>
      <c r="ES86" s="55" t="str">
        <f>IF(W86&gt;0,(VLOOKUP($A86,#REF!,31,0)*W86),"")</f>
        <v/>
      </c>
      <c r="ET86" s="41" t="str">
        <f>IF(X86&gt;0,(VLOOKUP($A86,#REF!,29,0)*X86),"")</f>
        <v/>
      </c>
      <c r="EU86" s="55" t="str">
        <f>IF(Y86&gt;0,(VLOOKUP($A86,#REF!,31,0)*Y86),"")</f>
        <v/>
      </c>
      <c r="EV86" s="41" t="str">
        <f>IF(Z86&gt;0,(VLOOKUP($A86,#REF!,29,0)*Z86),"")</f>
        <v/>
      </c>
      <c r="EW86" s="55" t="str">
        <f>IF(AA86&gt;0,(VLOOKUP($A86,#REF!,31,0)*AA86),"")</f>
        <v/>
      </c>
      <c r="EX86" s="41" t="str">
        <f>IF(AB86&gt;0,(VLOOKUP($A86,#REF!,29,0)*AB86),"")</f>
        <v/>
      </c>
      <c r="EY86" s="55" t="str">
        <f>IF(AC86&gt;0,(VLOOKUP($A86,#REF!,31,0)*AC86),"")</f>
        <v/>
      </c>
      <c r="EZ86" s="41" t="str">
        <f>IF(AD86&gt;0,(VLOOKUP($A86,#REF!,29,0)*AD86),"")</f>
        <v/>
      </c>
      <c r="FA86" s="55" t="str">
        <f>IF(AE86&gt;0,(VLOOKUP($A86,#REF!,31,0)*AE86),"")</f>
        <v/>
      </c>
      <c r="FB86" s="41" t="str">
        <f>IF(AF86&gt;0,(VLOOKUP($A86,#REF!,29,0)*AF86),"")</f>
        <v/>
      </c>
      <c r="FC86" s="55" t="str">
        <f>IF(AG86&gt;0,(VLOOKUP($A86,#REF!,31,0)*AG86),"")</f>
        <v/>
      </c>
      <c r="FD86" s="41" t="str">
        <f>IF(AH86&gt;0,(VLOOKUP($A86,#REF!,29,0)*AH86),"")</f>
        <v/>
      </c>
      <c r="FE86" s="55" t="str">
        <f>IF(AI86&gt;0,(VLOOKUP($A86,#REF!,31,0)*AI86),"")</f>
        <v/>
      </c>
      <c r="FF86" s="41" t="str">
        <f>IF(AJ86&gt;0,(VLOOKUP($A86,#REF!,29,0)*AJ86),"")</f>
        <v/>
      </c>
      <c r="FG86" s="55" t="str">
        <f>IF(AK86&gt;0,(VLOOKUP($A86,#REF!,31,0)*AK86),"")</f>
        <v/>
      </c>
      <c r="FH86" s="41" t="str">
        <f>IF(AL86&gt;0,(VLOOKUP($A86,#REF!,29,0)*AL86),"")</f>
        <v/>
      </c>
      <c r="FI86" s="55" t="str">
        <f>IF(AM86&gt;0,(VLOOKUP($A86,#REF!,31,0)*AM86),"")</f>
        <v/>
      </c>
      <c r="FJ86" s="41" t="str">
        <f>IF(AN86&gt;0,(VLOOKUP($A86,#REF!,29,0)*AN86),"")</f>
        <v/>
      </c>
      <c r="FK86" s="55" t="str">
        <f>IF(AO86&gt;0,(VLOOKUP($A86,#REF!,31,0)*AO86),"")</f>
        <v/>
      </c>
      <c r="FL86" s="41" t="str">
        <f>IF(AP86&gt;0,(VLOOKUP($A86,#REF!,29,0)*AP86),"")</f>
        <v/>
      </c>
      <c r="FM86" s="55" t="str">
        <f>IF(AQ86&gt;0,(VLOOKUP($A86,#REF!,31,0)*AQ86),"")</f>
        <v/>
      </c>
      <c r="FN86" s="41" t="str">
        <f>IF(AR86&gt;0,(VLOOKUP($A86,#REF!,29,0)*AR86),"")</f>
        <v/>
      </c>
      <c r="FO86" s="55" t="str">
        <f>IF(AS86&gt;0,(VLOOKUP($A86,#REF!,31,0)*AS86),"")</f>
        <v/>
      </c>
      <c r="FP86" s="41" t="str">
        <f>IF(AT86&gt;0,(VLOOKUP($A86,#REF!,29,0)*AT86),"")</f>
        <v/>
      </c>
      <c r="FQ86" s="55" t="str">
        <f>IF(AU86&gt;0,(VLOOKUP($A86,#REF!,31,0)*AU86),"")</f>
        <v/>
      </c>
      <c r="FR86" s="41" t="str">
        <f>IF(AV86&gt;0,(VLOOKUP($A86,#REF!,29,0)*AV86),"")</f>
        <v/>
      </c>
      <c r="FS86" s="55" t="str">
        <f>IF(AW86&gt;0,(VLOOKUP($A86,#REF!,31,0)*AW86),"")</f>
        <v/>
      </c>
      <c r="FT86" s="41" t="str">
        <f>IF(AX86&gt;0,(VLOOKUP($A86,#REF!,29,0)*AX86),"")</f>
        <v/>
      </c>
      <c r="FU86" s="55" t="str">
        <f>IF(AY86&gt;0,(VLOOKUP($A86,#REF!,31,0)*AY86),"")</f>
        <v/>
      </c>
      <c r="FV86" s="41" t="str">
        <f>IF(AZ86&gt;0,(VLOOKUP($A86,#REF!,29,0)*AZ86),"")</f>
        <v/>
      </c>
      <c r="FW86" s="55" t="str">
        <f>IF(BA86&gt;0,(VLOOKUP($A86,#REF!,31,0)*BA86),"")</f>
        <v/>
      </c>
      <c r="FX86" s="41" t="str">
        <f>IF(BB86&gt;0,(VLOOKUP($A86,#REF!,29,0)*BB86),"")</f>
        <v/>
      </c>
      <c r="FY86" s="55" t="str">
        <f>IF(BC86&gt;0,(VLOOKUP($A86,#REF!,31,0)*BC86),"")</f>
        <v/>
      </c>
      <c r="FZ86" s="41" t="str">
        <f>IF(BD86&gt;0,(VLOOKUP($A86,#REF!,29,0)*BD86),"")</f>
        <v/>
      </c>
      <c r="GA86" s="55" t="str">
        <f>IF(BE86&gt;0,(VLOOKUP($A86,#REF!,31,0)*BE86),"")</f>
        <v/>
      </c>
      <c r="GB86" s="41" t="str">
        <f>IF(BF86&gt;0,(VLOOKUP($A86,#REF!,29,0)*BF86),"")</f>
        <v/>
      </c>
      <c r="GC86" s="55" t="str">
        <f>IF(BG86&gt;0,(VLOOKUP($A86,#REF!,31,0)*BG86),"")</f>
        <v/>
      </c>
      <c r="GD86" s="41" t="str">
        <f>IF(BH86&gt;0,(VLOOKUP($A86,#REF!,29,0)*BH86),"")</f>
        <v/>
      </c>
      <c r="GE86" s="55" t="str">
        <f>IF(BI86&gt;0,(VLOOKUP($A86,#REF!,31,0)*BI86),"")</f>
        <v/>
      </c>
      <c r="GF86" s="41" t="str">
        <f>IF(BJ86&gt;0,(VLOOKUP($A86,#REF!,29,0)*BJ86),"")</f>
        <v/>
      </c>
      <c r="GG86" s="55" t="str">
        <f>IF(BK86&gt;0,(VLOOKUP($A86,#REF!,31,0)*BK86),"")</f>
        <v/>
      </c>
      <c r="GH86" s="41" t="str">
        <f>IF(BL86&gt;0,(VLOOKUP($A86,#REF!,29,0)*BL86),"")</f>
        <v/>
      </c>
      <c r="GI86" s="55" t="str">
        <f>IF(BM86&gt;0,(VLOOKUP($A86,#REF!,31,0)*BM86),"")</f>
        <v/>
      </c>
      <c r="GJ86" s="41" t="str">
        <f>IF(BN86&gt;0,(VLOOKUP($A86,#REF!,29,0)*BN86),"")</f>
        <v/>
      </c>
      <c r="GK86" s="55" t="str">
        <f>IF(BO86&gt;0,(VLOOKUP($A86,#REF!,31,0)*BO86),"")</f>
        <v/>
      </c>
      <c r="GL86" s="41" t="str">
        <f>IF(BP86&gt;0,(VLOOKUP($A86,#REF!,29,0)*BP86),"")</f>
        <v/>
      </c>
      <c r="GM86" s="55" t="str">
        <f>IF(BQ86&gt;0,(VLOOKUP($A86,#REF!,31,0)*BQ86),"")</f>
        <v/>
      </c>
      <c r="GN86" s="41" t="str">
        <f>IF(BR86&gt;0,(VLOOKUP($A86,#REF!,29,0)*BR86),"")</f>
        <v/>
      </c>
      <c r="GO86" s="55" t="str">
        <f>IF(BS86&gt;0,(VLOOKUP($A86,#REF!,31,0)*BS86),"")</f>
        <v/>
      </c>
      <c r="GP86" s="41" t="str">
        <f>IF(BT86&gt;0,(VLOOKUP($A86,#REF!,29,0)*BT86),"")</f>
        <v/>
      </c>
      <c r="GQ86" s="55" t="str">
        <f>IF(BU86&gt;0,(VLOOKUP($A86,#REF!,31,0)*BU86),"")</f>
        <v/>
      </c>
      <c r="GR86" s="41" t="str">
        <f>IF(BV86&gt;0,(VLOOKUP($A86,#REF!,29,0)*BV86),"")</f>
        <v/>
      </c>
      <c r="GS86" s="55" t="str">
        <f>IF(BW86&gt;0,(VLOOKUP($A86,#REF!,31,0)*BW86),"")</f>
        <v/>
      </c>
      <c r="GT86" s="41" t="str">
        <f>IF(BX86&gt;0,(VLOOKUP($A86,#REF!,29,0)*BX86),"")</f>
        <v/>
      </c>
      <c r="GU86" s="55" t="str">
        <f>IF(BY86&gt;0,(VLOOKUP($A86,#REF!,31,0)*BY86),"")</f>
        <v/>
      </c>
      <c r="GV86" s="41" t="str">
        <f>IF(BZ86&gt;0,(VLOOKUP($A86,#REF!,29,0)*BZ86),"")</f>
        <v/>
      </c>
      <c r="GW86" s="55" t="str">
        <f>IF(CA86&gt;0,(VLOOKUP($A86,#REF!,31,0)*CA86),"")</f>
        <v/>
      </c>
      <c r="GX86" s="41" t="str">
        <f>IF(CB86&gt;0,(VLOOKUP($A86,#REF!,29,0)*CB86),"")</f>
        <v/>
      </c>
      <c r="GY86" s="55" t="str">
        <f>IF(CC86&gt;0,(VLOOKUP($A86,#REF!,31,0)*CC86),"")</f>
        <v/>
      </c>
      <c r="GZ86" s="41" t="str">
        <f>IF(CD86&gt;0,(VLOOKUP($A86,#REF!,29,0)*CD86),"")</f>
        <v/>
      </c>
      <c r="HA86" s="55" t="str">
        <f>IF(CE86&gt;0,(VLOOKUP($A86,#REF!,31,0)*CE86),"")</f>
        <v/>
      </c>
      <c r="HB86" s="41" t="str">
        <f>IF(CF86&gt;0,(VLOOKUP($A86,#REF!,29,0)*CF86),"")</f>
        <v/>
      </c>
      <c r="HC86" s="55" t="str">
        <f>IF(CG86&gt;0,(VLOOKUP($A86,#REF!,31,0)*CG86),"")</f>
        <v/>
      </c>
      <c r="HD86" s="41" t="str">
        <f>IF(CH86&gt;0,(VLOOKUP($A86,#REF!,29,0)*CH86),"")</f>
        <v/>
      </c>
      <c r="HE86" s="55" t="str">
        <f>IF(CI86&gt;0,(VLOOKUP($A86,#REF!,31,0)*CI86),"")</f>
        <v/>
      </c>
      <c r="HF86" s="41" t="str">
        <f>IF(CJ86&gt;0,(VLOOKUP($A86,#REF!,29,0)*CJ86),"")</f>
        <v/>
      </c>
      <c r="HG86" s="55" t="str">
        <f>IF(CK86&gt;0,(VLOOKUP($A86,#REF!,31,0)*CK86),"")</f>
        <v/>
      </c>
      <c r="HH86" s="41" t="str">
        <f>IF(CL86&gt;0,(VLOOKUP($A86,#REF!,29,0)*CL86),"")</f>
        <v/>
      </c>
      <c r="HI86" s="55" t="str">
        <f>IF(CM86&gt;0,(VLOOKUP($A86,#REF!,31,0)*CM86),"")</f>
        <v/>
      </c>
      <c r="HJ86" s="41" t="str">
        <f>IF(CN86&gt;0,(VLOOKUP($A86,#REF!,29,0)*CN86),"")</f>
        <v/>
      </c>
      <c r="HK86" s="55" t="str">
        <f>IF(CO86&gt;0,(VLOOKUP($A86,#REF!,31,0)*CO86),"")</f>
        <v/>
      </c>
      <c r="HL86" s="41" t="e">
        <f>IF(CP86&gt;0,(VLOOKUP($A86,#REF!,29,0)*CP86),"")</f>
        <v>#REF!</v>
      </c>
      <c r="HM86" s="55" t="str">
        <f>IF(CQ86&gt;0,(VLOOKUP($A86,#REF!,31,0)*CQ86),"")</f>
        <v/>
      </c>
      <c r="HN86" s="41" t="str">
        <f>IF(CR86&gt;0,(VLOOKUP($A86,#REF!,29,0)*CR86),"")</f>
        <v/>
      </c>
      <c r="HO86" s="55" t="str">
        <f>IF(CS86&gt;0,(VLOOKUP($A86,#REF!,31,0)*CS86),"")</f>
        <v/>
      </c>
      <c r="HP86" s="41" t="str">
        <f>IF(CT86&gt;0,(VLOOKUP($A86,#REF!,29,0)*CT86),"")</f>
        <v/>
      </c>
      <c r="HQ86" s="55" t="str">
        <f>IF(CU86&gt;0,(VLOOKUP($A86,#REF!,31,0)*CU86),"")</f>
        <v/>
      </c>
      <c r="HR86" s="41" t="str">
        <f>IF(CV86&gt;0,(VLOOKUP($A86,#REF!,29,0)*CV86),"")</f>
        <v/>
      </c>
      <c r="HS86" s="55" t="str">
        <f>IF(CW86&gt;0,(VLOOKUP($A86,#REF!,31,0)*CW86),"")</f>
        <v/>
      </c>
      <c r="HT86" s="41" t="str">
        <f>IF(CX86&gt;0,(VLOOKUP($A86,#REF!,29,0)*CX86),"")</f>
        <v/>
      </c>
      <c r="HU86" s="55" t="str">
        <f>IF(CY86&gt;0,(VLOOKUP($A86,#REF!,31,0)*CY86),"")</f>
        <v/>
      </c>
      <c r="HV86" s="41" t="str">
        <f>IF(CZ86&gt;0,(VLOOKUP($A86,#REF!,29,0)*CZ86),"")</f>
        <v/>
      </c>
      <c r="HW86" s="55" t="str">
        <f>IF(DA86&gt;0,(VLOOKUP($A86,#REF!,31,0)*DA86),"")</f>
        <v/>
      </c>
      <c r="HX86" s="41" t="str">
        <f>IF(DB86&gt;0,(VLOOKUP($A86,#REF!,29,0)*DB86),"")</f>
        <v/>
      </c>
      <c r="HY86" s="55" t="str">
        <f>IF(DC86&gt;0,(VLOOKUP($A86,#REF!,31,0)*DC86),"")</f>
        <v/>
      </c>
      <c r="HZ86" s="41" t="str">
        <f>IF(DD86&gt;0,(VLOOKUP($A86,#REF!,29,0)*DD86),"")</f>
        <v/>
      </c>
      <c r="IA86" s="55" t="str">
        <f>IF(DE86&gt;0,(VLOOKUP($A86,#REF!,31,0)*DE86),"")</f>
        <v/>
      </c>
      <c r="IB86" s="41" t="str">
        <f>IF(DF86&gt;0,(VLOOKUP($A86,#REF!,29,0)*DF86),"")</f>
        <v/>
      </c>
      <c r="IC86" s="55" t="str">
        <f>IF(DG86&gt;0,(VLOOKUP($A86,#REF!,31,0)*DG86),"")</f>
        <v/>
      </c>
      <c r="ID86" s="5"/>
      <c r="IE86" s="5"/>
      <c r="IF86" s="5"/>
    </row>
    <row r="87" spans="1:240" ht="15.75" thickBot="1" x14ac:dyDescent="0.3">
      <c r="A87" s="344" t="s">
        <v>299</v>
      </c>
      <c r="B87" s="420" t="s">
        <v>87</v>
      </c>
      <c r="C87" s="421" t="s">
        <v>88</v>
      </c>
      <c r="D87" s="347">
        <f t="shared" si="354"/>
        <v>25.5</v>
      </c>
      <c r="E87" s="348"/>
      <c r="F87" s="362"/>
      <c r="G87" s="363"/>
      <c r="H87" s="362"/>
      <c r="I87" s="363"/>
      <c r="J87" s="362"/>
      <c r="K87" s="363"/>
      <c r="L87" s="362"/>
      <c r="M87" s="363"/>
      <c r="N87" s="362"/>
      <c r="O87" s="363"/>
      <c r="P87" s="362"/>
      <c r="Q87" s="363"/>
      <c r="R87" s="362"/>
      <c r="S87" s="363"/>
      <c r="T87" s="362"/>
      <c r="U87" s="363"/>
      <c r="V87" s="362"/>
      <c r="W87" s="363"/>
      <c r="X87" s="362"/>
      <c r="Y87" s="363"/>
      <c r="Z87" s="362"/>
      <c r="AA87" s="364"/>
      <c r="AB87" s="362"/>
      <c r="AC87" s="363"/>
      <c r="AD87" s="362"/>
      <c r="AE87" s="364"/>
      <c r="AF87" s="362"/>
      <c r="AG87" s="363"/>
      <c r="AH87" s="362"/>
      <c r="AI87" s="363"/>
      <c r="AJ87" s="362"/>
      <c r="AK87" s="363"/>
      <c r="AL87" s="362"/>
      <c r="AM87" s="363"/>
      <c r="AN87" s="362"/>
      <c r="AO87" s="363"/>
      <c r="AP87" s="362"/>
      <c r="AQ87" s="363"/>
      <c r="AR87" s="362"/>
      <c r="AS87" s="363"/>
      <c r="AT87" s="362"/>
      <c r="AU87" s="363"/>
      <c r="AV87" s="362"/>
      <c r="AW87" s="363"/>
      <c r="AX87" s="362"/>
      <c r="AY87" s="363"/>
      <c r="AZ87" s="362"/>
      <c r="BA87" s="363"/>
      <c r="BB87" s="362"/>
      <c r="BC87" s="363"/>
      <c r="BD87" s="362"/>
      <c r="BE87" s="363"/>
      <c r="BF87" s="362"/>
      <c r="BG87" s="363"/>
      <c r="BH87" s="362"/>
      <c r="BI87" s="363"/>
      <c r="BJ87" s="362"/>
      <c r="BK87" s="363"/>
      <c r="BL87" s="362"/>
      <c r="BM87" s="363"/>
      <c r="BN87" s="362">
        <v>8.5</v>
      </c>
      <c r="BO87" s="363"/>
      <c r="BP87" s="362"/>
      <c r="BQ87" s="364"/>
      <c r="BR87" s="362"/>
      <c r="BS87" s="363"/>
      <c r="BT87" s="362"/>
      <c r="BU87" s="363"/>
      <c r="BV87" s="362"/>
      <c r="BW87" s="363"/>
      <c r="BX87" s="362"/>
      <c r="BY87" s="363"/>
      <c r="BZ87" s="362"/>
      <c r="CA87" s="363"/>
      <c r="CB87" s="362"/>
      <c r="CC87" s="364"/>
      <c r="CD87" s="362"/>
      <c r="CE87" s="363"/>
      <c r="CF87" s="362"/>
      <c r="CG87" s="363"/>
      <c r="CH87" s="362"/>
      <c r="CI87" s="363"/>
      <c r="CJ87" s="362"/>
      <c r="CK87" s="363"/>
      <c r="CL87" s="362"/>
      <c r="CM87" s="363"/>
      <c r="CN87" s="362"/>
      <c r="CO87" s="363"/>
      <c r="CP87" s="362"/>
      <c r="CQ87" s="363"/>
      <c r="CR87" s="362"/>
      <c r="CS87" s="363"/>
      <c r="CT87" s="362"/>
      <c r="CU87" s="364"/>
      <c r="CV87" s="362"/>
      <c r="CW87" s="363"/>
      <c r="CX87" s="362"/>
      <c r="CY87" s="363"/>
      <c r="CZ87" s="362"/>
      <c r="DA87" s="363"/>
      <c r="DB87" s="362">
        <v>13</v>
      </c>
      <c r="DC87" s="363">
        <v>4</v>
      </c>
      <c r="DD87" s="362"/>
      <c r="DE87" s="364"/>
      <c r="DF87" s="362"/>
      <c r="DG87" s="364"/>
      <c r="DH87" s="352"/>
      <c r="DI87" s="365"/>
      <c r="DJ87" s="363"/>
      <c r="DK87" s="352"/>
      <c r="DL87" s="365"/>
      <c r="DM87" s="363"/>
      <c r="DN87" s="344"/>
      <c r="DO87" s="366"/>
      <c r="DP87" s="367"/>
      <c r="DQ87" s="344"/>
      <c r="DR87" s="363"/>
      <c r="DS87" s="344"/>
      <c r="DT87" s="357">
        <f t="shared" si="349"/>
        <v>21.5</v>
      </c>
      <c r="DU87" s="357" t="e">
        <f>(DT87*(VLOOKUP(A87,#REF!,29,0)))-(IF(DO87="x",MROUND(DP87*(VLOOKUP(A87,#REF!,29,0)*0.08),0.05),0))</f>
        <v>#REF!</v>
      </c>
      <c r="DV87" s="357">
        <f t="shared" si="350"/>
        <v>4</v>
      </c>
      <c r="DW87" s="357" t="e">
        <f>(DV87*(VLOOKUP(A87,#REF!,31,0)))</f>
        <v>#REF!</v>
      </c>
      <c r="DX87" s="358" t="e">
        <f>VLOOKUP(A87,#REF!,33,0)</f>
        <v>#REF!</v>
      </c>
      <c r="DY87" s="357" t="e">
        <f t="shared" si="351"/>
        <v>#REF!</v>
      </c>
      <c r="DZ87" s="359" t="e">
        <f t="shared" si="279"/>
        <v>#REF!</v>
      </c>
      <c r="EA87" s="344"/>
      <c r="EB87" s="349" t="str">
        <f>IF(F87&gt;0,(VLOOKUP($A87,#REF!,29,0)*F87),"")</f>
        <v/>
      </c>
      <c r="EC87" s="350" t="str">
        <f>IF(G87&gt;0,(VLOOKUP($A87,#REF!,31,0)*G87),"")</f>
        <v/>
      </c>
      <c r="ED87" s="349" t="str">
        <f>IF(H87&gt;0,(VLOOKUP($A87,#REF!,29,0)*H87),"")</f>
        <v/>
      </c>
      <c r="EE87" s="350" t="str">
        <f>IF(I87&gt;0,(VLOOKUP($A87,#REF!,31,0)*I87),"")</f>
        <v/>
      </c>
      <c r="EF87" s="349" t="str">
        <f>IF(J87&gt;0,(VLOOKUP($A87,#REF!,29,0)*J87),"")</f>
        <v/>
      </c>
      <c r="EG87" s="350" t="str">
        <f>IF(K87&gt;0,(VLOOKUP($A87,#REF!,31,0)*K87),"")</f>
        <v/>
      </c>
      <c r="EH87" s="349" t="str">
        <f>IF(L87&gt;0,(VLOOKUP($A87,#REF!,29,0)*L87),"")</f>
        <v/>
      </c>
      <c r="EI87" s="350" t="str">
        <f>IF(M87&gt;0,(VLOOKUP($A87,#REF!,31,0)*M87),"")</f>
        <v/>
      </c>
      <c r="EJ87" s="349" t="str">
        <f>IF(N87&gt;0,(VLOOKUP($A87,#REF!,29,0)*N87),"")</f>
        <v/>
      </c>
      <c r="EK87" s="350" t="str">
        <f>IF(O87&gt;0,(VLOOKUP($A87,#REF!,31,0)*O87),"")</f>
        <v/>
      </c>
      <c r="EL87" s="349" t="str">
        <f>IF(P87&gt;0,(VLOOKUP($A87,#REF!,29,0)*P87),"")</f>
        <v/>
      </c>
      <c r="EM87" s="350" t="str">
        <f>IF(Q87&gt;0,(VLOOKUP($A87,#REF!,31,0)*Q87),"")</f>
        <v/>
      </c>
      <c r="EN87" s="349" t="str">
        <f>IF(R87&gt;0,(VLOOKUP($A87,#REF!,29,0)*R87),"")</f>
        <v/>
      </c>
      <c r="EO87" s="350" t="str">
        <f>IF(S87&gt;0,(VLOOKUP($A87,#REF!,31,0)*S87),"")</f>
        <v/>
      </c>
      <c r="EP87" s="349" t="str">
        <f>IF(T87&gt;0,(VLOOKUP($A87,#REF!,29,0)*T87),"")</f>
        <v/>
      </c>
      <c r="EQ87" s="350" t="str">
        <f>IF(U87&gt;0,(VLOOKUP($A87,#REF!,31,0)*U87),"")</f>
        <v/>
      </c>
      <c r="ER87" s="349" t="str">
        <f>IF(V87&gt;0,(VLOOKUP($A87,#REF!,29,0)*V87),"")</f>
        <v/>
      </c>
      <c r="ES87" s="350" t="str">
        <f>IF(W87&gt;0,(VLOOKUP($A87,#REF!,31,0)*W87),"")</f>
        <v/>
      </c>
      <c r="ET87" s="349" t="str">
        <f>IF(X87&gt;0,(VLOOKUP($A87,#REF!,29,0)*X87),"")</f>
        <v/>
      </c>
      <c r="EU87" s="350" t="str">
        <f>IF(Y87&gt;0,(VLOOKUP($A87,#REF!,31,0)*Y87),"")</f>
        <v/>
      </c>
      <c r="EV87" s="349" t="str">
        <f>IF(Z87&gt;0,(VLOOKUP($A87,#REF!,29,0)*Z87),"")</f>
        <v/>
      </c>
      <c r="EW87" s="350" t="str">
        <f>IF(AA87&gt;0,(VLOOKUP($A87,#REF!,31,0)*AA87),"")</f>
        <v/>
      </c>
      <c r="EX87" s="349" t="str">
        <f>IF(AB87&gt;0,(VLOOKUP($A87,#REF!,29,0)*AB87),"")</f>
        <v/>
      </c>
      <c r="EY87" s="350" t="str">
        <f>IF(AC87&gt;0,(VLOOKUP($A87,#REF!,31,0)*AC87),"")</f>
        <v/>
      </c>
      <c r="EZ87" s="349" t="str">
        <f>IF(AD87&gt;0,(VLOOKUP($A87,#REF!,29,0)*AD87),"")</f>
        <v/>
      </c>
      <c r="FA87" s="350" t="str">
        <f>IF(AE87&gt;0,(VLOOKUP($A87,#REF!,31,0)*AE87),"")</f>
        <v/>
      </c>
      <c r="FB87" s="349" t="str">
        <f>IF(AF87&gt;0,(VLOOKUP($A87,#REF!,29,0)*AF87),"")</f>
        <v/>
      </c>
      <c r="FC87" s="350" t="str">
        <f>IF(AG87&gt;0,(VLOOKUP($A87,#REF!,31,0)*AG87),"")</f>
        <v/>
      </c>
      <c r="FD87" s="349" t="str">
        <f>IF(AH87&gt;0,(VLOOKUP($A87,#REF!,29,0)*AH87),"")</f>
        <v/>
      </c>
      <c r="FE87" s="350" t="str">
        <f>IF(AI87&gt;0,(VLOOKUP($A87,#REF!,31,0)*AI87),"")</f>
        <v/>
      </c>
      <c r="FF87" s="349" t="str">
        <f>IF(AJ87&gt;0,(VLOOKUP($A87,#REF!,29,0)*AJ87),"")</f>
        <v/>
      </c>
      <c r="FG87" s="350" t="str">
        <f>IF(AK87&gt;0,(VLOOKUP($A87,#REF!,31,0)*AK87),"")</f>
        <v/>
      </c>
      <c r="FH87" s="349" t="str">
        <f>IF(AL87&gt;0,(VLOOKUP($A87,#REF!,29,0)*AL87),"")</f>
        <v/>
      </c>
      <c r="FI87" s="350" t="str">
        <f>IF(AM87&gt;0,(VLOOKUP($A87,#REF!,31,0)*AM87),"")</f>
        <v/>
      </c>
      <c r="FJ87" s="349" t="str">
        <f>IF(AN87&gt;0,(VLOOKUP($A87,#REF!,29,0)*AN87),"")</f>
        <v/>
      </c>
      <c r="FK87" s="350" t="str">
        <f>IF(AO87&gt;0,(VLOOKUP($A87,#REF!,31,0)*AO87),"")</f>
        <v/>
      </c>
      <c r="FL87" s="349" t="str">
        <f>IF(AP87&gt;0,(VLOOKUP($A87,#REF!,29,0)*AP87),"")</f>
        <v/>
      </c>
      <c r="FM87" s="350" t="str">
        <f>IF(AQ87&gt;0,(VLOOKUP($A87,#REF!,31,0)*AQ87),"")</f>
        <v/>
      </c>
      <c r="FN87" s="349" t="str">
        <f>IF(AR87&gt;0,(VLOOKUP($A87,#REF!,29,0)*AR87),"")</f>
        <v/>
      </c>
      <c r="FO87" s="350" t="str">
        <f>IF(AS87&gt;0,(VLOOKUP($A87,#REF!,31,0)*AS87),"")</f>
        <v/>
      </c>
      <c r="FP87" s="349" t="str">
        <f>IF(AT87&gt;0,(VLOOKUP($A87,#REF!,29,0)*AT87),"")</f>
        <v/>
      </c>
      <c r="FQ87" s="350" t="str">
        <f>IF(AU87&gt;0,(VLOOKUP($A87,#REF!,31,0)*AU87),"")</f>
        <v/>
      </c>
      <c r="FR87" s="349" t="str">
        <f>IF(AV87&gt;0,(VLOOKUP($A87,#REF!,29,0)*AV87),"")</f>
        <v/>
      </c>
      <c r="FS87" s="350" t="str">
        <f>IF(AW87&gt;0,(VLOOKUP($A87,#REF!,31,0)*AW87),"")</f>
        <v/>
      </c>
      <c r="FT87" s="349" t="str">
        <f>IF(AX87&gt;0,(VLOOKUP($A87,#REF!,29,0)*AX87),"")</f>
        <v/>
      </c>
      <c r="FU87" s="350" t="str">
        <f>IF(AY87&gt;0,(VLOOKUP($A87,#REF!,31,0)*AY87),"")</f>
        <v/>
      </c>
      <c r="FV87" s="349" t="str">
        <f>IF(AZ87&gt;0,(VLOOKUP($A87,#REF!,29,0)*AZ87),"")</f>
        <v/>
      </c>
      <c r="FW87" s="350" t="str">
        <f>IF(BA87&gt;0,(VLOOKUP($A87,#REF!,31,0)*BA87),"")</f>
        <v/>
      </c>
      <c r="FX87" s="349" t="str">
        <f>IF(BB87&gt;0,(VLOOKUP($A87,#REF!,29,0)*BB87),"")</f>
        <v/>
      </c>
      <c r="FY87" s="350" t="str">
        <f>IF(BC87&gt;0,(VLOOKUP($A87,#REF!,31,0)*BC87),"")</f>
        <v/>
      </c>
      <c r="FZ87" s="349" t="str">
        <f>IF(BD87&gt;0,(VLOOKUP($A87,#REF!,29,0)*BD87),"")</f>
        <v/>
      </c>
      <c r="GA87" s="350" t="str">
        <f>IF(BE87&gt;0,(VLOOKUP($A87,#REF!,31,0)*BE87),"")</f>
        <v/>
      </c>
      <c r="GB87" s="349" t="str">
        <f>IF(BF87&gt;0,(VLOOKUP($A87,#REF!,29,0)*BF87),"")</f>
        <v/>
      </c>
      <c r="GC87" s="350" t="str">
        <f>IF(BG87&gt;0,(VLOOKUP($A87,#REF!,31,0)*BG87),"")</f>
        <v/>
      </c>
      <c r="GD87" s="349" t="str">
        <f>IF(BH87&gt;0,(VLOOKUP($A87,#REF!,29,0)*BH87),"")</f>
        <v/>
      </c>
      <c r="GE87" s="350" t="str">
        <f>IF(BI87&gt;0,(VLOOKUP($A87,#REF!,31,0)*BI87),"")</f>
        <v/>
      </c>
      <c r="GF87" s="349" t="str">
        <f>IF(BJ87&gt;0,(VLOOKUP($A87,#REF!,29,0)*BJ87),"")</f>
        <v/>
      </c>
      <c r="GG87" s="350" t="str">
        <f>IF(BK87&gt;0,(VLOOKUP($A87,#REF!,31,0)*BK87),"")</f>
        <v/>
      </c>
      <c r="GH87" s="349" t="str">
        <f>IF(BL87&gt;0,(VLOOKUP($A87,#REF!,29,0)*BL87),"")</f>
        <v/>
      </c>
      <c r="GI87" s="350" t="str">
        <f>IF(BM87&gt;0,(VLOOKUP($A87,#REF!,31,0)*BM87),"")</f>
        <v/>
      </c>
      <c r="GJ87" s="349" t="e">
        <f>IF(BN87&gt;0,(VLOOKUP($A87,#REF!,29,0)*BN87),"")</f>
        <v>#REF!</v>
      </c>
      <c r="GK87" s="350" t="str">
        <f>IF(BO87&gt;0,(VLOOKUP($A87,#REF!,31,0)*BO87),"")</f>
        <v/>
      </c>
      <c r="GL87" s="349" t="str">
        <f>IF(BP87&gt;0,(VLOOKUP($A87,#REF!,29,0)*BP87),"")</f>
        <v/>
      </c>
      <c r="GM87" s="350" t="str">
        <f>IF(BQ87&gt;0,(VLOOKUP($A87,#REF!,31,0)*BQ87),"")</f>
        <v/>
      </c>
      <c r="GN87" s="349" t="str">
        <f>IF(BR87&gt;0,(VLOOKUP($A87,#REF!,29,0)*BR87),"")</f>
        <v/>
      </c>
      <c r="GO87" s="350" t="str">
        <f>IF(BS87&gt;0,(VLOOKUP($A87,#REF!,31,0)*BS87),"")</f>
        <v/>
      </c>
      <c r="GP87" s="349" t="str">
        <f>IF(BT87&gt;0,(VLOOKUP($A87,#REF!,29,0)*BT87),"")</f>
        <v/>
      </c>
      <c r="GQ87" s="350" t="str">
        <f>IF(BU87&gt;0,(VLOOKUP($A87,#REF!,31,0)*BU87),"")</f>
        <v/>
      </c>
      <c r="GR87" s="349" t="str">
        <f>IF(BV87&gt;0,(VLOOKUP($A87,#REF!,29,0)*BV87),"")</f>
        <v/>
      </c>
      <c r="GS87" s="350" t="str">
        <f>IF(BW87&gt;0,(VLOOKUP($A87,#REF!,31,0)*BW87),"")</f>
        <v/>
      </c>
      <c r="GT87" s="349" t="str">
        <f>IF(BX87&gt;0,(VLOOKUP($A87,#REF!,29,0)*BX87),"")</f>
        <v/>
      </c>
      <c r="GU87" s="350" t="str">
        <f>IF(BY87&gt;0,(VLOOKUP($A87,#REF!,31,0)*BY87),"")</f>
        <v/>
      </c>
      <c r="GV87" s="349" t="str">
        <f>IF(BZ87&gt;0,(VLOOKUP($A87,#REF!,29,0)*BZ87),"")</f>
        <v/>
      </c>
      <c r="GW87" s="350" t="str">
        <f>IF(CA87&gt;0,(VLOOKUP($A87,#REF!,31,0)*CA87),"")</f>
        <v/>
      </c>
      <c r="GX87" s="349" t="str">
        <f>IF(CB87&gt;0,(VLOOKUP($A87,#REF!,29,0)*CB87),"")</f>
        <v/>
      </c>
      <c r="GY87" s="350" t="str">
        <f>IF(CC87&gt;0,(VLOOKUP($A87,#REF!,31,0)*CC87),"")</f>
        <v/>
      </c>
      <c r="GZ87" s="349" t="str">
        <f>IF(CD87&gt;0,(VLOOKUP($A87,#REF!,29,0)*CD87),"")</f>
        <v/>
      </c>
      <c r="HA87" s="350" t="str">
        <f>IF(CE87&gt;0,(VLOOKUP($A87,#REF!,31,0)*CE87),"")</f>
        <v/>
      </c>
      <c r="HB87" s="349" t="str">
        <f>IF(CF87&gt;0,(VLOOKUP($A87,#REF!,29,0)*CF87),"")</f>
        <v/>
      </c>
      <c r="HC87" s="350" t="str">
        <f>IF(CG87&gt;0,(VLOOKUP($A87,#REF!,31,0)*CG87),"")</f>
        <v/>
      </c>
      <c r="HD87" s="349" t="str">
        <f>IF(CH87&gt;0,(VLOOKUP($A87,#REF!,29,0)*CH87),"")</f>
        <v/>
      </c>
      <c r="HE87" s="350" t="str">
        <f>IF(CI87&gt;0,(VLOOKUP($A87,#REF!,31,0)*CI87),"")</f>
        <v/>
      </c>
      <c r="HF87" s="349" t="str">
        <f>IF(CJ87&gt;0,(VLOOKUP($A87,#REF!,29,0)*CJ87),"")</f>
        <v/>
      </c>
      <c r="HG87" s="350" t="str">
        <f>IF(CK87&gt;0,(VLOOKUP($A87,#REF!,31,0)*CK87),"")</f>
        <v/>
      </c>
      <c r="HH87" s="349" t="str">
        <f>IF(CL87&gt;0,(VLOOKUP($A87,#REF!,29,0)*CL87),"")</f>
        <v/>
      </c>
      <c r="HI87" s="350" t="str">
        <f>IF(CM87&gt;0,(VLOOKUP($A87,#REF!,31,0)*CM87),"")</f>
        <v/>
      </c>
      <c r="HJ87" s="349" t="str">
        <f>IF(CN87&gt;0,(VLOOKUP($A87,#REF!,29,0)*CN87),"")</f>
        <v/>
      </c>
      <c r="HK87" s="350" t="str">
        <f>IF(CO87&gt;0,(VLOOKUP($A87,#REF!,31,0)*CO87),"")</f>
        <v/>
      </c>
      <c r="HL87" s="349" t="str">
        <f>IF(CP87&gt;0,(VLOOKUP($A87,#REF!,29,0)*CP87),"")</f>
        <v/>
      </c>
      <c r="HM87" s="350" t="str">
        <f>IF(CQ87&gt;0,(VLOOKUP($A87,#REF!,31,0)*CQ87),"")</f>
        <v/>
      </c>
      <c r="HN87" s="349" t="str">
        <f>IF(CR87&gt;0,(VLOOKUP($A87,#REF!,29,0)*CR87),"")</f>
        <v/>
      </c>
      <c r="HO87" s="350" t="str">
        <f>IF(CS87&gt;0,(VLOOKUP($A87,#REF!,31,0)*CS87),"")</f>
        <v/>
      </c>
      <c r="HP87" s="349" t="str">
        <f>IF(CT87&gt;0,(VLOOKUP($A87,#REF!,29,0)*CT87),"")</f>
        <v/>
      </c>
      <c r="HQ87" s="350" t="str">
        <f>IF(CU87&gt;0,(VLOOKUP($A87,#REF!,31,0)*CU87),"")</f>
        <v/>
      </c>
      <c r="HR87" s="349" t="str">
        <f>IF(CV87&gt;0,(VLOOKUP($A87,#REF!,29,0)*CV87),"")</f>
        <v/>
      </c>
      <c r="HS87" s="350" t="str">
        <f>IF(CW87&gt;0,(VLOOKUP($A87,#REF!,31,0)*CW87),"")</f>
        <v/>
      </c>
      <c r="HT87" s="349" t="str">
        <f>IF(CX87&gt;0,(VLOOKUP($A87,#REF!,29,0)*CX87),"")</f>
        <v/>
      </c>
      <c r="HU87" s="350" t="str">
        <f>IF(CY87&gt;0,(VLOOKUP($A87,#REF!,31,0)*CY87),"")</f>
        <v/>
      </c>
      <c r="HV87" s="349" t="str">
        <f>IF(CZ87&gt;0,(VLOOKUP($A87,#REF!,29,0)*CZ87),"")</f>
        <v/>
      </c>
      <c r="HW87" s="350" t="str">
        <f>IF(DA87&gt;0,(VLOOKUP($A87,#REF!,31,0)*DA87),"")</f>
        <v/>
      </c>
      <c r="HX87" s="349" t="e">
        <f>IF(DB87&gt;0,(VLOOKUP($A87,#REF!,29,0)*DB87),"")</f>
        <v>#REF!</v>
      </c>
      <c r="HY87" s="350" t="e">
        <f>IF(DC87&gt;0,(VLOOKUP($A87,#REF!,31,0)*DC87),"")</f>
        <v>#REF!</v>
      </c>
      <c r="HZ87" s="349" t="str">
        <f>IF(DD87&gt;0,(VLOOKUP($A87,#REF!,29,0)*DD87),"")</f>
        <v/>
      </c>
      <c r="IA87" s="350" t="str">
        <f>IF(DE87&gt;0,(VLOOKUP($A87,#REF!,31,0)*DE87),"")</f>
        <v/>
      </c>
      <c r="IB87" s="349" t="str">
        <f>IF(DF87&gt;0,(VLOOKUP($A87,#REF!,29,0)*DF87),"")</f>
        <v/>
      </c>
      <c r="IC87" s="350" t="str">
        <f>IF(DG87&gt;0,(VLOOKUP($A87,#REF!,31,0)*DG87),"")</f>
        <v/>
      </c>
      <c r="ID87" s="344"/>
      <c r="IE87" s="344"/>
      <c r="IF87" s="344"/>
    </row>
    <row r="88" spans="1:240" ht="15.75" thickBot="1" x14ac:dyDescent="0.3">
      <c r="A88" s="203" t="s">
        <v>312</v>
      </c>
      <c r="B88" s="201">
        <f>COUNTA(A66:A87)</f>
        <v>22</v>
      </c>
      <c r="C88" s="419" t="s">
        <v>165</v>
      </c>
      <c r="D88" s="229">
        <f t="shared" ref="D88" si="363">IF((DV88+DT88)&gt;0,DV88+DT88,"")</f>
        <v>2058</v>
      </c>
      <c r="E88" s="216"/>
      <c r="F88" s="47">
        <f t="shared" ref="F88:AK88" si="364">SUM(F66:F87)</f>
        <v>0</v>
      </c>
      <c r="G88" s="58">
        <f t="shared" si="364"/>
        <v>0</v>
      </c>
      <c r="H88" s="47">
        <f t="shared" si="364"/>
        <v>0</v>
      </c>
      <c r="I88" s="58">
        <f t="shared" si="364"/>
        <v>0</v>
      </c>
      <c r="J88" s="47">
        <f t="shared" si="364"/>
        <v>0</v>
      </c>
      <c r="K88" s="58">
        <f t="shared" si="364"/>
        <v>0</v>
      </c>
      <c r="L88" s="47">
        <f t="shared" si="364"/>
        <v>132</v>
      </c>
      <c r="M88" s="58">
        <f t="shared" si="364"/>
        <v>32</v>
      </c>
      <c r="N88" s="47">
        <f t="shared" si="364"/>
        <v>0</v>
      </c>
      <c r="O88" s="58">
        <f t="shared" si="364"/>
        <v>0</v>
      </c>
      <c r="P88" s="47">
        <f t="shared" si="364"/>
        <v>0</v>
      </c>
      <c r="Q88" s="58">
        <f t="shared" si="364"/>
        <v>0</v>
      </c>
      <c r="R88" s="47">
        <f t="shared" si="364"/>
        <v>0</v>
      </c>
      <c r="S88" s="58">
        <f t="shared" si="364"/>
        <v>0</v>
      </c>
      <c r="T88" s="47">
        <f t="shared" si="364"/>
        <v>0</v>
      </c>
      <c r="U88" s="58">
        <f t="shared" si="364"/>
        <v>0</v>
      </c>
      <c r="V88" s="47">
        <f t="shared" si="364"/>
        <v>0</v>
      </c>
      <c r="W88" s="58">
        <f t="shared" si="364"/>
        <v>0</v>
      </c>
      <c r="X88" s="47">
        <f t="shared" si="364"/>
        <v>0</v>
      </c>
      <c r="Y88" s="58">
        <f t="shared" si="364"/>
        <v>0</v>
      </c>
      <c r="Z88" s="47">
        <f t="shared" si="364"/>
        <v>0</v>
      </c>
      <c r="AA88" s="58">
        <f t="shared" si="364"/>
        <v>0</v>
      </c>
      <c r="AB88" s="47">
        <f t="shared" si="364"/>
        <v>0</v>
      </c>
      <c r="AC88" s="58">
        <f t="shared" si="364"/>
        <v>0</v>
      </c>
      <c r="AD88" s="47">
        <f t="shared" si="364"/>
        <v>0</v>
      </c>
      <c r="AE88" s="58">
        <f t="shared" si="364"/>
        <v>0</v>
      </c>
      <c r="AF88" s="47">
        <f t="shared" si="364"/>
        <v>0</v>
      </c>
      <c r="AG88" s="58">
        <f t="shared" si="364"/>
        <v>0</v>
      </c>
      <c r="AH88" s="47">
        <f t="shared" si="364"/>
        <v>0</v>
      </c>
      <c r="AI88" s="58">
        <f t="shared" si="364"/>
        <v>0</v>
      </c>
      <c r="AJ88" s="47">
        <f t="shared" si="364"/>
        <v>0</v>
      </c>
      <c r="AK88" s="58">
        <f t="shared" si="364"/>
        <v>0</v>
      </c>
      <c r="AL88" s="47">
        <f t="shared" ref="AL88:BS88" si="365">SUM(AL66:AL87)</f>
        <v>0</v>
      </c>
      <c r="AM88" s="58">
        <f t="shared" si="365"/>
        <v>0</v>
      </c>
      <c r="AN88" s="47">
        <f t="shared" si="365"/>
        <v>0</v>
      </c>
      <c r="AO88" s="58">
        <f t="shared" si="365"/>
        <v>0</v>
      </c>
      <c r="AP88" s="47">
        <f t="shared" si="365"/>
        <v>0</v>
      </c>
      <c r="AQ88" s="58">
        <f t="shared" si="365"/>
        <v>0</v>
      </c>
      <c r="AR88" s="47">
        <f t="shared" si="365"/>
        <v>0</v>
      </c>
      <c r="AS88" s="58">
        <f t="shared" si="365"/>
        <v>0</v>
      </c>
      <c r="AT88" s="47">
        <f t="shared" si="365"/>
        <v>0</v>
      </c>
      <c r="AU88" s="58">
        <f t="shared" si="365"/>
        <v>0</v>
      </c>
      <c r="AV88" s="47">
        <f t="shared" si="365"/>
        <v>0</v>
      </c>
      <c r="AW88" s="58">
        <f t="shared" si="365"/>
        <v>0</v>
      </c>
      <c r="AX88" s="47">
        <f t="shared" si="365"/>
        <v>16</v>
      </c>
      <c r="AY88" s="58">
        <f t="shared" si="365"/>
        <v>0</v>
      </c>
      <c r="AZ88" s="47">
        <f t="shared" si="365"/>
        <v>0</v>
      </c>
      <c r="BA88" s="58">
        <f t="shared" si="365"/>
        <v>0</v>
      </c>
      <c r="BB88" s="47">
        <f t="shared" si="365"/>
        <v>0</v>
      </c>
      <c r="BC88" s="58">
        <f t="shared" si="365"/>
        <v>0</v>
      </c>
      <c r="BD88" s="47">
        <f t="shared" si="365"/>
        <v>0</v>
      </c>
      <c r="BE88" s="58">
        <f t="shared" si="365"/>
        <v>0</v>
      </c>
      <c r="BF88" s="47">
        <f t="shared" si="365"/>
        <v>0</v>
      </c>
      <c r="BG88" s="58">
        <f t="shared" si="365"/>
        <v>0</v>
      </c>
      <c r="BH88" s="47">
        <f t="shared" si="365"/>
        <v>0</v>
      </c>
      <c r="BI88" s="58">
        <f t="shared" si="365"/>
        <v>0</v>
      </c>
      <c r="BJ88" s="47">
        <f t="shared" si="365"/>
        <v>0</v>
      </c>
      <c r="BK88" s="58">
        <f t="shared" si="365"/>
        <v>0</v>
      </c>
      <c r="BL88" s="47">
        <f t="shared" si="365"/>
        <v>0</v>
      </c>
      <c r="BM88" s="58">
        <f t="shared" si="365"/>
        <v>0</v>
      </c>
      <c r="BN88" s="47">
        <f t="shared" si="365"/>
        <v>477</v>
      </c>
      <c r="BO88" s="58">
        <f t="shared" si="365"/>
        <v>64</v>
      </c>
      <c r="BP88" s="47">
        <f>SUM(BP66:BP87)</f>
        <v>0</v>
      </c>
      <c r="BQ88" s="58">
        <f>SUM(BQ66:BQ87)</f>
        <v>0</v>
      </c>
      <c r="BR88" s="47">
        <f t="shared" si="365"/>
        <v>0</v>
      </c>
      <c r="BS88" s="58">
        <f t="shared" si="365"/>
        <v>0</v>
      </c>
      <c r="BT88" s="47">
        <f t="shared" ref="BT88:CY88" si="366">SUM(BT66:BT87)</f>
        <v>0</v>
      </c>
      <c r="BU88" s="58">
        <f t="shared" si="366"/>
        <v>0</v>
      </c>
      <c r="BV88" s="47">
        <f t="shared" si="366"/>
        <v>0</v>
      </c>
      <c r="BW88" s="58">
        <f t="shared" si="366"/>
        <v>0</v>
      </c>
      <c r="BX88" s="47">
        <f t="shared" si="366"/>
        <v>39</v>
      </c>
      <c r="BY88" s="58">
        <f t="shared" si="366"/>
        <v>8</v>
      </c>
      <c r="BZ88" s="47">
        <f t="shared" si="366"/>
        <v>0</v>
      </c>
      <c r="CA88" s="58">
        <f t="shared" si="366"/>
        <v>0</v>
      </c>
      <c r="CB88" s="47">
        <f t="shared" si="366"/>
        <v>0</v>
      </c>
      <c r="CC88" s="58">
        <f t="shared" si="366"/>
        <v>0</v>
      </c>
      <c r="CD88" s="47">
        <f t="shared" si="366"/>
        <v>98</v>
      </c>
      <c r="CE88" s="58">
        <f t="shared" si="366"/>
        <v>32</v>
      </c>
      <c r="CF88" s="47">
        <f t="shared" si="366"/>
        <v>0</v>
      </c>
      <c r="CG88" s="58">
        <f t="shared" si="366"/>
        <v>0</v>
      </c>
      <c r="CH88" s="47">
        <f t="shared" si="366"/>
        <v>0</v>
      </c>
      <c r="CI88" s="58">
        <f t="shared" si="366"/>
        <v>0</v>
      </c>
      <c r="CJ88" s="47">
        <f t="shared" si="366"/>
        <v>0</v>
      </c>
      <c r="CK88" s="58">
        <f t="shared" si="366"/>
        <v>0</v>
      </c>
      <c r="CL88" s="47">
        <f t="shared" si="366"/>
        <v>0</v>
      </c>
      <c r="CM88" s="58">
        <f t="shared" si="366"/>
        <v>0</v>
      </c>
      <c r="CN88" s="47">
        <f t="shared" si="366"/>
        <v>0</v>
      </c>
      <c r="CO88" s="58">
        <f t="shared" si="366"/>
        <v>0</v>
      </c>
      <c r="CP88" s="47">
        <f t="shared" si="366"/>
        <v>787</v>
      </c>
      <c r="CQ88" s="58">
        <f t="shared" si="366"/>
        <v>116</v>
      </c>
      <c r="CR88" s="47">
        <f t="shared" si="366"/>
        <v>0</v>
      </c>
      <c r="CS88" s="58">
        <f t="shared" si="366"/>
        <v>0</v>
      </c>
      <c r="CT88" s="47">
        <f t="shared" si="366"/>
        <v>0</v>
      </c>
      <c r="CU88" s="58">
        <f t="shared" si="366"/>
        <v>0</v>
      </c>
      <c r="CV88" s="47">
        <f t="shared" si="366"/>
        <v>0</v>
      </c>
      <c r="CW88" s="58">
        <f t="shared" si="366"/>
        <v>0</v>
      </c>
      <c r="CX88" s="47">
        <f t="shared" si="366"/>
        <v>120</v>
      </c>
      <c r="CY88" s="58">
        <f t="shared" si="366"/>
        <v>32</v>
      </c>
      <c r="CZ88" s="47">
        <f t="shared" ref="CZ88:DG88" si="367">SUM(CZ66:CZ87)</f>
        <v>0</v>
      </c>
      <c r="DA88" s="58">
        <f t="shared" si="367"/>
        <v>0</v>
      </c>
      <c r="DB88" s="47">
        <f t="shared" si="367"/>
        <v>81</v>
      </c>
      <c r="DC88" s="58">
        <f t="shared" si="367"/>
        <v>12</v>
      </c>
      <c r="DD88" s="47">
        <f t="shared" si="367"/>
        <v>0</v>
      </c>
      <c r="DE88" s="58">
        <f t="shared" si="367"/>
        <v>0</v>
      </c>
      <c r="DF88" s="47">
        <f t="shared" si="367"/>
        <v>0</v>
      </c>
      <c r="DG88" s="58">
        <f t="shared" si="367"/>
        <v>0</v>
      </c>
      <c r="DH88" s="74"/>
      <c r="DI88" s="68">
        <f>SUM(DI66:DI87)</f>
        <v>4</v>
      </c>
      <c r="DJ88" s="83"/>
      <c r="DK88" s="74"/>
      <c r="DL88" s="82">
        <f>SUM(DL66:DL87)</f>
        <v>0</v>
      </c>
      <c r="DM88" s="83">
        <f>SUM(DM66:DM87)</f>
        <v>0</v>
      </c>
      <c r="DN88" s="5"/>
      <c r="DO88" s="98">
        <f>COUNTIF(DO66:DO87,"x")</f>
        <v>3</v>
      </c>
      <c r="DP88" s="199">
        <f>SUM(DP66:DP87)</f>
        <v>96</v>
      </c>
      <c r="DQ88" s="5"/>
      <c r="DR88" s="300">
        <f>SUM(DR66:DR87)</f>
        <v>104</v>
      </c>
      <c r="DS88" s="5"/>
      <c r="DT88" s="319">
        <f t="shared" si="349"/>
        <v>1762</v>
      </c>
      <c r="DU88" s="320" t="e">
        <f>SUM(DU66:DU87)</f>
        <v>#REF!</v>
      </c>
      <c r="DV88" s="320">
        <f t="shared" si="350"/>
        <v>296</v>
      </c>
      <c r="DW88" s="320" t="e">
        <f>SUM(DW66:DW87)</f>
        <v>#REF!</v>
      </c>
      <c r="DX88" s="321" t="e">
        <f>SUM(DX66:DX87)</f>
        <v>#REF!</v>
      </c>
      <c r="DY88" s="31" t="e">
        <f t="shared" si="351"/>
        <v>#REF!</v>
      </c>
      <c r="DZ88" s="309" t="e">
        <f t="shared" si="279"/>
        <v>#REF!</v>
      </c>
      <c r="EA88" s="5"/>
      <c r="EB88" s="47">
        <f t="shared" ref="EB88:FG88" si="368">SUM(EB66:EB87)</f>
        <v>0</v>
      </c>
      <c r="EC88" s="58">
        <f t="shared" si="368"/>
        <v>0</v>
      </c>
      <c r="ED88" s="47">
        <f t="shared" si="368"/>
        <v>0</v>
      </c>
      <c r="EE88" s="58">
        <f t="shared" si="368"/>
        <v>0</v>
      </c>
      <c r="EF88" s="47">
        <f t="shared" si="368"/>
        <v>0</v>
      </c>
      <c r="EG88" s="58">
        <f t="shared" si="368"/>
        <v>0</v>
      </c>
      <c r="EH88" s="47" t="e">
        <f t="shared" si="368"/>
        <v>#REF!</v>
      </c>
      <c r="EI88" s="58" t="e">
        <f t="shared" si="368"/>
        <v>#REF!</v>
      </c>
      <c r="EJ88" s="47">
        <f t="shared" si="368"/>
        <v>0</v>
      </c>
      <c r="EK88" s="58">
        <f t="shared" si="368"/>
        <v>0</v>
      </c>
      <c r="EL88" s="47">
        <f t="shared" si="368"/>
        <v>0</v>
      </c>
      <c r="EM88" s="58">
        <f t="shared" si="368"/>
        <v>0</v>
      </c>
      <c r="EN88" s="47">
        <f t="shared" si="368"/>
        <v>0</v>
      </c>
      <c r="EO88" s="58">
        <f t="shared" si="368"/>
        <v>0</v>
      </c>
      <c r="EP88" s="47">
        <f t="shared" si="368"/>
        <v>0</v>
      </c>
      <c r="EQ88" s="58">
        <f t="shared" si="368"/>
        <v>0</v>
      </c>
      <c r="ER88" s="47">
        <f t="shared" si="368"/>
        <v>0</v>
      </c>
      <c r="ES88" s="58">
        <f t="shared" si="368"/>
        <v>0</v>
      </c>
      <c r="ET88" s="47">
        <f t="shared" si="368"/>
        <v>0</v>
      </c>
      <c r="EU88" s="58">
        <f t="shared" si="368"/>
        <v>0</v>
      </c>
      <c r="EV88" s="47">
        <f t="shared" si="368"/>
        <v>0</v>
      </c>
      <c r="EW88" s="58">
        <f t="shared" si="368"/>
        <v>0</v>
      </c>
      <c r="EX88" s="47">
        <f t="shared" si="368"/>
        <v>0</v>
      </c>
      <c r="EY88" s="58">
        <f t="shared" si="368"/>
        <v>0</v>
      </c>
      <c r="EZ88" s="47">
        <f t="shared" si="368"/>
        <v>0</v>
      </c>
      <c r="FA88" s="58">
        <f t="shared" si="368"/>
        <v>0</v>
      </c>
      <c r="FB88" s="47">
        <f t="shared" si="368"/>
        <v>0</v>
      </c>
      <c r="FC88" s="58">
        <f t="shared" si="368"/>
        <v>0</v>
      </c>
      <c r="FD88" s="47">
        <f t="shared" si="368"/>
        <v>0</v>
      </c>
      <c r="FE88" s="58">
        <f t="shared" si="368"/>
        <v>0</v>
      </c>
      <c r="FF88" s="47">
        <f t="shared" si="368"/>
        <v>0</v>
      </c>
      <c r="FG88" s="58">
        <f t="shared" si="368"/>
        <v>0</v>
      </c>
      <c r="FH88" s="47">
        <f t="shared" ref="FH88:GO88" si="369">SUM(FH66:FH87)</f>
        <v>0</v>
      </c>
      <c r="FI88" s="58">
        <f t="shared" si="369"/>
        <v>0</v>
      </c>
      <c r="FJ88" s="47">
        <f t="shared" si="369"/>
        <v>0</v>
      </c>
      <c r="FK88" s="58">
        <f t="shared" si="369"/>
        <v>0</v>
      </c>
      <c r="FL88" s="47">
        <f t="shared" si="369"/>
        <v>0</v>
      </c>
      <c r="FM88" s="58">
        <f t="shared" si="369"/>
        <v>0</v>
      </c>
      <c r="FN88" s="47">
        <f t="shared" si="369"/>
        <v>0</v>
      </c>
      <c r="FO88" s="58">
        <f t="shared" si="369"/>
        <v>0</v>
      </c>
      <c r="FP88" s="47">
        <f t="shared" si="369"/>
        <v>0</v>
      </c>
      <c r="FQ88" s="58">
        <f t="shared" si="369"/>
        <v>0</v>
      </c>
      <c r="FR88" s="47">
        <f t="shared" si="369"/>
        <v>0</v>
      </c>
      <c r="FS88" s="58">
        <f t="shared" si="369"/>
        <v>0</v>
      </c>
      <c r="FT88" s="47" t="e">
        <f t="shared" si="369"/>
        <v>#REF!</v>
      </c>
      <c r="FU88" s="58">
        <f t="shared" si="369"/>
        <v>0</v>
      </c>
      <c r="FV88" s="47">
        <f t="shared" si="369"/>
        <v>0</v>
      </c>
      <c r="FW88" s="58">
        <f t="shared" si="369"/>
        <v>0</v>
      </c>
      <c r="FX88" s="47">
        <f t="shared" si="369"/>
        <v>0</v>
      </c>
      <c r="FY88" s="58">
        <f t="shared" si="369"/>
        <v>0</v>
      </c>
      <c r="FZ88" s="47">
        <f t="shared" si="369"/>
        <v>0</v>
      </c>
      <c r="GA88" s="58">
        <f t="shared" si="369"/>
        <v>0</v>
      </c>
      <c r="GB88" s="47">
        <f t="shared" si="369"/>
        <v>0</v>
      </c>
      <c r="GC88" s="58">
        <f t="shared" si="369"/>
        <v>0</v>
      </c>
      <c r="GD88" s="47">
        <f t="shared" si="369"/>
        <v>0</v>
      </c>
      <c r="GE88" s="58">
        <f t="shared" si="369"/>
        <v>0</v>
      </c>
      <c r="GF88" s="47">
        <f t="shared" si="369"/>
        <v>0</v>
      </c>
      <c r="GG88" s="58">
        <f t="shared" si="369"/>
        <v>0</v>
      </c>
      <c r="GH88" s="47">
        <f t="shared" si="369"/>
        <v>0</v>
      </c>
      <c r="GI88" s="58">
        <f t="shared" si="369"/>
        <v>0</v>
      </c>
      <c r="GJ88" s="47" t="e">
        <f t="shared" si="369"/>
        <v>#REF!</v>
      </c>
      <c r="GK88" s="58" t="e">
        <f t="shared" si="369"/>
        <v>#REF!</v>
      </c>
      <c r="GL88" s="47">
        <f>SUM(GL66:GL87)</f>
        <v>0</v>
      </c>
      <c r="GM88" s="58">
        <f>SUM(GM66:GM87)</f>
        <v>0</v>
      </c>
      <c r="GN88" s="47">
        <f t="shared" si="369"/>
        <v>0</v>
      </c>
      <c r="GO88" s="58">
        <f t="shared" si="369"/>
        <v>0</v>
      </c>
      <c r="GP88" s="47">
        <f t="shared" ref="GP88:HU88" si="370">SUM(GP66:GP87)</f>
        <v>0</v>
      </c>
      <c r="GQ88" s="58">
        <f t="shared" si="370"/>
        <v>0</v>
      </c>
      <c r="GR88" s="47">
        <f t="shared" si="370"/>
        <v>0</v>
      </c>
      <c r="GS88" s="58">
        <f t="shared" si="370"/>
        <v>0</v>
      </c>
      <c r="GT88" s="47" t="e">
        <f t="shared" si="370"/>
        <v>#REF!</v>
      </c>
      <c r="GU88" s="58" t="e">
        <f t="shared" si="370"/>
        <v>#REF!</v>
      </c>
      <c r="GV88" s="47">
        <f t="shared" si="370"/>
        <v>0</v>
      </c>
      <c r="GW88" s="58">
        <f t="shared" si="370"/>
        <v>0</v>
      </c>
      <c r="GX88" s="47">
        <f t="shared" si="370"/>
        <v>0</v>
      </c>
      <c r="GY88" s="58">
        <f t="shared" si="370"/>
        <v>0</v>
      </c>
      <c r="GZ88" s="47" t="e">
        <f t="shared" si="370"/>
        <v>#REF!</v>
      </c>
      <c r="HA88" s="58" t="e">
        <f t="shared" si="370"/>
        <v>#REF!</v>
      </c>
      <c r="HB88" s="47">
        <f t="shared" si="370"/>
        <v>0</v>
      </c>
      <c r="HC88" s="58">
        <f t="shared" si="370"/>
        <v>0</v>
      </c>
      <c r="HD88" s="47">
        <f t="shared" si="370"/>
        <v>0</v>
      </c>
      <c r="HE88" s="58">
        <f t="shared" si="370"/>
        <v>0</v>
      </c>
      <c r="HF88" s="47">
        <f t="shared" si="370"/>
        <v>0</v>
      </c>
      <c r="HG88" s="58">
        <f t="shared" si="370"/>
        <v>0</v>
      </c>
      <c r="HH88" s="47">
        <f t="shared" si="370"/>
        <v>0</v>
      </c>
      <c r="HI88" s="58">
        <f t="shared" si="370"/>
        <v>0</v>
      </c>
      <c r="HJ88" s="47">
        <f t="shared" si="370"/>
        <v>0</v>
      </c>
      <c r="HK88" s="58">
        <f t="shared" si="370"/>
        <v>0</v>
      </c>
      <c r="HL88" s="47" t="e">
        <f t="shared" si="370"/>
        <v>#REF!</v>
      </c>
      <c r="HM88" s="58" t="e">
        <f t="shared" si="370"/>
        <v>#REF!</v>
      </c>
      <c r="HN88" s="47">
        <f t="shared" si="370"/>
        <v>0</v>
      </c>
      <c r="HO88" s="58">
        <f t="shared" si="370"/>
        <v>0</v>
      </c>
      <c r="HP88" s="47">
        <f t="shared" si="370"/>
        <v>0</v>
      </c>
      <c r="HQ88" s="58">
        <f t="shared" si="370"/>
        <v>0</v>
      </c>
      <c r="HR88" s="47">
        <f t="shared" si="370"/>
        <v>0</v>
      </c>
      <c r="HS88" s="58">
        <f t="shared" si="370"/>
        <v>0</v>
      </c>
      <c r="HT88" s="47" t="e">
        <f t="shared" si="370"/>
        <v>#REF!</v>
      </c>
      <c r="HU88" s="58" t="e">
        <f t="shared" si="370"/>
        <v>#REF!</v>
      </c>
      <c r="HV88" s="47">
        <f t="shared" ref="HV88:IC88" si="371">SUM(HV66:HV87)</f>
        <v>0</v>
      </c>
      <c r="HW88" s="58">
        <f t="shared" si="371"/>
        <v>0</v>
      </c>
      <c r="HX88" s="47" t="e">
        <f t="shared" si="371"/>
        <v>#REF!</v>
      </c>
      <c r="HY88" s="58" t="e">
        <f t="shared" si="371"/>
        <v>#REF!</v>
      </c>
      <c r="HZ88" s="47">
        <f t="shared" si="371"/>
        <v>0</v>
      </c>
      <c r="IA88" s="58">
        <f t="shared" si="371"/>
        <v>0</v>
      </c>
      <c r="IB88" s="47">
        <f t="shared" si="371"/>
        <v>0</v>
      </c>
      <c r="IC88" s="58">
        <f t="shared" si="371"/>
        <v>0</v>
      </c>
      <c r="ID88" s="5"/>
      <c r="IE88" s="31" t="e">
        <f>(IB88+HZ88+GL88+HX88+HT88+HP88+HN88+HL88+HH88+FH88+HD88+HB88+GZ88+GX88+GV88+GT88+GJ88+GF88+FT88+FN88+FB88+EV88+EJ88+EH88+HV88+HR88+HJ88+HF88+GR88+GP88+GN88+GH88+FX88+FV88+FR88+FP88+FL88+FJ88+FF88+FD88+EZ88+EX88+ET88+ER88+EP88+EN88+EL88+EF88+ED88+EB88+GD88+GB88+FZ88)</f>
        <v>#REF!</v>
      </c>
      <c r="IF88" s="31" t="e">
        <f>(IC88+IA88+GM88+HY88+HU88+HQ88+HO88+HM88+HI88+FI88+HE88+HC88+HA88+GY88+GW88+GU88+GK88+GG88+FU88+FO88+FC88+EW88+EK88+EI88+HW88+HS88+HK88+HG88+GS88+GQ88+GO88+GI88+FY88+FW88+FS88+FQ88+FM88+FK88+FG88+FE88+FA88+EY88+EU88+ES88+EQ88+EO88+EM88+EG88+EE88+EC88+GE88+GC88+GA88)</f>
        <v>#REF!</v>
      </c>
    </row>
    <row r="89" spans="1:240" x14ac:dyDescent="0.25">
      <c r="A89" s="5"/>
      <c r="B89" s="5"/>
      <c r="C89" s="5"/>
      <c r="D89" s="217"/>
      <c r="E89" s="3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3"/>
      <c r="DI89" s="5"/>
      <c r="DJ89" s="5"/>
      <c r="DK89" s="3"/>
      <c r="DL89" s="5"/>
      <c r="DM89" s="5"/>
      <c r="DN89" s="5"/>
      <c r="DO89" s="34"/>
      <c r="DP89" s="5"/>
      <c r="DQ89" s="5"/>
      <c r="DR89" s="5"/>
      <c r="DS89" s="5"/>
      <c r="DT89" s="104" t="str">
        <f>IF(DT88=SUM(DT66:DT87),"ok","!!!")</f>
        <v>ok</v>
      </c>
      <c r="DU89" s="5"/>
      <c r="DV89" s="104" t="str">
        <f>IF(DV88=SUM(DV66:DV87),"ok","!!!")</f>
        <v>ok</v>
      </c>
      <c r="DW89" s="5"/>
      <c r="DX89" s="315"/>
      <c r="DY89" s="5"/>
      <c r="DZ89" s="309" t="str">
        <f t="shared" ref="DZ89:DZ100" si="372">IF(DY89=0,"","!!")</f>
        <v/>
      </c>
      <c r="EA89" s="5"/>
      <c r="EB89" s="5"/>
      <c r="EC89" s="31">
        <f>EC88+EB88</f>
        <v>0</v>
      </c>
      <c r="ED89" s="5"/>
      <c r="EE89" s="31">
        <f t="shared" ref="EE89" si="373">EE88+ED88</f>
        <v>0</v>
      </c>
      <c r="EF89" s="5"/>
      <c r="EG89" s="31">
        <f t="shared" ref="EG89" si="374">EG88+EF88</f>
        <v>0</v>
      </c>
      <c r="EH89" s="5"/>
      <c r="EI89" s="31" t="e">
        <f t="shared" ref="EI89" si="375">EI88+EH88</f>
        <v>#REF!</v>
      </c>
      <c r="EJ89" s="5"/>
      <c r="EK89" s="31">
        <f t="shared" ref="EK89" si="376">EK88+EJ88</f>
        <v>0</v>
      </c>
      <c r="EL89" s="5"/>
      <c r="EM89" s="31">
        <f t="shared" ref="EM89" si="377">EM88+EL88</f>
        <v>0</v>
      </c>
      <c r="EN89" s="5"/>
      <c r="EO89" s="31">
        <f t="shared" ref="EO89" si="378">EO88+EN88</f>
        <v>0</v>
      </c>
      <c r="EP89" s="5"/>
      <c r="EQ89" s="31">
        <f t="shared" ref="EQ89" si="379">EQ88+EP88</f>
        <v>0</v>
      </c>
      <c r="ER89" s="5"/>
      <c r="ES89" s="31">
        <f t="shared" ref="ES89" si="380">ES88+ER88</f>
        <v>0</v>
      </c>
      <c r="ET89" s="5"/>
      <c r="EU89" s="31">
        <f t="shared" ref="EU89" si="381">EU88+ET88</f>
        <v>0</v>
      </c>
      <c r="EV89" s="5"/>
      <c r="EW89" s="31">
        <f t="shared" ref="EW89" si="382">EW88+EV88</f>
        <v>0</v>
      </c>
      <c r="EX89" s="5"/>
      <c r="EY89" s="31">
        <f t="shared" ref="EY89" si="383">EY88+EX88</f>
        <v>0</v>
      </c>
      <c r="EZ89" s="5"/>
      <c r="FA89" s="31">
        <f t="shared" ref="FA89" si="384">FA88+EZ88</f>
        <v>0</v>
      </c>
      <c r="FB89" s="5"/>
      <c r="FC89" s="31">
        <f t="shared" ref="FC89" si="385">FC88+FB88</f>
        <v>0</v>
      </c>
      <c r="FD89" s="5"/>
      <c r="FE89" s="31">
        <f t="shared" ref="FE89" si="386">FE88+FD88</f>
        <v>0</v>
      </c>
      <c r="FF89" s="5"/>
      <c r="FG89" s="31">
        <f t="shared" ref="FG89" si="387">FG88+FF88</f>
        <v>0</v>
      </c>
      <c r="FH89" s="5"/>
      <c r="FI89" s="31">
        <f t="shared" ref="FI89" si="388">FI88+FH88</f>
        <v>0</v>
      </c>
      <c r="FJ89" s="5"/>
      <c r="FK89" s="31">
        <f t="shared" ref="FK89" si="389">FK88+FJ88</f>
        <v>0</v>
      </c>
      <c r="FL89" s="5"/>
      <c r="FM89" s="31">
        <f t="shared" ref="FM89" si="390">FM88+FL88</f>
        <v>0</v>
      </c>
      <c r="FN89" s="5"/>
      <c r="FO89" s="31">
        <f t="shared" ref="FO89" si="391">FO88+FN88</f>
        <v>0</v>
      </c>
      <c r="FP89" s="5"/>
      <c r="FQ89" s="31">
        <f t="shared" ref="FQ89" si="392">FQ88+FP88</f>
        <v>0</v>
      </c>
      <c r="FR89" s="5"/>
      <c r="FS89" s="31">
        <f t="shared" ref="FS89" si="393">FS88+FR88</f>
        <v>0</v>
      </c>
      <c r="FT89" s="5"/>
      <c r="FU89" s="31" t="e">
        <f t="shared" ref="FU89" si="394">FU88+FT88</f>
        <v>#REF!</v>
      </c>
      <c r="FV89" s="5"/>
      <c r="FW89" s="31">
        <f t="shared" ref="FW89" si="395">FW88+FV88</f>
        <v>0</v>
      </c>
      <c r="FX89" s="5"/>
      <c r="FY89" s="31">
        <f t="shared" ref="FY89" si="396">FY88+FX88</f>
        <v>0</v>
      </c>
      <c r="FZ89" s="5"/>
      <c r="GA89" s="31">
        <f t="shared" ref="GA89" si="397">GA88+FZ88</f>
        <v>0</v>
      </c>
      <c r="GB89" s="5"/>
      <c r="GC89" s="31">
        <f t="shared" ref="GC89" si="398">GC88+GB88</f>
        <v>0</v>
      </c>
      <c r="GD89" s="5"/>
      <c r="GE89" s="31">
        <f t="shared" ref="GE89" si="399">GE88+GD88</f>
        <v>0</v>
      </c>
      <c r="GF89" s="5"/>
      <c r="GG89" s="31">
        <f t="shared" ref="GG89" si="400">GG88+GF88</f>
        <v>0</v>
      </c>
      <c r="GH89" s="5"/>
      <c r="GI89" s="31">
        <f t="shared" ref="GI89" si="401">GI88+GH88</f>
        <v>0</v>
      </c>
      <c r="GJ89" s="5"/>
      <c r="GK89" s="31" t="e">
        <f t="shared" ref="GK89" si="402">GK88+GJ88</f>
        <v>#REF!</v>
      </c>
      <c r="GL89" s="5"/>
      <c r="GM89" s="31">
        <f t="shared" ref="GM89" si="403">GM88+GL88</f>
        <v>0</v>
      </c>
      <c r="GN89" s="5"/>
      <c r="GO89" s="31">
        <f t="shared" ref="GO89" si="404">GO88+GN88</f>
        <v>0</v>
      </c>
      <c r="GP89" s="5"/>
      <c r="GQ89" s="31">
        <f t="shared" ref="GQ89" si="405">GQ88+GP88</f>
        <v>0</v>
      </c>
      <c r="GR89" s="5"/>
      <c r="GS89" s="31">
        <f t="shared" ref="GS89" si="406">GS88+GR88</f>
        <v>0</v>
      </c>
      <c r="GT89" s="5"/>
      <c r="GU89" s="31" t="e">
        <f t="shared" ref="GU89" si="407">GU88+GT88</f>
        <v>#REF!</v>
      </c>
      <c r="GV89" s="5"/>
      <c r="GW89" s="31">
        <f t="shared" ref="GW89" si="408">GW88+GV88</f>
        <v>0</v>
      </c>
      <c r="GX89" s="5"/>
      <c r="GY89" s="31">
        <f t="shared" ref="GY89" si="409">GY88+GX88</f>
        <v>0</v>
      </c>
      <c r="GZ89" s="5"/>
      <c r="HA89" s="31" t="e">
        <f t="shared" ref="HA89" si="410">HA88+GZ88</f>
        <v>#REF!</v>
      </c>
      <c r="HB89" s="5"/>
      <c r="HC89" s="31">
        <f t="shared" ref="HC89" si="411">HC88+HB88</f>
        <v>0</v>
      </c>
      <c r="HD89" s="5"/>
      <c r="HE89" s="31">
        <f t="shared" ref="HE89" si="412">HE88+HD88</f>
        <v>0</v>
      </c>
      <c r="HF89" s="5"/>
      <c r="HG89" s="31">
        <f t="shared" ref="HG89" si="413">HG88+HF88</f>
        <v>0</v>
      </c>
      <c r="HH89" s="5"/>
      <c r="HI89" s="31">
        <f t="shared" ref="HI89" si="414">HI88+HH88</f>
        <v>0</v>
      </c>
      <c r="HJ89" s="5"/>
      <c r="HK89" s="31">
        <f t="shared" ref="HK89" si="415">HK88+HJ88</f>
        <v>0</v>
      </c>
      <c r="HL89" s="5"/>
      <c r="HM89" s="31" t="e">
        <f t="shared" ref="HM89" si="416">HM88+HL88</f>
        <v>#REF!</v>
      </c>
      <c r="HN89" s="5"/>
      <c r="HO89" s="31">
        <f t="shared" ref="HO89" si="417">HO88+HN88</f>
        <v>0</v>
      </c>
      <c r="HP89" s="5"/>
      <c r="HQ89" s="31">
        <f t="shared" ref="HQ89" si="418">HQ88+HP88</f>
        <v>0</v>
      </c>
      <c r="HR89" s="5"/>
      <c r="HS89" s="31">
        <f t="shared" ref="HS89" si="419">HS88+HR88</f>
        <v>0</v>
      </c>
      <c r="HT89" s="5"/>
      <c r="HU89" s="31" t="e">
        <f t="shared" ref="HU89" si="420">HU88+HT88</f>
        <v>#REF!</v>
      </c>
      <c r="HV89" s="5"/>
      <c r="HW89" s="31">
        <f t="shared" ref="HW89" si="421">HW88+HV88</f>
        <v>0</v>
      </c>
      <c r="HX89" s="5"/>
      <c r="HY89" s="31" t="e">
        <f t="shared" ref="HY89" si="422">HY88+HX88</f>
        <v>#REF!</v>
      </c>
      <c r="HZ89" s="5"/>
      <c r="IA89" s="31">
        <f t="shared" ref="IA89" si="423">IA88+HZ88</f>
        <v>0</v>
      </c>
      <c r="IB89" s="5"/>
      <c r="IC89" s="31">
        <f t="shared" ref="IC89" si="424">IC88+IB88</f>
        <v>0</v>
      </c>
      <c r="ID89" s="5"/>
      <c r="IE89" s="5"/>
      <c r="IF89" s="5"/>
    </row>
    <row r="90" spans="1:240" ht="18.75" x14ac:dyDescent="0.3">
      <c r="A90" s="5"/>
      <c r="B90" s="36" t="s">
        <v>170</v>
      </c>
      <c r="C90" s="52"/>
      <c r="D90" s="52"/>
      <c r="E90" s="210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2"/>
      <c r="BX90" s="52"/>
      <c r="BY90" s="52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2"/>
      <c r="CM90" s="52"/>
      <c r="CN90" s="52"/>
      <c r="CO90" s="52"/>
      <c r="CP90" s="52"/>
      <c r="CQ90" s="52"/>
      <c r="CR90" s="52"/>
      <c r="CS90" s="52"/>
      <c r="CT90" s="52"/>
      <c r="CU90" s="52"/>
      <c r="CV90" s="52"/>
      <c r="CW90" s="52"/>
      <c r="CX90" s="52"/>
      <c r="CY90" s="52"/>
      <c r="CZ90" s="52"/>
      <c r="DA90" s="52"/>
      <c r="DB90" s="52"/>
      <c r="DC90" s="52"/>
      <c r="DD90" s="52"/>
      <c r="DE90" s="52"/>
      <c r="DF90" s="52"/>
      <c r="DG90" s="52"/>
      <c r="DH90" s="3"/>
      <c r="DI90" s="52"/>
      <c r="DJ90" s="52"/>
      <c r="DK90" s="3"/>
      <c r="DL90" s="52"/>
      <c r="DM90" s="197"/>
      <c r="DN90" s="5"/>
      <c r="DO90" s="99"/>
      <c r="DP90" s="53"/>
      <c r="DQ90" s="5"/>
      <c r="DR90" s="52"/>
      <c r="DS90" s="5"/>
      <c r="DT90" s="5"/>
      <c r="DU90" s="5"/>
      <c r="DV90" s="5"/>
      <c r="DW90" s="5"/>
      <c r="DX90" s="315"/>
      <c r="DY90" s="5"/>
      <c r="DZ90" s="309" t="str">
        <f t="shared" si="372"/>
        <v/>
      </c>
      <c r="EA90" s="5"/>
      <c r="EB90" s="52"/>
      <c r="EC90" s="52"/>
      <c r="ED90" s="52"/>
      <c r="EE90" s="52"/>
      <c r="EF90" s="52"/>
      <c r="EG90" s="52"/>
      <c r="EH90" s="52"/>
      <c r="EI90" s="52"/>
      <c r="EJ90" s="52"/>
      <c r="EK90" s="52"/>
      <c r="EL90" s="52"/>
      <c r="EM90" s="52"/>
      <c r="EN90" s="52"/>
      <c r="EO90" s="52"/>
      <c r="EP90" s="52"/>
      <c r="EQ90" s="52"/>
      <c r="ER90" s="52"/>
      <c r="ES90" s="52"/>
      <c r="ET90" s="52"/>
      <c r="EU90" s="52"/>
      <c r="EV90" s="52"/>
      <c r="EW90" s="52"/>
      <c r="EX90" s="52"/>
      <c r="EY90" s="52"/>
      <c r="EZ90" s="52"/>
      <c r="FA90" s="52"/>
      <c r="FB90" s="52"/>
      <c r="FC90" s="52"/>
      <c r="FD90" s="52"/>
      <c r="FE90" s="52"/>
      <c r="FF90" s="52"/>
      <c r="FG90" s="52"/>
      <c r="FH90" s="52"/>
      <c r="FI90" s="52"/>
      <c r="FJ90" s="52"/>
      <c r="FK90" s="52"/>
      <c r="FL90" s="52"/>
      <c r="FM90" s="52"/>
      <c r="FN90" s="52"/>
      <c r="FO90" s="52"/>
      <c r="FP90" s="52"/>
      <c r="FQ90" s="52"/>
      <c r="FR90" s="52"/>
      <c r="FS90" s="52"/>
      <c r="FT90" s="52"/>
      <c r="FU90" s="52"/>
      <c r="FV90" s="52"/>
      <c r="FW90" s="52"/>
      <c r="FX90" s="52"/>
      <c r="FY90" s="52"/>
      <c r="FZ90" s="52"/>
      <c r="GA90" s="52"/>
      <c r="GB90" s="52"/>
      <c r="GC90" s="52"/>
      <c r="GD90" s="52"/>
      <c r="GE90" s="52"/>
      <c r="GF90" s="52"/>
      <c r="GG90" s="52"/>
      <c r="GH90" s="52"/>
      <c r="GI90" s="52"/>
      <c r="GJ90" s="52"/>
      <c r="GK90" s="52"/>
      <c r="GL90" s="52"/>
      <c r="GM90" s="52"/>
      <c r="GN90" s="52"/>
      <c r="GO90" s="52"/>
      <c r="GP90" s="52"/>
      <c r="GQ90" s="52"/>
      <c r="GR90" s="52"/>
      <c r="GS90" s="52"/>
      <c r="GT90" s="52"/>
      <c r="GU90" s="52"/>
      <c r="GV90" s="52"/>
      <c r="GW90" s="52"/>
      <c r="GX90" s="52"/>
      <c r="GY90" s="52"/>
      <c r="GZ90" s="52"/>
      <c r="HA90" s="52"/>
      <c r="HB90" s="52"/>
      <c r="HC90" s="52"/>
      <c r="HD90" s="52"/>
      <c r="HE90" s="52"/>
      <c r="HF90" s="52"/>
      <c r="HG90" s="52"/>
      <c r="HH90" s="52"/>
      <c r="HI90" s="52"/>
      <c r="HJ90" s="52"/>
      <c r="HK90" s="52"/>
      <c r="HL90" s="52"/>
      <c r="HM90" s="52"/>
      <c r="HN90" s="52"/>
      <c r="HO90" s="52"/>
      <c r="HP90" s="52"/>
      <c r="HQ90" s="52"/>
      <c r="HR90" s="52"/>
      <c r="HS90" s="52"/>
      <c r="HT90" s="52"/>
      <c r="HU90" s="52"/>
      <c r="HV90" s="52"/>
      <c r="HW90" s="52"/>
      <c r="HX90" s="52"/>
      <c r="HY90" s="52"/>
      <c r="HZ90" s="52"/>
      <c r="IA90" s="52"/>
      <c r="IB90" s="52"/>
      <c r="IC90" s="52"/>
      <c r="ID90" s="5"/>
      <c r="IE90" s="5"/>
      <c r="IF90" s="5"/>
    </row>
    <row r="91" spans="1:240" x14ac:dyDescent="0.25">
      <c r="A91" s="5" t="s">
        <v>300</v>
      </c>
      <c r="B91" s="91" t="s">
        <v>152</v>
      </c>
      <c r="C91" s="20" t="s">
        <v>154</v>
      </c>
      <c r="D91" s="217">
        <f t="shared" ref="D91:D99" si="425">IF((DV91+DT91)&gt;0,DV91+DT91,"")</f>
        <v>173</v>
      </c>
      <c r="E91" s="215"/>
      <c r="F91" s="84"/>
      <c r="G91" s="77"/>
      <c r="H91" s="84"/>
      <c r="I91" s="77"/>
      <c r="J91" s="84"/>
      <c r="K91" s="77"/>
      <c r="L91" s="84"/>
      <c r="M91" s="77"/>
      <c r="N91" s="84"/>
      <c r="O91" s="77"/>
      <c r="P91" s="84"/>
      <c r="Q91" s="77"/>
      <c r="R91" s="84"/>
      <c r="S91" s="77"/>
      <c r="T91" s="84"/>
      <c r="U91" s="77"/>
      <c r="V91" s="84"/>
      <c r="W91" s="77"/>
      <c r="X91" s="84"/>
      <c r="Y91" s="77"/>
      <c r="Z91" s="84"/>
      <c r="AA91" s="191"/>
      <c r="AB91" s="84"/>
      <c r="AC91" s="77"/>
      <c r="AD91" s="84"/>
      <c r="AE91" s="191"/>
      <c r="AF91" s="84"/>
      <c r="AG91" s="77"/>
      <c r="AH91" s="84"/>
      <c r="AI91" s="77"/>
      <c r="AJ91" s="84"/>
      <c r="AK91" s="77"/>
      <c r="AL91" s="84"/>
      <c r="AM91" s="77"/>
      <c r="AN91" s="84"/>
      <c r="AO91" s="77"/>
      <c r="AP91" s="84"/>
      <c r="AQ91" s="77"/>
      <c r="AR91" s="84"/>
      <c r="AS91" s="77"/>
      <c r="AT91" s="84"/>
      <c r="AU91" s="77"/>
      <c r="AV91" s="84"/>
      <c r="AW91" s="77"/>
      <c r="AX91" s="84"/>
      <c r="AY91" s="77"/>
      <c r="AZ91" s="84"/>
      <c r="BA91" s="77"/>
      <c r="BB91" s="84"/>
      <c r="BC91" s="77"/>
      <c r="BD91" s="84"/>
      <c r="BE91" s="77"/>
      <c r="BF91" s="84"/>
      <c r="BG91" s="77"/>
      <c r="BH91" s="84"/>
      <c r="BI91" s="77"/>
      <c r="BJ91" s="84"/>
      <c r="BK91" s="77"/>
      <c r="BL91" s="84"/>
      <c r="BM91" s="77"/>
      <c r="BN91" s="84"/>
      <c r="BO91" s="77"/>
      <c r="BP91" s="84"/>
      <c r="BQ91" s="191"/>
      <c r="BR91" s="84"/>
      <c r="BS91" s="77"/>
      <c r="BT91" s="84"/>
      <c r="BU91" s="77"/>
      <c r="BV91" s="84"/>
      <c r="BW91" s="77"/>
      <c r="BX91" s="84"/>
      <c r="BY91" s="77"/>
      <c r="BZ91" s="84"/>
      <c r="CA91" s="77"/>
      <c r="CB91" s="84"/>
      <c r="CC91" s="191"/>
      <c r="CD91" s="84"/>
      <c r="CE91" s="77"/>
      <c r="CF91" s="84"/>
      <c r="CG91" s="77"/>
      <c r="CH91" s="84"/>
      <c r="CI91" s="77"/>
      <c r="CJ91" s="84"/>
      <c r="CK91" s="77"/>
      <c r="CL91" s="84"/>
      <c r="CM91" s="77"/>
      <c r="CN91" s="84"/>
      <c r="CO91" s="77"/>
      <c r="CP91" s="84"/>
      <c r="CQ91" s="77"/>
      <c r="CR91" s="84"/>
      <c r="CS91" s="77"/>
      <c r="CT91" s="84"/>
      <c r="CU91" s="191"/>
      <c r="CV91" s="84"/>
      <c r="CW91" s="77"/>
      <c r="CX91" s="84"/>
      <c r="CY91" s="77"/>
      <c r="CZ91" s="84"/>
      <c r="DA91" s="77"/>
      <c r="DB91" s="84"/>
      <c r="DC91" s="77"/>
      <c r="DD91" s="84"/>
      <c r="DE91" s="191"/>
      <c r="DF91" s="84"/>
      <c r="DG91" s="191"/>
      <c r="DH91" s="73"/>
      <c r="DI91" s="76"/>
      <c r="DJ91" s="77"/>
      <c r="DK91" s="73"/>
      <c r="DL91" s="76">
        <v>173</v>
      </c>
      <c r="DM91" s="77"/>
      <c r="DN91" s="5"/>
      <c r="DO91" s="96"/>
      <c r="DP91" s="310"/>
      <c r="DQ91" s="5"/>
      <c r="DR91" s="228"/>
      <c r="DS91" s="5"/>
      <c r="DT91" s="31">
        <f t="shared" ref="DT91:DT99" si="426">DL91+DI91+DF91+L91+CX91+BX91+AX91+AF91+AL91+BZ91+DB91+CR91+CP91+CL91+CH91+CF91+CD91+BN91+AR91+N91-DP91+DD91+BP91+CB91+Z91+CT91+BJ91+DR91+CZ91+CV91+CN91+CJ91+BV91+BT91+BR91+BL91+BH91+BF91+BD91+BB91+AZ91+AV91+AT91+AP91+AN91+AJ91+AH91+AD91+AB91+X91+V91+T91+R91+P91+J91+H91+F91</f>
        <v>173</v>
      </c>
      <c r="DU91" s="31" t="e">
        <f>(DT91*(VLOOKUP(A91,#REF!,29,0)))-(IF(DO91="x",MROUND(DP91*(VLOOKUP(A91,#REF!,29,0)*0.08),0.05),0))</f>
        <v>#REF!</v>
      </c>
      <c r="DV91" s="31">
        <f t="shared" ref="DV91:DV99" si="427">DM91+DJ91+DG91+M91+CY91+BY91+AY91+AG91+AM91+CA91+DC91+CS91+CQ91+CM91+CI91+CG91+CE91+BO91+AS91+O91+DE91+BQ91+CC91+AA91+CU91+BK91+DA91+CW91+CO91+CK91+BW91+BU91+BS91+BM91+BI91+BG91+BE91+BC91+BA91+AW91+AU91+AQ91+AO91+AK91+AI91+AE91+AC91+Y91+W91+U91+S91+Q91+K91+I91+G91</f>
        <v>0</v>
      </c>
      <c r="DW91" s="31" t="e">
        <f>(DV91*(VLOOKUP(A91,#REF!,31,0)))</f>
        <v>#REF!</v>
      </c>
      <c r="DX91" s="318" t="e">
        <f>VLOOKUP(A91,#REF!,33,0)</f>
        <v>#REF!</v>
      </c>
      <c r="DY91" s="31" t="e">
        <f t="shared" ref="DY91:DY98" si="428">DX91-(DW91+DU91)</f>
        <v>#REF!</v>
      </c>
      <c r="DZ91" s="309" t="e">
        <f t="shared" si="372"/>
        <v>#REF!</v>
      </c>
      <c r="EA91" s="5"/>
      <c r="EB91" s="84" t="str">
        <f>IF(F91&gt;0,(VLOOKUP($A91,#REF!,29,0)*F91),"")</f>
        <v/>
      </c>
      <c r="EC91" s="77" t="str">
        <f>IF(G91&gt;0,(VLOOKUP($A91,#REF!,31,0)*G91),"")</f>
        <v/>
      </c>
      <c r="ED91" s="84" t="str">
        <f>IF(H91&gt;0,(VLOOKUP($A91,#REF!,29,0)*H91),"")</f>
        <v/>
      </c>
      <c r="EE91" s="77" t="str">
        <f>IF(I91&gt;0,(VLOOKUP($A91,#REF!,31,0)*I91),"")</f>
        <v/>
      </c>
      <c r="EF91" s="84" t="str">
        <f>IF(J91&gt;0,(VLOOKUP($A91,#REF!,29,0)*J91),"")</f>
        <v/>
      </c>
      <c r="EG91" s="77" t="str">
        <f>IF(K91&gt;0,(VLOOKUP($A91,#REF!,31,0)*K91),"")</f>
        <v/>
      </c>
      <c r="EH91" s="84" t="str">
        <f>IF(L91&gt;0,(VLOOKUP($A91,#REF!,29,0)*L91),"")</f>
        <v/>
      </c>
      <c r="EI91" s="77" t="str">
        <f>IF(M91&gt;0,(VLOOKUP($A91,#REF!,31,0)*M91),"")</f>
        <v/>
      </c>
      <c r="EJ91" s="84" t="str">
        <f>IF(N91&gt;0,(VLOOKUP($A91,#REF!,29,0)*N91),"")</f>
        <v/>
      </c>
      <c r="EK91" s="77" t="str">
        <f>IF(O91&gt;0,(VLOOKUP($A91,#REF!,31,0)*O91),"")</f>
        <v/>
      </c>
      <c r="EL91" s="84" t="str">
        <f>IF(P91&gt;0,(VLOOKUP($A91,#REF!,29,0)*P91),"")</f>
        <v/>
      </c>
      <c r="EM91" s="77" t="str">
        <f>IF(Q91&gt;0,(VLOOKUP($A91,#REF!,31,0)*Q91),"")</f>
        <v/>
      </c>
      <c r="EN91" s="84" t="str">
        <f>IF(R91&gt;0,(VLOOKUP($A91,#REF!,29,0)*R91),"")</f>
        <v/>
      </c>
      <c r="EO91" s="77" t="str">
        <f>IF(S91&gt;0,(VLOOKUP($A91,#REF!,31,0)*S91),"")</f>
        <v/>
      </c>
      <c r="EP91" s="84" t="str">
        <f>IF(T91&gt;0,(VLOOKUP($A91,#REF!,29,0)*T91),"")</f>
        <v/>
      </c>
      <c r="EQ91" s="77" t="str">
        <f>IF(U91&gt;0,(VLOOKUP($A91,#REF!,31,0)*U91),"")</f>
        <v/>
      </c>
      <c r="ER91" s="84" t="str">
        <f>IF(V91&gt;0,(VLOOKUP($A91,#REF!,29,0)*V91),"")</f>
        <v/>
      </c>
      <c r="ES91" s="77" t="str">
        <f>IF(W91&gt;0,(VLOOKUP($A91,#REF!,31,0)*W91),"")</f>
        <v/>
      </c>
      <c r="ET91" s="84" t="str">
        <f>IF(X91&gt;0,(VLOOKUP($A91,#REF!,29,0)*X91),"")</f>
        <v/>
      </c>
      <c r="EU91" s="77" t="str">
        <f>IF(Y91&gt;0,(VLOOKUP($A91,#REF!,31,0)*Y91),"")</f>
        <v/>
      </c>
      <c r="EV91" s="84" t="str">
        <f>IF(Z91&gt;0,(VLOOKUP($A91,#REF!,29,0)*Z91),"")</f>
        <v/>
      </c>
      <c r="EW91" s="77" t="str">
        <f>IF(AA91&gt;0,(VLOOKUP($A91,#REF!,31,0)*AA91),"")</f>
        <v/>
      </c>
      <c r="EX91" s="84" t="str">
        <f>IF(AB91&gt;0,(VLOOKUP($A91,#REF!,29,0)*AB91),"")</f>
        <v/>
      </c>
      <c r="EY91" s="77" t="str">
        <f>IF(AC91&gt;0,(VLOOKUP($A91,#REF!,31,0)*AC91),"")</f>
        <v/>
      </c>
      <c r="EZ91" s="84" t="str">
        <f>IF(AD91&gt;0,(VLOOKUP($A91,#REF!,29,0)*AD91),"")</f>
        <v/>
      </c>
      <c r="FA91" s="77" t="str">
        <f>IF(AE91&gt;0,(VLOOKUP($A91,#REF!,31,0)*AE91),"")</f>
        <v/>
      </c>
      <c r="FB91" s="84" t="str">
        <f>IF(AF91&gt;0,(VLOOKUP($A91,#REF!,29,0)*AF91),"")</f>
        <v/>
      </c>
      <c r="FC91" s="77" t="str">
        <f>IF(AG91&gt;0,(VLOOKUP($A91,#REF!,31,0)*AG91),"")</f>
        <v/>
      </c>
      <c r="FD91" s="84" t="str">
        <f>IF(AH91&gt;0,(VLOOKUP($A91,#REF!,29,0)*AH91),"")</f>
        <v/>
      </c>
      <c r="FE91" s="77" t="str">
        <f>IF(AI91&gt;0,(VLOOKUP($A91,#REF!,31,0)*AI91),"")</f>
        <v/>
      </c>
      <c r="FF91" s="84" t="str">
        <f>IF(AJ91&gt;0,(VLOOKUP($A91,#REF!,29,0)*AJ91),"")</f>
        <v/>
      </c>
      <c r="FG91" s="77" t="str">
        <f>IF(AK91&gt;0,(VLOOKUP($A91,#REF!,31,0)*AK91),"")</f>
        <v/>
      </c>
      <c r="FH91" s="84" t="str">
        <f>IF(AL91&gt;0,(VLOOKUP($A91,#REF!,29,0)*AL91),"")</f>
        <v/>
      </c>
      <c r="FI91" s="77" t="str">
        <f>IF(AM91&gt;0,(VLOOKUP($A91,#REF!,31,0)*AM91),"")</f>
        <v/>
      </c>
      <c r="FJ91" s="84" t="str">
        <f>IF(AN91&gt;0,(VLOOKUP($A91,#REF!,29,0)*AN91),"")</f>
        <v/>
      </c>
      <c r="FK91" s="77" t="str">
        <f>IF(AO91&gt;0,(VLOOKUP($A91,#REF!,31,0)*AO91),"")</f>
        <v/>
      </c>
      <c r="FL91" s="84" t="str">
        <f>IF(AP91&gt;0,(VLOOKUP($A91,#REF!,29,0)*AP91),"")</f>
        <v/>
      </c>
      <c r="FM91" s="77" t="str">
        <f>IF(AQ91&gt;0,(VLOOKUP($A91,#REF!,31,0)*AQ91),"")</f>
        <v/>
      </c>
      <c r="FN91" s="84" t="str">
        <f>IF(AR91&gt;0,(VLOOKUP($A91,#REF!,29,0)*AR91),"")</f>
        <v/>
      </c>
      <c r="FO91" s="77" t="str">
        <f>IF(AS91&gt;0,(VLOOKUP($A91,#REF!,31,0)*AS91),"")</f>
        <v/>
      </c>
      <c r="FP91" s="84" t="str">
        <f>IF(AT91&gt;0,(VLOOKUP($A91,#REF!,29,0)*AT91),"")</f>
        <v/>
      </c>
      <c r="FQ91" s="77" t="str">
        <f>IF(AU91&gt;0,(VLOOKUP($A91,#REF!,31,0)*AU91),"")</f>
        <v/>
      </c>
      <c r="FR91" s="84" t="str">
        <f>IF(AV91&gt;0,(VLOOKUP($A91,#REF!,29,0)*AV91),"")</f>
        <v/>
      </c>
      <c r="FS91" s="77" t="str">
        <f>IF(AW91&gt;0,(VLOOKUP($A91,#REF!,31,0)*AW91),"")</f>
        <v/>
      </c>
      <c r="FT91" s="84" t="str">
        <f>IF(AX91&gt;0,(VLOOKUP($A91,#REF!,29,0)*AX91),"")</f>
        <v/>
      </c>
      <c r="FU91" s="77" t="str">
        <f>IF(AY91&gt;0,(VLOOKUP($A91,#REF!,31,0)*AY91),"")</f>
        <v/>
      </c>
      <c r="FV91" s="84" t="str">
        <f>IF(AZ91&gt;0,(VLOOKUP($A91,#REF!,29,0)*AZ91),"")</f>
        <v/>
      </c>
      <c r="FW91" s="77" t="str">
        <f>IF(BA91&gt;0,(VLOOKUP($A91,#REF!,31,0)*BA91),"")</f>
        <v/>
      </c>
      <c r="FX91" s="84" t="str">
        <f>IF(BB91&gt;0,(VLOOKUP($A91,#REF!,29,0)*BB91),"")</f>
        <v/>
      </c>
      <c r="FY91" s="77" t="str">
        <f>IF(BC91&gt;0,(VLOOKUP($A91,#REF!,31,0)*BC91),"")</f>
        <v/>
      </c>
      <c r="FZ91" s="84" t="str">
        <f>IF(BD91&gt;0,(VLOOKUP($A91,#REF!,29,0)*BD91),"")</f>
        <v/>
      </c>
      <c r="GA91" s="77" t="str">
        <f>IF(BE91&gt;0,(VLOOKUP($A91,#REF!,31,0)*BE91),"")</f>
        <v/>
      </c>
      <c r="GB91" s="84" t="str">
        <f>IF(BF91&gt;0,(VLOOKUP($A91,#REF!,29,0)*BF91),"")</f>
        <v/>
      </c>
      <c r="GC91" s="77" t="str">
        <f>IF(BG91&gt;0,(VLOOKUP($A91,#REF!,31,0)*BG91),"")</f>
        <v/>
      </c>
      <c r="GD91" s="84" t="str">
        <f>IF(BH91&gt;0,(VLOOKUP($A91,#REF!,29,0)*BH91),"")</f>
        <v/>
      </c>
      <c r="GE91" s="77" t="str">
        <f>IF(BI91&gt;0,(VLOOKUP($A91,#REF!,31,0)*BI91),"")</f>
        <v/>
      </c>
      <c r="GF91" s="84" t="str">
        <f>IF(BJ91&gt;0,(VLOOKUP($A91,#REF!,29,0)*BJ91),"")</f>
        <v/>
      </c>
      <c r="GG91" s="77" t="str">
        <f>IF(BK91&gt;0,(VLOOKUP($A91,#REF!,31,0)*BK91),"")</f>
        <v/>
      </c>
      <c r="GH91" s="84" t="str">
        <f>IF(BL91&gt;0,(VLOOKUP($A91,#REF!,29,0)*BL91),"")</f>
        <v/>
      </c>
      <c r="GI91" s="77" t="str">
        <f>IF(BM91&gt;0,(VLOOKUP($A91,#REF!,31,0)*BM91),"")</f>
        <v/>
      </c>
      <c r="GJ91" s="84" t="str">
        <f>IF(BN91&gt;0,(VLOOKUP($A91,#REF!,29,0)*BN91),"")</f>
        <v/>
      </c>
      <c r="GK91" s="77" t="str">
        <f>IF(BO91&gt;0,(VLOOKUP($A91,#REF!,31,0)*BO91),"")</f>
        <v/>
      </c>
      <c r="GL91" s="84" t="str">
        <f>IF(BP91&gt;0,(VLOOKUP($A91,#REF!,29,0)*BP91),"")</f>
        <v/>
      </c>
      <c r="GM91" s="77" t="str">
        <f>IF(BQ91&gt;0,(VLOOKUP($A91,#REF!,31,0)*BQ91),"")</f>
        <v/>
      </c>
      <c r="GN91" s="84" t="str">
        <f>IF(BR91&gt;0,(VLOOKUP($A91,#REF!,29,0)*BR91),"")</f>
        <v/>
      </c>
      <c r="GO91" s="77" t="str">
        <f>IF(BS91&gt;0,(VLOOKUP($A91,#REF!,31,0)*BS91),"")</f>
        <v/>
      </c>
      <c r="GP91" s="84" t="str">
        <f>IF(BT91&gt;0,(VLOOKUP($A91,#REF!,29,0)*BT91),"")</f>
        <v/>
      </c>
      <c r="GQ91" s="77" t="str">
        <f>IF(BU91&gt;0,(VLOOKUP($A91,#REF!,31,0)*BU91),"")</f>
        <v/>
      </c>
      <c r="GR91" s="84" t="str">
        <f>IF(BV91&gt;0,(VLOOKUP($A91,#REF!,29,0)*BV91),"")</f>
        <v/>
      </c>
      <c r="GS91" s="77" t="str">
        <f>IF(BW91&gt;0,(VLOOKUP($A91,#REF!,31,0)*BW91),"")</f>
        <v/>
      </c>
      <c r="GT91" s="84" t="str">
        <f>IF(BX91&gt;0,(VLOOKUP($A91,#REF!,29,0)*BX91),"")</f>
        <v/>
      </c>
      <c r="GU91" s="77" t="str">
        <f>IF(BY91&gt;0,(VLOOKUP($A91,#REF!,31,0)*BY91),"")</f>
        <v/>
      </c>
      <c r="GV91" s="84" t="str">
        <f>IF(BZ91&gt;0,(VLOOKUP($A91,#REF!,29,0)*BZ91),"")</f>
        <v/>
      </c>
      <c r="GW91" s="77" t="str">
        <f>IF(CA91&gt;0,(VLOOKUP($A91,#REF!,31,0)*CA91),"")</f>
        <v/>
      </c>
      <c r="GX91" s="84" t="str">
        <f>IF(CB91&gt;0,(VLOOKUP($A91,#REF!,29,0)*CB91),"")</f>
        <v/>
      </c>
      <c r="GY91" s="77" t="str">
        <f>IF(CC91&gt;0,(VLOOKUP($A91,#REF!,31,0)*CC91),"")</f>
        <v/>
      </c>
      <c r="GZ91" s="84" t="str">
        <f>IF(CD91&gt;0,(VLOOKUP($A91,#REF!,29,0)*CD91),"")</f>
        <v/>
      </c>
      <c r="HA91" s="77" t="str">
        <f>IF(CE91&gt;0,(VLOOKUP($A91,#REF!,31,0)*CE91),"")</f>
        <v/>
      </c>
      <c r="HB91" s="84" t="str">
        <f>IF(CF91&gt;0,(VLOOKUP($A91,#REF!,29,0)*CF91),"")</f>
        <v/>
      </c>
      <c r="HC91" s="77" t="str">
        <f>IF(CG91&gt;0,(VLOOKUP($A91,#REF!,31,0)*CG91),"")</f>
        <v/>
      </c>
      <c r="HD91" s="84" t="str">
        <f>IF(CH91&gt;0,(VLOOKUP($A91,#REF!,29,0)*CH91),"")</f>
        <v/>
      </c>
      <c r="HE91" s="77" t="str">
        <f>IF(CI91&gt;0,(VLOOKUP($A91,#REF!,31,0)*CI91),"")</f>
        <v/>
      </c>
      <c r="HF91" s="84" t="str">
        <f>IF(CJ91&gt;0,(VLOOKUP($A91,#REF!,29,0)*CJ91),"")</f>
        <v/>
      </c>
      <c r="HG91" s="77" t="str">
        <f>IF(CK91&gt;0,(VLOOKUP($A91,#REF!,31,0)*CK91),"")</f>
        <v/>
      </c>
      <c r="HH91" s="84" t="str">
        <f>IF(CL91&gt;0,(VLOOKUP($A91,#REF!,29,0)*CL91),"")</f>
        <v/>
      </c>
      <c r="HI91" s="77" t="str">
        <f>IF(CM91&gt;0,(VLOOKUP($A91,#REF!,31,0)*CM91),"")</f>
        <v/>
      </c>
      <c r="HJ91" s="84" t="str">
        <f>IF(CN91&gt;0,(VLOOKUP($A91,#REF!,29,0)*CN91),"")</f>
        <v/>
      </c>
      <c r="HK91" s="77" t="str">
        <f>IF(CO91&gt;0,(VLOOKUP($A91,#REF!,31,0)*CO91),"")</f>
        <v/>
      </c>
      <c r="HL91" s="84" t="str">
        <f>IF(CP91&gt;0,(VLOOKUP($A91,#REF!,29,0)*CP91),"")</f>
        <v/>
      </c>
      <c r="HM91" s="77" t="str">
        <f>IF(CQ91&gt;0,(VLOOKUP($A91,#REF!,31,0)*CQ91),"")</f>
        <v/>
      </c>
      <c r="HN91" s="84" t="str">
        <f>IF(CR91&gt;0,(VLOOKUP($A91,#REF!,29,0)*CR91),"")</f>
        <v/>
      </c>
      <c r="HO91" s="77" t="str">
        <f>IF(CS91&gt;0,(VLOOKUP($A91,#REF!,31,0)*CS91),"")</f>
        <v/>
      </c>
      <c r="HP91" s="84" t="str">
        <f>IF(CT91&gt;0,(VLOOKUP($A91,#REF!,29,0)*CT91),"")</f>
        <v/>
      </c>
      <c r="HQ91" s="77" t="str">
        <f>IF(CU91&gt;0,(VLOOKUP($A91,#REF!,31,0)*CU91),"")</f>
        <v/>
      </c>
      <c r="HR91" s="84" t="str">
        <f>IF(CV91&gt;0,(VLOOKUP($A91,#REF!,29,0)*CV91),"")</f>
        <v/>
      </c>
      <c r="HS91" s="77" t="str">
        <f>IF(CW91&gt;0,(VLOOKUP($A91,#REF!,31,0)*CW91),"")</f>
        <v/>
      </c>
      <c r="HT91" s="84" t="str">
        <f>IF(CX91&gt;0,(VLOOKUP($A91,#REF!,29,0)*CX91),"")</f>
        <v/>
      </c>
      <c r="HU91" s="77" t="str">
        <f>IF(CY91&gt;0,(VLOOKUP($A91,#REF!,31,0)*CY91),"")</f>
        <v/>
      </c>
      <c r="HV91" s="84" t="str">
        <f>IF(CZ91&gt;0,(VLOOKUP($A91,#REF!,29,0)*CZ91),"")</f>
        <v/>
      </c>
      <c r="HW91" s="77" t="str">
        <f>IF(DA91&gt;0,(VLOOKUP($A91,#REF!,31,0)*DA91),"")</f>
        <v/>
      </c>
      <c r="HX91" s="84" t="str">
        <f>IF(DB91&gt;0,(VLOOKUP($A91,#REF!,29,0)*DB91),"")</f>
        <v/>
      </c>
      <c r="HY91" s="77" t="str">
        <f>IF(DC91&gt;0,(VLOOKUP($A91,#REF!,31,0)*DC91),"")</f>
        <v/>
      </c>
      <c r="HZ91" s="84" t="str">
        <f>IF(DD91&gt;0,(VLOOKUP($A91,#REF!,29,0)*DD91),"")</f>
        <v/>
      </c>
      <c r="IA91" s="77" t="str">
        <f>IF(DE91&gt;0,(VLOOKUP($A91,#REF!,31,0)*DE91),"")</f>
        <v/>
      </c>
      <c r="IB91" s="84" t="str">
        <f>IF(DF91&gt;0,(VLOOKUP($A91,#REF!,29,0)*DF91),"")</f>
        <v/>
      </c>
      <c r="IC91" s="77" t="str">
        <f>IF(DG91&gt;0,(VLOOKUP($A91,#REF!,31,0)*DG91),"")</f>
        <v/>
      </c>
      <c r="ID91" s="5"/>
      <c r="IE91" s="5"/>
      <c r="IF91" s="5"/>
    </row>
    <row r="92" spans="1:240" x14ac:dyDescent="0.25">
      <c r="A92" s="5" t="s">
        <v>301</v>
      </c>
      <c r="B92" s="8" t="s">
        <v>153</v>
      </c>
      <c r="C92" s="15" t="s">
        <v>155</v>
      </c>
      <c r="D92" s="217">
        <f t="shared" si="425"/>
        <v>173</v>
      </c>
      <c r="E92" s="215"/>
      <c r="F92" s="85"/>
      <c r="G92" s="79"/>
      <c r="H92" s="85"/>
      <c r="I92" s="79"/>
      <c r="J92" s="85"/>
      <c r="K92" s="79"/>
      <c r="L92" s="85"/>
      <c r="M92" s="79"/>
      <c r="N92" s="85"/>
      <c r="O92" s="79"/>
      <c r="P92" s="85"/>
      <c r="Q92" s="79"/>
      <c r="R92" s="85"/>
      <c r="S92" s="79"/>
      <c r="T92" s="85"/>
      <c r="U92" s="79"/>
      <c r="V92" s="85"/>
      <c r="W92" s="79"/>
      <c r="X92" s="85"/>
      <c r="Y92" s="79"/>
      <c r="Z92" s="85"/>
      <c r="AA92" s="192"/>
      <c r="AB92" s="85"/>
      <c r="AC92" s="79"/>
      <c r="AD92" s="85"/>
      <c r="AE92" s="192"/>
      <c r="AF92" s="85"/>
      <c r="AG92" s="79"/>
      <c r="AH92" s="85"/>
      <c r="AI92" s="79"/>
      <c r="AJ92" s="85"/>
      <c r="AK92" s="79"/>
      <c r="AL92" s="85"/>
      <c r="AM92" s="79"/>
      <c r="AN92" s="85"/>
      <c r="AO92" s="79"/>
      <c r="AP92" s="85"/>
      <c r="AQ92" s="79"/>
      <c r="AR92" s="85"/>
      <c r="AS92" s="79"/>
      <c r="AT92" s="85"/>
      <c r="AU92" s="79"/>
      <c r="AV92" s="85"/>
      <c r="AW92" s="79"/>
      <c r="AX92" s="85"/>
      <c r="AY92" s="79"/>
      <c r="AZ92" s="85"/>
      <c r="BA92" s="79"/>
      <c r="BB92" s="85"/>
      <c r="BC92" s="79"/>
      <c r="BD92" s="85"/>
      <c r="BE92" s="79"/>
      <c r="BF92" s="85"/>
      <c r="BG92" s="79"/>
      <c r="BH92" s="85"/>
      <c r="BI92" s="79"/>
      <c r="BJ92" s="85"/>
      <c r="BK92" s="79"/>
      <c r="BL92" s="85"/>
      <c r="BM92" s="79"/>
      <c r="BN92" s="85"/>
      <c r="BO92" s="79"/>
      <c r="BP92" s="85"/>
      <c r="BQ92" s="192"/>
      <c r="BR92" s="85"/>
      <c r="BS92" s="79"/>
      <c r="BT92" s="85"/>
      <c r="BU92" s="79"/>
      <c r="BV92" s="85"/>
      <c r="BW92" s="79"/>
      <c r="BX92" s="85"/>
      <c r="BY92" s="79"/>
      <c r="BZ92" s="85"/>
      <c r="CA92" s="79"/>
      <c r="CB92" s="85"/>
      <c r="CC92" s="192"/>
      <c r="CD92" s="85"/>
      <c r="CE92" s="79"/>
      <c r="CF92" s="85"/>
      <c r="CG92" s="79"/>
      <c r="CH92" s="85"/>
      <c r="CI92" s="79"/>
      <c r="CJ92" s="85"/>
      <c r="CK92" s="79"/>
      <c r="CL92" s="85"/>
      <c r="CM92" s="79"/>
      <c r="CN92" s="85"/>
      <c r="CO92" s="79"/>
      <c r="CP92" s="85"/>
      <c r="CQ92" s="79"/>
      <c r="CR92" s="85"/>
      <c r="CS92" s="79"/>
      <c r="CT92" s="85"/>
      <c r="CU92" s="192"/>
      <c r="CV92" s="85"/>
      <c r="CW92" s="79"/>
      <c r="CX92" s="85"/>
      <c r="CY92" s="79"/>
      <c r="CZ92" s="85"/>
      <c r="DA92" s="79"/>
      <c r="DB92" s="85"/>
      <c r="DC92" s="79"/>
      <c r="DD92" s="85"/>
      <c r="DE92" s="192"/>
      <c r="DF92" s="85"/>
      <c r="DG92" s="192"/>
      <c r="DH92" s="73"/>
      <c r="DI92" s="78"/>
      <c r="DJ92" s="79"/>
      <c r="DK92" s="73"/>
      <c r="DL92" s="78">
        <v>173</v>
      </c>
      <c r="DM92" s="79"/>
      <c r="DN92" s="5"/>
      <c r="DO92" s="12"/>
      <c r="DP92" s="311"/>
      <c r="DQ92" s="5"/>
      <c r="DR92" s="222"/>
      <c r="DS92" s="5"/>
      <c r="DT92" s="31">
        <f t="shared" si="426"/>
        <v>173</v>
      </c>
      <c r="DU92" s="31" t="e">
        <f>(DT92*(VLOOKUP(A92,#REF!,29,0)))-(IF(DO92="x",MROUND(DP92*(VLOOKUP(A92,#REF!,29,0)*0.08),0.05),0))</f>
        <v>#REF!</v>
      </c>
      <c r="DV92" s="31">
        <f t="shared" si="427"/>
        <v>0</v>
      </c>
      <c r="DW92" s="31" t="e">
        <f>(DV92*(VLOOKUP(A92,#REF!,31,0)))</f>
        <v>#REF!</v>
      </c>
      <c r="DX92" s="318" t="e">
        <f>VLOOKUP(A92,#REF!,33,0)</f>
        <v>#REF!</v>
      </c>
      <c r="DY92" s="31" t="e">
        <f t="shared" si="428"/>
        <v>#REF!</v>
      </c>
      <c r="DZ92" s="309" t="e">
        <f t="shared" si="372"/>
        <v>#REF!</v>
      </c>
      <c r="EA92" s="5"/>
      <c r="EB92" s="84" t="str">
        <f>IF(F92&gt;0,(VLOOKUP($A92,#REF!,29,0)*F92),"")</f>
        <v/>
      </c>
      <c r="EC92" s="77" t="str">
        <f>IF(G92&gt;0,(VLOOKUP($A92,#REF!,31,0)*G92),"")</f>
        <v/>
      </c>
      <c r="ED92" s="84" t="str">
        <f>IF(H92&gt;0,(VLOOKUP($A92,#REF!,29,0)*H92),"")</f>
        <v/>
      </c>
      <c r="EE92" s="77" t="str">
        <f>IF(I92&gt;0,(VLOOKUP($A92,#REF!,31,0)*I92),"")</f>
        <v/>
      </c>
      <c r="EF92" s="84" t="str">
        <f>IF(J92&gt;0,(VLOOKUP($A92,#REF!,29,0)*J92),"")</f>
        <v/>
      </c>
      <c r="EG92" s="77" t="str">
        <f>IF(K92&gt;0,(VLOOKUP($A92,#REF!,31,0)*K92),"")</f>
        <v/>
      </c>
      <c r="EH92" s="84" t="str">
        <f>IF(L92&gt;0,(VLOOKUP($A92,#REF!,29,0)*L92),"")</f>
        <v/>
      </c>
      <c r="EI92" s="77" t="str">
        <f>IF(M92&gt;0,(VLOOKUP($A92,#REF!,31,0)*M92),"")</f>
        <v/>
      </c>
      <c r="EJ92" s="84" t="str">
        <f>IF(N92&gt;0,(VLOOKUP($A92,#REF!,29,0)*N92),"")</f>
        <v/>
      </c>
      <c r="EK92" s="77" t="str">
        <f>IF(O92&gt;0,(VLOOKUP($A92,#REF!,31,0)*O92),"")</f>
        <v/>
      </c>
      <c r="EL92" s="84" t="str">
        <f>IF(P92&gt;0,(VLOOKUP($A92,#REF!,29,0)*P92),"")</f>
        <v/>
      </c>
      <c r="EM92" s="77" t="str">
        <f>IF(Q92&gt;0,(VLOOKUP($A92,#REF!,31,0)*Q92),"")</f>
        <v/>
      </c>
      <c r="EN92" s="84" t="str">
        <f>IF(R92&gt;0,(VLOOKUP($A92,#REF!,29,0)*R92),"")</f>
        <v/>
      </c>
      <c r="EO92" s="77" t="str">
        <f>IF(S92&gt;0,(VLOOKUP($A92,#REF!,31,0)*S92),"")</f>
        <v/>
      </c>
      <c r="EP92" s="84" t="str">
        <f>IF(T92&gt;0,(VLOOKUP($A92,#REF!,29,0)*T92),"")</f>
        <v/>
      </c>
      <c r="EQ92" s="77" t="str">
        <f>IF(U92&gt;0,(VLOOKUP($A92,#REF!,31,0)*U92),"")</f>
        <v/>
      </c>
      <c r="ER92" s="84" t="str">
        <f>IF(V92&gt;0,(VLOOKUP($A92,#REF!,29,0)*V92),"")</f>
        <v/>
      </c>
      <c r="ES92" s="77" t="str">
        <f>IF(W92&gt;0,(VLOOKUP($A92,#REF!,31,0)*W92),"")</f>
        <v/>
      </c>
      <c r="ET92" s="84" t="str">
        <f>IF(X92&gt;0,(VLOOKUP($A92,#REF!,29,0)*X92),"")</f>
        <v/>
      </c>
      <c r="EU92" s="77" t="str">
        <f>IF(Y92&gt;0,(VLOOKUP($A92,#REF!,31,0)*Y92),"")</f>
        <v/>
      </c>
      <c r="EV92" s="84" t="str">
        <f>IF(Z92&gt;0,(VLOOKUP($A92,#REF!,29,0)*Z92),"")</f>
        <v/>
      </c>
      <c r="EW92" s="77" t="str">
        <f>IF(AA92&gt;0,(VLOOKUP($A92,#REF!,31,0)*AA92),"")</f>
        <v/>
      </c>
      <c r="EX92" s="84" t="str">
        <f>IF(AB92&gt;0,(VLOOKUP($A92,#REF!,29,0)*AB92),"")</f>
        <v/>
      </c>
      <c r="EY92" s="77" t="str">
        <f>IF(AC92&gt;0,(VLOOKUP($A92,#REF!,31,0)*AC92),"")</f>
        <v/>
      </c>
      <c r="EZ92" s="84" t="str">
        <f>IF(AD92&gt;0,(VLOOKUP($A92,#REF!,29,0)*AD92),"")</f>
        <v/>
      </c>
      <c r="FA92" s="77" t="str">
        <f>IF(AE92&gt;0,(VLOOKUP($A92,#REF!,31,0)*AE92),"")</f>
        <v/>
      </c>
      <c r="FB92" s="84" t="str">
        <f>IF(AF92&gt;0,(VLOOKUP($A92,#REF!,29,0)*AF92),"")</f>
        <v/>
      </c>
      <c r="FC92" s="77" t="str">
        <f>IF(AG92&gt;0,(VLOOKUP($A92,#REF!,31,0)*AG92),"")</f>
        <v/>
      </c>
      <c r="FD92" s="84" t="str">
        <f>IF(AH92&gt;0,(VLOOKUP($A92,#REF!,29,0)*AH92),"")</f>
        <v/>
      </c>
      <c r="FE92" s="77" t="str">
        <f>IF(AI92&gt;0,(VLOOKUP($A92,#REF!,31,0)*AI92),"")</f>
        <v/>
      </c>
      <c r="FF92" s="84" t="str">
        <f>IF(AJ92&gt;0,(VLOOKUP($A92,#REF!,29,0)*AJ92),"")</f>
        <v/>
      </c>
      <c r="FG92" s="77" t="str">
        <f>IF(AK92&gt;0,(VLOOKUP($A92,#REF!,31,0)*AK92),"")</f>
        <v/>
      </c>
      <c r="FH92" s="84" t="str">
        <f>IF(AL92&gt;0,(VLOOKUP($A92,#REF!,29,0)*AL92),"")</f>
        <v/>
      </c>
      <c r="FI92" s="77" t="str">
        <f>IF(AM92&gt;0,(VLOOKUP($A92,#REF!,31,0)*AM92),"")</f>
        <v/>
      </c>
      <c r="FJ92" s="84" t="str">
        <f>IF(AN92&gt;0,(VLOOKUP($A92,#REF!,29,0)*AN92),"")</f>
        <v/>
      </c>
      <c r="FK92" s="77" t="str">
        <f>IF(AO92&gt;0,(VLOOKUP($A92,#REF!,31,0)*AO92),"")</f>
        <v/>
      </c>
      <c r="FL92" s="84" t="str">
        <f>IF(AP92&gt;0,(VLOOKUP($A92,#REF!,29,0)*AP92),"")</f>
        <v/>
      </c>
      <c r="FM92" s="77" t="str">
        <f>IF(AQ92&gt;0,(VLOOKUP($A92,#REF!,31,0)*AQ92),"")</f>
        <v/>
      </c>
      <c r="FN92" s="84" t="str">
        <f>IF(AR92&gt;0,(VLOOKUP($A92,#REF!,29,0)*AR92),"")</f>
        <v/>
      </c>
      <c r="FO92" s="77" t="str">
        <f>IF(AS92&gt;0,(VLOOKUP($A92,#REF!,31,0)*AS92),"")</f>
        <v/>
      </c>
      <c r="FP92" s="84" t="str">
        <f>IF(AT92&gt;0,(VLOOKUP($A92,#REF!,29,0)*AT92),"")</f>
        <v/>
      </c>
      <c r="FQ92" s="77" t="str">
        <f>IF(AU92&gt;0,(VLOOKUP($A92,#REF!,31,0)*AU92),"")</f>
        <v/>
      </c>
      <c r="FR92" s="84" t="str">
        <f>IF(AV92&gt;0,(VLOOKUP($A92,#REF!,29,0)*AV92),"")</f>
        <v/>
      </c>
      <c r="FS92" s="77" t="str">
        <f>IF(AW92&gt;0,(VLOOKUP($A92,#REF!,31,0)*AW92),"")</f>
        <v/>
      </c>
      <c r="FT92" s="84" t="str">
        <f>IF(AX92&gt;0,(VLOOKUP($A92,#REF!,29,0)*AX92),"")</f>
        <v/>
      </c>
      <c r="FU92" s="77" t="str">
        <f>IF(AY92&gt;0,(VLOOKUP($A92,#REF!,31,0)*AY92),"")</f>
        <v/>
      </c>
      <c r="FV92" s="84" t="str">
        <f>IF(AZ92&gt;0,(VLOOKUP($A92,#REF!,29,0)*AZ92),"")</f>
        <v/>
      </c>
      <c r="FW92" s="77" t="str">
        <f>IF(BA92&gt;0,(VLOOKUP($A92,#REF!,31,0)*BA92),"")</f>
        <v/>
      </c>
      <c r="FX92" s="84" t="str">
        <f>IF(BB92&gt;0,(VLOOKUP($A92,#REF!,29,0)*BB92),"")</f>
        <v/>
      </c>
      <c r="FY92" s="77" t="str">
        <f>IF(BC92&gt;0,(VLOOKUP($A92,#REF!,31,0)*BC92),"")</f>
        <v/>
      </c>
      <c r="FZ92" s="84" t="str">
        <f>IF(BD92&gt;0,(VLOOKUP($A92,#REF!,29,0)*BD92),"")</f>
        <v/>
      </c>
      <c r="GA92" s="77" t="str">
        <f>IF(BE92&gt;0,(VLOOKUP($A92,#REF!,31,0)*BE92),"")</f>
        <v/>
      </c>
      <c r="GB92" s="84" t="str">
        <f>IF(BF92&gt;0,(VLOOKUP($A92,#REF!,29,0)*BF92),"")</f>
        <v/>
      </c>
      <c r="GC92" s="77" t="str">
        <f>IF(BG92&gt;0,(VLOOKUP($A92,#REF!,31,0)*BG92),"")</f>
        <v/>
      </c>
      <c r="GD92" s="84" t="str">
        <f>IF(BH92&gt;0,(VLOOKUP($A92,#REF!,29,0)*BH92),"")</f>
        <v/>
      </c>
      <c r="GE92" s="77" t="str">
        <f>IF(BI92&gt;0,(VLOOKUP($A92,#REF!,31,0)*BI92),"")</f>
        <v/>
      </c>
      <c r="GF92" s="84" t="str">
        <f>IF(BJ92&gt;0,(VLOOKUP($A92,#REF!,29,0)*BJ92),"")</f>
        <v/>
      </c>
      <c r="GG92" s="77" t="str">
        <f>IF(BK92&gt;0,(VLOOKUP($A92,#REF!,31,0)*BK92),"")</f>
        <v/>
      </c>
      <c r="GH92" s="84" t="str">
        <f>IF(BL92&gt;0,(VLOOKUP($A92,#REF!,29,0)*BL92),"")</f>
        <v/>
      </c>
      <c r="GI92" s="77" t="str">
        <f>IF(BM92&gt;0,(VLOOKUP($A92,#REF!,31,0)*BM92),"")</f>
        <v/>
      </c>
      <c r="GJ92" s="84" t="str">
        <f>IF(BN92&gt;0,(VLOOKUP($A92,#REF!,29,0)*BN92),"")</f>
        <v/>
      </c>
      <c r="GK92" s="77" t="str">
        <f>IF(BO92&gt;0,(VLOOKUP($A92,#REF!,31,0)*BO92),"")</f>
        <v/>
      </c>
      <c r="GL92" s="84" t="str">
        <f>IF(BP92&gt;0,(VLOOKUP($A92,#REF!,29,0)*BP92),"")</f>
        <v/>
      </c>
      <c r="GM92" s="77" t="str">
        <f>IF(BQ92&gt;0,(VLOOKUP($A92,#REF!,31,0)*BQ92),"")</f>
        <v/>
      </c>
      <c r="GN92" s="84" t="str">
        <f>IF(BR92&gt;0,(VLOOKUP($A92,#REF!,29,0)*BR92),"")</f>
        <v/>
      </c>
      <c r="GO92" s="77" t="str">
        <f>IF(BS92&gt;0,(VLOOKUP($A92,#REF!,31,0)*BS92),"")</f>
        <v/>
      </c>
      <c r="GP92" s="84" t="str">
        <f>IF(BT92&gt;0,(VLOOKUP($A92,#REF!,29,0)*BT92),"")</f>
        <v/>
      </c>
      <c r="GQ92" s="77" t="str">
        <f>IF(BU92&gt;0,(VLOOKUP($A92,#REF!,31,0)*BU92),"")</f>
        <v/>
      </c>
      <c r="GR92" s="84" t="str">
        <f>IF(BV92&gt;0,(VLOOKUP($A92,#REF!,29,0)*BV92),"")</f>
        <v/>
      </c>
      <c r="GS92" s="77" t="str">
        <f>IF(BW92&gt;0,(VLOOKUP($A92,#REF!,31,0)*BW92),"")</f>
        <v/>
      </c>
      <c r="GT92" s="84" t="str">
        <f>IF(BX92&gt;0,(VLOOKUP($A92,#REF!,29,0)*BX92),"")</f>
        <v/>
      </c>
      <c r="GU92" s="77" t="str">
        <f>IF(BY92&gt;0,(VLOOKUP($A92,#REF!,31,0)*BY92),"")</f>
        <v/>
      </c>
      <c r="GV92" s="84" t="str">
        <f>IF(BZ92&gt;0,(VLOOKUP($A92,#REF!,29,0)*BZ92),"")</f>
        <v/>
      </c>
      <c r="GW92" s="77" t="str">
        <f>IF(CA92&gt;0,(VLOOKUP($A92,#REF!,31,0)*CA92),"")</f>
        <v/>
      </c>
      <c r="GX92" s="84" t="str">
        <f>IF(CB92&gt;0,(VLOOKUP($A92,#REF!,29,0)*CB92),"")</f>
        <v/>
      </c>
      <c r="GY92" s="77" t="str">
        <f>IF(CC92&gt;0,(VLOOKUP($A92,#REF!,31,0)*CC92),"")</f>
        <v/>
      </c>
      <c r="GZ92" s="84" t="str">
        <f>IF(CD92&gt;0,(VLOOKUP($A92,#REF!,29,0)*CD92),"")</f>
        <v/>
      </c>
      <c r="HA92" s="77" t="str">
        <f>IF(CE92&gt;0,(VLOOKUP($A92,#REF!,31,0)*CE92),"")</f>
        <v/>
      </c>
      <c r="HB92" s="84" t="str">
        <f>IF(CF92&gt;0,(VLOOKUP($A92,#REF!,29,0)*CF92),"")</f>
        <v/>
      </c>
      <c r="HC92" s="77" t="str">
        <f>IF(CG92&gt;0,(VLOOKUP($A92,#REF!,31,0)*CG92),"")</f>
        <v/>
      </c>
      <c r="HD92" s="84" t="str">
        <f>IF(CH92&gt;0,(VLOOKUP($A92,#REF!,29,0)*CH92),"")</f>
        <v/>
      </c>
      <c r="HE92" s="77" t="str">
        <f>IF(CI92&gt;0,(VLOOKUP($A92,#REF!,31,0)*CI92),"")</f>
        <v/>
      </c>
      <c r="HF92" s="84" t="str">
        <f>IF(CJ92&gt;0,(VLOOKUP($A92,#REF!,29,0)*CJ92),"")</f>
        <v/>
      </c>
      <c r="HG92" s="77" t="str">
        <f>IF(CK92&gt;0,(VLOOKUP($A92,#REF!,31,0)*CK92),"")</f>
        <v/>
      </c>
      <c r="HH92" s="84" t="str">
        <f>IF(CL92&gt;0,(VLOOKUP($A92,#REF!,29,0)*CL92),"")</f>
        <v/>
      </c>
      <c r="HI92" s="77" t="str">
        <f>IF(CM92&gt;0,(VLOOKUP($A92,#REF!,31,0)*CM92),"")</f>
        <v/>
      </c>
      <c r="HJ92" s="84" t="str">
        <f>IF(CN92&gt;0,(VLOOKUP($A92,#REF!,29,0)*CN92),"")</f>
        <v/>
      </c>
      <c r="HK92" s="77" t="str">
        <f>IF(CO92&gt;0,(VLOOKUP($A92,#REF!,31,0)*CO92),"")</f>
        <v/>
      </c>
      <c r="HL92" s="84" t="str">
        <f>IF(CP92&gt;0,(VLOOKUP($A92,#REF!,29,0)*CP92),"")</f>
        <v/>
      </c>
      <c r="HM92" s="77" t="str">
        <f>IF(CQ92&gt;0,(VLOOKUP($A92,#REF!,31,0)*CQ92),"")</f>
        <v/>
      </c>
      <c r="HN92" s="84" t="str">
        <f>IF(CR92&gt;0,(VLOOKUP($A92,#REF!,29,0)*CR92),"")</f>
        <v/>
      </c>
      <c r="HO92" s="77" t="str">
        <f>IF(CS92&gt;0,(VLOOKUP($A92,#REF!,31,0)*CS92),"")</f>
        <v/>
      </c>
      <c r="HP92" s="84" t="str">
        <f>IF(CT92&gt;0,(VLOOKUP($A92,#REF!,29,0)*CT92),"")</f>
        <v/>
      </c>
      <c r="HQ92" s="77" t="str">
        <f>IF(CU92&gt;0,(VLOOKUP($A92,#REF!,31,0)*CU92),"")</f>
        <v/>
      </c>
      <c r="HR92" s="84" t="str">
        <f>IF(CV92&gt;0,(VLOOKUP($A92,#REF!,29,0)*CV92),"")</f>
        <v/>
      </c>
      <c r="HS92" s="77" t="str">
        <f>IF(CW92&gt;0,(VLOOKUP($A92,#REF!,31,0)*CW92),"")</f>
        <v/>
      </c>
      <c r="HT92" s="84" t="str">
        <f>IF(CX92&gt;0,(VLOOKUP($A92,#REF!,29,0)*CX92),"")</f>
        <v/>
      </c>
      <c r="HU92" s="77" t="str">
        <f>IF(CY92&gt;0,(VLOOKUP($A92,#REF!,31,0)*CY92),"")</f>
        <v/>
      </c>
      <c r="HV92" s="84" t="str">
        <f>IF(CZ92&gt;0,(VLOOKUP($A92,#REF!,29,0)*CZ92),"")</f>
        <v/>
      </c>
      <c r="HW92" s="77" t="str">
        <f>IF(DA92&gt;0,(VLOOKUP($A92,#REF!,31,0)*DA92),"")</f>
        <v/>
      </c>
      <c r="HX92" s="84" t="str">
        <f>IF(DB92&gt;0,(VLOOKUP($A92,#REF!,29,0)*DB92),"")</f>
        <v/>
      </c>
      <c r="HY92" s="77" t="str">
        <f>IF(DC92&gt;0,(VLOOKUP($A92,#REF!,31,0)*DC92),"")</f>
        <v/>
      </c>
      <c r="HZ92" s="84" t="str">
        <f>IF(DD92&gt;0,(VLOOKUP($A92,#REF!,29,0)*DD92),"")</f>
        <v/>
      </c>
      <c r="IA92" s="77" t="str">
        <f>IF(DE92&gt;0,(VLOOKUP($A92,#REF!,31,0)*DE92),"")</f>
        <v/>
      </c>
      <c r="IB92" s="84" t="str">
        <f>IF(DF92&gt;0,(VLOOKUP($A92,#REF!,29,0)*DF92),"")</f>
        <v/>
      </c>
      <c r="IC92" s="77" t="str">
        <f>IF(DG92&gt;0,(VLOOKUP($A92,#REF!,31,0)*DG92),"")</f>
        <v/>
      </c>
      <c r="ID92" s="5"/>
      <c r="IE92" s="5"/>
      <c r="IF92" s="5"/>
    </row>
    <row r="93" spans="1:240" x14ac:dyDescent="0.25">
      <c r="A93" s="5" t="s">
        <v>302</v>
      </c>
      <c r="B93" s="8" t="s">
        <v>182</v>
      </c>
      <c r="C93" s="15" t="s">
        <v>21</v>
      </c>
      <c r="D93" s="217">
        <f t="shared" si="425"/>
        <v>72</v>
      </c>
      <c r="E93" s="215"/>
      <c r="F93" s="85"/>
      <c r="G93" s="79"/>
      <c r="H93" s="85"/>
      <c r="I93" s="79"/>
      <c r="J93" s="85"/>
      <c r="K93" s="79"/>
      <c r="L93" s="85"/>
      <c r="M93" s="79"/>
      <c r="N93" s="85"/>
      <c r="O93" s="79"/>
      <c r="P93" s="85"/>
      <c r="Q93" s="79"/>
      <c r="R93" s="85"/>
      <c r="S93" s="79"/>
      <c r="T93" s="85"/>
      <c r="U93" s="79"/>
      <c r="V93" s="85"/>
      <c r="W93" s="79"/>
      <c r="X93" s="85"/>
      <c r="Y93" s="79"/>
      <c r="Z93" s="85"/>
      <c r="AA93" s="192"/>
      <c r="AB93" s="85"/>
      <c r="AC93" s="79"/>
      <c r="AD93" s="85"/>
      <c r="AE93" s="192"/>
      <c r="AF93" s="85"/>
      <c r="AG93" s="79"/>
      <c r="AH93" s="85"/>
      <c r="AI93" s="79"/>
      <c r="AJ93" s="85"/>
      <c r="AK93" s="79"/>
      <c r="AL93" s="85"/>
      <c r="AM93" s="79"/>
      <c r="AN93" s="85"/>
      <c r="AO93" s="79"/>
      <c r="AP93" s="85"/>
      <c r="AQ93" s="79"/>
      <c r="AR93" s="85"/>
      <c r="AS93" s="79"/>
      <c r="AT93" s="85"/>
      <c r="AU93" s="79"/>
      <c r="AV93" s="85"/>
      <c r="AW93" s="79"/>
      <c r="AX93" s="85"/>
      <c r="AY93" s="79"/>
      <c r="AZ93" s="85"/>
      <c r="BA93" s="79"/>
      <c r="BB93" s="85"/>
      <c r="BC93" s="79"/>
      <c r="BD93" s="85"/>
      <c r="BE93" s="79"/>
      <c r="BF93" s="85"/>
      <c r="BG93" s="79"/>
      <c r="BH93" s="85"/>
      <c r="BI93" s="79"/>
      <c r="BJ93" s="85"/>
      <c r="BK93" s="79"/>
      <c r="BL93" s="85"/>
      <c r="BM93" s="79"/>
      <c r="BN93" s="85"/>
      <c r="BO93" s="79"/>
      <c r="BP93" s="85"/>
      <c r="BQ93" s="192"/>
      <c r="BR93" s="85"/>
      <c r="BS93" s="79"/>
      <c r="BT93" s="85"/>
      <c r="BU93" s="79"/>
      <c r="BV93" s="85"/>
      <c r="BW93" s="79"/>
      <c r="BX93" s="85"/>
      <c r="BY93" s="79"/>
      <c r="BZ93" s="85"/>
      <c r="CA93" s="79"/>
      <c r="CB93" s="85"/>
      <c r="CC93" s="192"/>
      <c r="CD93" s="85"/>
      <c r="CE93" s="79"/>
      <c r="CF93" s="85"/>
      <c r="CG93" s="79"/>
      <c r="CH93" s="85"/>
      <c r="CI93" s="79"/>
      <c r="CJ93" s="85"/>
      <c r="CK93" s="79"/>
      <c r="CL93" s="85"/>
      <c r="CM93" s="79"/>
      <c r="CN93" s="85"/>
      <c r="CO93" s="79"/>
      <c r="CP93" s="85"/>
      <c r="CQ93" s="79"/>
      <c r="CR93" s="85"/>
      <c r="CS93" s="79"/>
      <c r="CT93" s="85"/>
      <c r="CU93" s="192"/>
      <c r="CV93" s="85"/>
      <c r="CW93" s="79"/>
      <c r="CX93" s="85"/>
      <c r="CY93" s="79"/>
      <c r="CZ93" s="85"/>
      <c r="DA93" s="79"/>
      <c r="DB93" s="85"/>
      <c r="DC93" s="79"/>
      <c r="DD93" s="85"/>
      <c r="DE93" s="192"/>
      <c r="DF93" s="85"/>
      <c r="DG93" s="192"/>
      <c r="DH93" s="73"/>
      <c r="DI93" s="78"/>
      <c r="DJ93" s="79"/>
      <c r="DK93" s="73"/>
      <c r="DL93" s="45">
        <v>69</v>
      </c>
      <c r="DM93" s="56">
        <v>3</v>
      </c>
      <c r="DN93" s="5"/>
      <c r="DO93" s="12"/>
      <c r="DP93" s="311"/>
      <c r="DQ93" s="5"/>
      <c r="DR93" s="79"/>
      <c r="DS93" s="5"/>
      <c r="DT93" s="31">
        <f t="shared" si="426"/>
        <v>69</v>
      </c>
      <c r="DU93" s="31" t="e">
        <f>(DT93*(VLOOKUP(A93,#REF!,29,0)))-(IF(DO93="x",MROUND(DP93*(VLOOKUP(A93,#REF!,29,0)*0.08),0.05),0))</f>
        <v>#REF!</v>
      </c>
      <c r="DV93" s="31">
        <f t="shared" si="427"/>
        <v>3</v>
      </c>
      <c r="DW93" s="31" t="e">
        <f>(DV93*(VLOOKUP(A93,#REF!,31,0)))</f>
        <v>#REF!</v>
      </c>
      <c r="DX93" s="318" t="e">
        <f>VLOOKUP(A93,#REF!,33,0)</f>
        <v>#REF!</v>
      </c>
      <c r="DY93" s="31" t="e">
        <f t="shared" si="428"/>
        <v>#REF!</v>
      </c>
      <c r="DZ93" s="309" t="e">
        <f t="shared" si="372"/>
        <v>#REF!</v>
      </c>
      <c r="EA93" s="5"/>
      <c r="EB93" s="84" t="str">
        <f>IF(F93&gt;0,(VLOOKUP($A93,#REF!,29,0)*F93),"")</f>
        <v/>
      </c>
      <c r="EC93" s="77" t="str">
        <f>IF(G93&gt;0,(VLOOKUP($A93,#REF!,31,0)*G93),"")</f>
        <v/>
      </c>
      <c r="ED93" s="84" t="str">
        <f>IF(H93&gt;0,(VLOOKUP($A93,#REF!,29,0)*H93),"")</f>
        <v/>
      </c>
      <c r="EE93" s="77" t="str">
        <f>IF(I93&gt;0,(VLOOKUP($A93,#REF!,31,0)*I93),"")</f>
        <v/>
      </c>
      <c r="EF93" s="84" t="str">
        <f>IF(J93&gt;0,(VLOOKUP($A93,#REF!,29,0)*J93),"")</f>
        <v/>
      </c>
      <c r="EG93" s="77" t="str">
        <f>IF(K93&gt;0,(VLOOKUP($A93,#REF!,31,0)*K93),"")</f>
        <v/>
      </c>
      <c r="EH93" s="84" t="str">
        <f>IF(L93&gt;0,(VLOOKUP($A93,#REF!,29,0)*L93),"")</f>
        <v/>
      </c>
      <c r="EI93" s="77" t="str">
        <f>IF(M93&gt;0,(VLOOKUP($A93,#REF!,31,0)*M93),"")</f>
        <v/>
      </c>
      <c r="EJ93" s="84" t="str">
        <f>IF(N93&gt;0,(VLOOKUP($A93,#REF!,29,0)*N93),"")</f>
        <v/>
      </c>
      <c r="EK93" s="77" t="str">
        <f>IF(O93&gt;0,(VLOOKUP($A93,#REF!,31,0)*O93),"")</f>
        <v/>
      </c>
      <c r="EL93" s="84" t="str">
        <f>IF(P93&gt;0,(VLOOKUP($A93,#REF!,29,0)*P93),"")</f>
        <v/>
      </c>
      <c r="EM93" s="77" t="str">
        <f>IF(Q93&gt;0,(VLOOKUP($A93,#REF!,31,0)*Q93),"")</f>
        <v/>
      </c>
      <c r="EN93" s="84" t="str">
        <f>IF(R93&gt;0,(VLOOKUP($A93,#REF!,29,0)*R93),"")</f>
        <v/>
      </c>
      <c r="EO93" s="77" t="str">
        <f>IF(S93&gt;0,(VLOOKUP($A93,#REF!,31,0)*S93),"")</f>
        <v/>
      </c>
      <c r="EP93" s="84" t="str">
        <f>IF(T93&gt;0,(VLOOKUP($A93,#REF!,29,0)*T93),"")</f>
        <v/>
      </c>
      <c r="EQ93" s="77" t="str">
        <f>IF(U93&gt;0,(VLOOKUP($A93,#REF!,31,0)*U93),"")</f>
        <v/>
      </c>
      <c r="ER93" s="84" t="str">
        <f>IF(V93&gt;0,(VLOOKUP($A93,#REF!,29,0)*V93),"")</f>
        <v/>
      </c>
      <c r="ES93" s="77" t="str">
        <f>IF(W93&gt;0,(VLOOKUP($A93,#REF!,31,0)*W93),"")</f>
        <v/>
      </c>
      <c r="ET93" s="84" t="str">
        <f>IF(X93&gt;0,(VLOOKUP($A93,#REF!,29,0)*X93),"")</f>
        <v/>
      </c>
      <c r="EU93" s="77" t="str">
        <f>IF(Y93&gt;0,(VLOOKUP($A93,#REF!,31,0)*Y93),"")</f>
        <v/>
      </c>
      <c r="EV93" s="84" t="str">
        <f>IF(Z93&gt;0,(VLOOKUP($A93,#REF!,29,0)*Z93),"")</f>
        <v/>
      </c>
      <c r="EW93" s="77" t="str">
        <f>IF(AA93&gt;0,(VLOOKUP($A93,#REF!,31,0)*AA93),"")</f>
        <v/>
      </c>
      <c r="EX93" s="84" t="str">
        <f>IF(AB93&gt;0,(VLOOKUP($A93,#REF!,29,0)*AB93),"")</f>
        <v/>
      </c>
      <c r="EY93" s="77" t="str">
        <f>IF(AC93&gt;0,(VLOOKUP($A93,#REF!,31,0)*AC93),"")</f>
        <v/>
      </c>
      <c r="EZ93" s="84" t="str">
        <f>IF(AD93&gt;0,(VLOOKUP($A93,#REF!,29,0)*AD93),"")</f>
        <v/>
      </c>
      <c r="FA93" s="77" t="str">
        <f>IF(AE93&gt;0,(VLOOKUP($A93,#REF!,31,0)*AE93),"")</f>
        <v/>
      </c>
      <c r="FB93" s="84" t="str">
        <f>IF(AF93&gt;0,(VLOOKUP($A93,#REF!,29,0)*AF93),"")</f>
        <v/>
      </c>
      <c r="FC93" s="77" t="str">
        <f>IF(AG93&gt;0,(VLOOKUP($A93,#REF!,31,0)*AG93),"")</f>
        <v/>
      </c>
      <c r="FD93" s="84" t="str">
        <f>IF(AH93&gt;0,(VLOOKUP($A93,#REF!,29,0)*AH93),"")</f>
        <v/>
      </c>
      <c r="FE93" s="77" t="str">
        <f>IF(AI93&gt;0,(VLOOKUP($A93,#REF!,31,0)*AI93),"")</f>
        <v/>
      </c>
      <c r="FF93" s="84" t="str">
        <f>IF(AJ93&gt;0,(VLOOKUP($A93,#REF!,29,0)*AJ93),"")</f>
        <v/>
      </c>
      <c r="FG93" s="77" t="str">
        <f>IF(AK93&gt;0,(VLOOKUP($A93,#REF!,31,0)*AK93),"")</f>
        <v/>
      </c>
      <c r="FH93" s="84" t="str">
        <f>IF(AL93&gt;0,(VLOOKUP($A93,#REF!,29,0)*AL93),"")</f>
        <v/>
      </c>
      <c r="FI93" s="77" t="str">
        <f>IF(AM93&gt;0,(VLOOKUP($A93,#REF!,31,0)*AM93),"")</f>
        <v/>
      </c>
      <c r="FJ93" s="84" t="str">
        <f>IF(AN93&gt;0,(VLOOKUP($A93,#REF!,29,0)*AN93),"")</f>
        <v/>
      </c>
      <c r="FK93" s="77" t="str">
        <f>IF(AO93&gt;0,(VLOOKUP($A93,#REF!,31,0)*AO93),"")</f>
        <v/>
      </c>
      <c r="FL93" s="84" t="str">
        <f>IF(AP93&gt;0,(VLOOKUP($A93,#REF!,29,0)*AP93),"")</f>
        <v/>
      </c>
      <c r="FM93" s="77" t="str">
        <f>IF(AQ93&gt;0,(VLOOKUP($A93,#REF!,31,0)*AQ93),"")</f>
        <v/>
      </c>
      <c r="FN93" s="84" t="str">
        <f>IF(AR93&gt;0,(VLOOKUP($A93,#REF!,29,0)*AR93),"")</f>
        <v/>
      </c>
      <c r="FO93" s="77" t="str">
        <f>IF(AS93&gt;0,(VLOOKUP($A93,#REF!,31,0)*AS93),"")</f>
        <v/>
      </c>
      <c r="FP93" s="84" t="str">
        <f>IF(AT93&gt;0,(VLOOKUP($A93,#REF!,29,0)*AT93),"")</f>
        <v/>
      </c>
      <c r="FQ93" s="77" t="str">
        <f>IF(AU93&gt;0,(VLOOKUP($A93,#REF!,31,0)*AU93),"")</f>
        <v/>
      </c>
      <c r="FR93" s="84" t="str">
        <f>IF(AV93&gt;0,(VLOOKUP($A93,#REF!,29,0)*AV93),"")</f>
        <v/>
      </c>
      <c r="FS93" s="77" t="str">
        <f>IF(AW93&gt;0,(VLOOKUP($A93,#REF!,31,0)*AW93),"")</f>
        <v/>
      </c>
      <c r="FT93" s="84" t="str">
        <f>IF(AX93&gt;0,(VLOOKUP($A93,#REF!,29,0)*AX93),"")</f>
        <v/>
      </c>
      <c r="FU93" s="77" t="str">
        <f>IF(AY93&gt;0,(VLOOKUP($A93,#REF!,31,0)*AY93),"")</f>
        <v/>
      </c>
      <c r="FV93" s="84" t="str">
        <f>IF(AZ93&gt;0,(VLOOKUP($A93,#REF!,29,0)*AZ93),"")</f>
        <v/>
      </c>
      <c r="FW93" s="77" t="str">
        <f>IF(BA93&gt;0,(VLOOKUP($A93,#REF!,31,0)*BA93),"")</f>
        <v/>
      </c>
      <c r="FX93" s="84" t="str">
        <f>IF(BB93&gt;0,(VLOOKUP($A93,#REF!,29,0)*BB93),"")</f>
        <v/>
      </c>
      <c r="FY93" s="77" t="str">
        <f>IF(BC93&gt;0,(VLOOKUP($A93,#REF!,31,0)*BC93),"")</f>
        <v/>
      </c>
      <c r="FZ93" s="84" t="str">
        <f>IF(BD93&gt;0,(VLOOKUP($A93,#REF!,29,0)*BD93),"")</f>
        <v/>
      </c>
      <c r="GA93" s="77" t="str">
        <f>IF(BE93&gt;0,(VLOOKUP($A93,#REF!,31,0)*BE93),"")</f>
        <v/>
      </c>
      <c r="GB93" s="84" t="str">
        <f>IF(BF93&gt;0,(VLOOKUP($A93,#REF!,29,0)*BF93),"")</f>
        <v/>
      </c>
      <c r="GC93" s="77" t="str">
        <f>IF(BG93&gt;0,(VLOOKUP($A93,#REF!,31,0)*BG93),"")</f>
        <v/>
      </c>
      <c r="GD93" s="84" t="str">
        <f>IF(BH93&gt;0,(VLOOKUP($A93,#REF!,29,0)*BH93),"")</f>
        <v/>
      </c>
      <c r="GE93" s="77" t="str">
        <f>IF(BI93&gt;0,(VLOOKUP($A93,#REF!,31,0)*BI93),"")</f>
        <v/>
      </c>
      <c r="GF93" s="84" t="str">
        <f>IF(BJ93&gt;0,(VLOOKUP($A93,#REF!,29,0)*BJ93),"")</f>
        <v/>
      </c>
      <c r="GG93" s="77" t="str">
        <f>IF(BK93&gt;0,(VLOOKUP($A93,#REF!,31,0)*BK93),"")</f>
        <v/>
      </c>
      <c r="GH93" s="84" t="str">
        <f>IF(BL93&gt;0,(VLOOKUP($A93,#REF!,29,0)*BL93),"")</f>
        <v/>
      </c>
      <c r="GI93" s="77" t="str">
        <f>IF(BM93&gt;0,(VLOOKUP($A93,#REF!,31,0)*BM93),"")</f>
        <v/>
      </c>
      <c r="GJ93" s="84" t="str">
        <f>IF(BN93&gt;0,(VLOOKUP($A93,#REF!,29,0)*BN93),"")</f>
        <v/>
      </c>
      <c r="GK93" s="77" t="str">
        <f>IF(BO93&gt;0,(VLOOKUP($A93,#REF!,31,0)*BO93),"")</f>
        <v/>
      </c>
      <c r="GL93" s="84" t="str">
        <f>IF(BP93&gt;0,(VLOOKUP($A93,#REF!,29,0)*BP93),"")</f>
        <v/>
      </c>
      <c r="GM93" s="77" t="str">
        <f>IF(BQ93&gt;0,(VLOOKUP($A93,#REF!,31,0)*BQ93),"")</f>
        <v/>
      </c>
      <c r="GN93" s="84" t="str">
        <f>IF(BR93&gt;0,(VLOOKUP($A93,#REF!,29,0)*BR93),"")</f>
        <v/>
      </c>
      <c r="GO93" s="77" t="str">
        <f>IF(BS93&gt;0,(VLOOKUP($A93,#REF!,31,0)*BS93),"")</f>
        <v/>
      </c>
      <c r="GP93" s="84" t="str">
        <f>IF(BT93&gt;0,(VLOOKUP($A93,#REF!,29,0)*BT93),"")</f>
        <v/>
      </c>
      <c r="GQ93" s="77" t="str">
        <f>IF(BU93&gt;0,(VLOOKUP($A93,#REF!,31,0)*BU93),"")</f>
        <v/>
      </c>
      <c r="GR93" s="84" t="str">
        <f>IF(BV93&gt;0,(VLOOKUP($A93,#REF!,29,0)*BV93),"")</f>
        <v/>
      </c>
      <c r="GS93" s="77" t="str">
        <f>IF(BW93&gt;0,(VLOOKUP($A93,#REF!,31,0)*BW93),"")</f>
        <v/>
      </c>
      <c r="GT93" s="84" t="str">
        <f>IF(BX93&gt;0,(VLOOKUP($A93,#REF!,29,0)*BX93),"")</f>
        <v/>
      </c>
      <c r="GU93" s="77" t="str">
        <f>IF(BY93&gt;0,(VLOOKUP($A93,#REF!,31,0)*BY93),"")</f>
        <v/>
      </c>
      <c r="GV93" s="84" t="str">
        <f>IF(BZ93&gt;0,(VLOOKUP($A93,#REF!,29,0)*BZ93),"")</f>
        <v/>
      </c>
      <c r="GW93" s="77" t="str">
        <f>IF(CA93&gt;0,(VLOOKUP($A93,#REF!,31,0)*CA93),"")</f>
        <v/>
      </c>
      <c r="GX93" s="84" t="str">
        <f>IF(CB93&gt;0,(VLOOKUP($A93,#REF!,29,0)*CB93),"")</f>
        <v/>
      </c>
      <c r="GY93" s="77" t="str">
        <f>IF(CC93&gt;0,(VLOOKUP($A93,#REF!,31,0)*CC93),"")</f>
        <v/>
      </c>
      <c r="GZ93" s="84" t="str">
        <f>IF(CD93&gt;0,(VLOOKUP($A93,#REF!,29,0)*CD93),"")</f>
        <v/>
      </c>
      <c r="HA93" s="77" t="str">
        <f>IF(CE93&gt;0,(VLOOKUP($A93,#REF!,31,0)*CE93),"")</f>
        <v/>
      </c>
      <c r="HB93" s="84" t="str">
        <f>IF(CF93&gt;0,(VLOOKUP($A93,#REF!,29,0)*CF93),"")</f>
        <v/>
      </c>
      <c r="HC93" s="77" t="str">
        <f>IF(CG93&gt;0,(VLOOKUP($A93,#REF!,31,0)*CG93),"")</f>
        <v/>
      </c>
      <c r="HD93" s="84" t="str">
        <f>IF(CH93&gt;0,(VLOOKUP($A93,#REF!,29,0)*CH93),"")</f>
        <v/>
      </c>
      <c r="HE93" s="77" t="str">
        <f>IF(CI93&gt;0,(VLOOKUP($A93,#REF!,31,0)*CI93),"")</f>
        <v/>
      </c>
      <c r="HF93" s="84" t="str">
        <f>IF(CJ93&gt;0,(VLOOKUP($A93,#REF!,29,0)*CJ93),"")</f>
        <v/>
      </c>
      <c r="HG93" s="77" t="str">
        <f>IF(CK93&gt;0,(VLOOKUP($A93,#REF!,31,0)*CK93),"")</f>
        <v/>
      </c>
      <c r="HH93" s="84" t="str">
        <f>IF(CL93&gt;0,(VLOOKUP($A93,#REF!,29,0)*CL93),"")</f>
        <v/>
      </c>
      <c r="HI93" s="77" t="str">
        <f>IF(CM93&gt;0,(VLOOKUP($A93,#REF!,31,0)*CM93),"")</f>
        <v/>
      </c>
      <c r="HJ93" s="84" t="str">
        <f>IF(CN93&gt;0,(VLOOKUP($A93,#REF!,29,0)*CN93),"")</f>
        <v/>
      </c>
      <c r="HK93" s="77" t="str">
        <f>IF(CO93&gt;0,(VLOOKUP($A93,#REF!,31,0)*CO93),"")</f>
        <v/>
      </c>
      <c r="HL93" s="84" t="str">
        <f>IF(CP93&gt;0,(VLOOKUP($A93,#REF!,29,0)*CP93),"")</f>
        <v/>
      </c>
      <c r="HM93" s="77" t="str">
        <f>IF(CQ93&gt;0,(VLOOKUP($A93,#REF!,31,0)*CQ93),"")</f>
        <v/>
      </c>
      <c r="HN93" s="84" t="str">
        <f>IF(CR93&gt;0,(VLOOKUP($A93,#REF!,29,0)*CR93),"")</f>
        <v/>
      </c>
      <c r="HO93" s="77" t="str">
        <f>IF(CS93&gt;0,(VLOOKUP($A93,#REF!,31,0)*CS93),"")</f>
        <v/>
      </c>
      <c r="HP93" s="84" t="str">
        <f>IF(CT93&gt;0,(VLOOKUP($A93,#REF!,29,0)*CT93),"")</f>
        <v/>
      </c>
      <c r="HQ93" s="77" t="str">
        <f>IF(CU93&gt;0,(VLOOKUP($A93,#REF!,31,0)*CU93),"")</f>
        <v/>
      </c>
      <c r="HR93" s="84" t="str">
        <f>IF(CV93&gt;0,(VLOOKUP($A93,#REF!,29,0)*CV93),"")</f>
        <v/>
      </c>
      <c r="HS93" s="77" t="str">
        <f>IF(CW93&gt;0,(VLOOKUP($A93,#REF!,31,0)*CW93),"")</f>
        <v/>
      </c>
      <c r="HT93" s="84" t="str">
        <f>IF(CX93&gt;0,(VLOOKUP($A93,#REF!,29,0)*CX93),"")</f>
        <v/>
      </c>
      <c r="HU93" s="77" t="str">
        <f>IF(CY93&gt;0,(VLOOKUP($A93,#REF!,31,0)*CY93),"")</f>
        <v/>
      </c>
      <c r="HV93" s="84" t="str">
        <f>IF(CZ93&gt;0,(VLOOKUP($A93,#REF!,29,0)*CZ93),"")</f>
        <v/>
      </c>
      <c r="HW93" s="77" t="str">
        <f>IF(DA93&gt;0,(VLOOKUP($A93,#REF!,31,0)*DA93),"")</f>
        <v/>
      </c>
      <c r="HX93" s="84" t="str">
        <f>IF(DB93&gt;0,(VLOOKUP($A93,#REF!,29,0)*DB93),"")</f>
        <v/>
      </c>
      <c r="HY93" s="77" t="str">
        <f>IF(DC93&gt;0,(VLOOKUP($A93,#REF!,31,0)*DC93),"")</f>
        <v/>
      </c>
      <c r="HZ93" s="84" t="str">
        <f>IF(DD93&gt;0,(VLOOKUP($A93,#REF!,29,0)*DD93),"")</f>
        <v/>
      </c>
      <c r="IA93" s="77" t="str">
        <f>IF(DE93&gt;0,(VLOOKUP($A93,#REF!,31,0)*DE93),"")</f>
        <v/>
      </c>
      <c r="IB93" s="84" t="str">
        <f>IF(DF93&gt;0,(VLOOKUP($A93,#REF!,29,0)*DF93),"")</f>
        <v/>
      </c>
      <c r="IC93" s="77" t="str">
        <f>IF(DG93&gt;0,(VLOOKUP($A93,#REF!,31,0)*DG93),"")</f>
        <v/>
      </c>
      <c r="ID93" s="5"/>
      <c r="IE93" s="5"/>
      <c r="IF93" s="5"/>
    </row>
    <row r="94" spans="1:240" x14ac:dyDescent="0.25">
      <c r="A94" s="5" t="s">
        <v>303</v>
      </c>
      <c r="B94" s="8" t="s">
        <v>183</v>
      </c>
      <c r="C94" s="15" t="s">
        <v>5</v>
      </c>
      <c r="D94" s="217">
        <f t="shared" si="425"/>
        <v>30</v>
      </c>
      <c r="E94" s="215"/>
      <c r="F94" s="85"/>
      <c r="G94" s="79"/>
      <c r="H94" s="85"/>
      <c r="I94" s="79"/>
      <c r="J94" s="85"/>
      <c r="K94" s="79"/>
      <c r="L94" s="85"/>
      <c r="M94" s="79"/>
      <c r="N94" s="85"/>
      <c r="O94" s="79"/>
      <c r="P94" s="85"/>
      <c r="Q94" s="79"/>
      <c r="R94" s="85"/>
      <c r="S94" s="79"/>
      <c r="T94" s="85"/>
      <c r="U94" s="79"/>
      <c r="V94" s="85"/>
      <c r="W94" s="79"/>
      <c r="X94" s="85"/>
      <c r="Y94" s="79"/>
      <c r="Z94" s="85"/>
      <c r="AA94" s="192"/>
      <c r="AB94" s="85"/>
      <c r="AC94" s="79"/>
      <c r="AD94" s="85"/>
      <c r="AE94" s="192"/>
      <c r="AF94" s="85"/>
      <c r="AG94" s="79"/>
      <c r="AH94" s="85"/>
      <c r="AI94" s="79"/>
      <c r="AJ94" s="85"/>
      <c r="AK94" s="79"/>
      <c r="AL94" s="85"/>
      <c r="AM94" s="79"/>
      <c r="AN94" s="85"/>
      <c r="AO94" s="79"/>
      <c r="AP94" s="85"/>
      <c r="AQ94" s="79"/>
      <c r="AR94" s="85"/>
      <c r="AS94" s="79"/>
      <c r="AT94" s="85"/>
      <c r="AU94" s="79"/>
      <c r="AV94" s="85"/>
      <c r="AW94" s="79"/>
      <c r="AX94" s="85"/>
      <c r="AY94" s="79"/>
      <c r="AZ94" s="85"/>
      <c r="BA94" s="79"/>
      <c r="BB94" s="85"/>
      <c r="BC94" s="79"/>
      <c r="BD94" s="85"/>
      <c r="BE94" s="79"/>
      <c r="BF94" s="85"/>
      <c r="BG94" s="79"/>
      <c r="BH94" s="85"/>
      <c r="BI94" s="79"/>
      <c r="BJ94" s="85"/>
      <c r="BK94" s="79"/>
      <c r="BL94" s="85"/>
      <c r="BM94" s="79"/>
      <c r="BN94" s="85"/>
      <c r="BO94" s="79"/>
      <c r="BP94" s="85"/>
      <c r="BQ94" s="192"/>
      <c r="BR94" s="85"/>
      <c r="BS94" s="79"/>
      <c r="BT94" s="85"/>
      <c r="BU94" s="79"/>
      <c r="BV94" s="85"/>
      <c r="BW94" s="79"/>
      <c r="BX94" s="85"/>
      <c r="BY94" s="79"/>
      <c r="BZ94" s="85"/>
      <c r="CA94" s="79"/>
      <c r="CB94" s="85"/>
      <c r="CC94" s="192"/>
      <c r="CD94" s="85"/>
      <c r="CE94" s="79"/>
      <c r="CF94" s="85"/>
      <c r="CG94" s="79"/>
      <c r="CH94" s="85"/>
      <c r="CI94" s="79"/>
      <c r="CJ94" s="85"/>
      <c r="CK94" s="79"/>
      <c r="CL94" s="85"/>
      <c r="CM94" s="79"/>
      <c r="CN94" s="85"/>
      <c r="CO94" s="79"/>
      <c r="CP94" s="85"/>
      <c r="CQ94" s="79"/>
      <c r="CR94" s="85"/>
      <c r="CS94" s="79"/>
      <c r="CT94" s="85"/>
      <c r="CU94" s="192"/>
      <c r="CV94" s="85"/>
      <c r="CW94" s="79"/>
      <c r="CX94" s="85"/>
      <c r="CY94" s="79"/>
      <c r="CZ94" s="85"/>
      <c r="DA94" s="79"/>
      <c r="DB94" s="85"/>
      <c r="DC94" s="79"/>
      <c r="DD94" s="85"/>
      <c r="DE94" s="192"/>
      <c r="DF94" s="85"/>
      <c r="DG94" s="192"/>
      <c r="DH94" s="73"/>
      <c r="DI94" s="78"/>
      <c r="DJ94" s="79"/>
      <c r="DK94" s="73"/>
      <c r="DL94" s="45">
        <v>30</v>
      </c>
      <c r="DM94" s="56"/>
      <c r="DN94" s="5"/>
      <c r="DO94" s="12"/>
      <c r="DP94" s="311"/>
      <c r="DQ94" s="5"/>
      <c r="DR94" s="222"/>
      <c r="DS94" s="5"/>
      <c r="DT94" s="31">
        <f t="shared" si="426"/>
        <v>30</v>
      </c>
      <c r="DU94" s="31" t="e">
        <f>(DT94*(VLOOKUP(A94,#REF!,29,0)))-(IF(DO94="x",MROUND(DP94*(VLOOKUP(A94,#REF!,29,0)*0.08),0.05),0))</f>
        <v>#REF!</v>
      </c>
      <c r="DV94" s="31">
        <f t="shared" si="427"/>
        <v>0</v>
      </c>
      <c r="DW94" s="31" t="e">
        <f>(DV94*(VLOOKUP(A94,#REF!,31,0)))</f>
        <v>#REF!</v>
      </c>
      <c r="DX94" s="318" t="e">
        <f>VLOOKUP(A94,#REF!,33,0)</f>
        <v>#REF!</v>
      </c>
      <c r="DY94" s="31" t="e">
        <f t="shared" si="428"/>
        <v>#REF!</v>
      </c>
      <c r="DZ94" s="309" t="e">
        <f t="shared" si="372"/>
        <v>#REF!</v>
      </c>
      <c r="EA94" s="5"/>
      <c r="EB94" s="84" t="str">
        <f>IF(F94&gt;0,(VLOOKUP($A94,#REF!,29,0)*F94),"")</f>
        <v/>
      </c>
      <c r="EC94" s="77" t="str">
        <f>IF(G94&gt;0,(VLOOKUP($A94,#REF!,31,0)*G94),"")</f>
        <v/>
      </c>
      <c r="ED94" s="84" t="str">
        <f>IF(H94&gt;0,(VLOOKUP($A94,#REF!,29,0)*H94),"")</f>
        <v/>
      </c>
      <c r="EE94" s="77" t="str">
        <f>IF(I94&gt;0,(VLOOKUP($A94,#REF!,31,0)*I94),"")</f>
        <v/>
      </c>
      <c r="EF94" s="84" t="str">
        <f>IF(J94&gt;0,(VLOOKUP($A94,#REF!,29,0)*J94),"")</f>
        <v/>
      </c>
      <c r="EG94" s="77" t="str">
        <f>IF(K94&gt;0,(VLOOKUP($A94,#REF!,31,0)*K94),"")</f>
        <v/>
      </c>
      <c r="EH94" s="84" t="str">
        <f>IF(L94&gt;0,(VLOOKUP($A94,#REF!,29,0)*L94),"")</f>
        <v/>
      </c>
      <c r="EI94" s="77" t="str">
        <f>IF(M94&gt;0,(VLOOKUP($A94,#REF!,31,0)*M94),"")</f>
        <v/>
      </c>
      <c r="EJ94" s="84" t="str">
        <f>IF(N94&gt;0,(VLOOKUP($A94,#REF!,29,0)*N94),"")</f>
        <v/>
      </c>
      <c r="EK94" s="77" t="str">
        <f>IF(O94&gt;0,(VLOOKUP($A94,#REF!,31,0)*O94),"")</f>
        <v/>
      </c>
      <c r="EL94" s="84" t="str">
        <f>IF(P94&gt;0,(VLOOKUP($A94,#REF!,29,0)*P94),"")</f>
        <v/>
      </c>
      <c r="EM94" s="77" t="str">
        <f>IF(Q94&gt;0,(VLOOKUP($A94,#REF!,31,0)*Q94),"")</f>
        <v/>
      </c>
      <c r="EN94" s="84" t="str">
        <f>IF(R94&gt;0,(VLOOKUP($A94,#REF!,29,0)*R94),"")</f>
        <v/>
      </c>
      <c r="EO94" s="77" t="str">
        <f>IF(S94&gt;0,(VLOOKUP($A94,#REF!,31,0)*S94),"")</f>
        <v/>
      </c>
      <c r="EP94" s="84" t="str">
        <f>IF(T94&gt;0,(VLOOKUP($A94,#REF!,29,0)*T94),"")</f>
        <v/>
      </c>
      <c r="EQ94" s="77" t="str">
        <f>IF(U94&gt;0,(VLOOKUP($A94,#REF!,31,0)*U94),"")</f>
        <v/>
      </c>
      <c r="ER94" s="84" t="str">
        <f>IF(V94&gt;0,(VLOOKUP($A94,#REF!,29,0)*V94),"")</f>
        <v/>
      </c>
      <c r="ES94" s="77" t="str">
        <f>IF(W94&gt;0,(VLOOKUP($A94,#REF!,31,0)*W94),"")</f>
        <v/>
      </c>
      <c r="ET94" s="84" t="str">
        <f>IF(X94&gt;0,(VLOOKUP($A94,#REF!,29,0)*X94),"")</f>
        <v/>
      </c>
      <c r="EU94" s="77" t="str">
        <f>IF(Y94&gt;0,(VLOOKUP($A94,#REF!,31,0)*Y94),"")</f>
        <v/>
      </c>
      <c r="EV94" s="84" t="str">
        <f>IF(Z94&gt;0,(VLOOKUP($A94,#REF!,29,0)*Z94),"")</f>
        <v/>
      </c>
      <c r="EW94" s="77" t="str">
        <f>IF(AA94&gt;0,(VLOOKUP($A94,#REF!,31,0)*AA94),"")</f>
        <v/>
      </c>
      <c r="EX94" s="84" t="str">
        <f>IF(AB94&gt;0,(VLOOKUP($A94,#REF!,29,0)*AB94),"")</f>
        <v/>
      </c>
      <c r="EY94" s="77" t="str">
        <f>IF(AC94&gt;0,(VLOOKUP($A94,#REF!,31,0)*AC94),"")</f>
        <v/>
      </c>
      <c r="EZ94" s="84" t="str">
        <f>IF(AD94&gt;0,(VLOOKUP($A94,#REF!,29,0)*AD94),"")</f>
        <v/>
      </c>
      <c r="FA94" s="77" t="str">
        <f>IF(AE94&gt;0,(VLOOKUP($A94,#REF!,31,0)*AE94),"")</f>
        <v/>
      </c>
      <c r="FB94" s="84" t="str">
        <f>IF(AF94&gt;0,(VLOOKUP($A94,#REF!,29,0)*AF94),"")</f>
        <v/>
      </c>
      <c r="FC94" s="77" t="str">
        <f>IF(AG94&gt;0,(VLOOKUP($A94,#REF!,31,0)*AG94),"")</f>
        <v/>
      </c>
      <c r="FD94" s="84" t="str">
        <f>IF(AH94&gt;0,(VLOOKUP($A94,#REF!,29,0)*AH94),"")</f>
        <v/>
      </c>
      <c r="FE94" s="77" t="str">
        <f>IF(AI94&gt;0,(VLOOKUP($A94,#REF!,31,0)*AI94),"")</f>
        <v/>
      </c>
      <c r="FF94" s="84" t="str">
        <f>IF(AJ94&gt;0,(VLOOKUP($A94,#REF!,29,0)*AJ94),"")</f>
        <v/>
      </c>
      <c r="FG94" s="77" t="str">
        <f>IF(AK94&gt;0,(VLOOKUP($A94,#REF!,31,0)*AK94),"")</f>
        <v/>
      </c>
      <c r="FH94" s="84" t="str">
        <f>IF(AL94&gt;0,(VLOOKUP($A94,#REF!,29,0)*AL94),"")</f>
        <v/>
      </c>
      <c r="FI94" s="77" t="str">
        <f>IF(AM94&gt;0,(VLOOKUP($A94,#REF!,31,0)*AM94),"")</f>
        <v/>
      </c>
      <c r="FJ94" s="84" t="str">
        <f>IF(AN94&gt;0,(VLOOKUP($A94,#REF!,29,0)*AN94),"")</f>
        <v/>
      </c>
      <c r="FK94" s="77" t="str">
        <f>IF(AO94&gt;0,(VLOOKUP($A94,#REF!,31,0)*AO94),"")</f>
        <v/>
      </c>
      <c r="FL94" s="84" t="str">
        <f>IF(AP94&gt;0,(VLOOKUP($A94,#REF!,29,0)*AP94),"")</f>
        <v/>
      </c>
      <c r="FM94" s="77" t="str">
        <f>IF(AQ94&gt;0,(VLOOKUP($A94,#REF!,31,0)*AQ94),"")</f>
        <v/>
      </c>
      <c r="FN94" s="84" t="str">
        <f>IF(AR94&gt;0,(VLOOKUP($A94,#REF!,29,0)*AR94),"")</f>
        <v/>
      </c>
      <c r="FO94" s="77" t="str">
        <f>IF(AS94&gt;0,(VLOOKUP($A94,#REF!,31,0)*AS94),"")</f>
        <v/>
      </c>
      <c r="FP94" s="84" t="str">
        <f>IF(AT94&gt;0,(VLOOKUP($A94,#REF!,29,0)*AT94),"")</f>
        <v/>
      </c>
      <c r="FQ94" s="77" t="str">
        <f>IF(AU94&gt;0,(VLOOKUP($A94,#REF!,31,0)*AU94),"")</f>
        <v/>
      </c>
      <c r="FR94" s="84" t="str">
        <f>IF(AV94&gt;0,(VLOOKUP($A94,#REF!,29,0)*AV94),"")</f>
        <v/>
      </c>
      <c r="FS94" s="77" t="str">
        <f>IF(AW94&gt;0,(VLOOKUP($A94,#REF!,31,0)*AW94),"")</f>
        <v/>
      </c>
      <c r="FT94" s="84" t="str">
        <f>IF(AX94&gt;0,(VLOOKUP($A94,#REF!,29,0)*AX94),"")</f>
        <v/>
      </c>
      <c r="FU94" s="77" t="str">
        <f>IF(AY94&gt;0,(VLOOKUP($A94,#REF!,31,0)*AY94),"")</f>
        <v/>
      </c>
      <c r="FV94" s="84" t="str">
        <f>IF(AZ94&gt;0,(VLOOKUP($A94,#REF!,29,0)*AZ94),"")</f>
        <v/>
      </c>
      <c r="FW94" s="77" t="str">
        <f>IF(BA94&gt;0,(VLOOKUP($A94,#REF!,31,0)*BA94),"")</f>
        <v/>
      </c>
      <c r="FX94" s="84" t="str">
        <f>IF(BB94&gt;0,(VLOOKUP($A94,#REF!,29,0)*BB94),"")</f>
        <v/>
      </c>
      <c r="FY94" s="77" t="str">
        <f>IF(BC94&gt;0,(VLOOKUP($A94,#REF!,31,0)*BC94),"")</f>
        <v/>
      </c>
      <c r="FZ94" s="84" t="str">
        <f>IF(BD94&gt;0,(VLOOKUP($A94,#REF!,29,0)*BD94),"")</f>
        <v/>
      </c>
      <c r="GA94" s="77" t="str">
        <f>IF(BE94&gt;0,(VLOOKUP($A94,#REF!,31,0)*BE94),"")</f>
        <v/>
      </c>
      <c r="GB94" s="84" t="str">
        <f>IF(BF94&gt;0,(VLOOKUP($A94,#REF!,29,0)*BF94),"")</f>
        <v/>
      </c>
      <c r="GC94" s="77" t="str">
        <f>IF(BG94&gt;0,(VLOOKUP($A94,#REF!,31,0)*BG94),"")</f>
        <v/>
      </c>
      <c r="GD94" s="84" t="str">
        <f>IF(BH94&gt;0,(VLOOKUP($A94,#REF!,29,0)*BH94),"")</f>
        <v/>
      </c>
      <c r="GE94" s="77" t="str">
        <f>IF(BI94&gt;0,(VLOOKUP($A94,#REF!,31,0)*BI94),"")</f>
        <v/>
      </c>
      <c r="GF94" s="84" t="str">
        <f>IF(BJ94&gt;0,(VLOOKUP($A94,#REF!,29,0)*BJ94),"")</f>
        <v/>
      </c>
      <c r="GG94" s="77" t="str">
        <f>IF(BK94&gt;0,(VLOOKUP($A94,#REF!,31,0)*BK94),"")</f>
        <v/>
      </c>
      <c r="GH94" s="84" t="str">
        <f>IF(BL94&gt;0,(VLOOKUP($A94,#REF!,29,0)*BL94),"")</f>
        <v/>
      </c>
      <c r="GI94" s="77" t="str">
        <f>IF(BM94&gt;0,(VLOOKUP($A94,#REF!,31,0)*BM94),"")</f>
        <v/>
      </c>
      <c r="GJ94" s="84" t="str">
        <f>IF(BN94&gt;0,(VLOOKUP($A94,#REF!,29,0)*BN94),"")</f>
        <v/>
      </c>
      <c r="GK94" s="77" t="str">
        <f>IF(BO94&gt;0,(VLOOKUP($A94,#REF!,31,0)*BO94),"")</f>
        <v/>
      </c>
      <c r="GL94" s="84" t="str">
        <f>IF(BP94&gt;0,(VLOOKUP($A94,#REF!,29,0)*BP94),"")</f>
        <v/>
      </c>
      <c r="GM94" s="77" t="str">
        <f>IF(BQ94&gt;0,(VLOOKUP($A94,#REF!,31,0)*BQ94),"")</f>
        <v/>
      </c>
      <c r="GN94" s="84" t="str">
        <f>IF(BR94&gt;0,(VLOOKUP($A94,#REF!,29,0)*BR94),"")</f>
        <v/>
      </c>
      <c r="GO94" s="77" t="str">
        <f>IF(BS94&gt;0,(VLOOKUP($A94,#REF!,31,0)*BS94),"")</f>
        <v/>
      </c>
      <c r="GP94" s="84" t="str">
        <f>IF(BT94&gt;0,(VLOOKUP($A94,#REF!,29,0)*BT94),"")</f>
        <v/>
      </c>
      <c r="GQ94" s="77" t="str">
        <f>IF(BU94&gt;0,(VLOOKUP($A94,#REF!,31,0)*BU94),"")</f>
        <v/>
      </c>
      <c r="GR94" s="84" t="str">
        <f>IF(BV94&gt;0,(VLOOKUP($A94,#REF!,29,0)*BV94),"")</f>
        <v/>
      </c>
      <c r="GS94" s="77" t="str">
        <f>IF(BW94&gt;0,(VLOOKUP($A94,#REF!,31,0)*BW94),"")</f>
        <v/>
      </c>
      <c r="GT94" s="84" t="str">
        <f>IF(BX94&gt;0,(VLOOKUP($A94,#REF!,29,0)*BX94),"")</f>
        <v/>
      </c>
      <c r="GU94" s="77" t="str">
        <f>IF(BY94&gt;0,(VLOOKUP($A94,#REF!,31,0)*BY94),"")</f>
        <v/>
      </c>
      <c r="GV94" s="84" t="str">
        <f>IF(BZ94&gt;0,(VLOOKUP($A94,#REF!,29,0)*BZ94),"")</f>
        <v/>
      </c>
      <c r="GW94" s="77" t="str">
        <f>IF(CA94&gt;0,(VLOOKUP($A94,#REF!,31,0)*CA94),"")</f>
        <v/>
      </c>
      <c r="GX94" s="84" t="str">
        <f>IF(CB94&gt;0,(VLOOKUP($A94,#REF!,29,0)*CB94),"")</f>
        <v/>
      </c>
      <c r="GY94" s="77" t="str">
        <f>IF(CC94&gt;0,(VLOOKUP($A94,#REF!,31,0)*CC94),"")</f>
        <v/>
      </c>
      <c r="GZ94" s="84" t="str">
        <f>IF(CD94&gt;0,(VLOOKUP($A94,#REF!,29,0)*CD94),"")</f>
        <v/>
      </c>
      <c r="HA94" s="77" t="str">
        <f>IF(CE94&gt;0,(VLOOKUP($A94,#REF!,31,0)*CE94),"")</f>
        <v/>
      </c>
      <c r="HB94" s="84" t="str">
        <f>IF(CF94&gt;0,(VLOOKUP($A94,#REF!,29,0)*CF94),"")</f>
        <v/>
      </c>
      <c r="HC94" s="77" t="str">
        <f>IF(CG94&gt;0,(VLOOKUP($A94,#REF!,31,0)*CG94),"")</f>
        <v/>
      </c>
      <c r="HD94" s="84" t="str">
        <f>IF(CH94&gt;0,(VLOOKUP($A94,#REF!,29,0)*CH94),"")</f>
        <v/>
      </c>
      <c r="HE94" s="77" t="str">
        <f>IF(CI94&gt;0,(VLOOKUP($A94,#REF!,31,0)*CI94),"")</f>
        <v/>
      </c>
      <c r="HF94" s="84" t="str">
        <f>IF(CJ94&gt;0,(VLOOKUP($A94,#REF!,29,0)*CJ94),"")</f>
        <v/>
      </c>
      <c r="HG94" s="77" t="str">
        <f>IF(CK94&gt;0,(VLOOKUP($A94,#REF!,31,0)*CK94),"")</f>
        <v/>
      </c>
      <c r="HH94" s="84" t="str">
        <f>IF(CL94&gt;0,(VLOOKUP($A94,#REF!,29,0)*CL94),"")</f>
        <v/>
      </c>
      <c r="HI94" s="77" t="str">
        <f>IF(CM94&gt;0,(VLOOKUP($A94,#REF!,31,0)*CM94),"")</f>
        <v/>
      </c>
      <c r="HJ94" s="84" t="str">
        <f>IF(CN94&gt;0,(VLOOKUP($A94,#REF!,29,0)*CN94),"")</f>
        <v/>
      </c>
      <c r="HK94" s="77" t="str">
        <f>IF(CO94&gt;0,(VLOOKUP($A94,#REF!,31,0)*CO94),"")</f>
        <v/>
      </c>
      <c r="HL94" s="84" t="str">
        <f>IF(CP94&gt;0,(VLOOKUP($A94,#REF!,29,0)*CP94),"")</f>
        <v/>
      </c>
      <c r="HM94" s="77" t="str">
        <f>IF(CQ94&gt;0,(VLOOKUP($A94,#REF!,31,0)*CQ94),"")</f>
        <v/>
      </c>
      <c r="HN94" s="84" t="str">
        <f>IF(CR94&gt;0,(VLOOKUP($A94,#REF!,29,0)*CR94),"")</f>
        <v/>
      </c>
      <c r="HO94" s="77" t="str">
        <f>IF(CS94&gt;0,(VLOOKUP($A94,#REF!,31,0)*CS94),"")</f>
        <v/>
      </c>
      <c r="HP94" s="84" t="str">
        <f>IF(CT94&gt;0,(VLOOKUP($A94,#REF!,29,0)*CT94),"")</f>
        <v/>
      </c>
      <c r="HQ94" s="77" t="str">
        <f>IF(CU94&gt;0,(VLOOKUP($A94,#REF!,31,0)*CU94),"")</f>
        <v/>
      </c>
      <c r="HR94" s="84" t="str">
        <f>IF(CV94&gt;0,(VLOOKUP($A94,#REF!,29,0)*CV94),"")</f>
        <v/>
      </c>
      <c r="HS94" s="77" t="str">
        <f>IF(CW94&gt;0,(VLOOKUP($A94,#REF!,31,0)*CW94),"")</f>
        <v/>
      </c>
      <c r="HT94" s="84" t="str">
        <f>IF(CX94&gt;0,(VLOOKUP($A94,#REF!,29,0)*CX94),"")</f>
        <v/>
      </c>
      <c r="HU94" s="77" t="str">
        <f>IF(CY94&gt;0,(VLOOKUP($A94,#REF!,31,0)*CY94),"")</f>
        <v/>
      </c>
      <c r="HV94" s="84" t="str">
        <f>IF(CZ94&gt;0,(VLOOKUP($A94,#REF!,29,0)*CZ94),"")</f>
        <v/>
      </c>
      <c r="HW94" s="77" t="str">
        <f>IF(DA94&gt;0,(VLOOKUP($A94,#REF!,31,0)*DA94),"")</f>
        <v/>
      </c>
      <c r="HX94" s="84" t="str">
        <f>IF(DB94&gt;0,(VLOOKUP($A94,#REF!,29,0)*DB94),"")</f>
        <v/>
      </c>
      <c r="HY94" s="77" t="str">
        <f>IF(DC94&gt;0,(VLOOKUP($A94,#REF!,31,0)*DC94),"")</f>
        <v/>
      </c>
      <c r="HZ94" s="84" t="str">
        <f>IF(DD94&gt;0,(VLOOKUP($A94,#REF!,29,0)*DD94),"")</f>
        <v/>
      </c>
      <c r="IA94" s="77" t="str">
        <f>IF(DE94&gt;0,(VLOOKUP($A94,#REF!,31,0)*DE94),"")</f>
        <v/>
      </c>
      <c r="IB94" s="84" t="str">
        <f>IF(DF94&gt;0,(VLOOKUP($A94,#REF!,29,0)*DF94),"")</f>
        <v/>
      </c>
      <c r="IC94" s="77" t="str">
        <f>IF(DG94&gt;0,(VLOOKUP($A94,#REF!,31,0)*DG94),"")</f>
        <v/>
      </c>
      <c r="ID94" s="5"/>
      <c r="IE94" s="5"/>
      <c r="IF94" s="5"/>
    </row>
    <row r="95" spans="1:240" x14ac:dyDescent="0.25">
      <c r="A95" s="5" t="s">
        <v>304</v>
      </c>
      <c r="B95" s="8" t="s">
        <v>27</v>
      </c>
      <c r="C95" s="15" t="s">
        <v>26</v>
      </c>
      <c r="D95" s="217">
        <f t="shared" si="425"/>
        <v>96</v>
      </c>
      <c r="E95" s="215"/>
      <c r="F95" s="85"/>
      <c r="G95" s="79"/>
      <c r="H95" s="85"/>
      <c r="I95" s="79"/>
      <c r="J95" s="85"/>
      <c r="K95" s="79"/>
      <c r="L95" s="85"/>
      <c r="M95" s="79"/>
      <c r="N95" s="85"/>
      <c r="O95" s="79"/>
      <c r="P95" s="85"/>
      <c r="Q95" s="79"/>
      <c r="R95" s="85"/>
      <c r="S95" s="79"/>
      <c r="T95" s="85"/>
      <c r="U95" s="79"/>
      <c r="V95" s="85"/>
      <c r="W95" s="79"/>
      <c r="X95" s="85"/>
      <c r="Y95" s="79"/>
      <c r="Z95" s="85"/>
      <c r="AA95" s="192"/>
      <c r="AB95" s="85"/>
      <c r="AC95" s="79"/>
      <c r="AD95" s="85"/>
      <c r="AE95" s="192"/>
      <c r="AF95" s="85"/>
      <c r="AG95" s="79"/>
      <c r="AH95" s="85"/>
      <c r="AI95" s="79"/>
      <c r="AJ95" s="85"/>
      <c r="AK95" s="79"/>
      <c r="AL95" s="85"/>
      <c r="AM95" s="79"/>
      <c r="AN95" s="85"/>
      <c r="AO95" s="79"/>
      <c r="AP95" s="85"/>
      <c r="AQ95" s="79"/>
      <c r="AR95" s="85"/>
      <c r="AS95" s="79"/>
      <c r="AT95" s="85"/>
      <c r="AU95" s="79"/>
      <c r="AV95" s="85"/>
      <c r="AW95" s="79"/>
      <c r="AX95" s="85"/>
      <c r="AY95" s="79"/>
      <c r="AZ95" s="85"/>
      <c r="BA95" s="79"/>
      <c r="BB95" s="85"/>
      <c r="BC95" s="79"/>
      <c r="BD95" s="85"/>
      <c r="BE95" s="79"/>
      <c r="BF95" s="85"/>
      <c r="BG95" s="79"/>
      <c r="BH95" s="85"/>
      <c r="BI95" s="79"/>
      <c r="BJ95" s="85"/>
      <c r="BK95" s="79"/>
      <c r="BL95" s="85"/>
      <c r="BM95" s="79"/>
      <c r="BN95" s="85"/>
      <c r="BO95" s="79"/>
      <c r="BP95" s="85"/>
      <c r="BQ95" s="192"/>
      <c r="BR95" s="85"/>
      <c r="BS95" s="79"/>
      <c r="BT95" s="85"/>
      <c r="BU95" s="79"/>
      <c r="BV95" s="85"/>
      <c r="BW95" s="79"/>
      <c r="BX95" s="85"/>
      <c r="BY95" s="79"/>
      <c r="BZ95" s="85"/>
      <c r="CA95" s="79"/>
      <c r="CB95" s="85"/>
      <c r="CC95" s="192"/>
      <c r="CD95" s="85"/>
      <c r="CE95" s="79"/>
      <c r="CF95" s="85"/>
      <c r="CG95" s="79"/>
      <c r="CH95" s="85"/>
      <c r="CI95" s="79"/>
      <c r="CJ95" s="85"/>
      <c r="CK95" s="79"/>
      <c r="CL95" s="85"/>
      <c r="CM95" s="79"/>
      <c r="CN95" s="85"/>
      <c r="CO95" s="79"/>
      <c r="CP95" s="85"/>
      <c r="CQ95" s="79"/>
      <c r="CR95" s="85"/>
      <c r="CS95" s="79"/>
      <c r="CT95" s="85"/>
      <c r="CU95" s="192"/>
      <c r="CV95" s="85"/>
      <c r="CW95" s="79"/>
      <c r="CX95" s="85"/>
      <c r="CY95" s="79"/>
      <c r="CZ95" s="85"/>
      <c r="DA95" s="79"/>
      <c r="DB95" s="85"/>
      <c r="DC95" s="79"/>
      <c r="DD95" s="85"/>
      <c r="DE95" s="192"/>
      <c r="DF95" s="85"/>
      <c r="DG95" s="192"/>
      <c r="DH95" s="73"/>
      <c r="DI95" s="207"/>
      <c r="DJ95" s="79"/>
      <c r="DK95" s="73"/>
      <c r="DL95" s="78"/>
      <c r="DM95" s="222">
        <v>16</v>
      </c>
      <c r="DN95" s="5"/>
      <c r="DO95" s="12"/>
      <c r="DP95" s="311"/>
      <c r="DQ95" s="5"/>
      <c r="DR95" s="222">
        <v>80</v>
      </c>
      <c r="DS95" s="5"/>
      <c r="DT95" s="31">
        <f t="shared" si="426"/>
        <v>80</v>
      </c>
      <c r="DU95" s="31" t="e">
        <f>(DT95*(VLOOKUP(A95,#REF!,29,0)))-(IF(DO95="x",MROUND(DP95*(VLOOKUP(A95,#REF!,29,0)*0.08),0.05),0))</f>
        <v>#REF!</v>
      </c>
      <c r="DV95" s="31">
        <f t="shared" si="427"/>
        <v>16</v>
      </c>
      <c r="DW95" s="31" t="e">
        <f>(DV95*(VLOOKUP(A95,#REF!,31,0)))</f>
        <v>#REF!</v>
      </c>
      <c r="DX95" s="318" t="e">
        <f>VLOOKUP(A95,#REF!,33,0)</f>
        <v>#REF!</v>
      </c>
      <c r="DY95" s="31" t="e">
        <f t="shared" si="428"/>
        <v>#REF!</v>
      </c>
      <c r="DZ95" s="309" t="e">
        <f t="shared" si="372"/>
        <v>#REF!</v>
      </c>
      <c r="EA95" s="5"/>
      <c r="EB95" s="84" t="str">
        <f>IF(F95&gt;0,(VLOOKUP($A95,#REF!,29,0)*F95),"")</f>
        <v/>
      </c>
      <c r="EC95" s="77" t="str">
        <f>IF(G95&gt;0,(VLOOKUP($A95,#REF!,31,0)*G95),"")</f>
        <v/>
      </c>
      <c r="ED95" s="84" t="str">
        <f>IF(H95&gt;0,(VLOOKUP($A95,#REF!,29,0)*H95),"")</f>
        <v/>
      </c>
      <c r="EE95" s="77" t="str">
        <f>IF(I95&gt;0,(VLOOKUP($A95,#REF!,31,0)*I95),"")</f>
        <v/>
      </c>
      <c r="EF95" s="84" t="str">
        <f>IF(J95&gt;0,(VLOOKUP($A95,#REF!,29,0)*J95),"")</f>
        <v/>
      </c>
      <c r="EG95" s="77" t="str">
        <f>IF(K95&gt;0,(VLOOKUP($A95,#REF!,31,0)*K95),"")</f>
        <v/>
      </c>
      <c r="EH95" s="84" t="str">
        <f>IF(L95&gt;0,(VLOOKUP($A95,#REF!,29,0)*L95),"")</f>
        <v/>
      </c>
      <c r="EI95" s="77" t="str">
        <f>IF(M95&gt;0,(VLOOKUP($A95,#REF!,31,0)*M95),"")</f>
        <v/>
      </c>
      <c r="EJ95" s="84" t="str">
        <f>IF(N95&gt;0,(VLOOKUP($A95,#REF!,29,0)*N95),"")</f>
        <v/>
      </c>
      <c r="EK95" s="77" t="str">
        <f>IF(O95&gt;0,(VLOOKUP($A95,#REF!,31,0)*O95),"")</f>
        <v/>
      </c>
      <c r="EL95" s="84" t="str">
        <f>IF(P95&gt;0,(VLOOKUP($A95,#REF!,29,0)*P95),"")</f>
        <v/>
      </c>
      <c r="EM95" s="77" t="str">
        <f>IF(Q95&gt;0,(VLOOKUP($A95,#REF!,31,0)*Q95),"")</f>
        <v/>
      </c>
      <c r="EN95" s="84" t="str">
        <f>IF(R95&gt;0,(VLOOKUP($A95,#REF!,29,0)*R95),"")</f>
        <v/>
      </c>
      <c r="EO95" s="77" t="str">
        <f>IF(S95&gt;0,(VLOOKUP($A95,#REF!,31,0)*S95),"")</f>
        <v/>
      </c>
      <c r="EP95" s="84" t="str">
        <f>IF(T95&gt;0,(VLOOKUP($A95,#REF!,29,0)*T95),"")</f>
        <v/>
      </c>
      <c r="EQ95" s="77" t="str">
        <f>IF(U95&gt;0,(VLOOKUP($A95,#REF!,31,0)*U95),"")</f>
        <v/>
      </c>
      <c r="ER95" s="84" t="str">
        <f>IF(V95&gt;0,(VLOOKUP($A95,#REF!,29,0)*V95),"")</f>
        <v/>
      </c>
      <c r="ES95" s="77" t="str">
        <f>IF(W95&gt;0,(VLOOKUP($A95,#REF!,31,0)*W95),"")</f>
        <v/>
      </c>
      <c r="ET95" s="84" t="str">
        <f>IF(X95&gt;0,(VLOOKUP($A95,#REF!,29,0)*X95),"")</f>
        <v/>
      </c>
      <c r="EU95" s="77" t="str">
        <f>IF(Y95&gt;0,(VLOOKUP($A95,#REF!,31,0)*Y95),"")</f>
        <v/>
      </c>
      <c r="EV95" s="84" t="str">
        <f>IF(Z95&gt;0,(VLOOKUP($A95,#REF!,29,0)*Z95),"")</f>
        <v/>
      </c>
      <c r="EW95" s="77" t="str">
        <f>IF(AA95&gt;0,(VLOOKUP($A95,#REF!,31,0)*AA95),"")</f>
        <v/>
      </c>
      <c r="EX95" s="84" t="str">
        <f>IF(AB95&gt;0,(VLOOKUP($A95,#REF!,29,0)*AB95),"")</f>
        <v/>
      </c>
      <c r="EY95" s="77" t="str">
        <f>IF(AC95&gt;0,(VLOOKUP($A95,#REF!,31,0)*AC95),"")</f>
        <v/>
      </c>
      <c r="EZ95" s="84" t="str">
        <f>IF(AD95&gt;0,(VLOOKUP($A95,#REF!,29,0)*AD95),"")</f>
        <v/>
      </c>
      <c r="FA95" s="77" t="str">
        <f>IF(AE95&gt;0,(VLOOKUP($A95,#REF!,31,0)*AE95),"")</f>
        <v/>
      </c>
      <c r="FB95" s="84" t="str">
        <f>IF(AF95&gt;0,(VLOOKUP($A95,#REF!,29,0)*AF95),"")</f>
        <v/>
      </c>
      <c r="FC95" s="77" t="str">
        <f>IF(AG95&gt;0,(VLOOKUP($A95,#REF!,31,0)*AG95),"")</f>
        <v/>
      </c>
      <c r="FD95" s="84" t="str">
        <f>IF(AH95&gt;0,(VLOOKUP($A95,#REF!,29,0)*AH95),"")</f>
        <v/>
      </c>
      <c r="FE95" s="77" t="str">
        <f>IF(AI95&gt;0,(VLOOKUP($A95,#REF!,31,0)*AI95),"")</f>
        <v/>
      </c>
      <c r="FF95" s="84" t="str">
        <f>IF(AJ95&gt;0,(VLOOKUP($A95,#REF!,29,0)*AJ95),"")</f>
        <v/>
      </c>
      <c r="FG95" s="77" t="str">
        <f>IF(AK95&gt;0,(VLOOKUP($A95,#REF!,31,0)*AK95),"")</f>
        <v/>
      </c>
      <c r="FH95" s="84" t="str">
        <f>IF(AL95&gt;0,(VLOOKUP($A95,#REF!,29,0)*AL95),"")</f>
        <v/>
      </c>
      <c r="FI95" s="77" t="str">
        <f>IF(AM95&gt;0,(VLOOKUP($A95,#REF!,31,0)*AM95),"")</f>
        <v/>
      </c>
      <c r="FJ95" s="84" t="str">
        <f>IF(AN95&gt;0,(VLOOKUP($A95,#REF!,29,0)*AN95),"")</f>
        <v/>
      </c>
      <c r="FK95" s="77" t="str">
        <f>IF(AO95&gt;0,(VLOOKUP($A95,#REF!,31,0)*AO95),"")</f>
        <v/>
      </c>
      <c r="FL95" s="84" t="str">
        <f>IF(AP95&gt;0,(VLOOKUP($A95,#REF!,29,0)*AP95),"")</f>
        <v/>
      </c>
      <c r="FM95" s="77" t="str">
        <f>IF(AQ95&gt;0,(VLOOKUP($A95,#REF!,31,0)*AQ95),"")</f>
        <v/>
      </c>
      <c r="FN95" s="84" t="str">
        <f>IF(AR95&gt;0,(VLOOKUP($A95,#REF!,29,0)*AR95),"")</f>
        <v/>
      </c>
      <c r="FO95" s="77" t="str">
        <f>IF(AS95&gt;0,(VLOOKUP($A95,#REF!,31,0)*AS95),"")</f>
        <v/>
      </c>
      <c r="FP95" s="84" t="str">
        <f>IF(AT95&gt;0,(VLOOKUP($A95,#REF!,29,0)*AT95),"")</f>
        <v/>
      </c>
      <c r="FQ95" s="77" t="str">
        <f>IF(AU95&gt;0,(VLOOKUP($A95,#REF!,31,0)*AU95),"")</f>
        <v/>
      </c>
      <c r="FR95" s="84" t="str">
        <f>IF(AV95&gt;0,(VLOOKUP($A95,#REF!,29,0)*AV95),"")</f>
        <v/>
      </c>
      <c r="FS95" s="77" t="str">
        <f>IF(AW95&gt;0,(VLOOKUP($A95,#REF!,31,0)*AW95),"")</f>
        <v/>
      </c>
      <c r="FT95" s="84" t="str">
        <f>IF(AX95&gt;0,(VLOOKUP($A95,#REF!,29,0)*AX95),"")</f>
        <v/>
      </c>
      <c r="FU95" s="77" t="str">
        <f>IF(AY95&gt;0,(VLOOKUP($A95,#REF!,31,0)*AY95),"")</f>
        <v/>
      </c>
      <c r="FV95" s="84" t="str">
        <f>IF(AZ95&gt;0,(VLOOKUP($A95,#REF!,29,0)*AZ95),"")</f>
        <v/>
      </c>
      <c r="FW95" s="77" t="str">
        <f>IF(BA95&gt;0,(VLOOKUP($A95,#REF!,31,0)*BA95),"")</f>
        <v/>
      </c>
      <c r="FX95" s="84" t="str">
        <f>IF(BB95&gt;0,(VLOOKUP($A95,#REF!,29,0)*BB95),"")</f>
        <v/>
      </c>
      <c r="FY95" s="77" t="str">
        <f>IF(BC95&gt;0,(VLOOKUP($A95,#REF!,31,0)*BC95),"")</f>
        <v/>
      </c>
      <c r="FZ95" s="84" t="str">
        <f>IF(BD95&gt;0,(VLOOKUP($A95,#REF!,29,0)*BD95),"")</f>
        <v/>
      </c>
      <c r="GA95" s="77" t="str">
        <f>IF(BE95&gt;0,(VLOOKUP($A95,#REF!,31,0)*BE95),"")</f>
        <v/>
      </c>
      <c r="GB95" s="84" t="str">
        <f>IF(BF95&gt;0,(VLOOKUP($A95,#REF!,29,0)*BF95),"")</f>
        <v/>
      </c>
      <c r="GC95" s="77" t="str">
        <f>IF(BG95&gt;0,(VLOOKUP($A95,#REF!,31,0)*BG95),"")</f>
        <v/>
      </c>
      <c r="GD95" s="84" t="str">
        <f>IF(BH95&gt;0,(VLOOKUP($A95,#REF!,29,0)*BH95),"")</f>
        <v/>
      </c>
      <c r="GE95" s="77" t="str">
        <f>IF(BI95&gt;0,(VLOOKUP($A95,#REF!,31,0)*BI95),"")</f>
        <v/>
      </c>
      <c r="GF95" s="84" t="str">
        <f>IF(BJ95&gt;0,(VLOOKUP($A95,#REF!,29,0)*BJ95),"")</f>
        <v/>
      </c>
      <c r="GG95" s="77" t="str">
        <f>IF(BK95&gt;0,(VLOOKUP($A95,#REF!,31,0)*BK95),"")</f>
        <v/>
      </c>
      <c r="GH95" s="84" t="str">
        <f>IF(BL95&gt;0,(VLOOKUP($A95,#REF!,29,0)*BL95),"")</f>
        <v/>
      </c>
      <c r="GI95" s="77" t="str">
        <f>IF(BM95&gt;0,(VLOOKUP($A95,#REF!,31,0)*BM95),"")</f>
        <v/>
      </c>
      <c r="GJ95" s="84" t="str">
        <f>IF(BN95&gt;0,(VLOOKUP($A95,#REF!,29,0)*BN95),"")</f>
        <v/>
      </c>
      <c r="GK95" s="77" t="str">
        <f>IF(BO95&gt;0,(VLOOKUP($A95,#REF!,31,0)*BO95),"")</f>
        <v/>
      </c>
      <c r="GL95" s="84" t="str">
        <f>IF(BP95&gt;0,(VLOOKUP($A95,#REF!,29,0)*BP95),"")</f>
        <v/>
      </c>
      <c r="GM95" s="77" t="str">
        <f>IF(BQ95&gt;0,(VLOOKUP($A95,#REF!,31,0)*BQ95),"")</f>
        <v/>
      </c>
      <c r="GN95" s="84" t="str">
        <f>IF(BR95&gt;0,(VLOOKUP($A95,#REF!,29,0)*BR95),"")</f>
        <v/>
      </c>
      <c r="GO95" s="77" t="str">
        <f>IF(BS95&gt;0,(VLOOKUP($A95,#REF!,31,0)*BS95),"")</f>
        <v/>
      </c>
      <c r="GP95" s="84" t="str">
        <f>IF(BT95&gt;0,(VLOOKUP($A95,#REF!,29,0)*BT95),"")</f>
        <v/>
      </c>
      <c r="GQ95" s="77" t="str">
        <f>IF(BU95&gt;0,(VLOOKUP($A95,#REF!,31,0)*BU95),"")</f>
        <v/>
      </c>
      <c r="GR95" s="84" t="str">
        <f>IF(BV95&gt;0,(VLOOKUP($A95,#REF!,29,0)*BV95),"")</f>
        <v/>
      </c>
      <c r="GS95" s="77" t="str">
        <f>IF(BW95&gt;0,(VLOOKUP($A95,#REF!,31,0)*BW95),"")</f>
        <v/>
      </c>
      <c r="GT95" s="84" t="str">
        <f>IF(BX95&gt;0,(VLOOKUP($A95,#REF!,29,0)*BX95),"")</f>
        <v/>
      </c>
      <c r="GU95" s="77" t="str">
        <f>IF(BY95&gt;0,(VLOOKUP($A95,#REF!,31,0)*BY95),"")</f>
        <v/>
      </c>
      <c r="GV95" s="84" t="str">
        <f>IF(BZ95&gt;0,(VLOOKUP($A95,#REF!,29,0)*BZ95),"")</f>
        <v/>
      </c>
      <c r="GW95" s="77" t="str">
        <f>IF(CA95&gt;0,(VLOOKUP($A95,#REF!,31,0)*CA95),"")</f>
        <v/>
      </c>
      <c r="GX95" s="84" t="str">
        <f>IF(CB95&gt;0,(VLOOKUP($A95,#REF!,29,0)*CB95),"")</f>
        <v/>
      </c>
      <c r="GY95" s="77" t="str">
        <f>IF(CC95&gt;0,(VLOOKUP($A95,#REF!,31,0)*CC95),"")</f>
        <v/>
      </c>
      <c r="GZ95" s="84" t="str">
        <f>IF(CD95&gt;0,(VLOOKUP($A95,#REF!,29,0)*CD95),"")</f>
        <v/>
      </c>
      <c r="HA95" s="77" t="str">
        <f>IF(CE95&gt;0,(VLOOKUP($A95,#REF!,31,0)*CE95),"")</f>
        <v/>
      </c>
      <c r="HB95" s="84" t="str">
        <f>IF(CF95&gt;0,(VLOOKUP($A95,#REF!,29,0)*CF95),"")</f>
        <v/>
      </c>
      <c r="HC95" s="77" t="str">
        <f>IF(CG95&gt;0,(VLOOKUP($A95,#REF!,31,0)*CG95),"")</f>
        <v/>
      </c>
      <c r="HD95" s="84" t="str">
        <f>IF(CH95&gt;0,(VLOOKUP($A95,#REF!,29,0)*CH95),"")</f>
        <v/>
      </c>
      <c r="HE95" s="77" t="str">
        <f>IF(CI95&gt;0,(VLOOKUP($A95,#REF!,31,0)*CI95),"")</f>
        <v/>
      </c>
      <c r="HF95" s="84" t="str">
        <f>IF(CJ95&gt;0,(VLOOKUP($A95,#REF!,29,0)*CJ95),"")</f>
        <v/>
      </c>
      <c r="HG95" s="77" t="str">
        <f>IF(CK95&gt;0,(VLOOKUP($A95,#REF!,31,0)*CK95),"")</f>
        <v/>
      </c>
      <c r="HH95" s="84" t="str">
        <f>IF(CL95&gt;0,(VLOOKUP($A95,#REF!,29,0)*CL95),"")</f>
        <v/>
      </c>
      <c r="HI95" s="77" t="str">
        <f>IF(CM95&gt;0,(VLOOKUP($A95,#REF!,31,0)*CM95),"")</f>
        <v/>
      </c>
      <c r="HJ95" s="84" t="str">
        <f>IF(CN95&gt;0,(VLOOKUP($A95,#REF!,29,0)*CN95),"")</f>
        <v/>
      </c>
      <c r="HK95" s="77" t="str">
        <f>IF(CO95&gt;0,(VLOOKUP($A95,#REF!,31,0)*CO95),"")</f>
        <v/>
      </c>
      <c r="HL95" s="84" t="str">
        <f>IF(CP95&gt;0,(VLOOKUP($A95,#REF!,29,0)*CP95),"")</f>
        <v/>
      </c>
      <c r="HM95" s="77" t="str">
        <f>IF(CQ95&gt;0,(VLOOKUP($A95,#REF!,31,0)*CQ95),"")</f>
        <v/>
      </c>
      <c r="HN95" s="84" t="str">
        <f>IF(CR95&gt;0,(VLOOKUP($A95,#REF!,29,0)*CR95),"")</f>
        <v/>
      </c>
      <c r="HO95" s="77" t="str">
        <f>IF(CS95&gt;0,(VLOOKUP($A95,#REF!,31,0)*CS95),"")</f>
        <v/>
      </c>
      <c r="HP95" s="84" t="str">
        <f>IF(CT95&gt;0,(VLOOKUP($A95,#REF!,29,0)*CT95),"")</f>
        <v/>
      </c>
      <c r="HQ95" s="77" t="str">
        <f>IF(CU95&gt;0,(VLOOKUP($A95,#REF!,31,0)*CU95),"")</f>
        <v/>
      </c>
      <c r="HR95" s="84" t="str">
        <f>IF(CV95&gt;0,(VLOOKUP($A95,#REF!,29,0)*CV95),"")</f>
        <v/>
      </c>
      <c r="HS95" s="77" t="str">
        <f>IF(CW95&gt;0,(VLOOKUP($A95,#REF!,31,0)*CW95),"")</f>
        <v/>
      </c>
      <c r="HT95" s="84" t="str">
        <f>IF(CX95&gt;0,(VLOOKUP($A95,#REF!,29,0)*CX95),"")</f>
        <v/>
      </c>
      <c r="HU95" s="77" t="str">
        <f>IF(CY95&gt;0,(VLOOKUP($A95,#REF!,31,0)*CY95),"")</f>
        <v/>
      </c>
      <c r="HV95" s="84" t="str">
        <f>IF(CZ95&gt;0,(VLOOKUP($A95,#REF!,29,0)*CZ95),"")</f>
        <v/>
      </c>
      <c r="HW95" s="77" t="str">
        <f>IF(DA95&gt;0,(VLOOKUP($A95,#REF!,31,0)*DA95),"")</f>
        <v/>
      </c>
      <c r="HX95" s="84" t="str">
        <f>IF(DB95&gt;0,(VLOOKUP($A95,#REF!,29,0)*DB95),"")</f>
        <v/>
      </c>
      <c r="HY95" s="77" t="str">
        <f>IF(DC95&gt;0,(VLOOKUP($A95,#REF!,31,0)*DC95),"")</f>
        <v/>
      </c>
      <c r="HZ95" s="84" t="str">
        <f>IF(DD95&gt;0,(VLOOKUP($A95,#REF!,29,0)*DD95),"")</f>
        <v/>
      </c>
      <c r="IA95" s="77" t="str">
        <f>IF(DE95&gt;0,(VLOOKUP($A95,#REF!,31,0)*DE95),"")</f>
        <v/>
      </c>
      <c r="IB95" s="84" t="str">
        <f>IF(DF95&gt;0,(VLOOKUP($A95,#REF!,29,0)*DF95),"")</f>
        <v/>
      </c>
      <c r="IC95" s="77" t="str">
        <f>IF(DG95&gt;0,(VLOOKUP($A95,#REF!,31,0)*DG95),"")</f>
        <v/>
      </c>
      <c r="ID95" s="5"/>
      <c r="IE95" s="5"/>
      <c r="IF95" s="5"/>
    </row>
    <row r="96" spans="1:240" x14ac:dyDescent="0.25">
      <c r="A96" s="5" t="s">
        <v>305</v>
      </c>
      <c r="B96" s="8" t="s">
        <v>69</v>
      </c>
      <c r="C96" s="15" t="s">
        <v>9</v>
      </c>
      <c r="D96" s="217">
        <f t="shared" si="425"/>
        <v>184</v>
      </c>
      <c r="E96" s="215"/>
      <c r="F96" s="85"/>
      <c r="G96" s="79"/>
      <c r="H96" s="85"/>
      <c r="I96" s="79"/>
      <c r="J96" s="85"/>
      <c r="K96" s="79"/>
      <c r="L96" s="85"/>
      <c r="M96" s="79"/>
      <c r="N96" s="85"/>
      <c r="O96" s="79"/>
      <c r="P96" s="85"/>
      <c r="Q96" s="79"/>
      <c r="R96" s="85"/>
      <c r="S96" s="79"/>
      <c r="T96" s="85"/>
      <c r="U96" s="79"/>
      <c r="V96" s="85"/>
      <c r="W96" s="79"/>
      <c r="X96" s="85"/>
      <c r="Y96" s="79"/>
      <c r="Z96" s="85"/>
      <c r="AA96" s="192"/>
      <c r="AB96" s="85"/>
      <c r="AC96" s="79"/>
      <c r="AD96" s="85"/>
      <c r="AE96" s="192"/>
      <c r="AF96" s="85"/>
      <c r="AG96" s="79"/>
      <c r="AH96" s="85"/>
      <c r="AI96" s="79"/>
      <c r="AJ96" s="85"/>
      <c r="AK96" s="79"/>
      <c r="AL96" s="85"/>
      <c r="AM96" s="79"/>
      <c r="AN96" s="85"/>
      <c r="AO96" s="79"/>
      <c r="AP96" s="85"/>
      <c r="AQ96" s="79"/>
      <c r="AR96" s="85"/>
      <c r="AS96" s="79"/>
      <c r="AT96" s="85"/>
      <c r="AU96" s="79"/>
      <c r="AV96" s="85"/>
      <c r="AW96" s="79"/>
      <c r="AX96" s="85"/>
      <c r="AY96" s="79"/>
      <c r="AZ96" s="85"/>
      <c r="BA96" s="79"/>
      <c r="BB96" s="85"/>
      <c r="BC96" s="79"/>
      <c r="BD96" s="85"/>
      <c r="BE96" s="79"/>
      <c r="BF96" s="85"/>
      <c r="BG96" s="79"/>
      <c r="BH96" s="85"/>
      <c r="BI96" s="79"/>
      <c r="BJ96" s="85">
        <v>20</v>
      </c>
      <c r="BK96" s="79"/>
      <c r="BL96" s="85"/>
      <c r="BM96" s="79"/>
      <c r="BN96" s="85"/>
      <c r="BO96" s="79"/>
      <c r="BP96" s="85"/>
      <c r="BQ96" s="192"/>
      <c r="BR96" s="85"/>
      <c r="BS96" s="79"/>
      <c r="BT96" s="85"/>
      <c r="BU96" s="79"/>
      <c r="BV96" s="85"/>
      <c r="BW96" s="79"/>
      <c r="BX96" s="85"/>
      <c r="BY96" s="79"/>
      <c r="BZ96" s="85"/>
      <c r="CA96" s="79"/>
      <c r="CB96" s="85"/>
      <c r="CC96" s="192"/>
      <c r="CD96" s="85"/>
      <c r="CE96" s="79"/>
      <c r="CF96" s="85"/>
      <c r="CG96" s="79"/>
      <c r="CH96" s="85"/>
      <c r="CI96" s="79"/>
      <c r="CJ96" s="85"/>
      <c r="CK96" s="79"/>
      <c r="CL96" s="85"/>
      <c r="CM96" s="79"/>
      <c r="CN96" s="85"/>
      <c r="CO96" s="79"/>
      <c r="CP96" s="85"/>
      <c r="CQ96" s="79"/>
      <c r="CR96" s="85"/>
      <c r="CS96" s="79"/>
      <c r="CT96" s="85"/>
      <c r="CU96" s="192"/>
      <c r="CV96" s="85"/>
      <c r="CW96" s="79"/>
      <c r="CX96" s="85"/>
      <c r="CY96" s="79"/>
      <c r="CZ96" s="85"/>
      <c r="DA96" s="79"/>
      <c r="DB96" s="85"/>
      <c r="DC96" s="79"/>
      <c r="DD96" s="85"/>
      <c r="DE96" s="192"/>
      <c r="DF96" s="85"/>
      <c r="DG96" s="192"/>
      <c r="DH96" s="73"/>
      <c r="DI96" s="207"/>
      <c r="DJ96" s="79"/>
      <c r="DK96" s="73"/>
      <c r="DL96" s="78">
        <v>164</v>
      </c>
      <c r="DM96" s="79"/>
      <c r="DN96" s="5"/>
      <c r="DO96" s="12"/>
      <c r="DP96" s="311"/>
      <c r="DQ96" s="5"/>
      <c r="DR96" s="222"/>
      <c r="DS96" s="5"/>
      <c r="DT96" s="31">
        <f t="shared" si="426"/>
        <v>184</v>
      </c>
      <c r="DU96" s="31" t="e">
        <f>(DT96*(VLOOKUP(A96,#REF!,29,0)))-(IF(DO96="x",MROUND(DP96*(VLOOKUP(A96,#REF!,29,0)*0.08),0.05),0))</f>
        <v>#REF!</v>
      </c>
      <c r="DV96" s="31">
        <f t="shared" si="427"/>
        <v>0</v>
      </c>
      <c r="DW96" s="31" t="e">
        <f>(DV96*(VLOOKUP(A96,#REF!,31,0)))</f>
        <v>#REF!</v>
      </c>
      <c r="DX96" s="318" t="e">
        <f>VLOOKUP(A96,#REF!,33,0)</f>
        <v>#REF!</v>
      </c>
      <c r="DY96" s="31" t="e">
        <f t="shared" si="428"/>
        <v>#REF!</v>
      </c>
      <c r="DZ96" s="309" t="e">
        <f t="shared" si="372"/>
        <v>#REF!</v>
      </c>
      <c r="EA96" s="5"/>
      <c r="EB96" s="84" t="str">
        <f>IF(F96&gt;0,(VLOOKUP($A96,#REF!,29,0)*F96),"")</f>
        <v/>
      </c>
      <c r="EC96" s="77" t="str">
        <f>IF(G96&gt;0,(VLOOKUP($A96,#REF!,31,0)*G96),"")</f>
        <v/>
      </c>
      <c r="ED96" s="84" t="str">
        <f>IF(H96&gt;0,(VLOOKUP($A96,#REF!,29,0)*H96),"")</f>
        <v/>
      </c>
      <c r="EE96" s="77" t="str">
        <f>IF(I96&gt;0,(VLOOKUP($A96,#REF!,31,0)*I96),"")</f>
        <v/>
      </c>
      <c r="EF96" s="84" t="str">
        <f>IF(J96&gt;0,(VLOOKUP($A96,#REF!,29,0)*J96),"")</f>
        <v/>
      </c>
      <c r="EG96" s="77" t="str">
        <f>IF(K96&gt;0,(VLOOKUP($A96,#REF!,31,0)*K96),"")</f>
        <v/>
      </c>
      <c r="EH96" s="84" t="str">
        <f>IF(L96&gt;0,(VLOOKUP($A96,#REF!,29,0)*L96),"")</f>
        <v/>
      </c>
      <c r="EI96" s="77" t="str">
        <f>IF(M96&gt;0,(VLOOKUP($A96,#REF!,31,0)*M96),"")</f>
        <v/>
      </c>
      <c r="EJ96" s="84" t="str">
        <f>IF(N96&gt;0,(VLOOKUP($A96,#REF!,29,0)*N96),"")</f>
        <v/>
      </c>
      <c r="EK96" s="77" t="str">
        <f>IF(O96&gt;0,(VLOOKUP($A96,#REF!,31,0)*O96),"")</f>
        <v/>
      </c>
      <c r="EL96" s="84" t="str">
        <f>IF(P96&gt;0,(VLOOKUP($A96,#REF!,29,0)*P96),"")</f>
        <v/>
      </c>
      <c r="EM96" s="77" t="str">
        <f>IF(Q96&gt;0,(VLOOKUP($A96,#REF!,31,0)*Q96),"")</f>
        <v/>
      </c>
      <c r="EN96" s="84" t="str">
        <f>IF(R96&gt;0,(VLOOKUP($A96,#REF!,29,0)*R96),"")</f>
        <v/>
      </c>
      <c r="EO96" s="77" t="str">
        <f>IF(S96&gt;0,(VLOOKUP($A96,#REF!,31,0)*S96),"")</f>
        <v/>
      </c>
      <c r="EP96" s="84" t="str">
        <f>IF(T96&gt;0,(VLOOKUP($A96,#REF!,29,0)*T96),"")</f>
        <v/>
      </c>
      <c r="EQ96" s="77" t="str">
        <f>IF(U96&gt;0,(VLOOKUP($A96,#REF!,31,0)*U96),"")</f>
        <v/>
      </c>
      <c r="ER96" s="84" t="str">
        <f>IF(V96&gt;0,(VLOOKUP($A96,#REF!,29,0)*V96),"")</f>
        <v/>
      </c>
      <c r="ES96" s="77" t="str">
        <f>IF(W96&gt;0,(VLOOKUP($A96,#REF!,31,0)*W96),"")</f>
        <v/>
      </c>
      <c r="ET96" s="84" t="str">
        <f>IF(X96&gt;0,(VLOOKUP($A96,#REF!,29,0)*X96),"")</f>
        <v/>
      </c>
      <c r="EU96" s="77" t="str">
        <f>IF(Y96&gt;0,(VLOOKUP($A96,#REF!,31,0)*Y96),"")</f>
        <v/>
      </c>
      <c r="EV96" s="84" t="str">
        <f>IF(Z96&gt;0,(VLOOKUP($A96,#REF!,29,0)*Z96),"")</f>
        <v/>
      </c>
      <c r="EW96" s="77" t="str">
        <f>IF(AA96&gt;0,(VLOOKUP($A96,#REF!,31,0)*AA96),"")</f>
        <v/>
      </c>
      <c r="EX96" s="84" t="str">
        <f>IF(AB96&gt;0,(VLOOKUP($A96,#REF!,29,0)*AB96),"")</f>
        <v/>
      </c>
      <c r="EY96" s="77" t="str">
        <f>IF(AC96&gt;0,(VLOOKUP($A96,#REF!,31,0)*AC96),"")</f>
        <v/>
      </c>
      <c r="EZ96" s="84" t="str">
        <f>IF(AD96&gt;0,(VLOOKUP($A96,#REF!,29,0)*AD96),"")</f>
        <v/>
      </c>
      <c r="FA96" s="77" t="str">
        <f>IF(AE96&gt;0,(VLOOKUP($A96,#REF!,31,0)*AE96),"")</f>
        <v/>
      </c>
      <c r="FB96" s="84" t="str">
        <f>IF(AF96&gt;0,(VLOOKUP($A96,#REF!,29,0)*AF96),"")</f>
        <v/>
      </c>
      <c r="FC96" s="77" t="str">
        <f>IF(AG96&gt;0,(VLOOKUP($A96,#REF!,31,0)*AG96),"")</f>
        <v/>
      </c>
      <c r="FD96" s="84" t="str">
        <f>IF(AH96&gt;0,(VLOOKUP($A96,#REF!,29,0)*AH96),"")</f>
        <v/>
      </c>
      <c r="FE96" s="77" t="str">
        <f>IF(AI96&gt;0,(VLOOKUP($A96,#REF!,31,0)*AI96),"")</f>
        <v/>
      </c>
      <c r="FF96" s="84" t="str">
        <f>IF(AJ96&gt;0,(VLOOKUP($A96,#REF!,29,0)*AJ96),"")</f>
        <v/>
      </c>
      <c r="FG96" s="77" t="str">
        <f>IF(AK96&gt;0,(VLOOKUP($A96,#REF!,31,0)*AK96),"")</f>
        <v/>
      </c>
      <c r="FH96" s="84" t="str">
        <f>IF(AL96&gt;0,(VLOOKUP($A96,#REF!,29,0)*AL96),"")</f>
        <v/>
      </c>
      <c r="FI96" s="77" t="str">
        <f>IF(AM96&gt;0,(VLOOKUP($A96,#REF!,31,0)*AM96),"")</f>
        <v/>
      </c>
      <c r="FJ96" s="84" t="str">
        <f>IF(AN96&gt;0,(VLOOKUP($A96,#REF!,29,0)*AN96),"")</f>
        <v/>
      </c>
      <c r="FK96" s="77" t="str">
        <f>IF(AO96&gt;0,(VLOOKUP($A96,#REF!,31,0)*AO96),"")</f>
        <v/>
      </c>
      <c r="FL96" s="84" t="str">
        <f>IF(AP96&gt;0,(VLOOKUP($A96,#REF!,29,0)*AP96),"")</f>
        <v/>
      </c>
      <c r="FM96" s="77" t="str">
        <f>IF(AQ96&gt;0,(VLOOKUP($A96,#REF!,31,0)*AQ96),"")</f>
        <v/>
      </c>
      <c r="FN96" s="84" t="str">
        <f>IF(AR96&gt;0,(VLOOKUP($A96,#REF!,29,0)*AR96),"")</f>
        <v/>
      </c>
      <c r="FO96" s="77" t="str">
        <f>IF(AS96&gt;0,(VLOOKUP($A96,#REF!,31,0)*AS96),"")</f>
        <v/>
      </c>
      <c r="FP96" s="84" t="str">
        <f>IF(AT96&gt;0,(VLOOKUP($A96,#REF!,29,0)*AT96),"")</f>
        <v/>
      </c>
      <c r="FQ96" s="77" t="str">
        <f>IF(AU96&gt;0,(VLOOKUP($A96,#REF!,31,0)*AU96),"")</f>
        <v/>
      </c>
      <c r="FR96" s="84" t="str">
        <f>IF(AV96&gt;0,(VLOOKUP($A96,#REF!,29,0)*AV96),"")</f>
        <v/>
      </c>
      <c r="FS96" s="77" t="str">
        <f>IF(AW96&gt;0,(VLOOKUP($A96,#REF!,31,0)*AW96),"")</f>
        <v/>
      </c>
      <c r="FT96" s="84" t="str">
        <f>IF(AX96&gt;0,(VLOOKUP($A96,#REF!,29,0)*AX96),"")</f>
        <v/>
      </c>
      <c r="FU96" s="77" t="str">
        <f>IF(AY96&gt;0,(VLOOKUP($A96,#REF!,31,0)*AY96),"")</f>
        <v/>
      </c>
      <c r="FV96" s="84" t="str">
        <f>IF(AZ96&gt;0,(VLOOKUP($A96,#REF!,29,0)*AZ96),"")</f>
        <v/>
      </c>
      <c r="FW96" s="77" t="str">
        <f>IF(BA96&gt;0,(VLOOKUP($A96,#REF!,31,0)*BA96),"")</f>
        <v/>
      </c>
      <c r="FX96" s="84" t="str">
        <f>IF(BB96&gt;0,(VLOOKUP($A96,#REF!,29,0)*BB96),"")</f>
        <v/>
      </c>
      <c r="FY96" s="77" t="str">
        <f>IF(BC96&gt;0,(VLOOKUP($A96,#REF!,31,0)*BC96),"")</f>
        <v/>
      </c>
      <c r="FZ96" s="84" t="str">
        <f>IF(BD96&gt;0,(VLOOKUP($A96,#REF!,29,0)*BD96),"")</f>
        <v/>
      </c>
      <c r="GA96" s="77" t="str">
        <f>IF(BE96&gt;0,(VLOOKUP($A96,#REF!,31,0)*BE96),"")</f>
        <v/>
      </c>
      <c r="GB96" s="84" t="str">
        <f>IF(BF96&gt;0,(VLOOKUP($A96,#REF!,29,0)*BF96),"")</f>
        <v/>
      </c>
      <c r="GC96" s="77" t="str">
        <f>IF(BG96&gt;0,(VLOOKUP($A96,#REF!,31,0)*BG96),"")</f>
        <v/>
      </c>
      <c r="GD96" s="84" t="str">
        <f>IF(BH96&gt;0,(VLOOKUP($A96,#REF!,29,0)*BH96),"")</f>
        <v/>
      </c>
      <c r="GE96" s="77" t="str">
        <f>IF(BI96&gt;0,(VLOOKUP($A96,#REF!,31,0)*BI96),"")</f>
        <v/>
      </c>
      <c r="GF96" s="84" t="e">
        <f>IF(BJ96&gt;0,(VLOOKUP($A96,#REF!,29,0)*BJ96),"")</f>
        <v>#REF!</v>
      </c>
      <c r="GG96" s="77" t="str">
        <f>IF(BK96&gt;0,(VLOOKUP($A96,#REF!,31,0)*BK96),"")</f>
        <v/>
      </c>
      <c r="GH96" s="84" t="str">
        <f>IF(BL96&gt;0,(VLOOKUP($A96,#REF!,29,0)*BL96),"")</f>
        <v/>
      </c>
      <c r="GI96" s="77" t="str">
        <f>IF(BM96&gt;0,(VLOOKUP($A96,#REF!,31,0)*BM96),"")</f>
        <v/>
      </c>
      <c r="GJ96" s="84" t="str">
        <f>IF(BN96&gt;0,(VLOOKUP($A96,#REF!,29,0)*BN96),"")</f>
        <v/>
      </c>
      <c r="GK96" s="77" t="str">
        <f>IF(BO96&gt;0,(VLOOKUP($A96,#REF!,31,0)*BO96),"")</f>
        <v/>
      </c>
      <c r="GL96" s="84" t="str">
        <f>IF(BP96&gt;0,(VLOOKUP($A96,#REF!,29,0)*BP96),"")</f>
        <v/>
      </c>
      <c r="GM96" s="77" t="str">
        <f>IF(BQ96&gt;0,(VLOOKUP($A96,#REF!,31,0)*BQ96),"")</f>
        <v/>
      </c>
      <c r="GN96" s="84" t="str">
        <f>IF(BR96&gt;0,(VLOOKUP($A96,#REF!,29,0)*BR96),"")</f>
        <v/>
      </c>
      <c r="GO96" s="77" t="str">
        <f>IF(BS96&gt;0,(VLOOKUP($A96,#REF!,31,0)*BS96),"")</f>
        <v/>
      </c>
      <c r="GP96" s="84" t="str">
        <f>IF(BT96&gt;0,(VLOOKUP($A96,#REF!,29,0)*BT96),"")</f>
        <v/>
      </c>
      <c r="GQ96" s="77" t="str">
        <f>IF(BU96&gt;0,(VLOOKUP($A96,#REF!,31,0)*BU96),"")</f>
        <v/>
      </c>
      <c r="GR96" s="84" t="str">
        <f>IF(BV96&gt;0,(VLOOKUP($A96,#REF!,29,0)*BV96),"")</f>
        <v/>
      </c>
      <c r="GS96" s="77" t="str">
        <f>IF(BW96&gt;0,(VLOOKUP($A96,#REF!,31,0)*BW96),"")</f>
        <v/>
      </c>
      <c r="GT96" s="84" t="str">
        <f>IF(BX96&gt;0,(VLOOKUP($A96,#REF!,29,0)*BX96),"")</f>
        <v/>
      </c>
      <c r="GU96" s="77" t="str">
        <f>IF(BY96&gt;0,(VLOOKUP($A96,#REF!,31,0)*BY96),"")</f>
        <v/>
      </c>
      <c r="GV96" s="84" t="str">
        <f>IF(BZ96&gt;0,(VLOOKUP($A96,#REF!,29,0)*BZ96),"")</f>
        <v/>
      </c>
      <c r="GW96" s="77" t="str">
        <f>IF(CA96&gt;0,(VLOOKUP($A96,#REF!,31,0)*CA96),"")</f>
        <v/>
      </c>
      <c r="GX96" s="84" t="str">
        <f>IF(CB96&gt;0,(VLOOKUP($A96,#REF!,29,0)*CB96),"")</f>
        <v/>
      </c>
      <c r="GY96" s="77" t="str">
        <f>IF(CC96&gt;0,(VLOOKUP($A96,#REF!,31,0)*CC96),"")</f>
        <v/>
      </c>
      <c r="GZ96" s="84" t="str">
        <f>IF(CD96&gt;0,(VLOOKUP($A96,#REF!,29,0)*CD96),"")</f>
        <v/>
      </c>
      <c r="HA96" s="77" t="str">
        <f>IF(CE96&gt;0,(VLOOKUP($A96,#REF!,31,0)*CE96),"")</f>
        <v/>
      </c>
      <c r="HB96" s="84" t="str">
        <f>IF(CF96&gt;0,(VLOOKUP($A96,#REF!,29,0)*CF96),"")</f>
        <v/>
      </c>
      <c r="HC96" s="77" t="str">
        <f>IF(CG96&gt;0,(VLOOKUP($A96,#REF!,31,0)*CG96),"")</f>
        <v/>
      </c>
      <c r="HD96" s="84" t="str">
        <f>IF(CH96&gt;0,(VLOOKUP($A96,#REF!,29,0)*CH96),"")</f>
        <v/>
      </c>
      <c r="HE96" s="77" t="str">
        <f>IF(CI96&gt;0,(VLOOKUP($A96,#REF!,31,0)*CI96),"")</f>
        <v/>
      </c>
      <c r="HF96" s="84" t="str">
        <f>IF(CJ96&gt;0,(VLOOKUP($A96,#REF!,29,0)*CJ96),"")</f>
        <v/>
      </c>
      <c r="HG96" s="77" t="str">
        <f>IF(CK96&gt;0,(VLOOKUP($A96,#REF!,31,0)*CK96),"")</f>
        <v/>
      </c>
      <c r="HH96" s="84" t="str">
        <f>IF(CL96&gt;0,(VLOOKUP($A96,#REF!,29,0)*CL96),"")</f>
        <v/>
      </c>
      <c r="HI96" s="77" t="str">
        <f>IF(CM96&gt;0,(VLOOKUP($A96,#REF!,31,0)*CM96),"")</f>
        <v/>
      </c>
      <c r="HJ96" s="84" t="str">
        <f>IF(CN96&gt;0,(VLOOKUP($A96,#REF!,29,0)*CN96),"")</f>
        <v/>
      </c>
      <c r="HK96" s="77" t="str">
        <f>IF(CO96&gt;0,(VLOOKUP($A96,#REF!,31,0)*CO96),"")</f>
        <v/>
      </c>
      <c r="HL96" s="84" t="str">
        <f>IF(CP96&gt;0,(VLOOKUP($A96,#REF!,29,0)*CP96),"")</f>
        <v/>
      </c>
      <c r="HM96" s="77" t="str">
        <f>IF(CQ96&gt;0,(VLOOKUP($A96,#REF!,31,0)*CQ96),"")</f>
        <v/>
      </c>
      <c r="HN96" s="84" t="str">
        <f>IF(CR96&gt;0,(VLOOKUP($A96,#REF!,29,0)*CR96),"")</f>
        <v/>
      </c>
      <c r="HO96" s="77" t="str">
        <f>IF(CS96&gt;0,(VLOOKUP($A96,#REF!,31,0)*CS96),"")</f>
        <v/>
      </c>
      <c r="HP96" s="84" t="str">
        <f>IF(CT96&gt;0,(VLOOKUP($A96,#REF!,29,0)*CT96),"")</f>
        <v/>
      </c>
      <c r="HQ96" s="77" t="str">
        <f>IF(CU96&gt;0,(VLOOKUP($A96,#REF!,31,0)*CU96),"")</f>
        <v/>
      </c>
      <c r="HR96" s="84" t="str">
        <f>IF(CV96&gt;0,(VLOOKUP($A96,#REF!,29,0)*CV96),"")</f>
        <v/>
      </c>
      <c r="HS96" s="77" t="str">
        <f>IF(CW96&gt;0,(VLOOKUP($A96,#REF!,31,0)*CW96),"")</f>
        <v/>
      </c>
      <c r="HT96" s="84" t="str">
        <f>IF(CX96&gt;0,(VLOOKUP($A96,#REF!,29,0)*CX96),"")</f>
        <v/>
      </c>
      <c r="HU96" s="77" t="str">
        <f>IF(CY96&gt;0,(VLOOKUP($A96,#REF!,31,0)*CY96),"")</f>
        <v/>
      </c>
      <c r="HV96" s="84" t="str">
        <f>IF(CZ96&gt;0,(VLOOKUP($A96,#REF!,29,0)*CZ96),"")</f>
        <v/>
      </c>
      <c r="HW96" s="77" t="str">
        <f>IF(DA96&gt;0,(VLOOKUP($A96,#REF!,31,0)*DA96),"")</f>
        <v/>
      </c>
      <c r="HX96" s="84" t="str">
        <f>IF(DB96&gt;0,(VLOOKUP($A96,#REF!,29,0)*DB96),"")</f>
        <v/>
      </c>
      <c r="HY96" s="77" t="str">
        <f>IF(DC96&gt;0,(VLOOKUP($A96,#REF!,31,0)*DC96),"")</f>
        <v/>
      </c>
      <c r="HZ96" s="84" t="str">
        <f>IF(DD96&gt;0,(VLOOKUP($A96,#REF!,29,0)*DD96),"")</f>
        <v/>
      </c>
      <c r="IA96" s="77" t="str">
        <f>IF(DE96&gt;0,(VLOOKUP($A96,#REF!,31,0)*DE96),"")</f>
        <v/>
      </c>
      <c r="IB96" s="84" t="str">
        <f>IF(DF96&gt;0,(VLOOKUP($A96,#REF!,29,0)*DF96),"")</f>
        <v/>
      </c>
      <c r="IC96" s="77" t="str">
        <f>IF(DG96&gt;0,(VLOOKUP($A96,#REF!,31,0)*DG96),"")</f>
        <v/>
      </c>
      <c r="ID96" s="5"/>
      <c r="IE96" s="5"/>
      <c r="IF96" s="5"/>
    </row>
    <row r="97" spans="1:240" x14ac:dyDescent="0.25">
      <c r="A97" s="5" t="s">
        <v>306</v>
      </c>
      <c r="B97" s="8" t="s">
        <v>7</v>
      </c>
      <c r="C97" s="15" t="s">
        <v>8</v>
      </c>
      <c r="D97" s="217">
        <f t="shared" si="425"/>
        <v>120.5</v>
      </c>
      <c r="E97" s="215"/>
      <c r="F97" s="92"/>
      <c r="G97" s="81"/>
      <c r="H97" s="92"/>
      <c r="I97" s="81"/>
      <c r="J97" s="92"/>
      <c r="K97" s="81"/>
      <c r="L97" s="92"/>
      <c r="M97" s="81"/>
      <c r="N97" s="92"/>
      <c r="O97" s="81"/>
      <c r="P97" s="92"/>
      <c r="Q97" s="81"/>
      <c r="R97" s="92"/>
      <c r="S97" s="81"/>
      <c r="T97" s="92"/>
      <c r="U97" s="81"/>
      <c r="V97" s="92"/>
      <c r="W97" s="81"/>
      <c r="X97" s="92"/>
      <c r="Y97" s="81"/>
      <c r="Z97" s="92"/>
      <c r="AA97" s="193"/>
      <c r="AB97" s="92"/>
      <c r="AC97" s="81"/>
      <c r="AD97" s="92"/>
      <c r="AE97" s="193"/>
      <c r="AF97" s="92"/>
      <c r="AG97" s="81"/>
      <c r="AH97" s="92"/>
      <c r="AI97" s="81"/>
      <c r="AJ97" s="92"/>
      <c r="AK97" s="81"/>
      <c r="AL97" s="92"/>
      <c r="AM97" s="81"/>
      <c r="AN97" s="92"/>
      <c r="AO97" s="81"/>
      <c r="AP97" s="92"/>
      <c r="AQ97" s="81"/>
      <c r="AR97" s="92"/>
      <c r="AS97" s="81"/>
      <c r="AT97" s="92"/>
      <c r="AU97" s="81"/>
      <c r="AV97" s="92"/>
      <c r="AW97" s="81"/>
      <c r="AX97" s="92"/>
      <c r="AY97" s="81"/>
      <c r="AZ97" s="92"/>
      <c r="BA97" s="81"/>
      <c r="BB97" s="92"/>
      <c r="BC97" s="81"/>
      <c r="BD97" s="92"/>
      <c r="BE97" s="81"/>
      <c r="BF97" s="92"/>
      <c r="BG97" s="81"/>
      <c r="BH97" s="92"/>
      <c r="BI97" s="81"/>
      <c r="BJ97" s="92"/>
      <c r="BK97" s="81"/>
      <c r="BL97" s="92"/>
      <c r="BM97" s="81"/>
      <c r="BN97" s="92"/>
      <c r="BO97" s="81"/>
      <c r="BP97" s="92"/>
      <c r="BQ97" s="193"/>
      <c r="BR97" s="92"/>
      <c r="BS97" s="81"/>
      <c r="BT97" s="92"/>
      <c r="BU97" s="81"/>
      <c r="BV97" s="92"/>
      <c r="BW97" s="81"/>
      <c r="BX97" s="92"/>
      <c r="BY97" s="81"/>
      <c r="BZ97" s="92"/>
      <c r="CA97" s="81"/>
      <c r="CB97" s="92"/>
      <c r="CC97" s="193"/>
      <c r="CD97" s="92"/>
      <c r="CE97" s="81"/>
      <c r="CF97" s="92"/>
      <c r="CG97" s="81"/>
      <c r="CH97" s="92"/>
      <c r="CI97" s="81"/>
      <c r="CJ97" s="92"/>
      <c r="CK97" s="81"/>
      <c r="CL97" s="92"/>
      <c r="CM97" s="81"/>
      <c r="CN97" s="92"/>
      <c r="CO97" s="81"/>
      <c r="CP97" s="92"/>
      <c r="CQ97" s="81"/>
      <c r="CR97" s="92"/>
      <c r="CS97" s="81"/>
      <c r="CT97" s="92"/>
      <c r="CU97" s="193"/>
      <c r="CV97" s="92"/>
      <c r="CW97" s="81"/>
      <c r="CX97" s="92"/>
      <c r="CY97" s="81"/>
      <c r="CZ97" s="92"/>
      <c r="DA97" s="81"/>
      <c r="DB97" s="92"/>
      <c r="DC97" s="81"/>
      <c r="DD97" s="92"/>
      <c r="DE97" s="193"/>
      <c r="DF97" s="92"/>
      <c r="DG97" s="193"/>
      <c r="DH97" s="73"/>
      <c r="DI97" s="78"/>
      <c r="DJ97" s="79"/>
      <c r="DK97" s="73"/>
      <c r="DL97" s="45">
        <v>120.5</v>
      </c>
      <c r="DM97" s="79"/>
      <c r="DN97" s="5"/>
      <c r="DO97" s="12"/>
      <c r="DP97" s="311"/>
      <c r="DQ97" s="5"/>
      <c r="DR97" s="81"/>
      <c r="DS97" s="5"/>
      <c r="DT97" s="31">
        <f t="shared" si="426"/>
        <v>120.5</v>
      </c>
      <c r="DU97" s="31" t="e">
        <f>(DT97*(VLOOKUP(A97,#REF!,29,0)))-(IF(DO97="x",MROUND(DP97*(VLOOKUP(A97,#REF!,29,0)*0.08),0.05),0))</f>
        <v>#REF!</v>
      </c>
      <c r="DV97" s="31">
        <f t="shared" si="427"/>
        <v>0</v>
      </c>
      <c r="DW97" s="31" t="e">
        <f>(DV97*(VLOOKUP(A97,#REF!,31,0)))</f>
        <v>#REF!</v>
      </c>
      <c r="DX97" s="318" t="e">
        <f>VLOOKUP(A97,#REF!,33,0)</f>
        <v>#REF!</v>
      </c>
      <c r="DY97" s="31" t="e">
        <f t="shared" si="428"/>
        <v>#REF!</v>
      </c>
      <c r="DZ97" s="309" t="e">
        <f t="shared" si="372"/>
        <v>#REF!</v>
      </c>
      <c r="EA97" s="5"/>
      <c r="EB97" s="84" t="str">
        <f>IF(F97&gt;0,(VLOOKUP($A97,#REF!,29,0)*F97),"")</f>
        <v/>
      </c>
      <c r="EC97" s="77" t="str">
        <f>IF(G97&gt;0,(VLOOKUP($A97,#REF!,31,0)*G97),"")</f>
        <v/>
      </c>
      <c r="ED97" s="84" t="str">
        <f>IF(H97&gt;0,(VLOOKUP($A97,#REF!,29,0)*H97),"")</f>
        <v/>
      </c>
      <c r="EE97" s="77" t="str">
        <f>IF(I97&gt;0,(VLOOKUP($A97,#REF!,31,0)*I97),"")</f>
        <v/>
      </c>
      <c r="EF97" s="84" t="str">
        <f>IF(J97&gt;0,(VLOOKUP($A97,#REF!,29,0)*J97),"")</f>
        <v/>
      </c>
      <c r="EG97" s="77" t="str">
        <f>IF(K97&gt;0,(VLOOKUP($A97,#REF!,31,0)*K97),"")</f>
        <v/>
      </c>
      <c r="EH97" s="84" t="str">
        <f>IF(L97&gt;0,(VLOOKUP($A97,#REF!,29,0)*L97),"")</f>
        <v/>
      </c>
      <c r="EI97" s="77" t="str">
        <f>IF(M97&gt;0,(VLOOKUP($A97,#REF!,31,0)*M97),"")</f>
        <v/>
      </c>
      <c r="EJ97" s="84" t="str">
        <f>IF(N97&gt;0,(VLOOKUP($A97,#REF!,29,0)*N97),"")</f>
        <v/>
      </c>
      <c r="EK97" s="77" t="str">
        <f>IF(O97&gt;0,(VLOOKUP($A97,#REF!,31,0)*O97),"")</f>
        <v/>
      </c>
      <c r="EL97" s="84" t="str">
        <f>IF(P97&gt;0,(VLOOKUP($A97,#REF!,29,0)*P97),"")</f>
        <v/>
      </c>
      <c r="EM97" s="77" t="str">
        <f>IF(Q97&gt;0,(VLOOKUP($A97,#REF!,31,0)*Q97),"")</f>
        <v/>
      </c>
      <c r="EN97" s="84" t="str">
        <f>IF(R97&gt;0,(VLOOKUP($A97,#REF!,29,0)*R97),"")</f>
        <v/>
      </c>
      <c r="EO97" s="77" t="str">
        <f>IF(S97&gt;0,(VLOOKUP($A97,#REF!,31,0)*S97),"")</f>
        <v/>
      </c>
      <c r="EP97" s="84" t="str">
        <f>IF(T97&gt;0,(VLOOKUP($A97,#REF!,29,0)*T97),"")</f>
        <v/>
      </c>
      <c r="EQ97" s="77" t="str">
        <f>IF(U97&gt;0,(VLOOKUP($A97,#REF!,31,0)*U97),"")</f>
        <v/>
      </c>
      <c r="ER97" s="84" t="str">
        <f>IF(V97&gt;0,(VLOOKUP($A97,#REF!,29,0)*V97),"")</f>
        <v/>
      </c>
      <c r="ES97" s="77" t="str">
        <f>IF(W97&gt;0,(VLOOKUP($A97,#REF!,31,0)*W97),"")</f>
        <v/>
      </c>
      <c r="ET97" s="84" t="str">
        <f>IF(X97&gt;0,(VLOOKUP($A97,#REF!,29,0)*X97),"")</f>
        <v/>
      </c>
      <c r="EU97" s="77" t="str">
        <f>IF(Y97&gt;0,(VLOOKUP($A97,#REF!,31,0)*Y97),"")</f>
        <v/>
      </c>
      <c r="EV97" s="84" t="str">
        <f>IF(Z97&gt;0,(VLOOKUP($A97,#REF!,29,0)*Z97),"")</f>
        <v/>
      </c>
      <c r="EW97" s="77" t="str">
        <f>IF(AA97&gt;0,(VLOOKUP($A97,#REF!,31,0)*AA97),"")</f>
        <v/>
      </c>
      <c r="EX97" s="84" t="str">
        <f>IF(AB97&gt;0,(VLOOKUP($A97,#REF!,29,0)*AB97),"")</f>
        <v/>
      </c>
      <c r="EY97" s="77" t="str">
        <f>IF(AC97&gt;0,(VLOOKUP($A97,#REF!,31,0)*AC97),"")</f>
        <v/>
      </c>
      <c r="EZ97" s="84" t="str">
        <f>IF(AD97&gt;0,(VLOOKUP($A97,#REF!,29,0)*AD97),"")</f>
        <v/>
      </c>
      <c r="FA97" s="77" t="str">
        <f>IF(AE97&gt;0,(VLOOKUP($A97,#REF!,31,0)*AE97),"")</f>
        <v/>
      </c>
      <c r="FB97" s="84" t="str">
        <f>IF(AF97&gt;0,(VLOOKUP($A97,#REF!,29,0)*AF97),"")</f>
        <v/>
      </c>
      <c r="FC97" s="77" t="str">
        <f>IF(AG97&gt;0,(VLOOKUP($A97,#REF!,31,0)*AG97),"")</f>
        <v/>
      </c>
      <c r="FD97" s="84" t="str">
        <f>IF(AH97&gt;0,(VLOOKUP($A97,#REF!,29,0)*AH97),"")</f>
        <v/>
      </c>
      <c r="FE97" s="77" t="str">
        <f>IF(AI97&gt;0,(VLOOKUP($A97,#REF!,31,0)*AI97),"")</f>
        <v/>
      </c>
      <c r="FF97" s="84" t="str">
        <f>IF(AJ97&gt;0,(VLOOKUP($A97,#REF!,29,0)*AJ97),"")</f>
        <v/>
      </c>
      <c r="FG97" s="77" t="str">
        <f>IF(AK97&gt;0,(VLOOKUP($A97,#REF!,31,0)*AK97),"")</f>
        <v/>
      </c>
      <c r="FH97" s="84" t="str">
        <f>IF(AL97&gt;0,(VLOOKUP($A97,#REF!,29,0)*AL97),"")</f>
        <v/>
      </c>
      <c r="FI97" s="77" t="str">
        <f>IF(AM97&gt;0,(VLOOKUP($A97,#REF!,31,0)*AM97),"")</f>
        <v/>
      </c>
      <c r="FJ97" s="84" t="str">
        <f>IF(AN97&gt;0,(VLOOKUP($A97,#REF!,29,0)*AN97),"")</f>
        <v/>
      </c>
      <c r="FK97" s="77" t="str">
        <f>IF(AO97&gt;0,(VLOOKUP($A97,#REF!,31,0)*AO97),"")</f>
        <v/>
      </c>
      <c r="FL97" s="84" t="str">
        <f>IF(AP97&gt;0,(VLOOKUP($A97,#REF!,29,0)*AP97),"")</f>
        <v/>
      </c>
      <c r="FM97" s="77" t="str">
        <f>IF(AQ97&gt;0,(VLOOKUP($A97,#REF!,31,0)*AQ97),"")</f>
        <v/>
      </c>
      <c r="FN97" s="84" t="str">
        <f>IF(AR97&gt;0,(VLOOKUP($A97,#REF!,29,0)*AR97),"")</f>
        <v/>
      </c>
      <c r="FO97" s="77" t="str">
        <f>IF(AS97&gt;0,(VLOOKUP($A97,#REF!,31,0)*AS97),"")</f>
        <v/>
      </c>
      <c r="FP97" s="84" t="str">
        <f>IF(AT97&gt;0,(VLOOKUP($A97,#REF!,29,0)*AT97),"")</f>
        <v/>
      </c>
      <c r="FQ97" s="77" t="str">
        <f>IF(AU97&gt;0,(VLOOKUP($A97,#REF!,31,0)*AU97),"")</f>
        <v/>
      </c>
      <c r="FR97" s="84" t="str">
        <f>IF(AV97&gt;0,(VLOOKUP($A97,#REF!,29,0)*AV97),"")</f>
        <v/>
      </c>
      <c r="FS97" s="77" t="str">
        <f>IF(AW97&gt;0,(VLOOKUP($A97,#REF!,31,0)*AW97),"")</f>
        <v/>
      </c>
      <c r="FT97" s="84" t="str">
        <f>IF(AX97&gt;0,(VLOOKUP($A97,#REF!,29,0)*AX97),"")</f>
        <v/>
      </c>
      <c r="FU97" s="77" t="str">
        <f>IF(AY97&gt;0,(VLOOKUP($A97,#REF!,31,0)*AY97),"")</f>
        <v/>
      </c>
      <c r="FV97" s="84" t="str">
        <f>IF(AZ97&gt;0,(VLOOKUP($A97,#REF!,29,0)*AZ97),"")</f>
        <v/>
      </c>
      <c r="FW97" s="77" t="str">
        <f>IF(BA97&gt;0,(VLOOKUP($A97,#REF!,31,0)*BA97),"")</f>
        <v/>
      </c>
      <c r="FX97" s="84" t="str">
        <f>IF(BB97&gt;0,(VLOOKUP($A97,#REF!,29,0)*BB97),"")</f>
        <v/>
      </c>
      <c r="FY97" s="77" t="str">
        <f>IF(BC97&gt;0,(VLOOKUP($A97,#REF!,31,0)*BC97),"")</f>
        <v/>
      </c>
      <c r="FZ97" s="84" t="str">
        <f>IF(BD97&gt;0,(VLOOKUP($A97,#REF!,29,0)*BD97),"")</f>
        <v/>
      </c>
      <c r="GA97" s="77" t="str">
        <f>IF(BE97&gt;0,(VLOOKUP($A97,#REF!,31,0)*BE97),"")</f>
        <v/>
      </c>
      <c r="GB97" s="84" t="str">
        <f>IF(BF97&gt;0,(VLOOKUP($A97,#REF!,29,0)*BF97),"")</f>
        <v/>
      </c>
      <c r="GC97" s="77" t="str">
        <f>IF(BG97&gt;0,(VLOOKUP($A97,#REF!,31,0)*BG97),"")</f>
        <v/>
      </c>
      <c r="GD97" s="84" t="str">
        <f>IF(BH97&gt;0,(VLOOKUP($A97,#REF!,29,0)*BH97),"")</f>
        <v/>
      </c>
      <c r="GE97" s="77" t="str">
        <f>IF(BI97&gt;0,(VLOOKUP($A97,#REF!,31,0)*BI97),"")</f>
        <v/>
      </c>
      <c r="GF97" s="84" t="str">
        <f>IF(BJ97&gt;0,(VLOOKUP($A97,#REF!,29,0)*BJ97),"")</f>
        <v/>
      </c>
      <c r="GG97" s="77" t="str">
        <f>IF(BK97&gt;0,(VLOOKUP($A97,#REF!,31,0)*BK97),"")</f>
        <v/>
      </c>
      <c r="GH97" s="84" t="str">
        <f>IF(BL97&gt;0,(VLOOKUP($A97,#REF!,29,0)*BL97),"")</f>
        <v/>
      </c>
      <c r="GI97" s="77" t="str">
        <f>IF(BM97&gt;0,(VLOOKUP($A97,#REF!,31,0)*BM97),"")</f>
        <v/>
      </c>
      <c r="GJ97" s="84" t="str">
        <f>IF(BN97&gt;0,(VLOOKUP($A97,#REF!,29,0)*BN97),"")</f>
        <v/>
      </c>
      <c r="GK97" s="77" t="str">
        <f>IF(BO97&gt;0,(VLOOKUP($A97,#REF!,31,0)*BO97),"")</f>
        <v/>
      </c>
      <c r="GL97" s="84" t="str">
        <f>IF(BP97&gt;0,(VLOOKUP($A97,#REF!,29,0)*BP97),"")</f>
        <v/>
      </c>
      <c r="GM97" s="77" t="str">
        <f>IF(BQ97&gt;0,(VLOOKUP($A97,#REF!,31,0)*BQ97),"")</f>
        <v/>
      </c>
      <c r="GN97" s="84" t="str">
        <f>IF(BR97&gt;0,(VLOOKUP($A97,#REF!,29,0)*BR97),"")</f>
        <v/>
      </c>
      <c r="GO97" s="77" t="str">
        <f>IF(BS97&gt;0,(VLOOKUP($A97,#REF!,31,0)*BS97),"")</f>
        <v/>
      </c>
      <c r="GP97" s="84" t="str">
        <f>IF(BT97&gt;0,(VLOOKUP($A97,#REF!,29,0)*BT97),"")</f>
        <v/>
      </c>
      <c r="GQ97" s="77" t="str">
        <f>IF(BU97&gt;0,(VLOOKUP($A97,#REF!,31,0)*BU97),"")</f>
        <v/>
      </c>
      <c r="GR97" s="84" t="str">
        <f>IF(BV97&gt;0,(VLOOKUP($A97,#REF!,29,0)*BV97),"")</f>
        <v/>
      </c>
      <c r="GS97" s="77" t="str">
        <f>IF(BW97&gt;0,(VLOOKUP($A97,#REF!,31,0)*BW97),"")</f>
        <v/>
      </c>
      <c r="GT97" s="84" t="str">
        <f>IF(BX97&gt;0,(VLOOKUP($A97,#REF!,29,0)*BX97),"")</f>
        <v/>
      </c>
      <c r="GU97" s="77" t="str">
        <f>IF(BY97&gt;0,(VLOOKUP($A97,#REF!,31,0)*BY97),"")</f>
        <v/>
      </c>
      <c r="GV97" s="84" t="str">
        <f>IF(BZ97&gt;0,(VLOOKUP($A97,#REF!,29,0)*BZ97),"")</f>
        <v/>
      </c>
      <c r="GW97" s="77" t="str">
        <f>IF(CA97&gt;0,(VLOOKUP($A97,#REF!,31,0)*CA97),"")</f>
        <v/>
      </c>
      <c r="GX97" s="84" t="str">
        <f>IF(CB97&gt;0,(VLOOKUP($A97,#REF!,29,0)*CB97),"")</f>
        <v/>
      </c>
      <c r="GY97" s="77" t="str">
        <f>IF(CC97&gt;0,(VLOOKUP($A97,#REF!,31,0)*CC97),"")</f>
        <v/>
      </c>
      <c r="GZ97" s="84" t="str">
        <f>IF(CD97&gt;0,(VLOOKUP($A97,#REF!,29,0)*CD97),"")</f>
        <v/>
      </c>
      <c r="HA97" s="77" t="str">
        <f>IF(CE97&gt;0,(VLOOKUP($A97,#REF!,31,0)*CE97),"")</f>
        <v/>
      </c>
      <c r="HB97" s="84" t="str">
        <f>IF(CF97&gt;0,(VLOOKUP($A97,#REF!,29,0)*CF97),"")</f>
        <v/>
      </c>
      <c r="HC97" s="77" t="str">
        <f>IF(CG97&gt;0,(VLOOKUP($A97,#REF!,31,0)*CG97),"")</f>
        <v/>
      </c>
      <c r="HD97" s="84" t="str">
        <f>IF(CH97&gt;0,(VLOOKUP($A97,#REF!,29,0)*CH97),"")</f>
        <v/>
      </c>
      <c r="HE97" s="77" t="str">
        <f>IF(CI97&gt;0,(VLOOKUP($A97,#REF!,31,0)*CI97),"")</f>
        <v/>
      </c>
      <c r="HF97" s="84" t="str">
        <f>IF(CJ97&gt;0,(VLOOKUP($A97,#REF!,29,0)*CJ97),"")</f>
        <v/>
      </c>
      <c r="HG97" s="77" t="str">
        <f>IF(CK97&gt;0,(VLOOKUP($A97,#REF!,31,0)*CK97),"")</f>
        <v/>
      </c>
      <c r="HH97" s="84" t="str">
        <f>IF(CL97&gt;0,(VLOOKUP($A97,#REF!,29,0)*CL97),"")</f>
        <v/>
      </c>
      <c r="HI97" s="77" t="str">
        <f>IF(CM97&gt;0,(VLOOKUP($A97,#REF!,31,0)*CM97),"")</f>
        <v/>
      </c>
      <c r="HJ97" s="84" t="str">
        <f>IF(CN97&gt;0,(VLOOKUP($A97,#REF!,29,0)*CN97),"")</f>
        <v/>
      </c>
      <c r="HK97" s="77" t="str">
        <f>IF(CO97&gt;0,(VLOOKUP($A97,#REF!,31,0)*CO97),"")</f>
        <v/>
      </c>
      <c r="HL97" s="84" t="str">
        <f>IF(CP97&gt;0,(VLOOKUP($A97,#REF!,29,0)*CP97),"")</f>
        <v/>
      </c>
      <c r="HM97" s="77" t="str">
        <f>IF(CQ97&gt;0,(VLOOKUP($A97,#REF!,31,0)*CQ97),"")</f>
        <v/>
      </c>
      <c r="HN97" s="84" t="str">
        <f>IF(CR97&gt;0,(VLOOKUP($A97,#REF!,29,0)*CR97),"")</f>
        <v/>
      </c>
      <c r="HO97" s="77" t="str">
        <f>IF(CS97&gt;0,(VLOOKUP($A97,#REF!,31,0)*CS97),"")</f>
        <v/>
      </c>
      <c r="HP97" s="84" t="str">
        <f>IF(CT97&gt;0,(VLOOKUP($A97,#REF!,29,0)*CT97),"")</f>
        <v/>
      </c>
      <c r="HQ97" s="77" t="str">
        <f>IF(CU97&gt;0,(VLOOKUP($A97,#REF!,31,0)*CU97),"")</f>
        <v/>
      </c>
      <c r="HR97" s="84" t="str">
        <f>IF(CV97&gt;0,(VLOOKUP($A97,#REF!,29,0)*CV97),"")</f>
        <v/>
      </c>
      <c r="HS97" s="77" t="str">
        <f>IF(CW97&gt;0,(VLOOKUP($A97,#REF!,31,0)*CW97),"")</f>
        <v/>
      </c>
      <c r="HT97" s="84" t="str">
        <f>IF(CX97&gt;0,(VLOOKUP($A97,#REF!,29,0)*CX97),"")</f>
        <v/>
      </c>
      <c r="HU97" s="77" t="str">
        <f>IF(CY97&gt;0,(VLOOKUP($A97,#REF!,31,0)*CY97),"")</f>
        <v/>
      </c>
      <c r="HV97" s="84" t="str">
        <f>IF(CZ97&gt;0,(VLOOKUP($A97,#REF!,29,0)*CZ97),"")</f>
        <v/>
      </c>
      <c r="HW97" s="77" t="str">
        <f>IF(DA97&gt;0,(VLOOKUP($A97,#REF!,31,0)*DA97),"")</f>
        <v/>
      </c>
      <c r="HX97" s="84" t="str">
        <f>IF(DB97&gt;0,(VLOOKUP($A97,#REF!,29,0)*DB97),"")</f>
        <v/>
      </c>
      <c r="HY97" s="77" t="str">
        <f>IF(DC97&gt;0,(VLOOKUP($A97,#REF!,31,0)*DC97),"")</f>
        <v/>
      </c>
      <c r="HZ97" s="84" t="str">
        <f>IF(DD97&gt;0,(VLOOKUP($A97,#REF!,29,0)*DD97),"")</f>
        <v/>
      </c>
      <c r="IA97" s="77" t="str">
        <f>IF(DE97&gt;0,(VLOOKUP($A97,#REF!,31,0)*DE97),"")</f>
        <v/>
      </c>
      <c r="IB97" s="84" t="str">
        <f>IF(DF97&gt;0,(VLOOKUP($A97,#REF!,29,0)*DF97),"")</f>
        <v/>
      </c>
      <c r="IC97" s="77" t="str">
        <f>IF(DG97&gt;0,(VLOOKUP($A97,#REF!,31,0)*DG97),"")</f>
        <v/>
      </c>
      <c r="ID97" s="5"/>
      <c r="IE97" s="5"/>
      <c r="IF97" s="5"/>
    </row>
    <row r="98" spans="1:240" ht="15.75" thickBot="1" x14ac:dyDescent="0.3">
      <c r="A98" s="5" t="s">
        <v>307</v>
      </c>
      <c r="B98" s="220" t="s">
        <v>39</v>
      </c>
      <c r="C98" s="221" t="s">
        <v>40</v>
      </c>
      <c r="D98" s="217">
        <f t="shared" si="425"/>
        <v>151</v>
      </c>
      <c r="E98" s="215"/>
      <c r="F98" s="92"/>
      <c r="G98" s="81"/>
      <c r="H98" s="92"/>
      <c r="I98" s="81"/>
      <c r="J98" s="92"/>
      <c r="K98" s="81"/>
      <c r="L98" s="92"/>
      <c r="M98" s="81"/>
      <c r="N98" s="92"/>
      <c r="O98" s="81"/>
      <c r="P98" s="92"/>
      <c r="Q98" s="81"/>
      <c r="R98" s="92"/>
      <c r="S98" s="81"/>
      <c r="T98" s="92"/>
      <c r="U98" s="81"/>
      <c r="V98" s="92"/>
      <c r="W98" s="81"/>
      <c r="X98" s="92"/>
      <c r="Y98" s="81"/>
      <c r="Z98" s="92"/>
      <c r="AA98" s="193"/>
      <c r="AB98" s="92"/>
      <c r="AC98" s="81"/>
      <c r="AD98" s="92"/>
      <c r="AE98" s="193"/>
      <c r="AF98" s="92"/>
      <c r="AG98" s="81"/>
      <c r="AH98" s="92"/>
      <c r="AI98" s="81"/>
      <c r="AJ98" s="92"/>
      <c r="AK98" s="81"/>
      <c r="AL98" s="92"/>
      <c r="AM98" s="81"/>
      <c r="AN98" s="92"/>
      <c r="AO98" s="81"/>
      <c r="AP98" s="92"/>
      <c r="AQ98" s="81"/>
      <c r="AR98" s="92"/>
      <c r="AS98" s="81"/>
      <c r="AT98" s="92"/>
      <c r="AU98" s="81"/>
      <c r="AV98" s="92"/>
      <c r="AW98" s="81"/>
      <c r="AX98" s="92"/>
      <c r="AY98" s="81"/>
      <c r="AZ98" s="92"/>
      <c r="BA98" s="81"/>
      <c r="BB98" s="92"/>
      <c r="BC98" s="81"/>
      <c r="BD98" s="92"/>
      <c r="BE98" s="81"/>
      <c r="BF98" s="92"/>
      <c r="BG98" s="81"/>
      <c r="BH98" s="92"/>
      <c r="BI98" s="81"/>
      <c r="BJ98" s="92"/>
      <c r="BK98" s="81"/>
      <c r="BL98" s="92"/>
      <c r="BM98" s="81"/>
      <c r="BN98" s="92"/>
      <c r="BO98" s="81"/>
      <c r="BP98" s="92"/>
      <c r="BQ98" s="193"/>
      <c r="BR98" s="92"/>
      <c r="BS98" s="81"/>
      <c r="BT98" s="92"/>
      <c r="BU98" s="81"/>
      <c r="BV98" s="92"/>
      <c r="BW98" s="81"/>
      <c r="BX98" s="92"/>
      <c r="BY98" s="81"/>
      <c r="BZ98" s="92"/>
      <c r="CA98" s="81"/>
      <c r="CB98" s="92"/>
      <c r="CC98" s="193"/>
      <c r="CD98" s="92"/>
      <c r="CE98" s="81"/>
      <c r="CF98" s="92"/>
      <c r="CG98" s="81"/>
      <c r="CH98" s="92"/>
      <c r="CI98" s="81"/>
      <c r="CJ98" s="92"/>
      <c r="CK98" s="81"/>
      <c r="CL98" s="92"/>
      <c r="CM98" s="81"/>
      <c r="CN98" s="92"/>
      <c r="CO98" s="81"/>
      <c r="CP98" s="92"/>
      <c r="CQ98" s="81"/>
      <c r="CR98" s="92"/>
      <c r="CS98" s="81"/>
      <c r="CT98" s="92"/>
      <c r="CU98" s="193"/>
      <c r="CV98" s="92"/>
      <c r="CW98" s="81"/>
      <c r="CX98" s="92"/>
      <c r="CY98" s="81"/>
      <c r="CZ98" s="92"/>
      <c r="DA98" s="81"/>
      <c r="DB98" s="92"/>
      <c r="DC98" s="81"/>
      <c r="DD98" s="92"/>
      <c r="DE98" s="193"/>
      <c r="DF98" s="92"/>
      <c r="DG98" s="193"/>
      <c r="DH98" s="73"/>
      <c r="DI98" s="78"/>
      <c r="DJ98" s="79"/>
      <c r="DK98" s="73"/>
      <c r="DL98" s="207">
        <v>139</v>
      </c>
      <c r="DM98" s="79">
        <v>12</v>
      </c>
      <c r="DN98" s="5"/>
      <c r="DO98" s="12"/>
      <c r="DP98" s="311"/>
      <c r="DQ98" s="5"/>
      <c r="DR98" s="227"/>
      <c r="DS98" s="5"/>
      <c r="DT98" s="31">
        <f t="shared" si="426"/>
        <v>139</v>
      </c>
      <c r="DU98" s="31" t="e">
        <f>(DT98*(VLOOKUP(A98,#REF!,29,0)))-(IF(DO98="x",MROUND(DP98*(VLOOKUP(A98,#REF!,29,0)*0.08),0.05),0))</f>
        <v>#REF!</v>
      </c>
      <c r="DV98" s="31">
        <f t="shared" si="427"/>
        <v>12</v>
      </c>
      <c r="DW98" s="31" t="e">
        <f>(DV98*(VLOOKUP(A98,#REF!,31,0)))</f>
        <v>#REF!</v>
      </c>
      <c r="DX98" s="318" t="e">
        <f>VLOOKUP(A98,#REF!,33,0)</f>
        <v>#REF!</v>
      </c>
      <c r="DY98" s="31" t="e">
        <f t="shared" si="428"/>
        <v>#REF!</v>
      </c>
      <c r="DZ98" s="309" t="e">
        <f t="shared" si="372"/>
        <v>#REF!</v>
      </c>
      <c r="EA98" s="5"/>
      <c r="EB98" s="84" t="str">
        <f>IF(F98&gt;0,(VLOOKUP($A98,#REF!,29,0)*F98),"")</f>
        <v/>
      </c>
      <c r="EC98" s="77" t="str">
        <f>IF(G98&gt;0,(VLOOKUP($A98,#REF!,31,0)*G98),"")</f>
        <v/>
      </c>
      <c r="ED98" s="84" t="str">
        <f>IF(H98&gt;0,(VLOOKUP($A98,#REF!,29,0)*H98),"")</f>
        <v/>
      </c>
      <c r="EE98" s="77" t="str">
        <f>IF(I98&gt;0,(VLOOKUP($A98,#REF!,31,0)*I98),"")</f>
        <v/>
      </c>
      <c r="EF98" s="84" t="str">
        <f>IF(J98&gt;0,(VLOOKUP($A98,#REF!,29,0)*J98),"")</f>
        <v/>
      </c>
      <c r="EG98" s="77" t="str">
        <f>IF(K98&gt;0,(VLOOKUP($A98,#REF!,31,0)*K98),"")</f>
        <v/>
      </c>
      <c r="EH98" s="84" t="str">
        <f>IF(L98&gt;0,(VLOOKUP($A98,#REF!,29,0)*L98),"")</f>
        <v/>
      </c>
      <c r="EI98" s="77" t="str">
        <f>IF(M98&gt;0,(VLOOKUP($A98,#REF!,31,0)*M98),"")</f>
        <v/>
      </c>
      <c r="EJ98" s="84" t="str">
        <f>IF(N98&gt;0,(VLOOKUP($A98,#REF!,29,0)*N98),"")</f>
        <v/>
      </c>
      <c r="EK98" s="77" t="str">
        <f>IF(O98&gt;0,(VLOOKUP($A98,#REF!,31,0)*O98),"")</f>
        <v/>
      </c>
      <c r="EL98" s="84" t="str">
        <f>IF(P98&gt;0,(VLOOKUP($A98,#REF!,29,0)*P98),"")</f>
        <v/>
      </c>
      <c r="EM98" s="77" t="str">
        <f>IF(Q98&gt;0,(VLOOKUP($A98,#REF!,31,0)*Q98),"")</f>
        <v/>
      </c>
      <c r="EN98" s="84" t="str">
        <f>IF(R98&gt;0,(VLOOKUP($A98,#REF!,29,0)*R98),"")</f>
        <v/>
      </c>
      <c r="EO98" s="77" t="str">
        <f>IF(S98&gt;0,(VLOOKUP($A98,#REF!,31,0)*S98),"")</f>
        <v/>
      </c>
      <c r="EP98" s="84" t="str">
        <f>IF(T98&gt;0,(VLOOKUP($A98,#REF!,29,0)*T98),"")</f>
        <v/>
      </c>
      <c r="EQ98" s="77" t="str">
        <f>IF(U98&gt;0,(VLOOKUP($A98,#REF!,31,0)*U98),"")</f>
        <v/>
      </c>
      <c r="ER98" s="84" t="str">
        <f>IF(V98&gt;0,(VLOOKUP($A98,#REF!,29,0)*V98),"")</f>
        <v/>
      </c>
      <c r="ES98" s="77" t="str">
        <f>IF(W98&gt;0,(VLOOKUP($A98,#REF!,31,0)*W98),"")</f>
        <v/>
      </c>
      <c r="ET98" s="84" t="str">
        <f>IF(X98&gt;0,(VLOOKUP($A98,#REF!,29,0)*X98),"")</f>
        <v/>
      </c>
      <c r="EU98" s="77" t="str">
        <f>IF(Y98&gt;0,(VLOOKUP($A98,#REF!,31,0)*Y98),"")</f>
        <v/>
      </c>
      <c r="EV98" s="84" t="str">
        <f>IF(Z98&gt;0,(VLOOKUP($A98,#REF!,29,0)*Z98),"")</f>
        <v/>
      </c>
      <c r="EW98" s="77" t="str">
        <f>IF(AA98&gt;0,(VLOOKUP($A98,#REF!,31,0)*AA98),"")</f>
        <v/>
      </c>
      <c r="EX98" s="84" t="str">
        <f>IF(AB98&gt;0,(VLOOKUP($A98,#REF!,29,0)*AB98),"")</f>
        <v/>
      </c>
      <c r="EY98" s="77" t="str">
        <f>IF(AC98&gt;0,(VLOOKUP($A98,#REF!,31,0)*AC98),"")</f>
        <v/>
      </c>
      <c r="EZ98" s="84" t="str">
        <f>IF(AD98&gt;0,(VLOOKUP($A98,#REF!,29,0)*AD98),"")</f>
        <v/>
      </c>
      <c r="FA98" s="77" t="str">
        <f>IF(AE98&gt;0,(VLOOKUP($A98,#REF!,31,0)*AE98),"")</f>
        <v/>
      </c>
      <c r="FB98" s="84" t="str">
        <f>IF(AF98&gt;0,(VLOOKUP($A98,#REF!,29,0)*AF98),"")</f>
        <v/>
      </c>
      <c r="FC98" s="77" t="str">
        <f>IF(AG98&gt;0,(VLOOKUP($A98,#REF!,31,0)*AG98),"")</f>
        <v/>
      </c>
      <c r="FD98" s="84" t="str">
        <f>IF(AH98&gt;0,(VLOOKUP($A98,#REF!,29,0)*AH98),"")</f>
        <v/>
      </c>
      <c r="FE98" s="77" t="str">
        <f>IF(AI98&gt;0,(VLOOKUP($A98,#REF!,31,0)*AI98),"")</f>
        <v/>
      </c>
      <c r="FF98" s="84" t="str">
        <f>IF(AJ98&gt;0,(VLOOKUP($A98,#REF!,29,0)*AJ98),"")</f>
        <v/>
      </c>
      <c r="FG98" s="77" t="str">
        <f>IF(AK98&gt;0,(VLOOKUP($A98,#REF!,31,0)*AK98),"")</f>
        <v/>
      </c>
      <c r="FH98" s="84" t="str">
        <f>IF(AL98&gt;0,(VLOOKUP($A98,#REF!,29,0)*AL98),"")</f>
        <v/>
      </c>
      <c r="FI98" s="77" t="str">
        <f>IF(AM98&gt;0,(VLOOKUP($A98,#REF!,31,0)*AM98),"")</f>
        <v/>
      </c>
      <c r="FJ98" s="84" t="str">
        <f>IF(AN98&gt;0,(VLOOKUP($A98,#REF!,29,0)*AN98),"")</f>
        <v/>
      </c>
      <c r="FK98" s="77" t="str">
        <f>IF(AO98&gt;0,(VLOOKUP($A98,#REF!,31,0)*AO98),"")</f>
        <v/>
      </c>
      <c r="FL98" s="84" t="str">
        <f>IF(AP98&gt;0,(VLOOKUP($A98,#REF!,29,0)*AP98),"")</f>
        <v/>
      </c>
      <c r="FM98" s="77" t="str">
        <f>IF(AQ98&gt;0,(VLOOKUP($A98,#REF!,31,0)*AQ98),"")</f>
        <v/>
      </c>
      <c r="FN98" s="84" t="str">
        <f>IF(AR98&gt;0,(VLOOKUP($A98,#REF!,29,0)*AR98),"")</f>
        <v/>
      </c>
      <c r="FO98" s="77" t="str">
        <f>IF(AS98&gt;0,(VLOOKUP($A98,#REF!,31,0)*AS98),"")</f>
        <v/>
      </c>
      <c r="FP98" s="84" t="str">
        <f>IF(AT98&gt;0,(VLOOKUP($A98,#REF!,29,0)*AT98),"")</f>
        <v/>
      </c>
      <c r="FQ98" s="77" t="str">
        <f>IF(AU98&gt;0,(VLOOKUP($A98,#REF!,31,0)*AU98),"")</f>
        <v/>
      </c>
      <c r="FR98" s="84" t="str">
        <f>IF(AV98&gt;0,(VLOOKUP($A98,#REF!,29,0)*AV98),"")</f>
        <v/>
      </c>
      <c r="FS98" s="77" t="str">
        <f>IF(AW98&gt;0,(VLOOKUP($A98,#REF!,31,0)*AW98),"")</f>
        <v/>
      </c>
      <c r="FT98" s="84" t="str">
        <f>IF(AX98&gt;0,(VLOOKUP($A98,#REF!,29,0)*AX98),"")</f>
        <v/>
      </c>
      <c r="FU98" s="77" t="str">
        <f>IF(AY98&gt;0,(VLOOKUP($A98,#REF!,31,0)*AY98),"")</f>
        <v/>
      </c>
      <c r="FV98" s="84" t="str">
        <f>IF(AZ98&gt;0,(VLOOKUP($A98,#REF!,29,0)*AZ98),"")</f>
        <v/>
      </c>
      <c r="FW98" s="77" t="str">
        <f>IF(BA98&gt;0,(VLOOKUP($A98,#REF!,31,0)*BA98),"")</f>
        <v/>
      </c>
      <c r="FX98" s="84" t="str">
        <f>IF(BB98&gt;0,(VLOOKUP($A98,#REF!,29,0)*BB98),"")</f>
        <v/>
      </c>
      <c r="FY98" s="77" t="str">
        <f>IF(BC98&gt;0,(VLOOKUP($A98,#REF!,31,0)*BC98),"")</f>
        <v/>
      </c>
      <c r="FZ98" s="84" t="str">
        <f>IF(BD98&gt;0,(VLOOKUP($A98,#REF!,29,0)*BD98),"")</f>
        <v/>
      </c>
      <c r="GA98" s="77" t="str">
        <f>IF(BE98&gt;0,(VLOOKUP($A98,#REF!,31,0)*BE98),"")</f>
        <v/>
      </c>
      <c r="GB98" s="84" t="str">
        <f>IF(BF98&gt;0,(VLOOKUP($A98,#REF!,29,0)*BF98),"")</f>
        <v/>
      </c>
      <c r="GC98" s="77" t="str">
        <f>IF(BG98&gt;0,(VLOOKUP($A98,#REF!,31,0)*BG98),"")</f>
        <v/>
      </c>
      <c r="GD98" s="84" t="str">
        <f>IF(BH98&gt;0,(VLOOKUP($A98,#REF!,29,0)*BH98),"")</f>
        <v/>
      </c>
      <c r="GE98" s="77" t="str">
        <f>IF(BI98&gt;0,(VLOOKUP($A98,#REF!,31,0)*BI98),"")</f>
        <v/>
      </c>
      <c r="GF98" s="84" t="str">
        <f>IF(BJ98&gt;0,(VLOOKUP($A98,#REF!,29,0)*BJ98),"")</f>
        <v/>
      </c>
      <c r="GG98" s="77" t="str">
        <f>IF(BK98&gt;0,(VLOOKUP($A98,#REF!,31,0)*BK98),"")</f>
        <v/>
      </c>
      <c r="GH98" s="84" t="str">
        <f>IF(BL98&gt;0,(VLOOKUP($A98,#REF!,29,0)*BL98),"")</f>
        <v/>
      </c>
      <c r="GI98" s="77" t="str">
        <f>IF(BM98&gt;0,(VLOOKUP($A98,#REF!,31,0)*BM98),"")</f>
        <v/>
      </c>
      <c r="GJ98" s="84" t="str">
        <f>IF(BN98&gt;0,(VLOOKUP($A98,#REF!,29,0)*BN98),"")</f>
        <v/>
      </c>
      <c r="GK98" s="77" t="str">
        <f>IF(BO98&gt;0,(VLOOKUP($A98,#REF!,31,0)*BO98),"")</f>
        <v/>
      </c>
      <c r="GL98" s="84" t="str">
        <f>IF(BP98&gt;0,(VLOOKUP($A98,#REF!,29,0)*BP98),"")</f>
        <v/>
      </c>
      <c r="GM98" s="77" t="str">
        <f>IF(BQ98&gt;0,(VLOOKUP($A98,#REF!,31,0)*BQ98),"")</f>
        <v/>
      </c>
      <c r="GN98" s="84" t="str">
        <f>IF(BR98&gt;0,(VLOOKUP($A98,#REF!,29,0)*BR98),"")</f>
        <v/>
      </c>
      <c r="GO98" s="77" t="str">
        <f>IF(BS98&gt;0,(VLOOKUP($A98,#REF!,31,0)*BS98),"")</f>
        <v/>
      </c>
      <c r="GP98" s="84" t="str">
        <f>IF(BT98&gt;0,(VLOOKUP($A98,#REF!,29,0)*BT98),"")</f>
        <v/>
      </c>
      <c r="GQ98" s="77" t="str">
        <f>IF(BU98&gt;0,(VLOOKUP($A98,#REF!,31,0)*BU98),"")</f>
        <v/>
      </c>
      <c r="GR98" s="84" t="str">
        <f>IF(BV98&gt;0,(VLOOKUP($A98,#REF!,29,0)*BV98),"")</f>
        <v/>
      </c>
      <c r="GS98" s="77" t="str">
        <f>IF(BW98&gt;0,(VLOOKUP($A98,#REF!,31,0)*BW98),"")</f>
        <v/>
      </c>
      <c r="GT98" s="84" t="str">
        <f>IF(BX98&gt;0,(VLOOKUP($A98,#REF!,29,0)*BX98),"")</f>
        <v/>
      </c>
      <c r="GU98" s="77" t="str">
        <f>IF(BY98&gt;0,(VLOOKUP($A98,#REF!,31,0)*BY98),"")</f>
        <v/>
      </c>
      <c r="GV98" s="84" t="str">
        <f>IF(BZ98&gt;0,(VLOOKUP($A98,#REF!,29,0)*BZ98),"")</f>
        <v/>
      </c>
      <c r="GW98" s="77" t="str">
        <f>IF(CA98&gt;0,(VLOOKUP($A98,#REF!,31,0)*CA98),"")</f>
        <v/>
      </c>
      <c r="GX98" s="84" t="str">
        <f>IF(CB98&gt;0,(VLOOKUP($A98,#REF!,29,0)*CB98),"")</f>
        <v/>
      </c>
      <c r="GY98" s="77" t="str">
        <f>IF(CC98&gt;0,(VLOOKUP($A98,#REF!,31,0)*CC98),"")</f>
        <v/>
      </c>
      <c r="GZ98" s="84" t="str">
        <f>IF(CD98&gt;0,(VLOOKUP($A98,#REF!,29,0)*CD98),"")</f>
        <v/>
      </c>
      <c r="HA98" s="77" t="str">
        <f>IF(CE98&gt;0,(VLOOKUP($A98,#REF!,31,0)*CE98),"")</f>
        <v/>
      </c>
      <c r="HB98" s="84" t="str">
        <f>IF(CF98&gt;0,(VLOOKUP($A98,#REF!,29,0)*CF98),"")</f>
        <v/>
      </c>
      <c r="HC98" s="77" t="str">
        <f>IF(CG98&gt;0,(VLOOKUP($A98,#REF!,31,0)*CG98),"")</f>
        <v/>
      </c>
      <c r="HD98" s="84" t="str">
        <f>IF(CH98&gt;0,(VLOOKUP($A98,#REF!,29,0)*CH98),"")</f>
        <v/>
      </c>
      <c r="HE98" s="77" t="str">
        <f>IF(CI98&gt;0,(VLOOKUP($A98,#REF!,31,0)*CI98),"")</f>
        <v/>
      </c>
      <c r="HF98" s="84" t="str">
        <f>IF(CJ98&gt;0,(VLOOKUP($A98,#REF!,29,0)*CJ98),"")</f>
        <v/>
      </c>
      <c r="HG98" s="77" t="str">
        <f>IF(CK98&gt;0,(VLOOKUP($A98,#REF!,31,0)*CK98),"")</f>
        <v/>
      </c>
      <c r="HH98" s="84" t="str">
        <f>IF(CL98&gt;0,(VLOOKUP($A98,#REF!,29,0)*CL98),"")</f>
        <v/>
      </c>
      <c r="HI98" s="77" t="str">
        <f>IF(CM98&gt;0,(VLOOKUP($A98,#REF!,31,0)*CM98),"")</f>
        <v/>
      </c>
      <c r="HJ98" s="84" t="str">
        <f>IF(CN98&gt;0,(VLOOKUP($A98,#REF!,29,0)*CN98),"")</f>
        <v/>
      </c>
      <c r="HK98" s="77" t="str">
        <f>IF(CO98&gt;0,(VLOOKUP($A98,#REF!,31,0)*CO98),"")</f>
        <v/>
      </c>
      <c r="HL98" s="84" t="str">
        <f>IF(CP98&gt;0,(VLOOKUP($A98,#REF!,29,0)*CP98),"")</f>
        <v/>
      </c>
      <c r="HM98" s="77" t="str">
        <f>IF(CQ98&gt;0,(VLOOKUP($A98,#REF!,31,0)*CQ98),"")</f>
        <v/>
      </c>
      <c r="HN98" s="84" t="str">
        <f>IF(CR98&gt;0,(VLOOKUP($A98,#REF!,29,0)*CR98),"")</f>
        <v/>
      </c>
      <c r="HO98" s="77" t="str">
        <f>IF(CS98&gt;0,(VLOOKUP($A98,#REF!,31,0)*CS98),"")</f>
        <v/>
      </c>
      <c r="HP98" s="84" t="str">
        <f>IF(CT98&gt;0,(VLOOKUP($A98,#REF!,29,0)*CT98),"")</f>
        <v/>
      </c>
      <c r="HQ98" s="77" t="str">
        <f>IF(CU98&gt;0,(VLOOKUP($A98,#REF!,31,0)*CU98),"")</f>
        <v/>
      </c>
      <c r="HR98" s="84" t="str">
        <f>IF(CV98&gt;0,(VLOOKUP($A98,#REF!,29,0)*CV98),"")</f>
        <v/>
      </c>
      <c r="HS98" s="77" t="str">
        <f>IF(CW98&gt;0,(VLOOKUP($A98,#REF!,31,0)*CW98),"")</f>
        <v/>
      </c>
      <c r="HT98" s="84" t="str">
        <f>IF(CX98&gt;0,(VLOOKUP($A98,#REF!,29,0)*CX98),"")</f>
        <v/>
      </c>
      <c r="HU98" s="77" t="str">
        <f>IF(CY98&gt;0,(VLOOKUP($A98,#REF!,31,0)*CY98),"")</f>
        <v/>
      </c>
      <c r="HV98" s="84" t="str">
        <f>IF(CZ98&gt;0,(VLOOKUP($A98,#REF!,29,0)*CZ98),"")</f>
        <v/>
      </c>
      <c r="HW98" s="77" t="str">
        <f>IF(DA98&gt;0,(VLOOKUP($A98,#REF!,31,0)*DA98),"")</f>
        <v/>
      </c>
      <c r="HX98" s="84" t="str">
        <f>IF(DB98&gt;0,(VLOOKUP($A98,#REF!,29,0)*DB98),"")</f>
        <v/>
      </c>
      <c r="HY98" s="77" t="str">
        <f>IF(DC98&gt;0,(VLOOKUP($A98,#REF!,31,0)*DC98),"")</f>
        <v/>
      </c>
      <c r="HZ98" s="84" t="str">
        <f>IF(DD98&gt;0,(VLOOKUP($A98,#REF!,29,0)*DD98),"")</f>
        <v/>
      </c>
      <c r="IA98" s="77" t="str">
        <f>IF(DE98&gt;0,(VLOOKUP($A98,#REF!,31,0)*DE98),"")</f>
        <v/>
      </c>
      <c r="IB98" s="84" t="str">
        <f>IF(DF98&gt;0,(VLOOKUP($A98,#REF!,29,0)*DF98),"")</f>
        <v/>
      </c>
      <c r="IC98" s="77" t="str">
        <f>IF(DG98&gt;0,(VLOOKUP($A98,#REF!,31,0)*DG98),"")</f>
        <v/>
      </c>
      <c r="ID98" s="5"/>
      <c r="IE98" s="5"/>
      <c r="IF98" s="5"/>
    </row>
    <row r="99" spans="1:240" ht="15.75" thickBot="1" x14ac:dyDescent="0.3">
      <c r="A99" s="203" t="s">
        <v>313</v>
      </c>
      <c r="B99" s="201">
        <f>COUNTA(A91:A98)</f>
        <v>8</v>
      </c>
      <c r="C99" s="198" t="s">
        <v>169</v>
      </c>
      <c r="D99" s="229">
        <f t="shared" si="425"/>
        <v>999.5</v>
      </c>
      <c r="E99" s="216"/>
      <c r="F99" s="47">
        <f>SUM(F91:F98)</f>
        <v>0</v>
      </c>
      <c r="G99" s="58">
        <f>SUM(G91:G98)</f>
        <v>0</v>
      </c>
      <c r="H99" s="47">
        <f t="shared" ref="H99:I99" si="429">SUM(H91:H98)</f>
        <v>0</v>
      </c>
      <c r="I99" s="58">
        <f t="shared" si="429"/>
        <v>0</v>
      </c>
      <c r="J99" s="47">
        <f>SUM(J91:J98)</f>
        <v>0</v>
      </c>
      <c r="K99" s="58">
        <f>SUM(K91:K98)</f>
        <v>0</v>
      </c>
      <c r="L99" s="47">
        <f>SUM(L91:L98)</f>
        <v>0</v>
      </c>
      <c r="M99" s="58">
        <f>SUM(M91:M98)</f>
        <v>0</v>
      </c>
      <c r="N99" s="47">
        <f t="shared" ref="N99:DC99" si="430">SUM(N91:N98)</f>
        <v>0</v>
      </c>
      <c r="O99" s="58">
        <f t="shared" si="430"/>
        <v>0</v>
      </c>
      <c r="P99" s="47">
        <f t="shared" ref="P99:Q99" si="431">SUM(P91:P98)</f>
        <v>0</v>
      </c>
      <c r="Q99" s="58">
        <f t="shared" si="431"/>
        <v>0</v>
      </c>
      <c r="R99" s="47">
        <f t="shared" ref="R99:S99" si="432">SUM(R91:R98)</f>
        <v>0</v>
      </c>
      <c r="S99" s="58">
        <f t="shared" si="432"/>
        <v>0</v>
      </c>
      <c r="T99" s="47">
        <f t="shared" ref="T99:U99" si="433">SUM(T91:T98)</f>
        <v>0</v>
      </c>
      <c r="U99" s="58">
        <f t="shared" si="433"/>
        <v>0</v>
      </c>
      <c r="V99" s="47">
        <f t="shared" ref="V99:W99" si="434">SUM(V91:V98)</f>
        <v>0</v>
      </c>
      <c r="W99" s="58">
        <f t="shared" si="434"/>
        <v>0</v>
      </c>
      <c r="X99" s="47">
        <f t="shared" ref="X99:Y99" si="435">SUM(X91:X98)</f>
        <v>0</v>
      </c>
      <c r="Y99" s="58">
        <f t="shared" si="435"/>
        <v>0</v>
      </c>
      <c r="Z99" s="47">
        <f>SUM(Z91:Z98)</f>
        <v>0</v>
      </c>
      <c r="AA99" s="189">
        <f>SUM(AA91:AA98)</f>
        <v>0</v>
      </c>
      <c r="AB99" s="47">
        <f t="shared" ref="AB99:AC99" si="436">SUM(AB91:AB98)</f>
        <v>0</v>
      </c>
      <c r="AC99" s="58">
        <f t="shared" si="436"/>
        <v>0</v>
      </c>
      <c r="AD99" s="47">
        <f>SUM(AD91:AD98)</f>
        <v>0</v>
      </c>
      <c r="AE99" s="189">
        <f>SUM(AE91:AE98)</f>
        <v>0</v>
      </c>
      <c r="AF99" s="47">
        <f>SUM(AF91:AF98)</f>
        <v>0</v>
      </c>
      <c r="AG99" s="58">
        <f>SUM(AG91:AG98)</f>
        <v>0</v>
      </c>
      <c r="AH99" s="47">
        <f t="shared" ref="AH99:AI99" si="437">SUM(AH91:AH98)</f>
        <v>0</v>
      </c>
      <c r="AI99" s="58">
        <f t="shared" si="437"/>
        <v>0</v>
      </c>
      <c r="AJ99" s="47">
        <f t="shared" ref="AJ99:AK99" si="438">SUM(AJ91:AJ98)</f>
        <v>0</v>
      </c>
      <c r="AK99" s="58">
        <f t="shared" si="438"/>
        <v>0</v>
      </c>
      <c r="AL99" s="47">
        <f>SUM(AL91:AL98)</f>
        <v>0</v>
      </c>
      <c r="AM99" s="58">
        <f>SUM(AM91:AM98)</f>
        <v>0</v>
      </c>
      <c r="AN99" s="47">
        <f t="shared" ref="AN99:AO99" si="439">SUM(AN91:AN98)</f>
        <v>0</v>
      </c>
      <c r="AO99" s="58">
        <f t="shared" si="439"/>
        <v>0</v>
      </c>
      <c r="AP99" s="47">
        <f t="shared" ref="AP99:AQ99" si="440">SUM(AP91:AP98)</f>
        <v>0</v>
      </c>
      <c r="AQ99" s="58">
        <f t="shared" si="440"/>
        <v>0</v>
      </c>
      <c r="AR99" s="47">
        <f t="shared" si="430"/>
        <v>0</v>
      </c>
      <c r="AS99" s="58">
        <f t="shared" si="430"/>
        <v>0</v>
      </c>
      <c r="AT99" s="47">
        <f t="shared" si="430"/>
        <v>0</v>
      </c>
      <c r="AU99" s="58">
        <f t="shared" si="430"/>
        <v>0</v>
      </c>
      <c r="AV99" s="47">
        <f t="shared" ref="AV99:AW99" si="441">SUM(AV91:AV98)</f>
        <v>0</v>
      </c>
      <c r="AW99" s="58">
        <f t="shared" si="441"/>
        <v>0</v>
      </c>
      <c r="AX99" s="47">
        <f t="shared" ref="AX99:BM99" si="442">SUM(AX91:AX98)</f>
        <v>0</v>
      </c>
      <c r="AY99" s="58">
        <f t="shared" si="442"/>
        <v>0</v>
      </c>
      <c r="AZ99" s="47">
        <f t="shared" si="442"/>
        <v>0</v>
      </c>
      <c r="BA99" s="58">
        <f t="shared" si="442"/>
        <v>0</v>
      </c>
      <c r="BB99" s="47">
        <f t="shared" si="442"/>
        <v>0</v>
      </c>
      <c r="BC99" s="58">
        <f t="shared" si="442"/>
        <v>0</v>
      </c>
      <c r="BD99" s="47">
        <f t="shared" si="442"/>
        <v>0</v>
      </c>
      <c r="BE99" s="58">
        <f t="shared" si="442"/>
        <v>0</v>
      </c>
      <c r="BF99" s="47">
        <f t="shared" si="442"/>
        <v>0</v>
      </c>
      <c r="BG99" s="58">
        <f t="shared" si="442"/>
        <v>0</v>
      </c>
      <c r="BH99" s="47">
        <f t="shared" si="442"/>
        <v>0</v>
      </c>
      <c r="BI99" s="58">
        <f t="shared" si="442"/>
        <v>0</v>
      </c>
      <c r="BJ99" s="47">
        <f t="shared" si="442"/>
        <v>20</v>
      </c>
      <c r="BK99" s="58">
        <f t="shared" si="442"/>
        <v>0</v>
      </c>
      <c r="BL99" s="47">
        <f t="shared" si="442"/>
        <v>0</v>
      </c>
      <c r="BM99" s="58">
        <f t="shared" si="442"/>
        <v>0</v>
      </c>
      <c r="BN99" s="47">
        <f t="shared" si="430"/>
        <v>0</v>
      </c>
      <c r="BO99" s="58">
        <f t="shared" si="430"/>
        <v>0</v>
      </c>
      <c r="BP99" s="47">
        <f>SUM(BP91:BP98)</f>
        <v>0</v>
      </c>
      <c r="BQ99" s="189">
        <f>SUM(BQ91:BQ98)</f>
        <v>0</v>
      </c>
      <c r="BR99" s="47">
        <f t="shared" si="430"/>
        <v>0</v>
      </c>
      <c r="BS99" s="58">
        <f t="shared" si="430"/>
        <v>0</v>
      </c>
      <c r="BT99" s="47">
        <f t="shared" ref="BT99:BU99" si="443">SUM(BT91:BT98)</f>
        <v>0</v>
      </c>
      <c r="BU99" s="58">
        <f t="shared" si="443"/>
        <v>0</v>
      </c>
      <c r="BV99" s="47">
        <f t="shared" ref="BV99:BW99" si="444">SUM(BV91:BV98)</f>
        <v>0</v>
      </c>
      <c r="BW99" s="58">
        <f t="shared" si="444"/>
        <v>0</v>
      </c>
      <c r="BX99" s="47">
        <f t="shared" ref="BX99:CE99" si="445">SUM(BX91:BX98)</f>
        <v>0</v>
      </c>
      <c r="BY99" s="58">
        <f t="shared" si="445"/>
        <v>0</v>
      </c>
      <c r="BZ99" s="47">
        <f t="shared" si="445"/>
        <v>0</v>
      </c>
      <c r="CA99" s="58">
        <f t="shared" si="445"/>
        <v>0</v>
      </c>
      <c r="CB99" s="47">
        <f t="shared" si="445"/>
        <v>0</v>
      </c>
      <c r="CC99" s="189">
        <f t="shared" si="445"/>
        <v>0</v>
      </c>
      <c r="CD99" s="47">
        <f t="shared" si="445"/>
        <v>0</v>
      </c>
      <c r="CE99" s="58">
        <f t="shared" si="445"/>
        <v>0</v>
      </c>
      <c r="CF99" s="47">
        <f t="shared" si="430"/>
        <v>0</v>
      </c>
      <c r="CG99" s="58">
        <f t="shared" si="430"/>
        <v>0</v>
      </c>
      <c r="CH99" s="47">
        <f t="shared" si="430"/>
        <v>0</v>
      </c>
      <c r="CI99" s="58">
        <f t="shared" si="430"/>
        <v>0</v>
      </c>
      <c r="CJ99" s="47">
        <f t="shared" ref="CJ99:CK99" si="446">SUM(CJ91:CJ98)</f>
        <v>0</v>
      </c>
      <c r="CK99" s="58">
        <f t="shared" si="446"/>
        <v>0</v>
      </c>
      <c r="CL99" s="47">
        <f t="shared" si="430"/>
        <v>0</v>
      </c>
      <c r="CM99" s="58">
        <f t="shared" si="430"/>
        <v>0</v>
      </c>
      <c r="CN99" s="47">
        <f t="shared" ref="CN99:CO99" si="447">SUM(CN91:CN98)</f>
        <v>0</v>
      </c>
      <c r="CO99" s="58">
        <f t="shared" si="447"/>
        <v>0</v>
      </c>
      <c r="CP99" s="47">
        <f t="shared" si="430"/>
        <v>0</v>
      </c>
      <c r="CQ99" s="58">
        <f t="shared" si="430"/>
        <v>0</v>
      </c>
      <c r="CR99" s="47">
        <f t="shared" si="430"/>
        <v>0</v>
      </c>
      <c r="CS99" s="58">
        <f t="shared" si="430"/>
        <v>0</v>
      </c>
      <c r="CT99" s="47">
        <f t="shared" ref="CT99:CY99" si="448">SUM(CT91:CT98)</f>
        <v>0</v>
      </c>
      <c r="CU99" s="189">
        <f t="shared" si="448"/>
        <v>0</v>
      </c>
      <c r="CV99" s="47">
        <f t="shared" si="448"/>
        <v>0</v>
      </c>
      <c r="CW99" s="58">
        <f t="shared" si="448"/>
        <v>0</v>
      </c>
      <c r="CX99" s="47">
        <f t="shared" si="448"/>
        <v>0</v>
      </c>
      <c r="CY99" s="58">
        <f t="shared" si="448"/>
        <v>0</v>
      </c>
      <c r="CZ99" s="47">
        <f t="shared" ref="CZ99:DA99" si="449">SUM(CZ91:CZ98)</f>
        <v>0</v>
      </c>
      <c r="DA99" s="58">
        <f t="shared" si="449"/>
        <v>0</v>
      </c>
      <c r="DB99" s="47">
        <f t="shared" si="430"/>
        <v>0</v>
      </c>
      <c r="DC99" s="58">
        <f t="shared" si="430"/>
        <v>0</v>
      </c>
      <c r="DD99" s="47">
        <f t="shared" ref="DD99:DE99" si="450">SUM(DD91:DD98)</f>
        <v>0</v>
      </c>
      <c r="DE99" s="189">
        <f t="shared" si="450"/>
        <v>0</v>
      </c>
      <c r="DF99" s="47">
        <f t="shared" ref="DF99:DG99" si="451">SUM(DF91:DF98)</f>
        <v>0</v>
      </c>
      <c r="DG99" s="189">
        <f t="shared" si="451"/>
        <v>0</v>
      </c>
      <c r="DH99" s="74"/>
      <c r="DI99" s="68">
        <f>SUM(DI91:DI98)</f>
        <v>0</v>
      </c>
      <c r="DJ99" s="58">
        <f>SUM(DJ91:DJ98)</f>
        <v>0</v>
      </c>
      <c r="DK99" s="74"/>
      <c r="DL99" s="68">
        <f>SUM(DL91:DL98)</f>
        <v>868.5</v>
      </c>
      <c r="DM99" s="58">
        <f>SUM(DM91:DM98)</f>
        <v>31</v>
      </c>
      <c r="DN99" s="5"/>
      <c r="DO99" s="98">
        <f>COUNTIF(DO91:DO98,"x")</f>
        <v>0</v>
      </c>
      <c r="DP99" s="199">
        <f>SUM(DP91:DP98)</f>
        <v>0</v>
      </c>
      <c r="DQ99" s="5"/>
      <c r="DR99" s="47">
        <f t="shared" ref="DR99" si="452">SUM(DR91:DR98)</f>
        <v>80</v>
      </c>
      <c r="DS99" s="5"/>
      <c r="DT99" s="319">
        <f t="shared" si="426"/>
        <v>968.5</v>
      </c>
      <c r="DU99" s="320" t="e">
        <f>SUM(DU91:DU98)</f>
        <v>#REF!</v>
      </c>
      <c r="DV99" s="320">
        <f t="shared" si="427"/>
        <v>31</v>
      </c>
      <c r="DW99" s="320" t="e">
        <f>SUM(DW91:DW98)</f>
        <v>#REF!</v>
      </c>
      <c r="DX99" s="321" t="e">
        <f>SUM(DX91:DX98)</f>
        <v>#REF!</v>
      </c>
      <c r="DY99" s="31" t="e">
        <f t="shared" ref="DY99" si="453">DX99-(DW99+DU99)</f>
        <v>#REF!</v>
      </c>
      <c r="DZ99" s="309" t="e">
        <f t="shared" si="372"/>
        <v>#REF!</v>
      </c>
      <c r="EA99" s="5"/>
      <c r="EB99" s="47">
        <f>SUM(EB91:EB98)</f>
        <v>0</v>
      </c>
      <c r="EC99" s="58">
        <f>SUM(EC91:EC98)</f>
        <v>0</v>
      </c>
      <c r="ED99" s="47">
        <f t="shared" ref="ED99:EE99" si="454">SUM(ED91:ED98)</f>
        <v>0</v>
      </c>
      <c r="EE99" s="58">
        <f t="shared" si="454"/>
        <v>0</v>
      </c>
      <c r="EF99" s="47">
        <f>SUM(EF91:EF98)</f>
        <v>0</v>
      </c>
      <c r="EG99" s="58">
        <f>SUM(EG91:EG98)</f>
        <v>0</v>
      </c>
      <c r="EH99" s="47">
        <f>SUM(EH91:EH98)</f>
        <v>0</v>
      </c>
      <c r="EI99" s="58">
        <f>SUM(EI91:EI98)</f>
        <v>0</v>
      </c>
      <c r="EJ99" s="47">
        <f t="shared" ref="EJ99:EK99" si="455">SUM(EJ91:EJ98)</f>
        <v>0</v>
      </c>
      <c r="EK99" s="58">
        <f t="shared" si="455"/>
        <v>0</v>
      </c>
      <c r="EL99" s="47">
        <f t="shared" ref="EL99:EM99" si="456">SUM(EL91:EL98)</f>
        <v>0</v>
      </c>
      <c r="EM99" s="58">
        <f t="shared" si="456"/>
        <v>0</v>
      </c>
      <c r="EN99" s="47">
        <f t="shared" ref="EN99:EQ99" si="457">SUM(EN91:EN98)</f>
        <v>0</v>
      </c>
      <c r="EO99" s="58">
        <f t="shared" si="457"/>
        <v>0</v>
      </c>
      <c r="EP99" s="47">
        <f t="shared" si="457"/>
        <v>0</v>
      </c>
      <c r="EQ99" s="58">
        <f t="shared" si="457"/>
        <v>0</v>
      </c>
      <c r="ER99" s="47">
        <f t="shared" ref="ER99:ES99" si="458">SUM(ER91:ER98)</f>
        <v>0</v>
      </c>
      <c r="ES99" s="58">
        <f t="shared" si="458"/>
        <v>0</v>
      </c>
      <c r="ET99" s="47">
        <f t="shared" ref="ET99:EU99" si="459">SUM(ET91:ET98)</f>
        <v>0</v>
      </c>
      <c r="EU99" s="58">
        <f t="shared" si="459"/>
        <v>0</v>
      </c>
      <c r="EV99" s="47">
        <f t="shared" ref="EV99:FC99" si="460">SUM(EV91:EV98)</f>
        <v>0</v>
      </c>
      <c r="EW99" s="189">
        <f t="shared" si="460"/>
        <v>0</v>
      </c>
      <c r="EX99" s="47">
        <f t="shared" si="460"/>
        <v>0</v>
      </c>
      <c r="EY99" s="189">
        <f t="shared" si="460"/>
        <v>0</v>
      </c>
      <c r="EZ99" s="47">
        <f t="shared" si="460"/>
        <v>0</v>
      </c>
      <c r="FA99" s="189">
        <f t="shared" si="460"/>
        <v>0</v>
      </c>
      <c r="FB99" s="47">
        <f t="shared" si="460"/>
        <v>0</v>
      </c>
      <c r="FC99" s="58">
        <f t="shared" si="460"/>
        <v>0</v>
      </c>
      <c r="FD99" s="47">
        <f t="shared" ref="FD99:FE99" si="461">SUM(FD91:FD98)</f>
        <v>0</v>
      </c>
      <c r="FE99" s="58">
        <f t="shared" si="461"/>
        <v>0</v>
      </c>
      <c r="FF99" s="47">
        <f t="shared" ref="FF99:FG99" si="462">SUM(FF91:FF98)</f>
        <v>0</v>
      </c>
      <c r="FG99" s="58">
        <f t="shared" si="462"/>
        <v>0</v>
      </c>
      <c r="FH99" s="47">
        <f>SUM(FH91:FH98)</f>
        <v>0</v>
      </c>
      <c r="FI99" s="58">
        <f>SUM(FI91:FI98)</f>
        <v>0</v>
      </c>
      <c r="FJ99" s="47">
        <f t="shared" ref="FJ99:FK99" si="463">SUM(FJ91:FJ98)</f>
        <v>0</v>
      </c>
      <c r="FK99" s="58">
        <f t="shared" si="463"/>
        <v>0</v>
      </c>
      <c r="FL99" s="47">
        <f t="shared" ref="FL99:FM99" si="464">SUM(FL91:FL98)</f>
        <v>0</v>
      </c>
      <c r="FM99" s="58">
        <f t="shared" si="464"/>
        <v>0</v>
      </c>
      <c r="FN99" s="47">
        <f t="shared" ref="FN99:FO99" si="465">SUM(FN91:FN98)</f>
        <v>0</v>
      </c>
      <c r="FO99" s="58">
        <f t="shared" si="465"/>
        <v>0</v>
      </c>
      <c r="FP99" s="47">
        <f t="shared" ref="FP99:FQ99" si="466">SUM(FP91:FP98)</f>
        <v>0</v>
      </c>
      <c r="FQ99" s="58">
        <f t="shared" si="466"/>
        <v>0</v>
      </c>
      <c r="FR99" s="47">
        <f t="shared" ref="FR99:FS99" si="467">SUM(FR91:FR98)</f>
        <v>0</v>
      </c>
      <c r="FS99" s="58">
        <f t="shared" si="467"/>
        <v>0</v>
      </c>
      <c r="FT99" s="47">
        <f t="shared" ref="FT99:GI99" si="468">SUM(FT91:FT98)</f>
        <v>0</v>
      </c>
      <c r="FU99" s="58">
        <f t="shared" si="468"/>
        <v>0</v>
      </c>
      <c r="FV99" s="47">
        <f t="shared" si="468"/>
        <v>0</v>
      </c>
      <c r="FW99" s="58">
        <f t="shared" si="468"/>
        <v>0</v>
      </c>
      <c r="FX99" s="47">
        <f t="shared" si="468"/>
        <v>0</v>
      </c>
      <c r="FY99" s="58">
        <f t="shared" si="468"/>
        <v>0</v>
      </c>
      <c r="FZ99" s="47">
        <f t="shared" si="468"/>
        <v>0</v>
      </c>
      <c r="GA99" s="58">
        <f t="shared" si="468"/>
        <v>0</v>
      </c>
      <c r="GB99" s="47">
        <f t="shared" si="468"/>
        <v>0</v>
      </c>
      <c r="GC99" s="58">
        <f t="shared" si="468"/>
        <v>0</v>
      </c>
      <c r="GD99" s="47">
        <f t="shared" si="468"/>
        <v>0</v>
      </c>
      <c r="GE99" s="58">
        <f t="shared" si="468"/>
        <v>0</v>
      </c>
      <c r="GF99" s="47" t="e">
        <f t="shared" si="468"/>
        <v>#REF!</v>
      </c>
      <c r="GG99" s="58">
        <f t="shared" si="468"/>
        <v>0</v>
      </c>
      <c r="GH99" s="47">
        <f t="shared" si="468"/>
        <v>0</v>
      </c>
      <c r="GI99" s="58">
        <f t="shared" si="468"/>
        <v>0</v>
      </c>
      <c r="GJ99" s="47">
        <f t="shared" ref="GJ99:HE99" si="469">SUM(GJ91:GJ98)</f>
        <v>0</v>
      </c>
      <c r="GK99" s="58">
        <f t="shared" si="469"/>
        <v>0</v>
      </c>
      <c r="GL99" s="47">
        <f>SUM(GL91:GL98)</f>
        <v>0</v>
      </c>
      <c r="GM99" s="189">
        <f>SUM(GM91:GM98)</f>
        <v>0</v>
      </c>
      <c r="GN99" s="47">
        <f t="shared" si="469"/>
        <v>0</v>
      </c>
      <c r="GO99" s="58">
        <f t="shared" si="469"/>
        <v>0</v>
      </c>
      <c r="GP99" s="47">
        <f t="shared" ref="GP99:GQ99" si="470">SUM(GP91:GP98)</f>
        <v>0</v>
      </c>
      <c r="GQ99" s="58">
        <f t="shared" si="470"/>
        <v>0</v>
      </c>
      <c r="GR99" s="47">
        <f t="shared" ref="GR99:GS99" si="471">SUM(GR91:GR98)</f>
        <v>0</v>
      </c>
      <c r="GS99" s="58">
        <f t="shared" si="471"/>
        <v>0</v>
      </c>
      <c r="GT99" s="47">
        <f t="shared" si="469"/>
        <v>0</v>
      </c>
      <c r="GU99" s="58">
        <f t="shared" si="469"/>
        <v>0</v>
      </c>
      <c r="GV99" s="47">
        <f t="shared" si="469"/>
        <v>0</v>
      </c>
      <c r="GW99" s="58">
        <f t="shared" si="469"/>
        <v>0</v>
      </c>
      <c r="GX99" s="47">
        <f t="shared" si="469"/>
        <v>0</v>
      </c>
      <c r="GY99" s="189">
        <f t="shared" si="469"/>
        <v>0</v>
      </c>
      <c r="GZ99" s="47">
        <f t="shared" si="469"/>
        <v>0</v>
      </c>
      <c r="HA99" s="58">
        <f t="shared" si="469"/>
        <v>0</v>
      </c>
      <c r="HB99" s="47">
        <f t="shared" si="469"/>
        <v>0</v>
      </c>
      <c r="HC99" s="58">
        <f t="shared" si="469"/>
        <v>0</v>
      </c>
      <c r="HD99" s="47">
        <f t="shared" si="469"/>
        <v>0</v>
      </c>
      <c r="HE99" s="58">
        <f t="shared" si="469"/>
        <v>0</v>
      </c>
      <c r="HF99" s="47">
        <f t="shared" ref="HF99:HG99" si="472">SUM(HF91:HF98)</f>
        <v>0</v>
      </c>
      <c r="HG99" s="58">
        <f t="shared" si="472"/>
        <v>0</v>
      </c>
      <c r="HH99" s="47">
        <f t="shared" ref="HH99:HO99" si="473">SUM(HH91:HH98)</f>
        <v>0</v>
      </c>
      <c r="HI99" s="58">
        <f t="shared" si="473"/>
        <v>0</v>
      </c>
      <c r="HJ99" s="47">
        <f t="shared" ref="HJ99:HK99" si="474">SUM(HJ91:HJ98)</f>
        <v>0</v>
      </c>
      <c r="HK99" s="58">
        <f t="shared" si="474"/>
        <v>0</v>
      </c>
      <c r="HL99" s="47">
        <f t="shared" si="473"/>
        <v>0</v>
      </c>
      <c r="HM99" s="58">
        <f t="shared" si="473"/>
        <v>0</v>
      </c>
      <c r="HN99" s="47">
        <f t="shared" si="473"/>
        <v>0</v>
      </c>
      <c r="HO99" s="58">
        <f t="shared" si="473"/>
        <v>0</v>
      </c>
      <c r="HP99" s="47">
        <f t="shared" ref="HP99:HW99" si="475">SUM(HP91:HP98)</f>
        <v>0</v>
      </c>
      <c r="HQ99" s="189">
        <f t="shared" si="475"/>
        <v>0</v>
      </c>
      <c r="HR99" s="47">
        <f t="shared" si="475"/>
        <v>0</v>
      </c>
      <c r="HS99" s="58">
        <f t="shared" si="475"/>
        <v>0</v>
      </c>
      <c r="HT99" s="47">
        <f t="shared" si="475"/>
        <v>0</v>
      </c>
      <c r="HU99" s="58">
        <f t="shared" si="475"/>
        <v>0</v>
      </c>
      <c r="HV99" s="47">
        <f t="shared" si="475"/>
        <v>0</v>
      </c>
      <c r="HW99" s="58">
        <f t="shared" si="475"/>
        <v>0</v>
      </c>
      <c r="HX99" s="47">
        <f t="shared" ref="HX99:IC99" si="476">SUM(HX91:HX98)</f>
        <v>0</v>
      </c>
      <c r="HY99" s="58">
        <f t="shared" si="476"/>
        <v>0</v>
      </c>
      <c r="HZ99" s="47">
        <f t="shared" si="476"/>
        <v>0</v>
      </c>
      <c r="IA99" s="189">
        <f t="shared" si="476"/>
        <v>0</v>
      </c>
      <c r="IB99" s="47">
        <f t="shared" si="476"/>
        <v>0</v>
      </c>
      <c r="IC99" s="189">
        <f t="shared" si="476"/>
        <v>0</v>
      </c>
      <c r="ID99" s="5"/>
      <c r="IE99" s="31" t="e">
        <f>(IB99+HZ99+GL99+HX99+HT99+HP99+HN99+HL99+HH99+FH99+HD99+HB99+GZ99+GX99+GV99+GT99+GJ99+GF99+FT99+FN99+FB99+EV99+EJ99+EH99+HV99+HR99+HJ99+HF99+GR99+GP99+GN99+GH99+FX99+FV99+FR99+FP99+FL99+FJ99+FF99+FD99+EZ99+EX99+ET99+ER99+EP99+EN99+EL99+EF99+ED99+EB99+GD99+GB99+FZ99)</f>
        <v>#REF!</v>
      </c>
      <c r="IF99" s="31">
        <f>(IC99+IA99+GM99+HY99+HU99+HQ99+HO99+HM99+HI99+FI99+HE99+HC99+HA99+GY99+GW99+GU99+GK99+GG99+FU99+FO99+FC99+EW99+EK99+EI99+HW99+HS99+HK99+HG99+GS99+GQ99+GO99+GI99+FY99+FW99+FS99+FQ99+FM99+FK99+FG99+FE99+FA99+EY99+EU99+ES99+EQ99+EO99+EM99+EG99+EE99+EC99+GE99+GC99+GA99)</f>
        <v>0</v>
      </c>
    </row>
    <row r="100" spans="1:240" x14ac:dyDescent="0.25">
      <c r="A100" s="202"/>
      <c r="B100" s="5"/>
      <c r="C100" s="5"/>
      <c r="D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3"/>
      <c r="DI100" s="5"/>
      <c r="DJ100" s="5"/>
      <c r="DK100" s="3"/>
      <c r="DL100" s="5"/>
      <c r="DM100" s="5"/>
      <c r="DN100" s="5"/>
      <c r="DO100" s="34"/>
      <c r="DP100" s="5"/>
      <c r="DQ100" s="5"/>
      <c r="DR100" s="5"/>
      <c r="DS100" s="5"/>
      <c r="DT100" s="104" t="str">
        <f>IF(DT99=SUM(DT91:DT98),"ok","!!!")</f>
        <v>ok</v>
      </c>
      <c r="DU100" s="5"/>
      <c r="DV100" s="104" t="str">
        <f>IF(DV99=SUM(DV91:DV98),"ok","!!!")</f>
        <v>ok</v>
      </c>
      <c r="DW100" s="5"/>
      <c r="DX100" s="5"/>
      <c r="DY100" s="5"/>
      <c r="DZ100" s="309" t="str">
        <f t="shared" si="372"/>
        <v/>
      </c>
      <c r="EA100" s="5"/>
      <c r="EB100" s="5"/>
      <c r="EC100" s="31">
        <f>EC99+EB99</f>
        <v>0</v>
      </c>
      <c r="ED100" s="5"/>
      <c r="EE100" s="31">
        <f t="shared" ref="EE100" si="477">EE99+ED99</f>
        <v>0</v>
      </c>
      <c r="EF100" s="5"/>
      <c r="EG100" s="31">
        <f t="shared" ref="EG100" si="478">EG99+EF99</f>
        <v>0</v>
      </c>
      <c r="EH100" s="5"/>
      <c r="EI100" s="31">
        <f t="shared" ref="EI100" si="479">EI99+EH99</f>
        <v>0</v>
      </c>
      <c r="EJ100" s="5"/>
      <c r="EK100" s="31">
        <f t="shared" ref="EK100" si="480">EK99+EJ99</f>
        <v>0</v>
      </c>
      <c r="EL100" s="5"/>
      <c r="EM100" s="31">
        <f t="shared" ref="EM100" si="481">EM99+EL99</f>
        <v>0</v>
      </c>
      <c r="EN100" s="5"/>
      <c r="EO100" s="31">
        <f t="shared" ref="EO100" si="482">EO99+EN99</f>
        <v>0</v>
      </c>
      <c r="EP100" s="5"/>
      <c r="EQ100" s="31">
        <f t="shared" ref="EQ100" si="483">EQ99+EP99</f>
        <v>0</v>
      </c>
      <c r="ER100" s="5"/>
      <c r="ES100" s="31">
        <f t="shared" ref="ES100" si="484">ES99+ER99</f>
        <v>0</v>
      </c>
      <c r="ET100" s="5"/>
      <c r="EU100" s="31">
        <f t="shared" ref="EU100" si="485">EU99+ET99</f>
        <v>0</v>
      </c>
      <c r="EV100" s="5"/>
      <c r="EW100" s="31">
        <f t="shared" ref="EW100" si="486">EW99+EV99</f>
        <v>0</v>
      </c>
      <c r="EX100" s="5"/>
      <c r="EY100" s="31">
        <f t="shared" ref="EY100" si="487">EY99+EX99</f>
        <v>0</v>
      </c>
      <c r="EZ100" s="5"/>
      <c r="FA100" s="31">
        <f t="shared" ref="FA100" si="488">FA99+EZ99</f>
        <v>0</v>
      </c>
      <c r="FB100" s="5"/>
      <c r="FC100" s="31">
        <f t="shared" ref="FC100" si="489">FC99+FB99</f>
        <v>0</v>
      </c>
      <c r="FD100" s="5"/>
      <c r="FE100" s="31">
        <f t="shared" ref="FE100" si="490">FE99+FD99</f>
        <v>0</v>
      </c>
      <c r="FF100" s="5"/>
      <c r="FG100" s="31">
        <f t="shared" ref="FG100" si="491">FG99+FF99</f>
        <v>0</v>
      </c>
      <c r="FH100" s="5"/>
      <c r="FI100" s="31">
        <f t="shared" ref="FI100" si="492">FI99+FH99</f>
        <v>0</v>
      </c>
      <c r="FJ100" s="5"/>
      <c r="FK100" s="31">
        <f t="shared" ref="FK100" si="493">FK99+FJ99</f>
        <v>0</v>
      </c>
      <c r="FL100" s="5"/>
      <c r="FM100" s="31">
        <f t="shared" ref="FM100" si="494">FM99+FL99</f>
        <v>0</v>
      </c>
      <c r="FN100" s="5"/>
      <c r="FO100" s="31">
        <f t="shared" ref="FO100" si="495">FO99+FN99</f>
        <v>0</v>
      </c>
      <c r="FP100" s="5"/>
      <c r="FQ100" s="31">
        <f t="shared" ref="FQ100" si="496">FQ99+FP99</f>
        <v>0</v>
      </c>
      <c r="FR100" s="5"/>
      <c r="FS100" s="31">
        <f t="shared" ref="FS100" si="497">FS99+FR99</f>
        <v>0</v>
      </c>
      <c r="FT100" s="5"/>
      <c r="FU100" s="31">
        <f t="shared" ref="FU100" si="498">FU99+FT99</f>
        <v>0</v>
      </c>
      <c r="FV100" s="5"/>
      <c r="FW100" s="31">
        <f t="shared" ref="FW100" si="499">FW99+FV99</f>
        <v>0</v>
      </c>
      <c r="FX100" s="5"/>
      <c r="FY100" s="31">
        <f t="shared" ref="FY100" si="500">FY99+FX99</f>
        <v>0</v>
      </c>
      <c r="FZ100" s="5"/>
      <c r="GA100" s="31">
        <f t="shared" ref="GA100" si="501">GA99+FZ99</f>
        <v>0</v>
      </c>
      <c r="GB100" s="5"/>
      <c r="GC100" s="31">
        <f t="shared" ref="GC100" si="502">GC99+GB99</f>
        <v>0</v>
      </c>
      <c r="GD100" s="5"/>
      <c r="GE100" s="31">
        <f t="shared" ref="GE100" si="503">GE99+GD99</f>
        <v>0</v>
      </c>
      <c r="GF100" s="5"/>
      <c r="GG100" s="31" t="e">
        <f t="shared" ref="GG100" si="504">GG99+GF99</f>
        <v>#REF!</v>
      </c>
      <c r="GH100" s="5"/>
      <c r="GI100" s="31">
        <f t="shared" ref="GI100" si="505">GI99+GH99</f>
        <v>0</v>
      </c>
      <c r="GJ100" s="5"/>
      <c r="GK100" s="31">
        <f t="shared" ref="GK100" si="506">GK99+GJ99</f>
        <v>0</v>
      </c>
      <c r="GL100" s="5"/>
      <c r="GM100" s="31">
        <f t="shared" ref="GM100" si="507">GM99+GL99</f>
        <v>0</v>
      </c>
      <c r="GN100" s="5"/>
      <c r="GO100" s="31">
        <f t="shared" ref="GO100" si="508">GO99+GN99</f>
        <v>0</v>
      </c>
      <c r="GP100" s="5"/>
      <c r="GQ100" s="31">
        <f t="shared" ref="GQ100" si="509">GQ99+GP99</f>
        <v>0</v>
      </c>
      <c r="GR100" s="5"/>
      <c r="GS100" s="31">
        <f t="shared" ref="GS100" si="510">GS99+GR99</f>
        <v>0</v>
      </c>
      <c r="GT100" s="5"/>
      <c r="GU100" s="31">
        <f t="shared" ref="GU100" si="511">GU99+GT99</f>
        <v>0</v>
      </c>
      <c r="GV100" s="5"/>
      <c r="GW100" s="31">
        <f t="shared" ref="GW100" si="512">GW99+GV99</f>
        <v>0</v>
      </c>
      <c r="GX100" s="5"/>
      <c r="GY100" s="31">
        <f t="shared" ref="GY100" si="513">GY99+GX99</f>
        <v>0</v>
      </c>
      <c r="GZ100" s="5"/>
      <c r="HA100" s="31">
        <f t="shared" ref="HA100" si="514">HA99+GZ99</f>
        <v>0</v>
      </c>
      <c r="HB100" s="5"/>
      <c r="HC100" s="31">
        <f t="shared" ref="HC100" si="515">HC99+HB99</f>
        <v>0</v>
      </c>
      <c r="HD100" s="5"/>
      <c r="HE100" s="31">
        <f t="shared" ref="HE100" si="516">HE99+HD99</f>
        <v>0</v>
      </c>
      <c r="HF100" s="5"/>
      <c r="HG100" s="31">
        <f t="shared" ref="HG100" si="517">HG99+HF99</f>
        <v>0</v>
      </c>
      <c r="HH100" s="5"/>
      <c r="HI100" s="31">
        <f t="shared" ref="HI100" si="518">HI99+HH99</f>
        <v>0</v>
      </c>
      <c r="HJ100" s="5"/>
      <c r="HK100" s="31">
        <f t="shared" ref="HK100" si="519">HK99+HJ99</f>
        <v>0</v>
      </c>
      <c r="HL100" s="5"/>
      <c r="HM100" s="31">
        <f t="shared" ref="HM100" si="520">HM99+HL99</f>
        <v>0</v>
      </c>
      <c r="HN100" s="5"/>
      <c r="HO100" s="31">
        <f t="shared" ref="HO100" si="521">HO99+HN99</f>
        <v>0</v>
      </c>
      <c r="HP100" s="5"/>
      <c r="HQ100" s="31">
        <f t="shared" ref="HQ100" si="522">HQ99+HP99</f>
        <v>0</v>
      </c>
      <c r="HR100" s="5"/>
      <c r="HS100" s="31">
        <f t="shared" ref="HS100" si="523">HS99+HR99</f>
        <v>0</v>
      </c>
      <c r="HT100" s="5"/>
      <c r="HU100" s="31">
        <f t="shared" ref="HU100" si="524">HU99+HT99</f>
        <v>0</v>
      </c>
      <c r="HV100" s="5"/>
      <c r="HW100" s="31">
        <f t="shared" ref="HW100" si="525">HW99+HV99</f>
        <v>0</v>
      </c>
      <c r="HX100" s="5"/>
      <c r="HY100" s="31">
        <f t="shared" ref="HY100" si="526">HY99+HX99</f>
        <v>0</v>
      </c>
      <c r="HZ100" s="5"/>
      <c r="IA100" s="31">
        <f t="shared" ref="IA100" si="527">IA99+HZ99</f>
        <v>0</v>
      </c>
      <c r="IB100" s="5"/>
      <c r="IC100" s="31">
        <f t="shared" ref="IC100" si="528">IC99+IB99</f>
        <v>0</v>
      </c>
      <c r="ID100" s="5"/>
      <c r="IE100" s="5"/>
      <c r="IF100" s="5"/>
    </row>
    <row r="101" spans="1:240" x14ac:dyDescent="0.25">
      <c r="A101" s="5"/>
      <c r="B101" s="5"/>
      <c r="C101" s="5"/>
      <c r="D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34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</row>
    <row r="102" spans="1:240" x14ac:dyDescent="0.25">
      <c r="A102" s="5"/>
      <c r="B102" s="5"/>
      <c r="C102" s="5"/>
      <c r="D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34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</row>
    <row r="103" spans="1:240" x14ac:dyDescent="0.25">
      <c r="A103" s="5"/>
      <c r="B103" s="5"/>
      <c r="C103" s="5"/>
      <c r="D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34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</row>
    <row r="104" spans="1:240" x14ac:dyDescent="0.25">
      <c r="A104" s="5"/>
      <c r="B104" s="5"/>
      <c r="C104" s="5"/>
      <c r="D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34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</row>
    <row r="105" spans="1:240" x14ac:dyDescent="0.25">
      <c r="A105" s="5"/>
      <c r="B105" s="5"/>
      <c r="C105" s="5"/>
      <c r="D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34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</row>
    <row r="106" spans="1:240" x14ac:dyDescent="0.25">
      <c r="A106" s="5"/>
      <c r="B106" s="5"/>
      <c r="C106" s="5"/>
      <c r="D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34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</row>
    <row r="107" spans="1:240" x14ac:dyDescent="0.25">
      <c r="ID107" s="5"/>
      <c r="IE107" s="5"/>
      <c r="IF107" s="5"/>
    </row>
  </sheetData>
  <mergeCells count="110">
    <mergeCell ref="IE4:IF6"/>
    <mergeCell ref="H4:I4"/>
    <mergeCell ref="ED4:EE4"/>
    <mergeCell ref="GH4:GI4"/>
    <mergeCell ref="BL4:BM4"/>
    <mergeCell ref="J4:K4"/>
    <mergeCell ref="EF4:EG4"/>
    <mergeCell ref="F4:G4"/>
    <mergeCell ref="EB4:EC4"/>
    <mergeCell ref="CV4:CW4"/>
    <mergeCell ref="EP4:EQ4"/>
    <mergeCell ref="T4:U4"/>
    <mergeCell ref="AJ4:AK4"/>
    <mergeCell ref="FF4:FG4"/>
    <mergeCell ref="GB4:GC4"/>
    <mergeCell ref="BF4:BG4"/>
    <mergeCell ref="BH4:BI4"/>
    <mergeCell ref="P4:Q4"/>
    <mergeCell ref="EL4:EM4"/>
    <mergeCell ref="CJ4:CK4"/>
    <mergeCell ref="HF4:HG4"/>
    <mergeCell ref="R4:S4"/>
    <mergeCell ref="EN4:EO4"/>
    <mergeCell ref="ER4:ES4"/>
    <mergeCell ref="V4:W4"/>
    <mergeCell ref="BT4:BU4"/>
    <mergeCell ref="GP4:GQ4"/>
    <mergeCell ref="FZ4:GA4"/>
    <mergeCell ref="BD4:BE4"/>
    <mergeCell ref="AT4:AU4"/>
    <mergeCell ref="FP4:FQ4"/>
    <mergeCell ref="CZ4:DA4"/>
    <mergeCell ref="AD4:AE4"/>
    <mergeCell ref="X4:Y4"/>
    <mergeCell ref="ET4:EU4"/>
    <mergeCell ref="CN4:CO4"/>
    <mergeCell ref="BV4:BW4"/>
    <mergeCell ref="AN4:AO4"/>
    <mergeCell ref="HJ4:HK4"/>
    <mergeCell ref="BB4:BC4"/>
    <mergeCell ref="FX4:FY4"/>
    <mergeCell ref="AV4:AW4"/>
    <mergeCell ref="FR4:FS4"/>
    <mergeCell ref="EZ4:FA4"/>
    <mergeCell ref="EX4:EY4"/>
    <mergeCell ref="AB4:AC4"/>
    <mergeCell ref="BR4:BS4"/>
    <mergeCell ref="GN4:GO4"/>
    <mergeCell ref="FL4:FM4"/>
    <mergeCell ref="AP4:AQ4"/>
    <mergeCell ref="GD4:GE4"/>
    <mergeCell ref="GV4:GW4"/>
    <mergeCell ref="EH4:EI4"/>
    <mergeCell ref="EJ4:EK4"/>
    <mergeCell ref="EV4:EW4"/>
    <mergeCell ref="FB4:FC4"/>
    <mergeCell ref="FN4:FO4"/>
    <mergeCell ref="DO4:DP4"/>
    <mergeCell ref="AX4:AY4"/>
    <mergeCell ref="BX4:BY4"/>
    <mergeCell ref="AH4:AI4"/>
    <mergeCell ref="AZ4:BA4"/>
    <mergeCell ref="HX4:HY4"/>
    <mergeCell ref="GL4:GM4"/>
    <mergeCell ref="HZ4:IA4"/>
    <mergeCell ref="IB4:IC4"/>
    <mergeCell ref="FD4:FE4"/>
    <mergeCell ref="FV4:FW4"/>
    <mergeCell ref="GR4:GS4"/>
    <mergeCell ref="FJ4:FK4"/>
    <mergeCell ref="HV4:HW4"/>
    <mergeCell ref="HR4:HS4"/>
    <mergeCell ref="HH4:HI4"/>
    <mergeCell ref="HL4:HM4"/>
    <mergeCell ref="HN4:HO4"/>
    <mergeCell ref="HP4:HQ4"/>
    <mergeCell ref="HT4:HU4"/>
    <mergeCell ref="GX4:GY4"/>
    <mergeCell ref="GZ4:HA4"/>
    <mergeCell ref="HB4:HC4"/>
    <mergeCell ref="HD4:HE4"/>
    <mergeCell ref="FH4:FI4"/>
    <mergeCell ref="FT4:FU4"/>
    <mergeCell ref="GF4:GG4"/>
    <mergeCell ref="GJ4:GK4"/>
    <mergeCell ref="GT4:GU4"/>
    <mergeCell ref="L4:M4"/>
    <mergeCell ref="DF4:DG4"/>
    <mergeCell ref="DL4:DM4"/>
    <mergeCell ref="DI4:DJ4"/>
    <mergeCell ref="BJ4:BK4"/>
    <mergeCell ref="CT4:CU4"/>
    <mergeCell ref="Z4:AA4"/>
    <mergeCell ref="CB4:CC4"/>
    <mergeCell ref="BP4:BQ4"/>
    <mergeCell ref="DD4:DE4"/>
    <mergeCell ref="N4:O4"/>
    <mergeCell ref="AR4:AS4"/>
    <mergeCell ref="BN4:BO4"/>
    <mergeCell ref="CD4:CE4"/>
    <mergeCell ref="CF4:CG4"/>
    <mergeCell ref="BZ4:CA4"/>
    <mergeCell ref="CL4:CM4"/>
    <mergeCell ref="CP4:CQ4"/>
    <mergeCell ref="CR4:CS4"/>
    <mergeCell ref="DB4:DC4"/>
    <mergeCell ref="CX4:CY4"/>
    <mergeCell ref="CH4:CI4"/>
    <mergeCell ref="AL4:AM4"/>
    <mergeCell ref="AF4:AG4"/>
  </mergeCells>
  <pageMargins left="0.7" right="0.7" top="0.75" bottom="0.75" header="0.3" footer="0.3"/>
  <pageSetup paperSize="9" orientation="portrait" r:id="rId1"/>
  <ignoredErrors>
    <ignoredError sqref="DV8 FH99:FI99 GN88:HY88 GN26:HY26 GN63:HY63 ED25 GN65:HY65 GN90:HY90 EC90:GK90 EC65:GK65 EC63:GK63 EC26:GK26 EC88:GK88 HZ88:IC88 HZ26:IC26 HZ63:IC63 HZ65:IC65 HZ90:IC9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84"/>
  <sheetViews>
    <sheetView tabSelected="1" zoomScale="85" zoomScaleNormal="85" workbookViewId="0">
      <pane xSplit="12" ySplit="2" topLeftCell="M3" activePane="bottomRight" state="frozen"/>
      <selection pane="topRight" activeCell="M1" sqref="M1"/>
      <selection pane="bottomLeft" activeCell="A3" sqref="A3"/>
      <selection pane="bottomRight"/>
    </sheetView>
  </sheetViews>
  <sheetFormatPr baseColWidth="10" defaultRowHeight="15" outlineLevelRow="2" x14ac:dyDescent="0.25"/>
  <cols>
    <col min="1" max="1" width="4.28515625" customWidth="1"/>
    <col min="2" max="2" width="9.140625" style="9" bestFit="1" customWidth="1"/>
    <col min="3" max="3" width="21.28515625" bestFit="1" customWidth="1"/>
    <col min="4" max="4" width="14.42578125" style="9" customWidth="1"/>
    <col min="5" max="5" width="2.140625" style="5" customWidth="1"/>
    <col min="6" max="6" width="10.7109375" hidden="1" customWidth="1"/>
    <col min="7" max="9" width="9.28515625" hidden="1" customWidth="1"/>
    <col min="10" max="11" width="9.28515625" style="9" hidden="1" customWidth="1"/>
    <col min="12" max="12" width="10" hidden="1" customWidth="1"/>
    <col min="13" max="13" width="2.140625" style="458" customWidth="1"/>
    <col min="15" max="18" width="9.28515625" customWidth="1"/>
    <col min="19" max="19" width="10.7109375" bestFit="1" customWidth="1"/>
    <col min="20" max="20" width="9.28515625" customWidth="1"/>
    <col min="21" max="21" width="2.140625" style="458" customWidth="1"/>
    <col min="22" max="22" width="11.42578125" style="9"/>
    <col min="23" max="28" width="9.28515625" style="9" customWidth="1"/>
    <col min="29" max="29" width="2.140625" style="458" customWidth="1"/>
    <col min="30" max="30" width="11.42578125" style="9"/>
    <col min="31" max="36" width="9.28515625" style="9" customWidth="1"/>
    <col min="37" max="37" width="2.140625" style="458" customWidth="1"/>
    <col min="38" max="38" width="11.42578125" style="9"/>
    <col min="39" max="44" width="9.28515625" style="9" customWidth="1"/>
    <col min="45" max="45" width="11.42578125" customWidth="1"/>
    <col min="46" max="51" width="9.28515625" customWidth="1"/>
    <col min="52" max="52" width="2.140625" style="458" customWidth="1"/>
    <col min="53" max="53" width="11.42578125" style="9"/>
    <col min="54" max="59" width="9.28515625" style="9" customWidth="1"/>
    <col min="60" max="60" width="11.42578125" style="9"/>
    <col min="61" max="66" width="9.28515625" style="9" customWidth="1"/>
    <col min="67" max="67" width="2.140625" style="458" customWidth="1"/>
    <col min="68" max="68" width="11.42578125" style="9"/>
    <col min="69" max="74" width="9.28515625" style="9" customWidth="1"/>
    <col min="75" max="75" width="2.140625" style="458" customWidth="1"/>
    <col min="76" max="76" width="11.42578125" style="9"/>
    <col min="77" max="82" width="9.28515625" style="9" customWidth="1"/>
    <col min="83" max="83" width="2.140625" style="458" customWidth="1"/>
    <col min="84" max="84" width="11.42578125" style="9"/>
    <col min="85" max="90" width="9.28515625" style="9" customWidth="1"/>
    <col min="91" max="91" width="2.140625" style="458" customWidth="1"/>
    <col min="92" max="92" width="11.42578125" style="9"/>
    <col min="93" max="98" width="9.28515625" style="9" customWidth="1"/>
    <col min="99" max="99" width="2.140625" style="458" customWidth="1"/>
    <col min="100" max="100" width="11.42578125" style="9"/>
    <col min="101" max="106" width="9.28515625" style="9" customWidth="1"/>
    <col min="107" max="107" width="2.140625" style="458" customWidth="1"/>
    <col min="108" max="108" width="11.42578125" style="9"/>
    <col min="109" max="114" width="9.28515625" style="9" customWidth="1"/>
    <col min="115" max="115" width="2.140625" style="458" customWidth="1"/>
    <col min="116" max="116" width="11.42578125" style="9"/>
    <col min="117" max="122" width="9.28515625" style="9" customWidth="1"/>
    <col min="123" max="123" width="2.140625" style="458" customWidth="1"/>
    <col min="124" max="124" width="11.42578125" style="9"/>
    <col min="125" max="130" width="9.28515625" style="9" customWidth="1"/>
    <col min="131" max="131" width="2.140625" style="458" customWidth="1"/>
    <col min="132" max="132" width="11.42578125" style="9"/>
    <col min="133" max="138" width="9.28515625" style="9" customWidth="1"/>
    <col min="139" max="139" width="2.140625" style="458" customWidth="1"/>
    <col min="140" max="140" width="11.42578125" style="9"/>
    <col min="141" max="146" width="9.28515625" style="9" customWidth="1"/>
    <col min="147" max="147" width="2.140625" style="458" customWidth="1"/>
    <col min="148" max="148" width="11.42578125" style="9"/>
    <col min="149" max="154" width="9.28515625" style="9" customWidth="1"/>
    <col min="155" max="155" width="2.140625" style="458" customWidth="1"/>
    <col min="156" max="156" width="11.42578125" style="9"/>
    <col min="157" max="162" width="9.28515625" style="9" customWidth="1"/>
    <col min="163" max="163" width="2.140625" style="458" customWidth="1"/>
    <col min="164" max="164" width="11.42578125" style="9"/>
    <col min="165" max="170" width="9.28515625" style="9" customWidth="1"/>
    <col min="171" max="171" width="2.140625" style="458" customWidth="1"/>
    <col min="172" max="172" width="11.42578125" style="9"/>
    <col min="173" max="178" width="9.28515625" style="9" customWidth="1"/>
    <col min="179" max="179" width="2.140625" style="458" customWidth="1"/>
    <col min="180" max="180" width="11.42578125" style="9"/>
    <col min="181" max="186" width="9.28515625" style="9" customWidth="1"/>
    <col min="187" max="187" width="11.42578125" customWidth="1"/>
    <col min="188" max="193" width="9.28515625" customWidth="1"/>
    <col min="194" max="194" width="11.42578125" customWidth="1"/>
    <col min="195" max="200" width="9.28515625" customWidth="1"/>
    <col min="201" max="201" width="11.42578125" customWidth="1"/>
    <col min="202" max="207" width="9.28515625" customWidth="1"/>
    <col min="208" max="208" width="2.140625" style="458" customWidth="1"/>
    <col min="209" max="209" width="11.42578125" style="9"/>
    <col min="210" max="215" width="9.28515625" style="9" customWidth="1"/>
    <col min="216" max="216" width="2.140625" style="458" customWidth="1"/>
    <col min="217" max="217" width="11.42578125" style="9"/>
    <col min="218" max="223" width="9.28515625" style="9" customWidth="1"/>
    <col min="224" max="224" width="2.140625" style="458" customWidth="1"/>
    <col min="225" max="225" width="11.42578125" style="9"/>
    <col min="226" max="231" width="9.28515625" style="9" customWidth="1"/>
    <col min="232" max="232" width="2.140625" style="458" customWidth="1"/>
    <col min="233" max="233" width="11.42578125" style="9"/>
    <col min="234" max="239" width="9.28515625" style="9" customWidth="1"/>
    <col min="240" max="240" width="2.140625" style="458" customWidth="1"/>
    <col min="241" max="241" width="11.42578125" style="9"/>
    <col min="242" max="247" width="9.28515625" style="9" customWidth="1"/>
    <col min="248" max="248" width="2.140625" style="458" customWidth="1"/>
    <col min="249" max="249" width="11.42578125" style="9"/>
    <col min="250" max="255" width="9.28515625" style="9" customWidth="1"/>
    <col min="256" max="256" width="2.140625" style="458" customWidth="1"/>
    <col min="257" max="257" width="11.42578125" style="9"/>
    <col min="258" max="263" width="9.28515625" style="9" customWidth="1"/>
    <col min="264" max="264" width="2.140625" style="458" customWidth="1"/>
    <col min="265" max="265" width="11.42578125" style="9"/>
    <col min="266" max="271" width="9.28515625" style="9" customWidth="1"/>
    <col min="272" max="272" width="2.140625" style="458" customWidth="1"/>
    <col min="273" max="273" width="11.42578125" style="9"/>
    <col min="274" max="279" width="9.28515625" style="9" customWidth="1"/>
    <col min="280" max="280" width="2.140625" style="458" customWidth="1"/>
    <col min="281" max="281" width="11.42578125" style="9"/>
    <col min="282" max="287" width="9.28515625" style="9" customWidth="1"/>
    <col min="288" max="288" width="2.140625" style="458" customWidth="1"/>
    <col min="289" max="289" width="11.42578125" style="9"/>
    <col min="290" max="295" width="9.28515625" style="9" customWidth="1"/>
    <col min="296" max="296" width="11.42578125" style="9" customWidth="1"/>
    <col min="297" max="301" width="9.28515625" style="9" customWidth="1"/>
    <col min="302" max="302" width="10" style="9" customWidth="1"/>
    <col min="303" max="303" width="11.42578125" style="9" customWidth="1"/>
    <col min="304" max="308" width="9.28515625" style="9" customWidth="1"/>
    <col min="309" max="309" width="10" style="9" customWidth="1"/>
    <col min="310" max="310" width="11.42578125" style="9" customWidth="1"/>
    <col min="311" max="315" width="9.28515625" style="9" customWidth="1"/>
    <col min="316" max="316" width="10" style="9" customWidth="1"/>
    <col min="317" max="317" width="11.42578125" style="9" customWidth="1"/>
    <col min="318" max="322" width="9.28515625" style="9" customWidth="1"/>
    <col min="323" max="323" width="10" style="9" customWidth="1"/>
    <col min="324" max="324" width="11.42578125" style="9" customWidth="1"/>
    <col min="325" max="329" width="9.28515625" style="9" customWidth="1"/>
    <col min="330" max="330" width="10" style="9" customWidth="1"/>
    <col min="331" max="331" width="11.42578125" style="9" customWidth="1"/>
    <col min="332" max="336" width="9.28515625" style="9" customWidth="1"/>
    <col min="337" max="337" width="10" style="9" customWidth="1"/>
    <col min="338" max="338" width="11.42578125" style="9" customWidth="1"/>
    <col min="339" max="343" width="9.28515625" style="9" customWidth="1"/>
    <col min="344" max="344" width="10" style="9" customWidth="1"/>
    <col min="345" max="345" width="2.140625" style="458" customWidth="1"/>
    <col min="346" max="346" width="11.42578125" style="9"/>
    <col min="347" max="352" width="9.28515625" style="9" customWidth="1"/>
    <col min="353" max="353" width="11.42578125" style="9"/>
    <col min="354" max="359" width="9.28515625" style="9" customWidth="1"/>
    <col min="360" max="360" width="2.140625" style="458" customWidth="1"/>
    <col min="361" max="361" width="11.42578125" style="9"/>
    <col min="362" max="367" width="9.28515625" style="9" customWidth="1"/>
    <col min="368" max="368" width="2.140625" style="458" customWidth="1"/>
    <col min="369" max="369" width="11.42578125" style="9"/>
    <col min="370" max="375" width="9.28515625" style="9" customWidth="1"/>
    <col min="376" max="376" width="2.140625" style="458" customWidth="1"/>
    <col min="377" max="377" width="11.42578125" style="9"/>
    <col min="378" max="383" width="9.28515625" style="9" customWidth="1"/>
    <col min="384" max="384" width="11.42578125" customWidth="1"/>
    <col min="385" max="390" width="9.28515625" customWidth="1"/>
    <col min="391" max="391" width="2.140625" style="458" customWidth="1"/>
    <col min="392" max="392" width="11.42578125" style="9"/>
    <col min="393" max="398" width="9.28515625" style="9" customWidth="1"/>
    <col min="399" max="399" width="2.140625" style="458" customWidth="1"/>
    <col min="400" max="400" width="11.42578125" style="9"/>
    <col min="401" max="406" width="9.28515625" style="9" customWidth="1"/>
    <col min="407" max="407" width="2.140625" style="458" customWidth="1"/>
    <col min="408" max="408" width="11.42578125" style="9"/>
    <col min="409" max="414" width="9.28515625" style="9" customWidth="1"/>
    <col min="415" max="415" width="2.140625" style="458" customWidth="1"/>
    <col min="416" max="416" width="11.42578125" style="9"/>
    <col min="417" max="422" width="9.28515625" style="9" customWidth="1"/>
    <col min="423" max="423" width="11.42578125" customWidth="1"/>
    <col min="424" max="429" width="9.28515625" customWidth="1"/>
    <col min="430" max="430" width="2.140625" style="458" customWidth="1"/>
    <col min="431" max="431" width="11.42578125" style="9"/>
    <col min="432" max="437" width="9.28515625" style="9" customWidth="1"/>
    <col min="438" max="438" width="11.42578125" style="9" customWidth="1"/>
    <col min="439" max="443" width="9.28515625" style="9" customWidth="1"/>
    <col min="444" max="444" width="10" style="9" customWidth="1"/>
    <col min="445" max="445" width="11.42578125" style="9" customWidth="1"/>
    <col min="446" max="450" width="9.28515625" style="9" customWidth="1"/>
    <col min="451" max="451" width="10" style="9" customWidth="1"/>
    <col min="452" max="452" width="2.140625" style="458" customWidth="1"/>
    <col min="453" max="453" width="11.42578125" style="9"/>
    <col min="454" max="459" width="9.28515625" style="9" customWidth="1"/>
    <col min="460" max="460" width="11.42578125" customWidth="1"/>
    <col min="461" max="466" width="9.28515625" customWidth="1"/>
    <col min="467" max="467" width="2.140625" style="458" customWidth="1"/>
    <col min="468" max="468" width="11.42578125" style="9"/>
    <col min="469" max="474" width="9.28515625" style="9" customWidth="1"/>
    <col min="475" max="475" width="2.140625" style="458" customWidth="1"/>
    <col min="476" max="476" width="11.42578125" style="9"/>
    <col min="477" max="482" width="9.28515625" style="9" customWidth="1"/>
    <col min="483" max="483" width="11.42578125" customWidth="1"/>
    <col min="484" max="489" width="9.28515625" customWidth="1"/>
    <col min="490" max="490" width="2.140625" style="458" customWidth="1"/>
    <col min="491" max="491" width="11.42578125" style="9"/>
    <col min="492" max="497" width="9.28515625" style="9" customWidth="1"/>
    <col min="498" max="498" width="2.140625" style="458" customWidth="1"/>
    <col min="499" max="499" width="11.42578125" style="9"/>
    <col min="500" max="505" width="9.28515625" style="9" customWidth="1"/>
    <col min="506" max="506" width="11.42578125" style="9" customWidth="1"/>
    <col min="507" max="511" width="9.28515625" style="9" customWidth="1"/>
    <col min="512" max="512" width="10" style="9" customWidth="1"/>
    <col min="513" max="513" width="11.42578125" style="9" customWidth="1"/>
    <col min="514" max="518" width="9.28515625" style="9" customWidth="1"/>
    <col min="519" max="519" width="10" style="9" customWidth="1"/>
    <col min="520" max="520" width="11.42578125" style="9" customWidth="1"/>
    <col min="521" max="525" width="9.28515625" style="9" customWidth="1"/>
    <col min="526" max="526" width="10" style="9" customWidth="1"/>
    <col min="527" max="527" width="11.42578125" style="9" customWidth="1"/>
    <col min="528" max="532" width="9.28515625" style="9" customWidth="1"/>
    <col min="533" max="533" width="10" style="9" customWidth="1"/>
    <col min="534" max="534" width="11.42578125" style="9" customWidth="1"/>
    <col min="535" max="539" width="9.28515625" style="9" customWidth="1"/>
    <col min="540" max="540" width="10" style="9" customWidth="1"/>
    <col min="541" max="541" width="11.42578125" style="9" customWidth="1"/>
    <col min="542" max="546" width="9.28515625" style="9" customWidth="1"/>
    <col min="547" max="547" width="10" style="9" customWidth="1"/>
    <col min="548" max="548" width="2.140625" style="458" customWidth="1"/>
    <col min="549" max="549" width="11.42578125" style="9"/>
    <col min="550" max="555" width="9.28515625" style="9" customWidth="1"/>
    <col min="556" max="556" width="2.140625" style="458" customWidth="1"/>
    <col min="557" max="557" width="11.42578125" style="9"/>
    <col min="558" max="563" width="9.28515625" style="9" customWidth="1"/>
    <col min="564" max="564" width="2.140625" style="458" customWidth="1"/>
    <col min="565" max="565" width="11.42578125" style="9"/>
    <col min="566" max="571" width="9.28515625" style="9" customWidth="1"/>
    <col min="572" max="572" width="2.140625" style="458" customWidth="1"/>
    <col min="573" max="573" width="11.42578125" style="9"/>
    <col min="574" max="579" width="9.28515625" style="9" customWidth="1"/>
    <col min="580" max="580" width="2.140625" style="458" customWidth="1"/>
    <col min="581" max="581" width="11.42578125" style="9"/>
    <col min="582" max="587" width="9.28515625" style="9" customWidth="1"/>
    <col min="588" max="588" width="2.140625" style="458" customWidth="1"/>
    <col min="589" max="589" width="11.42578125" style="9"/>
    <col min="590" max="595" width="9.28515625" style="9" customWidth="1"/>
    <col min="596" max="596" width="11.42578125" style="9" customWidth="1"/>
    <col min="597" max="601" width="9.28515625" style="9" customWidth="1"/>
    <col min="602" max="602" width="10" style="9" customWidth="1"/>
    <col min="603" max="603" width="2.140625" style="458" customWidth="1"/>
    <col min="604" max="604" width="11.42578125" style="9"/>
    <col min="605" max="610" width="9.28515625" style="9" customWidth="1"/>
    <col min="611" max="611" width="2.140625" style="458" customWidth="1"/>
    <col min="612" max="612" width="11.42578125" style="9"/>
    <col min="613" max="618" width="9.28515625" style="9" customWidth="1"/>
    <col min="619" max="619" width="2.140625" style="458" customWidth="1"/>
    <col min="620" max="620" width="11.42578125" style="9"/>
    <col min="621" max="626" width="9.28515625" style="9" customWidth="1"/>
    <col min="627" max="16384" width="11.42578125" style="16"/>
  </cols>
  <sheetData>
    <row r="1" spans="1:627" ht="21" x14ac:dyDescent="0.35">
      <c r="A1" s="439" t="s">
        <v>1937</v>
      </c>
      <c r="B1" s="5"/>
      <c r="C1" s="5"/>
      <c r="D1" s="5"/>
      <c r="F1" s="5"/>
      <c r="G1" s="5"/>
      <c r="H1" s="5"/>
      <c r="I1" s="5"/>
      <c r="J1" s="5"/>
      <c r="K1" s="5"/>
      <c r="L1" s="5"/>
      <c r="M1" s="371"/>
      <c r="N1" s="491"/>
      <c r="O1" s="5"/>
      <c r="P1" s="5"/>
      <c r="Q1" s="5"/>
      <c r="R1" s="5"/>
      <c r="S1" s="5"/>
      <c r="T1" s="5"/>
      <c r="U1" s="371"/>
      <c r="V1" s="5"/>
      <c r="W1" s="5"/>
      <c r="X1" s="5"/>
      <c r="Y1" s="5"/>
      <c r="Z1" s="5"/>
      <c r="AA1" s="5"/>
      <c r="AB1" s="5"/>
      <c r="AC1" s="371"/>
      <c r="AD1" s="5"/>
      <c r="AE1" s="5"/>
      <c r="AF1" s="5"/>
      <c r="AG1" s="5"/>
      <c r="AH1" s="5"/>
      <c r="AI1" s="5"/>
      <c r="AJ1" s="5"/>
      <c r="AK1" s="371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371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371"/>
      <c r="BP1" s="5"/>
      <c r="BQ1" s="5"/>
      <c r="BR1" s="5"/>
      <c r="BS1" s="5"/>
      <c r="BT1" s="5"/>
      <c r="BU1" s="5"/>
      <c r="BV1" s="5"/>
      <c r="BW1" s="371"/>
      <c r="BX1" s="5"/>
      <c r="BY1" s="5"/>
      <c r="BZ1" s="5"/>
      <c r="CA1" s="5"/>
      <c r="CB1" s="5"/>
      <c r="CC1" s="5"/>
      <c r="CD1" s="5"/>
      <c r="CE1" s="371"/>
      <c r="CF1" s="5"/>
      <c r="CG1" s="5"/>
      <c r="CH1" s="5"/>
      <c r="CI1" s="5"/>
      <c r="CJ1" s="5"/>
      <c r="CK1" s="5"/>
      <c r="CL1" s="5"/>
      <c r="CM1" s="371"/>
      <c r="CN1" s="5"/>
      <c r="CO1" s="5"/>
      <c r="CP1" s="5"/>
      <c r="CQ1" s="5"/>
      <c r="CR1" s="5"/>
      <c r="CS1" s="5"/>
      <c r="CT1" s="5"/>
      <c r="CU1" s="371"/>
      <c r="CV1" s="5"/>
      <c r="CW1" s="5"/>
      <c r="CX1" s="5"/>
      <c r="CY1" s="5"/>
      <c r="CZ1" s="5"/>
      <c r="DA1" s="5"/>
      <c r="DB1" s="5"/>
      <c r="DC1" s="371"/>
      <c r="DD1" s="5"/>
      <c r="DE1" s="5"/>
      <c r="DF1" s="5"/>
      <c r="DG1" s="5"/>
      <c r="DH1" s="5"/>
      <c r="DI1" s="5"/>
      <c r="DJ1" s="5"/>
      <c r="DK1" s="371"/>
      <c r="DL1" s="5"/>
      <c r="DM1" s="5"/>
      <c r="DN1" s="5"/>
      <c r="DO1" s="5"/>
      <c r="DP1" s="5"/>
      <c r="DQ1" s="5"/>
      <c r="DR1" s="5"/>
      <c r="DS1" s="371"/>
      <c r="DT1" s="5"/>
      <c r="DU1" s="5"/>
      <c r="DV1" s="5"/>
      <c r="DW1" s="5"/>
      <c r="DX1" s="5"/>
      <c r="DY1" s="5"/>
      <c r="DZ1" s="5"/>
      <c r="EA1" s="371"/>
      <c r="EB1" s="5"/>
      <c r="EC1" s="5"/>
      <c r="ED1" s="5"/>
      <c r="EE1" s="5"/>
      <c r="EF1" s="5"/>
      <c r="EG1" s="5"/>
      <c r="EH1" s="5"/>
      <c r="EI1" s="371"/>
      <c r="EJ1" s="5"/>
      <c r="EK1" s="5"/>
      <c r="EL1" s="5"/>
      <c r="EM1" s="5"/>
      <c r="EN1" s="5"/>
      <c r="EO1" s="5"/>
      <c r="EP1" s="5"/>
      <c r="EQ1" s="371"/>
      <c r="ER1" s="5"/>
      <c r="ES1" s="5"/>
      <c r="ET1" s="5"/>
      <c r="EU1" s="5"/>
      <c r="EV1" s="5"/>
      <c r="EW1" s="5"/>
      <c r="EX1" s="5"/>
      <c r="EY1" s="371"/>
      <c r="EZ1" s="5"/>
      <c r="FA1" s="5"/>
      <c r="FB1" s="5"/>
      <c r="FC1" s="5"/>
      <c r="FD1" s="5"/>
      <c r="FE1" s="5"/>
      <c r="FF1" s="5"/>
      <c r="FG1" s="371"/>
      <c r="FH1" s="5"/>
      <c r="FI1" s="5"/>
      <c r="FJ1" s="5"/>
      <c r="FK1" s="5"/>
      <c r="FL1" s="5"/>
      <c r="FM1" s="5"/>
      <c r="FN1" s="5"/>
      <c r="FO1" s="371"/>
      <c r="FP1" s="5"/>
      <c r="FQ1" s="5"/>
      <c r="FR1" s="5"/>
      <c r="FS1" s="5"/>
      <c r="FT1" s="5"/>
      <c r="FU1" s="5"/>
      <c r="FV1" s="5"/>
      <c r="FW1" s="371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371"/>
      <c r="HA1" s="5"/>
      <c r="HB1" s="5"/>
      <c r="HC1" s="5"/>
      <c r="HD1" s="5"/>
      <c r="HE1" s="5"/>
      <c r="HF1" s="5"/>
      <c r="HG1" s="5"/>
      <c r="HH1" s="371"/>
      <c r="HI1" s="5"/>
      <c r="HJ1" s="5"/>
      <c r="HK1" s="5"/>
      <c r="HL1" s="5"/>
      <c r="HM1" s="5"/>
      <c r="HN1" s="5"/>
      <c r="HO1" s="5"/>
      <c r="HP1" s="371"/>
      <c r="HQ1" s="5"/>
      <c r="HR1" s="5"/>
      <c r="HS1" s="5"/>
      <c r="HT1" s="5"/>
      <c r="HU1" s="5"/>
      <c r="HV1" s="5"/>
      <c r="HW1" s="5"/>
      <c r="HX1" s="371"/>
      <c r="HY1" s="5"/>
      <c r="HZ1" s="5"/>
      <c r="IA1" s="5"/>
      <c r="IB1" s="5"/>
      <c r="IC1" s="5"/>
      <c r="ID1" s="5"/>
      <c r="IE1" s="5"/>
      <c r="IF1" s="371"/>
      <c r="IG1" s="5"/>
      <c r="IH1" s="5"/>
      <c r="II1" s="5"/>
      <c r="IJ1" s="5"/>
      <c r="IK1" s="5"/>
      <c r="IL1" s="5"/>
      <c r="IM1" s="5"/>
      <c r="IN1" s="371"/>
      <c r="IO1" s="5"/>
      <c r="IP1" s="5"/>
      <c r="IQ1" s="5"/>
      <c r="IR1" s="5"/>
      <c r="IS1" s="5"/>
      <c r="IT1" s="5"/>
      <c r="IU1" s="5"/>
      <c r="IV1" s="371"/>
      <c r="IW1" s="5"/>
      <c r="IX1" s="5"/>
      <c r="IY1" s="5"/>
      <c r="IZ1" s="5"/>
      <c r="JA1" s="5"/>
      <c r="JB1" s="5"/>
      <c r="JC1" s="5"/>
      <c r="JD1" s="371"/>
      <c r="JE1" s="5"/>
      <c r="JF1" s="5"/>
      <c r="JG1" s="5"/>
      <c r="JH1" s="5"/>
      <c r="JI1" s="5"/>
      <c r="JJ1" s="5"/>
      <c r="JK1" s="5"/>
      <c r="JL1" s="371"/>
      <c r="JM1" s="5"/>
      <c r="JN1" s="5"/>
      <c r="JO1" s="5"/>
      <c r="JP1" s="5"/>
      <c r="JQ1" s="5"/>
      <c r="JR1" s="5"/>
      <c r="JS1" s="5"/>
      <c r="JT1" s="371"/>
      <c r="JU1" s="5"/>
      <c r="JV1" s="5"/>
      <c r="JW1" s="5"/>
      <c r="JX1" s="5"/>
      <c r="JY1" s="5"/>
      <c r="JZ1" s="5"/>
      <c r="KA1" s="5"/>
      <c r="KB1" s="371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371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371"/>
      <c r="MW1" s="5"/>
      <c r="MX1" s="5"/>
      <c r="MY1" s="5"/>
      <c r="MZ1" s="5"/>
      <c r="NA1" s="5"/>
      <c r="NB1" s="5"/>
      <c r="NC1" s="5"/>
      <c r="ND1" s="371"/>
      <c r="NE1" s="5"/>
      <c r="NF1" s="5"/>
      <c r="NG1" s="5"/>
      <c r="NH1" s="5"/>
      <c r="NI1" s="5"/>
      <c r="NJ1" s="5"/>
      <c r="NK1" s="5"/>
      <c r="NL1" s="371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371"/>
      <c r="OB1" s="5"/>
      <c r="OC1" s="5"/>
      <c r="OD1" s="5"/>
      <c r="OE1" s="5"/>
      <c r="OF1" s="5"/>
      <c r="OG1" s="5"/>
      <c r="OH1" s="5"/>
      <c r="OI1" s="371"/>
      <c r="OJ1" s="5"/>
      <c r="OK1" s="5"/>
      <c r="OL1" s="5"/>
      <c r="OM1" s="5"/>
      <c r="ON1" s="5"/>
      <c r="OO1" s="5"/>
      <c r="OP1" s="5"/>
      <c r="OQ1" s="371"/>
      <c r="OR1" s="5"/>
      <c r="OS1" s="5"/>
      <c r="OT1" s="5"/>
      <c r="OU1" s="5"/>
      <c r="OV1" s="5"/>
      <c r="OW1" s="5"/>
      <c r="OX1" s="5"/>
      <c r="OY1" s="371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371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371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371"/>
      <c r="QZ1" s="5"/>
      <c r="RA1" s="5"/>
      <c r="RB1" s="5"/>
      <c r="RC1" s="5"/>
      <c r="RD1" s="5"/>
      <c r="RE1" s="5"/>
      <c r="RF1" s="5"/>
      <c r="RG1" s="371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371"/>
      <c r="RW1" s="5"/>
      <c r="RX1" s="5"/>
      <c r="RY1" s="5"/>
      <c r="RZ1" s="5"/>
      <c r="SA1" s="5"/>
      <c r="SB1" s="5"/>
      <c r="SC1" s="5"/>
      <c r="SD1" s="371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371"/>
      <c r="UC1" s="5"/>
      <c r="UD1" s="5"/>
      <c r="UE1" s="5"/>
      <c r="UF1" s="5"/>
      <c r="UG1" s="5"/>
      <c r="UH1" s="5"/>
      <c r="UI1" s="5"/>
      <c r="UJ1" s="371"/>
      <c r="UK1" s="5"/>
      <c r="UL1" s="5"/>
      <c r="UM1" s="5"/>
      <c r="UN1" s="5"/>
      <c r="UO1" s="5"/>
      <c r="UP1" s="5"/>
      <c r="UQ1" s="5"/>
      <c r="UR1" s="371"/>
      <c r="US1" s="5"/>
      <c r="UT1" s="5"/>
      <c r="UU1" s="5"/>
      <c r="UV1" s="5"/>
      <c r="UW1" s="5"/>
      <c r="UX1" s="5"/>
      <c r="UY1" s="5"/>
      <c r="UZ1" s="371"/>
      <c r="VA1" s="5"/>
      <c r="VB1" s="5"/>
      <c r="VC1" s="5"/>
      <c r="VD1" s="5"/>
      <c r="VE1" s="5"/>
      <c r="VF1" s="5"/>
      <c r="VG1" s="5"/>
      <c r="VH1" s="371"/>
      <c r="VI1" s="5"/>
      <c r="VK1" s="5"/>
      <c r="VL1" s="5"/>
      <c r="VM1" s="5"/>
      <c r="VN1" s="5"/>
      <c r="VO1" s="5"/>
      <c r="VP1" s="371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371"/>
      <c r="WF1" s="5"/>
      <c r="WG1" s="5"/>
      <c r="WH1" s="5"/>
      <c r="WI1" s="5"/>
      <c r="WJ1" s="5"/>
      <c r="WK1" s="5"/>
      <c r="WL1" s="5"/>
      <c r="WM1" s="371"/>
      <c r="WN1" s="5"/>
      <c r="WO1" s="5"/>
      <c r="WP1" s="5"/>
      <c r="WQ1" s="5"/>
      <c r="WR1" s="5"/>
      <c r="WS1" s="5"/>
      <c r="WT1" s="5"/>
      <c r="WU1" s="371"/>
      <c r="WV1" s="5"/>
      <c r="WW1" s="5"/>
      <c r="WX1" s="5"/>
      <c r="WY1" s="5"/>
      <c r="WZ1" s="5"/>
      <c r="XA1" s="5"/>
      <c r="XB1" s="5"/>
    </row>
    <row r="2" spans="1:627" x14ac:dyDescent="0.25">
      <c r="A2" s="5"/>
      <c r="B2" s="5"/>
      <c r="C2" s="5"/>
      <c r="D2" s="5"/>
      <c r="F2" s="5"/>
      <c r="G2" s="5"/>
      <c r="H2" s="5"/>
      <c r="I2" s="5"/>
      <c r="J2" s="5"/>
      <c r="K2" s="5"/>
      <c r="L2" s="5"/>
      <c r="M2" s="371"/>
      <c r="N2" s="5"/>
      <c r="O2" s="5"/>
      <c r="P2" s="5"/>
      <c r="Q2" s="5"/>
      <c r="R2" s="5"/>
      <c r="S2" s="5"/>
      <c r="T2" s="5"/>
      <c r="U2" s="371"/>
      <c r="V2" s="5"/>
      <c r="W2" s="5"/>
      <c r="X2" s="5"/>
      <c r="Y2" s="5"/>
      <c r="Z2" s="5"/>
      <c r="AA2" s="5"/>
      <c r="AB2" s="5"/>
      <c r="AC2" s="371"/>
      <c r="AD2" s="5"/>
      <c r="AE2" s="5"/>
      <c r="AF2" s="5"/>
      <c r="AG2" s="5"/>
      <c r="AH2" s="5"/>
      <c r="AI2" s="5"/>
      <c r="AJ2" s="5"/>
      <c r="AK2" s="371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371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371"/>
      <c r="BP2" s="5"/>
      <c r="BQ2" s="5"/>
      <c r="BR2" s="5"/>
      <c r="BS2" s="5"/>
      <c r="BT2" s="5"/>
      <c r="BU2" s="5"/>
      <c r="BV2" s="5"/>
      <c r="BW2" s="371"/>
      <c r="BX2" s="5"/>
      <c r="BY2" s="5"/>
      <c r="BZ2" s="5"/>
      <c r="CA2" s="5"/>
      <c r="CB2" s="5"/>
      <c r="CC2" s="5"/>
      <c r="CD2" s="5"/>
      <c r="CE2" s="371"/>
      <c r="CF2" s="5"/>
      <c r="CG2" s="5"/>
      <c r="CH2" s="5"/>
      <c r="CI2" s="5"/>
      <c r="CJ2" s="5"/>
      <c r="CK2" s="5"/>
      <c r="CL2" s="5"/>
      <c r="CM2" s="371"/>
      <c r="CN2" s="5"/>
      <c r="CO2" s="5"/>
      <c r="CP2" s="5"/>
      <c r="CQ2" s="5"/>
      <c r="CR2" s="5"/>
      <c r="CS2" s="5"/>
      <c r="CT2" s="5"/>
      <c r="CU2" s="371"/>
      <c r="CV2" s="5"/>
      <c r="CW2" s="5"/>
      <c r="CX2" s="5"/>
      <c r="CY2" s="5"/>
      <c r="CZ2" s="5"/>
      <c r="DA2" s="5"/>
      <c r="DB2" s="5"/>
      <c r="DC2" s="371"/>
      <c r="DD2" s="5"/>
      <c r="DE2" s="5"/>
      <c r="DF2" s="5"/>
      <c r="DG2" s="5"/>
      <c r="DH2" s="5"/>
      <c r="DI2" s="5"/>
      <c r="DJ2" s="5"/>
      <c r="DK2" s="371"/>
      <c r="DL2" s="5"/>
      <c r="DM2" s="5"/>
      <c r="DN2" s="5"/>
      <c r="DO2" s="5"/>
      <c r="DP2" s="5"/>
      <c r="DQ2" s="5"/>
      <c r="DR2" s="5"/>
      <c r="DS2" s="371"/>
      <c r="DT2" s="5"/>
      <c r="DU2" s="5"/>
      <c r="DV2" s="5"/>
      <c r="DW2" s="5"/>
      <c r="DX2" s="5"/>
      <c r="DY2" s="5"/>
      <c r="DZ2" s="5"/>
      <c r="EA2" s="371"/>
      <c r="EB2" s="5"/>
      <c r="EC2" s="5"/>
      <c r="ED2" s="5"/>
      <c r="EE2" s="5"/>
      <c r="EF2" s="5"/>
      <c r="EG2" s="5"/>
      <c r="EH2" s="5"/>
      <c r="EI2" s="371"/>
      <c r="EJ2" s="5"/>
      <c r="EK2" s="5"/>
      <c r="EL2" s="5"/>
      <c r="EM2" s="5"/>
      <c r="EN2" s="5"/>
      <c r="EO2" s="5"/>
      <c r="EP2" s="5"/>
      <c r="EQ2" s="371"/>
      <c r="ER2" s="5"/>
      <c r="ES2" s="5"/>
      <c r="ET2" s="5"/>
      <c r="EU2" s="5"/>
      <c r="EV2" s="5"/>
      <c r="EW2" s="5"/>
      <c r="EX2" s="5"/>
      <c r="EY2" s="371"/>
      <c r="EZ2" s="5"/>
      <c r="FA2" s="5"/>
      <c r="FB2" s="5"/>
      <c r="FC2" s="5"/>
      <c r="FD2" s="5"/>
      <c r="FE2" s="5"/>
      <c r="FF2" s="5"/>
      <c r="FG2" s="371"/>
      <c r="FH2" s="5"/>
      <c r="FI2" s="5"/>
      <c r="FJ2" s="5"/>
      <c r="FK2" s="5"/>
      <c r="FL2" s="5"/>
      <c r="FM2" s="5"/>
      <c r="FN2" s="5"/>
      <c r="FO2" s="371"/>
      <c r="FP2" s="5"/>
      <c r="FQ2" s="5"/>
      <c r="FR2" s="5"/>
      <c r="FS2" s="5"/>
      <c r="FT2" s="5"/>
      <c r="FU2" s="5"/>
      <c r="FV2" s="5"/>
      <c r="FW2" s="371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371"/>
      <c r="HA2" s="5"/>
      <c r="HB2" s="5"/>
      <c r="HC2" s="5"/>
      <c r="HD2" s="5"/>
      <c r="HE2" s="5"/>
      <c r="HF2" s="5"/>
      <c r="HG2" s="5"/>
      <c r="HH2" s="371"/>
      <c r="HI2" s="5"/>
      <c r="HJ2" s="5"/>
      <c r="HK2" s="5"/>
      <c r="HL2" s="5"/>
      <c r="HM2" s="5"/>
      <c r="HN2" s="5"/>
      <c r="HO2" s="5"/>
      <c r="HP2" s="371"/>
      <c r="HQ2" s="5"/>
      <c r="HR2" s="5"/>
      <c r="HS2" s="5"/>
      <c r="HT2" s="5"/>
      <c r="HU2" s="5"/>
      <c r="HV2" s="5"/>
      <c r="HW2" s="5"/>
      <c r="HX2" s="371"/>
      <c r="HY2" s="5"/>
      <c r="HZ2" s="5"/>
      <c r="IA2" s="5"/>
      <c r="IB2" s="5"/>
      <c r="IC2" s="5"/>
      <c r="ID2" s="5"/>
      <c r="IE2" s="5"/>
      <c r="IF2" s="371"/>
      <c r="IG2" s="5"/>
      <c r="IH2" s="5"/>
      <c r="II2" s="5"/>
      <c r="IJ2" s="5"/>
      <c r="IK2" s="5"/>
      <c r="IL2" s="5"/>
      <c r="IM2" s="5"/>
      <c r="IN2" s="371"/>
      <c r="IO2" s="5"/>
      <c r="IP2" s="5"/>
      <c r="IQ2" s="5"/>
      <c r="IR2" s="5"/>
      <c r="IS2" s="5"/>
      <c r="IT2" s="5"/>
      <c r="IU2" s="5"/>
      <c r="IV2" s="371"/>
      <c r="IW2" s="5"/>
      <c r="IX2" s="5"/>
      <c r="IY2" s="5"/>
      <c r="IZ2" s="5"/>
      <c r="JA2" s="5"/>
      <c r="JB2" s="5"/>
      <c r="JC2" s="5"/>
      <c r="JD2" s="371"/>
      <c r="JE2" s="5"/>
      <c r="JF2" s="5"/>
      <c r="JG2" s="5"/>
      <c r="JH2" s="5"/>
      <c r="JI2" s="5"/>
      <c r="JJ2" s="5"/>
      <c r="JK2" s="5"/>
      <c r="JL2" s="371"/>
      <c r="JM2" s="5"/>
      <c r="JN2" s="5"/>
      <c r="JO2" s="5"/>
      <c r="JP2" s="5"/>
      <c r="JQ2" s="5"/>
      <c r="JR2" s="5"/>
      <c r="JS2" s="5"/>
      <c r="JT2" s="371"/>
      <c r="JU2" s="5"/>
      <c r="JV2" s="5"/>
      <c r="JW2" s="5"/>
      <c r="JX2" s="5"/>
      <c r="JY2" s="5"/>
      <c r="JZ2" s="5"/>
      <c r="KA2" s="5"/>
      <c r="KB2" s="371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371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371"/>
      <c r="MW2" s="5"/>
      <c r="MX2" s="5"/>
      <c r="MY2" s="5"/>
      <c r="MZ2" s="5"/>
      <c r="NA2" s="5"/>
      <c r="NB2" s="5"/>
      <c r="NC2" s="5"/>
      <c r="ND2" s="371"/>
      <c r="NE2" s="5"/>
      <c r="NF2" s="5"/>
      <c r="NG2" s="5"/>
      <c r="NH2" s="5"/>
      <c r="NI2" s="5"/>
      <c r="NJ2" s="5"/>
      <c r="NK2" s="5"/>
      <c r="NL2" s="371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371"/>
      <c r="OB2" s="5"/>
      <c r="OC2" s="5"/>
      <c r="OD2" s="5"/>
      <c r="OE2" s="5"/>
      <c r="OF2" s="5"/>
      <c r="OG2" s="5"/>
      <c r="OH2" s="5"/>
      <c r="OI2" s="371"/>
      <c r="OJ2" s="5"/>
      <c r="OK2" s="5"/>
      <c r="OL2" s="5"/>
      <c r="OM2" s="5"/>
      <c r="ON2" s="5"/>
      <c r="OO2" s="5"/>
      <c r="OP2" s="5"/>
      <c r="OQ2" s="371"/>
      <c r="OR2" s="5"/>
      <c r="OS2" s="5"/>
      <c r="OT2" s="5"/>
      <c r="OU2" s="5"/>
      <c r="OV2" s="5"/>
      <c r="OW2" s="5"/>
      <c r="OX2" s="5"/>
      <c r="OY2" s="371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371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371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371"/>
      <c r="QZ2" s="5"/>
      <c r="RA2" s="5"/>
      <c r="RB2" s="5"/>
      <c r="RC2" s="5"/>
      <c r="RD2" s="5"/>
      <c r="RE2" s="5"/>
      <c r="RF2" s="5"/>
      <c r="RG2" s="371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371"/>
      <c r="RW2" s="5"/>
      <c r="RX2" s="5"/>
      <c r="RY2" s="5"/>
      <c r="RZ2" s="5"/>
      <c r="SA2" s="5"/>
      <c r="SB2" s="5"/>
      <c r="SC2" s="5"/>
      <c r="SD2" s="371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371"/>
      <c r="UC2" s="5"/>
      <c r="UD2" s="5"/>
      <c r="UE2" s="5"/>
      <c r="UF2" s="5"/>
      <c r="UG2" s="5"/>
      <c r="UH2" s="5"/>
      <c r="UI2" s="5"/>
      <c r="UJ2" s="371"/>
      <c r="UK2" s="5"/>
      <c r="UL2" s="5"/>
      <c r="UM2" s="5"/>
      <c r="UN2" s="5"/>
      <c r="UO2" s="5"/>
      <c r="UP2" s="5"/>
      <c r="UQ2" s="5"/>
      <c r="UR2" s="371"/>
      <c r="US2" s="5"/>
      <c r="UT2" s="5"/>
      <c r="UU2" s="5"/>
      <c r="UV2" s="5"/>
      <c r="UW2" s="5"/>
      <c r="UX2" s="5"/>
      <c r="UY2" s="5"/>
      <c r="UZ2" s="371"/>
      <c r="VA2" s="5"/>
      <c r="VB2" s="5"/>
      <c r="VC2" s="5"/>
      <c r="VD2" s="5"/>
      <c r="VE2" s="5"/>
      <c r="VF2" s="5"/>
      <c r="VG2" s="5"/>
      <c r="VH2" s="371"/>
      <c r="VI2" s="5"/>
      <c r="VJ2" s="5"/>
      <c r="VK2" s="5"/>
      <c r="VL2" s="5"/>
      <c r="VM2" s="5"/>
      <c r="VN2" s="5"/>
      <c r="VO2" s="5"/>
      <c r="VP2" s="371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371"/>
      <c r="WF2" s="5"/>
      <c r="WG2" s="5"/>
      <c r="WH2" s="5"/>
      <c r="WI2" s="5"/>
      <c r="WJ2" s="5"/>
      <c r="WK2" s="5"/>
      <c r="WL2" s="5"/>
      <c r="WM2" s="371"/>
      <c r="WN2" s="5"/>
      <c r="WO2" s="5"/>
      <c r="WP2" s="5"/>
      <c r="WQ2" s="5"/>
      <c r="WR2" s="5"/>
      <c r="WS2" s="5"/>
      <c r="WT2" s="5"/>
      <c r="WU2" s="371"/>
      <c r="WV2" s="5"/>
      <c r="WW2" s="5"/>
      <c r="WX2" s="5"/>
      <c r="WY2" s="5"/>
      <c r="WZ2" s="5"/>
      <c r="XA2" s="5"/>
      <c r="XB2" s="5"/>
    </row>
    <row r="3" spans="1:627" ht="21" outlineLevel="1" x14ac:dyDescent="0.25">
      <c r="B3" s="299" t="s">
        <v>0</v>
      </c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450"/>
      <c r="N3" s="101"/>
      <c r="O3" s="101"/>
      <c r="P3" s="101"/>
      <c r="Q3" s="101"/>
      <c r="R3" s="101"/>
      <c r="S3" s="101"/>
      <c r="T3" s="101"/>
      <c r="U3" s="450"/>
      <c r="V3" s="101"/>
      <c r="W3" s="101"/>
      <c r="X3" s="101"/>
      <c r="Y3" s="101"/>
      <c r="Z3" s="101"/>
      <c r="AA3" s="101"/>
      <c r="AB3" s="101"/>
      <c r="AC3" s="450"/>
      <c r="AD3" s="101"/>
      <c r="AE3" s="101"/>
      <c r="AF3" s="101"/>
      <c r="AG3" s="101"/>
      <c r="AH3" s="101"/>
      <c r="AI3" s="101"/>
      <c r="AJ3" s="101"/>
      <c r="AK3" s="450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450"/>
      <c r="BA3" s="101"/>
      <c r="BB3" s="101"/>
      <c r="BC3" s="101"/>
      <c r="BD3" s="101"/>
      <c r="BE3" s="101"/>
      <c r="BF3" s="101"/>
      <c r="BG3" s="101"/>
      <c r="BH3" s="101"/>
      <c r="BI3" s="101"/>
      <c r="BJ3" s="101"/>
      <c r="BK3" s="101"/>
      <c r="BL3" s="101"/>
      <c r="BM3" s="101"/>
      <c r="BN3" s="101"/>
      <c r="BO3" s="450"/>
      <c r="BP3" s="101"/>
      <c r="BQ3" s="101"/>
      <c r="BR3" s="101"/>
      <c r="BS3" s="101"/>
      <c r="BT3" s="101"/>
      <c r="BU3" s="101"/>
      <c r="BV3" s="101"/>
      <c r="BW3" s="450"/>
      <c r="BX3" s="101"/>
      <c r="BY3" s="101"/>
      <c r="BZ3" s="101"/>
      <c r="CA3" s="101"/>
      <c r="CB3" s="101"/>
      <c r="CC3" s="101"/>
      <c r="CD3" s="101"/>
      <c r="CE3" s="450"/>
      <c r="CF3" s="101"/>
      <c r="CG3" s="101"/>
      <c r="CH3" s="101"/>
      <c r="CI3" s="101"/>
      <c r="CJ3" s="101"/>
      <c r="CK3" s="101"/>
      <c r="CL3" s="101"/>
      <c r="CM3" s="450"/>
      <c r="CN3" s="101"/>
      <c r="CO3" s="101"/>
      <c r="CP3" s="101"/>
      <c r="CQ3" s="101"/>
      <c r="CR3" s="101"/>
      <c r="CS3" s="101"/>
      <c r="CT3" s="101"/>
      <c r="CU3" s="450"/>
      <c r="CV3" s="101"/>
      <c r="CW3" s="101"/>
      <c r="CX3" s="101"/>
      <c r="CY3" s="101"/>
      <c r="CZ3" s="101"/>
      <c r="DA3" s="101"/>
      <c r="DB3" s="101"/>
      <c r="DC3" s="450"/>
      <c r="DD3" s="101"/>
      <c r="DE3" s="101"/>
      <c r="DF3" s="101"/>
      <c r="DG3" s="101"/>
      <c r="DH3" s="101"/>
      <c r="DI3" s="101"/>
      <c r="DJ3" s="101"/>
      <c r="DK3" s="450"/>
      <c r="DL3" s="101"/>
      <c r="DM3" s="101"/>
      <c r="DN3" s="101"/>
      <c r="DO3" s="101"/>
      <c r="DP3" s="101"/>
      <c r="DQ3" s="101"/>
      <c r="DR3" s="101"/>
      <c r="DS3" s="450"/>
      <c r="DT3" s="101"/>
      <c r="DU3" s="101"/>
      <c r="DV3" s="101"/>
      <c r="DW3" s="101"/>
      <c r="DX3" s="101"/>
      <c r="DY3" s="101"/>
      <c r="DZ3" s="101"/>
      <c r="EA3" s="450"/>
      <c r="EB3" s="101"/>
      <c r="EC3" s="101"/>
      <c r="ED3" s="101"/>
      <c r="EE3" s="101"/>
      <c r="EF3" s="101"/>
      <c r="EG3" s="101"/>
      <c r="EH3" s="101"/>
      <c r="EI3" s="450"/>
      <c r="EJ3" s="101"/>
      <c r="EK3" s="101"/>
      <c r="EL3" s="101"/>
      <c r="EM3" s="101"/>
      <c r="EN3" s="101"/>
      <c r="EO3" s="101"/>
      <c r="EP3" s="101"/>
      <c r="EQ3" s="450"/>
      <c r="ER3" s="101"/>
      <c r="ES3" s="101"/>
      <c r="ET3" s="101"/>
      <c r="EU3" s="101"/>
      <c r="EV3" s="101"/>
      <c r="EW3" s="101"/>
      <c r="EX3" s="101"/>
      <c r="EY3" s="450"/>
      <c r="EZ3" s="101"/>
      <c r="FA3" s="101"/>
      <c r="FB3" s="101"/>
      <c r="FC3" s="101"/>
      <c r="FD3" s="101"/>
      <c r="FE3" s="101"/>
      <c r="FF3" s="101"/>
      <c r="FG3" s="450"/>
      <c r="FH3" s="101"/>
      <c r="FI3" s="101"/>
      <c r="FJ3" s="101"/>
      <c r="FK3" s="101"/>
      <c r="FL3" s="101"/>
      <c r="FM3" s="101"/>
      <c r="FN3" s="101"/>
      <c r="FO3" s="450"/>
      <c r="FP3" s="101"/>
      <c r="FQ3" s="101"/>
      <c r="FR3" s="101"/>
      <c r="FS3" s="101"/>
      <c r="FT3" s="101"/>
      <c r="FU3" s="101"/>
      <c r="FV3" s="101"/>
      <c r="FW3" s="450"/>
      <c r="FX3" s="101"/>
      <c r="FY3" s="101"/>
      <c r="FZ3" s="101"/>
      <c r="GA3" s="101"/>
      <c r="GB3" s="101"/>
      <c r="GC3" s="101"/>
      <c r="GD3" s="101"/>
      <c r="GE3" s="101"/>
      <c r="GF3" s="101"/>
      <c r="GG3" s="101"/>
      <c r="GH3" s="101"/>
      <c r="GI3" s="101"/>
      <c r="GJ3" s="101"/>
      <c r="GK3" s="101"/>
      <c r="GL3" s="101"/>
      <c r="GM3" s="101"/>
      <c r="GN3" s="101"/>
      <c r="GO3" s="101"/>
      <c r="GP3" s="101"/>
      <c r="GQ3" s="101"/>
      <c r="GR3" s="101"/>
      <c r="GS3" s="101"/>
      <c r="GT3" s="101"/>
      <c r="GU3" s="101"/>
      <c r="GV3" s="101"/>
      <c r="GW3" s="101"/>
      <c r="GX3" s="101"/>
      <c r="GY3" s="101"/>
      <c r="GZ3" s="450"/>
      <c r="HA3" s="101"/>
      <c r="HB3" s="101"/>
      <c r="HC3" s="101"/>
      <c r="HD3" s="101"/>
      <c r="HE3" s="101"/>
      <c r="HF3" s="101"/>
      <c r="HG3" s="101"/>
      <c r="HH3" s="450"/>
      <c r="HI3" s="101"/>
      <c r="HJ3" s="101"/>
      <c r="HK3" s="101"/>
      <c r="HL3" s="101"/>
      <c r="HM3" s="101"/>
      <c r="HN3" s="101"/>
      <c r="HO3" s="101"/>
      <c r="HP3" s="450"/>
      <c r="HQ3" s="101"/>
      <c r="HR3" s="101"/>
      <c r="HS3" s="101"/>
      <c r="HT3" s="101"/>
      <c r="HU3" s="101"/>
      <c r="HV3" s="101"/>
      <c r="HW3" s="101"/>
      <c r="HX3" s="450"/>
      <c r="HY3" s="101"/>
      <c r="HZ3" s="101"/>
      <c r="IA3" s="101"/>
      <c r="IB3" s="101"/>
      <c r="IC3" s="101"/>
      <c r="ID3" s="101"/>
      <c r="IE3" s="101"/>
      <c r="IF3" s="450"/>
      <c r="IG3" s="101"/>
      <c r="IH3" s="101"/>
      <c r="II3" s="101"/>
      <c r="IJ3" s="101"/>
      <c r="IK3" s="101"/>
      <c r="IL3" s="101"/>
      <c r="IM3" s="101"/>
      <c r="IN3" s="450"/>
      <c r="IO3" s="101"/>
      <c r="IP3" s="101"/>
      <c r="IQ3" s="101"/>
      <c r="IR3" s="101"/>
      <c r="IS3" s="101"/>
      <c r="IT3" s="101"/>
      <c r="IU3" s="101"/>
      <c r="IV3" s="450"/>
      <c r="IW3" s="101"/>
      <c r="IX3" s="101"/>
      <c r="IY3" s="101"/>
      <c r="IZ3" s="101"/>
      <c r="JA3" s="101"/>
      <c r="JB3" s="101"/>
      <c r="JC3" s="101"/>
      <c r="JD3" s="450"/>
      <c r="JE3" s="101"/>
      <c r="JF3" s="101"/>
      <c r="JG3" s="101"/>
      <c r="JH3" s="101"/>
      <c r="JI3" s="101"/>
      <c r="JJ3" s="101"/>
      <c r="JK3" s="101"/>
      <c r="JL3" s="450"/>
      <c r="JM3" s="101"/>
      <c r="JN3" s="101"/>
      <c r="JO3" s="101"/>
      <c r="JP3" s="101"/>
      <c r="JQ3" s="101"/>
      <c r="JR3" s="101"/>
      <c r="JS3" s="101"/>
      <c r="JT3" s="450"/>
      <c r="JU3" s="101"/>
      <c r="JV3" s="101"/>
      <c r="JW3" s="101"/>
      <c r="JX3" s="101"/>
      <c r="JY3" s="101"/>
      <c r="JZ3" s="101"/>
      <c r="KA3" s="101"/>
      <c r="KB3" s="450"/>
      <c r="KC3" s="101"/>
      <c r="KD3" s="101"/>
      <c r="KE3" s="101"/>
      <c r="KF3" s="101"/>
      <c r="KG3" s="101"/>
      <c r="KH3" s="101"/>
      <c r="KI3" s="101"/>
      <c r="KJ3" s="101"/>
      <c r="KK3" s="101"/>
      <c r="KL3" s="101"/>
      <c r="KM3" s="101"/>
      <c r="KN3" s="101"/>
      <c r="KO3" s="101"/>
      <c r="KP3" s="101"/>
      <c r="KQ3" s="101"/>
      <c r="KR3" s="101"/>
      <c r="KS3" s="101"/>
      <c r="KT3" s="101"/>
      <c r="KU3" s="101"/>
      <c r="KV3" s="101"/>
      <c r="KW3" s="101"/>
      <c r="KX3" s="101"/>
      <c r="KY3" s="101"/>
      <c r="KZ3" s="101"/>
      <c r="LA3" s="101"/>
      <c r="LB3" s="101"/>
      <c r="LC3" s="101"/>
      <c r="LD3" s="101"/>
      <c r="LE3" s="101"/>
      <c r="LF3" s="101"/>
      <c r="LG3" s="101"/>
      <c r="LH3" s="101"/>
      <c r="LI3" s="101"/>
      <c r="LJ3" s="101"/>
      <c r="LK3" s="101"/>
      <c r="LL3" s="101"/>
      <c r="LM3" s="101"/>
      <c r="LN3" s="101"/>
      <c r="LO3" s="101"/>
      <c r="LP3" s="101"/>
      <c r="LQ3" s="101"/>
      <c r="LR3" s="101"/>
      <c r="LS3" s="101"/>
      <c r="LT3" s="101"/>
      <c r="LU3" s="101"/>
      <c r="LV3" s="101"/>
      <c r="LW3" s="101"/>
      <c r="LX3" s="101"/>
      <c r="LY3" s="101"/>
      <c r="LZ3" s="101"/>
      <c r="MA3" s="101"/>
      <c r="MB3" s="101"/>
      <c r="MC3" s="101"/>
      <c r="MD3" s="101"/>
      <c r="ME3" s="101"/>
      <c r="MF3" s="101"/>
      <c r="MG3" s="450"/>
      <c r="MH3" s="101"/>
      <c r="MI3" s="101"/>
      <c r="MJ3" s="101"/>
      <c r="MK3" s="101"/>
      <c r="ML3" s="101"/>
      <c r="MM3" s="101"/>
      <c r="MN3" s="101"/>
      <c r="MO3" s="101"/>
      <c r="MP3" s="101"/>
      <c r="MQ3" s="101"/>
      <c r="MR3" s="101"/>
      <c r="MS3" s="101"/>
      <c r="MT3" s="101"/>
      <c r="MU3" s="101"/>
      <c r="MV3" s="450"/>
      <c r="MW3" s="101"/>
      <c r="MX3" s="101"/>
      <c r="MY3" s="101"/>
      <c r="MZ3" s="101"/>
      <c r="NA3" s="101"/>
      <c r="NB3" s="101"/>
      <c r="NC3" s="101"/>
      <c r="ND3" s="450"/>
      <c r="NE3" s="101"/>
      <c r="NF3" s="101"/>
      <c r="NG3" s="101"/>
      <c r="NH3" s="101"/>
      <c r="NI3" s="101"/>
      <c r="NJ3" s="101"/>
      <c r="NK3" s="101"/>
      <c r="NL3" s="450"/>
      <c r="NM3" s="101"/>
      <c r="NN3" s="101"/>
      <c r="NO3" s="101"/>
      <c r="NP3" s="101"/>
      <c r="NQ3" s="101"/>
      <c r="NR3" s="101"/>
      <c r="NS3" s="101"/>
      <c r="NT3" s="101"/>
      <c r="NU3" s="101"/>
      <c r="NV3" s="101"/>
      <c r="NW3" s="101"/>
      <c r="NX3" s="101"/>
      <c r="NY3" s="101"/>
      <c r="NZ3" s="101"/>
      <c r="OA3" s="450"/>
      <c r="OB3" s="101"/>
      <c r="OC3" s="101"/>
      <c r="OD3" s="101"/>
      <c r="OE3" s="101"/>
      <c r="OF3" s="101"/>
      <c r="OG3" s="101"/>
      <c r="OH3" s="101"/>
      <c r="OI3" s="450"/>
      <c r="OJ3" s="101"/>
      <c r="OK3" s="101"/>
      <c r="OL3" s="101"/>
      <c r="OM3" s="101"/>
      <c r="ON3" s="101"/>
      <c r="OO3" s="101"/>
      <c r="OP3" s="101"/>
      <c r="OQ3" s="450"/>
      <c r="OR3" s="101"/>
      <c r="OS3" s="101"/>
      <c r="OT3" s="101"/>
      <c r="OU3" s="101"/>
      <c r="OV3" s="101"/>
      <c r="OW3" s="101"/>
      <c r="OX3" s="101"/>
      <c r="OY3" s="450"/>
      <c r="OZ3" s="101"/>
      <c r="PA3" s="101"/>
      <c r="PB3" s="101"/>
      <c r="PC3" s="101"/>
      <c r="PD3" s="101"/>
      <c r="PE3" s="101"/>
      <c r="PF3" s="101"/>
      <c r="PG3" s="101"/>
      <c r="PH3" s="101"/>
      <c r="PI3" s="101"/>
      <c r="PJ3" s="101"/>
      <c r="PK3" s="101"/>
      <c r="PL3" s="101"/>
      <c r="PM3" s="101"/>
      <c r="PN3" s="450"/>
      <c r="PO3" s="101"/>
      <c r="PP3" s="101"/>
      <c r="PQ3" s="101"/>
      <c r="PR3" s="101"/>
      <c r="PS3" s="101"/>
      <c r="PT3" s="101"/>
      <c r="PU3" s="101"/>
      <c r="PV3" s="101"/>
      <c r="PW3" s="101"/>
      <c r="PX3" s="101"/>
      <c r="PY3" s="101"/>
      <c r="PZ3" s="101"/>
      <c r="QA3" s="101"/>
      <c r="QB3" s="101"/>
      <c r="QC3" s="101"/>
      <c r="QD3" s="101"/>
      <c r="QE3" s="101"/>
      <c r="QF3" s="101"/>
      <c r="QG3" s="101"/>
      <c r="QH3" s="101"/>
      <c r="QI3" s="101"/>
      <c r="QJ3" s="450"/>
      <c r="QK3" s="101"/>
      <c r="QL3" s="101"/>
      <c r="QM3" s="101"/>
      <c r="QN3" s="101"/>
      <c r="QO3" s="101"/>
      <c r="QP3" s="101"/>
      <c r="QQ3" s="101"/>
      <c r="QR3" s="101"/>
      <c r="QS3" s="101"/>
      <c r="QT3" s="101"/>
      <c r="QU3" s="101"/>
      <c r="QV3" s="101"/>
      <c r="QW3" s="101"/>
      <c r="QX3" s="101"/>
      <c r="QY3" s="450"/>
      <c r="QZ3" s="101"/>
      <c r="RA3" s="101"/>
      <c r="RB3" s="101"/>
      <c r="RC3" s="101"/>
      <c r="RD3" s="101"/>
      <c r="RE3" s="101"/>
      <c r="RF3" s="101"/>
      <c r="RG3" s="450"/>
      <c r="RH3" s="101"/>
      <c r="RI3" s="101"/>
      <c r="RJ3" s="101"/>
      <c r="RK3" s="101"/>
      <c r="RL3" s="101"/>
      <c r="RM3" s="101"/>
      <c r="RN3" s="101"/>
      <c r="RO3" s="101"/>
      <c r="RP3" s="101"/>
      <c r="RQ3" s="101"/>
      <c r="RR3" s="101"/>
      <c r="RS3" s="101"/>
      <c r="RT3" s="101"/>
      <c r="RU3" s="101"/>
      <c r="RV3" s="450"/>
      <c r="RW3" s="101"/>
      <c r="RX3" s="101"/>
      <c r="RY3" s="101"/>
      <c r="RZ3" s="101"/>
      <c r="SA3" s="101"/>
      <c r="SB3" s="101"/>
      <c r="SC3" s="101"/>
      <c r="SD3" s="450"/>
      <c r="SE3" s="101"/>
      <c r="SF3" s="101"/>
      <c r="SG3" s="101"/>
      <c r="SH3" s="101"/>
      <c r="SI3" s="101"/>
      <c r="SJ3" s="101"/>
      <c r="SK3" s="101"/>
      <c r="SL3" s="101"/>
      <c r="SM3" s="101"/>
      <c r="SN3" s="101"/>
      <c r="SO3" s="101"/>
      <c r="SP3" s="101"/>
      <c r="SQ3" s="101"/>
      <c r="SR3" s="101"/>
      <c r="SS3" s="101"/>
      <c r="ST3" s="101"/>
      <c r="SU3" s="101"/>
      <c r="SV3" s="101"/>
      <c r="SW3" s="101"/>
      <c r="SX3" s="101"/>
      <c r="SY3" s="101"/>
      <c r="SZ3" s="101"/>
      <c r="TA3" s="101"/>
      <c r="TB3" s="101"/>
      <c r="TC3" s="101"/>
      <c r="TD3" s="101"/>
      <c r="TE3" s="101"/>
      <c r="TF3" s="101"/>
      <c r="TG3" s="101"/>
      <c r="TH3" s="101"/>
      <c r="TI3" s="101"/>
      <c r="TJ3" s="101"/>
      <c r="TK3" s="101"/>
      <c r="TL3" s="101"/>
      <c r="TM3" s="101"/>
      <c r="TN3" s="101"/>
      <c r="TO3" s="101"/>
      <c r="TP3" s="101"/>
      <c r="TQ3" s="101"/>
      <c r="TR3" s="101"/>
      <c r="TS3" s="101"/>
      <c r="TT3" s="101"/>
      <c r="TU3" s="101"/>
      <c r="TV3" s="101"/>
      <c r="TW3" s="101"/>
      <c r="TX3" s="101"/>
      <c r="TY3" s="101"/>
      <c r="TZ3" s="101"/>
      <c r="UA3" s="101"/>
      <c r="UB3" s="450"/>
      <c r="UC3" s="101"/>
      <c r="UD3" s="101"/>
      <c r="UE3" s="101"/>
      <c r="UF3" s="101"/>
      <c r="UG3" s="101"/>
      <c r="UH3" s="101"/>
      <c r="UI3" s="101"/>
      <c r="UJ3" s="450"/>
      <c r="UK3" s="101"/>
      <c r="UL3" s="101"/>
      <c r="UM3" s="101"/>
      <c r="UN3" s="101"/>
      <c r="UO3" s="101"/>
      <c r="UP3" s="101"/>
      <c r="UQ3" s="101"/>
      <c r="UR3" s="450"/>
      <c r="US3" s="101"/>
      <c r="UT3" s="101"/>
      <c r="UU3" s="101"/>
      <c r="UV3" s="101"/>
      <c r="UW3" s="101"/>
      <c r="UX3" s="101"/>
      <c r="UY3" s="101"/>
      <c r="UZ3" s="450"/>
      <c r="VA3" s="101"/>
      <c r="VB3" s="101"/>
      <c r="VC3" s="101"/>
      <c r="VD3" s="101"/>
      <c r="VE3" s="101"/>
      <c r="VF3" s="101"/>
      <c r="VG3" s="101"/>
      <c r="VH3" s="450"/>
      <c r="VI3" s="101"/>
      <c r="VJ3" s="101"/>
      <c r="VK3" s="101"/>
      <c r="VL3" s="101"/>
      <c r="VM3" s="101"/>
      <c r="VN3" s="101"/>
      <c r="VO3" s="101"/>
      <c r="VP3" s="450"/>
      <c r="VQ3" s="101"/>
      <c r="VR3" s="101"/>
      <c r="VS3" s="101"/>
      <c r="VT3" s="101"/>
      <c r="VU3" s="101"/>
      <c r="VV3" s="101"/>
      <c r="VW3" s="101"/>
      <c r="VX3" s="101"/>
      <c r="VY3" s="101"/>
      <c r="VZ3" s="101"/>
      <c r="WA3" s="101"/>
      <c r="WB3" s="101"/>
      <c r="WC3" s="101"/>
      <c r="WD3" s="101"/>
      <c r="WE3" s="450"/>
      <c r="WF3" s="101"/>
      <c r="WG3" s="101"/>
      <c r="WH3" s="101"/>
      <c r="WI3" s="101"/>
      <c r="WJ3" s="101"/>
      <c r="WK3" s="101"/>
      <c r="WL3" s="101"/>
      <c r="WM3" s="450"/>
      <c r="WN3" s="101"/>
      <c r="WO3" s="101"/>
      <c r="WP3" s="101"/>
      <c r="WQ3" s="101"/>
      <c r="WR3" s="101"/>
      <c r="WS3" s="101"/>
      <c r="WT3" s="101"/>
      <c r="WU3" s="450"/>
      <c r="WV3" s="101"/>
      <c r="WW3" s="101"/>
      <c r="WX3" s="101"/>
      <c r="WY3" s="101"/>
      <c r="WZ3" s="101"/>
      <c r="XA3" s="101"/>
      <c r="XB3" s="101"/>
      <c r="XC3" s="440">
        <v>0</v>
      </c>
    </row>
    <row r="4" spans="1:627" ht="11.25" customHeight="1" outlineLevel="1" thickBot="1" x14ac:dyDescent="0.3">
      <c r="A4" s="5"/>
      <c r="B4" s="5"/>
      <c r="C4" s="292"/>
      <c r="D4" s="293"/>
      <c r="E4" s="293"/>
      <c r="F4" s="293"/>
      <c r="G4" s="293"/>
      <c r="H4" s="293"/>
      <c r="I4" s="293"/>
      <c r="J4" s="293"/>
      <c r="K4" s="293"/>
      <c r="L4" s="293"/>
      <c r="M4" s="451"/>
      <c r="N4" s="293"/>
      <c r="O4" s="293"/>
      <c r="P4" s="293"/>
      <c r="Q4" s="293"/>
      <c r="R4" s="293"/>
      <c r="S4" s="293"/>
      <c r="T4" s="293"/>
      <c r="U4" s="451"/>
      <c r="V4" s="293"/>
      <c r="W4" s="293"/>
      <c r="X4" s="293"/>
      <c r="Y4" s="293"/>
      <c r="Z4" s="293"/>
      <c r="AA4" s="293"/>
      <c r="AB4" s="293"/>
      <c r="AC4" s="451"/>
      <c r="AD4" s="293"/>
      <c r="AE4" s="293"/>
      <c r="AF4" s="293"/>
      <c r="AG4" s="293"/>
      <c r="AH4" s="293"/>
      <c r="AI4" s="293"/>
      <c r="AJ4" s="293"/>
      <c r="AK4" s="451"/>
      <c r="AL4" s="293"/>
      <c r="AM4" s="293"/>
      <c r="AN4" s="293"/>
      <c r="AO4" s="293"/>
      <c r="AP4" s="293"/>
      <c r="AQ4" s="293"/>
      <c r="AR4" s="293"/>
      <c r="AS4" s="293"/>
      <c r="AT4" s="293"/>
      <c r="AU4" s="293"/>
      <c r="AV4" s="293"/>
      <c r="AW4" s="293"/>
      <c r="AX4" s="293"/>
      <c r="AY4" s="293"/>
      <c r="AZ4" s="451"/>
      <c r="BA4" s="293"/>
      <c r="BB4" s="293"/>
      <c r="BC4" s="293"/>
      <c r="BD4" s="293"/>
      <c r="BE4" s="293"/>
      <c r="BF4" s="293"/>
      <c r="BG4" s="293"/>
      <c r="BH4" s="293"/>
      <c r="BI4" s="293"/>
      <c r="BJ4" s="293"/>
      <c r="BK4" s="293"/>
      <c r="BL4" s="293"/>
      <c r="BM4" s="293"/>
      <c r="BN4" s="293"/>
      <c r="BO4" s="451"/>
      <c r="BP4" s="293"/>
      <c r="BQ4" s="293"/>
      <c r="BR4" s="293"/>
      <c r="BS4" s="293"/>
      <c r="BT4" s="293"/>
      <c r="BU4" s="293"/>
      <c r="BV4" s="293"/>
      <c r="BW4" s="451"/>
      <c r="BX4" s="293"/>
      <c r="BY4" s="293"/>
      <c r="BZ4" s="293"/>
      <c r="CA4" s="293"/>
      <c r="CB4" s="293"/>
      <c r="CC4" s="293"/>
      <c r="CD4" s="293"/>
      <c r="CE4" s="451"/>
      <c r="CF4" s="293"/>
      <c r="CG4" s="293"/>
      <c r="CH4" s="293"/>
      <c r="CI4" s="293"/>
      <c r="CJ4" s="293"/>
      <c r="CK4" s="293"/>
      <c r="CL4" s="293"/>
      <c r="CM4" s="451"/>
      <c r="CN4" s="293"/>
      <c r="CO4" s="293"/>
      <c r="CP4" s="293"/>
      <c r="CQ4" s="293"/>
      <c r="CR4" s="293"/>
      <c r="CS4" s="293"/>
      <c r="CT4" s="293"/>
      <c r="CU4" s="451"/>
      <c r="CV4" s="293"/>
      <c r="CW4" s="293"/>
      <c r="CX4" s="293"/>
      <c r="CY4" s="293"/>
      <c r="CZ4" s="293"/>
      <c r="DA4" s="293"/>
      <c r="DB4" s="293"/>
      <c r="DC4" s="451"/>
      <c r="DD4" s="293"/>
      <c r="DE4" s="293"/>
      <c r="DF4" s="293"/>
      <c r="DG4" s="293"/>
      <c r="DH4" s="293"/>
      <c r="DI4" s="293"/>
      <c r="DJ4" s="293"/>
      <c r="DK4" s="451"/>
      <c r="DL4" s="293"/>
      <c r="DM4" s="293"/>
      <c r="DN4" s="293"/>
      <c r="DO4" s="293"/>
      <c r="DP4" s="293"/>
      <c r="DQ4" s="293"/>
      <c r="DR4" s="293"/>
      <c r="DS4" s="451"/>
      <c r="DT4" s="293"/>
      <c r="DU4" s="293"/>
      <c r="DV4" s="293"/>
      <c r="DW4" s="293"/>
      <c r="DX4" s="293"/>
      <c r="DY4" s="293"/>
      <c r="DZ4" s="293"/>
      <c r="EA4" s="451"/>
      <c r="EB4" s="293"/>
      <c r="EC4" s="293"/>
      <c r="ED4" s="293"/>
      <c r="EE4" s="293"/>
      <c r="EF4" s="293"/>
      <c r="EG4" s="293"/>
      <c r="EH4" s="293"/>
      <c r="EI4" s="451"/>
      <c r="EJ4" s="293"/>
      <c r="EK4" s="293"/>
      <c r="EL4" s="293"/>
      <c r="EM4" s="293"/>
      <c r="EN4" s="293"/>
      <c r="EO4" s="293"/>
      <c r="EP4" s="293"/>
      <c r="EQ4" s="451"/>
      <c r="ER4" s="293"/>
      <c r="ES4" s="293"/>
      <c r="ET4" s="293"/>
      <c r="EU4" s="293"/>
      <c r="EV4" s="293"/>
      <c r="EW4" s="293"/>
      <c r="EX4" s="293"/>
      <c r="EY4" s="451"/>
      <c r="EZ4" s="293"/>
      <c r="FA4" s="293"/>
      <c r="FB4" s="293"/>
      <c r="FC4" s="293"/>
      <c r="FD4" s="293"/>
      <c r="FE4" s="293"/>
      <c r="FF4" s="293"/>
      <c r="FG4" s="451"/>
      <c r="FH4" s="293"/>
      <c r="FI4" s="293"/>
      <c r="FJ4" s="293"/>
      <c r="FK4" s="293"/>
      <c r="FL4" s="293"/>
      <c r="FM4" s="293"/>
      <c r="FN4" s="293"/>
      <c r="FO4" s="451"/>
      <c r="FP4" s="293"/>
      <c r="FQ4" s="293"/>
      <c r="FR4" s="293"/>
      <c r="FS4" s="293"/>
      <c r="FT4" s="293"/>
      <c r="FU4" s="293"/>
      <c r="FV4" s="293"/>
      <c r="FW4" s="451"/>
      <c r="FX4" s="293"/>
      <c r="FY4" s="293"/>
      <c r="FZ4" s="293"/>
      <c r="GA4" s="293"/>
      <c r="GB4" s="293"/>
      <c r="GC4" s="293"/>
      <c r="GD4" s="293"/>
      <c r="GE4" s="293"/>
      <c r="GF4" s="293"/>
      <c r="GG4" s="293"/>
      <c r="GH4" s="293"/>
      <c r="GI4" s="293"/>
      <c r="GJ4" s="293"/>
      <c r="GK4" s="293"/>
      <c r="GL4" s="293"/>
      <c r="GM4" s="293"/>
      <c r="GN4" s="293"/>
      <c r="GO4" s="293"/>
      <c r="GP4" s="293"/>
      <c r="GQ4" s="293"/>
      <c r="GR4" s="293"/>
      <c r="GS4" s="293"/>
      <c r="GT4" s="293"/>
      <c r="GU4" s="293"/>
      <c r="GV4" s="293"/>
      <c r="GW4" s="293"/>
      <c r="GX4" s="293"/>
      <c r="GY4" s="293"/>
      <c r="GZ4" s="451"/>
      <c r="HA4" s="293"/>
      <c r="HB4" s="293"/>
      <c r="HC4" s="293"/>
      <c r="HD4" s="293"/>
      <c r="HE4" s="293"/>
      <c r="HF4" s="293"/>
      <c r="HG4" s="293"/>
      <c r="HH4" s="451"/>
      <c r="HI4" s="293"/>
      <c r="HJ4" s="293"/>
      <c r="HK4" s="293"/>
      <c r="HL4" s="293"/>
      <c r="HM4" s="293"/>
      <c r="HN4" s="293"/>
      <c r="HO4" s="293"/>
      <c r="HP4" s="451"/>
      <c r="HQ4" s="293"/>
      <c r="HR4" s="293"/>
      <c r="HS4" s="293"/>
      <c r="HT4" s="293"/>
      <c r="HU4" s="293"/>
      <c r="HV4" s="293"/>
      <c r="HW4" s="293"/>
      <c r="HX4" s="451"/>
      <c r="HY4" s="293"/>
      <c r="HZ4" s="293"/>
      <c r="IA4" s="293"/>
      <c r="IB4" s="293"/>
      <c r="IC4" s="293"/>
      <c r="ID4" s="293"/>
      <c r="IE4" s="293"/>
      <c r="IF4" s="451"/>
      <c r="IG4" s="293"/>
      <c r="IH4" s="293"/>
      <c r="II4" s="293"/>
      <c r="IJ4" s="293"/>
      <c r="IK4" s="293"/>
      <c r="IL4" s="293"/>
      <c r="IM4" s="293"/>
      <c r="IN4" s="451"/>
      <c r="IO4" s="293"/>
      <c r="IP4" s="293"/>
      <c r="IQ4" s="293"/>
      <c r="IR4" s="293"/>
      <c r="IS4" s="293"/>
      <c r="IT4" s="293"/>
      <c r="IU4" s="293"/>
      <c r="IV4" s="451"/>
      <c r="IW4" s="293"/>
      <c r="IX4" s="293"/>
      <c r="IY4" s="293"/>
      <c r="IZ4" s="293"/>
      <c r="JA4" s="293"/>
      <c r="JB4" s="293"/>
      <c r="JC4" s="293"/>
      <c r="JD4" s="451"/>
      <c r="JE4" s="293"/>
      <c r="JF4" s="293"/>
      <c r="JG4" s="293"/>
      <c r="JH4" s="293"/>
      <c r="JI4" s="293"/>
      <c r="JJ4" s="293"/>
      <c r="JK4" s="293"/>
      <c r="JL4" s="451"/>
      <c r="JM4" s="293"/>
      <c r="JN4" s="293"/>
      <c r="JO4" s="293"/>
      <c r="JP4" s="293"/>
      <c r="JQ4" s="293"/>
      <c r="JR4" s="293"/>
      <c r="JS4" s="293"/>
      <c r="JT4" s="451"/>
      <c r="JU4" s="293"/>
      <c r="JV4" s="293"/>
      <c r="JW4" s="293"/>
      <c r="JX4" s="293"/>
      <c r="JY4" s="293"/>
      <c r="JZ4" s="293"/>
      <c r="KA4" s="293"/>
      <c r="KB4" s="451"/>
      <c r="KC4" s="293"/>
      <c r="KD4" s="293"/>
      <c r="KE4" s="293"/>
      <c r="KF4" s="293"/>
      <c r="KG4" s="293"/>
      <c r="KH4" s="293"/>
      <c r="KI4" s="293"/>
      <c r="KJ4" s="293"/>
      <c r="KK4" s="293"/>
      <c r="KL4" s="293"/>
      <c r="KM4" s="293"/>
      <c r="KN4" s="293"/>
      <c r="KO4" s="293"/>
      <c r="KP4" s="293"/>
      <c r="KQ4" s="293"/>
      <c r="KR4" s="293"/>
      <c r="KS4" s="293"/>
      <c r="KT4" s="293"/>
      <c r="KU4" s="293"/>
      <c r="KV4" s="293"/>
      <c r="KW4" s="293"/>
      <c r="KX4" s="293"/>
      <c r="KY4" s="293"/>
      <c r="KZ4" s="293"/>
      <c r="LA4" s="293"/>
      <c r="LB4" s="293"/>
      <c r="LC4" s="293"/>
      <c r="LD4" s="293"/>
      <c r="LE4" s="293"/>
      <c r="LF4" s="293"/>
      <c r="LG4" s="293"/>
      <c r="LH4" s="293"/>
      <c r="LI4" s="293"/>
      <c r="LJ4" s="293"/>
      <c r="LK4" s="293"/>
      <c r="LL4" s="293"/>
      <c r="LM4" s="293"/>
      <c r="LN4" s="293"/>
      <c r="LO4" s="293"/>
      <c r="LP4" s="293"/>
      <c r="LQ4" s="293"/>
      <c r="LR4" s="293"/>
      <c r="LS4" s="293"/>
      <c r="LT4" s="293"/>
      <c r="LU4" s="293"/>
      <c r="LV4" s="293"/>
      <c r="LW4" s="293"/>
      <c r="LX4" s="293"/>
      <c r="LY4" s="293"/>
      <c r="LZ4" s="293"/>
      <c r="MA4" s="293"/>
      <c r="MB4" s="293"/>
      <c r="MC4" s="293"/>
      <c r="MD4" s="293"/>
      <c r="ME4" s="293"/>
      <c r="MF4" s="293"/>
      <c r="MG4" s="451"/>
      <c r="MH4" s="293"/>
      <c r="MI4" s="293"/>
      <c r="MJ4" s="293"/>
      <c r="MK4" s="293"/>
      <c r="ML4" s="293"/>
      <c r="MM4" s="293"/>
      <c r="MN4" s="293"/>
      <c r="MO4" s="293"/>
      <c r="MP4" s="293"/>
      <c r="MQ4" s="293"/>
      <c r="MR4" s="293"/>
      <c r="MS4" s="293"/>
      <c r="MT4" s="293"/>
      <c r="MU4" s="293"/>
      <c r="MV4" s="451"/>
      <c r="MW4" s="293"/>
      <c r="MX4" s="293"/>
      <c r="MY4" s="293"/>
      <c r="MZ4" s="293"/>
      <c r="NA4" s="293"/>
      <c r="NB4" s="293"/>
      <c r="NC4" s="293"/>
      <c r="ND4" s="451"/>
      <c r="NE4" s="293"/>
      <c r="NF4" s="293"/>
      <c r="NG4" s="293"/>
      <c r="NH4" s="293"/>
      <c r="NI4" s="293"/>
      <c r="NJ4" s="293"/>
      <c r="NK4" s="293"/>
      <c r="NL4" s="451"/>
      <c r="NM4" s="293"/>
      <c r="NN4" s="293"/>
      <c r="NO4" s="293"/>
      <c r="NP4" s="293"/>
      <c r="NQ4" s="293"/>
      <c r="NR4" s="293"/>
      <c r="NS4" s="293"/>
      <c r="NT4" s="293"/>
      <c r="NU4" s="293"/>
      <c r="NV4" s="293"/>
      <c r="NW4" s="293"/>
      <c r="NX4" s="293"/>
      <c r="NY4" s="293"/>
      <c r="NZ4" s="293"/>
      <c r="OA4" s="451"/>
      <c r="OB4" s="293"/>
      <c r="OC4" s="293"/>
      <c r="OD4" s="293"/>
      <c r="OE4" s="293"/>
      <c r="OF4" s="293"/>
      <c r="OG4" s="293"/>
      <c r="OH4" s="293"/>
      <c r="OI4" s="451"/>
      <c r="OJ4" s="293"/>
      <c r="OK4" s="293"/>
      <c r="OL4" s="293"/>
      <c r="OM4" s="293"/>
      <c r="ON4" s="293"/>
      <c r="OO4" s="293"/>
      <c r="OP4" s="293"/>
      <c r="OQ4" s="451"/>
      <c r="OR4" s="293"/>
      <c r="OS4" s="293"/>
      <c r="OT4" s="293"/>
      <c r="OU4" s="293"/>
      <c r="OV4" s="293"/>
      <c r="OW4" s="293"/>
      <c r="OX4" s="293"/>
      <c r="OY4" s="451"/>
      <c r="OZ4" s="293"/>
      <c r="PA4" s="293"/>
      <c r="PB4" s="293"/>
      <c r="PC4" s="293"/>
      <c r="PD4" s="293"/>
      <c r="PE4" s="293"/>
      <c r="PF4" s="293"/>
      <c r="PG4" s="293"/>
      <c r="PH4" s="293"/>
      <c r="PI4" s="293"/>
      <c r="PJ4" s="293"/>
      <c r="PK4" s="293"/>
      <c r="PL4" s="293"/>
      <c r="PM4" s="293"/>
      <c r="PN4" s="451"/>
      <c r="PO4" s="293"/>
      <c r="PP4" s="293"/>
      <c r="PQ4" s="293"/>
      <c r="PR4" s="293"/>
      <c r="PS4" s="293"/>
      <c r="PT4" s="293"/>
      <c r="PU4" s="293"/>
      <c r="PV4" s="293"/>
      <c r="PW4" s="293"/>
      <c r="PX4" s="293"/>
      <c r="PY4" s="293"/>
      <c r="PZ4" s="293"/>
      <c r="QA4" s="293"/>
      <c r="QB4" s="293"/>
      <c r="QC4" s="293"/>
      <c r="QD4" s="293"/>
      <c r="QE4" s="293"/>
      <c r="QF4" s="293"/>
      <c r="QG4" s="293"/>
      <c r="QH4" s="293"/>
      <c r="QI4" s="293"/>
      <c r="QJ4" s="451"/>
      <c r="QK4" s="293"/>
      <c r="QL4" s="293"/>
      <c r="QM4" s="293"/>
      <c r="QN4" s="293"/>
      <c r="QO4" s="293"/>
      <c r="QP4" s="293"/>
      <c r="QQ4" s="293"/>
      <c r="QR4" s="293"/>
      <c r="QS4" s="293"/>
      <c r="QT4" s="293"/>
      <c r="QU4" s="293"/>
      <c r="QV4" s="293"/>
      <c r="QW4" s="293"/>
      <c r="QX4" s="293"/>
      <c r="QY4" s="451"/>
      <c r="QZ4" s="293"/>
      <c r="RA4" s="293"/>
      <c r="RB4" s="293"/>
      <c r="RC4" s="293"/>
      <c r="RD4" s="293"/>
      <c r="RE4" s="293"/>
      <c r="RF4" s="293"/>
      <c r="RG4" s="451"/>
      <c r="RH4" s="293"/>
      <c r="RI4" s="293"/>
      <c r="RJ4" s="293"/>
      <c r="RK4" s="293"/>
      <c r="RL4" s="293"/>
      <c r="RM4" s="293"/>
      <c r="RN4" s="293"/>
      <c r="RO4" s="293"/>
      <c r="RP4" s="293"/>
      <c r="RQ4" s="293"/>
      <c r="RR4" s="293"/>
      <c r="RS4" s="293"/>
      <c r="RT4" s="293"/>
      <c r="RU4" s="293"/>
      <c r="RV4" s="451"/>
      <c r="RW4" s="293"/>
      <c r="RX4" s="293"/>
      <c r="RY4" s="293"/>
      <c r="RZ4" s="293"/>
      <c r="SA4" s="293"/>
      <c r="SB4" s="293"/>
      <c r="SC4" s="293"/>
      <c r="SD4" s="451"/>
      <c r="SE4" s="293"/>
      <c r="SF4" s="293"/>
      <c r="SG4" s="293"/>
      <c r="SH4" s="293"/>
      <c r="SI4" s="293"/>
      <c r="SJ4" s="293"/>
      <c r="SK4" s="293"/>
      <c r="SL4" s="293"/>
      <c r="SM4" s="293"/>
      <c r="SN4" s="293"/>
      <c r="SO4" s="293"/>
      <c r="SP4" s="293"/>
      <c r="SQ4" s="293"/>
      <c r="SR4" s="293"/>
      <c r="SS4" s="293"/>
      <c r="ST4" s="293"/>
      <c r="SU4" s="293"/>
      <c r="SV4" s="293"/>
      <c r="SW4" s="293"/>
      <c r="SX4" s="293"/>
      <c r="SY4" s="293"/>
      <c r="SZ4" s="293"/>
      <c r="TA4" s="293"/>
      <c r="TB4" s="293"/>
      <c r="TC4" s="293"/>
      <c r="TD4" s="293"/>
      <c r="TE4" s="293"/>
      <c r="TF4" s="293"/>
      <c r="TG4" s="293"/>
      <c r="TH4" s="293"/>
      <c r="TI4" s="293"/>
      <c r="TJ4" s="293"/>
      <c r="TK4" s="293"/>
      <c r="TL4" s="293"/>
      <c r="TM4" s="293"/>
      <c r="TN4" s="293"/>
      <c r="TO4" s="293"/>
      <c r="TP4" s="293"/>
      <c r="TQ4" s="293"/>
      <c r="TR4" s="293"/>
      <c r="TS4" s="293"/>
      <c r="TT4" s="293"/>
      <c r="TU4" s="293"/>
      <c r="TV4" s="293"/>
      <c r="TW4" s="293"/>
      <c r="TX4" s="293"/>
      <c r="TY4" s="293"/>
      <c r="TZ4" s="293"/>
      <c r="UA4" s="293"/>
      <c r="UB4" s="451"/>
      <c r="UC4" s="293"/>
      <c r="UD4" s="293"/>
      <c r="UE4" s="293"/>
      <c r="UF4" s="293"/>
      <c r="UG4" s="293"/>
      <c r="UH4" s="293"/>
      <c r="UI4" s="293"/>
      <c r="UJ4" s="451"/>
      <c r="UK4" s="293"/>
      <c r="UL4" s="293"/>
      <c r="UM4" s="293"/>
      <c r="UN4" s="293"/>
      <c r="UO4" s="293"/>
      <c r="UP4" s="293"/>
      <c r="UQ4" s="293"/>
      <c r="UR4" s="451"/>
      <c r="US4" s="293"/>
      <c r="UT4" s="293"/>
      <c r="UU4" s="293"/>
      <c r="UV4" s="293"/>
      <c r="UW4" s="293"/>
      <c r="UX4" s="293"/>
      <c r="UY4" s="293"/>
      <c r="UZ4" s="451"/>
      <c r="VA4" s="293"/>
      <c r="VB4" s="293"/>
      <c r="VC4" s="293"/>
      <c r="VD4" s="293"/>
      <c r="VE4" s="293"/>
      <c r="VF4" s="293"/>
      <c r="VG4" s="293"/>
      <c r="VH4" s="451"/>
      <c r="VI4" s="293"/>
      <c r="VJ4" s="293"/>
      <c r="VK4" s="293"/>
      <c r="VL4" s="293"/>
      <c r="VM4" s="293"/>
      <c r="VN4" s="293"/>
      <c r="VO4" s="293"/>
      <c r="VP4" s="451"/>
      <c r="VQ4" s="293"/>
      <c r="VR4" s="293"/>
      <c r="VS4" s="293"/>
      <c r="VT4" s="293"/>
      <c r="VU4" s="293"/>
      <c r="VV4" s="293"/>
      <c r="VW4" s="293"/>
      <c r="VX4" s="293"/>
      <c r="VY4" s="293"/>
      <c r="VZ4" s="293"/>
      <c r="WA4" s="293"/>
      <c r="WB4" s="293"/>
      <c r="WC4" s="293"/>
      <c r="WD4" s="293"/>
      <c r="WE4" s="451"/>
      <c r="WF4" s="293"/>
      <c r="WG4" s="293"/>
      <c r="WH4" s="293"/>
      <c r="WI4" s="293"/>
      <c r="WJ4" s="293"/>
      <c r="WK4" s="293"/>
      <c r="WL4" s="293"/>
      <c r="WM4" s="451"/>
      <c r="WN4" s="293"/>
      <c r="WO4" s="293"/>
      <c r="WP4" s="293"/>
      <c r="WQ4" s="293"/>
      <c r="WR4" s="293"/>
      <c r="WS4" s="293"/>
      <c r="WT4" s="293"/>
      <c r="WU4" s="451"/>
      <c r="WV4" s="293"/>
      <c r="WW4" s="293"/>
      <c r="WX4" s="293"/>
      <c r="WY4" s="293"/>
      <c r="WZ4" s="293"/>
      <c r="XA4" s="293"/>
      <c r="XB4" s="293"/>
      <c r="XC4" s="440">
        <v>0</v>
      </c>
    </row>
    <row r="5" spans="1:627" s="475" customFormat="1" ht="18.75" customHeight="1" outlineLevel="1" thickBot="1" x14ac:dyDescent="0.3">
      <c r="A5" s="24"/>
      <c r="B5" s="24"/>
      <c r="C5" s="582" t="s">
        <v>1933</v>
      </c>
      <c r="D5" s="583"/>
      <c r="E5" s="24"/>
      <c r="F5" s="400" t="s">
        <v>1893</v>
      </c>
      <c r="G5" s="295"/>
      <c r="H5" s="294"/>
      <c r="I5" s="296"/>
      <c r="J5" s="296"/>
      <c r="K5" s="430">
        <f>I7+G12+I12+K12</f>
        <v>109</v>
      </c>
      <c r="L5" s="431">
        <f>I8</f>
        <v>6</v>
      </c>
      <c r="M5" s="452"/>
      <c r="N5" s="402" t="s">
        <v>1942</v>
      </c>
      <c r="O5" s="295"/>
      <c r="P5" s="294"/>
      <c r="Q5" s="296"/>
      <c r="R5" s="296"/>
      <c r="S5" s="430">
        <f>Q7+O12+Q12+S12</f>
        <v>0</v>
      </c>
      <c r="T5" s="431">
        <f>Q8</f>
        <v>0</v>
      </c>
      <c r="U5" s="452"/>
      <c r="V5" s="402" t="s">
        <v>1943</v>
      </c>
      <c r="W5" s="295"/>
      <c r="X5" s="294"/>
      <c r="Y5" s="296"/>
      <c r="Z5" s="296"/>
      <c r="AA5" s="430">
        <f>Y7+W12+Y12+AA12</f>
        <v>0</v>
      </c>
      <c r="AB5" s="431">
        <f>Y8</f>
        <v>0</v>
      </c>
      <c r="AC5" s="452"/>
      <c r="AD5" s="402" t="s">
        <v>1944</v>
      </c>
      <c r="AE5" s="295"/>
      <c r="AF5" s="294"/>
      <c r="AG5" s="296"/>
      <c r="AH5" s="296"/>
      <c r="AI5" s="430">
        <f>AG7+AE12+AG12+AI12</f>
        <v>0</v>
      </c>
      <c r="AJ5" s="431">
        <f>AG8</f>
        <v>0</v>
      </c>
      <c r="AK5" s="452"/>
      <c r="AL5" s="402" t="s">
        <v>1945</v>
      </c>
      <c r="AM5" s="295"/>
      <c r="AN5" s="294"/>
      <c r="AO5" s="296"/>
      <c r="AP5" s="296"/>
      <c r="AQ5" s="430">
        <f>AO7+AM12+AO12+AQ12</f>
        <v>0</v>
      </c>
      <c r="AR5" s="431">
        <f>AO8</f>
        <v>0</v>
      </c>
      <c r="AS5" s="402" t="s">
        <v>1945</v>
      </c>
      <c r="AT5" s="295"/>
      <c r="AU5" s="294"/>
      <c r="AV5" s="296"/>
      <c r="AW5" s="296"/>
      <c r="AX5" s="430">
        <f>AV7+AT12+AV12+AX12</f>
        <v>0</v>
      </c>
      <c r="AY5" s="431">
        <f>AV8</f>
        <v>0</v>
      </c>
      <c r="AZ5" s="452"/>
      <c r="BA5" s="402" t="s">
        <v>1946</v>
      </c>
      <c r="BB5" s="295"/>
      <c r="BC5" s="294"/>
      <c r="BD5" s="296"/>
      <c r="BE5" s="296"/>
      <c r="BF5" s="430">
        <f>BD7+BB12+BD12+BF12</f>
        <v>0</v>
      </c>
      <c r="BG5" s="431">
        <f>BD8</f>
        <v>0</v>
      </c>
      <c r="BH5" s="402" t="s">
        <v>1941</v>
      </c>
      <c r="BI5" s="295"/>
      <c r="BJ5" s="294"/>
      <c r="BK5" s="296"/>
      <c r="BL5" s="296"/>
      <c r="BM5" s="430">
        <f>BK7+BI12+BK12+BM12</f>
        <v>0</v>
      </c>
      <c r="BN5" s="431">
        <f>BK8</f>
        <v>0</v>
      </c>
      <c r="BO5" s="452"/>
      <c r="BP5" s="402" t="s">
        <v>1947</v>
      </c>
      <c r="BQ5" s="295"/>
      <c r="BR5" s="294"/>
      <c r="BS5" s="296"/>
      <c r="BT5" s="296"/>
      <c r="BU5" s="430">
        <f>BS7+BQ12+BS12+BU12</f>
        <v>0</v>
      </c>
      <c r="BV5" s="431">
        <f>BS8</f>
        <v>0</v>
      </c>
      <c r="BW5" s="452"/>
      <c r="BX5" s="402" t="s">
        <v>1948</v>
      </c>
      <c r="BY5" s="295"/>
      <c r="BZ5" s="294"/>
      <c r="CA5" s="296"/>
      <c r="CB5" s="296"/>
      <c r="CC5" s="430">
        <f>CA7+BY12+CA12+CC12</f>
        <v>0</v>
      </c>
      <c r="CD5" s="431">
        <f>CA8</f>
        <v>0</v>
      </c>
      <c r="CE5" s="452"/>
      <c r="CF5" s="402" t="s">
        <v>1949</v>
      </c>
      <c r="CG5" s="295"/>
      <c r="CH5" s="294"/>
      <c r="CI5" s="296"/>
      <c r="CJ5" s="296"/>
      <c r="CK5" s="430">
        <f>CI7+CG12+CI12+CK12</f>
        <v>0</v>
      </c>
      <c r="CL5" s="431">
        <f>CI8</f>
        <v>0</v>
      </c>
      <c r="CM5" s="452"/>
      <c r="CN5" s="402" t="s">
        <v>1950</v>
      </c>
      <c r="CO5" s="295"/>
      <c r="CP5" s="294"/>
      <c r="CQ5" s="296"/>
      <c r="CR5" s="296"/>
      <c r="CS5" s="430">
        <f>CQ7+CO12+CQ12+CS12</f>
        <v>0</v>
      </c>
      <c r="CT5" s="431">
        <f>CQ8</f>
        <v>0</v>
      </c>
      <c r="CU5" s="452"/>
      <c r="CV5" s="402" t="s">
        <v>1951</v>
      </c>
      <c r="CW5" s="295"/>
      <c r="CX5" s="294"/>
      <c r="CY5" s="296"/>
      <c r="CZ5" s="296"/>
      <c r="DA5" s="430">
        <f>CY7+CW12+CY12+DA12</f>
        <v>0</v>
      </c>
      <c r="DB5" s="431">
        <f>CY8</f>
        <v>0</v>
      </c>
      <c r="DC5" s="452"/>
      <c r="DD5" s="402" t="s">
        <v>1952</v>
      </c>
      <c r="DE5" s="295"/>
      <c r="DF5" s="294"/>
      <c r="DG5" s="296"/>
      <c r="DH5" s="296"/>
      <c r="DI5" s="430">
        <f>DG7+DE12+DG12+DI12</f>
        <v>0</v>
      </c>
      <c r="DJ5" s="431">
        <f>DG8</f>
        <v>0</v>
      </c>
      <c r="DK5" s="452"/>
      <c r="DL5" s="402" t="s">
        <v>1953</v>
      </c>
      <c r="DM5" s="295"/>
      <c r="DN5" s="294"/>
      <c r="DO5" s="296"/>
      <c r="DP5" s="296"/>
      <c r="DQ5" s="430">
        <f>DO7+DM12+DO12+DQ12</f>
        <v>0</v>
      </c>
      <c r="DR5" s="431">
        <f>DO8</f>
        <v>0</v>
      </c>
      <c r="DS5" s="452"/>
      <c r="DT5" s="402" t="s">
        <v>1954</v>
      </c>
      <c r="DU5" s="295"/>
      <c r="DV5" s="294"/>
      <c r="DW5" s="296"/>
      <c r="DX5" s="296"/>
      <c r="DY5" s="430">
        <f>DW7+DU12+DW12+DY12</f>
        <v>0</v>
      </c>
      <c r="DZ5" s="431">
        <f>DW8</f>
        <v>0</v>
      </c>
      <c r="EA5" s="452"/>
      <c r="EB5" s="402" t="s">
        <v>1955</v>
      </c>
      <c r="EC5" s="295"/>
      <c r="ED5" s="294"/>
      <c r="EE5" s="296"/>
      <c r="EF5" s="296"/>
      <c r="EG5" s="430">
        <f>EE7+EC12+EE12+EG12</f>
        <v>24</v>
      </c>
      <c r="EH5" s="431">
        <f>EE8</f>
        <v>0</v>
      </c>
      <c r="EI5" s="452"/>
      <c r="EJ5" s="402" t="s">
        <v>1956</v>
      </c>
      <c r="EK5" s="295"/>
      <c r="EL5" s="294"/>
      <c r="EM5" s="296"/>
      <c r="EN5" s="296"/>
      <c r="EO5" s="430">
        <f>EM7+EK12+EM12+EO12</f>
        <v>0</v>
      </c>
      <c r="EP5" s="431">
        <f>EM8</f>
        <v>0</v>
      </c>
      <c r="EQ5" s="452"/>
      <c r="ER5" s="402" t="s">
        <v>1957</v>
      </c>
      <c r="ES5" s="295"/>
      <c r="ET5" s="294"/>
      <c r="EU5" s="296"/>
      <c r="EV5" s="296"/>
      <c r="EW5" s="430">
        <f>EU7+ES12+EU12+EW12</f>
        <v>0</v>
      </c>
      <c r="EX5" s="431">
        <f>EU8</f>
        <v>0</v>
      </c>
      <c r="EY5" s="452"/>
      <c r="EZ5" s="402" t="s">
        <v>1958</v>
      </c>
      <c r="FA5" s="295"/>
      <c r="FB5" s="294"/>
      <c r="FC5" s="296"/>
      <c r="FD5" s="296"/>
      <c r="FE5" s="430">
        <f>FC7+FA12+FC12+FE12</f>
        <v>154</v>
      </c>
      <c r="FF5" s="431">
        <f>FC8</f>
        <v>16</v>
      </c>
      <c r="FG5" s="452"/>
      <c r="FH5" s="402" t="s">
        <v>1959</v>
      </c>
      <c r="FI5" s="295"/>
      <c r="FJ5" s="294"/>
      <c r="FK5" s="296"/>
      <c r="FL5" s="296"/>
      <c r="FM5" s="430">
        <f>FK7+FI12+FK12+FM12</f>
        <v>0</v>
      </c>
      <c r="FN5" s="431">
        <f>FK8</f>
        <v>0</v>
      </c>
      <c r="FO5" s="452"/>
      <c r="FP5" s="402" t="s">
        <v>1960</v>
      </c>
      <c r="FQ5" s="295"/>
      <c r="FR5" s="294"/>
      <c r="FS5" s="296"/>
      <c r="FT5" s="296"/>
      <c r="FU5" s="430">
        <f>FS7+FQ12+FS12+FU12</f>
        <v>0</v>
      </c>
      <c r="FV5" s="431">
        <f>FS8</f>
        <v>0</v>
      </c>
      <c r="FW5" s="452"/>
      <c r="FX5" s="402" t="s">
        <v>1961</v>
      </c>
      <c r="FY5" s="295"/>
      <c r="FZ5" s="294"/>
      <c r="GA5" s="296"/>
      <c r="GB5" s="296"/>
      <c r="GC5" s="430">
        <f>GA7+FY12+GA12+GC12</f>
        <v>0</v>
      </c>
      <c r="GD5" s="431">
        <f>GA8</f>
        <v>0</v>
      </c>
      <c r="GE5" s="402" t="s">
        <v>1961</v>
      </c>
      <c r="GF5" s="295"/>
      <c r="GG5" s="294"/>
      <c r="GH5" s="296"/>
      <c r="GI5" s="296"/>
      <c r="GJ5" s="430">
        <f>GH7+GF12+GH12+GJ12</f>
        <v>0</v>
      </c>
      <c r="GK5" s="431">
        <f>GH8</f>
        <v>0</v>
      </c>
      <c r="GL5" s="402" t="s">
        <v>1961</v>
      </c>
      <c r="GM5" s="295"/>
      <c r="GN5" s="294"/>
      <c r="GO5" s="296"/>
      <c r="GP5" s="296"/>
      <c r="GQ5" s="430">
        <f>GO7+GM12+GO12+GQ12</f>
        <v>0</v>
      </c>
      <c r="GR5" s="431">
        <f>GO8</f>
        <v>0</v>
      </c>
      <c r="GS5" s="402" t="s">
        <v>1961</v>
      </c>
      <c r="GT5" s="295"/>
      <c r="GU5" s="294"/>
      <c r="GV5" s="296"/>
      <c r="GW5" s="296"/>
      <c r="GX5" s="430">
        <f>GV7+GT12+GV12+GX12</f>
        <v>0</v>
      </c>
      <c r="GY5" s="431">
        <f>GV8</f>
        <v>0</v>
      </c>
      <c r="GZ5" s="452"/>
      <c r="HA5" s="402" t="s">
        <v>1962</v>
      </c>
      <c r="HB5" s="295"/>
      <c r="HC5" s="294"/>
      <c r="HD5" s="296"/>
      <c r="HE5" s="296"/>
      <c r="HF5" s="430">
        <f>HD7+HB12+HD12+HF12</f>
        <v>0</v>
      </c>
      <c r="HG5" s="431">
        <f>HD8</f>
        <v>0</v>
      </c>
      <c r="HH5" s="452"/>
      <c r="HI5" s="402" t="s">
        <v>1963</v>
      </c>
      <c r="HJ5" s="295"/>
      <c r="HK5" s="294"/>
      <c r="HL5" s="296"/>
      <c r="HM5" s="296"/>
      <c r="HN5" s="430">
        <f>HL7+HJ12+HL12+HN12</f>
        <v>0</v>
      </c>
      <c r="HO5" s="431">
        <f>HL8</f>
        <v>0</v>
      </c>
      <c r="HP5" s="452"/>
      <c r="HQ5" s="402" t="s">
        <v>1964</v>
      </c>
      <c r="HR5" s="295"/>
      <c r="HS5" s="294"/>
      <c r="HT5" s="296"/>
      <c r="HU5" s="296"/>
      <c r="HV5" s="430">
        <f>HT7+HR12+HT12+HV12</f>
        <v>4</v>
      </c>
      <c r="HW5" s="431">
        <f>HT8</f>
        <v>0</v>
      </c>
      <c r="HX5" s="452"/>
      <c r="HY5" s="402" t="s">
        <v>1965</v>
      </c>
      <c r="HZ5" s="295"/>
      <c r="IA5" s="294"/>
      <c r="IB5" s="296"/>
      <c r="IC5" s="296"/>
      <c r="ID5" s="430">
        <f>IB7+HZ12+IB12+ID12</f>
        <v>0</v>
      </c>
      <c r="IE5" s="431">
        <f>IB8</f>
        <v>0</v>
      </c>
      <c r="IF5" s="452"/>
      <c r="IG5" s="402" t="s">
        <v>1966</v>
      </c>
      <c r="IH5" s="295"/>
      <c r="II5" s="294"/>
      <c r="IJ5" s="296"/>
      <c r="IK5" s="296"/>
      <c r="IL5" s="430">
        <f>IJ7+IH12+IJ12+IL12</f>
        <v>0</v>
      </c>
      <c r="IM5" s="431">
        <f>IJ8</f>
        <v>0</v>
      </c>
      <c r="IN5" s="452"/>
      <c r="IO5" s="402" t="s">
        <v>1967</v>
      </c>
      <c r="IP5" s="295"/>
      <c r="IQ5" s="294"/>
      <c r="IR5" s="296"/>
      <c r="IS5" s="296"/>
      <c r="IT5" s="430">
        <f>IR7+IP12+IR12+IT12</f>
        <v>0</v>
      </c>
      <c r="IU5" s="431">
        <f>IR8</f>
        <v>0</v>
      </c>
      <c r="IV5" s="452"/>
      <c r="IW5" s="402" t="s">
        <v>1968</v>
      </c>
      <c r="IX5" s="295"/>
      <c r="IY5" s="294"/>
      <c r="IZ5" s="296"/>
      <c r="JA5" s="296"/>
      <c r="JB5" s="430">
        <f>IZ7+IX12+IZ12+JB12</f>
        <v>0</v>
      </c>
      <c r="JC5" s="431">
        <f>IZ8</f>
        <v>0</v>
      </c>
      <c r="JD5" s="452"/>
      <c r="JE5" s="402" t="s">
        <v>1969</v>
      </c>
      <c r="JF5" s="295"/>
      <c r="JG5" s="294"/>
      <c r="JH5" s="296"/>
      <c r="JI5" s="296"/>
      <c r="JJ5" s="430">
        <f>JH7+JF12+JH12+JJ12</f>
        <v>0</v>
      </c>
      <c r="JK5" s="431">
        <f>JH8</f>
        <v>0</v>
      </c>
      <c r="JL5" s="452"/>
      <c r="JM5" s="402" t="s">
        <v>1970</v>
      </c>
      <c r="JN5" s="295"/>
      <c r="JO5" s="294"/>
      <c r="JP5" s="296"/>
      <c r="JQ5" s="296"/>
      <c r="JR5" s="430">
        <f>JP7+JN12+JP12+JR12</f>
        <v>0</v>
      </c>
      <c r="JS5" s="431">
        <f>JP8</f>
        <v>0</v>
      </c>
      <c r="JT5" s="452"/>
      <c r="JU5" s="402" t="s">
        <v>1971</v>
      </c>
      <c r="JV5" s="295"/>
      <c r="JW5" s="294"/>
      <c r="JX5" s="296"/>
      <c r="JY5" s="296"/>
      <c r="JZ5" s="430">
        <f>JX7+JV12+JX12+JZ12</f>
        <v>0</v>
      </c>
      <c r="KA5" s="431">
        <f>JX8</f>
        <v>0</v>
      </c>
      <c r="KB5" s="452"/>
      <c r="KC5" s="402" t="s">
        <v>1972</v>
      </c>
      <c r="KD5" s="295"/>
      <c r="KE5" s="294"/>
      <c r="KF5" s="296"/>
      <c r="KG5" s="296"/>
      <c r="KH5" s="430">
        <f>KF7+KD12+KF12+KH12</f>
        <v>154</v>
      </c>
      <c r="KI5" s="431">
        <f>KF8</f>
        <v>16</v>
      </c>
      <c r="KJ5" s="402" t="s">
        <v>1972</v>
      </c>
      <c r="KK5" s="295"/>
      <c r="KL5" s="294"/>
      <c r="KM5" s="296"/>
      <c r="KN5" s="296"/>
      <c r="KO5" s="430">
        <f>KM7+KK12+KM12+KO12</f>
        <v>0</v>
      </c>
      <c r="KP5" s="431">
        <f>KM8</f>
        <v>0</v>
      </c>
      <c r="KQ5" s="402" t="s">
        <v>1972</v>
      </c>
      <c r="KR5" s="295"/>
      <c r="KS5" s="294"/>
      <c r="KT5" s="296"/>
      <c r="KU5" s="296"/>
      <c r="KV5" s="430">
        <f>KT7+KR12+KT12+KV12</f>
        <v>0</v>
      </c>
      <c r="KW5" s="431">
        <f>KT8</f>
        <v>0</v>
      </c>
      <c r="KX5" s="402" t="s">
        <v>1972</v>
      </c>
      <c r="KY5" s="295"/>
      <c r="KZ5" s="294"/>
      <c r="LA5" s="296"/>
      <c r="LB5" s="296"/>
      <c r="LC5" s="430">
        <f>LA7+KY12+LA12+LC12</f>
        <v>0</v>
      </c>
      <c r="LD5" s="431">
        <f>LA8</f>
        <v>0</v>
      </c>
      <c r="LE5" s="402" t="s">
        <v>1972</v>
      </c>
      <c r="LF5" s="295"/>
      <c r="LG5" s="294"/>
      <c r="LH5" s="296"/>
      <c r="LI5" s="296"/>
      <c r="LJ5" s="430">
        <f>LH7+LF12+LH12+LJ12</f>
        <v>0</v>
      </c>
      <c r="LK5" s="431">
        <f>LH8</f>
        <v>0</v>
      </c>
      <c r="LL5" s="402" t="s">
        <v>1972</v>
      </c>
      <c r="LM5" s="295"/>
      <c r="LN5" s="294"/>
      <c r="LO5" s="296"/>
      <c r="LP5" s="296"/>
      <c r="LQ5" s="430">
        <f>LO7+LM12+LO12+LQ12</f>
        <v>0</v>
      </c>
      <c r="LR5" s="431">
        <f>LO8</f>
        <v>0</v>
      </c>
      <c r="LS5" s="402" t="s">
        <v>1972</v>
      </c>
      <c r="LT5" s="295"/>
      <c r="LU5" s="294"/>
      <c r="LV5" s="296"/>
      <c r="LW5" s="296"/>
      <c r="LX5" s="430">
        <f>LV7+LT12+LV12+LX12</f>
        <v>0</v>
      </c>
      <c r="LY5" s="431">
        <f>LV8</f>
        <v>0</v>
      </c>
      <c r="LZ5" s="402" t="s">
        <v>1972</v>
      </c>
      <c r="MA5" s="295"/>
      <c r="MB5" s="294"/>
      <c r="MC5" s="296"/>
      <c r="MD5" s="296"/>
      <c r="ME5" s="430">
        <f>MC7+MA12+MC12+ME12</f>
        <v>0</v>
      </c>
      <c r="MF5" s="431">
        <f>MC8</f>
        <v>0</v>
      </c>
      <c r="MG5" s="452"/>
      <c r="MH5" s="402" t="s">
        <v>1973</v>
      </c>
      <c r="MI5" s="295"/>
      <c r="MJ5" s="294"/>
      <c r="MK5" s="296"/>
      <c r="ML5" s="296"/>
      <c r="MM5" s="430">
        <f>MK7+MI12+MK12+MM12</f>
        <v>0</v>
      </c>
      <c r="MN5" s="431">
        <f>MK8</f>
        <v>0</v>
      </c>
      <c r="MO5" s="402" t="s">
        <v>1973</v>
      </c>
      <c r="MP5" s="295"/>
      <c r="MQ5" s="294"/>
      <c r="MR5" s="296"/>
      <c r="MS5" s="296"/>
      <c r="MT5" s="430">
        <f>MR7+MP12+MR12+MT12</f>
        <v>0</v>
      </c>
      <c r="MU5" s="431">
        <f>MR8</f>
        <v>0</v>
      </c>
      <c r="MV5" s="452"/>
      <c r="MW5" s="402" t="s">
        <v>1974</v>
      </c>
      <c r="MX5" s="295"/>
      <c r="MY5" s="294"/>
      <c r="MZ5" s="296"/>
      <c r="NA5" s="296"/>
      <c r="NB5" s="430">
        <f>MZ7+MX12+MZ12+NB12</f>
        <v>0</v>
      </c>
      <c r="NC5" s="431">
        <f>MZ8</f>
        <v>0</v>
      </c>
      <c r="ND5" s="452"/>
      <c r="NE5" s="402" t="s">
        <v>1975</v>
      </c>
      <c r="NF5" s="295"/>
      <c r="NG5" s="294"/>
      <c r="NH5" s="296"/>
      <c r="NI5" s="296"/>
      <c r="NJ5" s="430">
        <f>NH7+NF12+NH12+NJ12</f>
        <v>0</v>
      </c>
      <c r="NK5" s="431">
        <f>NH8</f>
        <v>0</v>
      </c>
      <c r="NL5" s="452"/>
      <c r="NM5" s="402" t="s">
        <v>1976</v>
      </c>
      <c r="NN5" s="295"/>
      <c r="NO5" s="294"/>
      <c r="NP5" s="296"/>
      <c r="NQ5" s="296"/>
      <c r="NR5" s="430">
        <f>NP7+NN12+NP12+NR12</f>
        <v>0</v>
      </c>
      <c r="NS5" s="431">
        <f>NP8</f>
        <v>0</v>
      </c>
      <c r="NT5" s="402" t="s">
        <v>1976</v>
      </c>
      <c r="NU5" s="295"/>
      <c r="NV5" s="294"/>
      <c r="NW5" s="296"/>
      <c r="NX5" s="296"/>
      <c r="NY5" s="430">
        <f>NW7+NU12+NW12+NY12</f>
        <v>0</v>
      </c>
      <c r="NZ5" s="431">
        <f>NW8</f>
        <v>0</v>
      </c>
      <c r="OA5" s="452"/>
      <c r="OB5" s="402" t="s">
        <v>1977</v>
      </c>
      <c r="OC5" s="295"/>
      <c r="OD5" s="294"/>
      <c r="OE5" s="296"/>
      <c r="OF5" s="296"/>
      <c r="OG5" s="430">
        <f>OE7+OC12+OE12+OG12</f>
        <v>0</v>
      </c>
      <c r="OH5" s="431">
        <f>OE8</f>
        <v>0</v>
      </c>
      <c r="OI5" s="452"/>
      <c r="OJ5" s="402" t="s">
        <v>1978</v>
      </c>
      <c r="OK5" s="295"/>
      <c r="OL5" s="294"/>
      <c r="OM5" s="296"/>
      <c r="ON5" s="296"/>
      <c r="OO5" s="430">
        <f>OM7+OK12+OM12+OO12</f>
        <v>0</v>
      </c>
      <c r="OP5" s="431">
        <f>OM8</f>
        <v>0</v>
      </c>
      <c r="OQ5" s="452"/>
      <c r="OR5" s="402" t="s">
        <v>1979</v>
      </c>
      <c r="OS5" s="295"/>
      <c r="OT5" s="294"/>
      <c r="OU5" s="296"/>
      <c r="OV5" s="296"/>
      <c r="OW5" s="430">
        <f>OU7+OS12+OU12+OW12</f>
        <v>0</v>
      </c>
      <c r="OX5" s="431">
        <f>OU8</f>
        <v>0</v>
      </c>
      <c r="OY5" s="452"/>
      <c r="OZ5" s="402" t="s">
        <v>1980</v>
      </c>
      <c r="PA5" s="295"/>
      <c r="PB5" s="294"/>
      <c r="PC5" s="296"/>
      <c r="PD5" s="296"/>
      <c r="PE5" s="430">
        <f>PC7+PA12+PC12+PE12</f>
        <v>0</v>
      </c>
      <c r="PF5" s="431">
        <f>PC8</f>
        <v>0</v>
      </c>
      <c r="PG5" s="402" t="s">
        <v>1980</v>
      </c>
      <c r="PH5" s="295"/>
      <c r="PI5" s="294"/>
      <c r="PJ5" s="296"/>
      <c r="PK5" s="296"/>
      <c r="PL5" s="430">
        <f>PJ7+PH12+PJ12+PL12</f>
        <v>0</v>
      </c>
      <c r="PM5" s="431">
        <f>PJ8</f>
        <v>0</v>
      </c>
      <c r="PN5" s="452"/>
      <c r="PO5" s="402" t="s">
        <v>1981</v>
      </c>
      <c r="PP5" s="295"/>
      <c r="PQ5" s="294"/>
      <c r="PR5" s="296"/>
      <c r="PS5" s="296"/>
      <c r="PT5" s="430">
        <f>PR7+PP12+PR12+PT12</f>
        <v>0</v>
      </c>
      <c r="PU5" s="431">
        <f>PR8</f>
        <v>0</v>
      </c>
      <c r="PV5" s="402" t="s">
        <v>1981</v>
      </c>
      <c r="PW5" s="295"/>
      <c r="PX5" s="294"/>
      <c r="PY5" s="296"/>
      <c r="PZ5" s="296"/>
      <c r="QA5" s="430">
        <f>PY7+PW12+PY12+QA12</f>
        <v>117</v>
      </c>
      <c r="QB5" s="431">
        <f>PY8</f>
        <v>28</v>
      </c>
      <c r="QC5" s="402" t="s">
        <v>1981</v>
      </c>
      <c r="QD5" s="295"/>
      <c r="QE5" s="294"/>
      <c r="QF5" s="296"/>
      <c r="QG5" s="296"/>
      <c r="QH5" s="430">
        <f>QF7+QD12+QF12+QH12</f>
        <v>1</v>
      </c>
      <c r="QI5" s="431">
        <f>QF8</f>
        <v>0</v>
      </c>
      <c r="QJ5" s="452"/>
      <c r="QK5" s="402" t="s">
        <v>1982</v>
      </c>
      <c r="QL5" s="295"/>
      <c r="QM5" s="294"/>
      <c r="QN5" s="296"/>
      <c r="QO5" s="296"/>
      <c r="QP5" s="430">
        <f>QN7+QL12+QN12+QP12</f>
        <v>0</v>
      </c>
      <c r="QQ5" s="431">
        <f>QN8</f>
        <v>0</v>
      </c>
      <c r="QR5" s="402" t="s">
        <v>1982</v>
      </c>
      <c r="QS5" s="295"/>
      <c r="QT5" s="294"/>
      <c r="QU5" s="296"/>
      <c r="QV5" s="296"/>
      <c r="QW5" s="430">
        <f>QU7+QS12+QU12+QW12</f>
        <v>0</v>
      </c>
      <c r="QX5" s="431">
        <f>QU8</f>
        <v>0</v>
      </c>
      <c r="QY5" s="452"/>
      <c r="QZ5" s="402" t="s">
        <v>1983</v>
      </c>
      <c r="RA5" s="295"/>
      <c r="RB5" s="294"/>
      <c r="RC5" s="296"/>
      <c r="RD5" s="296"/>
      <c r="RE5" s="430">
        <f>RC7+RA12+RC12+RE12</f>
        <v>0</v>
      </c>
      <c r="RF5" s="431">
        <f>RC8</f>
        <v>0</v>
      </c>
      <c r="RG5" s="452"/>
      <c r="RH5" s="402" t="s">
        <v>1984</v>
      </c>
      <c r="RI5" s="295"/>
      <c r="RJ5" s="294"/>
      <c r="RK5" s="296"/>
      <c r="RL5" s="296"/>
      <c r="RM5" s="430">
        <f>RK7+RI12+RK12+RM12</f>
        <v>0</v>
      </c>
      <c r="RN5" s="431">
        <f>RK8</f>
        <v>0</v>
      </c>
      <c r="RO5" s="402" t="s">
        <v>1984</v>
      </c>
      <c r="RP5" s="295"/>
      <c r="RQ5" s="294"/>
      <c r="RR5" s="296"/>
      <c r="RS5" s="296"/>
      <c r="RT5" s="430">
        <f>RR7+RP12+RR12+RT12</f>
        <v>0</v>
      </c>
      <c r="RU5" s="431">
        <f>RR8</f>
        <v>0</v>
      </c>
      <c r="RV5" s="452"/>
      <c r="RW5" s="402" t="s">
        <v>1985</v>
      </c>
      <c r="RX5" s="295"/>
      <c r="RY5" s="294"/>
      <c r="RZ5" s="296"/>
      <c r="SA5" s="296"/>
      <c r="SB5" s="430">
        <f>RZ7+RX12+RZ12+SB12</f>
        <v>0</v>
      </c>
      <c r="SC5" s="431">
        <f>RZ8</f>
        <v>0</v>
      </c>
      <c r="SD5" s="452"/>
      <c r="SE5" s="402" t="s">
        <v>1986</v>
      </c>
      <c r="SF5" s="295"/>
      <c r="SG5" s="294"/>
      <c r="SH5" s="296"/>
      <c r="SI5" s="296"/>
      <c r="SJ5" s="430">
        <f>SH7+SF12+SH12+SJ12</f>
        <v>0</v>
      </c>
      <c r="SK5" s="431">
        <f>SH8</f>
        <v>0</v>
      </c>
      <c r="SL5" s="402" t="s">
        <v>1986</v>
      </c>
      <c r="SM5" s="295"/>
      <c r="SN5" s="294"/>
      <c r="SO5" s="296"/>
      <c r="SP5" s="296"/>
      <c r="SQ5" s="430">
        <f>SO7+SM12+SO12+SQ12</f>
        <v>0</v>
      </c>
      <c r="SR5" s="431">
        <f>SO8</f>
        <v>0</v>
      </c>
      <c r="SS5" s="402" t="s">
        <v>1986</v>
      </c>
      <c r="ST5" s="295"/>
      <c r="SU5" s="294"/>
      <c r="SV5" s="296"/>
      <c r="SW5" s="296"/>
      <c r="SX5" s="430">
        <f>SV7+ST12+SV12+SX12</f>
        <v>0</v>
      </c>
      <c r="SY5" s="431">
        <f>SV8</f>
        <v>0</v>
      </c>
      <c r="SZ5" s="402" t="s">
        <v>1986</v>
      </c>
      <c r="TA5" s="295"/>
      <c r="TB5" s="294"/>
      <c r="TC5" s="296"/>
      <c r="TD5" s="296"/>
      <c r="TE5" s="430">
        <f>TC7+TA12+TC12+TE12</f>
        <v>0</v>
      </c>
      <c r="TF5" s="431">
        <f>TC8</f>
        <v>0</v>
      </c>
      <c r="TG5" s="402" t="s">
        <v>1986</v>
      </c>
      <c r="TH5" s="295"/>
      <c r="TI5" s="294"/>
      <c r="TJ5" s="296"/>
      <c r="TK5" s="296"/>
      <c r="TL5" s="430">
        <f>TJ7+TH12+TJ12+TL12</f>
        <v>0</v>
      </c>
      <c r="TM5" s="431">
        <f>TJ8</f>
        <v>0</v>
      </c>
      <c r="TN5" s="402" t="s">
        <v>1986</v>
      </c>
      <c r="TO5" s="295"/>
      <c r="TP5" s="294"/>
      <c r="TQ5" s="296"/>
      <c r="TR5" s="296"/>
      <c r="TS5" s="430">
        <f>TQ7+TO12+TQ12+TS12</f>
        <v>0</v>
      </c>
      <c r="TT5" s="431">
        <f>TQ8</f>
        <v>0</v>
      </c>
      <c r="TU5" s="402" t="s">
        <v>1986</v>
      </c>
      <c r="TV5" s="295"/>
      <c r="TW5" s="294"/>
      <c r="TX5" s="296"/>
      <c r="TY5" s="296"/>
      <c r="TZ5" s="430">
        <f>TX7+TV12+TX12+TZ12</f>
        <v>0</v>
      </c>
      <c r="UA5" s="431">
        <f>TX8</f>
        <v>0</v>
      </c>
      <c r="UB5" s="452"/>
      <c r="UC5" s="402" t="s">
        <v>1987</v>
      </c>
      <c r="UD5" s="295"/>
      <c r="UE5" s="294"/>
      <c r="UF5" s="296"/>
      <c r="UG5" s="296"/>
      <c r="UH5" s="430">
        <f>UF7+UD12+UF12+UH12</f>
        <v>0</v>
      </c>
      <c r="UI5" s="431">
        <f>UF8</f>
        <v>0</v>
      </c>
      <c r="UJ5" s="452"/>
      <c r="UK5" s="402" t="s">
        <v>1988</v>
      </c>
      <c r="UL5" s="295"/>
      <c r="UM5" s="294"/>
      <c r="UN5" s="296"/>
      <c r="UO5" s="296"/>
      <c r="UP5" s="430">
        <f>UN7+UL12+UN12+UP12</f>
        <v>0</v>
      </c>
      <c r="UQ5" s="431">
        <f>UN8</f>
        <v>0</v>
      </c>
      <c r="UR5" s="452"/>
      <c r="US5" s="402" t="s">
        <v>1989</v>
      </c>
      <c r="UT5" s="295"/>
      <c r="UU5" s="294"/>
      <c r="UV5" s="296"/>
      <c r="UW5" s="296"/>
      <c r="UX5" s="430">
        <f>UV7+UT12+UV12+UX12</f>
        <v>0</v>
      </c>
      <c r="UY5" s="431">
        <f>UV8</f>
        <v>0</v>
      </c>
      <c r="UZ5" s="452"/>
      <c r="VA5" s="402" t="s">
        <v>1990</v>
      </c>
      <c r="VB5" s="295"/>
      <c r="VC5" s="294"/>
      <c r="VD5" s="296"/>
      <c r="VE5" s="296"/>
      <c r="VF5" s="430">
        <f>VD7+VB12+VD12+VF12</f>
        <v>0</v>
      </c>
      <c r="VG5" s="431">
        <f>VD8</f>
        <v>0</v>
      </c>
      <c r="VH5" s="452"/>
      <c r="VI5" s="402" t="s">
        <v>1991</v>
      </c>
      <c r="VJ5" s="295"/>
      <c r="VK5" s="294"/>
      <c r="VL5" s="296"/>
      <c r="VM5" s="296"/>
      <c r="VN5" s="430">
        <f>VL7+VJ12+VL12+VN12</f>
        <v>0</v>
      </c>
      <c r="VO5" s="431">
        <f>VL8</f>
        <v>0</v>
      </c>
      <c r="VP5" s="452"/>
      <c r="VQ5" s="402" t="s">
        <v>1992</v>
      </c>
      <c r="VR5" s="295"/>
      <c r="VS5" s="294"/>
      <c r="VT5" s="296"/>
      <c r="VU5" s="296"/>
      <c r="VV5" s="430">
        <f>VT7+VR12+VT12+VV12</f>
        <v>0</v>
      </c>
      <c r="VW5" s="431">
        <f>VT8</f>
        <v>0</v>
      </c>
      <c r="VX5" s="402" t="s">
        <v>1992</v>
      </c>
      <c r="VY5" s="295"/>
      <c r="VZ5" s="294"/>
      <c r="WA5" s="296"/>
      <c r="WB5" s="296"/>
      <c r="WC5" s="430">
        <f>WA7+VY12+WA12+WC12</f>
        <v>0</v>
      </c>
      <c r="WD5" s="431">
        <f>WA8</f>
        <v>0</v>
      </c>
      <c r="WE5" s="452"/>
      <c r="WF5" s="402" t="s">
        <v>1993</v>
      </c>
      <c r="WG5" s="295"/>
      <c r="WH5" s="294"/>
      <c r="WI5" s="296"/>
      <c r="WJ5" s="296"/>
      <c r="WK5" s="430">
        <f>WI7+WG12+WI12+WK12</f>
        <v>0</v>
      </c>
      <c r="WL5" s="431">
        <f>WI8</f>
        <v>0</v>
      </c>
      <c r="WM5" s="452"/>
      <c r="WN5" s="402" t="s">
        <v>1994</v>
      </c>
      <c r="WO5" s="295"/>
      <c r="WP5" s="294"/>
      <c r="WQ5" s="296"/>
      <c r="WR5" s="296"/>
      <c r="WS5" s="430">
        <f>WQ7+WO12+WQ12+WS12</f>
        <v>0</v>
      </c>
      <c r="WT5" s="431">
        <f>WQ8</f>
        <v>0</v>
      </c>
      <c r="WU5" s="452"/>
      <c r="WV5" s="402" t="s">
        <v>1995</v>
      </c>
      <c r="WW5" s="295"/>
      <c r="WX5" s="294"/>
      <c r="WY5" s="296"/>
      <c r="WZ5" s="296"/>
      <c r="XA5" s="430">
        <f>WY7+WW12+WY12+XA12</f>
        <v>0</v>
      </c>
      <c r="XB5" s="431">
        <f>WY8</f>
        <v>0</v>
      </c>
      <c r="XC5" s="440">
        <v>0</v>
      </c>
    </row>
    <row r="6" spans="1:627" ht="15" customHeight="1" outlineLevel="1" x14ac:dyDescent="0.25">
      <c r="A6" s="5"/>
      <c r="B6" s="5"/>
      <c r="C6" s="564" t="s">
        <v>0</v>
      </c>
      <c r="D6" s="565"/>
      <c r="F6" s="266"/>
      <c r="G6" s="18"/>
      <c r="H6" s="268"/>
      <c r="I6" s="18"/>
      <c r="J6" s="18"/>
      <c r="K6" s="18"/>
      <c r="L6" s="269"/>
      <c r="M6" s="453"/>
      <c r="N6" s="403"/>
      <c r="O6" s="18"/>
      <c r="P6" s="268"/>
      <c r="Q6" s="18"/>
      <c r="R6" s="18"/>
      <c r="S6" s="18"/>
      <c r="T6" s="269"/>
      <c r="U6" s="453"/>
      <c r="V6" s="403"/>
      <c r="W6" s="18"/>
      <c r="X6" s="268"/>
      <c r="Y6" s="18"/>
      <c r="Z6" s="18"/>
      <c r="AA6" s="18"/>
      <c r="AB6" s="269"/>
      <c r="AC6" s="453"/>
      <c r="AD6" s="403"/>
      <c r="AE6" s="18"/>
      <c r="AF6" s="268"/>
      <c r="AG6" s="18"/>
      <c r="AH6" s="18"/>
      <c r="AI6" s="18"/>
      <c r="AJ6" s="269"/>
      <c r="AK6" s="453"/>
      <c r="AL6" s="403"/>
      <c r="AM6" s="18"/>
      <c r="AN6" s="268"/>
      <c r="AO6" s="18"/>
      <c r="AP6" s="18"/>
      <c r="AQ6" s="18"/>
      <c r="AR6" s="269"/>
      <c r="AS6" s="266"/>
      <c r="AT6" s="18"/>
      <c r="AU6" s="268"/>
      <c r="AV6" s="18"/>
      <c r="AW6" s="18"/>
      <c r="AX6" s="18"/>
      <c r="AY6" s="269"/>
      <c r="AZ6" s="453"/>
      <c r="BA6" s="403"/>
      <c r="BB6" s="18"/>
      <c r="BC6" s="268"/>
      <c r="BD6" s="18"/>
      <c r="BE6" s="18"/>
      <c r="BF6" s="18"/>
      <c r="BG6" s="269"/>
      <c r="BH6" s="403"/>
      <c r="BI6" s="18"/>
      <c r="BJ6" s="268"/>
      <c r="BK6" s="18"/>
      <c r="BL6" s="18"/>
      <c r="BM6" s="18"/>
      <c r="BN6" s="269"/>
      <c r="BO6" s="453"/>
      <c r="BP6" s="403"/>
      <c r="BQ6" s="18"/>
      <c r="BR6" s="268"/>
      <c r="BS6" s="18"/>
      <c r="BT6" s="18"/>
      <c r="BU6" s="18"/>
      <c r="BV6" s="269"/>
      <c r="BW6" s="453"/>
      <c r="BX6" s="403"/>
      <c r="BY6" s="18"/>
      <c r="BZ6" s="268"/>
      <c r="CA6" s="18"/>
      <c r="CB6" s="18"/>
      <c r="CC6" s="18"/>
      <c r="CD6" s="269"/>
      <c r="CE6" s="453"/>
      <c r="CF6" s="403"/>
      <c r="CG6" s="18"/>
      <c r="CH6" s="268"/>
      <c r="CI6" s="18"/>
      <c r="CJ6" s="18"/>
      <c r="CK6" s="18"/>
      <c r="CL6" s="269"/>
      <c r="CM6" s="453"/>
      <c r="CN6" s="403"/>
      <c r="CO6" s="18"/>
      <c r="CP6" s="268"/>
      <c r="CQ6" s="18"/>
      <c r="CR6" s="18"/>
      <c r="CS6" s="18"/>
      <c r="CT6" s="269"/>
      <c r="CU6" s="453"/>
      <c r="CV6" s="403"/>
      <c r="CW6" s="18"/>
      <c r="CX6" s="268"/>
      <c r="CY6" s="18"/>
      <c r="CZ6" s="18"/>
      <c r="DA6" s="18"/>
      <c r="DB6" s="269"/>
      <c r="DC6" s="453"/>
      <c r="DD6" s="403"/>
      <c r="DE6" s="18"/>
      <c r="DF6" s="268"/>
      <c r="DG6" s="18"/>
      <c r="DH6" s="18"/>
      <c r="DI6" s="18"/>
      <c r="DJ6" s="269"/>
      <c r="DK6" s="453"/>
      <c r="DL6" s="403"/>
      <c r="DM6" s="18"/>
      <c r="DN6" s="268"/>
      <c r="DO6" s="18"/>
      <c r="DP6" s="18"/>
      <c r="DQ6" s="18"/>
      <c r="DR6" s="269"/>
      <c r="DS6" s="453"/>
      <c r="DT6" s="403"/>
      <c r="DU6" s="18"/>
      <c r="DV6" s="268"/>
      <c r="DW6" s="18"/>
      <c r="DX6" s="18"/>
      <c r="DY6" s="18"/>
      <c r="DZ6" s="269"/>
      <c r="EA6" s="453"/>
      <c r="EB6" s="403"/>
      <c r="EC6" s="18"/>
      <c r="ED6" s="268"/>
      <c r="EE6" s="18"/>
      <c r="EF6" s="18"/>
      <c r="EG6" s="18"/>
      <c r="EH6" s="269"/>
      <c r="EI6" s="453"/>
      <c r="EJ6" s="403"/>
      <c r="EK6" s="18"/>
      <c r="EL6" s="268"/>
      <c r="EM6" s="18"/>
      <c r="EN6" s="18"/>
      <c r="EO6" s="18"/>
      <c r="EP6" s="269"/>
      <c r="EQ6" s="453"/>
      <c r="ER6" s="403"/>
      <c r="ES6" s="18"/>
      <c r="ET6" s="268"/>
      <c r="EU6" s="18"/>
      <c r="EV6" s="18"/>
      <c r="EW6" s="18"/>
      <c r="EX6" s="269"/>
      <c r="EY6" s="453"/>
      <c r="EZ6" s="403"/>
      <c r="FA6" s="18"/>
      <c r="FB6" s="268"/>
      <c r="FC6" s="18"/>
      <c r="FD6" s="18"/>
      <c r="FE6" s="18"/>
      <c r="FF6" s="269"/>
      <c r="FG6" s="453"/>
      <c r="FH6" s="403"/>
      <c r="FI6" s="18"/>
      <c r="FJ6" s="268"/>
      <c r="FK6" s="18"/>
      <c r="FL6" s="18"/>
      <c r="FM6" s="18"/>
      <c r="FN6" s="269"/>
      <c r="FO6" s="453"/>
      <c r="FP6" s="403"/>
      <c r="FQ6" s="18"/>
      <c r="FR6" s="268"/>
      <c r="FS6" s="18"/>
      <c r="FT6" s="18"/>
      <c r="FU6" s="18"/>
      <c r="FV6" s="269"/>
      <c r="FW6" s="453"/>
      <c r="FX6" s="403"/>
      <c r="FY6" s="18"/>
      <c r="FZ6" s="268"/>
      <c r="GA6" s="18"/>
      <c r="GB6" s="18"/>
      <c r="GC6" s="18"/>
      <c r="GD6" s="269"/>
      <c r="GE6" s="266"/>
      <c r="GF6" s="18"/>
      <c r="GG6" s="268"/>
      <c r="GH6" s="18"/>
      <c r="GI6" s="18"/>
      <c r="GJ6" s="18"/>
      <c r="GK6" s="269"/>
      <c r="GL6" s="266"/>
      <c r="GM6" s="18"/>
      <c r="GN6" s="268"/>
      <c r="GO6" s="18"/>
      <c r="GP6" s="18"/>
      <c r="GQ6" s="18"/>
      <c r="GR6" s="269"/>
      <c r="GS6" s="266"/>
      <c r="GT6" s="18"/>
      <c r="GU6" s="268"/>
      <c r="GV6" s="18"/>
      <c r="GW6" s="18"/>
      <c r="GX6" s="18"/>
      <c r="GY6" s="269"/>
      <c r="GZ6" s="453"/>
      <c r="HA6" s="403"/>
      <c r="HB6" s="18"/>
      <c r="HC6" s="268"/>
      <c r="HD6" s="18"/>
      <c r="HE6" s="18"/>
      <c r="HF6" s="18"/>
      <c r="HG6" s="269"/>
      <c r="HH6" s="453"/>
      <c r="HI6" s="403"/>
      <c r="HJ6" s="18"/>
      <c r="HK6" s="268"/>
      <c r="HL6" s="18"/>
      <c r="HM6" s="18"/>
      <c r="HN6" s="18"/>
      <c r="HO6" s="269"/>
      <c r="HP6" s="453"/>
      <c r="HQ6" s="403"/>
      <c r="HR6" s="18"/>
      <c r="HS6" s="268"/>
      <c r="HT6" s="18"/>
      <c r="HU6" s="18"/>
      <c r="HV6" s="18"/>
      <c r="HW6" s="269"/>
      <c r="HX6" s="453"/>
      <c r="HY6" s="403"/>
      <c r="HZ6" s="18"/>
      <c r="IA6" s="268"/>
      <c r="IB6" s="18"/>
      <c r="IC6" s="18"/>
      <c r="ID6" s="18"/>
      <c r="IE6" s="269"/>
      <c r="IF6" s="453"/>
      <c r="IG6" s="403"/>
      <c r="IH6" s="18"/>
      <c r="II6" s="268"/>
      <c r="IJ6" s="18"/>
      <c r="IK6" s="18"/>
      <c r="IL6" s="18"/>
      <c r="IM6" s="269"/>
      <c r="IN6" s="453"/>
      <c r="IO6" s="403"/>
      <c r="IP6" s="18"/>
      <c r="IQ6" s="268"/>
      <c r="IR6" s="18"/>
      <c r="IS6" s="18"/>
      <c r="IT6" s="18"/>
      <c r="IU6" s="269"/>
      <c r="IV6" s="453"/>
      <c r="IW6" s="403"/>
      <c r="IX6" s="18"/>
      <c r="IY6" s="268"/>
      <c r="IZ6" s="18"/>
      <c r="JA6" s="18"/>
      <c r="JB6" s="18"/>
      <c r="JC6" s="269"/>
      <c r="JD6" s="453"/>
      <c r="JE6" s="403"/>
      <c r="JF6" s="18"/>
      <c r="JG6" s="268"/>
      <c r="JH6" s="18"/>
      <c r="JI6" s="18"/>
      <c r="JJ6" s="18"/>
      <c r="JK6" s="269"/>
      <c r="JL6" s="453"/>
      <c r="JM6" s="403"/>
      <c r="JN6" s="18"/>
      <c r="JO6" s="268"/>
      <c r="JP6" s="18"/>
      <c r="JQ6" s="18"/>
      <c r="JR6" s="18"/>
      <c r="JS6" s="269"/>
      <c r="JT6" s="453"/>
      <c r="JU6" s="403"/>
      <c r="JV6" s="18"/>
      <c r="JW6" s="268"/>
      <c r="JX6" s="18"/>
      <c r="JY6" s="18"/>
      <c r="JZ6" s="18"/>
      <c r="KA6" s="269"/>
      <c r="KB6" s="453"/>
      <c r="KC6" s="403"/>
      <c r="KD6" s="18"/>
      <c r="KE6" s="268"/>
      <c r="KF6" s="18"/>
      <c r="KG6" s="18"/>
      <c r="KH6" s="18"/>
      <c r="KI6" s="269"/>
      <c r="KJ6" s="266"/>
      <c r="KK6" s="18"/>
      <c r="KL6" s="268"/>
      <c r="KM6" s="18"/>
      <c r="KN6" s="18"/>
      <c r="KO6" s="18"/>
      <c r="KP6" s="269"/>
      <c r="KQ6" s="266"/>
      <c r="KR6" s="18"/>
      <c r="KS6" s="268"/>
      <c r="KT6" s="18"/>
      <c r="KU6" s="18"/>
      <c r="KV6" s="18"/>
      <c r="KW6" s="269"/>
      <c r="KX6" s="266"/>
      <c r="KY6" s="18"/>
      <c r="KZ6" s="268"/>
      <c r="LA6" s="18"/>
      <c r="LB6" s="18"/>
      <c r="LC6" s="18"/>
      <c r="LD6" s="269"/>
      <c r="LE6" s="266"/>
      <c r="LF6" s="18"/>
      <c r="LG6" s="268"/>
      <c r="LH6" s="18"/>
      <c r="LI6" s="18"/>
      <c r="LJ6" s="18"/>
      <c r="LK6" s="269"/>
      <c r="LL6" s="266"/>
      <c r="LM6" s="18"/>
      <c r="LN6" s="268"/>
      <c r="LO6" s="18"/>
      <c r="LP6" s="18"/>
      <c r="LQ6" s="18"/>
      <c r="LR6" s="269"/>
      <c r="LS6" s="266"/>
      <c r="LT6" s="18"/>
      <c r="LU6" s="268"/>
      <c r="LV6" s="18"/>
      <c r="LW6" s="18"/>
      <c r="LX6" s="18"/>
      <c r="LY6" s="269"/>
      <c r="LZ6" s="266"/>
      <c r="MA6" s="18"/>
      <c r="MB6" s="268"/>
      <c r="MC6" s="18"/>
      <c r="MD6" s="18"/>
      <c r="ME6" s="18"/>
      <c r="MF6" s="269"/>
      <c r="MG6" s="453"/>
      <c r="MH6" s="403"/>
      <c r="MI6" s="18"/>
      <c r="MJ6" s="268"/>
      <c r="MK6" s="18"/>
      <c r="ML6" s="18"/>
      <c r="MM6" s="18"/>
      <c r="MN6" s="269"/>
      <c r="MO6" s="403"/>
      <c r="MP6" s="18"/>
      <c r="MQ6" s="268"/>
      <c r="MR6" s="18"/>
      <c r="MS6" s="18"/>
      <c r="MT6" s="18"/>
      <c r="MU6" s="269"/>
      <c r="MV6" s="453"/>
      <c r="MW6" s="403"/>
      <c r="MX6" s="18"/>
      <c r="MY6" s="268"/>
      <c r="MZ6" s="18"/>
      <c r="NA6" s="18"/>
      <c r="NB6" s="18"/>
      <c r="NC6" s="269"/>
      <c r="ND6" s="453"/>
      <c r="NE6" s="403"/>
      <c r="NF6" s="18"/>
      <c r="NG6" s="268"/>
      <c r="NH6" s="18"/>
      <c r="NI6" s="18"/>
      <c r="NJ6" s="18"/>
      <c r="NK6" s="269"/>
      <c r="NL6" s="453"/>
      <c r="NM6" s="403"/>
      <c r="NN6" s="18"/>
      <c r="NO6" s="268"/>
      <c r="NP6" s="18"/>
      <c r="NQ6" s="18"/>
      <c r="NR6" s="18"/>
      <c r="NS6" s="269"/>
      <c r="NT6" s="266"/>
      <c r="NU6" s="18"/>
      <c r="NV6" s="268"/>
      <c r="NW6" s="18"/>
      <c r="NX6" s="18"/>
      <c r="NY6" s="18"/>
      <c r="NZ6" s="269"/>
      <c r="OA6" s="453"/>
      <c r="OB6" s="403"/>
      <c r="OC6" s="18"/>
      <c r="OD6" s="268"/>
      <c r="OE6" s="18"/>
      <c r="OF6" s="18"/>
      <c r="OG6" s="18"/>
      <c r="OH6" s="269"/>
      <c r="OI6" s="453"/>
      <c r="OJ6" s="403"/>
      <c r="OK6" s="18"/>
      <c r="OL6" s="268"/>
      <c r="OM6" s="18"/>
      <c r="ON6" s="18"/>
      <c r="OO6" s="18"/>
      <c r="OP6" s="269"/>
      <c r="OQ6" s="453"/>
      <c r="OR6" s="403"/>
      <c r="OS6" s="18"/>
      <c r="OT6" s="268"/>
      <c r="OU6" s="18"/>
      <c r="OV6" s="18"/>
      <c r="OW6" s="18"/>
      <c r="OX6" s="269"/>
      <c r="OY6" s="453"/>
      <c r="OZ6" s="403"/>
      <c r="PA6" s="18"/>
      <c r="PB6" s="268"/>
      <c r="PC6" s="18"/>
      <c r="PD6" s="18"/>
      <c r="PE6" s="18"/>
      <c r="PF6" s="269"/>
      <c r="PG6" s="266"/>
      <c r="PH6" s="18"/>
      <c r="PI6" s="268"/>
      <c r="PJ6" s="18"/>
      <c r="PK6" s="18"/>
      <c r="PL6" s="18"/>
      <c r="PM6" s="269"/>
      <c r="PN6" s="453"/>
      <c r="PO6" s="403"/>
      <c r="PP6" s="18"/>
      <c r="PQ6" s="268"/>
      <c r="PR6" s="18"/>
      <c r="PS6" s="18"/>
      <c r="PT6" s="18"/>
      <c r="PU6" s="269"/>
      <c r="PV6" s="266"/>
      <c r="PW6" s="18"/>
      <c r="PX6" s="268"/>
      <c r="PY6" s="18"/>
      <c r="PZ6" s="18"/>
      <c r="QA6" s="18"/>
      <c r="QB6" s="269"/>
      <c r="QC6" s="266"/>
      <c r="QD6" s="18"/>
      <c r="QE6" s="268"/>
      <c r="QF6" s="18"/>
      <c r="QG6" s="18"/>
      <c r="QH6" s="18"/>
      <c r="QI6" s="269"/>
      <c r="QJ6" s="453"/>
      <c r="QK6" s="403"/>
      <c r="QL6" s="18"/>
      <c r="QM6" s="268"/>
      <c r="QN6" s="18"/>
      <c r="QO6" s="18"/>
      <c r="QP6" s="18"/>
      <c r="QQ6" s="269"/>
      <c r="QR6" s="266"/>
      <c r="QS6" s="18"/>
      <c r="QT6" s="268"/>
      <c r="QU6" s="18"/>
      <c r="QV6" s="18"/>
      <c r="QW6" s="18"/>
      <c r="QX6" s="269"/>
      <c r="QY6" s="453"/>
      <c r="QZ6" s="403"/>
      <c r="RA6" s="18"/>
      <c r="RB6" s="268"/>
      <c r="RC6" s="18"/>
      <c r="RD6" s="18"/>
      <c r="RE6" s="18"/>
      <c r="RF6" s="269"/>
      <c r="RG6" s="453"/>
      <c r="RH6" s="403"/>
      <c r="RI6" s="18"/>
      <c r="RJ6" s="268"/>
      <c r="RK6" s="18"/>
      <c r="RL6" s="18"/>
      <c r="RM6" s="18"/>
      <c r="RN6" s="269"/>
      <c r="RO6" s="266"/>
      <c r="RP6" s="18"/>
      <c r="RQ6" s="268"/>
      <c r="RR6" s="18"/>
      <c r="RS6" s="18"/>
      <c r="RT6" s="18"/>
      <c r="RU6" s="269"/>
      <c r="RV6" s="453"/>
      <c r="RW6" s="403"/>
      <c r="RX6" s="18"/>
      <c r="RY6" s="268"/>
      <c r="RZ6" s="18"/>
      <c r="SA6" s="18"/>
      <c r="SB6" s="18"/>
      <c r="SC6" s="269"/>
      <c r="SD6" s="453"/>
      <c r="SE6" s="403"/>
      <c r="SF6" s="18"/>
      <c r="SG6" s="268"/>
      <c r="SH6" s="18"/>
      <c r="SI6" s="18"/>
      <c r="SJ6" s="18"/>
      <c r="SK6" s="269"/>
      <c r="SL6" s="266"/>
      <c r="SM6" s="18"/>
      <c r="SN6" s="268"/>
      <c r="SO6" s="18"/>
      <c r="SP6" s="18"/>
      <c r="SQ6" s="18"/>
      <c r="SR6" s="269"/>
      <c r="SS6" s="266"/>
      <c r="ST6" s="18"/>
      <c r="SU6" s="268"/>
      <c r="SV6" s="18"/>
      <c r="SW6" s="18"/>
      <c r="SX6" s="18"/>
      <c r="SY6" s="269"/>
      <c r="SZ6" s="266"/>
      <c r="TA6" s="18"/>
      <c r="TB6" s="268"/>
      <c r="TC6" s="18"/>
      <c r="TD6" s="18"/>
      <c r="TE6" s="18"/>
      <c r="TF6" s="269"/>
      <c r="TG6" s="266"/>
      <c r="TH6" s="18"/>
      <c r="TI6" s="268"/>
      <c r="TJ6" s="18"/>
      <c r="TK6" s="18"/>
      <c r="TL6" s="18"/>
      <c r="TM6" s="269"/>
      <c r="TN6" s="266"/>
      <c r="TO6" s="18"/>
      <c r="TP6" s="268"/>
      <c r="TQ6" s="18"/>
      <c r="TR6" s="18"/>
      <c r="TS6" s="18"/>
      <c r="TT6" s="269"/>
      <c r="TU6" s="266"/>
      <c r="TV6" s="18"/>
      <c r="TW6" s="268"/>
      <c r="TX6" s="18"/>
      <c r="TY6" s="18"/>
      <c r="TZ6" s="18"/>
      <c r="UA6" s="269"/>
      <c r="UB6" s="453"/>
      <c r="UC6" s="403"/>
      <c r="UD6" s="18"/>
      <c r="UE6" s="268"/>
      <c r="UF6" s="18"/>
      <c r="UG6" s="18"/>
      <c r="UH6" s="18"/>
      <c r="UI6" s="269"/>
      <c r="UJ6" s="453"/>
      <c r="UK6" s="403"/>
      <c r="UL6" s="18"/>
      <c r="UM6" s="268"/>
      <c r="UN6" s="18"/>
      <c r="UO6" s="18"/>
      <c r="UP6" s="18"/>
      <c r="UQ6" s="269"/>
      <c r="UR6" s="453"/>
      <c r="US6" s="403"/>
      <c r="UT6" s="18"/>
      <c r="UU6" s="268"/>
      <c r="UV6" s="18"/>
      <c r="UW6" s="18"/>
      <c r="UX6" s="18"/>
      <c r="UY6" s="269"/>
      <c r="UZ6" s="453"/>
      <c r="VA6" s="403"/>
      <c r="VB6" s="18"/>
      <c r="VC6" s="268"/>
      <c r="VD6" s="18"/>
      <c r="VE6" s="18"/>
      <c r="VF6" s="18"/>
      <c r="VG6" s="269"/>
      <c r="VH6" s="453"/>
      <c r="VI6" s="403"/>
      <c r="VJ6" s="18"/>
      <c r="VK6" s="268"/>
      <c r="VL6" s="18"/>
      <c r="VM6" s="18"/>
      <c r="VN6" s="18"/>
      <c r="VO6" s="269"/>
      <c r="VP6" s="453"/>
      <c r="VQ6" s="403"/>
      <c r="VR6" s="18"/>
      <c r="VS6" s="268"/>
      <c r="VT6" s="18"/>
      <c r="VU6" s="18"/>
      <c r="VV6" s="18"/>
      <c r="VW6" s="269"/>
      <c r="VX6" s="266"/>
      <c r="VY6" s="18"/>
      <c r="VZ6" s="268"/>
      <c r="WA6" s="18"/>
      <c r="WB6" s="18"/>
      <c r="WC6" s="18"/>
      <c r="WD6" s="269"/>
      <c r="WE6" s="453"/>
      <c r="WF6" s="403"/>
      <c r="WG6" s="18"/>
      <c r="WH6" s="268"/>
      <c r="WI6" s="18"/>
      <c r="WJ6" s="18"/>
      <c r="WK6" s="18"/>
      <c r="WL6" s="269"/>
      <c r="WM6" s="453"/>
      <c r="WN6" s="403"/>
      <c r="WO6" s="18"/>
      <c r="WP6" s="268"/>
      <c r="WQ6" s="18"/>
      <c r="WR6" s="18"/>
      <c r="WS6" s="18"/>
      <c r="WT6" s="269"/>
      <c r="WU6" s="453"/>
      <c r="WV6" s="403"/>
      <c r="WW6" s="18"/>
      <c r="WX6" s="268"/>
      <c r="WY6" s="18"/>
      <c r="WZ6" s="18"/>
      <c r="XA6" s="18"/>
      <c r="XB6" s="269"/>
      <c r="XC6" s="428">
        <v>0</v>
      </c>
    </row>
    <row r="7" spans="1:627" ht="15.75" customHeight="1" outlineLevel="1" x14ac:dyDescent="0.25">
      <c r="A7" s="5"/>
      <c r="B7" s="5"/>
      <c r="C7" s="566"/>
      <c r="D7" s="567"/>
      <c r="G7" s="5"/>
      <c r="H7" s="384" t="s">
        <v>1889</v>
      </c>
      <c r="I7" s="397">
        <v>100</v>
      </c>
      <c r="J7" s="574" t="s">
        <v>1891</v>
      </c>
      <c r="K7" s="575"/>
      <c r="L7" s="576"/>
      <c r="M7" s="453"/>
      <c r="N7" s="404"/>
      <c r="O7" s="3"/>
      <c r="P7" s="405" t="s">
        <v>1889</v>
      </c>
      <c r="Q7" s="397"/>
      <c r="R7" s="574" t="s">
        <v>1891</v>
      </c>
      <c r="S7" s="575"/>
      <c r="T7" s="576"/>
      <c r="U7" s="453"/>
      <c r="V7" s="404"/>
      <c r="W7" s="3"/>
      <c r="X7" s="405" t="s">
        <v>1889</v>
      </c>
      <c r="Y7" s="397"/>
      <c r="Z7" s="574" t="s">
        <v>1891</v>
      </c>
      <c r="AA7" s="575"/>
      <c r="AB7" s="576"/>
      <c r="AC7" s="453"/>
      <c r="AD7" s="404"/>
      <c r="AE7" s="3"/>
      <c r="AF7" s="405" t="s">
        <v>1889</v>
      </c>
      <c r="AG7" s="397"/>
      <c r="AH7" s="574" t="s">
        <v>1891</v>
      </c>
      <c r="AI7" s="575"/>
      <c r="AJ7" s="576"/>
      <c r="AK7" s="453"/>
      <c r="AL7" s="404"/>
      <c r="AM7" s="3"/>
      <c r="AN7" s="405" t="s">
        <v>1889</v>
      </c>
      <c r="AO7" s="397"/>
      <c r="AP7" s="574" t="s">
        <v>1891</v>
      </c>
      <c r="AQ7" s="575"/>
      <c r="AR7" s="576"/>
      <c r="AS7" s="9"/>
      <c r="AT7" s="5"/>
      <c r="AU7" s="384" t="s">
        <v>1889</v>
      </c>
      <c r="AV7" s="397"/>
      <c r="AW7" s="574" t="s">
        <v>1891</v>
      </c>
      <c r="AX7" s="575"/>
      <c r="AY7" s="576"/>
      <c r="AZ7" s="453"/>
      <c r="BA7" s="404"/>
      <c r="BB7" s="3"/>
      <c r="BC7" s="405" t="s">
        <v>1889</v>
      </c>
      <c r="BD7" s="397"/>
      <c r="BE7" s="574" t="s">
        <v>1891</v>
      </c>
      <c r="BF7" s="575"/>
      <c r="BG7" s="576"/>
      <c r="BH7" s="404"/>
      <c r="BI7" s="3"/>
      <c r="BJ7" s="405" t="s">
        <v>1889</v>
      </c>
      <c r="BK7" s="397"/>
      <c r="BL7" s="574" t="s">
        <v>1891</v>
      </c>
      <c r="BM7" s="575"/>
      <c r="BN7" s="576"/>
      <c r="BO7" s="453"/>
      <c r="BP7" s="404"/>
      <c r="BQ7" s="3"/>
      <c r="BR7" s="405" t="s">
        <v>1889</v>
      </c>
      <c r="BS7" s="397"/>
      <c r="BT7" s="574" t="s">
        <v>1891</v>
      </c>
      <c r="BU7" s="575"/>
      <c r="BV7" s="576"/>
      <c r="BW7" s="453"/>
      <c r="BX7" s="404"/>
      <c r="BY7" s="3"/>
      <c r="BZ7" s="405" t="s">
        <v>1889</v>
      </c>
      <c r="CA7" s="397"/>
      <c r="CB7" s="574" t="s">
        <v>1891</v>
      </c>
      <c r="CC7" s="575"/>
      <c r="CD7" s="576"/>
      <c r="CE7" s="453"/>
      <c r="CF7" s="404"/>
      <c r="CG7" s="3"/>
      <c r="CH7" s="405" t="s">
        <v>1889</v>
      </c>
      <c r="CI7" s="397"/>
      <c r="CJ7" s="574" t="s">
        <v>1891</v>
      </c>
      <c r="CK7" s="575"/>
      <c r="CL7" s="576"/>
      <c r="CM7" s="453"/>
      <c r="CN7" s="404"/>
      <c r="CO7" s="3"/>
      <c r="CP7" s="405" t="s">
        <v>1889</v>
      </c>
      <c r="CQ7" s="397"/>
      <c r="CR7" s="574" t="s">
        <v>1891</v>
      </c>
      <c r="CS7" s="575"/>
      <c r="CT7" s="576"/>
      <c r="CU7" s="453"/>
      <c r="CV7" s="404"/>
      <c r="CW7" s="3"/>
      <c r="CX7" s="405" t="s">
        <v>1889</v>
      </c>
      <c r="CY7" s="397"/>
      <c r="CZ7" s="574" t="s">
        <v>1891</v>
      </c>
      <c r="DA7" s="575"/>
      <c r="DB7" s="576"/>
      <c r="DC7" s="453"/>
      <c r="DD7" s="404"/>
      <c r="DE7" s="3"/>
      <c r="DF7" s="405" t="s">
        <v>1889</v>
      </c>
      <c r="DG7" s="397"/>
      <c r="DH7" s="574" t="s">
        <v>1891</v>
      </c>
      <c r="DI7" s="575"/>
      <c r="DJ7" s="576"/>
      <c r="DK7" s="453"/>
      <c r="DL7" s="404"/>
      <c r="DM7" s="3"/>
      <c r="DN7" s="405" t="s">
        <v>1889</v>
      </c>
      <c r="DO7" s="397"/>
      <c r="DP7" s="574" t="s">
        <v>1891</v>
      </c>
      <c r="DQ7" s="575"/>
      <c r="DR7" s="576"/>
      <c r="DS7" s="453"/>
      <c r="DT7" s="404"/>
      <c r="DU7" s="3"/>
      <c r="DV7" s="405" t="s">
        <v>1889</v>
      </c>
      <c r="DW7" s="397"/>
      <c r="DX7" s="574" t="s">
        <v>1891</v>
      </c>
      <c r="DY7" s="575"/>
      <c r="DZ7" s="576"/>
      <c r="EA7" s="453"/>
      <c r="EB7" s="404"/>
      <c r="EC7" s="3"/>
      <c r="ED7" s="405" t="s">
        <v>1889</v>
      </c>
      <c r="EE7" s="397">
        <v>20</v>
      </c>
      <c r="EF7" s="574" t="s">
        <v>1891</v>
      </c>
      <c r="EG7" s="575"/>
      <c r="EH7" s="576"/>
      <c r="EI7" s="453"/>
      <c r="EJ7" s="404"/>
      <c r="EK7" s="3"/>
      <c r="EL7" s="405" t="s">
        <v>1889</v>
      </c>
      <c r="EM7" s="397"/>
      <c r="EN7" s="574" t="s">
        <v>1891</v>
      </c>
      <c r="EO7" s="575"/>
      <c r="EP7" s="576"/>
      <c r="EQ7" s="453"/>
      <c r="ER7" s="404"/>
      <c r="ES7" s="3"/>
      <c r="ET7" s="405" t="s">
        <v>1889</v>
      </c>
      <c r="EU7" s="397"/>
      <c r="EV7" s="574" t="s">
        <v>1891</v>
      </c>
      <c r="EW7" s="575"/>
      <c r="EX7" s="576"/>
      <c r="EY7" s="453"/>
      <c r="EZ7" s="404"/>
      <c r="FA7" s="3"/>
      <c r="FB7" s="405" t="s">
        <v>1889</v>
      </c>
      <c r="FC7" s="397">
        <v>150</v>
      </c>
      <c r="FD7" s="574" t="s">
        <v>1891</v>
      </c>
      <c r="FE7" s="575"/>
      <c r="FF7" s="576"/>
      <c r="FG7" s="453"/>
      <c r="FH7" s="404"/>
      <c r="FI7" s="3"/>
      <c r="FJ7" s="405" t="s">
        <v>1889</v>
      </c>
      <c r="FK7" s="397"/>
      <c r="FL7" s="574" t="s">
        <v>1891</v>
      </c>
      <c r="FM7" s="575"/>
      <c r="FN7" s="576"/>
      <c r="FO7" s="453"/>
      <c r="FP7" s="404"/>
      <c r="FQ7" s="3"/>
      <c r="FR7" s="405" t="s">
        <v>1889</v>
      </c>
      <c r="FS7" s="397"/>
      <c r="FT7" s="574" t="s">
        <v>1891</v>
      </c>
      <c r="FU7" s="575"/>
      <c r="FV7" s="576"/>
      <c r="FW7" s="453"/>
      <c r="FX7" s="404"/>
      <c r="FY7" s="3"/>
      <c r="FZ7" s="405" t="s">
        <v>1889</v>
      </c>
      <c r="GA7" s="397"/>
      <c r="GB7" s="574" t="s">
        <v>1891</v>
      </c>
      <c r="GC7" s="575"/>
      <c r="GD7" s="576"/>
      <c r="GE7" s="9"/>
      <c r="GF7" s="5"/>
      <c r="GG7" s="384" t="s">
        <v>1889</v>
      </c>
      <c r="GH7" s="397"/>
      <c r="GI7" s="574" t="s">
        <v>1891</v>
      </c>
      <c r="GJ7" s="575"/>
      <c r="GK7" s="576"/>
      <c r="GL7" s="9"/>
      <c r="GM7" s="5"/>
      <c r="GN7" s="384" t="s">
        <v>1889</v>
      </c>
      <c r="GO7" s="397"/>
      <c r="GP7" s="574" t="s">
        <v>1891</v>
      </c>
      <c r="GQ7" s="575"/>
      <c r="GR7" s="576"/>
      <c r="GS7" s="9"/>
      <c r="GT7" s="5"/>
      <c r="GU7" s="384" t="s">
        <v>1889</v>
      </c>
      <c r="GV7" s="397"/>
      <c r="GW7" s="574" t="s">
        <v>1891</v>
      </c>
      <c r="GX7" s="575"/>
      <c r="GY7" s="576"/>
      <c r="GZ7" s="453"/>
      <c r="HA7" s="404"/>
      <c r="HB7" s="3"/>
      <c r="HC7" s="405" t="s">
        <v>1889</v>
      </c>
      <c r="HD7" s="397"/>
      <c r="HE7" s="574" t="s">
        <v>1891</v>
      </c>
      <c r="HF7" s="575"/>
      <c r="HG7" s="576"/>
      <c r="HH7" s="453"/>
      <c r="HI7" s="404"/>
      <c r="HJ7" s="3"/>
      <c r="HK7" s="405" t="s">
        <v>1889</v>
      </c>
      <c r="HL7" s="397"/>
      <c r="HM7" s="574" t="s">
        <v>1891</v>
      </c>
      <c r="HN7" s="575"/>
      <c r="HO7" s="576"/>
      <c r="HP7" s="453"/>
      <c r="HQ7" s="404"/>
      <c r="HR7" s="3"/>
      <c r="HS7" s="405" t="s">
        <v>1889</v>
      </c>
      <c r="HT7" s="397">
        <v>4</v>
      </c>
      <c r="HU7" s="574" t="s">
        <v>1891</v>
      </c>
      <c r="HV7" s="575"/>
      <c r="HW7" s="576"/>
      <c r="HX7" s="453"/>
      <c r="HY7" s="404"/>
      <c r="HZ7" s="3"/>
      <c r="IA7" s="405" t="s">
        <v>1889</v>
      </c>
      <c r="IB7" s="397"/>
      <c r="IC7" s="574" t="s">
        <v>1891</v>
      </c>
      <c r="ID7" s="575"/>
      <c r="IE7" s="576"/>
      <c r="IF7" s="453"/>
      <c r="IG7" s="404"/>
      <c r="IH7" s="3"/>
      <c r="II7" s="405" t="s">
        <v>1889</v>
      </c>
      <c r="IJ7" s="397"/>
      <c r="IK7" s="574" t="s">
        <v>1891</v>
      </c>
      <c r="IL7" s="575"/>
      <c r="IM7" s="576"/>
      <c r="IN7" s="453"/>
      <c r="IO7" s="404"/>
      <c r="IP7" s="3"/>
      <c r="IQ7" s="405" t="s">
        <v>1889</v>
      </c>
      <c r="IR7" s="397"/>
      <c r="IS7" s="574" t="s">
        <v>1891</v>
      </c>
      <c r="IT7" s="575"/>
      <c r="IU7" s="576"/>
      <c r="IV7" s="453"/>
      <c r="IW7" s="404"/>
      <c r="IX7" s="3"/>
      <c r="IY7" s="405" t="s">
        <v>1889</v>
      </c>
      <c r="IZ7" s="397"/>
      <c r="JA7" s="574" t="s">
        <v>1891</v>
      </c>
      <c r="JB7" s="575"/>
      <c r="JC7" s="576"/>
      <c r="JD7" s="453"/>
      <c r="JE7" s="404"/>
      <c r="JF7" s="3"/>
      <c r="JG7" s="405" t="s">
        <v>1889</v>
      </c>
      <c r="JH7" s="397"/>
      <c r="JI7" s="574" t="s">
        <v>1891</v>
      </c>
      <c r="JJ7" s="575"/>
      <c r="JK7" s="576"/>
      <c r="JL7" s="453"/>
      <c r="JM7" s="404"/>
      <c r="JN7" s="3"/>
      <c r="JO7" s="405" t="s">
        <v>1889</v>
      </c>
      <c r="JP7" s="397"/>
      <c r="JQ7" s="574" t="s">
        <v>1891</v>
      </c>
      <c r="JR7" s="575"/>
      <c r="JS7" s="576"/>
      <c r="JT7" s="453"/>
      <c r="JU7" s="404"/>
      <c r="JV7" s="3"/>
      <c r="JW7" s="405" t="s">
        <v>1889</v>
      </c>
      <c r="JX7" s="397"/>
      <c r="JY7" s="574" t="s">
        <v>1891</v>
      </c>
      <c r="JZ7" s="575"/>
      <c r="KA7" s="576"/>
      <c r="KB7" s="453"/>
      <c r="KC7" s="404"/>
      <c r="KD7" s="3"/>
      <c r="KE7" s="405" t="s">
        <v>1889</v>
      </c>
      <c r="KF7" s="397">
        <v>144</v>
      </c>
      <c r="KG7" s="574" t="s">
        <v>1891</v>
      </c>
      <c r="KH7" s="575"/>
      <c r="KI7" s="576"/>
      <c r="KK7" s="5"/>
      <c r="KL7" s="384" t="s">
        <v>1889</v>
      </c>
      <c r="KM7" s="397"/>
      <c r="KN7" s="574" t="s">
        <v>1891</v>
      </c>
      <c r="KO7" s="575"/>
      <c r="KP7" s="576"/>
      <c r="KR7" s="5"/>
      <c r="KS7" s="384" t="s">
        <v>1889</v>
      </c>
      <c r="KT7" s="397"/>
      <c r="KU7" s="574" t="s">
        <v>1891</v>
      </c>
      <c r="KV7" s="575"/>
      <c r="KW7" s="576"/>
      <c r="KY7" s="5"/>
      <c r="KZ7" s="384" t="s">
        <v>1889</v>
      </c>
      <c r="LA7" s="397"/>
      <c r="LB7" s="574" t="s">
        <v>1891</v>
      </c>
      <c r="LC7" s="575"/>
      <c r="LD7" s="576"/>
      <c r="LF7" s="5"/>
      <c r="LG7" s="384" t="s">
        <v>1889</v>
      </c>
      <c r="LH7" s="397"/>
      <c r="LI7" s="574" t="s">
        <v>1891</v>
      </c>
      <c r="LJ7" s="575"/>
      <c r="LK7" s="576"/>
      <c r="LM7" s="5"/>
      <c r="LN7" s="384" t="s">
        <v>1889</v>
      </c>
      <c r="LO7" s="397"/>
      <c r="LP7" s="574" t="s">
        <v>1891</v>
      </c>
      <c r="LQ7" s="575"/>
      <c r="LR7" s="576"/>
      <c r="LT7" s="5"/>
      <c r="LU7" s="384" t="s">
        <v>1889</v>
      </c>
      <c r="LV7" s="397"/>
      <c r="LW7" s="574" t="s">
        <v>1891</v>
      </c>
      <c r="LX7" s="575"/>
      <c r="LY7" s="576"/>
      <c r="MA7" s="5"/>
      <c r="MB7" s="384" t="s">
        <v>1889</v>
      </c>
      <c r="MC7" s="397"/>
      <c r="MD7" s="574" t="s">
        <v>1891</v>
      </c>
      <c r="ME7" s="575"/>
      <c r="MF7" s="576"/>
      <c r="MG7" s="453"/>
      <c r="MH7" s="404"/>
      <c r="MI7" s="3"/>
      <c r="MJ7" s="405" t="s">
        <v>1889</v>
      </c>
      <c r="MK7" s="397"/>
      <c r="ML7" s="574" t="s">
        <v>1891</v>
      </c>
      <c r="MM7" s="575"/>
      <c r="MN7" s="576"/>
      <c r="MO7" s="404"/>
      <c r="MP7" s="3"/>
      <c r="MQ7" s="405" t="s">
        <v>1889</v>
      </c>
      <c r="MR7" s="397"/>
      <c r="MS7" s="574" t="s">
        <v>1891</v>
      </c>
      <c r="MT7" s="575"/>
      <c r="MU7" s="576"/>
      <c r="MV7" s="453"/>
      <c r="MW7" s="404"/>
      <c r="MX7" s="3"/>
      <c r="MY7" s="405" t="s">
        <v>1889</v>
      </c>
      <c r="MZ7" s="397"/>
      <c r="NA7" s="574" t="s">
        <v>1891</v>
      </c>
      <c r="NB7" s="575"/>
      <c r="NC7" s="576"/>
      <c r="ND7" s="453"/>
      <c r="NE7" s="404"/>
      <c r="NF7" s="3"/>
      <c r="NG7" s="405" t="s">
        <v>1889</v>
      </c>
      <c r="NH7" s="397"/>
      <c r="NI7" s="574" t="s">
        <v>1891</v>
      </c>
      <c r="NJ7" s="575"/>
      <c r="NK7" s="576"/>
      <c r="NL7" s="453"/>
      <c r="NM7" s="404"/>
      <c r="NN7" s="3"/>
      <c r="NO7" s="405" t="s">
        <v>1889</v>
      </c>
      <c r="NP7" s="397"/>
      <c r="NQ7" s="574" t="s">
        <v>1891</v>
      </c>
      <c r="NR7" s="575"/>
      <c r="NS7" s="576"/>
      <c r="NT7" s="9"/>
      <c r="NU7" s="5"/>
      <c r="NV7" s="384" t="s">
        <v>1889</v>
      </c>
      <c r="NW7" s="397"/>
      <c r="NX7" s="574" t="s">
        <v>1891</v>
      </c>
      <c r="NY7" s="575"/>
      <c r="NZ7" s="576"/>
      <c r="OA7" s="453"/>
      <c r="OB7" s="404"/>
      <c r="OC7" s="3"/>
      <c r="OD7" s="405" t="s">
        <v>1889</v>
      </c>
      <c r="OE7" s="397"/>
      <c r="OF7" s="574" t="s">
        <v>1891</v>
      </c>
      <c r="OG7" s="575"/>
      <c r="OH7" s="576"/>
      <c r="OI7" s="453"/>
      <c r="OJ7" s="404"/>
      <c r="OK7" s="3"/>
      <c r="OL7" s="405" t="s">
        <v>1889</v>
      </c>
      <c r="OM7" s="397"/>
      <c r="ON7" s="574" t="s">
        <v>1891</v>
      </c>
      <c r="OO7" s="575"/>
      <c r="OP7" s="576"/>
      <c r="OQ7" s="453"/>
      <c r="OR7" s="404"/>
      <c r="OS7" s="3"/>
      <c r="OT7" s="405" t="s">
        <v>1889</v>
      </c>
      <c r="OU7" s="397"/>
      <c r="OV7" s="574" t="s">
        <v>1891</v>
      </c>
      <c r="OW7" s="575"/>
      <c r="OX7" s="576"/>
      <c r="OY7" s="453"/>
      <c r="OZ7" s="404"/>
      <c r="PA7" s="3"/>
      <c r="PB7" s="405" t="s">
        <v>1889</v>
      </c>
      <c r="PC7" s="397"/>
      <c r="PD7" s="574" t="s">
        <v>1891</v>
      </c>
      <c r="PE7" s="575"/>
      <c r="PF7" s="576"/>
      <c r="PG7" s="9"/>
      <c r="PH7" s="5"/>
      <c r="PI7" s="384" t="s">
        <v>1889</v>
      </c>
      <c r="PJ7" s="397"/>
      <c r="PK7" s="574" t="s">
        <v>1891</v>
      </c>
      <c r="PL7" s="575"/>
      <c r="PM7" s="576"/>
      <c r="PN7" s="453"/>
      <c r="PO7" s="404"/>
      <c r="PP7" s="3"/>
      <c r="PQ7" s="405" t="s">
        <v>1889</v>
      </c>
      <c r="PR7" s="397"/>
      <c r="PS7" s="574" t="s">
        <v>1891</v>
      </c>
      <c r="PT7" s="575"/>
      <c r="PU7" s="576"/>
      <c r="PW7" s="5"/>
      <c r="PX7" s="384" t="s">
        <v>1889</v>
      </c>
      <c r="PY7" s="397">
        <v>114</v>
      </c>
      <c r="PZ7" s="574" t="s">
        <v>1891</v>
      </c>
      <c r="QA7" s="575"/>
      <c r="QB7" s="576"/>
      <c r="QD7" s="5"/>
      <c r="QE7" s="384" t="s">
        <v>1889</v>
      </c>
      <c r="QF7" s="397"/>
      <c r="QG7" s="574" t="s">
        <v>1891</v>
      </c>
      <c r="QH7" s="575"/>
      <c r="QI7" s="576"/>
      <c r="QJ7" s="453"/>
      <c r="QK7" s="404"/>
      <c r="QL7" s="3"/>
      <c r="QM7" s="405" t="s">
        <v>1889</v>
      </c>
      <c r="QN7" s="397"/>
      <c r="QO7" s="574" t="s">
        <v>1891</v>
      </c>
      <c r="QP7" s="575"/>
      <c r="QQ7" s="576"/>
      <c r="QR7" s="9"/>
      <c r="QS7" s="5"/>
      <c r="QT7" s="384" t="s">
        <v>1889</v>
      </c>
      <c r="QU7" s="397"/>
      <c r="QV7" s="574" t="s">
        <v>1891</v>
      </c>
      <c r="QW7" s="575"/>
      <c r="QX7" s="576"/>
      <c r="QY7" s="453"/>
      <c r="QZ7" s="404"/>
      <c r="RA7" s="3"/>
      <c r="RB7" s="405" t="s">
        <v>1889</v>
      </c>
      <c r="RC7" s="397"/>
      <c r="RD7" s="574" t="s">
        <v>1891</v>
      </c>
      <c r="RE7" s="575"/>
      <c r="RF7" s="576"/>
      <c r="RG7" s="453"/>
      <c r="RH7" s="404"/>
      <c r="RI7" s="3"/>
      <c r="RJ7" s="405" t="s">
        <v>1889</v>
      </c>
      <c r="RK7" s="397"/>
      <c r="RL7" s="574" t="s">
        <v>1891</v>
      </c>
      <c r="RM7" s="575"/>
      <c r="RN7" s="576"/>
      <c r="RO7" s="9"/>
      <c r="RP7" s="5"/>
      <c r="RQ7" s="384" t="s">
        <v>1889</v>
      </c>
      <c r="RR7" s="397"/>
      <c r="RS7" s="574" t="s">
        <v>1891</v>
      </c>
      <c r="RT7" s="575"/>
      <c r="RU7" s="576"/>
      <c r="RV7" s="453"/>
      <c r="RW7" s="404"/>
      <c r="RX7" s="3"/>
      <c r="RY7" s="405" t="s">
        <v>1889</v>
      </c>
      <c r="RZ7" s="397"/>
      <c r="SA7" s="574" t="s">
        <v>1891</v>
      </c>
      <c r="SB7" s="575"/>
      <c r="SC7" s="576"/>
      <c r="SD7" s="453"/>
      <c r="SE7" s="404"/>
      <c r="SF7" s="3"/>
      <c r="SG7" s="405" t="s">
        <v>1889</v>
      </c>
      <c r="SH7" s="397"/>
      <c r="SI7" s="574" t="s">
        <v>1891</v>
      </c>
      <c r="SJ7" s="575"/>
      <c r="SK7" s="576"/>
      <c r="SM7" s="5"/>
      <c r="SN7" s="384" t="s">
        <v>1889</v>
      </c>
      <c r="SO7" s="397"/>
      <c r="SP7" s="574" t="s">
        <v>1891</v>
      </c>
      <c r="SQ7" s="575"/>
      <c r="SR7" s="576"/>
      <c r="ST7" s="5"/>
      <c r="SU7" s="384" t="s">
        <v>1889</v>
      </c>
      <c r="SV7" s="397"/>
      <c r="SW7" s="574" t="s">
        <v>1891</v>
      </c>
      <c r="SX7" s="575"/>
      <c r="SY7" s="576"/>
      <c r="TA7" s="5"/>
      <c r="TB7" s="384" t="s">
        <v>1889</v>
      </c>
      <c r="TC7" s="397"/>
      <c r="TD7" s="574" t="s">
        <v>1891</v>
      </c>
      <c r="TE7" s="575"/>
      <c r="TF7" s="576"/>
      <c r="TH7" s="5"/>
      <c r="TI7" s="384" t="s">
        <v>1889</v>
      </c>
      <c r="TJ7" s="397"/>
      <c r="TK7" s="574" t="s">
        <v>1891</v>
      </c>
      <c r="TL7" s="575"/>
      <c r="TM7" s="576"/>
      <c r="TO7" s="5"/>
      <c r="TP7" s="384" t="s">
        <v>1889</v>
      </c>
      <c r="TQ7" s="397"/>
      <c r="TR7" s="574" t="s">
        <v>1891</v>
      </c>
      <c r="TS7" s="575"/>
      <c r="TT7" s="576"/>
      <c r="TV7" s="5"/>
      <c r="TW7" s="384" t="s">
        <v>1889</v>
      </c>
      <c r="TX7" s="397"/>
      <c r="TY7" s="574" t="s">
        <v>1891</v>
      </c>
      <c r="TZ7" s="575"/>
      <c r="UA7" s="576"/>
      <c r="UB7" s="453"/>
      <c r="UC7" s="404"/>
      <c r="UD7" s="3"/>
      <c r="UE7" s="405" t="s">
        <v>1889</v>
      </c>
      <c r="UF7" s="397"/>
      <c r="UG7" s="574" t="s">
        <v>1891</v>
      </c>
      <c r="UH7" s="575"/>
      <c r="UI7" s="576"/>
      <c r="UJ7" s="453"/>
      <c r="UK7" s="404"/>
      <c r="UL7" s="3"/>
      <c r="UM7" s="405" t="s">
        <v>1889</v>
      </c>
      <c r="UN7" s="397"/>
      <c r="UO7" s="574" t="s">
        <v>1891</v>
      </c>
      <c r="UP7" s="575"/>
      <c r="UQ7" s="576"/>
      <c r="UR7" s="453"/>
      <c r="US7" s="404"/>
      <c r="UT7" s="3"/>
      <c r="UU7" s="405" t="s">
        <v>1889</v>
      </c>
      <c r="UV7" s="397"/>
      <c r="UW7" s="574" t="s">
        <v>1891</v>
      </c>
      <c r="UX7" s="575"/>
      <c r="UY7" s="576"/>
      <c r="UZ7" s="453"/>
      <c r="VA7" s="404"/>
      <c r="VB7" s="3"/>
      <c r="VC7" s="405" t="s">
        <v>1889</v>
      </c>
      <c r="VD7" s="397"/>
      <c r="VE7" s="574" t="s">
        <v>1891</v>
      </c>
      <c r="VF7" s="575"/>
      <c r="VG7" s="576"/>
      <c r="VH7" s="453"/>
      <c r="VI7" s="404"/>
      <c r="VJ7" s="3"/>
      <c r="VK7" s="405" t="s">
        <v>1889</v>
      </c>
      <c r="VL7" s="397"/>
      <c r="VM7" s="574" t="s">
        <v>1891</v>
      </c>
      <c r="VN7" s="575"/>
      <c r="VO7" s="576"/>
      <c r="VP7" s="453"/>
      <c r="VQ7" s="404"/>
      <c r="VR7" s="3"/>
      <c r="VS7" s="405" t="s">
        <v>1889</v>
      </c>
      <c r="VT7" s="397"/>
      <c r="VU7" s="574" t="s">
        <v>1891</v>
      </c>
      <c r="VV7" s="575"/>
      <c r="VW7" s="576"/>
      <c r="VY7" s="5"/>
      <c r="VZ7" s="384" t="s">
        <v>1889</v>
      </c>
      <c r="WA7" s="397"/>
      <c r="WB7" s="574" t="s">
        <v>1891</v>
      </c>
      <c r="WC7" s="575"/>
      <c r="WD7" s="576"/>
      <c r="WE7" s="453"/>
      <c r="WF7" s="404"/>
      <c r="WG7" s="3"/>
      <c r="WH7" s="405" t="s">
        <v>1889</v>
      </c>
      <c r="WI7" s="397"/>
      <c r="WJ7" s="574" t="s">
        <v>1891</v>
      </c>
      <c r="WK7" s="575"/>
      <c r="WL7" s="576"/>
      <c r="WM7" s="453"/>
      <c r="WN7" s="404"/>
      <c r="WO7" s="3"/>
      <c r="WP7" s="405" t="s">
        <v>1889</v>
      </c>
      <c r="WQ7" s="397"/>
      <c r="WR7" s="574" t="s">
        <v>1891</v>
      </c>
      <c r="WS7" s="575"/>
      <c r="WT7" s="576"/>
      <c r="WU7" s="453"/>
      <c r="WV7" s="404"/>
      <c r="WW7" s="3"/>
      <c r="WX7" s="405" t="s">
        <v>1889</v>
      </c>
      <c r="WY7" s="397"/>
      <c r="WZ7" s="574" t="s">
        <v>1891</v>
      </c>
      <c r="XA7" s="575"/>
      <c r="XB7" s="576"/>
      <c r="XC7" s="428">
        <v>0</v>
      </c>
    </row>
    <row r="8" spans="1:627" ht="15.75" outlineLevel="1" x14ac:dyDescent="0.25">
      <c r="A8" s="5"/>
      <c r="B8" s="5"/>
      <c r="C8" s="433" t="s">
        <v>1921</v>
      </c>
      <c r="D8" s="434"/>
      <c r="F8" s="5"/>
      <c r="G8" s="5"/>
      <c r="H8" s="384" t="s">
        <v>1890</v>
      </c>
      <c r="I8" s="397">
        <v>6</v>
      </c>
      <c r="J8" s="574"/>
      <c r="K8" s="575"/>
      <c r="L8" s="576"/>
      <c r="M8" s="453"/>
      <c r="N8" s="221"/>
      <c r="O8" s="3"/>
      <c r="P8" s="405" t="s">
        <v>1890</v>
      </c>
      <c r="Q8" s="397"/>
      <c r="R8" s="574"/>
      <c r="S8" s="575"/>
      <c r="T8" s="576"/>
      <c r="U8" s="453"/>
      <c r="V8" s="221"/>
      <c r="W8" s="3"/>
      <c r="X8" s="405" t="s">
        <v>1890</v>
      </c>
      <c r="Y8" s="397"/>
      <c r="Z8" s="574"/>
      <c r="AA8" s="575"/>
      <c r="AB8" s="576"/>
      <c r="AC8" s="453"/>
      <c r="AD8" s="221"/>
      <c r="AE8" s="3"/>
      <c r="AF8" s="405" t="s">
        <v>1890</v>
      </c>
      <c r="AG8" s="397"/>
      <c r="AH8" s="574"/>
      <c r="AI8" s="575"/>
      <c r="AJ8" s="576"/>
      <c r="AK8" s="453"/>
      <c r="AL8" s="221"/>
      <c r="AM8" s="3"/>
      <c r="AN8" s="405" t="s">
        <v>1890</v>
      </c>
      <c r="AO8" s="397"/>
      <c r="AP8" s="574"/>
      <c r="AQ8" s="575"/>
      <c r="AR8" s="576"/>
      <c r="AS8" s="5"/>
      <c r="AT8" s="5"/>
      <c r="AU8" s="384" t="s">
        <v>1890</v>
      </c>
      <c r="AV8" s="397"/>
      <c r="AW8" s="574"/>
      <c r="AX8" s="575"/>
      <c r="AY8" s="576"/>
      <c r="AZ8" s="453"/>
      <c r="BA8" s="221"/>
      <c r="BB8" s="3"/>
      <c r="BC8" s="405" t="s">
        <v>1890</v>
      </c>
      <c r="BD8" s="397"/>
      <c r="BE8" s="574"/>
      <c r="BF8" s="575"/>
      <c r="BG8" s="576"/>
      <c r="BH8" s="221"/>
      <c r="BI8" s="3"/>
      <c r="BJ8" s="405" t="s">
        <v>1890</v>
      </c>
      <c r="BK8" s="397"/>
      <c r="BL8" s="574"/>
      <c r="BM8" s="575"/>
      <c r="BN8" s="576"/>
      <c r="BO8" s="453"/>
      <c r="BP8" s="221"/>
      <c r="BQ8" s="3"/>
      <c r="BR8" s="405" t="s">
        <v>1890</v>
      </c>
      <c r="BS8" s="397"/>
      <c r="BT8" s="574"/>
      <c r="BU8" s="575"/>
      <c r="BV8" s="576"/>
      <c r="BW8" s="453"/>
      <c r="BX8" s="221"/>
      <c r="BY8" s="3"/>
      <c r="BZ8" s="405" t="s">
        <v>1890</v>
      </c>
      <c r="CA8" s="397"/>
      <c r="CB8" s="574"/>
      <c r="CC8" s="575"/>
      <c r="CD8" s="576"/>
      <c r="CE8" s="453"/>
      <c r="CF8" s="221"/>
      <c r="CG8" s="3"/>
      <c r="CH8" s="405" t="s">
        <v>1890</v>
      </c>
      <c r="CI8" s="397"/>
      <c r="CJ8" s="574"/>
      <c r="CK8" s="575"/>
      <c r="CL8" s="576"/>
      <c r="CM8" s="453"/>
      <c r="CN8" s="221"/>
      <c r="CO8" s="3"/>
      <c r="CP8" s="405" t="s">
        <v>1890</v>
      </c>
      <c r="CQ8" s="397"/>
      <c r="CR8" s="574"/>
      <c r="CS8" s="575"/>
      <c r="CT8" s="576"/>
      <c r="CU8" s="453"/>
      <c r="CV8" s="221"/>
      <c r="CW8" s="3"/>
      <c r="CX8" s="405" t="s">
        <v>1890</v>
      </c>
      <c r="CY8" s="397"/>
      <c r="CZ8" s="574"/>
      <c r="DA8" s="575"/>
      <c r="DB8" s="576"/>
      <c r="DC8" s="453"/>
      <c r="DD8" s="221"/>
      <c r="DE8" s="3"/>
      <c r="DF8" s="405" t="s">
        <v>1890</v>
      </c>
      <c r="DG8" s="397"/>
      <c r="DH8" s="574"/>
      <c r="DI8" s="575"/>
      <c r="DJ8" s="576"/>
      <c r="DK8" s="453"/>
      <c r="DL8" s="221"/>
      <c r="DM8" s="3"/>
      <c r="DN8" s="405" t="s">
        <v>1890</v>
      </c>
      <c r="DO8" s="397"/>
      <c r="DP8" s="574"/>
      <c r="DQ8" s="575"/>
      <c r="DR8" s="576"/>
      <c r="DS8" s="453"/>
      <c r="DT8" s="221"/>
      <c r="DU8" s="3"/>
      <c r="DV8" s="405" t="s">
        <v>1890</v>
      </c>
      <c r="DW8" s="397"/>
      <c r="DX8" s="574"/>
      <c r="DY8" s="575"/>
      <c r="DZ8" s="576"/>
      <c r="EA8" s="453"/>
      <c r="EB8" s="221"/>
      <c r="EC8" s="3"/>
      <c r="ED8" s="405" t="s">
        <v>1890</v>
      </c>
      <c r="EE8" s="397"/>
      <c r="EF8" s="574"/>
      <c r="EG8" s="575"/>
      <c r="EH8" s="576"/>
      <c r="EI8" s="453"/>
      <c r="EJ8" s="221"/>
      <c r="EK8" s="3"/>
      <c r="EL8" s="405" t="s">
        <v>1890</v>
      </c>
      <c r="EM8" s="397"/>
      <c r="EN8" s="574"/>
      <c r="EO8" s="575"/>
      <c r="EP8" s="576"/>
      <c r="EQ8" s="453"/>
      <c r="ER8" s="221"/>
      <c r="ES8" s="3"/>
      <c r="ET8" s="405" t="s">
        <v>1890</v>
      </c>
      <c r="EU8" s="397"/>
      <c r="EV8" s="574"/>
      <c r="EW8" s="575"/>
      <c r="EX8" s="576"/>
      <c r="EY8" s="453"/>
      <c r="EZ8" s="221"/>
      <c r="FA8" s="3"/>
      <c r="FB8" s="405" t="s">
        <v>1890</v>
      </c>
      <c r="FC8" s="397">
        <v>16</v>
      </c>
      <c r="FD8" s="574"/>
      <c r="FE8" s="575"/>
      <c r="FF8" s="576"/>
      <c r="FG8" s="453"/>
      <c r="FH8" s="221"/>
      <c r="FI8" s="3"/>
      <c r="FJ8" s="405" t="s">
        <v>1890</v>
      </c>
      <c r="FK8" s="397"/>
      <c r="FL8" s="574"/>
      <c r="FM8" s="575"/>
      <c r="FN8" s="576"/>
      <c r="FO8" s="453"/>
      <c r="FP8" s="221"/>
      <c r="FQ8" s="3"/>
      <c r="FR8" s="405" t="s">
        <v>1890</v>
      </c>
      <c r="FS8" s="397"/>
      <c r="FT8" s="574"/>
      <c r="FU8" s="575"/>
      <c r="FV8" s="576"/>
      <c r="FW8" s="453"/>
      <c r="FX8" s="221"/>
      <c r="FY8" s="3"/>
      <c r="FZ8" s="405" t="s">
        <v>1890</v>
      </c>
      <c r="GA8" s="397"/>
      <c r="GB8" s="574"/>
      <c r="GC8" s="575"/>
      <c r="GD8" s="576"/>
      <c r="GE8" s="5"/>
      <c r="GF8" s="5"/>
      <c r="GG8" s="384" t="s">
        <v>1890</v>
      </c>
      <c r="GH8" s="397"/>
      <c r="GI8" s="574"/>
      <c r="GJ8" s="575"/>
      <c r="GK8" s="576"/>
      <c r="GL8" s="5"/>
      <c r="GM8" s="5"/>
      <c r="GN8" s="384" t="s">
        <v>1890</v>
      </c>
      <c r="GO8" s="397"/>
      <c r="GP8" s="574"/>
      <c r="GQ8" s="575"/>
      <c r="GR8" s="576"/>
      <c r="GS8" s="5"/>
      <c r="GT8" s="5"/>
      <c r="GU8" s="384" t="s">
        <v>1890</v>
      </c>
      <c r="GV8" s="397"/>
      <c r="GW8" s="574"/>
      <c r="GX8" s="575"/>
      <c r="GY8" s="576"/>
      <c r="GZ8" s="453"/>
      <c r="HA8" s="221"/>
      <c r="HB8" s="3"/>
      <c r="HC8" s="405" t="s">
        <v>1890</v>
      </c>
      <c r="HD8" s="397"/>
      <c r="HE8" s="574"/>
      <c r="HF8" s="575"/>
      <c r="HG8" s="576"/>
      <c r="HH8" s="453"/>
      <c r="HI8" s="221"/>
      <c r="HJ8" s="3"/>
      <c r="HK8" s="405" t="s">
        <v>1890</v>
      </c>
      <c r="HL8" s="397"/>
      <c r="HM8" s="574"/>
      <c r="HN8" s="575"/>
      <c r="HO8" s="576"/>
      <c r="HP8" s="453"/>
      <c r="HQ8" s="221"/>
      <c r="HR8" s="3"/>
      <c r="HS8" s="405" t="s">
        <v>1890</v>
      </c>
      <c r="HT8" s="397"/>
      <c r="HU8" s="574"/>
      <c r="HV8" s="575"/>
      <c r="HW8" s="576"/>
      <c r="HX8" s="453"/>
      <c r="HY8" s="221"/>
      <c r="HZ8" s="3"/>
      <c r="IA8" s="405" t="s">
        <v>1890</v>
      </c>
      <c r="IB8" s="397"/>
      <c r="IC8" s="574"/>
      <c r="ID8" s="575"/>
      <c r="IE8" s="576"/>
      <c r="IF8" s="453"/>
      <c r="IG8" s="221"/>
      <c r="IH8" s="3"/>
      <c r="II8" s="405" t="s">
        <v>1890</v>
      </c>
      <c r="IJ8" s="397"/>
      <c r="IK8" s="574"/>
      <c r="IL8" s="575"/>
      <c r="IM8" s="576"/>
      <c r="IN8" s="453"/>
      <c r="IO8" s="221"/>
      <c r="IP8" s="3"/>
      <c r="IQ8" s="405" t="s">
        <v>1890</v>
      </c>
      <c r="IR8" s="397"/>
      <c r="IS8" s="574"/>
      <c r="IT8" s="575"/>
      <c r="IU8" s="576"/>
      <c r="IV8" s="453"/>
      <c r="IW8" s="221"/>
      <c r="IX8" s="3"/>
      <c r="IY8" s="405" t="s">
        <v>1890</v>
      </c>
      <c r="IZ8" s="397"/>
      <c r="JA8" s="574"/>
      <c r="JB8" s="575"/>
      <c r="JC8" s="576"/>
      <c r="JD8" s="453"/>
      <c r="JE8" s="221"/>
      <c r="JF8" s="3"/>
      <c r="JG8" s="405" t="s">
        <v>1890</v>
      </c>
      <c r="JH8" s="397"/>
      <c r="JI8" s="574"/>
      <c r="JJ8" s="575"/>
      <c r="JK8" s="576"/>
      <c r="JL8" s="453"/>
      <c r="JM8" s="221"/>
      <c r="JN8" s="3"/>
      <c r="JO8" s="405" t="s">
        <v>1890</v>
      </c>
      <c r="JP8" s="397"/>
      <c r="JQ8" s="574"/>
      <c r="JR8" s="575"/>
      <c r="JS8" s="576"/>
      <c r="JT8" s="453"/>
      <c r="JU8" s="221"/>
      <c r="JV8" s="3"/>
      <c r="JW8" s="405" t="s">
        <v>1890</v>
      </c>
      <c r="JX8" s="397"/>
      <c r="JY8" s="574"/>
      <c r="JZ8" s="575"/>
      <c r="KA8" s="576"/>
      <c r="KB8" s="453"/>
      <c r="KC8" s="221"/>
      <c r="KD8" s="3"/>
      <c r="KE8" s="405" t="s">
        <v>1890</v>
      </c>
      <c r="KF8" s="397">
        <v>16</v>
      </c>
      <c r="KG8" s="574"/>
      <c r="KH8" s="575"/>
      <c r="KI8" s="576"/>
      <c r="KJ8" s="5"/>
      <c r="KK8" s="5"/>
      <c r="KL8" s="384" t="s">
        <v>1890</v>
      </c>
      <c r="KM8" s="397"/>
      <c r="KN8" s="574"/>
      <c r="KO8" s="575"/>
      <c r="KP8" s="576"/>
      <c r="KQ8" s="5"/>
      <c r="KR8" s="5"/>
      <c r="KS8" s="384" t="s">
        <v>1890</v>
      </c>
      <c r="KT8" s="397"/>
      <c r="KU8" s="574"/>
      <c r="KV8" s="575"/>
      <c r="KW8" s="576"/>
      <c r="KX8" s="5"/>
      <c r="KY8" s="5"/>
      <c r="KZ8" s="384" t="s">
        <v>1890</v>
      </c>
      <c r="LA8" s="397"/>
      <c r="LB8" s="574"/>
      <c r="LC8" s="575"/>
      <c r="LD8" s="576"/>
      <c r="LE8" s="5"/>
      <c r="LF8" s="5"/>
      <c r="LG8" s="384" t="s">
        <v>1890</v>
      </c>
      <c r="LH8" s="397"/>
      <c r="LI8" s="574"/>
      <c r="LJ8" s="575"/>
      <c r="LK8" s="576"/>
      <c r="LL8" s="5"/>
      <c r="LM8" s="5"/>
      <c r="LN8" s="384" t="s">
        <v>1890</v>
      </c>
      <c r="LO8" s="397"/>
      <c r="LP8" s="574"/>
      <c r="LQ8" s="575"/>
      <c r="LR8" s="576"/>
      <c r="LS8" s="5"/>
      <c r="LT8" s="5"/>
      <c r="LU8" s="384" t="s">
        <v>1890</v>
      </c>
      <c r="LV8" s="397"/>
      <c r="LW8" s="574"/>
      <c r="LX8" s="575"/>
      <c r="LY8" s="576"/>
      <c r="LZ8" s="5"/>
      <c r="MA8" s="5"/>
      <c r="MB8" s="384" t="s">
        <v>1890</v>
      </c>
      <c r="MC8" s="397"/>
      <c r="MD8" s="574"/>
      <c r="ME8" s="575"/>
      <c r="MF8" s="576"/>
      <c r="MG8" s="453"/>
      <c r="MH8" s="221"/>
      <c r="MI8" s="3"/>
      <c r="MJ8" s="405" t="s">
        <v>1890</v>
      </c>
      <c r="MK8" s="397"/>
      <c r="ML8" s="574"/>
      <c r="MM8" s="575"/>
      <c r="MN8" s="576"/>
      <c r="MO8" s="221"/>
      <c r="MP8" s="3"/>
      <c r="MQ8" s="405" t="s">
        <v>1890</v>
      </c>
      <c r="MR8" s="397"/>
      <c r="MS8" s="574"/>
      <c r="MT8" s="575"/>
      <c r="MU8" s="576"/>
      <c r="MV8" s="453"/>
      <c r="MW8" s="221"/>
      <c r="MX8" s="3"/>
      <c r="MY8" s="405" t="s">
        <v>1890</v>
      </c>
      <c r="MZ8" s="397"/>
      <c r="NA8" s="574"/>
      <c r="NB8" s="575"/>
      <c r="NC8" s="576"/>
      <c r="ND8" s="453"/>
      <c r="NE8" s="221"/>
      <c r="NF8" s="3"/>
      <c r="NG8" s="405" t="s">
        <v>1890</v>
      </c>
      <c r="NH8" s="397"/>
      <c r="NI8" s="574"/>
      <c r="NJ8" s="575"/>
      <c r="NK8" s="576"/>
      <c r="NL8" s="453"/>
      <c r="NM8" s="221"/>
      <c r="NN8" s="3"/>
      <c r="NO8" s="405" t="s">
        <v>1890</v>
      </c>
      <c r="NP8" s="397"/>
      <c r="NQ8" s="574"/>
      <c r="NR8" s="575"/>
      <c r="NS8" s="576"/>
      <c r="NT8" s="5"/>
      <c r="NU8" s="5"/>
      <c r="NV8" s="384" t="s">
        <v>1890</v>
      </c>
      <c r="NW8" s="397"/>
      <c r="NX8" s="574"/>
      <c r="NY8" s="575"/>
      <c r="NZ8" s="576"/>
      <c r="OA8" s="453"/>
      <c r="OB8" s="221"/>
      <c r="OC8" s="3"/>
      <c r="OD8" s="405" t="s">
        <v>1890</v>
      </c>
      <c r="OE8" s="397"/>
      <c r="OF8" s="574"/>
      <c r="OG8" s="575"/>
      <c r="OH8" s="576"/>
      <c r="OI8" s="453"/>
      <c r="OJ8" s="221"/>
      <c r="OK8" s="3"/>
      <c r="OL8" s="405" t="s">
        <v>1890</v>
      </c>
      <c r="OM8" s="397"/>
      <c r="ON8" s="574"/>
      <c r="OO8" s="575"/>
      <c r="OP8" s="576"/>
      <c r="OQ8" s="453"/>
      <c r="OR8" s="221"/>
      <c r="OS8" s="3"/>
      <c r="OT8" s="405" t="s">
        <v>1890</v>
      </c>
      <c r="OU8" s="397"/>
      <c r="OV8" s="574"/>
      <c r="OW8" s="575"/>
      <c r="OX8" s="576"/>
      <c r="OY8" s="453"/>
      <c r="OZ8" s="221"/>
      <c r="PA8" s="3"/>
      <c r="PB8" s="405" t="s">
        <v>1890</v>
      </c>
      <c r="PC8" s="397"/>
      <c r="PD8" s="574"/>
      <c r="PE8" s="575"/>
      <c r="PF8" s="576"/>
      <c r="PG8" s="5"/>
      <c r="PH8" s="5"/>
      <c r="PI8" s="384" t="s">
        <v>1890</v>
      </c>
      <c r="PJ8" s="397"/>
      <c r="PK8" s="574"/>
      <c r="PL8" s="575"/>
      <c r="PM8" s="576"/>
      <c r="PN8" s="453"/>
      <c r="PO8" s="221"/>
      <c r="PP8" s="3"/>
      <c r="PQ8" s="405" t="s">
        <v>1890</v>
      </c>
      <c r="PR8" s="397"/>
      <c r="PS8" s="574"/>
      <c r="PT8" s="575"/>
      <c r="PU8" s="576"/>
      <c r="PV8" s="5"/>
      <c r="PW8" s="5"/>
      <c r="PX8" s="384" t="s">
        <v>1890</v>
      </c>
      <c r="PY8" s="397">
        <v>28</v>
      </c>
      <c r="PZ8" s="574"/>
      <c r="QA8" s="575"/>
      <c r="QB8" s="576"/>
      <c r="QC8" s="5"/>
      <c r="QD8" s="5"/>
      <c r="QE8" s="384" t="s">
        <v>1890</v>
      </c>
      <c r="QF8" s="397"/>
      <c r="QG8" s="574"/>
      <c r="QH8" s="575"/>
      <c r="QI8" s="576"/>
      <c r="QJ8" s="453"/>
      <c r="QK8" s="221"/>
      <c r="QL8" s="3"/>
      <c r="QM8" s="405" t="s">
        <v>1890</v>
      </c>
      <c r="QN8" s="397"/>
      <c r="QO8" s="574"/>
      <c r="QP8" s="575"/>
      <c r="QQ8" s="576"/>
      <c r="QR8" s="5"/>
      <c r="QS8" s="5"/>
      <c r="QT8" s="384" t="s">
        <v>1890</v>
      </c>
      <c r="QU8" s="397"/>
      <c r="QV8" s="574"/>
      <c r="QW8" s="575"/>
      <c r="QX8" s="576"/>
      <c r="QY8" s="453"/>
      <c r="QZ8" s="221"/>
      <c r="RA8" s="3"/>
      <c r="RB8" s="405" t="s">
        <v>1890</v>
      </c>
      <c r="RC8" s="397"/>
      <c r="RD8" s="574"/>
      <c r="RE8" s="575"/>
      <c r="RF8" s="576"/>
      <c r="RG8" s="453"/>
      <c r="RH8" s="221"/>
      <c r="RI8" s="3"/>
      <c r="RJ8" s="405" t="s">
        <v>1890</v>
      </c>
      <c r="RK8" s="397"/>
      <c r="RL8" s="574"/>
      <c r="RM8" s="575"/>
      <c r="RN8" s="576"/>
      <c r="RO8" s="5"/>
      <c r="RP8" s="5"/>
      <c r="RQ8" s="384" t="s">
        <v>1890</v>
      </c>
      <c r="RR8" s="397"/>
      <c r="RS8" s="574"/>
      <c r="RT8" s="575"/>
      <c r="RU8" s="576"/>
      <c r="RV8" s="453"/>
      <c r="RW8" s="221"/>
      <c r="RX8" s="3"/>
      <c r="RY8" s="405" t="s">
        <v>1890</v>
      </c>
      <c r="RZ8" s="397"/>
      <c r="SA8" s="574"/>
      <c r="SB8" s="575"/>
      <c r="SC8" s="576"/>
      <c r="SD8" s="453"/>
      <c r="SE8" s="221"/>
      <c r="SF8" s="3"/>
      <c r="SG8" s="405" t="s">
        <v>1890</v>
      </c>
      <c r="SH8" s="397"/>
      <c r="SI8" s="574"/>
      <c r="SJ8" s="575"/>
      <c r="SK8" s="576"/>
      <c r="SL8" s="5"/>
      <c r="SM8" s="5"/>
      <c r="SN8" s="384" t="s">
        <v>1890</v>
      </c>
      <c r="SO8" s="397"/>
      <c r="SP8" s="574"/>
      <c r="SQ8" s="575"/>
      <c r="SR8" s="576"/>
      <c r="SS8" s="5"/>
      <c r="ST8" s="5"/>
      <c r="SU8" s="384" t="s">
        <v>1890</v>
      </c>
      <c r="SV8" s="397"/>
      <c r="SW8" s="574"/>
      <c r="SX8" s="575"/>
      <c r="SY8" s="576"/>
      <c r="SZ8" s="5"/>
      <c r="TA8" s="5"/>
      <c r="TB8" s="384" t="s">
        <v>1890</v>
      </c>
      <c r="TC8" s="397"/>
      <c r="TD8" s="574"/>
      <c r="TE8" s="575"/>
      <c r="TF8" s="576"/>
      <c r="TG8" s="5"/>
      <c r="TH8" s="5"/>
      <c r="TI8" s="384" t="s">
        <v>1890</v>
      </c>
      <c r="TJ8" s="397"/>
      <c r="TK8" s="574"/>
      <c r="TL8" s="575"/>
      <c r="TM8" s="576"/>
      <c r="TN8" s="5"/>
      <c r="TO8" s="5"/>
      <c r="TP8" s="384" t="s">
        <v>1890</v>
      </c>
      <c r="TQ8" s="397"/>
      <c r="TR8" s="574"/>
      <c r="TS8" s="575"/>
      <c r="TT8" s="576"/>
      <c r="TU8" s="5"/>
      <c r="TV8" s="5"/>
      <c r="TW8" s="384" t="s">
        <v>1890</v>
      </c>
      <c r="TX8" s="397"/>
      <c r="TY8" s="574"/>
      <c r="TZ8" s="575"/>
      <c r="UA8" s="576"/>
      <c r="UB8" s="453"/>
      <c r="UC8" s="221"/>
      <c r="UD8" s="3"/>
      <c r="UE8" s="405" t="s">
        <v>1890</v>
      </c>
      <c r="UF8" s="397"/>
      <c r="UG8" s="574"/>
      <c r="UH8" s="575"/>
      <c r="UI8" s="576"/>
      <c r="UJ8" s="453"/>
      <c r="UK8" s="221"/>
      <c r="UL8" s="3"/>
      <c r="UM8" s="405" t="s">
        <v>1890</v>
      </c>
      <c r="UN8" s="397"/>
      <c r="UO8" s="574"/>
      <c r="UP8" s="575"/>
      <c r="UQ8" s="576"/>
      <c r="UR8" s="453"/>
      <c r="US8" s="221"/>
      <c r="UT8" s="3"/>
      <c r="UU8" s="405" t="s">
        <v>1890</v>
      </c>
      <c r="UV8" s="397"/>
      <c r="UW8" s="574"/>
      <c r="UX8" s="575"/>
      <c r="UY8" s="576"/>
      <c r="UZ8" s="453"/>
      <c r="VA8" s="221"/>
      <c r="VB8" s="3"/>
      <c r="VC8" s="405" t="s">
        <v>1890</v>
      </c>
      <c r="VD8" s="397"/>
      <c r="VE8" s="574"/>
      <c r="VF8" s="575"/>
      <c r="VG8" s="576"/>
      <c r="VH8" s="453"/>
      <c r="VI8" s="221"/>
      <c r="VJ8" s="3"/>
      <c r="VK8" s="405" t="s">
        <v>1890</v>
      </c>
      <c r="VL8" s="397"/>
      <c r="VM8" s="574"/>
      <c r="VN8" s="575"/>
      <c r="VO8" s="576"/>
      <c r="VP8" s="453"/>
      <c r="VQ8" s="221"/>
      <c r="VR8" s="3"/>
      <c r="VS8" s="405" t="s">
        <v>1890</v>
      </c>
      <c r="VT8" s="397"/>
      <c r="VU8" s="574"/>
      <c r="VV8" s="575"/>
      <c r="VW8" s="576"/>
      <c r="VX8" s="5"/>
      <c r="VY8" s="5"/>
      <c r="VZ8" s="384" t="s">
        <v>1890</v>
      </c>
      <c r="WA8" s="397"/>
      <c r="WB8" s="574"/>
      <c r="WC8" s="575"/>
      <c r="WD8" s="576"/>
      <c r="WE8" s="453"/>
      <c r="WF8" s="221"/>
      <c r="WG8" s="3"/>
      <c r="WH8" s="405" t="s">
        <v>1890</v>
      </c>
      <c r="WI8" s="397"/>
      <c r="WJ8" s="574"/>
      <c r="WK8" s="575"/>
      <c r="WL8" s="576"/>
      <c r="WM8" s="453"/>
      <c r="WN8" s="221"/>
      <c r="WO8" s="3"/>
      <c r="WP8" s="405" t="s">
        <v>1890</v>
      </c>
      <c r="WQ8" s="397"/>
      <c r="WR8" s="574"/>
      <c r="WS8" s="575"/>
      <c r="WT8" s="576"/>
      <c r="WU8" s="453"/>
      <c r="WV8" s="221"/>
      <c r="WW8" s="3"/>
      <c r="WX8" s="405" t="s">
        <v>1890</v>
      </c>
      <c r="WY8" s="397"/>
      <c r="WZ8" s="574"/>
      <c r="XA8" s="575"/>
      <c r="XB8" s="576"/>
      <c r="XC8" s="428">
        <v>0</v>
      </c>
    </row>
    <row r="9" spans="1:627" ht="15.75" outlineLevel="1" thickBot="1" x14ac:dyDescent="0.3">
      <c r="A9" s="5"/>
      <c r="B9" s="5"/>
      <c r="C9" s="497" t="s">
        <v>1923</v>
      </c>
      <c r="D9" s="435">
        <f>S5+AA5+AI5+AQ5+AX5+BF5+BM5+BU5+CC5+CK5+CS5+DA5+DI5+DQ5+DY5+EG5+EO5+EW5+FE5+FM5+FU5+GC5+GJ5+GQ5+GX5+HF5+HN5+HV5+ID5+IL5+IT5+JB5+JJ5+JR5+JZ5+KH5+KO5+KV5+LC5+LJ5+LQ5+LX5+ME5+MM5+MT5+NB5+NJ5+NR5+NY5+OG5+OO5+OW5+PE5+PL5+PT5+QA5+QH5+QP5+QW5+RE5+RM5+RT5+SB5+SJ5+SQ5+SX5+TE5+TL5+TS5+TZ5+UH5+UP5+UX5+VF5+VN5+VV5+WC5+WK5+WS5+XA5</f>
        <v>454</v>
      </c>
      <c r="F9" s="5"/>
      <c r="G9" s="5"/>
      <c r="H9" s="5"/>
      <c r="I9" s="203">
        <f>I8+I7+G12+I12+K12</f>
        <v>115</v>
      </c>
      <c r="J9" s="5"/>
      <c r="K9" s="3"/>
      <c r="L9" s="215"/>
      <c r="M9" s="453"/>
      <c r="N9" s="221"/>
      <c r="O9" s="3"/>
      <c r="P9" s="3"/>
      <c r="Q9" s="25">
        <f>Q8+Q7+O12+Q12+S12</f>
        <v>0</v>
      </c>
      <c r="R9" s="3"/>
      <c r="S9" s="3"/>
      <c r="T9" s="215"/>
      <c r="U9" s="453"/>
      <c r="V9" s="221"/>
      <c r="W9" s="3"/>
      <c r="X9" s="3"/>
      <c r="Y9" s="25">
        <f>Y8+Y7+W12+Y12+AA12</f>
        <v>0</v>
      </c>
      <c r="Z9" s="3"/>
      <c r="AA9" s="3"/>
      <c r="AB9" s="215"/>
      <c r="AC9" s="453"/>
      <c r="AD9" s="221"/>
      <c r="AE9" s="3"/>
      <c r="AF9" s="3"/>
      <c r="AG9" s="25">
        <f>AG8+AG7+AE12+AG12+AI12</f>
        <v>0</v>
      </c>
      <c r="AH9" s="3"/>
      <c r="AI9" s="3"/>
      <c r="AJ9" s="215"/>
      <c r="AK9" s="453"/>
      <c r="AL9" s="221"/>
      <c r="AM9" s="3"/>
      <c r="AN9" s="3"/>
      <c r="AO9" s="25">
        <f>AO8+AO7+AM12+AO12+AQ12</f>
        <v>0</v>
      </c>
      <c r="AP9" s="3"/>
      <c r="AQ9" s="3"/>
      <c r="AR9" s="215"/>
      <c r="AS9" s="5"/>
      <c r="AT9" s="5"/>
      <c r="AU9" s="5"/>
      <c r="AV9" s="203">
        <f>AV8+AV7+AT12+AV12+AX12</f>
        <v>0</v>
      </c>
      <c r="AW9" s="5"/>
      <c r="AX9" s="3"/>
      <c r="AY9" s="215"/>
      <c r="AZ9" s="453"/>
      <c r="BA9" s="221"/>
      <c r="BB9" s="3"/>
      <c r="BC9" s="3"/>
      <c r="BD9" s="25">
        <f>BD8+BD7+BB12+BD12+BF12</f>
        <v>0</v>
      </c>
      <c r="BE9" s="3"/>
      <c r="BF9" s="3"/>
      <c r="BG9" s="215"/>
      <c r="BH9" s="221"/>
      <c r="BI9" s="3"/>
      <c r="BJ9" s="3"/>
      <c r="BK9" s="25">
        <f>BK8+BK7+BI12+BK12+BM12</f>
        <v>0</v>
      </c>
      <c r="BL9" s="3"/>
      <c r="BM9" s="3"/>
      <c r="BN9" s="215"/>
      <c r="BO9" s="453"/>
      <c r="BP9" s="221"/>
      <c r="BQ9" s="3"/>
      <c r="BR9" s="3"/>
      <c r="BS9" s="25">
        <f>BS8+BS7+BQ12+BS12+BU12</f>
        <v>0</v>
      </c>
      <c r="BT9" s="3"/>
      <c r="BU9" s="3"/>
      <c r="BV9" s="215"/>
      <c r="BW9" s="453"/>
      <c r="BX9" s="221"/>
      <c r="BY9" s="3"/>
      <c r="BZ9" s="3"/>
      <c r="CA9" s="25">
        <f>CA8+CA7+BY12+CA12+CC12</f>
        <v>0</v>
      </c>
      <c r="CB9" s="3"/>
      <c r="CC9" s="3"/>
      <c r="CD9" s="215"/>
      <c r="CE9" s="453"/>
      <c r="CF9" s="221"/>
      <c r="CG9" s="3"/>
      <c r="CH9" s="3"/>
      <c r="CI9" s="25">
        <f>CI8+CI7+CG12+CI12+CK12</f>
        <v>0</v>
      </c>
      <c r="CJ9" s="3"/>
      <c r="CK9" s="3"/>
      <c r="CL9" s="215"/>
      <c r="CM9" s="453"/>
      <c r="CN9" s="221"/>
      <c r="CO9" s="3"/>
      <c r="CP9" s="3"/>
      <c r="CQ9" s="25">
        <f>CQ8+CQ7+CO12+CQ12+CS12</f>
        <v>0</v>
      </c>
      <c r="CR9" s="3"/>
      <c r="CS9" s="3"/>
      <c r="CT9" s="215"/>
      <c r="CU9" s="453"/>
      <c r="CV9" s="221"/>
      <c r="CW9" s="3"/>
      <c r="CX9" s="3"/>
      <c r="CY9" s="25">
        <f>CY8+CY7+CW12+CY12+DA12</f>
        <v>0</v>
      </c>
      <c r="CZ9" s="3"/>
      <c r="DA9" s="3"/>
      <c r="DB9" s="215"/>
      <c r="DC9" s="453"/>
      <c r="DD9" s="221"/>
      <c r="DE9" s="3"/>
      <c r="DF9" s="3"/>
      <c r="DG9" s="25">
        <f>DG8+DG7+DE12+DG12+DI12</f>
        <v>0</v>
      </c>
      <c r="DH9" s="3"/>
      <c r="DI9" s="3"/>
      <c r="DJ9" s="215"/>
      <c r="DK9" s="453"/>
      <c r="DL9" s="221"/>
      <c r="DM9" s="3"/>
      <c r="DN9" s="3"/>
      <c r="DO9" s="25">
        <f>DO8+DO7+DM12+DO12+DQ12</f>
        <v>0</v>
      </c>
      <c r="DP9" s="3"/>
      <c r="DQ9" s="3"/>
      <c r="DR9" s="215"/>
      <c r="DS9" s="453"/>
      <c r="DT9" s="221"/>
      <c r="DU9" s="3"/>
      <c r="DV9" s="3"/>
      <c r="DW9" s="25">
        <f>DW8+DW7+DU12+DW12+DY12</f>
        <v>0</v>
      </c>
      <c r="DX9" s="3"/>
      <c r="DY9" s="3"/>
      <c r="DZ9" s="215"/>
      <c r="EA9" s="453"/>
      <c r="EB9" s="221"/>
      <c r="EC9" s="3"/>
      <c r="ED9" s="3"/>
      <c r="EE9" s="25">
        <f>EE8+EE7+EC12+EE12+EG12</f>
        <v>24</v>
      </c>
      <c r="EF9" s="3"/>
      <c r="EG9" s="3"/>
      <c r="EH9" s="215"/>
      <c r="EI9" s="453"/>
      <c r="EJ9" s="221"/>
      <c r="EK9" s="3"/>
      <c r="EL9" s="3"/>
      <c r="EM9" s="25">
        <f>EM8+EM7+EK12+EM12+EO12</f>
        <v>0</v>
      </c>
      <c r="EN9" s="3"/>
      <c r="EO9" s="3"/>
      <c r="EP9" s="215"/>
      <c r="EQ9" s="453"/>
      <c r="ER9" s="221"/>
      <c r="ES9" s="3"/>
      <c r="ET9" s="3"/>
      <c r="EU9" s="25">
        <f>EU8+EU7+ES12+EU12+EW12</f>
        <v>0</v>
      </c>
      <c r="EV9" s="3"/>
      <c r="EW9" s="3"/>
      <c r="EX9" s="215"/>
      <c r="EY9" s="453"/>
      <c r="EZ9" s="221"/>
      <c r="FA9" s="3"/>
      <c r="FB9" s="3"/>
      <c r="FC9" s="25">
        <f>FC8+FC7+FA12+FC12+FE12</f>
        <v>170</v>
      </c>
      <c r="FD9" s="3"/>
      <c r="FE9" s="3"/>
      <c r="FF9" s="215"/>
      <c r="FG9" s="453"/>
      <c r="FH9" s="221"/>
      <c r="FI9" s="3"/>
      <c r="FJ9" s="3"/>
      <c r="FK9" s="25">
        <f>FK8+FK7+FI12+FK12+FM12</f>
        <v>0</v>
      </c>
      <c r="FL9" s="3"/>
      <c r="FM9" s="3"/>
      <c r="FN9" s="215"/>
      <c r="FO9" s="453"/>
      <c r="FP9" s="221"/>
      <c r="FQ9" s="3"/>
      <c r="FR9" s="3"/>
      <c r="FS9" s="25">
        <f>FS8+FS7+FQ12+FS12+FU12</f>
        <v>0</v>
      </c>
      <c r="FT9" s="3"/>
      <c r="FU9" s="3"/>
      <c r="FV9" s="215"/>
      <c r="FW9" s="453"/>
      <c r="FX9" s="221"/>
      <c r="FY9" s="3"/>
      <c r="FZ9" s="3"/>
      <c r="GA9" s="25">
        <f>GA8+GA7+FY12+GA12+GC12</f>
        <v>0</v>
      </c>
      <c r="GB9" s="3"/>
      <c r="GC9" s="3"/>
      <c r="GD9" s="215"/>
      <c r="GE9" s="5"/>
      <c r="GF9" s="5"/>
      <c r="GG9" s="5"/>
      <c r="GH9" s="203">
        <f>GH8+GH7+GF12+GH12+GJ12</f>
        <v>0</v>
      </c>
      <c r="GI9" s="5"/>
      <c r="GJ9" s="3"/>
      <c r="GK9" s="215"/>
      <c r="GL9" s="5"/>
      <c r="GM9" s="5"/>
      <c r="GN9" s="5"/>
      <c r="GO9" s="203">
        <f>GO8+GO7+GM12+GO12+GQ12</f>
        <v>0</v>
      </c>
      <c r="GP9" s="5"/>
      <c r="GQ9" s="3"/>
      <c r="GR9" s="215"/>
      <c r="GS9" s="5"/>
      <c r="GT9" s="5"/>
      <c r="GU9" s="5"/>
      <c r="GV9" s="203">
        <f>GV8+GV7+GT12+GV12+GX12</f>
        <v>0</v>
      </c>
      <c r="GW9" s="5"/>
      <c r="GX9" s="3"/>
      <c r="GY9" s="215"/>
      <c r="GZ9" s="453"/>
      <c r="HA9" s="221"/>
      <c r="HB9" s="3"/>
      <c r="HC9" s="3"/>
      <c r="HD9" s="25">
        <f>HD8+HD7+HB12+HD12+HF12</f>
        <v>0</v>
      </c>
      <c r="HE9" s="3"/>
      <c r="HF9" s="3"/>
      <c r="HG9" s="215"/>
      <c r="HH9" s="453"/>
      <c r="HI9" s="221"/>
      <c r="HJ9" s="3"/>
      <c r="HK9" s="3"/>
      <c r="HL9" s="25">
        <f>HL8+HL7+HJ12+HL12+HN12</f>
        <v>0</v>
      </c>
      <c r="HM9" s="3"/>
      <c r="HN9" s="3"/>
      <c r="HO9" s="215"/>
      <c r="HP9" s="453"/>
      <c r="HQ9" s="221"/>
      <c r="HR9" s="3"/>
      <c r="HS9" s="3"/>
      <c r="HT9" s="25">
        <f>HT8+HT7+HR12+HT12+HV12</f>
        <v>4</v>
      </c>
      <c r="HU9" s="3"/>
      <c r="HV9" s="3"/>
      <c r="HW9" s="215"/>
      <c r="HX9" s="453"/>
      <c r="HY9" s="221"/>
      <c r="HZ9" s="3"/>
      <c r="IA9" s="3"/>
      <c r="IB9" s="25">
        <f>IB8+IB7+HZ12+IB12+ID12</f>
        <v>0</v>
      </c>
      <c r="IC9" s="3"/>
      <c r="ID9" s="3"/>
      <c r="IE9" s="215"/>
      <c r="IF9" s="453"/>
      <c r="IG9" s="221"/>
      <c r="IH9" s="3"/>
      <c r="II9" s="3"/>
      <c r="IJ9" s="25">
        <f>IJ8+IJ7+IH12+IJ12+IL12</f>
        <v>0</v>
      </c>
      <c r="IK9" s="3"/>
      <c r="IL9" s="3"/>
      <c r="IM9" s="215"/>
      <c r="IN9" s="453"/>
      <c r="IO9" s="221"/>
      <c r="IP9" s="3"/>
      <c r="IQ9" s="3"/>
      <c r="IR9" s="25">
        <f>IR8+IR7+IP12+IR12+IT12</f>
        <v>0</v>
      </c>
      <c r="IS9" s="3"/>
      <c r="IT9" s="3"/>
      <c r="IU9" s="215"/>
      <c r="IV9" s="453"/>
      <c r="IW9" s="221"/>
      <c r="IX9" s="3"/>
      <c r="IY9" s="3"/>
      <c r="IZ9" s="25">
        <f>IZ8+IZ7+IX12+IZ12+JB12</f>
        <v>0</v>
      </c>
      <c r="JA9" s="3"/>
      <c r="JB9" s="3"/>
      <c r="JC9" s="215"/>
      <c r="JD9" s="453"/>
      <c r="JE9" s="221"/>
      <c r="JF9" s="3"/>
      <c r="JG9" s="3"/>
      <c r="JH9" s="25">
        <f>JH8+JH7+JF12+JH12+JJ12</f>
        <v>0</v>
      </c>
      <c r="JI9" s="3"/>
      <c r="JJ9" s="3"/>
      <c r="JK9" s="215"/>
      <c r="JL9" s="453"/>
      <c r="JM9" s="221"/>
      <c r="JN9" s="3"/>
      <c r="JO9" s="3"/>
      <c r="JP9" s="25">
        <f>JP8+JP7+JN12+JP12+JR12</f>
        <v>0</v>
      </c>
      <c r="JQ9" s="3"/>
      <c r="JR9" s="3"/>
      <c r="JS9" s="215"/>
      <c r="JT9" s="453"/>
      <c r="JU9" s="221"/>
      <c r="JV9" s="3"/>
      <c r="JW9" s="3"/>
      <c r="JX9" s="25">
        <f>JX8+JX7+JV12+JX12+JZ12</f>
        <v>0</v>
      </c>
      <c r="JY9" s="3"/>
      <c r="JZ9" s="3"/>
      <c r="KA9" s="215"/>
      <c r="KB9" s="453"/>
      <c r="KC9" s="221"/>
      <c r="KD9" s="3"/>
      <c r="KE9" s="3"/>
      <c r="KF9" s="25">
        <f>KF8+KF7+KD12+KF12+KH12</f>
        <v>170</v>
      </c>
      <c r="KG9" s="3"/>
      <c r="KH9" s="3"/>
      <c r="KI9" s="215"/>
      <c r="KJ9" s="5"/>
      <c r="KK9" s="5"/>
      <c r="KL9" s="5"/>
      <c r="KM9" s="203">
        <f>KM8+KM7+KK12+KM12+KO12</f>
        <v>0</v>
      </c>
      <c r="KN9" s="5"/>
      <c r="KO9" s="3"/>
      <c r="KP9" s="215"/>
      <c r="KQ9" s="5"/>
      <c r="KR9" s="5"/>
      <c r="KS9" s="5"/>
      <c r="KT9" s="203">
        <f>KT8+KT7+KR12+KT12+KV12</f>
        <v>0</v>
      </c>
      <c r="KU9" s="5"/>
      <c r="KV9" s="3"/>
      <c r="KW9" s="215"/>
      <c r="KX9" s="5"/>
      <c r="KY9" s="5"/>
      <c r="KZ9" s="5"/>
      <c r="LA9" s="203">
        <f>LA8+LA7+KY12+LA12+LC12</f>
        <v>0</v>
      </c>
      <c r="LB9" s="5"/>
      <c r="LC9" s="3"/>
      <c r="LD9" s="215"/>
      <c r="LE9" s="5"/>
      <c r="LF9" s="5"/>
      <c r="LG9" s="5"/>
      <c r="LH9" s="203">
        <f>LH8+LH7+LF12+LH12+LJ12</f>
        <v>0</v>
      </c>
      <c r="LI9" s="5"/>
      <c r="LJ9" s="3"/>
      <c r="LK9" s="215"/>
      <c r="LL9" s="5"/>
      <c r="LM9" s="5"/>
      <c r="LN9" s="5"/>
      <c r="LO9" s="203">
        <f>LO8+LO7+LM12+LO12+LQ12</f>
        <v>0</v>
      </c>
      <c r="LP9" s="5"/>
      <c r="LQ9" s="3"/>
      <c r="LR9" s="215"/>
      <c r="LS9" s="5"/>
      <c r="LT9" s="5"/>
      <c r="LU9" s="5"/>
      <c r="LV9" s="203">
        <f>LV8+LV7+LT12+LV12+LX12</f>
        <v>0</v>
      </c>
      <c r="LW9" s="5"/>
      <c r="LX9" s="3"/>
      <c r="LY9" s="215"/>
      <c r="LZ9" s="5"/>
      <c r="MA9" s="5"/>
      <c r="MB9" s="5"/>
      <c r="MC9" s="203">
        <f>MC8+MC7+MA12+MC12+ME12</f>
        <v>0</v>
      </c>
      <c r="MD9" s="5"/>
      <c r="ME9" s="3"/>
      <c r="MF9" s="215"/>
      <c r="MG9" s="453"/>
      <c r="MH9" s="221"/>
      <c r="MI9" s="3"/>
      <c r="MJ9" s="3"/>
      <c r="MK9" s="25">
        <f>MK8+MK7+MI12+MK12+MM12</f>
        <v>0</v>
      </c>
      <c r="ML9" s="3"/>
      <c r="MM9" s="3"/>
      <c r="MN9" s="215"/>
      <c r="MO9" s="221"/>
      <c r="MP9" s="3"/>
      <c r="MQ9" s="3"/>
      <c r="MR9" s="25">
        <f>MR8+MR7+MP12+MR12+MT12</f>
        <v>0</v>
      </c>
      <c r="MS9" s="3"/>
      <c r="MT9" s="3"/>
      <c r="MU9" s="215"/>
      <c r="MV9" s="453"/>
      <c r="MW9" s="221"/>
      <c r="MX9" s="3"/>
      <c r="MY9" s="3"/>
      <c r="MZ9" s="25">
        <f>MZ8+MZ7+MX12+MZ12+NB12</f>
        <v>0</v>
      </c>
      <c r="NA9" s="3"/>
      <c r="NB9" s="3"/>
      <c r="NC9" s="215"/>
      <c r="ND9" s="453"/>
      <c r="NE9" s="221"/>
      <c r="NF9" s="3"/>
      <c r="NG9" s="3"/>
      <c r="NH9" s="25">
        <f>NH8+NH7+NF12+NH12+NJ12</f>
        <v>0</v>
      </c>
      <c r="NI9" s="3"/>
      <c r="NJ9" s="3"/>
      <c r="NK9" s="215"/>
      <c r="NL9" s="453"/>
      <c r="NM9" s="221"/>
      <c r="NN9" s="3"/>
      <c r="NO9" s="3"/>
      <c r="NP9" s="25">
        <f>NP8+NP7+NN12+NP12+NR12</f>
        <v>0</v>
      </c>
      <c r="NQ9" s="3"/>
      <c r="NR9" s="3"/>
      <c r="NS9" s="215"/>
      <c r="NT9" s="5"/>
      <c r="NU9" s="5"/>
      <c r="NV9" s="5"/>
      <c r="NW9" s="203">
        <f>NW8+NW7+NU12+NW12+NY12</f>
        <v>0</v>
      </c>
      <c r="NX9" s="5"/>
      <c r="NY9" s="3"/>
      <c r="NZ9" s="215"/>
      <c r="OA9" s="453"/>
      <c r="OB9" s="221"/>
      <c r="OC9" s="3"/>
      <c r="OD9" s="3"/>
      <c r="OE9" s="25">
        <f>OE8+OE7+OC12+OE12+OG12</f>
        <v>0</v>
      </c>
      <c r="OF9" s="3"/>
      <c r="OG9" s="3"/>
      <c r="OH9" s="215"/>
      <c r="OI9" s="453"/>
      <c r="OJ9" s="221"/>
      <c r="OK9" s="3"/>
      <c r="OL9" s="3"/>
      <c r="OM9" s="25">
        <f>OM8+OM7+OK12+OM12+OO12</f>
        <v>0</v>
      </c>
      <c r="ON9" s="3"/>
      <c r="OO9" s="3"/>
      <c r="OP9" s="215"/>
      <c r="OQ9" s="453"/>
      <c r="OR9" s="221"/>
      <c r="OS9" s="3"/>
      <c r="OT9" s="3"/>
      <c r="OU9" s="25">
        <f>OU8+OU7+OS12+OU12+OW12</f>
        <v>0</v>
      </c>
      <c r="OV9" s="3"/>
      <c r="OW9" s="3"/>
      <c r="OX9" s="215"/>
      <c r="OY9" s="453"/>
      <c r="OZ9" s="221"/>
      <c r="PA9" s="3"/>
      <c r="PB9" s="3"/>
      <c r="PC9" s="25">
        <f>PC8+PC7+PA12+PC12+PE12</f>
        <v>0</v>
      </c>
      <c r="PD9" s="3"/>
      <c r="PE9" s="3"/>
      <c r="PF9" s="215"/>
      <c r="PG9" s="5"/>
      <c r="PH9" s="5"/>
      <c r="PI9" s="5"/>
      <c r="PJ9" s="203">
        <f>PJ8+PJ7+PH12+PJ12+PL12</f>
        <v>0</v>
      </c>
      <c r="PK9" s="5"/>
      <c r="PL9" s="3"/>
      <c r="PM9" s="215"/>
      <c r="PN9" s="453"/>
      <c r="PO9" s="221"/>
      <c r="PP9" s="3"/>
      <c r="PQ9" s="3"/>
      <c r="PR9" s="25">
        <f>PR8+PR7+PP12+PR12+PT12</f>
        <v>0</v>
      </c>
      <c r="PS9" s="3"/>
      <c r="PT9" s="3"/>
      <c r="PU9" s="215"/>
      <c r="PV9" s="5"/>
      <c r="PW9" s="5"/>
      <c r="PX9" s="5"/>
      <c r="PY9" s="203">
        <f>PY8+PY7+PW12+PY12+QA12</f>
        <v>145</v>
      </c>
      <c r="PZ9" s="5"/>
      <c r="QA9" s="3"/>
      <c r="QB9" s="215"/>
      <c r="QC9" s="5"/>
      <c r="QD9" s="5"/>
      <c r="QE9" s="5"/>
      <c r="QF9" s="203">
        <f>QF8+QF7+QD12+QF12+QH12</f>
        <v>1</v>
      </c>
      <c r="QG9" s="5"/>
      <c r="QH9" s="3"/>
      <c r="QI9" s="215"/>
      <c r="QJ9" s="453"/>
      <c r="QK9" s="221"/>
      <c r="QL9" s="3"/>
      <c r="QM9" s="3"/>
      <c r="QN9" s="25">
        <f>QN8+QN7+QL12+QN12+QP12</f>
        <v>0</v>
      </c>
      <c r="QO9" s="3"/>
      <c r="QP9" s="3"/>
      <c r="QQ9" s="215"/>
      <c r="QR9" s="5"/>
      <c r="QS9" s="5"/>
      <c r="QT9" s="5"/>
      <c r="QU9" s="203">
        <f>QU8+QU7+QS12+QU12+QW12</f>
        <v>0</v>
      </c>
      <c r="QV9" s="5"/>
      <c r="QW9" s="3"/>
      <c r="QX9" s="215"/>
      <c r="QY9" s="453"/>
      <c r="QZ9" s="221"/>
      <c r="RA9" s="3"/>
      <c r="RB9" s="3"/>
      <c r="RC9" s="25">
        <f>RC8+RC7+RA12+RC12+RE12</f>
        <v>0</v>
      </c>
      <c r="RD9" s="3"/>
      <c r="RE9" s="3"/>
      <c r="RF9" s="215"/>
      <c r="RG9" s="453"/>
      <c r="RH9" s="221"/>
      <c r="RI9" s="3"/>
      <c r="RJ9" s="3"/>
      <c r="RK9" s="25">
        <f>RK8+RK7+RI12+RK12+RM12</f>
        <v>0</v>
      </c>
      <c r="RL9" s="3"/>
      <c r="RM9" s="3"/>
      <c r="RN9" s="215"/>
      <c r="RO9" s="5"/>
      <c r="RP9" s="5"/>
      <c r="RQ9" s="5"/>
      <c r="RR9" s="203">
        <f>RR8+RR7+RP12+RR12+RT12</f>
        <v>0</v>
      </c>
      <c r="RS9" s="5"/>
      <c r="RT9" s="3"/>
      <c r="RU9" s="215"/>
      <c r="RV9" s="453"/>
      <c r="RW9" s="221"/>
      <c r="RX9" s="3"/>
      <c r="RY9" s="3"/>
      <c r="RZ9" s="25">
        <f>RZ8+RZ7+RX12+RZ12+SB12</f>
        <v>0</v>
      </c>
      <c r="SA9" s="3"/>
      <c r="SB9" s="3"/>
      <c r="SC9" s="215"/>
      <c r="SD9" s="453"/>
      <c r="SE9" s="221"/>
      <c r="SF9" s="3"/>
      <c r="SG9" s="3"/>
      <c r="SH9" s="25">
        <f>SH8+SH7+SF12+SH12+SJ12</f>
        <v>0</v>
      </c>
      <c r="SI9" s="3"/>
      <c r="SJ9" s="3"/>
      <c r="SK9" s="215"/>
      <c r="SL9" s="5"/>
      <c r="SM9" s="5"/>
      <c r="SN9" s="5"/>
      <c r="SO9" s="203">
        <f>SO8+SO7+SM12+SO12+SQ12</f>
        <v>0</v>
      </c>
      <c r="SP9" s="5"/>
      <c r="SQ9" s="3"/>
      <c r="SR9" s="215"/>
      <c r="SS9" s="5"/>
      <c r="ST9" s="5"/>
      <c r="SU9" s="5"/>
      <c r="SV9" s="203">
        <f>SV8+SV7+ST12+SV12+SX12</f>
        <v>0</v>
      </c>
      <c r="SW9" s="5"/>
      <c r="SX9" s="3"/>
      <c r="SY9" s="215"/>
      <c r="SZ9" s="5"/>
      <c r="TA9" s="5"/>
      <c r="TB9" s="5"/>
      <c r="TC9" s="203">
        <f>TC8+TC7+TA12+TC12+TE12</f>
        <v>0</v>
      </c>
      <c r="TD9" s="5"/>
      <c r="TE9" s="3"/>
      <c r="TF9" s="215"/>
      <c r="TG9" s="5"/>
      <c r="TH9" s="5"/>
      <c r="TI9" s="5"/>
      <c r="TJ9" s="203">
        <f>TJ8+TJ7+TH12+TJ12+TL12</f>
        <v>0</v>
      </c>
      <c r="TK9" s="5"/>
      <c r="TL9" s="3"/>
      <c r="TM9" s="215"/>
      <c r="TN9" s="5"/>
      <c r="TO9" s="5"/>
      <c r="TP9" s="5"/>
      <c r="TQ9" s="203">
        <f>TQ8+TQ7+TO12+TQ12+TS12</f>
        <v>0</v>
      </c>
      <c r="TR9" s="5"/>
      <c r="TS9" s="3"/>
      <c r="TT9" s="215"/>
      <c r="TU9" s="5"/>
      <c r="TV9" s="5"/>
      <c r="TW9" s="5"/>
      <c r="TX9" s="203">
        <f>TX8+TX7+TV12+TX12+TZ12</f>
        <v>0</v>
      </c>
      <c r="TY9" s="5"/>
      <c r="TZ9" s="3"/>
      <c r="UA9" s="215"/>
      <c r="UB9" s="453"/>
      <c r="UC9" s="221"/>
      <c r="UD9" s="3"/>
      <c r="UE9" s="3"/>
      <c r="UF9" s="25">
        <f>UF8+UF7+UD12+UF12+UH12</f>
        <v>0</v>
      </c>
      <c r="UG9" s="3"/>
      <c r="UH9" s="3"/>
      <c r="UI9" s="215"/>
      <c r="UJ9" s="453"/>
      <c r="UK9" s="221"/>
      <c r="UL9" s="3"/>
      <c r="UM9" s="3"/>
      <c r="UN9" s="25">
        <f>UN8+UN7+UL12+UN12+UP12</f>
        <v>0</v>
      </c>
      <c r="UO9" s="3"/>
      <c r="UP9" s="3"/>
      <c r="UQ9" s="215"/>
      <c r="UR9" s="453"/>
      <c r="US9" s="221"/>
      <c r="UT9" s="3"/>
      <c r="UU9" s="3"/>
      <c r="UV9" s="25">
        <f>UV8+UV7+UT12+UV12+UX12</f>
        <v>0</v>
      </c>
      <c r="UW9" s="3"/>
      <c r="UX9" s="3"/>
      <c r="UY9" s="215"/>
      <c r="UZ9" s="453"/>
      <c r="VA9" s="221"/>
      <c r="VB9" s="3"/>
      <c r="VC9" s="3"/>
      <c r="VD9" s="25">
        <f>VD8+VD7+VB12+VD12+VF12</f>
        <v>0</v>
      </c>
      <c r="VE9" s="3"/>
      <c r="VF9" s="3"/>
      <c r="VG9" s="215"/>
      <c r="VH9" s="453"/>
      <c r="VI9" s="221"/>
      <c r="VJ9" s="3"/>
      <c r="VK9" s="3"/>
      <c r="VL9" s="25">
        <f>VL8+VL7+VJ12+VL12+VN12</f>
        <v>0</v>
      </c>
      <c r="VM9" s="3"/>
      <c r="VN9" s="3"/>
      <c r="VO9" s="215"/>
      <c r="VP9" s="453"/>
      <c r="VQ9" s="221"/>
      <c r="VR9" s="3"/>
      <c r="VS9" s="3"/>
      <c r="VT9" s="25">
        <f>VT8+VT7+VR12+VT12+VV12</f>
        <v>0</v>
      </c>
      <c r="VU9" s="3"/>
      <c r="VV9" s="3"/>
      <c r="VW9" s="215"/>
      <c r="VX9" s="5"/>
      <c r="VY9" s="5"/>
      <c r="VZ9" s="5"/>
      <c r="WA9" s="203">
        <f>WA8+WA7+VY12+WA12+WC12</f>
        <v>0</v>
      </c>
      <c r="WB9" s="5"/>
      <c r="WC9" s="3"/>
      <c r="WD9" s="215"/>
      <c r="WE9" s="453"/>
      <c r="WF9" s="221"/>
      <c r="WG9" s="3"/>
      <c r="WH9" s="3"/>
      <c r="WI9" s="25">
        <f>WI8+WI7+WG12+WI12+WK12</f>
        <v>0</v>
      </c>
      <c r="WJ9" s="3"/>
      <c r="WK9" s="3"/>
      <c r="WL9" s="215"/>
      <c r="WM9" s="453"/>
      <c r="WN9" s="221"/>
      <c r="WO9" s="3"/>
      <c r="WP9" s="3"/>
      <c r="WQ9" s="25">
        <f>WQ8+WQ7+WO12+WQ12+WS12</f>
        <v>0</v>
      </c>
      <c r="WR9" s="3"/>
      <c r="WS9" s="3"/>
      <c r="WT9" s="215"/>
      <c r="WU9" s="453"/>
      <c r="WV9" s="221"/>
      <c r="WW9" s="3"/>
      <c r="WX9" s="3"/>
      <c r="WY9" s="25">
        <f>WY8+WY7+WW12+WY12+XA12</f>
        <v>0</v>
      </c>
      <c r="WZ9" s="3"/>
      <c r="XA9" s="3"/>
      <c r="XB9" s="215"/>
      <c r="XC9" s="428">
        <v>0</v>
      </c>
    </row>
    <row r="10" spans="1:627" ht="15.75" outlineLevel="1" thickBot="1" x14ac:dyDescent="0.3">
      <c r="A10" s="5"/>
      <c r="B10" s="5"/>
      <c r="C10" s="497" t="s">
        <v>1922</v>
      </c>
      <c r="D10" s="435">
        <f>Q8+Y8+AG8+AO8+AV8+BD8+BK8+BS8+CA8+CI8+CQ8+CY8+DG8+DO8+DW8+EE8+EM8+EU8+FC8+FK8+FS8+GA8+GH8+GO8+GV8+HD8+HL8+HT8+IB8+IJ8+IR8+IZ8+JH8+JP8+JX8+KF8+WY8+KM8+KT8+LA8+LH8+LO8+LV8+MC8+MK8+MR8+MZ8+NH8+NP8+NW8+OE8+OM8+OU8+PC8+PR8+PJ8+PY8+QF8+QN8+QU8+RC8+RK8+RR8+RZ8+SH8+SO8+SV8+TC8+TJ8+TQ8+TX8+UF8+UN8+UV8+VD8+VL8+VT8+WA8+WI8+WQ8</f>
        <v>60</v>
      </c>
      <c r="F10" s="577" t="s">
        <v>1892</v>
      </c>
      <c r="G10" s="569"/>
      <c r="H10" s="569"/>
      <c r="I10" s="569"/>
      <c r="J10" s="569"/>
      <c r="K10" s="570"/>
      <c r="L10" s="215"/>
      <c r="M10" s="453"/>
      <c r="N10" s="568" t="s">
        <v>1892</v>
      </c>
      <c r="O10" s="569"/>
      <c r="P10" s="569"/>
      <c r="Q10" s="569"/>
      <c r="R10" s="569"/>
      <c r="S10" s="570"/>
      <c r="T10" s="215"/>
      <c r="U10" s="453"/>
      <c r="V10" s="568" t="s">
        <v>1892</v>
      </c>
      <c r="W10" s="569"/>
      <c r="X10" s="569"/>
      <c r="Y10" s="569"/>
      <c r="Z10" s="569"/>
      <c r="AA10" s="570"/>
      <c r="AB10" s="215"/>
      <c r="AC10" s="453"/>
      <c r="AD10" s="568" t="s">
        <v>1892</v>
      </c>
      <c r="AE10" s="569"/>
      <c r="AF10" s="569"/>
      <c r="AG10" s="569"/>
      <c r="AH10" s="569"/>
      <c r="AI10" s="570"/>
      <c r="AJ10" s="215"/>
      <c r="AK10" s="453"/>
      <c r="AL10" s="568" t="s">
        <v>1892</v>
      </c>
      <c r="AM10" s="569"/>
      <c r="AN10" s="569"/>
      <c r="AO10" s="569"/>
      <c r="AP10" s="569"/>
      <c r="AQ10" s="570"/>
      <c r="AR10" s="215"/>
      <c r="AS10" s="577" t="s">
        <v>1892</v>
      </c>
      <c r="AT10" s="569"/>
      <c r="AU10" s="569"/>
      <c r="AV10" s="569"/>
      <c r="AW10" s="569"/>
      <c r="AX10" s="570"/>
      <c r="AY10" s="215"/>
      <c r="AZ10" s="453"/>
      <c r="BA10" s="568" t="s">
        <v>1892</v>
      </c>
      <c r="BB10" s="569"/>
      <c r="BC10" s="569"/>
      <c r="BD10" s="569"/>
      <c r="BE10" s="569"/>
      <c r="BF10" s="570"/>
      <c r="BG10" s="215"/>
      <c r="BH10" s="568" t="s">
        <v>1892</v>
      </c>
      <c r="BI10" s="569"/>
      <c r="BJ10" s="569"/>
      <c r="BK10" s="569"/>
      <c r="BL10" s="569"/>
      <c r="BM10" s="570"/>
      <c r="BN10" s="215"/>
      <c r="BO10" s="453"/>
      <c r="BP10" s="568" t="s">
        <v>1892</v>
      </c>
      <c r="BQ10" s="569"/>
      <c r="BR10" s="569"/>
      <c r="BS10" s="569"/>
      <c r="BT10" s="569"/>
      <c r="BU10" s="570"/>
      <c r="BV10" s="215"/>
      <c r="BW10" s="453"/>
      <c r="BX10" s="568" t="s">
        <v>1892</v>
      </c>
      <c r="BY10" s="569"/>
      <c r="BZ10" s="569"/>
      <c r="CA10" s="569"/>
      <c r="CB10" s="569"/>
      <c r="CC10" s="570"/>
      <c r="CD10" s="215"/>
      <c r="CE10" s="453"/>
      <c r="CF10" s="568" t="s">
        <v>1892</v>
      </c>
      <c r="CG10" s="569"/>
      <c r="CH10" s="569"/>
      <c r="CI10" s="569"/>
      <c r="CJ10" s="569"/>
      <c r="CK10" s="570"/>
      <c r="CL10" s="215"/>
      <c r="CM10" s="453"/>
      <c r="CN10" s="568" t="s">
        <v>1892</v>
      </c>
      <c r="CO10" s="569"/>
      <c r="CP10" s="569"/>
      <c r="CQ10" s="569"/>
      <c r="CR10" s="569"/>
      <c r="CS10" s="570"/>
      <c r="CT10" s="215"/>
      <c r="CU10" s="453"/>
      <c r="CV10" s="568" t="s">
        <v>1892</v>
      </c>
      <c r="CW10" s="569"/>
      <c r="CX10" s="569"/>
      <c r="CY10" s="569"/>
      <c r="CZ10" s="569"/>
      <c r="DA10" s="570"/>
      <c r="DB10" s="215"/>
      <c r="DC10" s="453"/>
      <c r="DD10" s="568" t="s">
        <v>1892</v>
      </c>
      <c r="DE10" s="569"/>
      <c r="DF10" s="569"/>
      <c r="DG10" s="569"/>
      <c r="DH10" s="569"/>
      <c r="DI10" s="570"/>
      <c r="DJ10" s="215"/>
      <c r="DK10" s="453"/>
      <c r="DL10" s="568" t="s">
        <v>1892</v>
      </c>
      <c r="DM10" s="569"/>
      <c r="DN10" s="569"/>
      <c r="DO10" s="569"/>
      <c r="DP10" s="569"/>
      <c r="DQ10" s="570"/>
      <c r="DR10" s="215"/>
      <c r="DS10" s="453"/>
      <c r="DT10" s="568" t="s">
        <v>1892</v>
      </c>
      <c r="DU10" s="569"/>
      <c r="DV10" s="569"/>
      <c r="DW10" s="569"/>
      <c r="DX10" s="569"/>
      <c r="DY10" s="570"/>
      <c r="DZ10" s="215"/>
      <c r="EA10" s="453"/>
      <c r="EB10" s="568" t="s">
        <v>1892</v>
      </c>
      <c r="EC10" s="569"/>
      <c r="ED10" s="569"/>
      <c r="EE10" s="569"/>
      <c r="EF10" s="569"/>
      <c r="EG10" s="570"/>
      <c r="EH10" s="215"/>
      <c r="EI10" s="453"/>
      <c r="EJ10" s="568" t="s">
        <v>1892</v>
      </c>
      <c r="EK10" s="569"/>
      <c r="EL10" s="569"/>
      <c r="EM10" s="569"/>
      <c r="EN10" s="569"/>
      <c r="EO10" s="570"/>
      <c r="EP10" s="215"/>
      <c r="EQ10" s="453"/>
      <c r="ER10" s="568" t="s">
        <v>1892</v>
      </c>
      <c r="ES10" s="569"/>
      <c r="ET10" s="569"/>
      <c r="EU10" s="569"/>
      <c r="EV10" s="569"/>
      <c r="EW10" s="570"/>
      <c r="EX10" s="215"/>
      <c r="EY10" s="453"/>
      <c r="EZ10" s="568" t="s">
        <v>1892</v>
      </c>
      <c r="FA10" s="569"/>
      <c r="FB10" s="569"/>
      <c r="FC10" s="569"/>
      <c r="FD10" s="569"/>
      <c r="FE10" s="570"/>
      <c r="FF10" s="215"/>
      <c r="FG10" s="453"/>
      <c r="FH10" s="568" t="s">
        <v>1892</v>
      </c>
      <c r="FI10" s="569"/>
      <c r="FJ10" s="569"/>
      <c r="FK10" s="569"/>
      <c r="FL10" s="569"/>
      <c r="FM10" s="570"/>
      <c r="FN10" s="215"/>
      <c r="FO10" s="453"/>
      <c r="FP10" s="568" t="s">
        <v>1892</v>
      </c>
      <c r="FQ10" s="569"/>
      <c r="FR10" s="569"/>
      <c r="FS10" s="569"/>
      <c r="FT10" s="569"/>
      <c r="FU10" s="570"/>
      <c r="FV10" s="215"/>
      <c r="FW10" s="453"/>
      <c r="FX10" s="568" t="s">
        <v>1892</v>
      </c>
      <c r="FY10" s="569"/>
      <c r="FZ10" s="569"/>
      <c r="GA10" s="569"/>
      <c r="GB10" s="569"/>
      <c r="GC10" s="570"/>
      <c r="GD10" s="215"/>
      <c r="GE10" s="577" t="s">
        <v>1892</v>
      </c>
      <c r="GF10" s="569"/>
      <c r="GG10" s="569"/>
      <c r="GH10" s="569"/>
      <c r="GI10" s="569"/>
      <c r="GJ10" s="570"/>
      <c r="GK10" s="215"/>
      <c r="GL10" s="577" t="s">
        <v>1892</v>
      </c>
      <c r="GM10" s="569"/>
      <c r="GN10" s="569"/>
      <c r="GO10" s="569"/>
      <c r="GP10" s="569"/>
      <c r="GQ10" s="570"/>
      <c r="GR10" s="215"/>
      <c r="GS10" s="577" t="s">
        <v>1892</v>
      </c>
      <c r="GT10" s="569"/>
      <c r="GU10" s="569"/>
      <c r="GV10" s="569"/>
      <c r="GW10" s="569"/>
      <c r="GX10" s="570"/>
      <c r="GY10" s="215"/>
      <c r="GZ10" s="453"/>
      <c r="HA10" s="568" t="s">
        <v>1892</v>
      </c>
      <c r="HB10" s="569"/>
      <c r="HC10" s="569"/>
      <c r="HD10" s="569"/>
      <c r="HE10" s="569"/>
      <c r="HF10" s="570"/>
      <c r="HG10" s="215"/>
      <c r="HH10" s="453"/>
      <c r="HI10" s="568" t="s">
        <v>1892</v>
      </c>
      <c r="HJ10" s="569"/>
      <c r="HK10" s="569"/>
      <c r="HL10" s="569"/>
      <c r="HM10" s="569"/>
      <c r="HN10" s="570"/>
      <c r="HO10" s="215"/>
      <c r="HP10" s="453"/>
      <c r="HQ10" s="568" t="s">
        <v>1892</v>
      </c>
      <c r="HR10" s="569"/>
      <c r="HS10" s="569"/>
      <c r="HT10" s="569"/>
      <c r="HU10" s="569"/>
      <c r="HV10" s="570"/>
      <c r="HW10" s="215"/>
      <c r="HX10" s="453"/>
      <c r="HY10" s="568" t="s">
        <v>1892</v>
      </c>
      <c r="HZ10" s="569"/>
      <c r="IA10" s="569"/>
      <c r="IB10" s="569"/>
      <c r="IC10" s="569"/>
      <c r="ID10" s="570"/>
      <c r="IE10" s="215"/>
      <c r="IF10" s="453"/>
      <c r="IG10" s="568" t="s">
        <v>1892</v>
      </c>
      <c r="IH10" s="569"/>
      <c r="II10" s="569"/>
      <c r="IJ10" s="569"/>
      <c r="IK10" s="569"/>
      <c r="IL10" s="570"/>
      <c r="IM10" s="215"/>
      <c r="IN10" s="453"/>
      <c r="IO10" s="568" t="s">
        <v>1892</v>
      </c>
      <c r="IP10" s="569"/>
      <c r="IQ10" s="569"/>
      <c r="IR10" s="569"/>
      <c r="IS10" s="569"/>
      <c r="IT10" s="570"/>
      <c r="IU10" s="215"/>
      <c r="IV10" s="453"/>
      <c r="IW10" s="568" t="s">
        <v>1892</v>
      </c>
      <c r="IX10" s="569"/>
      <c r="IY10" s="569"/>
      <c r="IZ10" s="569"/>
      <c r="JA10" s="569"/>
      <c r="JB10" s="570"/>
      <c r="JC10" s="215"/>
      <c r="JD10" s="453"/>
      <c r="JE10" s="568" t="s">
        <v>1892</v>
      </c>
      <c r="JF10" s="569"/>
      <c r="JG10" s="569"/>
      <c r="JH10" s="569"/>
      <c r="JI10" s="569"/>
      <c r="JJ10" s="570"/>
      <c r="JK10" s="215"/>
      <c r="JL10" s="453"/>
      <c r="JM10" s="568" t="s">
        <v>1892</v>
      </c>
      <c r="JN10" s="569"/>
      <c r="JO10" s="569"/>
      <c r="JP10" s="569"/>
      <c r="JQ10" s="569"/>
      <c r="JR10" s="570"/>
      <c r="JS10" s="215"/>
      <c r="JT10" s="453"/>
      <c r="JU10" s="568" t="s">
        <v>1892</v>
      </c>
      <c r="JV10" s="569"/>
      <c r="JW10" s="569"/>
      <c r="JX10" s="569"/>
      <c r="JY10" s="569"/>
      <c r="JZ10" s="570"/>
      <c r="KA10" s="215"/>
      <c r="KB10" s="453"/>
      <c r="KC10" s="568" t="s">
        <v>1892</v>
      </c>
      <c r="KD10" s="569"/>
      <c r="KE10" s="569"/>
      <c r="KF10" s="569"/>
      <c r="KG10" s="569"/>
      <c r="KH10" s="570"/>
      <c r="KI10" s="215"/>
      <c r="KJ10" s="577" t="s">
        <v>1892</v>
      </c>
      <c r="KK10" s="569"/>
      <c r="KL10" s="569"/>
      <c r="KM10" s="569"/>
      <c r="KN10" s="569"/>
      <c r="KO10" s="570"/>
      <c r="KP10" s="215"/>
      <c r="KQ10" s="577" t="s">
        <v>1892</v>
      </c>
      <c r="KR10" s="569"/>
      <c r="KS10" s="569"/>
      <c r="KT10" s="569"/>
      <c r="KU10" s="569"/>
      <c r="KV10" s="570"/>
      <c r="KW10" s="215"/>
      <c r="KX10" s="577" t="s">
        <v>1892</v>
      </c>
      <c r="KY10" s="569"/>
      <c r="KZ10" s="569"/>
      <c r="LA10" s="569"/>
      <c r="LB10" s="569"/>
      <c r="LC10" s="570"/>
      <c r="LD10" s="215"/>
      <c r="LE10" s="577" t="s">
        <v>1892</v>
      </c>
      <c r="LF10" s="569"/>
      <c r="LG10" s="569"/>
      <c r="LH10" s="569"/>
      <c r="LI10" s="569"/>
      <c r="LJ10" s="570"/>
      <c r="LK10" s="215"/>
      <c r="LL10" s="577" t="s">
        <v>1892</v>
      </c>
      <c r="LM10" s="569"/>
      <c r="LN10" s="569"/>
      <c r="LO10" s="569"/>
      <c r="LP10" s="569"/>
      <c r="LQ10" s="570"/>
      <c r="LR10" s="215"/>
      <c r="LS10" s="577" t="s">
        <v>1892</v>
      </c>
      <c r="LT10" s="569"/>
      <c r="LU10" s="569"/>
      <c r="LV10" s="569"/>
      <c r="LW10" s="569"/>
      <c r="LX10" s="570"/>
      <c r="LY10" s="215"/>
      <c r="LZ10" s="577" t="s">
        <v>1892</v>
      </c>
      <c r="MA10" s="569"/>
      <c r="MB10" s="569"/>
      <c r="MC10" s="569"/>
      <c r="MD10" s="569"/>
      <c r="ME10" s="570"/>
      <c r="MF10" s="215"/>
      <c r="MG10" s="453"/>
      <c r="MH10" s="568" t="s">
        <v>1892</v>
      </c>
      <c r="MI10" s="569"/>
      <c r="MJ10" s="569"/>
      <c r="MK10" s="569"/>
      <c r="ML10" s="569"/>
      <c r="MM10" s="570"/>
      <c r="MN10" s="215"/>
      <c r="MO10" s="568" t="s">
        <v>1892</v>
      </c>
      <c r="MP10" s="569"/>
      <c r="MQ10" s="569"/>
      <c r="MR10" s="569"/>
      <c r="MS10" s="569"/>
      <c r="MT10" s="570"/>
      <c r="MU10" s="215"/>
      <c r="MV10" s="453"/>
      <c r="MW10" s="568" t="s">
        <v>1892</v>
      </c>
      <c r="MX10" s="569"/>
      <c r="MY10" s="569"/>
      <c r="MZ10" s="569"/>
      <c r="NA10" s="569"/>
      <c r="NB10" s="570"/>
      <c r="NC10" s="215"/>
      <c r="ND10" s="453"/>
      <c r="NE10" s="568" t="s">
        <v>1892</v>
      </c>
      <c r="NF10" s="569"/>
      <c r="NG10" s="569"/>
      <c r="NH10" s="569"/>
      <c r="NI10" s="569"/>
      <c r="NJ10" s="570"/>
      <c r="NK10" s="215"/>
      <c r="NL10" s="453"/>
      <c r="NM10" s="568" t="s">
        <v>1892</v>
      </c>
      <c r="NN10" s="569"/>
      <c r="NO10" s="569"/>
      <c r="NP10" s="569"/>
      <c r="NQ10" s="569"/>
      <c r="NR10" s="570"/>
      <c r="NS10" s="215"/>
      <c r="NT10" s="577" t="s">
        <v>1892</v>
      </c>
      <c r="NU10" s="569"/>
      <c r="NV10" s="569"/>
      <c r="NW10" s="569"/>
      <c r="NX10" s="569"/>
      <c r="NY10" s="570"/>
      <c r="NZ10" s="215"/>
      <c r="OA10" s="453"/>
      <c r="OB10" s="568" t="s">
        <v>1892</v>
      </c>
      <c r="OC10" s="569"/>
      <c r="OD10" s="569"/>
      <c r="OE10" s="569"/>
      <c r="OF10" s="569"/>
      <c r="OG10" s="570"/>
      <c r="OH10" s="215"/>
      <c r="OI10" s="453"/>
      <c r="OJ10" s="568" t="s">
        <v>1892</v>
      </c>
      <c r="OK10" s="569"/>
      <c r="OL10" s="569"/>
      <c r="OM10" s="569"/>
      <c r="ON10" s="569"/>
      <c r="OO10" s="570"/>
      <c r="OP10" s="215"/>
      <c r="OQ10" s="453"/>
      <c r="OR10" s="568" t="s">
        <v>1892</v>
      </c>
      <c r="OS10" s="569"/>
      <c r="OT10" s="569"/>
      <c r="OU10" s="569"/>
      <c r="OV10" s="569"/>
      <c r="OW10" s="570"/>
      <c r="OX10" s="215"/>
      <c r="OY10" s="453"/>
      <c r="OZ10" s="568" t="s">
        <v>1892</v>
      </c>
      <c r="PA10" s="569"/>
      <c r="PB10" s="569"/>
      <c r="PC10" s="569"/>
      <c r="PD10" s="569"/>
      <c r="PE10" s="570"/>
      <c r="PF10" s="215"/>
      <c r="PG10" s="577" t="s">
        <v>1892</v>
      </c>
      <c r="PH10" s="569"/>
      <c r="PI10" s="569"/>
      <c r="PJ10" s="569"/>
      <c r="PK10" s="569"/>
      <c r="PL10" s="570"/>
      <c r="PM10" s="215"/>
      <c r="PN10" s="453"/>
      <c r="PO10" s="568" t="s">
        <v>1892</v>
      </c>
      <c r="PP10" s="569"/>
      <c r="PQ10" s="569"/>
      <c r="PR10" s="569"/>
      <c r="PS10" s="569"/>
      <c r="PT10" s="570"/>
      <c r="PU10" s="215"/>
      <c r="PV10" s="577" t="s">
        <v>1892</v>
      </c>
      <c r="PW10" s="569"/>
      <c r="PX10" s="569"/>
      <c r="PY10" s="569"/>
      <c r="PZ10" s="569"/>
      <c r="QA10" s="570"/>
      <c r="QB10" s="215"/>
      <c r="QC10" s="577" t="s">
        <v>1892</v>
      </c>
      <c r="QD10" s="569"/>
      <c r="QE10" s="569"/>
      <c r="QF10" s="569"/>
      <c r="QG10" s="569"/>
      <c r="QH10" s="570"/>
      <c r="QI10" s="215"/>
      <c r="QJ10" s="453"/>
      <c r="QK10" s="568" t="s">
        <v>1892</v>
      </c>
      <c r="QL10" s="569"/>
      <c r="QM10" s="569"/>
      <c r="QN10" s="569"/>
      <c r="QO10" s="569"/>
      <c r="QP10" s="570"/>
      <c r="QQ10" s="215"/>
      <c r="QR10" s="577" t="s">
        <v>1892</v>
      </c>
      <c r="QS10" s="569"/>
      <c r="QT10" s="569"/>
      <c r="QU10" s="569"/>
      <c r="QV10" s="569"/>
      <c r="QW10" s="570"/>
      <c r="QX10" s="215"/>
      <c r="QY10" s="453"/>
      <c r="QZ10" s="568" t="s">
        <v>1892</v>
      </c>
      <c r="RA10" s="569"/>
      <c r="RB10" s="569"/>
      <c r="RC10" s="569"/>
      <c r="RD10" s="569"/>
      <c r="RE10" s="570"/>
      <c r="RF10" s="215"/>
      <c r="RG10" s="453"/>
      <c r="RH10" s="568" t="s">
        <v>1892</v>
      </c>
      <c r="RI10" s="569"/>
      <c r="RJ10" s="569"/>
      <c r="RK10" s="569"/>
      <c r="RL10" s="569"/>
      <c r="RM10" s="570"/>
      <c r="RN10" s="215"/>
      <c r="RO10" s="577" t="s">
        <v>1892</v>
      </c>
      <c r="RP10" s="569"/>
      <c r="RQ10" s="569"/>
      <c r="RR10" s="569"/>
      <c r="RS10" s="569"/>
      <c r="RT10" s="570"/>
      <c r="RU10" s="215"/>
      <c r="RV10" s="453"/>
      <c r="RW10" s="568" t="s">
        <v>1892</v>
      </c>
      <c r="RX10" s="569"/>
      <c r="RY10" s="569"/>
      <c r="RZ10" s="569"/>
      <c r="SA10" s="569"/>
      <c r="SB10" s="570"/>
      <c r="SC10" s="215"/>
      <c r="SD10" s="453"/>
      <c r="SE10" s="568" t="s">
        <v>1892</v>
      </c>
      <c r="SF10" s="569"/>
      <c r="SG10" s="569"/>
      <c r="SH10" s="569"/>
      <c r="SI10" s="569"/>
      <c r="SJ10" s="570"/>
      <c r="SK10" s="215"/>
      <c r="SL10" s="577" t="s">
        <v>1892</v>
      </c>
      <c r="SM10" s="569"/>
      <c r="SN10" s="569"/>
      <c r="SO10" s="569"/>
      <c r="SP10" s="569"/>
      <c r="SQ10" s="570"/>
      <c r="SR10" s="215"/>
      <c r="SS10" s="577" t="s">
        <v>1892</v>
      </c>
      <c r="ST10" s="569"/>
      <c r="SU10" s="569"/>
      <c r="SV10" s="569"/>
      <c r="SW10" s="569"/>
      <c r="SX10" s="570"/>
      <c r="SY10" s="215"/>
      <c r="SZ10" s="577" t="s">
        <v>1892</v>
      </c>
      <c r="TA10" s="569"/>
      <c r="TB10" s="569"/>
      <c r="TC10" s="569"/>
      <c r="TD10" s="569"/>
      <c r="TE10" s="570"/>
      <c r="TF10" s="215"/>
      <c r="TG10" s="577" t="s">
        <v>1892</v>
      </c>
      <c r="TH10" s="569"/>
      <c r="TI10" s="569"/>
      <c r="TJ10" s="569"/>
      <c r="TK10" s="569"/>
      <c r="TL10" s="570"/>
      <c r="TM10" s="215"/>
      <c r="TN10" s="577" t="s">
        <v>1892</v>
      </c>
      <c r="TO10" s="569"/>
      <c r="TP10" s="569"/>
      <c r="TQ10" s="569"/>
      <c r="TR10" s="569"/>
      <c r="TS10" s="570"/>
      <c r="TT10" s="215"/>
      <c r="TU10" s="577" t="s">
        <v>1892</v>
      </c>
      <c r="TV10" s="569"/>
      <c r="TW10" s="569"/>
      <c r="TX10" s="569"/>
      <c r="TY10" s="569"/>
      <c r="TZ10" s="570"/>
      <c r="UA10" s="215"/>
      <c r="UB10" s="453"/>
      <c r="UC10" s="568" t="s">
        <v>1892</v>
      </c>
      <c r="UD10" s="569"/>
      <c r="UE10" s="569"/>
      <c r="UF10" s="569"/>
      <c r="UG10" s="569"/>
      <c r="UH10" s="570"/>
      <c r="UI10" s="215"/>
      <c r="UJ10" s="453"/>
      <c r="UK10" s="568" t="s">
        <v>1892</v>
      </c>
      <c r="UL10" s="569"/>
      <c r="UM10" s="569"/>
      <c r="UN10" s="569"/>
      <c r="UO10" s="569"/>
      <c r="UP10" s="570"/>
      <c r="UQ10" s="215"/>
      <c r="UR10" s="453"/>
      <c r="US10" s="568" t="s">
        <v>1892</v>
      </c>
      <c r="UT10" s="569"/>
      <c r="UU10" s="569"/>
      <c r="UV10" s="569"/>
      <c r="UW10" s="569"/>
      <c r="UX10" s="570"/>
      <c r="UY10" s="215"/>
      <c r="UZ10" s="453"/>
      <c r="VA10" s="568" t="s">
        <v>1892</v>
      </c>
      <c r="VB10" s="569"/>
      <c r="VC10" s="569"/>
      <c r="VD10" s="569"/>
      <c r="VE10" s="569"/>
      <c r="VF10" s="570"/>
      <c r="VG10" s="215"/>
      <c r="VH10" s="453"/>
      <c r="VI10" s="568" t="s">
        <v>1892</v>
      </c>
      <c r="VJ10" s="569"/>
      <c r="VK10" s="569"/>
      <c r="VL10" s="569"/>
      <c r="VM10" s="569"/>
      <c r="VN10" s="570"/>
      <c r="VO10" s="215"/>
      <c r="VP10" s="453"/>
      <c r="VQ10" s="568" t="s">
        <v>1892</v>
      </c>
      <c r="VR10" s="569"/>
      <c r="VS10" s="569"/>
      <c r="VT10" s="569"/>
      <c r="VU10" s="569"/>
      <c r="VV10" s="570"/>
      <c r="VW10" s="215"/>
      <c r="VX10" s="577" t="s">
        <v>1892</v>
      </c>
      <c r="VY10" s="569"/>
      <c r="VZ10" s="569"/>
      <c r="WA10" s="569"/>
      <c r="WB10" s="569"/>
      <c r="WC10" s="570"/>
      <c r="WD10" s="215"/>
      <c r="WE10" s="453"/>
      <c r="WF10" s="568" t="s">
        <v>1892</v>
      </c>
      <c r="WG10" s="569"/>
      <c r="WH10" s="569"/>
      <c r="WI10" s="569"/>
      <c r="WJ10" s="569"/>
      <c r="WK10" s="570"/>
      <c r="WL10" s="215"/>
      <c r="WM10" s="453"/>
      <c r="WN10" s="568" t="s">
        <v>1892</v>
      </c>
      <c r="WO10" s="569"/>
      <c r="WP10" s="569"/>
      <c r="WQ10" s="569"/>
      <c r="WR10" s="569"/>
      <c r="WS10" s="570"/>
      <c r="WT10" s="215"/>
      <c r="WU10" s="453"/>
      <c r="WV10" s="568" t="s">
        <v>1892</v>
      </c>
      <c r="WW10" s="569"/>
      <c r="WX10" s="569"/>
      <c r="WY10" s="569"/>
      <c r="WZ10" s="569"/>
      <c r="XA10" s="570"/>
      <c r="XB10" s="215"/>
      <c r="XC10" s="428">
        <v>0</v>
      </c>
    </row>
    <row r="11" spans="1:627" ht="8.25" customHeight="1" outlineLevel="1" x14ac:dyDescent="0.25">
      <c r="A11" s="5"/>
      <c r="B11" s="5"/>
      <c r="C11" s="436"/>
      <c r="D11" s="437"/>
      <c r="F11" s="386"/>
      <c r="G11" s="385"/>
      <c r="H11" s="385"/>
      <c r="I11" s="385"/>
      <c r="J11" s="3"/>
      <c r="K11" s="215"/>
      <c r="L11" s="215"/>
      <c r="M11" s="453"/>
      <c r="N11" s="406"/>
      <c r="O11" s="385"/>
      <c r="P11" s="385"/>
      <c r="Q11" s="385"/>
      <c r="R11" s="3"/>
      <c r="S11" s="215"/>
      <c r="T11" s="215"/>
      <c r="U11" s="453"/>
      <c r="V11" s="406"/>
      <c r="W11" s="385"/>
      <c r="X11" s="385"/>
      <c r="Y11" s="385"/>
      <c r="Z11" s="3"/>
      <c r="AA11" s="215"/>
      <c r="AB11" s="215"/>
      <c r="AC11" s="453"/>
      <c r="AD11" s="406"/>
      <c r="AE11" s="385"/>
      <c r="AF11" s="385"/>
      <c r="AG11" s="385"/>
      <c r="AH11" s="3"/>
      <c r="AI11" s="215"/>
      <c r="AJ11" s="215"/>
      <c r="AK11" s="453"/>
      <c r="AL11" s="406"/>
      <c r="AM11" s="385"/>
      <c r="AN11" s="385"/>
      <c r="AO11" s="385"/>
      <c r="AP11" s="3"/>
      <c r="AQ11" s="215"/>
      <c r="AR11" s="215"/>
      <c r="AS11" s="386"/>
      <c r="AT11" s="385"/>
      <c r="AU11" s="385"/>
      <c r="AV11" s="385"/>
      <c r="AW11" s="3"/>
      <c r="AX11" s="215"/>
      <c r="AY11" s="215"/>
      <c r="AZ11" s="453"/>
      <c r="BA11" s="406"/>
      <c r="BB11" s="385"/>
      <c r="BC11" s="385"/>
      <c r="BD11" s="385"/>
      <c r="BE11" s="3"/>
      <c r="BF11" s="215"/>
      <c r="BG11" s="215"/>
      <c r="BH11" s="406"/>
      <c r="BI11" s="385"/>
      <c r="BJ11" s="385"/>
      <c r="BK11" s="385"/>
      <c r="BL11" s="3"/>
      <c r="BM11" s="215"/>
      <c r="BN11" s="215"/>
      <c r="BO11" s="453"/>
      <c r="BP11" s="406"/>
      <c r="BQ11" s="385"/>
      <c r="BR11" s="385"/>
      <c r="BS11" s="385"/>
      <c r="BT11" s="3"/>
      <c r="BU11" s="215"/>
      <c r="BV11" s="215"/>
      <c r="BW11" s="453"/>
      <c r="BX11" s="406"/>
      <c r="BY11" s="385"/>
      <c r="BZ11" s="385"/>
      <c r="CA11" s="385"/>
      <c r="CB11" s="3"/>
      <c r="CC11" s="215"/>
      <c r="CD11" s="215"/>
      <c r="CE11" s="453"/>
      <c r="CF11" s="406"/>
      <c r="CG11" s="385"/>
      <c r="CH11" s="385"/>
      <c r="CI11" s="385"/>
      <c r="CJ11" s="3"/>
      <c r="CK11" s="215"/>
      <c r="CL11" s="215"/>
      <c r="CM11" s="453"/>
      <c r="CN11" s="406"/>
      <c r="CO11" s="385"/>
      <c r="CP11" s="385"/>
      <c r="CQ11" s="385"/>
      <c r="CR11" s="3"/>
      <c r="CS11" s="215"/>
      <c r="CT11" s="215"/>
      <c r="CU11" s="453"/>
      <c r="CV11" s="406"/>
      <c r="CW11" s="385"/>
      <c r="CX11" s="385"/>
      <c r="CY11" s="385"/>
      <c r="CZ11" s="3"/>
      <c r="DA11" s="215"/>
      <c r="DB11" s="215"/>
      <c r="DC11" s="453"/>
      <c r="DD11" s="406"/>
      <c r="DE11" s="385"/>
      <c r="DF11" s="385"/>
      <c r="DG11" s="385"/>
      <c r="DH11" s="3"/>
      <c r="DI11" s="215"/>
      <c r="DJ11" s="215"/>
      <c r="DK11" s="453"/>
      <c r="DL11" s="406"/>
      <c r="DM11" s="385"/>
      <c r="DN11" s="385"/>
      <c r="DO11" s="385"/>
      <c r="DP11" s="3"/>
      <c r="DQ11" s="215"/>
      <c r="DR11" s="215"/>
      <c r="DS11" s="453"/>
      <c r="DT11" s="406"/>
      <c r="DU11" s="385"/>
      <c r="DV11" s="385"/>
      <c r="DW11" s="385"/>
      <c r="DX11" s="3"/>
      <c r="DY11" s="215"/>
      <c r="DZ11" s="215"/>
      <c r="EA11" s="453"/>
      <c r="EB11" s="406"/>
      <c r="EC11" s="385"/>
      <c r="ED11" s="385"/>
      <c r="EE11" s="385"/>
      <c r="EF11" s="3"/>
      <c r="EG11" s="215"/>
      <c r="EH11" s="215"/>
      <c r="EI11" s="453"/>
      <c r="EJ11" s="406"/>
      <c r="EK11" s="385"/>
      <c r="EL11" s="385"/>
      <c r="EM11" s="385"/>
      <c r="EN11" s="3"/>
      <c r="EO11" s="215"/>
      <c r="EP11" s="215"/>
      <c r="EQ11" s="453"/>
      <c r="ER11" s="406"/>
      <c r="ES11" s="385"/>
      <c r="ET11" s="385"/>
      <c r="EU11" s="385"/>
      <c r="EV11" s="3"/>
      <c r="EW11" s="215"/>
      <c r="EX11" s="215"/>
      <c r="EY11" s="453"/>
      <c r="EZ11" s="406"/>
      <c r="FA11" s="385"/>
      <c r="FB11" s="385"/>
      <c r="FC11" s="385"/>
      <c r="FD11" s="3"/>
      <c r="FE11" s="215"/>
      <c r="FF11" s="215"/>
      <c r="FG11" s="453"/>
      <c r="FH11" s="406"/>
      <c r="FI11" s="385"/>
      <c r="FJ11" s="385"/>
      <c r="FK11" s="385"/>
      <c r="FL11" s="3"/>
      <c r="FM11" s="215"/>
      <c r="FN11" s="215"/>
      <c r="FO11" s="453"/>
      <c r="FP11" s="406"/>
      <c r="FQ11" s="385"/>
      <c r="FR11" s="385"/>
      <c r="FS11" s="385"/>
      <c r="FT11" s="3"/>
      <c r="FU11" s="215"/>
      <c r="FV11" s="215"/>
      <c r="FW11" s="453"/>
      <c r="FX11" s="406"/>
      <c r="FY11" s="385"/>
      <c r="FZ11" s="385"/>
      <c r="GA11" s="385"/>
      <c r="GB11" s="3"/>
      <c r="GC11" s="215"/>
      <c r="GD11" s="215"/>
      <c r="GE11" s="386"/>
      <c r="GF11" s="385"/>
      <c r="GG11" s="385"/>
      <c r="GH11" s="385"/>
      <c r="GI11" s="3"/>
      <c r="GJ11" s="215"/>
      <c r="GK11" s="215"/>
      <c r="GL11" s="386"/>
      <c r="GM11" s="385"/>
      <c r="GN11" s="385"/>
      <c r="GO11" s="385"/>
      <c r="GP11" s="3"/>
      <c r="GQ11" s="215"/>
      <c r="GR11" s="215"/>
      <c r="GS11" s="386"/>
      <c r="GT11" s="385"/>
      <c r="GU11" s="385"/>
      <c r="GV11" s="385"/>
      <c r="GW11" s="3"/>
      <c r="GX11" s="215"/>
      <c r="GY11" s="215"/>
      <c r="GZ11" s="453"/>
      <c r="HA11" s="406"/>
      <c r="HB11" s="385"/>
      <c r="HC11" s="385"/>
      <c r="HD11" s="385"/>
      <c r="HE11" s="3"/>
      <c r="HF11" s="215"/>
      <c r="HG11" s="215"/>
      <c r="HH11" s="453"/>
      <c r="HI11" s="406"/>
      <c r="HJ11" s="385"/>
      <c r="HK11" s="385"/>
      <c r="HL11" s="385"/>
      <c r="HM11" s="3"/>
      <c r="HN11" s="215"/>
      <c r="HO11" s="215"/>
      <c r="HP11" s="453"/>
      <c r="HQ11" s="406"/>
      <c r="HR11" s="385"/>
      <c r="HS11" s="385"/>
      <c r="HT11" s="385"/>
      <c r="HU11" s="3"/>
      <c r="HV11" s="215"/>
      <c r="HW11" s="215"/>
      <c r="HX11" s="453"/>
      <c r="HY11" s="406"/>
      <c r="HZ11" s="385"/>
      <c r="IA11" s="385"/>
      <c r="IB11" s="385"/>
      <c r="IC11" s="3"/>
      <c r="ID11" s="215"/>
      <c r="IE11" s="215"/>
      <c r="IF11" s="453"/>
      <c r="IG11" s="406"/>
      <c r="IH11" s="385"/>
      <c r="II11" s="385"/>
      <c r="IJ11" s="385"/>
      <c r="IK11" s="3"/>
      <c r="IL11" s="215"/>
      <c r="IM11" s="215"/>
      <c r="IN11" s="453"/>
      <c r="IO11" s="406"/>
      <c r="IP11" s="385"/>
      <c r="IQ11" s="385"/>
      <c r="IR11" s="385"/>
      <c r="IS11" s="3"/>
      <c r="IT11" s="215"/>
      <c r="IU11" s="215"/>
      <c r="IV11" s="453"/>
      <c r="IW11" s="406"/>
      <c r="IX11" s="385"/>
      <c r="IY11" s="385"/>
      <c r="IZ11" s="385"/>
      <c r="JA11" s="3"/>
      <c r="JB11" s="215"/>
      <c r="JC11" s="215"/>
      <c r="JD11" s="453"/>
      <c r="JE11" s="406"/>
      <c r="JF11" s="385"/>
      <c r="JG11" s="385"/>
      <c r="JH11" s="385"/>
      <c r="JI11" s="3"/>
      <c r="JJ11" s="215"/>
      <c r="JK11" s="215"/>
      <c r="JL11" s="453"/>
      <c r="JM11" s="406"/>
      <c r="JN11" s="385"/>
      <c r="JO11" s="385"/>
      <c r="JP11" s="385"/>
      <c r="JQ11" s="3"/>
      <c r="JR11" s="215"/>
      <c r="JS11" s="215"/>
      <c r="JT11" s="453"/>
      <c r="JU11" s="406"/>
      <c r="JV11" s="385"/>
      <c r="JW11" s="385"/>
      <c r="JX11" s="385"/>
      <c r="JY11" s="3"/>
      <c r="JZ11" s="215"/>
      <c r="KA11" s="215"/>
      <c r="KB11" s="453"/>
      <c r="KC11" s="406"/>
      <c r="KD11" s="385"/>
      <c r="KE11" s="385"/>
      <c r="KF11" s="385"/>
      <c r="KG11" s="3"/>
      <c r="KH11" s="215"/>
      <c r="KI11" s="215"/>
      <c r="KJ11" s="386"/>
      <c r="KK11" s="385"/>
      <c r="KL11" s="385"/>
      <c r="KM11" s="385"/>
      <c r="KN11" s="3"/>
      <c r="KO11" s="215"/>
      <c r="KP11" s="215"/>
      <c r="KQ11" s="386"/>
      <c r="KR11" s="385"/>
      <c r="KS11" s="385"/>
      <c r="KT11" s="385"/>
      <c r="KU11" s="3"/>
      <c r="KV11" s="215"/>
      <c r="KW11" s="215"/>
      <c r="KX11" s="386"/>
      <c r="KY11" s="385"/>
      <c r="KZ11" s="385"/>
      <c r="LA11" s="385"/>
      <c r="LB11" s="3"/>
      <c r="LC11" s="215"/>
      <c r="LD11" s="215"/>
      <c r="LE11" s="386"/>
      <c r="LF11" s="385"/>
      <c r="LG11" s="385"/>
      <c r="LH11" s="385"/>
      <c r="LI11" s="3"/>
      <c r="LJ11" s="215"/>
      <c r="LK11" s="215"/>
      <c r="LL11" s="386"/>
      <c r="LM11" s="385"/>
      <c r="LN11" s="385"/>
      <c r="LO11" s="385"/>
      <c r="LP11" s="3"/>
      <c r="LQ11" s="215"/>
      <c r="LR11" s="215"/>
      <c r="LS11" s="386"/>
      <c r="LT11" s="385"/>
      <c r="LU11" s="385"/>
      <c r="LV11" s="385"/>
      <c r="LW11" s="3"/>
      <c r="LX11" s="215"/>
      <c r="LY11" s="215"/>
      <c r="LZ11" s="386"/>
      <c r="MA11" s="385"/>
      <c r="MB11" s="385"/>
      <c r="MC11" s="385"/>
      <c r="MD11" s="3"/>
      <c r="ME11" s="215"/>
      <c r="MF11" s="215"/>
      <c r="MG11" s="453"/>
      <c r="MH11" s="406"/>
      <c r="MI11" s="385"/>
      <c r="MJ11" s="385"/>
      <c r="MK11" s="385"/>
      <c r="ML11" s="3"/>
      <c r="MM11" s="215"/>
      <c r="MN11" s="215"/>
      <c r="MO11" s="406"/>
      <c r="MP11" s="385"/>
      <c r="MQ11" s="385"/>
      <c r="MR11" s="385"/>
      <c r="MS11" s="3"/>
      <c r="MT11" s="215"/>
      <c r="MU11" s="215"/>
      <c r="MV11" s="453"/>
      <c r="MW11" s="406"/>
      <c r="MX11" s="385"/>
      <c r="MY11" s="385"/>
      <c r="MZ11" s="385"/>
      <c r="NA11" s="3"/>
      <c r="NB11" s="215"/>
      <c r="NC11" s="215"/>
      <c r="ND11" s="453"/>
      <c r="NE11" s="406"/>
      <c r="NF11" s="385"/>
      <c r="NG11" s="385"/>
      <c r="NH11" s="385"/>
      <c r="NI11" s="3"/>
      <c r="NJ11" s="215"/>
      <c r="NK11" s="215"/>
      <c r="NL11" s="453"/>
      <c r="NM11" s="406"/>
      <c r="NN11" s="385"/>
      <c r="NO11" s="385"/>
      <c r="NP11" s="385"/>
      <c r="NQ11" s="3"/>
      <c r="NR11" s="215"/>
      <c r="NS11" s="215"/>
      <c r="NT11" s="386"/>
      <c r="NU11" s="385"/>
      <c r="NV11" s="385"/>
      <c r="NW11" s="385"/>
      <c r="NX11" s="3"/>
      <c r="NY11" s="215"/>
      <c r="NZ11" s="215"/>
      <c r="OA11" s="453"/>
      <c r="OB11" s="406"/>
      <c r="OC11" s="385"/>
      <c r="OD11" s="385"/>
      <c r="OE11" s="385"/>
      <c r="OF11" s="3"/>
      <c r="OG11" s="215"/>
      <c r="OH11" s="215"/>
      <c r="OI11" s="453"/>
      <c r="OJ11" s="406"/>
      <c r="OK11" s="385"/>
      <c r="OL11" s="385"/>
      <c r="OM11" s="385"/>
      <c r="ON11" s="3"/>
      <c r="OO11" s="215"/>
      <c r="OP11" s="215"/>
      <c r="OQ11" s="453"/>
      <c r="OR11" s="406"/>
      <c r="OS11" s="385"/>
      <c r="OT11" s="385"/>
      <c r="OU11" s="385"/>
      <c r="OV11" s="3"/>
      <c r="OW11" s="215"/>
      <c r="OX11" s="215"/>
      <c r="OY11" s="453"/>
      <c r="OZ11" s="406"/>
      <c r="PA11" s="385"/>
      <c r="PB11" s="385"/>
      <c r="PC11" s="385"/>
      <c r="PD11" s="3"/>
      <c r="PE11" s="215"/>
      <c r="PF11" s="215"/>
      <c r="PG11" s="386"/>
      <c r="PH11" s="385"/>
      <c r="PI11" s="385"/>
      <c r="PJ11" s="385"/>
      <c r="PK11" s="3"/>
      <c r="PL11" s="215"/>
      <c r="PM11" s="215"/>
      <c r="PN11" s="453"/>
      <c r="PO11" s="406"/>
      <c r="PP11" s="385"/>
      <c r="PQ11" s="385"/>
      <c r="PR11" s="385"/>
      <c r="PS11" s="3"/>
      <c r="PT11" s="215"/>
      <c r="PU11" s="215"/>
      <c r="PV11" s="386"/>
      <c r="PW11" s="385"/>
      <c r="PX11" s="385"/>
      <c r="PY11" s="385"/>
      <c r="PZ11" s="3"/>
      <c r="QA11" s="215"/>
      <c r="QB11" s="215"/>
      <c r="QC11" s="386"/>
      <c r="QD11" s="385"/>
      <c r="QE11" s="385"/>
      <c r="QF11" s="385"/>
      <c r="QG11" s="3"/>
      <c r="QH11" s="215"/>
      <c r="QI11" s="215"/>
      <c r="QJ11" s="453"/>
      <c r="QK11" s="406"/>
      <c r="QL11" s="385"/>
      <c r="QM11" s="385"/>
      <c r="QN11" s="385"/>
      <c r="QO11" s="3"/>
      <c r="QP11" s="215"/>
      <c r="QQ11" s="215"/>
      <c r="QR11" s="386"/>
      <c r="QS11" s="385"/>
      <c r="QT11" s="385"/>
      <c r="QU11" s="385"/>
      <c r="QV11" s="3"/>
      <c r="QW11" s="215"/>
      <c r="QX11" s="215"/>
      <c r="QY11" s="453"/>
      <c r="QZ11" s="406"/>
      <c r="RA11" s="385"/>
      <c r="RB11" s="385"/>
      <c r="RC11" s="385"/>
      <c r="RD11" s="3"/>
      <c r="RE11" s="215"/>
      <c r="RF11" s="215"/>
      <c r="RG11" s="453"/>
      <c r="RH11" s="406"/>
      <c r="RI11" s="385"/>
      <c r="RJ11" s="385"/>
      <c r="RK11" s="385"/>
      <c r="RL11" s="3"/>
      <c r="RM11" s="215"/>
      <c r="RN11" s="215"/>
      <c r="RO11" s="386"/>
      <c r="RP11" s="385"/>
      <c r="RQ11" s="385"/>
      <c r="RR11" s="385"/>
      <c r="RS11" s="3"/>
      <c r="RT11" s="215"/>
      <c r="RU11" s="215"/>
      <c r="RV11" s="453"/>
      <c r="RW11" s="406"/>
      <c r="RX11" s="385"/>
      <c r="RY11" s="385"/>
      <c r="RZ11" s="385"/>
      <c r="SA11" s="3"/>
      <c r="SB11" s="215"/>
      <c r="SC11" s="215"/>
      <c r="SD11" s="453"/>
      <c r="SE11" s="406"/>
      <c r="SF11" s="385"/>
      <c r="SG11" s="385"/>
      <c r="SH11" s="385"/>
      <c r="SI11" s="3"/>
      <c r="SJ11" s="215"/>
      <c r="SK11" s="215"/>
      <c r="SL11" s="386"/>
      <c r="SM11" s="385"/>
      <c r="SN11" s="385"/>
      <c r="SO11" s="385"/>
      <c r="SP11" s="3"/>
      <c r="SQ11" s="215"/>
      <c r="SR11" s="215"/>
      <c r="SS11" s="386"/>
      <c r="ST11" s="385"/>
      <c r="SU11" s="385"/>
      <c r="SV11" s="385"/>
      <c r="SW11" s="3"/>
      <c r="SX11" s="215"/>
      <c r="SY11" s="215"/>
      <c r="SZ11" s="386"/>
      <c r="TA11" s="385"/>
      <c r="TB11" s="385"/>
      <c r="TC11" s="385"/>
      <c r="TD11" s="3"/>
      <c r="TE11" s="215"/>
      <c r="TF11" s="215"/>
      <c r="TG11" s="386"/>
      <c r="TH11" s="385"/>
      <c r="TI11" s="385"/>
      <c r="TJ11" s="385"/>
      <c r="TK11" s="3"/>
      <c r="TL11" s="215"/>
      <c r="TM11" s="215"/>
      <c r="TN11" s="386"/>
      <c r="TO11" s="385"/>
      <c r="TP11" s="385"/>
      <c r="TQ11" s="385"/>
      <c r="TR11" s="3"/>
      <c r="TS11" s="215"/>
      <c r="TT11" s="215"/>
      <c r="TU11" s="386"/>
      <c r="TV11" s="385"/>
      <c r="TW11" s="385"/>
      <c r="TX11" s="385"/>
      <c r="TY11" s="3"/>
      <c r="TZ11" s="215"/>
      <c r="UA11" s="215"/>
      <c r="UB11" s="453"/>
      <c r="UC11" s="406"/>
      <c r="UD11" s="385"/>
      <c r="UE11" s="385"/>
      <c r="UF11" s="385"/>
      <c r="UG11" s="3"/>
      <c r="UH11" s="215"/>
      <c r="UI11" s="215"/>
      <c r="UJ11" s="453"/>
      <c r="UK11" s="406"/>
      <c r="UL11" s="385"/>
      <c r="UM11" s="385"/>
      <c r="UN11" s="385"/>
      <c r="UO11" s="3"/>
      <c r="UP11" s="215"/>
      <c r="UQ11" s="215"/>
      <c r="UR11" s="453"/>
      <c r="US11" s="406"/>
      <c r="UT11" s="385"/>
      <c r="UU11" s="385"/>
      <c r="UV11" s="385"/>
      <c r="UW11" s="3"/>
      <c r="UX11" s="215"/>
      <c r="UY11" s="215"/>
      <c r="UZ11" s="453"/>
      <c r="VA11" s="406"/>
      <c r="VB11" s="385"/>
      <c r="VC11" s="385"/>
      <c r="VD11" s="385"/>
      <c r="VE11" s="3"/>
      <c r="VF11" s="215"/>
      <c r="VG11" s="215"/>
      <c r="VH11" s="453"/>
      <c r="VI11" s="406"/>
      <c r="VJ11" s="385"/>
      <c r="VK11" s="385"/>
      <c r="VL11" s="385"/>
      <c r="VM11" s="3"/>
      <c r="VN11" s="215"/>
      <c r="VO11" s="215"/>
      <c r="VP11" s="453"/>
      <c r="VQ11" s="406"/>
      <c r="VR11" s="385"/>
      <c r="VS11" s="385"/>
      <c r="VT11" s="385"/>
      <c r="VU11" s="3"/>
      <c r="VV11" s="215"/>
      <c r="VW11" s="215"/>
      <c r="VX11" s="386"/>
      <c r="VY11" s="385"/>
      <c r="VZ11" s="385"/>
      <c r="WA11" s="385"/>
      <c r="WB11" s="3"/>
      <c r="WC11" s="215"/>
      <c r="WD11" s="215"/>
      <c r="WE11" s="453"/>
      <c r="WF11" s="406"/>
      <c r="WG11" s="385"/>
      <c r="WH11" s="385"/>
      <c r="WI11" s="385"/>
      <c r="WJ11" s="3"/>
      <c r="WK11" s="215"/>
      <c r="WL11" s="215"/>
      <c r="WM11" s="453"/>
      <c r="WN11" s="406"/>
      <c r="WO11" s="385"/>
      <c r="WP11" s="385"/>
      <c r="WQ11" s="385"/>
      <c r="WR11" s="3"/>
      <c r="WS11" s="215"/>
      <c r="WT11" s="215"/>
      <c r="WU11" s="453"/>
      <c r="WV11" s="406"/>
      <c r="WW11" s="385"/>
      <c r="WX11" s="385"/>
      <c r="WY11" s="385"/>
      <c r="WZ11" s="3"/>
      <c r="XA11" s="215"/>
      <c r="XB11" s="215"/>
      <c r="XC11" s="428">
        <v>0</v>
      </c>
    </row>
    <row r="12" spans="1:627" ht="15.75" outlineLevel="1" x14ac:dyDescent="0.25">
      <c r="A12" s="5"/>
      <c r="B12" s="5"/>
      <c r="C12" s="438" t="s">
        <v>1924</v>
      </c>
      <c r="D12" s="437"/>
      <c r="F12" s="390" t="s">
        <v>1723</v>
      </c>
      <c r="G12" s="398">
        <v>6</v>
      </c>
      <c r="H12" s="391" t="s">
        <v>1724</v>
      </c>
      <c r="I12" s="398">
        <v>2</v>
      </c>
      <c r="J12" s="392" t="s">
        <v>1722</v>
      </c>
      <c r="K12" s="399">
        <v>1</v>
      </c>
      <c r="L12" s="215"/>
      <c r="M12" s="453"/>
      <c r="N12" s="407" t="s">
        <v>1723</v>
      </c>
      <c r="O12" s="398"/>
      <c r="P12" s="391" t="s">
        <v>1724</v>
      </c>
      <c r="Q12" s="398"/>
      <c r="R12" s="392" t="s">
        <v>1722</v>
      </c>
      <c r="S12" s="399"/>
      <c r="T12" s="215"/>
      <c r="U12" s="453"/>
      <c r="V12" s="407" t="s">
        <v>1723</v>
      </c>
      <c r="W12" s="398"/>
      <c r="X12" s="391" t="s">
        <v>1724</v>
      </c>
      <c r="Y12" s="398"/>
      <c r="Z12" s="392" t="s">
        <v>1722</v>
      </c>
      <c r="AA12" s="399"/>
      <c r="AB12" s="215"/>
      <c r="AC12" s="453"/>
      <c r="AD12" s="407" t="s">
        <v>1723</v>
      </c>
      <c r="AE12" s="398"/>
      <c r="AF12" s="391" t="s">
        <v>1724</v>
      </c>
      <c r="AG12" s="398"/>
      <c r="AH12" s="392" t="s">
        <v>1722</v>
      </c>
      <c r="AI12" s="399"/>
      <c r="AJ12" s="215"/>
      <c r="AK12" s="453"/>
      <c r="AL12" s="407" t="s">
        <v>1723</v>
      </c>
      <c r="AM12" s="398"/>
      <c r="AN12" s="391" t="s">
        <v>1724</v>
      </c>
      <c r="AO12" s="398"/>
      <c r="AP12" s="392" t="s">
        <v>1722</v>
      </c>
      <c r="AQ12" s="399"/>
      <c r="AR12" s="215"/>
      <c r="AS12" s="390" t="s">
        <v>1723</v>
      </c>
      <c r="AT12" s="398"/>
      <c r="AU12" s="391" t="s">
        <v>1724</v>
      </c>
      <c r="AV12" s="398"/>
      <c r="AW12" s="392" t="s">
        <v>1722</v>
      </c>
      <c r="AX12" s="399"/>
      <c r="AY12" s="215"/>
      <c r="AZ12" s="453"/>
      <c r="BA12" s="407" t="s">
        <v>1723</v>
      </c>
      <c r="BB12" s="398"/>
      <c r="BC12" s="391" t="s">
        <v>1724</v>
      </c>
      <c r="BD12" s="398"/>
      <c r="BE12" s="392" t="s">
        <v>1722</v>
      </c>
      <c r="BF12" s="399"/>
      <c r="BG12" s="215"/>
      <c r="BH12" s="407" t="s">
        <v>1723</v>
      </c>
      <c r="BI12" s="398"/>
      <c r="BJ12" s="391" t="s">
        <v>1724</v>
      </c>
      <c r="BK12" s="398"/>
      <c r="BL12" s="392" t="s">
        <v>1722</v>
      </c>
      <c r="BM12" s="399"/>
      <c r="BN12" s="215"/>
      <c r="BO12" s="453"/>
      <c r="BP12" s="407" t="s">
        <v>1723</v>
      </c>
      <c r="BQ12" s="398"/>
      <c r="BR12" s="391" t="s">
        <v>1724</v>
      </c>
      <c r="BS12" s="398"/>
      <c r="BT12" s="392" t="s">
        <v>1722</v>
      </c>
      <c r="BU12" s="399"/>
      <c r="BV12" s="215"/>
      <c r="BW12" s="453"/>
      <c r="BX12" s="407" t="s">
        <v>1723</v>
      </c>
      <c r="BY12" s="398"/>
      <c r="BZ12" s="391" t="s">
        <v>1724</v>
      </c>
      <c r="CA12" s="398"/>
      <c r="CB12" s="392" t="s">
        <v>1722</v>
      </c>
      <c r="CC12" s="399"/>
      <c r="CD12" s="215"/>
      <c r="CE12" s="453"/>
      <c r="CF12" s="407" t="s">
        <v>1723</v>
      </c>
      <c r="CG12" s="398"/>
      <c r="CH12" s="391" t="s">
        <v>1724</v>
      </c>
      <c r="CI12" s="398"/>
      <c r="CJ12" s="392" t="s">
        <v>1722</v>
      </c>
      <c r="CK12" s="399"/>
      <c r="CL12" s="215"/>
      <c r="CM12" s="453"/>
      <c r="CN12" s="407" t="s">
        <v>1723</v>
      </c>
      <c r="CO12" s="398"/>
      <c r="CP12" s="391" t="s">
        <v>1724</v>
      </c>
      <c r="CQ12" s="398"/>
      <c r="CR12" s="392" t="s">
        <v>1722</v>
      </c>
      <c r="CS12" s="399"/>
      <c r="CT12" s="215"/>
      <c r="CU12" s="453"/>
      <c r="CV12" s="407" t="s">
        <v>1723</v>
      </c>
      <c r="CW12" s="398"/>
      <c r="CX12" s="391" t="s">
        <v>1724</v>
      </c>
      <c r="CY12" s="398"/>
      <c r="CZ12" s="392" t="s">
        <v>1722</v>
      </c>
      <c r="DA12" s="399"/>
      <c r="DB12" s="215"/>
      <c r="DC12" s="453"/>
      <c r="DD12" s="407" t="s">
        <v>1723</v>
      </c>
      <c r="DE12" s="398"/>
      <c r="DF12" s="391" t="s">
        <v>1724</v>
      </c>
      <c r="DG12" s="398"/>
      <c r="DH12" s="392" t="s">
        <v>1722</v>
      </c>
      <c r="DI12" s="399"/>
      <c r="DJ12" s="215"/>
      <c r="DK12" s="453"/>
      <c r="DL12" s="407" t="s">
        <v>1723</v>
      </c>
      <c r="DM12" s="398"/>
      <c r="DN12" s="391" t="s">
        <v>1724</v>
      </c>
      <c r="DO12" s="398"/>
      <c r="DP12" s="392" t="s">
        <v>1722</v>
      </c>
      <c r="DQ12" s="399"/>
      <c r="DR12" s="215"/>
      <c r="DS12" s="453"/>
      <c r="DT12" s="407" t="s">
        <v>1723</v>
      </c>
      <c r="DU12" s="398"/>
      <c r="DV12" s="391" t="s">
        <v>1724</v>
      </c>
      <c r="DW12" s="398"/>
      <c r="DX12" s="392" t="s">
        <v>1722</v>
      </c>
      <c r="DY12" s="399"/>
      <c r="DZ12" s="215"/>
      <c r="EA12" s="453"/>
      <c r="EB12" s="407" t="s">
        <v>1723</v>
      </c>
      <c r="EC12" s="398">
        <v>4</v>
      </c>
      <c r="ED12" s="391" t="s">
        <v>1724</v>
      </c>
      <c r="EE12" s="398"/>
      <c r="EF12" s="392" t="s">
        <v>1722</v>
      </c>
      <c r="EG12" s="399"/>
      <c r="EH12" s="215"/>
      <c r="EI12" s="453"/>
      <c r="EJ12" s="407" t="s">
        <v>1723</v>
      </c>
      <c r="EK12" s="398"/>
      <c r="EL12" s="391" t="s">
        <v>1724</v>
      </c>
      <c r="EM12" s="398"/>
      <c r="EN12" s="392" t="s">
        <v>1722</v>
      </c>
      <c r="EO12" s="399"/>
      <c r="EP12" s="215"/>
      <c r="EQ12" s="453"/>
      <c r="ER12" s="407" t="s">
        <v>1723</v>
      </c>
      <c r="ES12" s="398"/>
      <c r="ET12" s="391" t="s">
        <v>1724</v>
      </c>
      <c r="EU12" s="398"/>
      <c r="EV12" s="392" t="s">
        <v>1722</v>
      </c>
      <c r="EW12" s="399"/>
      <c r="EX12" s="215"/>
      <c r="EY12" s="453"/>
      <c r="EZ12" s="407" t="s">
        <v>1723</v>
      </c>
      <c r="FA12" s="398">
        <v>4</v>
      </c>
      <c r="FB12" s="391" t="s">
        <v>1724</v>
      </c>
      <c r="FC12" s="398"/>
      <c r="FD12" s="392" t="s">
        <v>1722</v>
      </c>
      <c r="FE12" s="399"/>
      <c r="FF12" s="215"/>
      <c r="FG12" s="453"/>
      <c r="FH12" s="407" t="s">
        <v>1723</v>
      </c>
      <c r="FI12" s="398"/>
      <c r="FJ12" s="391" t="s">
        <v>1724</v>
      </c>
      <c r="FK12" s="398"/>
      <c r="FL12" s="392" t="s">
        <v>1722</v>
      </c>
      <c r="FM12" s="399"/>
      <c r="FN12" s="215"/>
      <c r="FO12" s="453"/>
      <c r="FP12" s="407" t="s">
        <v>1723</v>
      </c>
      <c r="FQ12" s="398"/>
      <c r="FR12" s="391" t="s">
        <v>1724</v>
      </c>
      <c r="FS12" s="398"/>
      <c r="FT12" s="392" t="s">
        <v>1722</v>
      </c>
      <c r="FU12" s="399"/>
      <c r="FV12" s="215"/>
      <c r="FW12" s="453"/>
      <c r="FX12" s="407" t="s">
        <v>1723</v>
      </c>
      <c r="FY12" s="398"/>
      <c r="FZ12" s="391" t="s">
        <v>1724</v>
      </c>
      <c r="GA12" s="398"/>
      <c r="GB12" s="392" t="s">
        <v>1722</v>
      </c>
      <c r="GC12" s="399"/>
      <c r="GD12" s="215"/>
      <c r="GE12" s="390" t="s">
        <v>1723</v>
      </c>
      <c r="GF12" s="398"/>
      <c r="GG12" s="391" t="s">
        <v>1724</v>
      </c>
      <c r="GH12" s="398"/>
      <c r="GI12" s="392" t="s">
        <v>1722</v>
      </c>
      <c r="GJ12" s="399"/>
      <c r="GK12" s="215"/>
      <c r="GL12" s="390" t="s">
        <v>1723</v>
      </c>
      <c r="GM12" s="398"/>
      <c r="GN12" s="391" t="s">
        <v>1724</v>
      </c>
      <c r="GO12" s="398"/>
      <c r="GP12" s="392" t="s">
        <v>1722</v>
      </c>
      <c r="GQ12" s="399"/>
      <c r="GR12" s="215"/>
      <c r="GS12" s="390" t="s">
        <v>1723</v>
      </c>
      <c r="GT12" s="398"/>
      <c r="GU12" s="391" t="s">
        <v>1724</v>
      </c>
      <c r="GV12" s="398"/>
      <c r="GW12" s="392" t="s">
        <v>1722</v>
      </c>
      <c r="GX12" s="399"/>
      <c r="GY12" s="215"/>
      <c r="GZ12" s="453"/>
      <c r="HA12" s="407" t="s">
        <v>1723</v>
      </c>
      <c r="HB12" s="398"/>
      <c r="HC12" s="391" t="s">
        <v>1724</v>
      </c>
      <c r="HD12" s="398"/>
      <c r="HE12" s="392" t="s">
        <v>1722</v>
      </c>
      <c r="HF12" s="399"/>
      <c r="HG12" s="215"/>
      <c r="HH12" s="453"/>
      <c r="HI12" s="407" t="s">
        <v>1723</v>
      </c>
      <c r="HJ12" s="398"/>
      <c r="HK12" s="391" t="s">
        <v>1724</v>
      </c>
      <c r="HL12" s="398"/>
      <c r="HM12" s="392" t="s">
        <v>1722</v>
      </c>
      <c r="HN12" s="399"/>
      <c r="HO12" s="215"/>
      <c r="HP12" s="453"/>
      <c r="HQ12" s="407" t="s">
        <v>1723</v>
      </c>
      <c r="HR12" s="398"/>
      <c r="HS12" s="391" t="s">
        <v>1724</v>
      </c>
      <c r="HT12" s="398"/>
      <c r="HU12" s="392" t="s">
        <v>1722</v>
      </c>
      <c r="HV12" s="399"/>
      <c r="HW12" s="215"/>
      <c r="HX12" s="453"/>
      <c r="HY12" s="407" t="s">
        <v>1723</v>
      </c>
      <c r="HZ12" s="398"/>
      <c r="IA12" s="391" t="s">
        <v>1724</v>
      </c>
      <c r="IB12" s="398"/>
      <c r="IC12" s="392" t="s">
        <v>1722</v>
      </c>
      <c r="ID12" s="399"/>
      <c r="IE12" s="215"/>
      <c r="IF12" s="453"/>
      <c r="IG12" s="407" t="s">
        <v>1723</v>
      </c>
      <c r="IH12" s="398"/>
      <c r="II12" s="391" t="s">
        <v>1724</v>
      </c>
      <c r="IJ12" s="398"/>
      <c r="IK12" s="392" t="s">
        <v>1722</v>
      </c>
      <c r="IL12" s="399"/>
      <c r="IM12" s="215"/>
      <c r="IN12" s="453"/>
      <c r="IO12" s="407" t="s">
        <v>1723</v>
      </c>
      <c r="IP12" s="398"/>
      <c r="IQ12" s="391" t="s">
        <v>1724</v>
      </c>
      <c r="IR12" s="398"/>
      <c r="IS12" s="392" t="s">
        <v>1722</v>
      </c>
      <c r="IT12" s="399"/>
      <c r="IU12" s="215"/>
      <c r="IV12" s="453"/>
      <c r="IW12" s="407" t="s">
        <v>1723</v>
      </c>
      <c r="IX12" s="398"/>
      <c r="IY12" s="391" t="s">
        <v>1724</v>
      </c>
      <c r="IZ12" s="398"/>
      <c r="JA12" s="392" t="s">
        <v>1722</v>
      </c>
      <c r="JB12" s="399"/>
      <c r="JC12" s="215"/>
      <c r="JD12" s="453"/>
      <c r="JE12" s="407" t="s">
        <v>1723</v>
      </c>
      <c r="JF12" s="398"/>
      <c r="JG12" s="391" t="s">
        <v>1724</v>
      </c>
      <c r="JH12" s="398"/>
      <c r="JI12" s="392" t="s">
        <v>1722</v>
      </c>
      <c r="JJ12" s="399"/>
      <c r="JK12" s="215"/>
      <c r="JL12" s="453"/>
      <c r="JM12" s="407" t="s">
        <v>1723</v>
      </c>
      <c r="JN12" s="398"/>
      <c r="JO12" s="391" t="s">
        <v>1724</v>
      </c>
      <c r="JP12" s="398"/>
      <c r="JQ12" s="392" t="s">
        <v>1722</v>
      </c>
      <c r="JR12" s="399"/>
      <c r="JS12" s="215"/>
      <c r="JT12" s="453"/>
      <c r="JU12" s="407" t="s">
        <v>1723</v>
      </c>
      <c r="JV12" s="398"/>
      <c r="JW12" s="391" t="s">
        <v>1724</v>
      </c>
      <c r="JX12" s="398"/>
      <c r="JY12" s="392" t="s">
        <v>1722</v>
      </c>
      <c r="JZ12" s="399"/>
      <c r="KA12" s="215"/>
      <c r="KB12" s="453"/>
      <c r="KC12" s="407" t="s">
        <v>1723</v>
      </c>
      <c r="KD12" s="398">
        <v>10</v>
      </c>
      <c r="KE12" s="391" t="s">
        <v>1724</v>
      </c>
      <c r="KF12" s="398"/>
      <c r="KG12" s="392" t="s">
        <v>1722</v>
      </c>
      <c r="KH12" s="399"/>
      <c r="KI12" s="215"/>
      <c r="KJ12" s="390" t="s">
        <v>1723</v>
      </c>
      <c r="KK12" s="398"/>
      <c r="KL12" s="391" t="s">
        <v>1724</v>
      </c>
      <c r="KM12" s="398"/>
      <c r="KN12" s="392" t="s">
        <v>1722</v>
      </c>
      <c r="KO12" s="399"/>
      <c r="KP12" s="215"/>
      <c r="KQ12" s="390" t="s">
        <v>1723</v>
      </c>
      <c r="KR12" s="398"/>
      <c r="KS12" s="391" t="s">
        <v>1724</v>
      </c>
      <c r="KT12" s="398"/>
      <c r="KU12" s="392" t="s">
        <v>1722</v>
      </c>
      <c r="KV12" s="399"/>
      <c r="KW12" s="215"/>
      <c r="KX12" s="390" t="s">
        <v>1723</v>
      </c>
      <c r="KY12" s="398"/>
      <c r="KZ12" s="391" t="s">
        <v>1724</v>
      </c>
      <c r="LA12" s="398"/>
      <c r="LB12" s="392" t="s">
        <v>1722</v>
      </c>
      <c r="LC12" s="399"/>
      <c r="LD12" s="215"/>
      <c r="LE12" s="390" t="s">
        <v>1723</v>
      </c>
      <c r="LF12" s="398"/>
      <c r="LG12" s="391" t="s">
        <v>1724</v>
      </c>
      <c r="LH12" s="398"/>
      <c r="LI12" s="392" t="s">
        <v>1722</v>
      </c>
      <c r="LJ12" s="399"/>
      <c r="LK12" s="215"/>
      <c r="LL12" s="390" t="s">
        <v>1723</v>
      </c>
      <c r="LM12" s="398"/>
      <c r="LN12" s="391" t="s">
        <v>1724</v>
      </c>
      <c r="LO12" s="398"/>
      <c r="LP12" s="392" t="s">
        <v>1722</v>
      </c>
      <c r="LQ12" s="399"/>
      <c r="LR12" s="215"/>
      <c r="LS12" s="390" t="s">
        <v>1723</v>
      </c>
      <c r="LT12" s="398"/>
      <c r="LU12" s="391" t="s">
        <v>1724</v>
      </c>
      <c r="LV12" s="398"/>
      <c r="LW12" s="392" t="s">
        <v>1722</v>
      </c>
      <c r="LX12" s="399"/>
      <c r="LY12" s="215"/>
      <c r="LZ12" s="390" t="s">
        <v>1723</v>
      </c>
      <c r="MA12" s="398"/>
      <c r="MB12" s="391" t="s">
        <v>1724</v>
      </c>
      <c r="MC12" s="398"/>
      <c r="MD12" s="392" t="s">
        <v>1722</v>
      </c>
      <c r="ME12" s="399"/>
      <c r="MF12" s="215"/>
      <c r="MG12" s="453"/>
      <c r="MH12" s="407" t="s">
        <v>1723</v>
      </c>
      <c r="MI12" s="398"/>
      <c r="MJ12" s="391" t="s">
        <v>1724</v>
      </c>
      <c r="MK12" s="398"/>
      <c r="ML12" s="392" t="s">
        <v>1722</v>
      </c>
      <c r="MM12" s="399"/>
      <c r="MN12" s="215"/>
      <c r="MO12" s="407" t="s">
        <v>1723</v>
      </c>
      <c r="MP12" s="398"/>
      <c r="MQ12" s="391" t="s">
        <v>1724</v>
      </c>
      <c r="MR12" s="398"/>
      <c r="MS12" s="392" t="s">
        <v>1722</v>
      </c>
      <c r="MT12" s="399"/>
      <c r="MU12" s="215"/>
      <c r="MV12" s="453"/>
      <c r="MW12" s="407" t="s">
        <v>1723</v>
      </c>
      <c r="MX12" s="398"/>
      <c r="MY12" s="391" t="s">
        <v>1724</v>
      </c>
      <c r="MZ12" s="398"/>
      <c r="NA12" s="392" t="s">
        <v>1722</v>
      </c>
      <c r="NB12" s="399"/>
      <c r="NC12" s="215"/>
      <c r="ND12" s="453"/>
      <c r="NE12" s="407" t="s">
        <v>1723</v>
      </c>
      <c r="NF12" s="398"/>
      <c r="NG12" s="391" t="s">
        <v>1724</v>
      </c>
      <c r="NH12" s="398"/>
      <c r="NI12" s="392" t="s">
        <v>1722</v>
      </c>
      <c r="NJ12" s="399"/>
      <c r="NK12" s="215"/>
      <c r="NL12" s="453"/>
      <c r="NM12" s="407" t="s">
        <v>1723</v>
      </c>
      <c r="NN12" s="398"/>
      <c r="NO12" s="391" t="s">
        <v>1724</v>
      </c>
      <c r="NP12" s="398"/>
      <c r="NQ12" s="392" t="s">
        <v>1722</v>
      </c>
      <c r="NR12" s="399"/>
      <c r="NS12" s="215"/>
      <c r="NT12" s="390" t="s">
        <v>1723</v>
      </c>
      <c r="NU12" s="398"/>
      <c r="NV12" s="391" t="s">
        <v>1724</v>
      </c>
      <c r="NW12" s="398"/>
      <c r="NX12" s="392" t="s">
        <v>1722</v>
      </c>
      <c r="NY12" s="399"/>
      <c r="NZ12" s="215"/>
      <c r="OA12" s="453"/>
      <c r="OB12" s="407" t="s">
        <v>1723</v>
      </c>
      <c r="OC12" s="398"/>
      <c r="OD12" s="391" t="s">
        <v>1724</v>
      </c>
      <c r="OE12" s="398"/>
      <c r="OF12" s="392" t="s">
        <v>1722</v>
      </c>
      <c r="OG12" s="399"/>
      <c r="OH12" s="215"/>
      <c r="OI12" s="453"/>
      <c r="OJ12" s="407" t="s">
        <v>1723</v>
      </c>
      <c r="OK12" s="398"/>
      <c r="OL12" s="391" t="s">
        <v>1724</v>
      </c>
      <c r="OM12" s="398"/>
      <c r="ON12" s="392" t="s">
        <v>1722</v>
      </c>
      <c r="OO12" s="399"/>
      <c r="OP12" s="215"/>
      <c r="OQ12" s="453"/>
      <c r="OR12" s="407" t="s">
        <v>1723</v>
      </c>
      <c r="OS12" s="398"/>
      <c r="OT12" s="391" t="s">
        <v>1724</v>
      </c>
      <c r="OU12" s="398"/>
      <c r="OV12" s="392" t="s">
        <v>1722</v>
      </c>
      <c r="OW12" s="399"/>
      <c r="OX12" s="215"/>
      <c r="OY12" s="453"/>
      <c r="OZ12" s="407" t="s">
        <v>1723</v>
      </c>
      <c r="PA12" s="398"/>
      <c r="PB12" s="391" t="s">
        <v>1724</v>
      </c>
      <c r="PC12" s="398"/>
      <c r="PD12" s="392" t="s">
        <v>1722</v>
      </c>
      <c r="PE12" s="399"/>
      <c r="PF12" s="215"/>
      <c r="PG12" s="390" t="s">
        <v>1723</v>
      </c>
      <c r="PH12" s="398"/>
      <c r="PI12" s="391" t="s">
        <v>1724</v>
      </c>
      <c r="PJ12" s="398"/>
      <c r="PK12" s="392" t="s">
        <v>1722</v>
      </c>
      <c r="PL12" s="399"/>
      <c r="PM12" s="215"/>
      <c r="PN12" s="453"/>
      <c r="PO12" s="407" t="s">
        <v>1723</v>
      </c>
      <c r="PP12" s="398"/>
      <c r="PQ12" s="391" t="s">
        <v>1724</v>
      </c>
      <c r="PR12" s="398"/>
      <c r="PS12" s="392" t="s">
        <v>1722</v>
      </c>
      <c r="PT12" s="399"/>
      <c r="PU12" s="215"/>
      <c r="PV12" s="390" t="s">
        <v>1723</v>
      </c>
      <c r="PW12" s="398">
        <v>3</v>
      </c>
      <c r="PX12" s="391" t="s">
        <v>1724</v>
      </c>
      <c r="PY12" s="398"/>
      <c r="PZ12" s="392" t="s">
        <v>1722</v>
      </c>
      <c r="QA12" s="399"/>
      <c r="QB12" s="215"/>
      <c r="QC12" s="390" t="s">
        <v>1723</v>
      </c>
      <c r="QD12" s="398">
        <v>1</v>
      </c>
      <c r="QE12" s="391" t="s">
        <v>1724</v>
      </c>
      <c r="QF12" s="398"/>
      <c r="QG12" s="392" t="s">
        <v>1722</v>
      </c>
      <c r="QH12" s="399"/>
      <c r="QI12" s="215"/>
      <c r="QJ12" s="453"/>
      <c r="QK12" s="407" t="s">
        <v>1723</v>
      </c>
      <c r="QL12" s="398"/>
      <c r="QM12" s="391" t="s">
        <v>1724</v>
      </c>
      <c r="QN12" s="398"/>
      <c r="QO12" s="392" t="s">
        <v>1722</v>
      </c>
      <c r="QP12" s="399"/>
      <c r="QQ12" s="215"/>
      <c r="QR12" s="390" t="s">
        <v>1723</v>
      </c>
      <c r="QS12" s="398"/>
      <c r="QT12" s="391" t="s">
        <v>1724</v>
      </c>
      <c r="QU12" s="398"/>
      <c r="QV12" s="392" t="s">
        <v>1722</v>
      </c>
      <c r="QW12" s="399"/>
      <c r="QX12" s="215"/>
      <c r="QY12" s="453"/>
      <c r="QZ12" s="407" t="s">
        <v>1723</v>
      </c>
      <c r="RA12" s="398"/>
      <c r="RB12" s="391" t="s">
        <v>1724</v>
      </c>
      <c r="RC12" s="398"/>
      <c r="RD12" s="392" t="s">
        <v>1722</v>
      </c>
      <c r="RE12" s="399"/>
      <c r="RF12" s="215"/>
      <c r="RG12" s="453"/>
      <c r="RH12" s="407" t="s">
        <v>1723</v>
      </c>
      <c r="RI12" s="398"/>
      <c r="RJ12" s="391" t="s">
        <v>1724</v>
      </c>
      <c r="RK12" s="398"/>
      <c r="RL12" s="392" t="s">
        <v>1722</v>
      </c>
      <c r="RM12" s="399"/>
      <c r="RN12" s="215"/>
      <c r="RO12" s="390" t="s">
        <v>1723</v>
      </c>
      <c r="RP12" s="398"/>
      <c r="RQ12" s="391" t="s">
        <v>1724</v>
      </c>
      <c r="RR12" s="398"/>
      <c r="RS12" s="392" t="s">
        <v>1722</v>
      </c>
      <c r="RT12" s="399"/>
      <c r="RU12" s="215"/>
      <c r="RV12" s="453"/>
      <c r="RW12" s="407" t="s">
        <v>1723</v>
      </c>
      <c r="RX12" s="398"/>
      <c r="RY12" s="391" t="s">
        <v>1724</v>
      </c>
      <c r="RZ12" s="398"/>
      <c r="SA12" s="392" t="s">
        <v>1722</v>
      </c>
      <c r="SB12" s="399"/>
      <c r="SC12" s="215"/>
      <c r="SD12" s="453"/>
      <c r="SE12" s="407" t="s">
        <v>1723</v>
      </c>
      <c r="SF12" s="398"/>
      <c r="SG12" s="391" t="s">
        <v>1724</v>
      </c>
      <c r="SH12" s="398"/>
      <c r="SI12" s="392" t="s">
        <v>1722</v>
      </c>
      <c r="SJ12" s="399"/>
      <c r="SK12" s="215"/>
      <c r="SL12" s="390" t="s">
        <v>1723</v>
      </c>
      <c r="SM12" s="398"/>
      <c r="SN12" s="391" t="s">
        <v>1724</v>
      </c>
      <c r="SO12" s="398"/>
      <c r="SP12" s="392" t="s">
        <v>1722</v>
      </c>
      <c r="SQ12" s="399"/>
      <c r="SR12" s="215"/>
      <c r="SS12" s="390" t="s">
        <v>1723</v>
      </c>
      <c r="ST12" s="398"/>
      <c r="SU12" s="391" t="s">
        <v>1724</v>
      </c>
      <c r="SV12" s="398"/>
      <c r="SW12" s="392" t="s">
        <v>1722</v>
      </c>
      <c r="SX12" s="399"/>
      <c r="SY12" s="215"/>
      <c r="SZ12" s="390" t="s">
        <v>1723</v>
      </c>
      <c r="TA12" s="398"/>
      <c r="TB12" s="391" t="s">
        <v>1724</v>
      </c>
      <c r="TC12" s="398"/>
      <c r="TD12" s="392" t="s">
        <v>1722</v>
      </c>
      <c r="TE12" s="399"/>
      <c r="TF12" s="215"/>
      <c r="TG12" s="390" t="s">
        <v>1723</v>
      </c>
      <c r="TH12" s="398"/>
      <c r="TI12" s="391" t="s">
        <v>1724</v>
      </c>
      <c r="TJ12" s="398"/>
      <c r="TK12" s="392" t="s">
        <v>1722</v>
      </c>
      <c r="TL12" s="399"/>
      <c r="TM12" s="215"/>
      <c r="TN12" s="390" t="s">
        <v>1723</v>
      </c>
      <c r="TO12" s="398"/>
      <c r="TP12" s="391" t="s">
        <v>1724</v>
      </c>
      <c r="TQ12" s="398"/>
      <c r="TR12" s="392" t="s">
        <v>1722</v>
      </c>
      <c r="TS12" s="399"/>
      <c r="TT12" s="215"/>
      <c r="TU12" s="390" t="s">
        <v>1723</v>
      </c>
      <c r="TV12" s="398"/>
      <c r="TW12" s="391" t="s">
        <v>1724</v>
      </c>
      <c r="TX12" s="398"/>
      <c r="TY12" s="392" t="s">
        <v>1722</v>
      </c>
      <c r="TZ12" s="399"/>
      <c r="UA12" s="215"/>
      <c r="UB12" s="453"/>
      <c r="UC12" s="407" t="s">
        <v>1723</v>
      </c>
      <c r="UD12" s="398"/>
      <c r="UE12" s="391" t="s">
        <v>1724</v>
      </c>
      <c r="UF12" s="398"/>
      <c r="UG12" s="392" t="s">
        <v>1722</v>
      </c>
      <c r="UH12" s="399"/>
      <c r="UI12" s="215"/>
      <c r="UJ12" s="453"/>
      <c r="UK12" s="407" t="s">
        <v>1723</v>
      </c>
      <c r="UL12" s="398"/>
      <c r="UM12" s="391" t="s">
        <v>1724</v>
      </c>
      <c r="UN12" s="398"/>
      <c r="UO12" s="392" t="s">
        <v>1722</v>
      </c>
      <c r="UP12" s="399"/>
      <c r="UQ12" s="215"/>
      <c r="UR12" s="453"/>
      <c r="US12" s="407" t="s">
        <v>1723</v>
      </c>
      <c r="UT12" s="398"/>
      <c r="UU12" s="391" t="s">
        <v>1724</v>
      </c>
      <c r="UV12" s="398"/>
      <c r="UW12" s="392" t="s">
        <v>1722</v>
      </c>
      <c r="UX12" s="399"/>
      <c r="UY12" s="215"/>
      <c r="UZ12" s="453"/>
      <c r="VA12" s="407" t="s">
        <v>1723</v>
      </c>
      <c r="VB12" s="398"/>
      <c r="VC12" s="391" t="s">
        <v>1724</v>
      </c>
      <c r="VD12" s="398"/>
      <c r="VE12" s="392" t="s">
        <v>1722</v>
      </c>
      <c r="VF12" s="399"/>
      <c r="VG12" s="215"/>
      <c r="VH12" s="453"/>
      <c r="VI12" s="407" t="s">
        <v>1723</v>
      </c>
      <c r="VJ12" s="398"/>
      <c r="VK12" s="391" t="s">
        <v>1724</v>
      </c>
      <c r="VL12" s="398"/>
      <c r="VM12" s="392" t="s">
        <v>1722</v>
      </c>
      <c r="VN12" s="399"/>
      <c r="VO12" s="215"/>
      <c r="VP12" s="453"/>
      <c r="VQ12" s="407" t="s">
        <v>1723</v>
      </c>
      <c r="VR12" s="398"/>
      <c r="VS12" s="391" t="s">
        <v>1724</v>
      </c>
      <c r="VT12" s="398"/>
      <c r="VU12" s="392" t="s">
        <v>1722</v>
      </c>
      <c r="VV12" s="399"/>
      <c r="VW12" s="215"/>
      <c r="VX12" s="390" t="s">
        <v>1723</v>
      </c>
      <c r="VY12" s="398"/>
      <c r="VZ12" s="391" t="s">
        <v>1724</v>
      </c>
      <c r="WA12" s="398"/>
      <c r="WB12" s="392" t="s">
        <v>1722</v>
      </c>
      <c r="WC12" s="399"/>
      <c r="WD12" s="215"/>
      <c r="WE12" s="453"/>
      <c r="WF12" s="407" t="s">
        <v>1723</v>
      </c>
      <c r="WG12" s="398"/>
      <c r="WH12" s="391" t="s">
        <v>1724</v>
      </c>
      <c r="WI12" s="398"/>
      <c r="WJ12" s="392" t="s">
        <v>1722</v>
      </c>
      <c r="WK12" s="399"/>
      <c r="WL12" s="215"/>
      <c r="WM12" s="453"/>
      <c r="WN12" s="407" t="s">
        <v>1723</v>
      </c>
      <c r="WO12" s="398"/>
      <c r="WP12" s="391" t="s">
        <v>1724</v>
      </c>
      <c r="WQ12" s="398"/>
      <c r="WR12" s="392" t="s">
        <v>1722</v>
      </c>
      <c r="WS12" s="399"/>
      <c r="WT12" s="215"/>
      <c r="WU12" s="453"/>
      <c r="WV12" s="407" t="s">
        <v>1723</v>
      </c>
      <c r="WW12" s="398"/>
      <c r="WX12" s="391" t="s">
        <v>1724</v>
      </c>
      <c r="WY12" s="398"/>
      <c r="WZ12" s="392" t="s">
        <v>1722</v>
      </c>
      <c r="XA12" s="399"/>
      <c r="XB12" s="215"/>
      <c r="XC12" s="428">
        <v>0</v>
      </c>
    </row>
    <row r="13" spans="1:627" ht="15.75" outlineLevel="1" thickBot="1" x14ac:dyDescent="0.3">
      <c r="A13" s="5"/>
      <c r="B13" s="309" t="str">
        <f>IF(D9&lt;D13,"!!","")</f>
        <v/>
      </c>
      <c r="C13" s="497" t="s">
        <v>1923</v>
      </c>
      <c r="D13" s="435">
        <f>XD74+XF74</f>
        <v>450</v>
      </c>
      <c r="E13" s="203"/>
      <c r="F13" s="387"/>
      <c r="G13" s="388"/>
      <c r="H13" s="389"/>
      <c r="I13" s="38"/>
      <c r="J13" s="38"/>
      <c r="K13" s="267"/>
      <c r="L13" s="215"/>
      <c r="M13" s="453"/>
      <c r="N13" s="408"/>
      <c r="O13" s="388"/>
      <c r="P13" s="389"/>
      <c r="Q13" s="38"/>
      <c r="R13" s="38"/>
      <c r="S13" s="267"/>
      <c r="T13" s="215"/>
      <c r="U13" s="453"/>
      <c r="V13" s="408"/>
      <c r="W13" s="388"/>
      <c r="X13" s="389"/>
      <c r="Y13" s="38"/>
      <c r="Z13" s="38"/>
      <c r="AA13" s="267"/>
      <c r="AB13" s="215"/>
      <c r="AC13" s="453"/>
      <c r="AD13" s="408"/>
      <c r="AE13" s="388"/>
      <c r="AF13" s="389"/>
      <c r="AG13" s="38"/>
      <c r="AH13" s="38"/>
      <c r="AI13" s="267"/>
      <c r="AJ13" s="215"/>
      <c r="AK13" s="453"/>
      <c r="AL13" s="408"/>
      <c r="AM13" s="388"/>
      <c r="AN13" s="389"/>
      <c r="AO13" s="38"/>
      <c r="AP13" s="38"/>
      <c r="AQ13" s="267"/>
      <c r="AR13" s="215"/>
      <c r="AS13" s="387"/>
      <c r="AT13" s="388"/>
      <c r="AU13" s="389"/>
      <c r="AV13" s="38"/>
      <c r="AW13" s="38"/>
      <c r="AX13" s="267"/>
      <c r="AY13" s="215"/>
      <c r="AZ13" s="453"/>
      <c r="BA13" s="408"/>
      <c r="BB13" s="388"/>
      <c r="BC13" s="389"/>
      <c r="BD13" s="38"/>
      <c r="BE13" s="38"/>
      <c r="BF13" s="267"/>
      <c r="BG13" s="215"/>
      <c r="BH13" s="408"/>
      <c r="BI13" s="388"/>
      <c r="BJ13" s="389"/>
      <c r="BK13" s="38"/>
      <c r="BL13" s="38"/>
      <c r="BM13" s="267"/>
      <c r="BN13" s="215"/>
      <c r="BO13" s="453"/>
      <c r="BP13" s="408"/>
      <c r="BQ13" s="388"/>
      <c r="BR13" s="389"/>
      <c r="BS13" s="38"/>
      <c r="BT13" s="38"/>
      <c r="BU13" s="267"/>
      <c r="BV13" s="215"/>
      <c r="BW13" s="453"/>
      <c r="BX13" s="408"/>
      <c r="BY13" s="388"/>
      <c r="BZ13" s="389"/>
      <c r="CA13" s="38"/>
      <c r="CB13" s="38"/>
      <c r="CC13" s="267"/>
      <c r="CD13" s="215"/>
      <c r="CE13" s="453"/>
      <c r="CF13" s="408"/>
      <c r="CG13" s="388"/>
      <c r="CH13" s="389"/>
      <c r="CI13" s="38"/>
      <c r="CJ13" s="38"/>
      <c r="CK13" s="267"/>
      <c r="CL13" s="215"/>
      <c r="CM13" s="453"/>
      <c r="CN13" s="408"/>
      <c r="CO13" s="388"/>
      <c r="CP13" s="389"/>
      <c r="CQ13" s="38"/>
      <c r="CR13" s="38"/>
      <c r="CS13" s="267"/>
      <c r="CT13" s="215"/>
      <c r="CU13" s="453"/>
      <c r="CV13" s="408"/>
      <c r="CW13" s="388"/>
      <c r="CX13" s="389"/>
      <c r="CY13" s="38"/>
      <c r="CZ13" s="38"/>
      <c r="DA13" s="267"/>
      <c r="DB13" s="215"/>
      <c r="DC13" s="453"/>
      <c r="DD13" s="408"/>
      <c r="DE13" s="388"/>
      <c r="DF13" s="389"/>
      <c r="DG13" s="38"/>
      <c r="DH13" s="38"/>
      <c r="DI13" s="267"/>
      <c r="DJ13" s="215"/>
      <c r="DK13" s="453"/>
      <c r="DL13" s="408"/>
      <c r="DM13" s="388"/>
      <c r="DN13" s="389"/>
      <c r="DO13" s="38"/>
      <c r="DP13" s="38"/>
      <c r="DQ13" s="267"/>
      <c r="DR13" s="215"/>
      <c r="DS13" s="453"/>
      <c r="DT13" s="408"/>
      <c r="DU13" s="388"/>
      <c r="DV13" s="389"/>
      <c r="DW13" s="38"/>
      <c r="DX13" s="38"/>
      <c r="DY13" s="267"/>
      <c r="DZ13" s="215"/>
      <c r="EA13" s="453"/>
      <c r="EB13" s="408"/>
      <c r="EC13" s="388"/>
      <c r="ED13" s="389"/>
      <c r="EE13" s="38"/>
      <c r="EF13" s="38"/>
      <c r="EG13" s="267"/>
      <c r="EH13" s="215"/>
      <c r="EI13" s="453"/>
      <c r="EJ13" s="408"/>
      <c r="EK13" s="388"/>
      <c r="EL13" s="389"/>
      <c r="EM13" s="38"/>
      <c r="EN13" s="38"/>
      <c r="EO13" s="267"/>
      <c r="EP13" s="215"/>
      <c r="EQ13" s="453"/>
      <c r="ER13" s="408"/>
      <c r="ES13" s="388"/>
      <c r="ET13" s="389"/>
      <c r="EU13" s="38"/>
      <c r="EV13" s="38"/>
      <c r="EW13" s="267"/>
      <c r="EX13" s="215"/>
      <c r="EY13" s="453"/>
      <c r="EZ13" s="408"/>
      <c r="FA13" s="388"/>
      <c r="FB13" s="389"/>
      <c r="FC13" s="38"/>
      <c r="FD13" s="38"/>
      <c r="FE13" s="267"/>
      <c r="FF13" s="215"/>
      <c r="FG13" s="453"/>
      <c r="FH13" s="408"/>
      <c r="FI13" s="388"/>
      <c r="FJ13" s="389"/>
      <c r="FK13" s="38"/>
      <c r="FL13" s="38"/>
      <c r="FM13" s="267"/>
      <c r="FN13" s="215"/>
      <c r="FO13" s="453"/>
      <c r="FP13" s="408"/>
      <c r="FQ13" s="388"/>
      <c r="FR13" s="389"/>
      <c r="FS13" s="38"/>
      <c r="FT13" s="38"/>
      <c r="FU13" s="267"/>
      <c r="FV13" s="215"/>
      <c r="FW13" s="453"/>
      <c r="FX13" s="408"/>
      <c r="FY13" s="388"/>
      <c r="FZ13" s="389"/>
      <c r="GA13" s="38"/>
      <c r="GB13" s="38"/>
      <c r="GC13" s="267"/>
      <c r="GD13" s="215"/>
      <c r="GE13" s="387"/>
      <c r="GF13" s="388"/>
      <c r="GG13" s="389"/>
      <c r="GH13" s="38"/>
      <c r="GI13" s="38"/>
      <c r="GJ13" s="267"/>
      <c r="GK13" s="215"/>
      <c r="GL13" s="387"/>
      <c r="GM13" s="388"/>
      <c r="GN13" s="389"/>
      <c r="GO13" s="38"/>
      <c r="GP13" s="38"/>
      <c r="GQ13" s="267"/>
      <c r="GR13" s="215"/>
      <c r="GS13" s="387"/>
      <c r="GT13" s="388"/>
      <c r="GU13" s="389"/>
      <c r="GV13" s="38"/>
      <c r="GW13" s="38"/>
      <c r="GX13" s="267"/>
      <c r="GY13" s="215"/>
      <c r="GZ13" s="453"/>
      <c r="HA13" s="408"/>
      <c r="HB13" s="388"/>
      <c r="HC13" s="389"/>
      <c r="HD13" s="38"/>
      <c r="HE13" s="38"/>
      <c r="HF13" s="267"/>
      <c r="HG13" s="215"/>
      <c r="HH13" s="453"/>
      <c r="HI13" s="408"/>
      <c r="HJ13" s="388"/>
      <c r="HK13" s="389"/>
      <c r="HL13" s="38"/>
      <c r="HM13" s="38"/>
      <c r="HN13" s="267"/>
      <c r="HO13" s="215"/>
      <c r="HP13" s="453"/>
      <c r="HQ13" s="408"/>
      <c r="HR13" s="388"/>
      <c r="HS13" s="389"/>
      <c r="HT13" s="38"/>
      <c r="HU13" s="38"/>
      <c r="HV13" s="267"/>
      <c r="HW13" s="215"/>
      <c r="HX13" s="453"/>
      <c r="HY13" s="408"/>
      <c r="HZ13" s="388"/>
      <c r="IA13" s="389"/>
      <c r="IB13" s="38"/>
      <c r="IC13" s="38"/>
      <c r="ID13" s="267"/>
      <c r="IE13" s="215"/>
      <c r="IF13" s="453"/>
      <c r="IG13" s="408"/>
      <c r="IH13" s="388"/>
      <c r="II13" s="389"/>
      <c r="IJ13" s="38"/>
      <c r="IK13" s="38"/>
      <c r="IL13" s="267"/>
      <c r="IM13" s="215"/>
      <c r="IN13" s="453"/>
      <c r="IO13" s="408"/>
      <c r="IP13" s="388"/>
      <c r="IQ13" s="389"/>
      <c r="IR13" s="38"/>
      <c r="IS13" s="38"/>
      <c r="IT13" s="267"/>
      <c r="IU13" s="215"/>
      <c r="IV13" s="453"/>
      <c r="IW13" s="408"/>
      <c r="IX13" s="388"/>
      <c r="IY13" s="389"/>
      <c r="IZ13" s="38"/>
      <c r="JA13" s="38"/>
      <c r="JB13" s="267"/>
      <c r="JC13" s="215"/>
      <c r="JD13" s="453"/>
      <c r="JE13" s="408"/>
      <c r="JF13" s="388"/>
      <c r="JG13" s="389"/>
      <c r="JH13" s="38"/>
      <c r="JI13" s="38"/>
      <c r="JJ13" s="267"/>
      <c r="JK13" s="215"/>
      <c r="JL13" s="453"/>
      <c r="JM13" s="408"/>
      <c r="JN13" s="388"/>
      <c r="JO13" s="389"/>
      <c r="JP13" s="38"/>
      <c r="JQ13" s="38"/>
      <c r="JR13" s="267"/>
      <c r="JS13" s="215"/>
      <c r="JT13" s="453"/>
      <c r="JU13" s="408"/>
      <c r="JV13" s="388"/>
      <c r="JW13" s="389"/>
      <c r="JX13" s="38"/>
      <c r="JY13" s="38"/>
      <c r="JZ13" s="267"/>
      <c r="KA13" s="215"/>
      <c r="KB13" s="453"/>
      <c r="KC13" s="408"/>
      <c r="KD13" s="388"/>
      <c r="KE13" s="389"/>
      <c r="KF13" s="38"/>
      <c r="KG13" s="38"/>
      <c r="KH13" s="267"/>
      <c r="KI13" s="215"/>
      <c r="KJ13" s="387"/>
      <c r="KK13" s="388"/>
      <c r="KL13" s="389"/>
      <c r="KM13" s="38"/>
      <c r="KN13" s="38"/>
      <c r="KO13" s="267"/>
      <c r="KP13" s="215"/>
      <c r="KQ13" s="387"/>
      <c r="KR13" s="388"/>
      <c r="KS13" s="389"/>
      <c r="KT13" s="38"/>
      <c r="KU13" s="38"/>
      <c r="KV13" s="267"/>
      <c r="KW13" s="215"/>
      <c r="KX13" s="387"/>
      <c r="KY13" s="388"/>
      <c r="KZ13" s="389"/>
      <c r="LA13" s="38"/>
      <c r="LB13" s="38"/>
      <c r="LC13" s="267"/>
      <c r="LD13" s="215"/>
      <c r="LE13" s="387"/>
      <c r="LF13" s="388"/>
      <c r="LG13" s="389"/>
      <c r="LH13" s="38"/>
      <c r="LI13" s="38"/>
      <c r="LJ13" s="267"/>
      <c r="LK13" s="215"/>
      <c r="LL13" s="387"/>
      <c r="LM13" s="388"/>
      <c r="LN13" s="389"/>
      <c r="LO13" s="38"/>
      <c r="LP13" s="38"/>
      <c r="LQ13" s="267"/>
      <c r="LR13" s="215"/>
      <c r="LS13" s="387"/>
      <c r="LT13" s="388"/>
      <c r="LU13" s="389"/>
      <c r="LV13" s="38"/>
      <c r="LW13" s="38"/>
      <c r="LX13" s="267"/>
      <c r="LY13" s="215"/>
      <c r="LZ13" s="387"/>
      <c r="MA13" s="388"/>
      <c r="MB13" s="389"/>
      <c r="MC13" s="38"/>
      <c r="MD13" s="38"/>
      <c r="ME13" s="267"/>
      <c r="MF13" s="215"/>
      <c r="MG13" s="453"/>
      <c r="MH13" s="408"/>
      <c r="MI13" s="388"/>
      <c r="MJ13" s="389"/>
      <c r="MK13" s="38"/>
      <c r="ML13" s="38"/>
      <c r="MM13" s="267"/>
      <c r="MN13" s="215"/>
      <c r="MO13" s="408"/>
      <c r="MP13" s="388"/>
      <c r="MQ13" s="389"/>
      <c r="MR13" s="38"/>
      <c r="MS13" s="38"/>
      <c r="MT13" s="267"/>
      <c r="MU13" s="215"/>
      <c r="MV13" s="453"/>
      <c r="MW13" s="408"/>
      <c r="MX13" s="388"/>
      <c r="MY13" s="389"/>
      <c r="MZ13" s="38"/>
      <c r="NA13" s="38"/>
      <c r="NB13" s="267"/>
      <c r="NC13" s="215"/>
      <c r="ND13" s="453"/>
      <c r="NE13" s="408"/>
      <c r="NF13" s="388"/>
      <c r="NG13" s="389"/>
      <c r="NH13" s="38"/>
      <c r="NI13" s="38"/>
      <c r="NJ13" s="267"/>
      <c r="NK13" s="215"/>
      <c r="NL13" s="453"/>
      <c r="NM13" s="408"/>
      <c r="NN13" s="388"/>
      <c r="NO13" s="389"/>
      <c r="NP13" s="38"/>
      <c r="NQ13" s="38"/>
      <c r="NR13" s="267"/>
      <c r="NS13" s="215"/>
      <c r="NT13" s="387"/>
      <c r="NU13" s="388"/>
      <c r="NV13" s="389"/>
      <c r="NW13" s="38"/>
      <c r="NX13" s="38"/>
      <c r="NY13" s="267"/>
      <c r="NZ13" s="215"/>
      <c r="OA13" s="453"/>
      <c r="OB13" s="408"/>
      <c r="OC13" s="388"/>
      <c r="OD13" s="389"/>
      <c r="OE13" s="38"/>
      <c r="OF13" s="38"/>
      <c r="OG13" s="267"/>
      <c r="OH13" s="215"/>
      <c r="OI13" s="453"/>
      <c r="OJ13" s="408"/>
      <c r="OK13" s="388"/>
      <c r="OL13" s="389"/>
      <c r="OM13" s="38"/>
      <c r="ON13" s="38"/>
      <c r="OO13" s="267"/>
      <c r="OP13" s="215"/>
      <c r="OQ13" s="453"/>
      <c r="OR13" s="408"/>
      <c r="OS13" s="388"/>
      <c r="OT13" s="389"/>
      <c r="OU13" s="38"/>
      <c r="OV13" s="38"/>
      <c r="OW13" s="267"/>
      <c r="OX13" s="215"/>
      <c r="OY13" s="453"/>
      <c r="OZ13" s="408"/>
      <c r="PA13" s="388"/>
      <c r="PB13" s="389"/>
      <c r="PC13" s="38"/>
      <c r="PD13" s="38"/>
      <c r="PE13" s="267"/>
      <c r="PF13" s="215"/>
      <c r="PG13" s="387"/>
      <c r="PH13" s="388"/>
      <c r="PI13" s="389"/>
      <c r="PJ13" s="38"/>
      <c r="PK13" s="38"/>
      <c r="PL13" s="267"/>
      <c r="PM13" s="215"/>
      <c r="PN13" s="453"/>
      <c r="PO13" s="408"/>
      <c r="PP13" s="388"/>
      <c r="PQ13" s="389"/>
      <c r="PR13" s="38"/>
      <c r="PS13" s="38"/>
      <c r="PT13" s="267"/>
      <c r="PU13" s="215"/>
      <c r="PV13" s="387"/>
      <c r="PW13" s="388"/>
      <c r="PX13" s="389"/>
      <c r="PY13" s="38"/>
      <c r="PZ13" s="38"/>
      <c r="QA13" s="267"/>
      <c r="QB13" s="215"/>
      <c r="QC13" s="387"/>
      <c r="QD13" s="388"/>
      <c r="QE13" s="389"/>
      <c r="QF13" s="38"/>
      <c r="QG13" s="38"/>
      <c r="QH13" s="267"/>
      <c r="QI13" s="215"/>
      <c r="QJ13" s="453"/>
      <c r="QK13" s="408"/>
      <c r="QL13" s="388"/>
      <c r="QM13" s="389"/>
      <c r="QN13" s="38"/>
      <c r="QO13" s="38"/>
      <c r="QP13" s="267"/>
      <c r="QQ13" s="215"/>
      <c r="QR13" s="387"/>
      <c r="QS13" s="388"/>
      <c r="QT13" s="389"/>
      <c r="QU13" s="38"/>
      <c r="QV13" s="38"/>
      <c r="QW13" s="267"/>
      <c r="QX13" s="215"/>
      <c r="QY13" s="453"/>
      <c r="QZ13" s="408"/>
      <c r="RA13" s="388"/>
      <c r="RB13" s="389"/>
      <c r="RC13" s="38"/>
      <c r="RD13" s="38"/>
      <c r="RE13" s="267"/>
      <c r="RF13" s="215"/>
      <c r="RG13" s="453"/>
      <c r="RH13" s="408"/>
      <c r="RI13" s="388"/>
      <c r="RJ13" s="389"/>
      <c r="RK13" s="38"/>
      <c r="RL13" s="38"/>
      <c r="RM13" s="267"/>
      <c r="RN13" s="215"/>
      <c r="RO13" s="387"/>
      <c r="RP13" s="388"/>
      <c r="RQ13" s="389"/>
      <c r="RR13" s="38"/>
      <c r="RS13" s="38"/>
      <c r="RT13" s="267"/>
      <c r="RU13" s="215"/>
      <c r="RV13" s="453"/>
      <c r="RW13" s="408"/>
      <c r="RX13" s="388"/>
      <c r="RY13" s="389"/>
      <c r="RZ13" s="38"/>
      <c r="SA13" s="38"/>
      <c r="SB13" s="267"/>
      <c r="SC13" s="215"/>
      <c r="SD13" s="453"/>
      <c r="SE13" s="408"/>
      <c r="SF13" s="388"/>
      <c r="SG13" s="389"/>
      <c r="SH13" s="38"/>
      <c r="SI13" s="38"/>
      <c r="SJ13" s="267"/>
      <c r="SK13" s="215"/>
      <c r="SL13" s="387"/>
      <c r="SM13" s="388"/>
      <c r="SN13" s="389"/>
      <c r="SO13" s="38"/>
      <c r="SP13" s="38"/>
      <c r="SQ13" s="267"/>
      <c r="SR13" s="215"/>
      <c r="SS13" s="387"/>
      <c r="ST13" s="388"/>
      <c r="SU13" s="389"/>
      <c r="SV13" s="38"/>
      <c r="SW13" s="38"/>
      <c r="SX13" s="267"/>
      <c r="SY13" s="215"/>
      <c r="SZ13" s="387"/>
      <c r="TA13" s="388"/>
      <c r="TB13" s="389"/>
      <c r="TC13" s="38"/>
      <c r="TD13" s="38"/>
      <c r="TE13" s="267"/>
      <c r="TF13" s="215"/>
      <c r="TG13" s="387"/>
      <c r="TH13" s="388"/>
      <c r="TI13" s="389"/>
      <c r="TJ13" s="38"/>
      <c r="TK13" s="38"/>
      <c r="TL13" s="267"/>
      <c r="TM13" s="215"/>
      <c r="TN13" s="387"/>
      <c r="TO13" s="388"/>
      <c r="TP13" s="389"/>
      <c r="TQ13" s="38"/>
      <c r="TR13" s="38"/>
      <c r="TS13" s="267"/>
      <c r="TT13" s="215"/>
      <c r="TU13" s="387"/>
      <c r="TV13" s="388"/>
      <c r="TW13" s="389"/>
      <c r="TX13" s="38"/>
      <c r="TY13" s="38"/>
      <c r="TZ13" s="267"/>
      <c r="UA13" s="215"/>
      <c r="UB13" s="453"/>
      <c r="UC13" s="408"/>
      <c r="UD13" s="388"/>
      <c r="UE13" s="389"/>
      <c r="UF13" s="38"/>
      <c r="UG13" s="38"/>
      <c r="UH13" s="267"/>
      <c r="UI13" s="215"/>
      <c r="UJ13" s="453"/>
      <c r="UK13" s="408"/>
      <c r="UL13" s="388"/>
      <c r="UM13" s="389"/>
      <c r="UN13" s="38"/>
      <c r="UO13" s="38"/>
      <c r="UP13" s="267"/>
      <c r="UQ13" s="215"/>
      <c r="UR13" s="453"/>
      <c r="US13" s="408"/>
      <c r="UT13" s="388"/>
      <c r="UU13" s="389"/>
      <c r="UV13" s="38"/>
      <c r="UW13" s="38"/>
      <c r="UX13" s="267"/>
      <c r="UY13" s="215"/>
      <c r="UZ13" s="453"/>
      <c r="VA13" s="408"/>
      <c r="VB13" s="388"/>
      <c r="VC13" s="389"/>
      <c r="VD13" s="38"/>
      <c r="VE13" s="38"/>
      <c r="VF13" s="267"/>
      <c r="VG13" s="215"/>
      <c r="VH13" s="453"/>
      <c r="VI13" s="408"/>
      <c r="VJ13" s="388"/>
      <c r="VK13" s="389"/>
      <c r="VL13" s="38"/>
      <c r="VM13" s="38"/>
      <c r="VN13" s="267"/>
      <c r="VO13" s="215"/>
      <c r="VP13" s="453"/>
      <c r="VQ13" s="408"/>
      <c r="VR13" s="388"/>
      <c r="VS13" s="389"/>
      <c r="VT13" s="38"/>
      <c r="VU13" s="38"/>
      <c r="VV13" s="267"/>
      <c r="VW13" s="215"/>
      <c r="VX13" s="387"/>
      <c r="VY13" s="388"/>
      <c r="VZ13" s="389"/>
      <c r="WA13" s="38"/>
      <c r="WB13" s="38"/>
      <c r="WC13" s="267"/>
      <c r="WD13" s="215"/>
      <c r="WE13" s="453"/>
      <c r="WF13" s="408"/>
      <c r="WG13" s="388"/>
      <c r="WH13" s="389"/>
      <c r="WI13" s="38"/>
      <c r="WJ13" s="38"/>
      <c r="WK13" s="267"/>
      <c r="WL13" s="215"/>
      <c r="WM13" s="453"/>
      <c r="WN13" s="408"/>
      <c r="WO13" s="388"/>
      <c r="WP13" s="389"/>
      <c r="WQ13" s="38"/>
      <c r="WR13" s="38"/>
      <c r="WS13" s="267"/>
      <c r="WT13" s="215"/>
      <c r="WU13" s="453"/>
      <c r="WV13" s="408"/>
      <c r="WW13" s="388"/>
      <c r="WX13" s="389"/>
      <c r="WY13" s="38"/>
      <c r="WZ13" s="38"/>
      <c r="XA13" s="267"/>
      <c r="XB13" s="215"/>
      <c r="XC13" s="440">
        <v>0</v>
      </c>
    </row>
    <row r="14" spans="1:627" ht="15.75" outlineLevel="1" thickBot="1" x14ac:dyDescent="0.3">
      <c r="A14" s="5"/>
      <c r="B14" s="309" t="str">
        <f>IF(D10&lt;D14,"!!","")</f>
        <v>!!</v>
      </c>
      <c r="C14" s="497" t="s">
        <v>1922</v>
      </c>
      <c r="D14" s="435">
        <f>N50+V50+AD50+AL50+AS50+BA50+BH50+BP50+BX50+CF50+CN50+CV50+DD50+WV50+DL50+DT50+EB50+EJ50+ER50+EZ50+FH50+FP50+FX50+GE50+GL50+GS50+HA50+HI50+HQ50+HY50+IG50+IO50+IW50+JE50+JM50+JU50+KC50+KJ50+KQ50+KX50+LE50+LL50+LS50+LZ50+MH50+MO50+MW50+NE50+NM50+NT50+OB50+OJ50+OR50+OZ50+PG50+PO50+PV50+QC50+QK50+QR50+QZ50+RH50+RO50+RW50+SE50+SL50+SS50+SZ50+TG50+TN50+TU50+UC50+UK50+US50+VA50+VI50+VQ50+VX50+WF50+WN50</f>
        <v>64</v>
      </c>
      <c r="E14" s="203"/>
      <c r="F14" s="3"/>
      <c r="G14" s="266"/>
      <c r="H14" s="3"/>
      <c r="I14" s="3"/>
      <c r="J14" s="3"/>
      <c r="K14" s="3"/>
      <c r="L14" s="215"/>
      <c r="M14" s="453"/>
      <c r="N14" s="221"/>
      <c r="O14" s="266"/>
      <c r="P14" s="3"/>
      <c r="Q14" s="3"/>
      <c r="R14" s="3"/>
      <c r="S14" s="3"/>
      <c r="T14" s="215"/>
      <c r="U14" s="453"/>
      <c r="V14" s="221"/>
      <c r="W14" s="266"/>
      <c r="X14" s="3"/>
      <c r="Y14" s="3"/>
      <c r="Z14" s="3"/>
      <c r="AA14" s="3"/>
      <c r="AB14" s="215"/>
      <c r="AC14" s="453"/>
      <c r="AD14" s="221"/>
      <c r="AE14" s="266"/>
      <c r="AF14" s="3"/>
      <c r="AG14" s="3"/>
      <c r="AH14" s="3"/>
      <c r="AI14" s="3"/>
      <c r="AJ14" s="215"/>
      <c r="AK14" s="453"/>
      <c r="AL14" s="221"/>
      <c r="AM14" s="266"/>
      <c r="AN14" s="3"/>
      <c r="AO14" s="3"/>
      <c r="AP14" s="3"/>
      <c r="AQ14" s="3"/>
      <c r="AR14" s="215"/>
      <c r="AS14" s="3"/>
      <c r="AT14" s="266"/>
      <c r="AU14" s="3"/>
      <c r="AV14" s="3"/>
      <c r="AW14" s="3"/>
      <c r="AX14" s="3"/>
      <c r="AY14" s="215"/>
      <c r="AZ14" s="453"/>
      <c r="BA14" s="221"/>
      <c r="BB14" s="266"/>
      <c r="BC14" s="3"/>
      <c r="BD14" s="3"/>
      <c r="BE14" s="3"/>
      <c r="BF14" s="3"/>
      <c r="BG14" s="215"/>
      <c r="BH14" s="221"/>
      <c r="BI14" s="266"/>
      <c r="BJ14" s="3"/>
      <c r="BK14" s="3"/>
      <c r="BL14" s="3"/>
      <c r="BM14" s="3"/>
      <c r="BN14" s="215"/>
      <c r="BO14" s="453"/>
      <c r="BP14" s="221"/>
      <c r="BQ14" s="266"/>
      <c r="BR14" s="3"/>
      <c r="BS14" s="3"/>
      <c r="BT14" s="3"/>
      <c r="BU14" s="3"/>
      <c r="BV14" s="215"/>
      <c r="BW14" s="453"/>
      <c r="BX14" s="221"/>
      <c r="BY14" s="266"/>
      <c r="BZ14" s="3"/>
      <c r="CA14" s="3"/>
      <c r="CB14" s="3"/>
      <c r="CC14" s="3"/>
      <c r="CD14" s="215"/>
      <c r="CE14" s="453"/>
      <c r="CF14" s="221"/>
      <c r="CG14" s="266"/>
      <c r="CH14" s="3"/>
      <c r="CI14" s="3"/>
      <c r="CJ14" s="3"/>
      <c r="CK14" s="3"/>
      <c r="CL14" s="215"/>
      <c r="CM14" s="453"/>
      <c r="CN14" s="221"/>
      <c r="CO14" s="266"/>
      <c r="CP14" s="3"/>
      <c r="CQ14" s="3"/>
      <c r="CR14" s="3"/>
      <c r="CS14" s="3"/>
      <c r="CT14" s="215"/>
      <c r="CU14" s="453"/>
      <c r="CV14" s="221"/>
      <c r="CW14" s="266"/>
      <c r="CX14" s="3"/>
      <c r="CY14" s="3"/>
      <c r="CZ14" s="3"/>
      <c r="DA14" s="3"/>
      <c r="DB14" s="215"/>
      <c r="DC14" s="453"/>
      <c r="DD14" s="221"/>
      <c r="DE14" s="266"/>
      <c r="DF14" s="3"/>
      <c r="DG14" s="3"/>
      <c r="DH14" s="3"/>
      <c r="DI14" s="3"/>
      <c r="DJ14" s="215"/>
      <c r="DK14" s="453"/>
      <c r="DL14" s="221"/>
      <c r="DM14" s="266"/>
      <c r="DN14" s="3"/>
      <c r="DO14" s="3"/>
      <c r="DP14" s="3"/>
      <c r="DQ14" s="3"/>
      <c r="DR14" s="215"/>
      <c r="DS14" s="453"/>
      <c r="DT14" s="221"/>
      <c r="DU14" s="266"/>
      <c r="DV14" s="3"/>
      <c r="DW14" s="3"/>
      <c r="DX14" s="3"/>
      <c r="DY14" s="3"/>
      <c r="DZ14" s="215"/>
      <c r="EA14" s="453"/>
      <c r="EB14" s="221"/>
      <c r="EC14" s="266"/>
      <c r="ED14" s="3"/>
      <c r="EE14" s="3"/>
      <c r="EF14" s="3"/>
      <c r="EG14" s="3"/>
      <c r="EH14" s="215"/>
      <c r="EI14" s="453"/>
      <c r="EJ14" s="221"/>
      <c r="EK14" s="266"/>
      <c r="EL14" s="3"/>
      <c r="EM14" s="3"/>
      <c r="EN14" s="3"/>
      <c r="EO14" s="3"/>
      <c r="EP14" s="215"/>
      <c r="EQ14" s="453"/>
      <c r="ER14" s="221"/>
      <c r="ES14" s="266"/>
      <c r="ET14" s="3"/>
      <c r="EU14" s="3"/>
      <c r="EV14" s="3"/>
      <c r="EW14" s="3"/>
      <c r="EX14" s="215"/>
      <c r="EY14" s="453"/>
      <c r="EZ14" s="221"/>
      <c r="FA14" s="266"/>
      <c r="FB14" s="3"/>
      <c r="FC14" s="3"/>
      <c r="FD14" s="3"/>
      <c r="FE14" s="3"/>
      <c r="FF14" s="215"/>
      <c r="FG14" s="453"/>
      <c r="FH14" s="221"/>
      <c r="FI14" s="266"/>
      <c r="FJ14" s="3"/>
      <c r="FK14" s="3"/>
      <c r="FL14" s="3"/>
      <c r="FM14" s="3"/>
      <c r="FN14" s="215"/>
      <c r="FO14" s="453"/>
      <c r="FP14" s="221"/>
      <c r="FQ14" s="266"/>
      <c r="FR14" s="3"/>
      <c r="FS14" s="3"/>
      <c r="FT14" s="3"/>
      <c r="FU14" s="3"/>
      <c r="FV14" s="215"/>
      <c r="FW14" s="453"/>
      <c r="FX14" s="221"/>
      <c r="FY14" s="266"/>
      <c r="FZ14" s="3"/>
      <c r="GA14" s="3"/>
      <c r="GB14" s="3"/>
      <c r="GC14" s="3"/>
      <c r="GD14" s="215"/>
      <c r="GE14" s="3"/>
      <c r="GF14" s="266"/>
      <c r="GG14" s="3"/>
      <c r="GH14" s="3"/>
      <c r="GI14" s="3"/>
      <c r="GJ14" s="3"/>
      <c r="GK14" s="215"/>
      <c r="GL14" s="3"/>
      <c r="GM14" s="266"/>
      <c r="GN14" s="3"/>
      <c r="GO14" s="3"/>
      <c r="GP14" s="3"/>
      <c r="GQ14" s="3"/>
      <c r="GR14" s="215"/>
      <c r="GS14" s="3"/>
      <c r="GT14" s="266"/>
      <c r="GU14" s="3"/>
      <c r="GV14" s="3"/>
      <c r="GW14" s="3"/>
      <c r="GX14" s="3"/>
      <c r="GY14" s="215"/>
      <c r="GZ14" s="453"/>
      <c r="HA14" s="221"/>
      <c r="HB14" s="266"/>
      <c r="HC14" s="3"/>
      <c r="HD14" s="3"/>
      <c r="HE14" s="3"/>
      <c r="HF14" s="3"/>
      <c r="HG14" s="215"/>
      <c r="HH14" s="453"/>
      <c r="HI14" s="221"/>
      <c r="HJ14" s="266"/>
      <c r="HK14" s="3"/>
      <c r="HL14" s="3"/>
      <c r="HM14" s="3"/>
      <c r="HN14" s="3"/>
      <c r="HO14" s="215"/>
      <c r="HP14" s="453"/>
      <c r="HQ14" s="221"/>
      <c r="HR14" s="266"/>
      <c r="HS14" s="3"/>
      <c r="HT14" s="3"/>
      <c r="HU14" s="3"/>
      <c r="HV14" s="3"/>
      <c r="HW14" s="215"/>
      <c r="HX14" s="453"/>
      <c r="HY14" s="221"/>
      <c r="HZ14" s="266"/>
      <c r="IA14" s="3"/>
      <c r="IB14" s="3"/>
      <c r="IC14" s="3"/>
      <c r="ID14" s="3"/>
      <c r="IE14" s="215"/>
      <c r="IF14" s="453"/>
      <c r="IG14" s="221"/>
      <c r="IH14" s="266"/>
      <c r="II14" s="3"/>
      <c r="IJ14" s="3"/>
      <c r="IK14" s="3"/>
      <c r="IL14" s="3"/>
      <c r="IM14" s="215"/>
      <c r="IN14" s="453"/>
      <c r="IO14" s="221"/>
      <c r="IP14" s="266"/>
      <c r="IQ14" s="3"/>
      <c r="IR14" s="3"/>
      <c r="IS14" s="3"/>
      <c r="IT14" s="3"/>
      <c r="IU14" s="215"/>
      <c r="IV14" s="453"/>
      <c r="IW14" s="221"/>
      <c r="IX14" s="266"/>
      <c r="IY14" s="3"/>
      <c r="IZ14" s="3"/>
      <c r="JA14" s="3"/>
      <c r="JB14" s="3"/>
      <c r="JC14" s="215"/>
      <c r="JD14" s="453"/>
      <c r="JE14" s="221"/>
      <c r="JF14" s="266"/>
      <c r="JG14" s="3"/>
      <c r="JH14" s="3"/>
      <c r="JI14" s="3"/>
      <c r="JJ14" s="3"/>
      <c r="JK14" s="215"/>
      <c r="JL14" s="453"/>
      <c r="JM14" s="221"/>
      <c r="JN14" s="266"/>
      <c r="JO14" s="3"/>
      <c r="JP14" s="3"/>
      <c r="JQ14" s="3"/>
      <c r="JR14" s="3"/>
      <c r="JS14" s="215"/>
      <c r="JT14" s="453"/>
      <c r="JU14" s="221"/>
      <c r="JV14" s="266"/>
      <c r="JW14" s="3"/>
      <c r="JX14" s="3"/>
      <c r="JY14" s="3"/>
      <c r="JZ14" s="3"/>
      <c r="KA14" s="215"/>
      <c r="KB14" s="453"/>
      <c r="KC14" s="221"/>
      <c r="KD14" s="266"/>
      <c r="KE14" s="3"/>
      <c r="KF14" s="3"/>
      <c r="KG14" s="3"/>
      <c r="KH14" s="3"/>
      <c r="KI14" s="215"/>
      <c r="KJ14" s="3"/>
      <c r="KK14" s="266"/>
      <c r="KL14" s="3"/>
      <c r="KM14" s="3"/>
      <c r="KN14" s="3"/>
      <c r="KO14" s="3"/>
      <c r="KP14" s="215"/>
      <c r="KQ14" s="3"/>
      <c r="KR14" s="266"/>
      <c r="KS14" s="3"/>
      <c r="KT14" s="3"/>
      <c r="KU14" s="3"/>
      <c r="KV14" s="3"/>
      <c r="KW14" s="215"/>
      <c r="KX14" s="3"/>
      <c r="KY14" s="266"/>
      <c r="KZ14" s="3"/>
      <c r="LA14" s="3"/>
      <c r="LB14" s="3"/>
      <c r="LC14" s="3"/>
      <c r="LD14" s="215"/>
      <c r="LE14" s="3"/>
      <c r="LF14" s="266"/>
      <c r="LG14" s="3"/>
      <c r="LH14" s="3"/>
      <c r="LI14" s="3"/>
      <c r="LJ14" s="3"/>
      <c r="LK14" s="215"/>
      <c r="LL14" s="3"/>
      <c r="LM14" s="266"/>
      <c r="LN14" s="3"/>
      <c r="LO14" s="3"/>
      <c r="LP14" s="3"/>
      <c r="LQ14" s="3"/>
      <c r="LR14" s="215"/>
      <c r="LS14" s="3"/>
      <c r="LT14" s="266"/>
      <c r="LU14" s="3"/>
      <c r="LV14" s="3"/>
      <c r="LW14" s="3"/>
      <c r="LX14" s="3"/>
      <c r="LY14" s="215"/>
      <c r="LZ14" s="3"/>
      <c r="MA14" s="266"/>
      <c r="MB14" s="3"/>
      <c r="MC14" s="3"/>
      <c r="MD14" s="3"/>
      <c r="ME14" s="3"/>
      <c r="MF14" s="215"/>
      <c r="MG14" s="453"/>
      <c r="MH14" s="221"/>
      <c r="MI14" s="266"/>
      <c r="MJ14" s="3"/>
      <c r="MK14" s="3"/>
      <c r="ML14" s="3"/>
      <c r="MM14" s="3"/>
      <c r="MN14" s="215"/>
      <c r="MO14" s="221"/>
      <c r="MP14" s="266"/>
      <c r="MQ14" s="3"/>
      <c r="MR14" s="3"/>
      <c r="MS14" s="3"/>
      <c r="MT14" s="3"/>
      <c r="MU14" s="215"/>
      <c r="MV14" s="453"/>
      <c r="MW14" s="221"/>
      <c r="MX14" s="266"/>
      <c r="MY14" s="3"/>
      <c r="MZ14" s="3"/>
      <c r="NA14" s="3"/>
      <c r="NB14" s="3"/>
      <c r="NC14" s="215"/>
      <c r="ND14" s="453"/>
      <c r="NE14" s="221"/>
      <c r="NF14" s="266"/>
      <c r="NG14" s="3"/>
      <c r="NH14" s="3"/>
      <c r="NI14" s="3"/>
      <c r="NJ14" s="3"/>
      <c r="NK14" s="215"/>
      <c r="NL14" s="453"/>
      <c r="NM14" s="221"/>
      <c r="NN14" s="266"/>
      <c r="NO14" s="3"/>
      <c r="NP14" s="3"/>
      <c r="NQ14" s="3"/>
      <c r="NR14" s="3"/>
      <c r="NS14" s="215"/>
      <c r="NT14" s="3"/>
      <c r="NU14" s="266"/>
      <c r="NV14" s="3"/>
      <c r="NW14" s="3"/>
      <c r="NX14" s="3"/>
      <c r="NY14" s="3"/>
      <c r="NZ14" s="215"/>
      <c r="OA14" s="453"/>
      <c r="OB14" s="221"/>
      <c r="OC14" s="266"/>
      <c r="OD14" s="3"/>
      <c r="OE14" s="3"/>
      <c r="OF14" s="3"/>
      <c r="OG14" s="3"/>
      <c r="OH14" s="215"/>
      <c r="OI14" s="453"/>
      <c r="OJ14" s="221"/>
      <c r="OK14" s="266"/>
      <c r="OL14" s="3"/>
      <c r="OM14" s="3"/>
      <c r="ON14" s="3"/>
      <c r="OO14" s="3"/>
      <c r="OP14" s="215"/>
      <c r="OQ14" s="453"/>
      <c r="OR14" s="221"/>
      <c r="OS14" s="266"/>
      <c r="OT14" s="3"/>
      <c r="OU14" s="3"/>
      <c r="OV14" s="3"/>
      <c r="OW14" s="3"/>
      <c r="OX14" s="215"/>
      <c r="OY14" s="453"/>
      <c r="OZ14" s="221"/>
      <c r="PA14" s="266"/>
      <c r="PB14" s="3"/>
      <c r="PC14" s="3"/>
      <c r="PD14" s="3"/>
      <c r="PE14" s="3"/>
      <c r="PF14" s="215"/>
      <c r="PG14" s="3"/>
      <c r="PH14" s="266"/>
      <c r="PI14" s="3"/>
      <c r="PJ14" s="3"/>
      <c r="PK14" s="3"/>
      <c r="PL14" s="3"/>
      <c r="PM14" s="215"/>
      <c r="PN14" s="453"/>
      <c r="PO14" s="221"/>
      <c r="PP14" s="266"/>
      <c r="PQ14" s="3"/>
      <c r="PR14" s="3"/>
      <c r="PS14" s="3"/>
      <c r="PT14" s="3"/>
      <c r="PU14" s="215"/>
      <c r="PV14" s="3"/>
      <c r="PW14" s="266"/>
      <c r="PX14" s="3"/>
      <c r="PY14" s="3"/>
      <c r="PZ14" s="3"/>
      <c r="QA14" s="3"/>
      <c r="QB14" s="215"/>
      <c r="QC14" s="3"/>
      <c r="QD14" s="266"/>
      <c r="QE14" s="3"/>
      <c r="QF14" s="3"/>
      <c r="QG14" s="3"/>
      <c r="QH14" s="3"/>
      <c r="QI14" s="215"/>
      <c r="QJ14" s="453"/>
      <c r="QK14" s="221"/>
      <c r="QL14" s="266"/>
      <c r="QM14" s="3"/>
      <c r="QN14" s="3"/>
      <c r="QO14" s="3"/>
      <c r="QP14" s="3"/>
      <c r="QQ14" s="215"/>
      <c r="QR14" s="3"/>
      <c r="QS14" s="266"/>
      <c r="QT14" s="3"/>
      <c r="QU14" s="3"/>
      <c r="QV14" s="3"/>
      <c r="QW14" s="3"/>
      <c r="QX14" s="215"/>
      <c r="QY14" s="453"/>
      <c r="QZ14" s="221"/>
      <c r="RA14" s="266"/>
      <c r="RB14" s="3"/>
      <c r="RC14" s="3"/>
      <c r="RD14" s="3"/>
      <c r="RE14" s="3"/>
      <c r="RF14" s="215"/>
      <c r="RG14" s="453"/>
      <c r="RH14" s="221"/>
      <c r="RI14" s="266"/>
      <c r="RJ14" s="3"/>
      <c r="RK14" s="3"/>
      <c r="RL14" s="3"/>
      <c r="RM14" s="3"/>
      <c r="RN14" s="215"/>
      <c r="RO14" s="3"/>
      <c r="RP14" s="266"/>
      <c r="RQ14" s="3"/>
      <c r="RR14" s="3"/>
      <c r="RS14" s="3"/>
      <c r="RT14" s="3"/>
      <c r="RU14" s="215"/>
      <c r="RV14" s="453"/>
      <c r="RW14" s="221"/>
      <c r="RX14" s="266"/>
      <c r="RY14" s="3"/>
      <c r="RZ14" s="3"/>
      <c r="SA14" s="3"/>
      <c r="SB14" s="3"/>
      <c r="SC14" s="215"/>
      <c r="SD14" s="453"/>
      <c r="SE14" s="221"/>
      <c r="SF14" s="266"/>
      <c r="SG14" s="3"/>
      <c r="SH14" s="3"/>
      <c r="SI14" s="3"/>
      <c r="SJ14" s="3"/>
      <c r="SK14" s="215"/>
      <c r="SL14" s="3"/>
      <c r="SM14" s="266"/>
      <c r="SN14" s="3"/>
      <c r="SO14" s="3"/>
      <c r="SP14" s="3"/>
      <c r="SQ14" s="3"/>
      <c r="SR14" s="215"/>
      <c r="SS14" s="3"/>
      <c r="ST14" s="266"/>
      <c r="SU14" s="3"/>
      <c r="SV14" s="3"/>
      <c r="SW14" s="3"/>
      <c r="SX14" s="3"/>
      <c r="SY14" s="215"/>
      <c r="SZ14" s="3"/>
      <c r="TA14" s="266"/>
      <c r="TB14" s="3"/>
      <c r="TC14" s="3"/>
      <c r="TD14" s="3"/>
      <c r="TE14" s="3"/>
      <c r="TF14" s="215"/>
      <c r="TG14" s="3"/>
      <c r="TH14" s="266"/>
      <c r="TI14" s="3"/>
      <c r="TJ14" s="3"/>
      <c r="TK14" s="3"/>
      <c r="TL14" s="3"/>
      <c r="TM14" s="215"/>
      <c r="TN14" s="3"/>
      <c r="TO14" s="266"/>
      <c r="TP14" s="3"/>
      <c r="TQ14" s="3"/>
      <c r="TR14" s="3"/>
      <c r="TS14" s="3"/>
      <c r="TT14" s="215"/>
      <c r="TU14" s="3"/>
      <c r="TV14" s="266"/>
      <c r="TW14" s="3"/>
      <c r="TX14" s="3"/>
      <c r="TY14" s="3"/>
      <c r="TZ14" s="3"/>
      <c r="UA14" s="215"/>
      <c r="UB14" s="453"/>
      <c r="UC14" s="221"/>
      <c r="UD14" s="266"/>
      <c r="UE14" s="3"/>
      <c r="UF14" s="3"/>
      <c r="UG14" s="3"/>
      <c r="UH14" s="3"/>
      <c r="UI14" s="215"/>
      <c r="UJ14" s="453"/>
      <c r="UK14" s="221"/>
      <c r="UL14" s="266"/>
      <c r="UM14" s="3"/>
      <c r="UN14" s="3"/>
      <c r="UO14" s="3"/>
      <c r="UP14" s="3"/>
      <c r="UQ14" s="215"/>
      <c r="UR14" s="453"/>
      <c r="US14" s="221"/>
      <c r="UT14" s="266"/>
      <c r="UU14" s="3"/>
      <c r="UV14" s="3"/>
      <c r="UW14" s="3"/>
      <c r="UX14" s="3"/>
      <c r="UY14" s="215"/>
      <c r="UZ14" s="453"/>
      <c r="VA14" s="221"/>
      <c r="VB14" s="266"/>
      <c r="VC14" s="3"/>
      <c r="VD14" s="3"/>
      <c r="VE14" s="3"/>
      <c r="VF14" s="3"/>
      <c r="VG14" s="215"/>
      <c r="VH14" s="453"/>
      <c r="VI14" s="221"/>
      <c r="VJ14" s="266"/>
      <c r="VK14" s="3"/>
      <c r="VL14" s="3"/>
      <c r="VM14" s="3"/>
      <c r="VN14" s="3"/>
      <c r="VO14" s="215"/>
      <c r="VP14" s="453"/>
      <c r="VQ14" s="221"/>
      <c r="VR14" s="266"/>
      <c r="VS14" s="3"/>
      <c r="VT14" s="3"/>
      <c r="VU14" s="3"/>
      <c r="VV14" s="3"/>
      <c r="VW14" s="215"/>
      <c r="VX14" s="3"/>
      <c r="VY14" s="266"/>
      <c r="VZ14" s="3"/>
      <c r="WA14" s="3"/>
      <c r="WB14" s="3"/>
      <c r="WC14" s="3"/>
      <c r="WD14" s="215"/>
      <c r="WE14" s="453"/>
      <c r="WF14" s="221"/>
      <c r="WG14" s="266"/>
      <c r="WH14" s="3"/>
      <c r="WI14" s="3"/>
      <c r="WJ14" s="3"/>
      <c r="WK14" s="3"/>
      <c r="WL14" s="215"/>
      <c r="WM14" s="453"/>
      <c r="WN14" s="221"/>
      <c r="WO14" s="266"/>
      <c r="WP14" s="3"/>
      <c r="WQ14" s="3"/>
      <c r="WR14" s="3"/>
      <c r="WS14" s="3"/>
      <c r="WT14" s="215"/>
      <c r="WU14" s="453"/>
      <c r="WV14" s="221"/>
      <c r="WW14" s="266"/>
      <c r="WX14" s="3"/>
      <c r="WY14" s="3"/>
      <c r="WZ14" s="3"/>
      <c r="XA14" s="3"/>
      <c r="XB14" s="215"/>
      <c r="XC14" s="440">
        <v>0</v>
      </c>
    </row>
    <row r="15" spans="1:627" s="476" customFormat="1" ht="19.5" outlineLevel="1" thickBot="1" x14ac:dyDescent="0.3">
      <c r="A15" s="291"/>
      <c r="B15" s="562" t="s">
        <v>1932</v>
      </c>
      <c r="C15" s="498" t="s">
        <v>1931</v>
      </c>
      <c r="D15" s="499" t="s">
        <v>1930</v>
      </c>
      <c r="E15" s="441"/>
      <c r="F15" s="572" t="s">
        <v>1902</v>
      </c>
      <c r="G15" s="572"/>
      <c r="H15" s="572"/>
      <c r="I15" s="572"/>
      <c r="J15" s="572"/>
      <c r="K15" s="572"/>
      <c r="L15" s="573"/>
      <c r="M15" s="454"/>
      <c r="N15" s="571" t="s">
        <v>1902</v>
      </c>
      <c r="O15" s="572"/>
      <c r="P15" s="572"/>
      <c r="Q15" s="572"/>
      <c r="R15" s="572"/>
      <c r="S15" s="572"/>
      <c r="T15" s="573"/>
      <c r="U15" s="454"/>
      <c r="V15" s="571" t="s">
        <v>1902</v>
      </c>
      <c r="W15" s="572"/>
      <c r="X15" s="572"/>
      <c r="Y15" s="572"/>
      <c r="Z15" s="572"/>
      <c r="AA15" s="572"/>
      <c r="AB15" s="573"/>
      <c r="AC15" s="454"/>
      <c r="AD15" s="571" t="s">
        <v>1902</v>
      </c>
      <c r="AE15" s="572"/>
      <c r="AF15" s="572"/>
      <c r="AG15" s="572"/>
      <c r="AH15" s="572"/>
      <c r="AI15" s="572"/>
      <c r="AJ15" s="573"/>
      <c r="AK15" s="454"/>
      <c r="AL15" s="571" t="s">
        <v>1898</v>
      </c>
      <c r="AM15" s="572"/>
      <c r="AN15" s="572"/>
      <c r="AO15" s="572"/>
      <c r="AP15" s="572"/>
      <c r="AQ15" s="572"/>
      <c r="AR15" s="573"/>
      <c r="AS15" s="572" t="s">
        <v>1811</v>
      </c>
      <c r="AT15" s="572"/>
      <c r="AU15" s="572"/>
      <c r="AV15" s="572"/>
      <c r="AW15" s="572"/>
      <c r="AX15" s="572"/>
      <c r="AY15" s="573"/>
      <c r="AZ15" s="454"/>
      <c r="BA15" s="571" t="s">
        <v>1902</v>
      </c>
      <c r="BB15" s="572"/>
      <c r="BC15" s="572"/>
      <c r="BD15" s="572"/>
      <c r="BE15" s="572"/>
      <c r="BF15" s="572"/>
      <c r="BG15" s="573"/>
      <c r="BH15" s="571" t="s">
        <v>1902</v>
      </c>
      <c r="BI15" s="572"/>
      <c r="BJ15" s="572"/>
      <c r="BK15" s="572"/>
      <c r="BL15" s="572"/>
      <c r="BM15" s="572"/>
      <c r="BN15" s="573"/>
      <c r="BO15" s="454"/>
      <c r="BP15" s="571" t="s">
        <v>1902</v>
      </c>
      <c r="BQ15" s="572"/>
      <c r="BR15" s="572"/>
      <c r="BS15" s="572"/>
      <c r="BT15" s="572"/>
      <c r="BU15" s="572"/>
      <c r="BV15" s="573"/>
      <c r="BW15" s="454"/>
      <c r="BX15" s="571" t="s">
        <v>1902</v>
      </c>
      <c r="BY15" s="572"/>
      <c r="BZ15" s="572"/>
      <c r="CA15" s="572"/>
      <c r="CB15" s="572"/>
      <c r="CC15" s="572"/>
      <c r="CD15" s="573"/>
      <c r="CE15" s="454"/>
      <c r="CF15" s="571" t="s">
        <v>1902</v>
      </c>
      <c r="CG15" s="572"/>
      <c r="CH15" s="572"/>
      <c r="CI15" s="572"/>
      <c r="CJ15" s="572"/>
      <c r="CK15" s="572"/>
      <c r="CL15" s="573"/>
      <c r="CM15" s="454"/>
      <c r="CN15" s="571" t="s">
        <v>1902</v>
      </c>
      <c r="CO15" s="572"/>
      <c r="CP15" s="572"/>
      <c r="CQ15" s="572"/>
      <c r="CR15" s="572"/>
      <c r="CS15" s="572"/>
      <c r="CT15" s="573"/>
      <c r="CU15" s="454"/>
      <c r="CV15" s="571" t="s">
        <v>1902</v>
      </c>
      <c r="CW15" s="572"/>
      <c r="CX15" s="572"/>
      <c r="CY15" s="572"/>
      <c r="CZ15" s="572"/>
      <c r="DA15" s="572"/>
      <c r="DB15" s="573"/>
      <c r="DC15" s="454"/>
      <c r="DD15" s="571" t="s">
        <v>1902</v>
      </c>
      <c r="DE15" s="572"/>
      <c r="DF15" s="572"/>
      <c r="DG15" s="572"/>
      <c r="DH15" s="572"/>
      <c r="DI15" s="572"/>
      <c r="DJ15" s="573"/>
      <c r="DK15" s="454"/>
      <c r="DL15" s="571" t="s">
        <v>1902</v>
      </c>
      <c r="DM15" s="572"/>
      <c r="DN15" s="572"/>
      <c r="DO15" s="572"/>
      <c r="DP15" s="572"/>
      <c r="DQ15" s="572"/>
      <c r="DR15" s="573"/>
      <c r="DS15" s="454"/>
      <c r="DT15" s="571" t="s">
        <v>1902</v>
      </c>
      <c r="DU15" s="572"/>
      <c r="DV15" s="572"/>
      <c r="DW15" s="572"/>
      <c r="DX15" s="572"/>
      <c r="DY15" s="572"/>
      <c r="DZ15" s="573"/>
      <c r="EA15" s="454"/>
      <c r="EB15" s="571" t="s">
        <v>1902</v>
      </c>
      <c r="EC15" s="572"/>
      <c r="ED15" s="572"/>
      <c r="EE15" s="572"/>
      <c r="EF15" s="572"/>
      <c r="EG15" s="572"/>
      <c r="EH15" s="573"/>
      <c r="EI15" s="454"/>
      <c r="EJ15" s="571" t="s">
        <v>1902</v>
      </c>
      <c r="EK15" s="572"/>
      <c r="EL15" s="572"/>
      <c r="EM15" s="572"/>
      <c r="EN15" s="572"/>
      <c r="EO15" s="572"/>
      <c r="EP15" s="573"/>
      <c r="EQ15" s="454"/>
      <c r="ER15" s="571" t="s">
        <v>1902</v>
      </c>
      <c r="ES15" s="572"/>
      <c r="ET15" s="572"/>
      <c r="EU15" s="572"/>
      <c r="EV15" s="572"/>
      <c r="EW15" s="572"/>
      <c r="EX15" s="573"/>
      <c r="EY15" s="454"/>
      <c r="EZ15" s="571" t="s">
        <v>1902</v>
      </c>
      <c r="FA15" s="572"/>
      <c r="FB15" s="572"/>
      <c r="FC15" s="572"/>
      <c r="FD15" s="572"/>
      <c r="FE15" s="572"/>
      <c r="FF15" s="573"/>
      <c r="FG15" s="454"/>
      <c r="FH15" s="571" t="s">
        <v>1902</v>
      </c>
      <c r="FI15" s="572"/>
      <c r="FJ15" s="572"/>
      <c r="FK15" s="572"/>
      <c r="FL15" s="572"/>
      <c r="FM15" s="572"/>
      <c r="FN15" s="573"/>
      <c r="FO15" s="454"/>
      <c r="FP15" s="571" t="s">
        <v>1902</v>
      </c>
      <c r="FQ15" s="572"/>
      <c r="FR15" s="572"/>
      <c r="FS15" s="572"/>
      <c r="FT15" s="572"/>
      <c r="FU15" s="572"/>
      <c r="FV15" s="573"/>
      <c r="FW15" s="454"/>
      <c r="FX15" s="571" t="s">
        <v>1902</v>
      </c>
      <c r="FY15" s="572"/>
      <c r="FZ15" s="572"/>
      <c r="GA15" s="572"/>
      <c r="GB15" s="572"/>
      <c r="GC15" s="572"/>
      <c r="GD15" s="573"/>
      <c r="GE15" s="572" t="s">
        <v>1902</v>
      </c>
      <c r="GF15" s="572"/>
      <c r="GG15" s="572"/>
      <c r="GH15" s="572"/>
      <c r="GI15" s="572"/>
      <c r="GJ15" s="572"/>
      <c r="GK15" s="573"/>
      <c r="GL15" s="572" t="s">
        <v>1902</v>
      </c>
      <c r="GM15" s="572"/>
      <c r="GN15" s="572"/>
      <c r="GO15" s="572"/>
      <c r="GP15" s="572"/>
      <c r="GQ15" s="572"/>
      <c r="GR15" s="573"/>
      <c r="GS15" s="572" t="s">
        <v>1902</v>
      </c>
      <c r="GT15" s="572"/>
      <c r="GU15" s="572"/>
      <c r="GV15" s="572"/>
      <c r="GW15" s="572"/>
      <c r="GX15" s="572"/>
      <c r="GY15" s="573"/>
      <c r="GZ15" s="454"/>
      <c r="HA15" s="571" t="s">
        <v>1902</v>
      </c>
      <c r="HB15" s="572"/>
      <c r="HC15" s="572"/>
      <c r="HD15" s="572"/>
      <c r="HE15" s="572"/>
      <c r="HF15" s="572"/>
      <c r="HG15" s="573"/>
      <c r="HH15" s="454"/>
      <c r="HI15" s="571" t="s">
        <v>1902</v>
      </c>
      <c r="HJ15" s="572"/>
      <c r="HK15" s="572"/>
      <c r="HL15" s="572"/>
      <c r="HM15" s="572"/>
      <c r="HN15" s="572"/>
      <c r="HO15" s="573"/>
      <c r="HP15" s="454"/>
      <c r="HQ15" s="571" t="s">
        <v>1902</v>
      </c>
      <c r="HR15" s="572"/>
      <c r="HS15" s="572"/>
      <c r="HT15" s="572"/>
      <c r="HU15" s="572"/>
      <c r="HV15" s="572"/>
      <c r="HW15" s="573"/>
      <c r="HX15" s="454"/>
      <c r="HY15" s="571" t="s">
        <v>1902</v>
      </c>
      <c r="HZ15" s="572"/>
      <c r="IA15" s="572"/>
      <c r="IB15" s="572"/>
      <c r="IC15" s="572"/>
      <c r="ID15" s="572"/>
      <c r="IE15" s="573"/>
      <c r="IF15" s="454"/>
      <c r="IG15" s="571" t="s">
        <v>1902</v>
      </c>
      <c r="IH15" s="572"/>
      <c r="II15" s="572"/>
      <c r="IJ15" s="572"/>
      <c r="IK15" s="572"/>
      <c r="IL15" s="572"/>
      <c r="IM15" s="573"/>
      <c r="IN15" s="454"/>
      <c r="IO15" s="571" t="s">
        <v>1902</v>
      </c>
      <c r="IP15" s="572"/>
      <c r="IQ15" s="572"/>
      <c r="IR15" s="572"/>
      <c r="IS15" s="572"/>
      <c r="IT15" s="572"/>
      <c r="IU15" s="573"/>
      <c r="IV15" s="454"/>
      <c r="IW15" s="571" t="s">
        <v>1902</v>
      </c>
      <c r="IX15" s="572"/>
      <c r="IY15" s="572"/>
      <c r="IZ15" s="572"/>
      <c r="JA15" s="572"/>
      <c r="JB15" s="572"/>
      <c r="JC15" s="573"/>
      <c r="JD15" s="454"/>
      <c r="JE15" s="571" t="s">
        <v>1902</v>
      </c>
      <c r="JF15" s="572"/>
      <c r="JG15" s="572"/>
      <c r="JH15" s="572"/>
      <c r="JI15" s="572"/>
      <c r="JJ15" s="572"/>
      <c r="JK15" s="573"/>
      <c r="JL15" s="454"/>
      <c r="JM15" s="571" t="s">
        <v>1898</v>
      </c>
      <c r="JN15" s="572"/>
      <c r="JO15" s="572"/>
      <c r="JP15" s="572"/>
      <c r="JQ15" s="572"/>
      <c r="JR15" s="572"/>
      <c r="JS15" s="573"/>
      <c r="JT15" s="454"/>
      <c r="JU15" s="571" t="s">
        <v>1902</v>
      </c>
      <c r="JV15" s="572"/>
      <c r="JW15" s="572"/>
      <c r="JX15" s="572"/>
      <c r="JY15" s="572"/>
      <c r="JZ15" s="572"/>
      <c r="KA15" s="573"/>
      <c r="KB15" s="454"/>
      <c r="KC15" s="571" t="s">
        <v>1809</v>
      </c>
      <c r="KD15" s="572"/>
      <c r="KE15" s="572"/>
      <c r="KF15" s="572"/>
      <c r="KG15" s="572"/>
      <c r="KH15" s="572"/>
      <c r="KI15" s="573"/>
      <c r="KJ15" s="578" t="s">
        <v>1810</v>
      </c>
      <c r="KK15" s="572"/>
      <c r="KL15" s="572"/>
      <c r="KM15" s="572"/>
      <c r="KN15" s="572"/>
      <c r="KO15" s="572"/>
      <c r="KP15" s="573"/>
      <c r="KQ15" s="578" t="s">
        <v>1896</v>
      </c>
      <c r="KR15" s="572"/>
      <c r="KS15" s="572"/>
      <c r="KT15" s="572"/>
      <c r="KU15" s="572"/>
      <c r="KV15" s="572"/>
      <c r="KW15" s="573"/>
      <c r="KX15" s="578" t="s">
        <v>1897</v>
      </c>
      <c r="KY15" s="572"/>
      <c r="KZ15" s="572"/>
      <c r="LA15" s="572"/>
      <c r="LB15" s="572"/>
      <c r="LC15" s="572"/>
      <c r="LD15" s="573"/>
      <c r="LE15" s="578" t="s">
        <v>1895</v>
      </c>
      <c r="LF15" s="572"/>
      <c r="LG15" s="572"/>
      <c r="LH15" s="572"/>
      <c r="LI15" s="572"/>
      <c r="LJ15" s="572"/>
      <c r="LK15" s="573"/>
      <c r="LL15" s="578" t="s">
        <v>1894</v>
      </c>
      <c r="LM15" s="572"/>
      <c r="LN15" s="572"/>
      <c r="LO15" s="572"/>
      <c r="LP15" s="572"/>
      <c r="LQ15" s="572"/>
      <c r="LR15" s="573"/>
      <c r="LS15" s="578" t="s">
        <v>1811</v>
      </c>
      <c r="LT15" s="572"/>
      <c r="LU15" s="572"/>
      <c r="LV15" s="572"/>
      <c r="LW15" s="572"/>
      <c r="LX15" s="572"/>
      <c r="LY15" s="573"/>
      <c r="LZ15" s="578" t="s">
        <v>1811</v>
      </c>
      <c r="MA15" s="572"/>
      <c r="MB15" s="572"/>
      <c r="MC15" s="572"/>
      <c r="MD15" s="572"/>
      <c r="ME15" s="572"/>
      <c r="MF15" s="573"/>
      <c r="MG15" s="454"/>
      <c r="MH15" s="571" t="s">
        <v>1902</v>
      </c>
      <c r="MI15" s="572"/>
      <c r="MJ15" s="572"/>
      <c r="MK15" s="572"/>
      <c r="ML15" s="572"/>
      <c r="MM15" s="572"/>
      <c r="MN15" s="573"/>
      <c r="MO15" s="571" t="s">
        <v>1902</v>
      </c>
      <c r="MP15" s="572"/>
      <c r="MQ15" s="572"/>
      <c r="MR15" s="572"/>
      <c r="MS15" s="572"/>
      <c r="MT15" s="572"/>
      <c r="MU15" s="573"/>
      <c r="MV15" s="454"/>
      <c r="MW15" s="571" t="s">
        <v>1902</v>
      </c>
      <c r="MX15" s="572"/>
      <c r="MY15" s="572"/>
      <c r="MZ15" s="572"/>
      <c r="NA15" s="572"/>
      <c r="NB15" s="572"/>
      <c r="NC15" s="573"/>
      <c r="ND15" s="454"/>
      <c r="NE15" s="571" t="s">
        <v>1902</v>
      </c>
      <c r="NF15" s="572"/>
      <c r="NG15" s="572"/>
      <c r="NH15" s="572"/>
      <c r="NI15" s="572"/>
      <c r="NJ15" s="572"/>
      <c r="NK15" s="573"/>
      <c r="NL15" s="454"/>
      <c r="NM15" s="571" t="s">
        <v>1902</v>
      </c>
      <c r="NN15" s="572"/>
      <c r="NO15" s="572"/>
      <c r="NP15" s="572"/>
      <c r="NQ15" s="572"/>
      <c r="NR15" s="572"/>
      <c r="NS15" s="573"/>
      <c r="NT15" s="572" t="s">
        <v>1811</v>
      </c>
      <c r="NU15" s="572"/>
      <c r="NV15" s="572"/>
      <c r="NW15" s="572"/>
      <c r="NX15" s="572"/>
      <c r="NY15" s="572"/>
      <c r="NZ15" s="573"/>
      <c r="OA15" s="454"/>
      <c r="OB15" s="571" t="s">
        <v>1902</v>
      </c>
      <c r="OC15" s="572"/>
      <c r="OD15" s="572"/>
      <c r="OE15" s="572"/>
      <c r="OF15" s="572"/>
      <c r="OG15" s="572"/>
      <c r="OH15" s="573"/>
      <c r="OI15" s="454"/>
      <c r="OJ15" s="571" t="s">
        <v>1902</v>
      </c>
      <c r="OK15" s="572"/>
      <c r="OL15" s="572"/>
      <c r="OM15" s="572"/>
      <c r="ON15" s="572"/>
      <c r="OO15" s="572"/>
      <c r="OP15" s="573"/>
      <c r="OQ15" s="454"/>
      <c r="OR15" s="571" t="s">
        <v>1902</v>
      </c>
      <c r="OS15" s="572"/>
      <c r="OT15" s="572"/>
      <c r="OU15" s="572"/>
      <c r="OV15" s="572"/>
      <c r="OW15" s="572"/>
      <c r="OX15" s="573"/>
      <c r="OY15" s="454"/>
      <c r="OZ15" s="571" t="s">
        <v>1898</v>
      </c>
      <c r="PA15" s="572"/>
      <c r="PB15" s="572"/>
      <c r="PC15" s="572"/>
      <c r="PD15" s="572"/>
      <c r="PE15" s="572"/>
      <c r="PF15" s="573"/>
      <c r="PG15" s="572" t="s">
        <v>1811</v>
      </c>
      <c r="PH15" s="572"/>
      <c r="PI15" s="572"/>
      <c r="PJ15" s="572"/>
      <c r="PK15" s="572"/>
      <c r="PL15" s="572"/>
      <c r="PM15" s="573"/>
      <c r="PN15" s="454"/>
      <c r="PO15" s="571" t="s">
        <v>1898</v>
      </c>
      <c r="PP15" s="572"/>
      <c r="PQ15" s="572"/>
      <c r="PR15" s="572"/>
      <c r="PS15" s="572"/>
      <c r="PT15" s="572"/>
      <c r="PU15" s="573"/>
      <c r="PV15" s="572" t="s">
        <v>1928</v>
      </c>
      <c r="PW15" s="572"/>
      <c r="PX15" s="572"/>
      <c r="PY15" s="572"/>
      <c r="PZ15" s="572"/>
      <c r="QA15" s="572"/>
      <c r="QB15" s="573"/>
      <c r="QC15" s="578" t="s">
        <v>1811</v>
      </c>
      <c r="QD15" s="572"/>
      <c r="QE15" s="572"/>
      <c r="QF15" s="572"/>
      <c r="QG15" s="572"/>
      <c r="QH15" s="572"/>
      <c r="QI15" s="573"/>
      <c r="QJ15" s="454"/>
      <c r="QK15" s="571" t="s">
        <v>1902</v>
      </c>
      <c r="QL15" s="572"/>
      <c r="QM15" s="572"/>
      <c r="QN15" s="572"/>
      <c r="QO15" s="572"/>
      <c r="QP15" s="572"/>
      <c r="QQ15" s="573"/>
      <c r="QR15" s="572" t="s">
        <v>1811</v>
      </c>
      <c r="QS15" s="572"/>
      <c r="QT15" s="572"/>
      <c r="QU15" s="572"/>
      <c r="QV15" s="572"/>
      <c r="QW15" s="572"/>
      <c r="QX15" s="573"/>
      <c r="QY15" s="454"/>
      <c r="QZ15" s="571" t="s">
        <v>1902</v>
      </c>
      <c r="RA15" s="572"/>
      <c r="RB15" s="572"/>
      <c r="RC15" s="572"/>
      <c r="RD15" s="572"/>
      <c r="RE15" s="572"/>
      <c r="RF15" s="573"/>
      <c r="RG15" s="454"/>
      <c r="RH15" s="571" t="s">
        <v>1898</v>
      </c>
      <c r="RI15" s="572"/>
      <c r="RJ15" s="572"/>
      <c r="RK15" s="572"/>
      <c r="RL15" s="572"/>
      <c r="RM15" s="572"/>
      <c r="RN15" s="573"/>
      <c r="RO15" s="578" t="s">
        <v>1811</v>
      </c>
      <c r="RP15" s="572"/>
      <c r="RQ15" s="572"/>
      <c r="RR15" s="572"/>
      <c r="RS15" s="572"/>
      <c r="RT15" s="572"/>
      <c r="RU15" s="573"/>
      <c r="RV15" s="454"/>
      <c r="RW15" s="571" t="s">
        <v>1902</v>
      </c>
      <c r="RX15" s="572"/>
      <c r="RY15" s="572"/>
      <c r="RZ15" s="572"/>
      <c r="SA15" s="572"/>
      <c r="SB15" s="572"/>
      <c r="SC15" s="573"/>
      <c r="SD15" s="454"/>
      <c r="SE15" s="571" t="s">
        <v>1812</v>
      </c>
      <c r="SF15" s="572"/>
      <c r="SG15" s="572"/>
      <c r="SH15" s="572"/>
      <c r="SI15" s="572"/>
      <c r="SJ15" s="572"/>
      <c r="SK15" s="573"/>
      <c r="SL15" s="578" t="s">
        <v>1813</v>
      </c>
      <c r="SM15" s="572"/>
      <c r="SN15" s="572"/>
      <c r="SO15" s="572"/>
      <c r="SP15" s="572"/>
      <c r="SQ15" s="572"/>
      <c r="SR15" s="573"/>
      <c r="SS15" s="578" t="s">
        <v>1814</v>
      </c>
      <c r="ST15" s="572"/>
      <c r="SU15" s="572"/>
      <c r="SV15" s="572"/>
      <c r="SW15" s="572"/>
      <c r="SX15" s="572"/>
      <c r="SY15" s="573"/>
      <c r="SZ15" s="578" t="s">
        <v>1815</v>
      </c>
      <c r="TA15" s="572"/>
      <c r="TB15" s="572"/>
      <c r="TC15" s="572"/>
      <c r="TD15" s="572"/>
      <c r="TE15" s="572"/>
      <c r="TF15" s="573"/>
      <c r="TG15" s="578" t="s">
        <v>1816</v>
      </c>
      <c r="TH15" s="572"/>
      <c r="TI15" s="572"/>
      <c r="TJ15" s="572"/>
      <c r="TK15" s="572"/>
      <c r="TL15" s="572"/>
      <c r="TM15" s="573"/>
      <c r="TN15" s="578" t="s">
        <v>1899</v>
      </c>
      <c r="TO15" s="572"/>
      <c r="TP15" s="572"/>
      <c r="TQ15" s="572"/>
      <c r="TR15" s="572"/>
      <c r="TS15" s="572"/>
      <c r="TT15" s="573"/>
      <c r="TU15" s="578" t="s">
        <v>1811</v>
      </c>
      <c r="TV15" s="572"/>
      <c r="TW15" s="572"/>
      <c r="TX15" s="572"/>
      <c r="TY15" s="572"/>
      <c r="TZ15" s="572"/>
      <c r="UA15" s="573"/>
      <c r="UB15" s="454"/>
      <c r="UC15" s="571" t="s">
        <v>1902</v>
      </c>
      <c r="UD15" s="572"/>
      <c r="UE15" s="572"/>
      <c r="UF15" s="572"/>
      <c r="UG15" s="572"/>
      <c r="UH15" s="572"/>
      <c r="UI15" s="573"/>
      <c r="UJ15" s="454"/>
      <c r="UK15" s="571" t="s">
        <v>1902</v>
      </c>
      <c r="UL15" s="572"/>
      <c r="UM15" s="572"/>
      <c r="UN15" s="572"/>
      <c r="UO15" s="572"/>
      <c r="UP15" s="572"/>
      <c r="UQ15" s="573"/>
      <c r="UR15" s="454"/>
      <c r="US15" s="571" t="s">
        <v>1902</v>
      </c>
      <c r="UT15" s="572"/>
      <c r="UU15" s="572"/>
      <c r="UV15" s="572"/>
      <c r="UW15" s="572"/>
      <c r="UX15" s="572"/>
      <c r="UY15" s="573"/>
      <c r="UZ15" s="454"/>
      <c r="VA15" s="571" t="s">
        <v>1902</v>
      </c>
      <c r="VB15" s="572"/>
      <c r="VC15" s="572"/>
      <c r="VD15" s="572"/>
      <c r="VE15" s="572"/>
      <c r="VF15" s="572"/>
      <c r="VG15" s="573"/>
      <c r="VH15" s="454"/>
      <c r="VI15" s="571" t="s">
        <v>1902</v>
      </c>
      <c r="VJ15" s="572"/>
      <c r="VK15" s="572"/>
      <c r="VL15" s="572"/>
      <c r="VM15" s="572"/>
      <c r="VN15" s="572"/>
      <c r="VO15" s="573"/>
      <c r="VP15" s="454"/>
      <c r="VQ15" s="571" t="s">
        <v>1900</v>
      </c>
      <c r="VR15" s="572"/>
      <c r="VS15" s="572"/>
      <c r="VT15" s="572"/>
      <c r="VU15" s="572"/>
      <c r="VV15" s="572"/>
      <c r="VW15" s="573"/>
      <c r="VX15" s="578" t="s">
        <v>1811</v>
      </c>
      <c r="VY15" s="572"/>
      <c r="VZ15" s="572"/>
      <c r="WA15" s="572"/>
      <c r="WB15" s="572"/>
      <c r="WC15" s="572"/>
      <c r="WD15" s="573"/>
      <c r="WE15" s="454"/>
      <c r="WF15" s="571" t="s">
        <v>1902</v>
      </c>
      <c r="WG15" s="572"/>
      <c r="WH15" s="572"/>
      <c r="WI15" s="572"/>
      <c r="WJ15" s="572"/>
      <c r="WK15" s="572"/>
      <c r="WL15" s="573"/>
      <c r="WM15" s="454"/>
      <c r="WN15" s="571" t="s">
        <v>1902</v>
      </c>
      <c r="WO15" s="572"/>
      <c r="WP15" s="572"/>
      <c r="WQ15" s="572"/>
      <c r="WR15" s="572"/>
      <c r="WS15" s="572"/>
      <c r="WT15" s="573"/>
      <c r="WU15" s="454"/>
      <c r="WV15" s="571" t="s">
        <v>1902</v>
      </c>
      <c r="WW15" s="572"/>
      <c r="WX15" s="572"/>
      <c r="WY15" s="572"/>
      <c r="WZ15" s="572"/>
      <c r="XA15" s="572"/>
      <c r="XB15" s="573"/>
      <c r="XC15" s="440">
        <v>0</v>
      </c>
    </row>
    <row r="16" spans="1:627" s="477" customFormat="1" ht="31.5" customHeight="1" outlineLevel="1" thickBot="1" x14ac:dyDescent="0.3">
      <c r="A16" s="6"/>
      <c r="B16" s="563"/>
      <c r="C16" s="500">
        <f>D13-D9</f>
        <v>-4</v>
      </c>
      <c r="D16" s="501">
        <f>D14-D10</f>
        <v>4</v>
      </c>
      <c r="E16" s="442"/>
      <c r="F16" s="339" t="s">
        <v>1721</v>
      </c>
      <c r="G16" s="261" t="s">
        <v>1718</v>
      </c>
      <c r="H16" s="261" t="s">
        <v>1719</v>
      </c>
      <c r="I16" s="261" t="s">
        <v>1888</v>
      </c>
      <c r="J16" s="339" t="s">
        <v>1836</v>
      </c>
      <c r="K16" s="339" t="s">
        <v>1837</v>
      </c>
      <c r="L16" s="329" t="s">
        <v>1720</v>
      </c>
      <c r="M16" s="455"/>
      <c r="N16" s="409" t="s">
        <v>1721</v>
      </c>
      <c r="O16" s="261" t="s">
        <v>1718</v>
      </c>
      <c r="P16" s="261" t="s">
        <v>1719</v>
      </c>
      <c r="Q16" s="261" t="s">
        <v>1888</v>
      </c>
      <c r="R16" s="339" t="s">
        <v>1836</v>
      </c>
      <c r="S16" s="493" t="s">
        <v>1929</v>
      </c>
      <c r="T16" s="383" t="s">
        <v>1720</v>
      </c>
      <c r="U16" s="455"/>
      <c r="V16" s="409" t="s">
        <v>1721</v>
      </c>
      <c r="W16" s="261" t="s">
        <v>1718</v>
      </c>
      <c r="X16" s="261" t="s">
        <v>1719</v>
      </c>
      <c r="Y16" s="261" t="s">
        <v>1888</v>
      </c>
      <c r="Z16" s="339" t="s">
        <v>1836</v>
      </c>
      <c r="AA16" s="493" t="s">
        <v>1929</v>
      </c>
      <c r="AB16" s="492" t="s">
        <v>1720</v>
      </c>
      <c r="AC16" s="455"/>
      <c r="AD16" s="409" t="s">
        <v>1721</v>
      </c>
      <c r="AE16" s="261" t="s">
        <v>1718</v>
      </c>
      <c r="AF16" s="261" t="s">
        <v>1719</v>
      </c>
      <c r="AG16" s="261" t="s">
        <v>1888</v>
      </c>
      <c r="AH16" s="339" t="s">
        <v>1836</v>
      </c>
      <c r="AI16" s="493" t="s">
        <v>1929</v>
      </c>
      <c r="AJ16" s="492" t="s">
        <v>1720</v>
      </c>
      <c r="AK16" s="455"/>
      <c r="AL16" s="409" t="s">
        <v>1721</v>
      </c>
      <c r="AM16" s="261" t="s">
        <v>1718</v>
      </c>
      <c r="AN16" s="261" t="s">
        <v>1719</v>
      </c>
      <c r="AO16" s="261" t="s">
        <v>1888</v>
      </c>
      <c r="AP16" s="339" t="s">
        <v>1836</v>
      </c>
      <c r="AQ16" s="493" t="s">
        <v>1929</v>
      </c>
      <c r="AR16" s="492" t="s">
        <v>1720</v>
      </c>
      <c r="AS16" s="409" t="s">
        <v>1721</v>
      </c>
      <c r="AT16" s="261" t="s">
        <v>1718</v>
      </c>
      <c r="AU16" s="261" t="s">
        <v>1719</v>
      </c>
      <c r="AV16" s="261" t="s">
        <v>1888</v>
      </c>
      <c r="AW16" s="339" t="s">
        <v>1836</v>
      </c>
      <c r="AX16" s="493" t="s">
        <v>1929</v>
      </c>
      <c r="AY16" s="492" t="s">
        <v>1720</v>
      </c>
      <c r="AZ16" s="455"/>
      <c r="BA16" s="409" t="s">
        <v>1721</v>
      </c>
      <c r="BB16" s="261" t="s">
        <v>1718</v>
      </c>
      <c r="BC16" s="261" t="s">
        <v>1719</v>
      </c>
      <c r="BD16" s="261" t="s">
        <v>1888</v>
      </c>
      <c r="BE16" s="339" t="s">
        <v>1836</v>
      </c>
      <c r="BF16" s="493" t="s">
        <v>1929</v>
      </c>
      <c r="BG16" s="492" t="s">
        <v>1720</v>
      </c>
      <c r="BH16" s="409" t="s">
        <v>1721</v>
      </c>
      <c r="BI16" s="261" t="s">
        <v>1718</v>
      </c>
      <c r="BJ16" s="261" t="s">
        <v>1719</v>
      </c>
      <c r="BK16" s="261" t="s">
        <v>1888</v>
      </c>
      <c r="BL16" s="339" t="s">
        <v>1836</v>
      </c>
      <c r="BM16" s="493" t="s">
        <v>1929</v>
      </c>
      <c r="BN16" s="492" t="s">
        <v>1720</v>
      </c>
      <c r="BO16" s="455"/>
      <c r="BP16" s="409" t="s">
        <v>1721</v>
      </c>
      <c r="BQ16" s="261" t="s">
        <v>1718</v>
      </c>
      <c r="BR16" s="261" t="s">
        <v>1719</v>
      </c>
      <c r="BS16" s="261" t="s">
        <v>1888</v>
      </c>
      <c r="BT16" s="339" t="s">
        <v>1836</v>
      </c>
      <c r="BU16" s="493" t="s">
        <v>1929</v>
      </c>
      <c r="BV16" s="492" t="s">
        <v>1720</v>
      </c>
      <c r="BW16" s="455"/>
      <c r="BX16" s="409" t="s">
        <v>1721</v>
      </c>
      <c r="BY16" s="261" t="s">
        <v>1718</v>
      </c>
      <c r="BZ16" s="261" t="s">
        <v>1719</v>
      </c>
      <c r="CA16" s="261" t="s">
        <v>1888</v>
      </c>
      <c r="CB16" s="339" t="s">
        <v>1836</v>
      </c>
      <c r="CC16" s="493" t="s">
        <v>1929</v>
      </c>
      <c r="CD16" s="492" t="s">
        <v>1720</v>
      </c>
      <c r="CE16" s="455"/>
      <c r="CF16" s="409" t="s">
        <v>1721</v>
      </c>
      <c r="CG16" s="261" t="s">
        <v>1718</v>
      </c>
      <c r="CH16" s="261" t="s">
        <v>1719</v>
      </c>
      <c r="CI16" s="261" t="s">
        <v>1888</v>
      </c>
      <c r="CJ16" s="339" t="s">
        <v>1836</v>
      </c>
      <c r="CK16" s="493" t="s">
        <v>1929</v>
      </c>
      <c r="CL16" s="492" t="s">
        <v>1720</v>
      </c>
      <c r="CM16" s="455"/>
      <c r="CN16" s="409" t="s">
        <v>1721</v>
      </c>
      <c r="CO16" s="261" t="s">
        <v>1718</v>
      </c>
      <c r="CP16" s="261" t="s">
        <v>1719</v>
      </c>
      <c r="CQ16" s="261" t="s">
        <v>1888</v>
      </c>
      <c r="CR16" s="339" t="s">
        <v>1836</v>
      </c>
      <c r="CS16" s="493" t="s">
        <v>1929</v>
      </c>
      <c r="CT16" s="492" t="s">
        <v>1720</v>
      </c>
      <c r="CU16" s="455"/>
      <c r="CV16" s="409" t="s">
        <v>1721</v>
      </c>
      <c r="CW16" s="261" t="s">
        <v>1718</v>
      </c>
      <c r="CX16" s="261" t="s">
        <v>1719</v>
      </c>
      <c r="CY16" s="261" t="s">
        <v>1888</v>
      </c>
      <c r="CZ16" s="339" t="s">
        <v>1836</v>
      </c>
      <c r="DA16" s="493" t="s">
        <v>1929</v>
      </c>
      <c r="DB16" s="492" t="s">
        <v>1720</v>
      </c>
      <c r="DC16" s="455"/>
      <c r="DD16" s="409" t="s">
        <v>1721</v>
      </c>
      <c r="DE16" s="261" t="s">
        <v>1718</v>
      </c>
      <c r="DF16" s="261" t="s">
        <v>1719</v>
      </c>
      <c r="DG16" s="261" t="s">
        <v>1888</v>
      </c>
      <c r="DH16" s="339" t="s">
        <v>1836</v>
      </c>
      <c r="DI16" s="493" t="s">
        <v>1929</v>
      </c>
      <c r="DJ16" s="492" t="s">
        <v>1720</v>
      </c>
      <c r="DK16" s="455"/>
      <c r="DL16" s="409" t="s">
        <v>1721</v>
      </c>
      <c r="DM16" s="261" t="s">
        <v>1718</v>
      </c>
      <c r="DN16" s="261" t="s">
        <v>1719</v>
      </c>
      <c r="DO16" s="261" t="s">
        <v>1888</v>
      </c>
      <c r="DP16" s="339" t="s">
        <v>1836</v>
      </c>
      <c r="DQ16" s="493" t="s">
        <v>1929</v>
      </c>
      <c r="DR16" s="492" t="s">
        <v>1720</v>
      </c>
      <c r="DS16" s="455"/>
      <c r="DT16" s="409" t="s">
        <v>1721</v>
      </c>
      <c r="DU16" s="261" t="s">
        <v>1718</v>
      </c>
      <c r="DV16" s="261" t="s">
        <v>1719</v>
      </c>
      <c r="DW16" s="261" t="s">
        <v>1888</v>
      </c>
      <c r="DX16" s="339" t="s">
        <v>1836</v>
      </c>
      <c r="DY16" s="493" t="s">
        <v>1929</v>
      </c>
      <c r="DZ16" s="492" t="s">
        <v>1720</v>
      </c>
      <c r="EA16" s="455"/>
      <c r="EB16" s="409" t="s">
        <v>1721</v>
      </c>
      <c r="EC16" s="261" t="s">
        <v>1718</v>
      </c>
      <c r="ED16" s="261" t="s">
        <v>1719</v>
      </c>
      <c r="EE16" s="261" t="s">
        <v>1888</v>
      </c>
      <c r="EF16" s="339" t="s">
        <v>1836</v>
      </c>
      <c r="EG16" s="493" t="s">
        <v>1929</v>
      </c>
      <c r="EH16" s="492" t="s">
        <v>1720</v>
      </c>
      <c r="EI16" s="455"/>
      <c r="EJ16" s="409" t="s">
        <v>1721</v>
      </c>
      <c r="EK16" s="261" t="s">
        <v>1718</v>
      </c>
      <c r="EL16" s="261" t="s">
        <v>1719</v>
      </c>
      <c r="EM16" s="261" t="s">
        <v>1888</v>
      </c>
      <c r="EN16" s="339" t="s">
        <v>1836</v>
      </c>
      <c r="EO16" s="493" t="s">
        <v>1929</v>
      </c>
      <c r="EP16" s="492" t="s">
        <v>1720</v>
      </c>
      <c r="EQ16" s="455"/>
      <c r="ER16" s="409" t="s">
        <v>1721</v>
      </c>
      <c r="ES16" s="261" t="s">
        <v>1718</v>
      </c>
      <c r="ET16" s="261" t="s">
        <v>1719</v>
      </c>
      <c r="EU16" s="261" t="s">
        <v>1888</v>
      </c>
      <c r="EV16" s="339" t="s">
        <v>1836</v>
      </c>
      <c r="EW16" s="493" t="s">
        <v>1929</v>
      </c>
      <c r="EX16" s="492" t="s">
        <v>1720</v>
      </c>
      <c r="EY16" s="455"/>
      <c r="EZ16" s="409" t="s">
        <v>1721</v>
      </c>
      <c r="FA16" s="261" t="s">
        <v>1718</v>
      </c>
      <c r="FB16" s="261" t="s">
        <v>1719</v>
      </c>
      <c r="FC16" s="261" t="s">
        <v>1888</v>
      </c>
      <c r="FD16" s="339" t="s">
        <v>1836</v>
      </c>
      <c r="FE16" s="493" t="s">
        <v>1929</v>
      </c>
      <c r="FF16" s="492" t="s">
        <v>1720</v>
      </c>
      <c r="FG16" s="455"/>
      <c r="FH16" s="409" t="s">
        <v>1721</v>
      </c>
      <c r="FI16" s="261" t="s">
        <v>1718</v>
      </c>
      <c r="FJ16" s="261" t="s">
        <v>1719</v>
      </c>
      <c r="FK16" s="261" t="s">
        <v>1888</v>
      </c>
      <c r="FL16" s="339" t="s">
        <v>1836</v>
      </c>
      <c r="FM16" s="493" t="s">
        <v>1929</v>
      </c>
      <c r="FN16" s="492" t="s">
        <v>1720</v>
      </c>
      <c r="FO16" s="455"/>
      <c r="FP16" s="409" t="s">
        <v>1721</v>
      </c>
      <c r="FQ16" s="261" t="s">
        <v>1718</v>
      </c>
      <c r="FR16" s="261" t="s">
        <v>1719</v>
      </c>
      <c r="FS16" s="261" t="s">
        <v>1888</v>
      </c>
      <c r="FT16" s="339" t="s">
        <v>1836</v>
      </c>
      <c r="FU16" s="493" t="s">
        <v>1929</v>
      </c>
      <c r="FV16" s="492" t="s">
        <v>1720</v>
      </c>
      <c r="FW16" s="455"/>
      <c r="FX16" s="409" t="s">
        <v>1721</v>
      </c>
      <c r="FY16" s="261" t="s">
        <v>1718</v>
      </c>
      <c r="FZ16" s="261" t="s">
        <v>1719</v>
      </c>
      <c r="GA16" s="261" t="s">
        <v>1888</v>
      </c>
      <c r="GB16" s="339" t="s">
        <v>1836</v>
      </c>
      <c r="GC16" s="493" t="s">
        <v>1929</v>
      </c>
      <c r="GD16" s="492" t="s">
        <v>1720</v>
      </c>
      <c r="GE16" s="339" t="s">
        <v>1721</v>
      </c>
      <c r="GF16" s="261" t="s">
        <v>1718</v>
      </c>
      <c r="GG16" s="261" t="s">
        <v>1719</v>
      </c>
      <c r="GH16" s="261" t="s">
        <v>1888</v>
      </c>
      <c r="GI16" s="339" t="s">
        <v>1836</v>
      </c>
      <c r="GJ16" s="493" t="s">
        <v>1929</v>
      </c>
      <c r="GK16" s="492" t="s">
        <v>1720</v>
      </c>
      <c r="GL16" s="339" t="s">
        <v>1721</v>
      </c>
      <c r="GM16" s="261" t="s">
        <v>1718</v>
      </c>
      <c r="GN16" s="261" t="s">
        <v>1719</v>
      </c>
      <c r="GO16" s="261" t="s">
        <v>1888</v>
      </c>
      <c r="GP16" s="339" t="s">
        <v>1836</v>
      </c>
      <c r="GQ16" s="493" t="s">
        <v>1929</v>
      </c>
      <c r="GR16" s="492" t="s">
        <v>1720</v>
      </c>
      <c r="GS16" s="339" t="s">
        <v>1721</v>
      </c>
      <c r="GT16" s="261" t="s">
        <v>1718</v>
      </c>
      <c r="GU16" s="261" t="s">
        <v>1719</v>
      </c>
      <c r="GV16" s="261" t="s">
        <v>1888</v>
      </c>
      <c r="GW16" s="339" t="s">
        <v>1836</v>
      </c>
      <c r="GX16" s="493" t="s">
        <v>1929</v>
      </c>
      <c r="GY16" s="492" t="s">
        <v>1720</v>
      </c>
      <c r="GZ16" s="455"/>
      <c r="HA16" s="409" t="s">
        <v>1721</v>
      </c>
      <c r="HB16" s="261" t="s">
        <v>1718</v>
      </c>
      <c r="HC16" s="261" t="s">
        <v>1719</v>
      </c>
      <c r="HD16" s="261" t="s">
        <v>1888</v>
      </c>
      <c r="HE16" s="339" t="s">
        <v>1836</v>
      </c>
      <c r="HF16" s="493" t="s">
        <v>1929</v>
      </c>
      <c r="HG16" s="492" t="s">
        <v>1720</v>
      </c>
      <c r="HH16" s="455"/>
      <c r="HI16" s="409" t="s">
        <v>1721</v>
      </c>
      <c r="HJ16" s="261" t="s">
        <v>1718</v>
      </c>
      <c r="HK16" s="261" t="s">
        <v>1719</v>
      </c>
      <c r="HL16" s="261" t="s">
        <v>1888</v>
      </c>
      <c r="HM16" s="339" t="s">
        <v>1836</v>
      </c>
      <c r="HN16" s="493" t="s">
        <v>1929</v>
      </c>
      <c r="HO16" s="492" t="s">
        <v>1720</v>
      </c>
      <c r="HP16" s="455"/>
      <c r="HQ16" s="409" t="s">
        <v>1721</v>
      </c>
      <c r="HR16" s="261" t="s">
        <v>1718</v>
      </c>
      <c r="HS16" s="261" t="s">
        <v>1719</v>
      </c>
      <c r="HT16" s="261" t="s">
        <v>1888</v>
      </c>
      <c r="HU16" s="339" t="s">
        <v>1836</v>
      </c>
      <c r="HV16" s="493" t="s">
        <v>1929</v>
      </c>
      <c r="HW16" s="492" t="s">
        <v>1720</v>
      </c>
      <c r="HX16" s="455"/>
      <c r="HY16" s="409" t="s">
        <v>1721</v>
      </c>
      <c r="HZ16" s="261" t="s">
        <v>1718</v>
      </c>
      <c r="IA16" s="261" t="s">
        <v>1719</v>
      </c>
      <c r="IB16" s="261" t="s">
        <v>1888</v>
      </c>
      <c r="IC16" s="339" t="s">
        <v>1836</v>
      </c>
      <c r="ID16" s="493" t="s">
        <v>1929</v>
      </c>
      <c r="IE16" s="492" t="s">
        <v>1720</v>
      </c>
      <c r="IF16" s="455"/>
      <c r="IG16" s="409" t="s">
        <v>1721</v>
      </c>
      <c r="IH16" s="261" t="s">
        <v>1718</v>
      </c>
      <c r="II16" s="261" t="s">
        <v>1719</v>
      </c>
      <c r="IJ16" s="261" t="s">
        <v>1888</v>
      </c>
      <c r="IK16" s="339" t="s">
        <v>1836</v>
      </c>
      <c r="IL16" s="493" t="s">
        <v>1929</v>
      </c>
      <c r="IM16" s="492" t="s">
        <v>1720</v>
      </c>
      <c r="IN16" s="455"/>
      <c r="IO16" s="409" t="s">
        <v>1721</v>
      </c>
      <c r="IP16" s="261" t="s">
        <v>1718</v>
      </c>
      <c r="IQ16" s="261" t="s">
        <v>1719</v>
      </c>
      <c r="IR16" s="261" t="s">
        <v>1888</v>
      </c>
      <c r="IS16" s="339" t="s">
        <v>1836</v>
      </c>
      <c r="IT16" s="493" t="s">
        <v>1929</v>
      </c>
      <c r="IU16" s="492" t="s">
        <v>1720</v>
      </c>
      <c r="IV16" s="455"/>
      <c r="IW16" s="409" t="s">
        <v>1721</v>
      </c>
      <c r="IX16" s="261" t="s">
        <v>1718</v>
      </c>
      <c r="IY16" s="261" t="s">
        <v>1719</v>
      </c>
      <c r="IZ16" s="261" t="s">
        <v>1888</v>
      </c>
      <c r="JA16" s="339" t="s">
        <v>1836</v>
      </c>
      <c r="JB16" s="493" t="s">
        <v>1929</v>
      </c>
      <c r="JC16" s="492" t="s">
        <v>1720</v>
      </c>
      <c r="JD16" s="455"/>
      <c r="JE16" s="409" t="s">
        <v>1721</v>
      </c>
      <c r="JF16" s="261" t="s">
        <v>1718</v>
      </c>
      <c r="JG16" s="261" t="s">
        <v>1719</v>
      </c>
      <c r="JH16" s="261" t="s">
        <v>1888</v>
      </c>
      <c r="JI16" s="339" t="s">
        <v>1836</v>
      </c>
      <c r="JJ16" s="493" t="s">
        <v>1929</v>
      </c>
      <c r="JK16" s="492" t="s">
        <v>1720</v>
      </c>
      <c r="JL16" s="455"/>
      <c r="JM16" s="409" t="s">
        <v>1721</v>
      </c>
      <c r="JN16" s="261" t="s">
        <v>1718</v>
      </c>
      <c r="JO16" s="261" t="s">
        <v>1719</v>
      </c>
      <c r="JP16" s="261" t="s">
        <v>1888</v>
      </c>
      <c r="JQ16" s="339" t="s">
        <v>1836</v>
      </c>
      <c r="JR16" s="493" t="s">
        <v>1929</v>
      </c>
      <c r="JS16" s="492" t="s">
        <v>1720</v>
      </c>
      <c r="JT16" s="455"/>
      <c r="JU16" s="409" t="s">
        <v>1721</v>
      </c>
      <c r="JV16" s="261" t="s">
        <v>1718</v>
      </c>
      <c r="JW16" s="261" t="s">
        <v>1719</v>
      </c>
      <c r="JX16" s="261" t="s">
        <v>1888</v>
      </c>
      <c r="JY16" s="339" t="s">
        <v>1836</v>
      </c>
      <c r="JZ16" s="493" t="s">
        <v>1929</v>
      </c>
      <c r="KA16" s="492" t="s">
        <v>1720</v>
      </c>
      <c r="KB16" s="455"/>
      <c r="KC16" s="409" t="s">
        <v>1721</v>
      </c>
      <c r="KD16" s="261" t="s">
        <v>1718</v>
      </c>
      <c r="KE16" s="261" t="s">
        <v>1719</v>
      </c>
      <c r="KF16" s="261" t="s">
        <v>1888</v>
      </c>
      <c r="KG16" s="339" t="s">
        <v>1836</v>
      </c>
      <c r="KH16" s="493" t="s">
        <v>1929</v>
      </c>
      <c r="KI16" s="492" t="s">
        <v>1720</v>
      </c>
      <c r="KJ16" s="339" t="s">
        <v>1721</v>
      </c>
      <c r="KK16" s="261" t="s">
        <v>1718</v>
      </c>
      <c r="KL16" s="261" t="s">
        <v>1719</v>
      </c>
      <c r="KM16" s="261" t="s">
        <v>1888</v>
      </c>
      <c r="KN16" s="339" t="s">
        <v>1836</v>
      </c>
      <c r="KO16" s="493" t="s">
        <v>1929</v>
      </c>
      <c r="KP16" s="492" t="s">
        <v>1720</v>
      </c>
      <c r="KQ16" s="339" t="s">
        <v>1721</v>
      </c>
      <c r="KR16" s="261" t="s">
        <v>1718</v>
      </c>
      <c r="KS16" s="261" t="s">
        <v>1719</v>
      </c>
      <c r="KT16" s="261" t="s">
        <v>1888</v>
      </c>
      <c r="KU16" s="339" t="s">
        <v>1836</v>
      </c>
      <c r="KV16" s="493" t="s">
        <v>1929</v>
      </c>
      <c r="KW16" s="492" t="s">
        <v>1720</v>
      </c>
      <c r="KX16" s="339" t="s">
        <v>1721</v>
      </c>
      <c r="KY16" s="261" t="s">
        <v>1718</v>
      </c>
      <c r="KZ16" s="261" t="s">
        <v>1719</v>
      </c>
      <c r="LA16" s="261" t="s">
        <v>1888</v>
      </c>
      <c r="LB16" s="339" t="s">
        <v>1836</v>
      </c>
      <c r="LC16" s="493" t="s">
        <v>1929</v>
      </c>
      <c r="LD16" s="492" t="s">
        <v>1720</v>
      </c>
      <c r="LE16" s="339" t="s">
        <v>1721</v>
      </c>
      <c r="LF16" s="261" t="s">
        <v>1718</v>
      </c>
      <c r="LG16" s="261" t="s">
        <v>1719</v>
      </c>
      <c r="LH16" s="261" t="s">
        <v>1888</v>
      </c>
      <c r="LI16" s="339" t="s">
        <v>1836</v>
      </c>
      <c r="LJ16" s="493" t="s">
        <v>1929</v>
      </c>
      <c r="LK16" s="492" t="s">
        <v>1720</v>
      </c>
      <c r="LL16" s="339" t="s">
        <v>1721</v>
      </c>
      <c r="LM16" s="261" t="s">
        <v>1718</v>
      </c>
      <c r="LN16" s="261" t="s">
        <v>1719</v>
      </c>
      <c r="LO16" s="261" t="s">
        <v>1888</v>
      </c>
      <c r="LP16" s="339" t="s">
        <v>1836</v>
      </c>
      <c r="LQ16" s="493" t="s">
        <v>1929</v>
      </c>
      <c r="LR16" s="492" t="s">
        <v>1720</v>
      </c>
      <c r="LS16" s="339" t="s">
        <v>1721</v>
      </c>
      <c r="LT16" s="261" t="s">
        <v>1718</v>
      </c>
      <c r="LU16" s="261" t="s">
        <v>1719</v>
      </c>
      <c r="LV16" s="261" t="s">
        <v>1888</v>
      </c>
      <c r="LW16" s="339" t="s">
        <v>1836</v>
      </c>
      <c r="LX16" s="493" t="s">
        <v>1929</v>
      </c>
      <c r="LY16" s="492" t="s">
        <v>1720</v>
      </c>
      <c r="LZ16" s="339" t="s">
        <v>1721</v>
      </c>
      <c r="MA16" s="261" t="s">
        <v>1718</v>
      </c>
      <c r="MB16" s="261" t="s">
        <v>1719</v>
      </c>
      <c r="MC16" s="261" t="s">
        <v>1888</v>
      </c>
      <c r="MD16" s="339" t="s">
        <v>1836</v>
      </c>
      <c r="ME16" s="493" t="s">
        <v>1929</v>
      </c>
      <c r="MF16" s="492" t="s">
        <v>1720</v>
      </c>
      <c r="MG16" s="455"/>
      <c r="MH16" s="409" t="s">
        <v>1721</v>
      </c>
      <c r="MI16" s="261" t="s">
        <v>1718</v>
      </c>
      <c r="MJ16" s="261" t="s">
        <v>1719</v>
      </c>
      <c r="MK16" s="261" t="s">
        <v>1888</v>
      </c>
      <c r="ML16" s="339" t="s">
        <v>1836</v>
      </c>
      <c r="MM16" s="493" t="s">
        <v>1929</v>
      </c>
      <c r="MN16" s="492" t="s">
        <v>1720</v>
      </c>
      <c r="MO16" s="409" t="s">
        <v>1721</v>
      </c>
      <c r="MP16" s="261" t="s">
        <v>1718</v>
      </c>
      <c r="MQ16" s="261" t="s">
        <v>1719</v>
      </c>
      <c r="MR16" s="261" t="s">
        <v>1888</v>
      </c>
      <c r="MS16" s="339" t="s">
        <v>1836</v>
      </c>
      <c r="MT16" s="493" t="s">
        <v>1929</v>
      </c>
      <c r="MU16" s="492" t="s">
        <v>1720</v>
      </c>
      <c r="MV16" s="455"/>
      <c r="MW16" s="409" t="s">
        <v>1721</v>
      </c>
      <c r="MX16" s="261" t="s">
        <v>1718</v>
      </c>
      <c r="MY16" s="261" t="s">
        <v>1719</v>
      </c>
      <c r="MZ16" s="261" t="s">
        <v>1888</v>
      </c>
      <c r="NA16" s="339" t="s">
        <v>1836</v>
      </c>
      <c r="NB16" s="493" t="s">
        <v>1929</v>
      </c>
      <c r="NC16" s="492" t="s">
        <v>1720</v>
      </c>
      <c r="ND16" s="455"/>
      <c r="NE16" s="409" t="s">
        <v>1721</v>
      </c>
      <c r="NF16" s="261" t="s">
        <v>1718</v>
      </c>
      <c r="NG16" s="261" t="s">
        <v>1719</v>
      </c>
      <c r="NH16" s="261" t="s">
        <v>1888</v>
      </c>
      <c r="NI16" s="339" t="s">
        <v>1836</v>
      </c>
      <c r="NJ16" s="493" t="s">
        <v>1929</v>
      </c>
      <c r="NK16" s="492" t="s">
        <v>1720</v>
      </c>
      <c r="NL16" s="455"/>
      <c r="NM16" s="409" t="s">
        <v>1721</v>
      </c>
      <c r="NN16" s="261" t="s">
        <v>1718</v>
      </c>
      <c r="NO16" s="261" t="s">
        <v>1719</v>
      </c>
      <c r="NP16" s="261" t="s">
        <v>1888</v>
      </c>
      <c r="NQ16" s="339" t="s">
        <v>1836</v>
      </c>
      <c r="NR16" s="493" t="s">
        <v>1929</v>
      </c>
      <c r="NS16" s="492" t="s">
        <v>1720</v>
      </c>
      <c r="NT16" s="339" t="s">
        <v>1721</v>
      </c>
      <c r="NU16" s="261" t="s">
        <v>1718</v>
      </c>
      <c r="NV16" s="261" t="s">
        <v>1719</v>
      </c>
      <c r="NW16" s="261" t="s">
        <v>1888</v>
      </c>
      <c r="NX16" s="339" t="s">
        <v>1836</v>
      </c>
      <c r="NY16" s="493" t="s">
        <v>1929</v>
      </c>
      <c r="NZ16" s="492" t="s">
        <v>1720</v>
      </c>
      <c r="OA16" s="455"/>
      <c r="OB16" s="409" t="s">
        <v>1721</v>
      </c>
      <c r="OC16" s="261" t="s">
        <v>1718</v>
      </c>
      <c r="OD16" s="261" t="s">
        <v>1719</v>
      </c>
      <c r="OE16" s="261" t="s">
        <v>1888</v>
      </c>
      <c r="OF16" s="339" t="s">
        <v>1836</v>
      </c>
      <c r="OG16" s="493" t="s">
        <v>1929</v>
      </c>
      <c r="OH16" s="492" t="s">
        <v>1720</v>
      </c>
      <c r="OI16" s="455"/>
      <c r="OJ16" s="409" t="s">
        <v>1721</v>
      </c>
      <c r="OK16" s="261" t="s">
        <v>1718</v>
      </c>
      <c r="OL16" s="261" t="s">
        <v>1719</v>
      </c>
      <c r="OM16" s="261" t="s">
        <v>1888</v>
      </c>
      <c r="ON16" s="339" t="s">
        <v>1836</v>
      </c>
      <c r="OO16" s="493" t="s">
        <v>1929</v>
      </c>
      <c r="OP16" s="492" t="s">
        <v>1720</v>
      </c>
      <c r="OQ16" s="455"/>
      <c r="OR16" s="409" t="s">
        <v>1721</v>
      </c>
      <c r="OS16" s="261" t="s">
        <v>1718</v>
      </c>
      <c r="OT16" s="261" t="s">
        <v>1719</v>
      </c>
      <c r="OU16" s="261" t="s">
        <v>1888</v>
      </c>
      <c r="OV16" s="339" t="s">
        <v>1836</v>
      </c>
      <c r="OW16" s="493" t="s">
        <v>1929</v>
      </c>
      <c r="OX16" s="492" t="s">
        <v>1720</v>
      </c>
      <c r="OY16" s="455"/>
      <c r="OZ16" s="409" t="s">
        <v>1721</v>
      </c>
      <c r="PA16" s="261" t="s">
        <v>1718</v>
      </c>
      <c r="PB16" s="261" t="s">
        <v>1719</v>
      </c>
      <c r="PC16" s="261" t="s">
        <v>1888</v>
      </c>
      <c r="PD16" s="339" t="s">
        <v>1836</v>
      </c>
      <c r="PE16" s="493" t="s">
        <v>1929</v>
      </c>
      <c r="PF16" s="492" t="s">
        <v>1720</v>
      </c>
      <c r="PG16" s="339" t="s">
        <v>1721</v>
      </c>
      <c r="PH16" s="261" t="s">
        <v>1718</v>
      </c>
      <c r="PI16" s="261" t="s">
        <v>1719</v>
      </c>
      <c r="PJ16" s="261" t="s">
        <v>1888</v>
      </c>
      <c r="PK16" s="339" t="s">
        <v>1836</v>
      </c>
      <c r="PL16" s="493" t="s">
        <v>1929</v>
      </c>
      <c r="PM16" s="492" t="s">
        <v>1720</v>
      </c>
      <c r="PN16" s="455"/>
      <c r="PO16" s="409" t="s">
        <v>1721</v>
      </c>
      <c r="PP16" s="261" t="s">
        <v>1718</v>
      </c>
      <c r="PQ16" s="261" t="s">
        <v>1719</v>
      </c>
      <c r="PR16" s="261" t="s">
        <v>1888</v>
      </c>
      <c r="PS16" s="339" t="s">
        <v>1836</v>
      </c>
      <c r="PT16" s="493" t="s">
        <v>1929</v>
      </c>
      <c r="PU16" s="492" t="s">
        <v>1720</v>
      </c>
      <c r="PV16" s="339" t="s">
        <v>1721</v>
      </c>
      <c r="PW16" s="261" t="s">
        <v>1718</v>
      </c>
      <c r="PX16" s="261" t="s">
        <v>1719</v>
      </c>
      <c r="PY16" s="261" t="s">
        <v>1888</v>
      </c>
      <c r="PZ16" s="339" t="s">
        <v>1836</v>
      </c>
      <c r="QA16" s="493" t="s">
        <v>1929</v>
      </c>
      <c r="QB16" s="492" t="s">
        <v>1720</v>
      </c>
      <c r="QC16" s="339" t="s">
        <v>1721</v>
      </c>
      <c r="QD16" s="261" t="s">
        <v>1718</v>
      </c>
      <c r="QE16" s="261" t="s">
        <v>1719</v>
      </c>
      <c r="QF16" s="261" t="s">
        <v>1888</v>
      </c>
      <c r="QG16" s="339" t="s">
        <v>1836</v>
      </c>
      <c r="QH16" s="493" t="s">
        <v>1929</v>
      </c>
      <c r="QI16" s="492" t="s">
        <v>1720</v>
      </c>
      <c r="QJ16" s="455"/>
      <c r="QK16" s="409" t="s">
        <v>1721</v>
      </c>
      <c r="QL16" s="261" t="s">
        <v>1718</v>
      </c>
      <c r="QM16" s="261" t="s">
        <v>1719</v>
      </c>
      <c r="QN16" s="261" t="s">
        <v>1888</v>
      </c>
      <c r="QO16" s="339" t="s">
        <v>1836</v>
      </c>
      <c r="QP16" s="493" t="s">
        <v>1929</v>
      </c>
      <c r="QQ16" s="492" t="s">
        <v>1720</v>
      </c>
      <c r="QR16" s="339" t="s">
        <v>1721</v>
      </c>
      <c r="QS16" s="261" t="s">
        <v>1718</v>
      </c>
      <c r="QT16" s="261" t="s">
        <v>1719</v>
      </c>
      <c r="QU16" s="261" t="s">
        <v>1888</v>
      </c>
      <c r="QV16" s="339" t="s">
        <v>1836</v>
      </c>
      <c r="QW16" s="493" t="s">
        <v>1929</v>
      </c>
      <c r="QX16" s="492" t="s">
        <v>1720</v>
      </c>
      <c r="QY16" s="455"/>
      <c r="QZ16" s="409" t="s">
        <v>1721</v>
      </c>
      <c r="RA16" s="261" t="s">
        <v>1718</v>
      </c>
      <c r="RB16" s="261" t="s">
        <v>1719</v>
      </c>
      <c r="RC16" s="261" t="s">
        <v>1888</v>
      </c>
      <c r="RD16" s="339" t="s">
        <v>1836</v>
      </c>
      <c r="RE16" s="493" t="s">
        <v>1929</v>
      </c>
      <c r="RF16" s="492" t="s">
        <v>1720</v>
      </c>
      <c r="RG16" s="455"/>
      <c r="RH16" s="409" t="s">
        <v>1721</v>
      </c>
      <c r="RI16" s="261" t="s">
        <v>1718</v>
      </c>
      <c r="RJ16" s="261" t="s">
        <v>1719</v>
      </c>
      <c r="RK16" s="261" t="s">
        <v>1888</v>
      </c>
      <c r="RL16" s="339" t="s">
        <v>1836</v>
      </c>
      <c r="RM16" s="493" t="s">
        <v>1929</v>
      </c>
      <c r="RN16" s="492" t="s">
        <v>1720</v>
      </c>
      <c r="RO16" s="339" t="s">
        <v>1721</v>
      </c>
      <c r="RP16" s="261" t="s">
        <v>1718</v>
      </c>
      <c r="RQ16" s="261" t="s">
        <v>1719</v>
      </c>
      <c r="RR16" s="261" t="s">
        <v>1888</v>
      </c>
      <c r="RS16" s="339" t="s">
        <v>1836</v>
      </c>
      <c r="RT16" s="493" t="s">
        <v>1929</v>
      </c>
      <c r="RU16" s="492" t="s">
        <v>1720</v>
      </c>
      <c r="RV16" s="455"/>
      <c r="RW16" s="409" t="s">
        <v>1721</v>
      </c>
      <c r="RX16" s="261" t="s">
        <v>1718</v>
      </c>
      <c r="RY16" s="261" t="s">
        <v>1719</v>
      </c>
      <c r="RZ16" s="261" t="s">
        <v>1888</v>
      </c>
      <c r="SA16" s="339" t="s">
        <v>1836</v>
      </c>
      <c r="SB16" s="493" t="s">
        <v>1929</v>
      </c>
      <c r="SC16" s="492" t="s">
        <v>1720</v>
      </c>
      <c r="SD16" s="455"/>
      <c r="SE16" s="409" t="s">
        <v>1721</v>
      </c>
      <c r="SF16" s="261" t="s">
        <v>1718</v>
      </c>
      <c r="SG16" s="261" t="s">
        <v>1719</v>
      </c>
      <c r="SH16" s="261" t="s">
        <v>1888</v>
      </c>
      <c r="SI16" s="339" t="s">
        <v>1836</v>
      </c>
      <c r="SJ16" s="493" t="s">
        <v>1929</v>
      </c>
      <c r="SK16" s="492" t="s">
        <v>1720</v>
      </c>
      <c r="SL16" s="339" t="s">
        <v>1721</v>
      </c>
      <c r="SM16" s="261" t="s">
        <v>1718</v>
      </c>
      <c r="SN16" s="261" t="s">
        <v>1719</v>
      </c>
      <c r="SO16" s="261" t="s">
        <v>1888</v>
      </c>
      <c r="SP16" s="339" t="s">
        <v>1836</v>
      </c>
      <c r="SQ16" s="493" t="s">
        <v>1929</v>
      </c>
      <c r="SR16" s="492" t="s">
        <v>1720</v>
      </c>
      <c r="SS16" s="339" t="s">
        <v>1721</v>
      </c>
      <c r="ST16" s="261" t="s">
        <v>1718</v>
      </c>
      <c r="SU16" s="261" t="s">
        <v>1719</v>
      </c>
      <c r="SV16" s="261" t="s">
        <v>1888</v>
      </c>
      <c r="SW16" s="339" t="s">
        <v>1836</v>
      </c>
      <c r="SX16" s="493" t="s">
        <v>1929</v>
      </c>
      <c r="SY16" s="492" t="s">
        <v>1720</v>
      </c>
      <c r="SZ16" s="339" t="s">
        <v>1721</v>
      </c>
      <c r="TA16" s="261" t="s">
        <v>1718</v>
      </c>
      <c r="TB16" s="261" t="s">
        <v>1719</v>
      </c>
      <c r="TC16" s="261" t="s">
        <v>1888</v>
      </c>
      <c r="TD16" s="339" t="s">
        <v>1836</v>
      </c>
      <c r="TE16" s="493" t="s">
        <v>1929</v>
      </c>
      <c r="TF16" s="492" t="s">
        <v>1720</v>
      </c>
      <c r="TG16" s="339" t="s">
        <v>1721</v>
      </c>
      <c r="TH16" s="261" t="s">
        <v>1718</v>
      </c>
      <c r="TI16" s="261" t="s">
        <v>1719</v>
      </c>
      <c r="TJ16" s="261" t="s">
        <v>1888</v>
      </c>
      <c r="TK16" s="339" t="s">
        <v>1836</v>
      </c>
      <c r="TL16" s="493" t="s">
        <v>1929</v>
      </c>
      <c r="TM16" s="492" t="s">
        <v>1720</v>
      </c>
      <c r="TN16" s="339" t="s">
        <v>1721</v>
      </c>
      <c r="TO16" s="261" t="s">
        <v>1718</v>
      </c>
      <c r="TP16" s="261" t="s">
        <v>1719</v>
      </c>
      <c r="TQ16" s="261" t="s">
        <v>1888</v>
      </c>
      <c r="TR16" s="339" t="s">
        <v>1836</v>
      </c>
      <c r="TS16" s="493" t="s">
        <v>1929</v>
      </c>
      <c r="TT16" s="492" t="s">
        <v>1720</v>
      </c>
      <c r="TU16" s="339" t="s">
        <v>1721</v>
      </c>
      <c r="TV16" s="261" t="s">
        <v>1718</v>
      </c>
      <c r="TW16" s="261" t="s">
        <v>1719</v>
      </c>
      <c r="TX16" s="261" t="s">
        <v>1888</v>
      </c>
      <c r="TY16" s="339" t="s">
        <v>1836</v>
      </c>
      <c r="TZ16" s="493" t="s">
        <v>1929</v>
      </c>
      <c r="UA16" s="492" t="s">
        <v>1720</v>
      </c>
      <c r="UB16" s="455"/>
      <c r="UC16" s="409" t="s">
        <v>1721</v>
      </c>
      <c r="UD16" s="261" t="s">
        <v>1718</v>
      </c>
      <c r="UE16" s="261" t="s">
        <v>1719</v>
      </c>
      <c r="UF16" s="261" t="s">
        <v>1888</v>
      </c>
      <c r="UG16" s="339" t="s">
        <v>1836</v>
      </c>
      <c r="UH16" s="493" t="s">
        <v>1929</v>
      </c>
      <c r="UI16" s="492" t="s">
        <v>1720</v>
      </c>
      <c r="UJ16" s="455"/>
      <c r="UK16" s="409" t="s">
        <v>1721</v>
      </c>
      <c r="UL16" s="261" t="s">
        <v>1718</v>
      </c>
      <c r="UM16" s="261" t="s">
        <v>1719</v>
      </c>
      <c r="UN16" s="261" t="s">
        <v>1888</v>
      </c>
      <c r="UO16" s="339" t="s">
        <v>1836</v>
      </c>
      <c r="UP16" s="493" t="s">
        <v>1929</v>
      </c>
      <c r="UQ16" s="492" t="s">
        <v>1720</v>
      </c>
      <c r="UR16" s="455"/>
      <c r="US16" s="409" t="s">
        <v>1721</v>
      </c>
      <c r="UT16" s="261" t="s">
        <v>1718</v>
      </c>
      <c r="UU16" s="261" t="s">
        <v>1719</v>
      </c>
      <c r="UV16" s="261" t="s">
        <v>1888</v>
      </c>
      <c r="UW16" s="339" t="s">
        <v>1836</v>
      </c>
      <c r="UX16" s="493" t="s">
        <v>1929</v>
      </c>
      <c r="UY16" s="492" t="s">
        <v>1720</v>
      </c>
      <c r="UZ16" s="455"/>
      <c r="VA16" s="409" t="s">
        <v>1721</v>
      </c>
      <c r="VB16" s="261" t="s">
        <v>1718</v>
      </c>
      <c r="VC16" s="261" t="s">
        <v>1719</v>
      </c>
      <c r="VD16" s="261" t="s">
        <v>1888</v>
      </c>
      <c r="VE16" s="339" t="s">
        <v>1836</v>
      </c>
      <c r="VF16" s="493" t="s">
        <v>1929</v>
      </c>
      <c r="VG16" s="492" t="s">
        <v>1720</v>
      </c>
      <c r="VH16" s="455"/>
      <c r="VI16" s="409" t="s">
        <v>1721</v>
      </c>
      <c r="VJ16" s="261" t="s">
        <v>1718</v>
      </c>
      <c r="VK16" s="261" t="s">
        <v>1719</v>
      </c>
      <c r="VL16" s="261" t="s">
        <v>1888</v>
      </c>
      <c r="VM16" s="339" t="s">
        <v>1836</v>
      </c>
      <c r="VN16" s="493" t="s">
        <v>1929</v>
      </c>
      <c r="VO16" s="492" t="s">
        <v>1720</v>
      </c>
      <c r="VP16" s="455"/>
      <c r="VQ16" s="409" t="s">
        <v>1721</v>
      </c>
      <c r="VR16" s="261" t="s">
        <v>1718</v>
      </c>
      <c r="VS16" s="261" t="s">
        <v>1719</v>
      </c>
      <c r="VT16" s="261" t="s">
        <v>1888</v>
      </c>
      <c r="VU16" s="339" t="s">
        <v>1836</v>
      </c>
      <c r="VV16" s="493" t="s">
        <v>1929</v>
      </c>
      <c r="VW16" s="492" t="s">
        <v>1720</v>
      </c>
      <c r="VX16" s="339" t="s">
        <v>1901</v>
      </c>
      <c r="VY16" s="261" t="s">
        <v>1718</v>
      </c>
      <c r="VZ16" s="261" t="s">
        <v>1719</v>
      </c>
      <c r="WA16" s="261" t="s">
        <v>1888</v>
      </c>
      <c r="WB16" s="339" t="s">
        <v>1836</v>
      </c>
      <c r="WC16" s="493" t="s">
        <v>1929</v>
      </c>
      <c r="WD16" s="492" t="s">
        <v>1720</v>
      </c>
      <c r="WE16" s="455"/>
      <c r="WF16" s="409" t="s">
        <v>1721</v>
      </c>
      <c r="WG16" s="261" t="s">
        <v>1718</v>
      </c>
      <c r="WH16" s="261" t="s">
        <v>1719</v>
      </c>
      <c r="WI16" s="261" t="s">
        <v>1888</v>
      </c>
      <c r="WJ16" s="339" t="s">
        <v>1836</v>
      </c>
      <c r="WK16" s="493" t="s">
        <v>1929</v>
      </c>
      <c r="WL16" s="492" t="s">
        <v>1720</v>
      </c>
      <c r="WM16" s="455"/>
      <c r="WN16" s="409" t="s">
        <v>1721</v>
      </c>
      <c r="WO16" s="261" t="s">
        <v>1718</v>
      </c>
      <c r="WP16" s="261" t="s">
        <v>1719</v>
      </c>
      <c r="WQ16" s="261" t="s">
        <v>1888</v>
      </c>
      <c r="WR16" s="339" t="s">
        <v>1836</v>
      </c>
      <c r="WS16" s="493" t="s">
        <v>1929</v>
      </c>
      <c r="WT16" s="492" t="s">
        <v>1720</v>
      </c>
      <c r="WU16" s="455"/>
      <c r="WV16" s="409" t="s">
        <v>1721</v>
      </c>
      <c r="WW16" s="261" t="s">
        <v>1718</v>
      </c>
      <c r="WX16" s="261" t="s">
        <v>1719</v>
      </c>
      <c r="WY16" s="261" t="s">
        <v>1888</v>
      </c>
      <c r="WZ16" s="339" t="s">
        <v>1836</v>
      </c>
      <c r="XA16" s="493" t="s">
        <v>1929</v>
      </c>
      <c r="XB16" s="492" t="s">
        <v>1720</v>
      </c>
      <c r="XC16" s="428">
        <v>0</v>
      </c>
    </row>
    <row r="17" spans="1:627" s="478" customFormat="1" ht="15" customHeight="1" outlineLevel="1" thickBot="1" x14ac:dyDescent="0.3">
      <c r="A17" s="337"/>
      <c r="B17" s="337"/>
      <c r="C17" s="337"/>
      <c r="D17" s="337"/>
      <c r="E17" s="443"/>
      <c r="F17" s="340"/>
      <c r="G17" s="336" t="s">
        <v>2</v>
      </c>
      <c r="H17" s="336" t="s">
        <v>2</v>
      </c>
      <c r="I17" s="336" t="s">
        <v>2</v>
      </c>
      <c r="J17" s="340" t="s">
        <v>2</v>
      </c>
      <c r="K17" s="340" t="s">
        <v>2</v>
      </c>
      <c r="L17" s="338" t="s">
        <v>2</v>
      </c>
      <c r="M17" s="456"/>
      <c r="N17" s="410"/>
      <c r="O17" s="336" t="s">
        <v>2</v>
      </c>
      <c r="P17" s="336" t="s">
        <v>2</v>
      </c>
      <c r="Q17" s="336" t="s">
        <v>2</v>
      </c>
      <c r="R17" s="340" t="s">
        <v>2</v>
      </c>
      <c r="S17" s="340" t="s">
        <v>2</v>
      </c>
      <c r="T17" s="338" t="s">
        <v>2</v>
      </c>
      <c r="U17" s="456"/>
      <c r="V17" s="410"/>
      <c r="W17" s="336" t="s">
        <v>2</v>
      </c>
      <c r="X17" s="336" t="s">
        <v>2</v>
      </c>
      <c r="Y17" s="336" t="s">
        <v>2</v>
      </c>
      <c r="Z17" s="340" t="s">
        <v>2</v>
      </c>
      <c r="AA17" s="340" t="s">
        <v>2</v>
      </c>
      <c r="AB17" s="338" t="s">
        <v>2</v>
      </c>
      <c r="AC17" s="456"/>
      <c r="AD17" s="410"/>
      <c r="AE17" s="336" t="s">
        <v>2</v>
      </c>
      <c r="AF17" s="336" t="s">
        <v>2</v>
      </c>
      <c r="AG17" s="336" t="s">
        <v>2</v>
      </c>
      <c r="AH17" s="340" t="s">
        <v>2</v>
      </c>
      <c r="AI17" s="340" t="s">
        <v>2</v>
      </c>
      <c r="AJ17" s="338" t="s">
        <v>2</v>
      </c>
      <c r="AK17" s="456"/>
      <c r="AL17" s="410"/>
      <c r="AM17" s="336" t="s">
        <v>2</v>
      </c>
      <c r="AN17" s="336" t="s">
        <v>2</v>
      </c>
      <c r="AO17" s="336" t="s">
        <v>2</v>
      </c>
      <c r="AP17" s="340" t="s">
        <v>2</v>
      </c>
      <c r="AQ17" s="340" t="s">
        <v>2</v>
      </c>
      <c r="AR17" s="338" t="s">
        <v>2</v>
      </c>
      <c r="AS17" s="410"/>
      <c r="AT17" s="336" t="s">
        <v>2</v>
      </c>
      <c r="AU17" s="336" t="s">
        <v>2</v>
      </c>
      <c r="AV17" s="336" t="s">
        <v>2</v>
      </c>
      <c r="AW17" s="340" t="s">
        <v>2</v>
      </c>
      <c r="AX17" s="340" t="s">
        <v>2</v>
      </c>
      <c r="AY17" s="338" t="s">
        <v>2</v>
      </c>
      <c r="AZ17" s="456"/>
      <c r="BA17" s="410"/>
      <c r="BB17" s="336" t="s">
        <v>2</v>
      </c>
      <c r="BC17" s="336" t="s">
        <v>2</v>
      </c>
      <c r="BD17" s="336" t="s">
        <v>2</v>
      </c>
      <c r="BE17" s="340" t="s">
        <v>2</v>
      </c>
      <c r="BF17" s="340" t="s">
        <v>2</v>
      </c>
      <c r="BG17" s="338" t="s">
        <v>2</v>
      </c>
      <c r="BH17" s="410"/>
      <c r="BI17" s="336" t="s">
        <v>2</v>
      </c>
      <c r="BJ17" s="336" t="s">
        <v>2</v>
      </c>
      <c r="BK17" s="336" t="s">
        <v>2</v>
      </c>
      <c r="BL17" s="340" t="s">
        <v>2</v>
      </c>
      <c r="BM17" s="340" t="s">
        <v>2</v>
      </c>
      <c r="BN17" s="338" t="s">
        <v>2</v>
      </c>
      <c r="BO17" s="456"/>
      <c r="BP17" s="410"/>
      <c r="BQ17" s="336" t="s">
        <v>2</v>
      </c>
      <c r="BR17" s="336" t="s">
        <v>2</v>
      </c>
      <c r="BS17" s="336" t="s">
        <v>2</v>
      </c>
      <c r="BT17" s="340" t="s">
        <v>2</v>
      </c>
      <c r="BU17" s="340" t="s">
        <v>2</v>
      </c>
      <c r="BV17" s="338" t="s">
        <v>2</v>
      </c>
      <c r="BW17" s="456"/>
      <c r="BX17" s="410"/>
      <c r="BY17" s="336" t="s">
        <v>2</v>
      </c>
      <c r="BZ17" s="336" t="s">
        <v>2</v>
      </c>
      <c r="CA17" s="336" t="s">
        <v>2</v>
      </c>
      <c r="CB17" s="340" t="s">
        <v>2</v>
      </c>
      <c r="CC17" s="340" t="s">
        <v>2</v>
      </c>
      <c r="CD17" s="338" t="s">
        <v>2</v>
      </c>
      <c r="CE17" s="456"/>
      <c r="CF17" s="410"/>
      <c r="CG17" s="336" t="s">
        <v>2</v>
      </c>
      <c r="CH17" s="336" t="s">
        <v>2</v>
      </c>
      <c r="CI17" s="336" t="s">
        <v>2</v>
      </c>
      <c r="CJ17" s="340" t="s">
        <v>2</v>
      </c>
      <c r="CK17" s="340" t="s">
        <v>2</v>
      </c>
      <c r="CL17" s="338" t="s">
        <v>2</v>
      </c>
      <c r="CM17" s="456"/>
      <c r="CN17" s="410"/>
      <c r="CO17" s="336" t="s">
        <v>2</v>
      </c>
      <c r="CP17" s="336" t="s">
        <v>2</v>
      </c>
      <c r="CQ17" s="336" t="s">
        <v>2</v>
      </c>
      <c r="CR17" s="340" t="s">
        <v>2</v>
      </c>
      <c r="CS17" s="340" t="s">
        <v>2</v>
      </c>
      <c r="CT17" s="338" t="s">
        <v>2</v>
      </c>
      <c r="CU17" s="456"/>
      <c r="CV17" s="410"/>
      <c r="CW17" s="336" t="s">
        <v>2</v>
      </c>
      <c r="CX17" s="336" t="s">
        <v>2</v>
      </c>
      <c r="CY17" s="336" t="s">
        <v>2</v>
      </c>
      <c r="CZ17" s="340" t="s">
        <v>2</v>
      </c>
      <c r="DA17" s="340" t="s">
        <v>2</v>
      </c>
      <c r="DB17" s="338" t="s">
        <v>2</v>
      </c>
      <c r="DC17" s="456"/>
      <c r="DD17" s="410"/>
      <c r="DE17" s="336" t="s">
        <v>2</v>
      </c>
      <c r="DF17" s="336" t="s">
        <v>2</v>
      </c>
      <c r="DG17" s="336" t="s">
        <v>2</v>
      </c>
      <c r="DH17" s="340" t="s">
        <v>2</v>
      </c>
      <c r="DI17" s="340" t="s">
        <v>2</v>
      </c>
      <c r="DJ17" s="338" t="s">
        <v>2</v>
      </c>
      <c r="DK17" s="456"/>
      <c r="DL17" s="410"/>
      <c r="DM17" s="336" t="s">
        <v>2</v>
      </c>
      <c r="DN17" s="336" t="s">
        <v>2</v>
      </c>
      <c r="DO17" s="336" t="s">
        <v>2</v>
      </c>
      <c r="DP17" s="340" t="s">
        <v>2</v>
      </c>
      <c r="DQ17" s="340" t="s">
        <v>2</v>
      </c>
      <c r="DR17" s="338" t="s">
        <v>2</v>
      </c>
      <c r="DS17" s="456"/>
      <c r="DT17" s="410"/>
      <c r="DU17" s="336" t="s">
        <v>2</v>
      </c>
      <c r="DV17" s="336" t="s">
        <v>2</v>
      </c>
      <c r="DW17" s="336" t="s">
        <v>2</v>
      </c>
      <c r="DX17" s="340" t="s">
        <v>2</v>
      </c>
      <c r="DY17" s="340" t="s">
        <v>2</v>
      </c>
      <c r="DZ17" s="338" t="s">
        <v>2</v>
      </c>
      <c r="EA17" s="456"/>
      <c r="EB17" s="410"/>
      <c r="EC17" s="336" t="s">
        <v>2</v>
      </c>
      <c r="ED17" s="336" t="s">
        <v>2</v>
      </c>
      <c r="EE17" s="336" t="s">
        <v>2</v>
      </c>
      <c r="EF17" s="340" t="s">
        <v>2</v>
      </c>
      <c r="EG17" s="340" t="s">
        <v>2</v>
      </c>
      <c r="EH17" s="338" t="s">
        <v>2</v>
      </c>
      <c r="EI17" s="456"/>
      <c r="EJ17" s="410"/>
      <c r="EK17" s="336" t="s">
        <v>2</v>
      </c>
      <c r="EL17" s="336" t="s">
        <v>2</v>
      </c>
      <c r="EM17" s="336" t="s">
        <v>2</v>
      </c>
      <c r="EN17" s="340" t="s">
        <v>2</v>
      </c>
      <c r="EO17" s="340" t="s">
        <v>2</v>
      </c>
      <c r="EP17" s="338" t="s">
        <v>2</v>
      </c>
      <c r="EQ17" s="456"/>
      <c r="ER17" s="410"/>
      <c r="ES17" s="336" t="s">
        <v>2</v>
      </c>
      <c r="ET17" s="336" t="s">
        <v>2</v>
      </c>
      <c r="EU17" s="336" t="s">
        <v>2</v>
      </c>
      <c r="EV17" s="340" t="s">
        <v>2</v>
      </c>
      <c r="EW17" s="340" t="s">
        <v>2</v>
      </c>
      <c r="EX17" s="338" t="s">
        <v>2</v>
      </c>
      <c r="EY17" s="456"/>
      <c r="EZ17" s="410"/>
      <c r="FA17" s="336" t="s">
        <v>2</v>
      </c>
      <c r="FB17" s="336" t="s">
        <v>2</v>
      </c>
      <c r="FC17" s="336" t="s">
        <v>2</v>
      </c>
      <c r="FD17" s="340" t="s">
        <v>2</v>
      </c>
      <c r="FE17" s="340" t="s">
        <v>2</v>
      </c>
      <c r="FF17" s="338" t="s">
        <v>2</v>
      </c>
      <c r="FG17" s="456"/>
      <c r="FH17" s="410"/>
      <c r="FI17" s="336" t="s">
        <v>2</v>
      </c>
      <c r="FJ17" s="336" t="s">
        <v>2</v>
      </c>
      <c r="FK17" s="336" t="s">
        <v>2</v>
      </c>
      <c r="FL17" s="340" t="s">
        <v>2</v>
      </c>
      <c r="FM17" s="340" t="s">
        <v>2</v>
      </c>
      <c r="FN17" s="338" t="s">
        <v>2</v>
      </c>
      <c r="FO17" s="456"/>
      <c r="FP17" s="410"/>
      <c r="FQ17" s="336" t="s">
        <v>2</v>
      </c>
      <c r="FR17" s="336" t="s">
        <v>2</v>
      </c>
      <c r="FS17" s="336" t="s">
        <v>2</v>
      </c>
      <c r="FT17" s="340" t="s">
        <v>2</v>
      </c>
      <c r="FU17" s="340" t="s">
        <v>2</v>
      </c>
      <c r="FV17" s="338" t="s">
        <v>2</v>
      </c>
      <c r="FW17" s="456"/>
      <c r="FX17" s="410"/>
      <c r="FY17" s="336" t="s">
        <v>2</v>
      </c>
      <c r="FZ17" s="336" t="s">
        <v>2</v>
      </c>
      <c r="GA17" s="336" t="s">
        <v>2</v>
      </c>
      <c r="GB17" s="340" t="s">
        <v>2</v>
      </c>
      <c r="GC17" s="340" t="s">
        <v>2</v>
      </c>
      <c r="GD17" s="338" t="s">
        <v>2</v>
      </c>
      <c r="GE17" s="340"/>
      <c r="GF17" s="336" t="s">
        <v>2</v>
      </c>
      <c r="GG17" s="336" t="s">
        <v>2</v>
      </c>
      <c r="GH17" s="336" t="s">
        <v>2</v>
      </c>
      <c r="GI17" s="340" t="s">
        <v>2</v>
      </c>
      <c r="GJ17" s="340" t="s">
        <v>2</v>
      </c>
      <c r="GK17" s="338" t="s">
        <v>2</v>
      </c>
      <c r="GL17" s="340"/>
      <c r="GM17" s="336" t="s">
        <v>2</v>
      </c>
      <c r="GN17" s="336" t="s">
        <v>2</v>
      </c>
      <c r="GO17" s="336" t="s">
        <v>2</v>
      </c>
      <c r="GP17" s="340" t="s">
        <v>2</v>
      </c>
      <c r="GQ17" s="340" t="s">
        <v>2</v>
      </c>
      <c r="GR17" s="338" t="s">
        <v>2</v>
      </c>
      <c r="GS17" s="340"/>
      <c r="GT17" s="336" t="s">
        <v>2</v>
      </c>
      <c r="GU17" s="336" t="s">
        <v>2</v>
      </c>
      <c r="GV17" s="336" t="s">
        <v>2</v>
      </c>
      <c r="GW17" s="340" t="s">
        <v>2</v>
      </c>
      <c r="GX17" s="340" t="s">
        <v>2</v>
      </c>
      <c r="GY17" s="338" t="s">
        <v>2</v>
      </c>
      <c r="GZ17" s="456"/>
      <c r="HA17" s="410"/>
      <c r="HB17" s="336" t="s">
        <v>2</v>
      </c>
      <c r="HC17" s="336" t="s">
        <v>2</v>
      </c>
      <c r="HD17" s="336" t="s">
        <v>2</v>
      </c>
      <c r="HE17" s="340" t="s">
        <v>2</v>
      </c>
      <c r="HF17" s="340" t="s">
        <v>2</v>
      </c>
      <c r="HG17" s="338" t="s">
        <v>2</v>
      </c>
      <c r="HH17" s="456"/>
      <c r="HI17" s="410"/>
      <c r="HJ17" s="336" t="s">
        <v>2</v>
      </c>
      <c r="HK17" s="336" t="s">
        <v>2</v>
      </c>
      <c r="HL17" s="336" t="s">
        <v>2</v>
      </c>
      <c r="HM17" s="340" t="s">
        <v>2</v>
      </c>
      <c r="HN17" s="340" t="s">
        <v>2</v>
      </c>
      <c r="HO17" s="338" t="s">
        <v>2</v>
      </c>
      <c r="HP17" s="456"/>
      <c r="HQ17" s="410"/>
      <c r="HR17" s="336" t="s">
        <v>2</v>
      </c>
      <c r="HS17" s="336" t="s">
        <v>2</v>
      </c>
      <c r="HT17" s="336" t="s">
        <v>2</v>
      </c>
      <c r="HU17" s="340" t="s">
        <v>2</v>
      </c>
      <c r="HV17" s="340" t="s">
        <v>2</v>
      </c>
      <c r="HW17" s="338" t="s">
        <v>2</v>
      </c>
      <c r="HX17" s="456"/>
      <c r="HY17" s="410"/>
      <c r="HZ17" s="336" t="s">
        <v>2</v>
      </c>
      <c r="IA17" s="336" t="s">
        <v>2</v>
      </c>
      <c r="IB17" s="336" t="s">
        <v>2</v>
      </c>
      <c r="IC17" s="340" t="s">
        <v>2</v>
      </c>
      <c r="ID17" s="340" t="s">
        <v>2</v>
      </c>
      <c r="IE17" s="338" t="s">
        <v>2</v>
      </c>
      <c r="IF17" s="456"/>
      <c r="IG17" s="410"/>
      <c r="IH17" s="336" t="s">
        <v>2</v>
      </c>
      <c r="II17" s="336" t="s">
        <v>2</v>
      </c>
      <c r="IJ17" s="336" t="s">
        <v>2</v>
      </c>
      <c r="IK17" s="340" t="s">
        <v>2</v>
      </c>
      <c r="IL17" s="340" t="s">
        <v>2</v>
      </c>
      <c r="IM17" s="338" t="s">
        <v>2</v>
      </c>
      <c r="IN17" s="456"/>
      <c r="IO17" s="410"/>
      <c r="IP17" s="336" t="s">
        <v>2</v>
      </c>
      <c r="IQ17" s="336" t="s">
        <v>2</v>
      </c>
      <c r="IR17" s="336" t="s">
        <v>2</v>
      </c>
      <c r="IS17" s="340" t="s">
        <v>2</v>
      </c>
      <c r="IT17" s="340" t="s">
        <v>2</v>
      </c>
      <c r="IU17" s="338" t="s">
        <v>2</v>
      </c>
      <c r="IV17" s="456"/>
      <c r="IW17" s="410"/>
      <c r="IX17" s="336" t="s">
        <v>2</v>
      </c>
      <c r="IY17" s="336" t="s">
        <v>2</v>
      </c>
      <c r="IZ17" s="336" t="s">
        <v>2</v>
      </c>
      <c r="JA17" s="340" t="s">
        <v>2</v>
      </c>
      <c r="JB17" s="340" t="s">
        <v>2</v>
      </c>
      <c r="JC17" s="338" t="s">
        <v>2</v>
      </c>
      <c r="JD17" s="456"/>
      <c r="JE17" s="410"/>
      <c r="JF17" s="336" t="s">
        <v>2</v>
      </c>
      <c r="JG17" s="336" t="s">
        <v>2</v>
      </c>
      <c r="JH17" s="336" t="s">
        <v>2</v>
      </c>
      <c r="JI17" s="340" t="s">
        <v>2</v>
      </c>
      <c r="JJ17" s="340" t="s">
        <v>2</v>
      </c>
      <c r="JK17" s="338" t="s">
        <v>2</v>
      </c>
      <c r="JL17" s="456"/>
      <c r="JM17" s="410"/>
      <c r="JN17" s="336" t="s">
        <v>2</v>
      </c>
      <c r="JO17" s="336" t="s">
        <v>2</v>
      </c>
      <c r="JP17" s="336" t="s">
        <v>2</v>
      </c>
      <c r="JQ17" s="340" t="s">
        <v>2</v>
      </c>
      <c r="JR17" s="340" t="s">
        <v>2</v>
      </c>
      <c r="JS17" s="338" t="s">
        <v>2</v>
      </c>
      <c r="JT17" s="456"/>
      <c r="JU17" s="410"/>
      <c r="JV17" s="336" t="s">
        <v>2</v>
      </c>
      <c r="JW17" s="336" t="s">
        <v>2</v>
      </c>
      <c r="JX17" s="336" t="s">
        <v>2</v>
      </c>
      <c r="JY17" s="340" t="s">
        <v>2</v>
      </c>
      <c r="JZ17" s="340" t="s">
        <v>2</v>
      </c>
      <c r="KA17" s="338" t="s">
        <v>2</v>
      </c>
      <c r="KB17" s="456"/>
      <c r="KC17" s="410"/>
      <c r="KD17" s="336" t="s">
        <v>2</v>
      </c>
      <c r="KE17" s="336" t="s">
        <v>2</v>
      </c>
      <c r="KF17" s="336" t="s">
        <v>2</v>
      </c>
      <c r="KG17" s="340" t="s">
        <v>2</v>
      </c>
      <c r="KH17" s="340" t="s">
        <v>2</v>
      </c>
      <c r="KI17" s="338" t="s">
        <v>2</v>
      </c>
      <c r="KJ17" s="340"/>
      <c r="KK17" s="336" t="s">
        <v>2</v>
      </c>
      <c r="KL17" s="336" t="s">
        <v>2</v>
      </c>
      <c r="KM17" s="336" t="s">
        <v>2</v>
      </c>
      <c r="KN17" s="340" t="s">
        <v>2</v>
      </c>
      <c r="KO17" s="340" t="s">
        <v>2</v>
      </c>
      <c r="KP17" s="338" t="s">
        <v>2</v>
      </c>
      <c r="KQ17" s="340"/>
      <c r="KR17" s="336" t="s">
        <v>2</v>
      </c>
      <c r="KS17" s="336" t="s">
        <v>2</v>
      </c>
      <c r="KT17" s="336" t="s">
        <v>2</v>
      </c>
      <c r="KU17" s="340" t="s">
        <v>2</v>
      </c>
      <c r="KV17" s="340" t="s">
        <v>2</v>
      </c>
      <c r="KW17" s="338" t="s">
        <v>2</v>
      </c>
      <c r="KX17" s="340"/>
      <c r="KY17" s="336" t="s">
        <v>2</v>
      </c>
      <c r="KZ17" s="336" t="s">
        <v>2</v>
      </c>
      <c r="LA17" s="336" t="s">
        <v>2</v>
      </c>
      <c r="LB17" s="340" t="s">
        <v>2</v>
      </c>
      <c r="LC17" s="340" t="s">
        <v>2</v>
      </c>
      <c r="LD17" s="338" t="s">
        <v>2</v>
      </c>
      <c r="LE17" s="340"/>
      <c r="LF17" s="336" t="s">
        <v>2</v>
      </c>
      <c r="LG17" s="336" t="s">
        <v>2</v>
      </c>
      <c r="LH17" s="336" t="s">
        <v>2</v>
      </c>
      <c r="LI17" s="340" t="s">
        <v>2</v>
      </c>
      <c r="LJ17" s="340" t="s">
        <v>2</v>
      </c>
      <c r="LK17" s="338" t="s">
        <v>2</v>
      </c>
      <c r="LL17" s="340"/>
      <c r="LM17" s="336" t="s">
        <v>2</v>
      </c>
      <c r="LN17" s="336" t="s">
        <v>2</v>
      </c>
      <c r="LO17" s="336" t="s">
        <v>2</v>
      </c>
      <c r="LP17" s="340" t="s">
        <v>2</v>
      </c>
      <c r="LQ17" s="340" t="s">
        <v>2</v>
      </c>
      <c r="LR17" s="338" t="s">
        <v>2</v>
      </c>
      <c r="LS17" s="340"/>
      <c r="LT17" s="336" t="s">
        <v>2</v>
      </c>
      <c r="LU17" s="336" t="s">
        <v>2</v>
      </c>
      <c r="LV17" s="336" t="s">
        <v>2</v>
      </c>
      <c r="LW17" s="340" t="s">
        <v>2</v>
      </c>
      <c r="LX17" s="340" t="s">
        <v>2</v>
      </c>
      <c r="LY17" s="338" t="s">
        <v>2</v>
      </c>
      <c r="LZ17" s="340"/>
      <c r="MA17" s="336" t="s">
        <v>2</v>
      </c>
      <c r="MB17" s="336" t="s">
        <v>2</v>
      </c>
      <c r="MC17" s="336" t="s">
        <v>2</v>
      </c>
      <c r="MD17" s="340" t="s">
        <v>2</v>
      </c>
      <c r="ME17" s="340" t="s">
        <v>2</v>
      </c>
      <c r="MF17" s="338" t="s">
        <v>2</v>
      </c>
      <c r="MG17" s="456"/>
      <c r="MH17" s="410"/>
      <c r="MI17" s="336" t="s">
        <v>2</v>
      </c>
      <c r="MJ17" s="336" t="s">
        <v>2</v>
      </c>
      <c r="MK17" s="336" t="s">
        <v>2</v>
      </c>
      <c r="ML17" s="340" t="s">
        <v>2</v>
      </c>
      <c r="MM17" s="340" t="s">
        <v>2</v>
      </c>
      <c r="MN17" s="338" t="s">
        <v>2</v>
      </c>
      <c r="MO17" s="410"/>
      <c r="MP17" s="336" t="s">
        <v>2</v>
      </c>
      <c r="MQ17" s="336" t="s">
        <v>2</v>
      </c>
      <c r="MR17" s="336" t="s">
        <v>2</v>
      </c>
      <c r="MS17" s="340" t="s">
        <v>2</v>
      </c>
      <c r="MT17" s="340" t="s">
        <v>2</v>
      </c>
      <c r="MU17" s="338" t="s">
        <v>2</v>
      </c>
      <c r="MV17" s="456"/>
      <c r="MW17" s="410"/>
      <c r="MX17" s="336" t="s">
        <v>2</v>
      </c>
      <c r="MY17" s="336" t="s">
        <v>2</v>
      </c>
      <c r="MZ17" s="336" t="s">
        <v>2</v>
      </c>
      <c r="NA17" s="340" t="s">
        <v>2</v>
      </c>
      <c r="NB17" s="340" t="s">
        <v>2</v>
      </c>
      <c r="NC17" s="338" t="s">
        <v>2</v>
      </c>
      <c r="ND17" s="456"/>
      <c r="NE17" s="410"/>
      <c r="NF17" s="336" t="s">
        <v>2</v>
      </c>
      <c r="NG17" s="336" t="s">
        <v>2</v>
      </c>
      <c r="NH17" s="336" t="s">
        <v>2</v>
      </c>
      <c r="NI17" s="340" t="s">
        <v>2</v>
      </c>
      <c r="NJ17" s="340" t="s">
        <v>2</v>
      </c>
      <c r="NK17" s="338" t="s">
        <v>2</v>
      </c>
      <c r="NL17" s="456"/>
      <c r="NM17" s="410"/>
      <c r="NN17" s="336" t="s">
        <v>2</v>
      </c>
      <c r="NO17" s="336" t="s">
        <v>2</v>
      </c>
      <c r="NP17" s="336" t="s">
        <v>2</v>
      </c>
      <c r="NQ17" s="340" t="s">
        <v>2</v>
      </c>
      <c r="NR17" s="340" t="s">
        <v>2</v>
      </c>
      <c r="NS17" s="338" t="s">
        <v>2</v>
      </c>
      <c r="NT17" s="340"/>
      <c r="NU17" s="336" t="s">
        <v>2</v>
      </c>
      <c r="NV17" s="336" t="s">
        <v>2</v>
      </c>
      <c r="NW17" s="336" t="s">
        <v>2</v>
      </c>
      <c r="NX17" s="340" t="s">
        <v>2</v>
      </c>
      <c r="NY17" s="340" t="s">
        <v>2</v>
      </c>
      <c r="NZ17" s="338" t="s">
        <v>2</v>
      </c>
      <c r="OA17" s="456"/>
      <c r="OB17" s="410"/>
      <c r="OC17" s="336" t="s">
        <v>2</v>
      </c>
      <c r="OD17" s="336" t="s">
        <v>2</v>
      </c>
      <c r="OE17" s="336" t="s">
        <v>2</v>
      </c>
      <c r="OF17" s="340" t="s">
        <v>2</v>
      </c>
      <c r="OG17" s="340" t="s">
        <v>2</v>
      </c>
      <c r="OH17" s="338" t="s">
        <v>2</v>
      </c>
      <c r="OI17" s="456"/>
      <c r="OJ17" s="410"/>
      <c r="OK17" s="336" t="s">
        <v>2</v>
      </c>
      <c r="OL17" s="336" t="s">
        <v>2</v>
      </c>
      <c r="OM17" s="336" t="s">
        <v>2</v>
      </c>
      <c r="ON17" s="340" t="s">
        <v>2</v>
      </c>
      <c r="OO17" s="340" t="s">
        <v>2</v>
      </c>
      <c r="OP17" s="338" t="s">
        <v>2</v>
      </c>
      <c r="OQ17" s="456"/>
      <c r="OR17" s="410"/>
      <c r="OS17" s="336" t="s">
        <v>2</v>
      </c>
      <c r="OT17" s="336" t="s">
        <v>2</v>
      </c>
      <c r="OU17" s="336" t="s">
        <v>2</v>
      </c>
      <c r="OV17" s="340" t="s">
        <v>2</v>
      </c>
      <c r="OW17" s="340" t="s">
        <v>2</v>
      </c>
      <c r="OX17" s="338" t="s">
        <v>2</v>
      </c>
      <c r="OY17" s="456"/>
      <c r="OZ17" s="410"/>
      <c r="PA17" s="336" t="s">
        <v>2</v>
      </c>
      <c r="PB17" s="336" t="s">
        <v>2</v>
      </c>
      <c r="PC17" s="336" t="s">
        <v>2</v>
      </c>
      <c r="PD17" s="340" t="s">
        <v>2</v>
      </c>
      <c r="PE17" s="340" t="s">
        <v>2</v>
      </c>
      <c r="PF17" s="338" t="s">
        <v>2</v>
      </c>
      <c r="PG17" s="340"/>
      <c r="PH17" s="336" t="s">
        <v>2</v>
      </c>
      <c r="PI17" s="336" t="s">
        <v>2</v>
      </c>
      <c r="PJ17" s="336" t="s">
        <v>2</v>
      </c>
      <c r="PK17" s="340" t="s">
        <v>2</v>
      </c>
      <c r="PL17" s="340" t="s">
        <v>2</v>
      </c>
      <c r="PM17" s="338" t="s">
        <v>2</v>
      </c>
      <c r="PN17" s="456"/>
      <c r="PO17" s="410"/>
      <c r="PP17" s="336" t="s">
        <v>2</v>
      </c>
      <c r="PQ17" s="336" t="s">
        <v>2</v>
      </c>
      <c r="PR17" s="336" t="s">
        <v>2</v>
      </c>
      <c r="PS17" s="340" t="s">
        <v>2</v>
      </c>
      <c r="PT17" s="340" t="s">
        <v>2</v>
      </c>
      <c r="PU17" s="338" t="s">
        <v>2</v>
      </c>
      <c r="PV17" s="340"/>
      <c r="PW17" s="336" t="s">
        <v>2</v>
      </c>
      <c r="PX17" s="336" t="s">
        <v>2</v>
      </c>
      <c r="PY17" s="336" t="s">
        <v>2</v>
      </c>
      <c r="PZ17" s="340" t="s">
        <v>2</v>
      </c>
      <c r="QA17" s="340" t="s">
        <v>2</v>
      </c>
      <c r="QB17" s="338" t="s">
        <v>2</v>
      </c>
      <c r="QC17" s="340"/>
      <c r="QD17" s="336" t="s">
        <v>2</v>
      </c>
      <c r="QE17" s="336" t="s">
        <v>2</v>
      </c>
      <c r="QF17" s="336" t="s">
        <v>2</v>
      </c>
      <c r="QG17" s="340" t="s">
        <v>2</v>
      </c>
      <c r="QH17" s="340" t="s">
        <v>2</v>
      </c>
      <c r="QI17" s="338" t="s">
        <v>2</v>
      </c>
      <c r="QJ17" s="456"/>
      <c r="QK17" s="410"/>
      <c r="QL17" s="336" t="s">
        <v>2</v>
      </c>
      <c r="QM17" s="336" t="s">
        <v>2</v>
      </c>
      <c r="QN17" s="336" t="s">
        <v>2</v>
      </c>
      <c r="QO17" s="340" t="s">
        <v>2</v>
      </c>
      <c r="QP17" s="340" t="s">
        <v>2</v>
      </c>
      <c r="QQ17" s="338" t="s">
        <v>2</v>
      </c>
      <c r="QR17" s="340"/>
      <c r="QS17" s="336" t="s">
        <v>2</v>
      </c>
      <c r="QT17" s="336" t="s">
        <v>2</v>
      </c>
      <c r="QU17" s="336" t="s">
        <v>2</v>
      </c>
      <c r="QV17" s="340" t="s">
        <v>2</v>
      </c>
      <c r="QW17" s="340" t="s">
        <v>2</v>
      </c>
      <c r="QX17" s="338" t="s">
        <v>2</v>
      </c>
      <c r="QY17" s="456"/>
      <c r="QZ17" s="410"/>
      <c r="RA17" s="336" t="s">
        <v>2</v>
      </c>
      <c r="RB17" s="336" t="s">
        <v>2</v>
      </c>
      <c r="RC17" s="336" t="s">
        <v>2</v>
      </c>
      <c r="RD17" s="340" t="s">
        <v>2</v>
      </c>
      <c r="RE17" s="340" t="s">
        <v>2</v>
      </c>
      <c r="RF17" s="338" t="s">
        <v>2</v>
      </c>
      <c r="RG17" s="456"/>
      <c r="RH17" s="410"/>
      <c r="RI17" s="336" t="s">
        <v>2</v>
      </c>
      <c r="RJ17" s="336" t="s">
        <v>2</v>
      </c>
      <c r="RK17" s="336" t="s">
        <v>2</v>
      </c>
      <c r="RL17" s="340" t="s">
        <v>2</v>
      </c>
      <c r="RM17" s="340" t="s">
        <v>2</v>
      </c>
      <c r="RN17" s="338" t="s">
        <v>2</v>
      </c>
      <c r="RO17" s="340"/>
      <c r="RP17" s="336" t="s">
        <v>2</v>
      </c>
      <c r="RQ17" s="336" t="s">
        <v>2</v>
      </c>
      <c r="RR17" s="336" t="s">
        <v>2</v>
      </c>
      <c r="RS17" s="340" t="s">
        <v>2</v>
      </c>
      <c r="RT17" s="340" t="s">
        <v>2</v>
      </c>
      <c r="RU17" s="338" t="s">
        <v>2</v>
      </c>
      <c r="RV17" s="456"/>
      <c r="RW17" s="410"/>
      <c r="RX17" s="336" t="s">
        <v>2</v>
      </c>
      <c r="RY17" s="336" t="s">
        <v>2</v>
      </c>
      <c r="RZ17" s="336" t="s">
        <v>2</v>
      </c>
      <c r="SA17" s="340" t="s">
        <v>2</v>
      </c>
      <c r="SB17" s="340" t="s">
        <v>2</v>
      </c>
      <c r="SC17" s="338" t="s">
        <v>2</v>
      </c>
      <c r="SD17" s="456"/>
      <c r="SE17" s="410"/>
      <c r="SF17" s="336" t="s">
        <v>2</v>
      </c>
      <c r="SG17" s="336" t="s">
        <v>2</v>
      </c>
      <c r="SH17" s="336" t="s">
        <v>2</v>
      </c>
      <c r="SI17" s="340" t="s">
        <v>2</v>
      </c>
      <c r="SJ17" s="340" t="s">
        <v>2</v>
      </c>
      <c r="SK17" s="338" t="s">
        <v>2</v>
      </c>
      <c r="SL17" s="340"/>
      <c r="SM17" s="336" t="s">
        <v>2</v>
      </c>
      <c r="SN17" s="336" t="s">
        <v>2</v>
      </c>
      <c r="SO17" s="336" t="s">
        <v>2</v>
      </c>
      <c r="SP17" s="340" t="s">
        <v>2</v>
      </c>
      <c r="SQ17" s="340" t="s">
        <v>2</v>
      </c>
      <c r="SR17" s="338" t="s">
        <v>2</v>
      </c>
      <c r="SS17" s="340"/>
      <c r="ST17" s="336" t="s">
        <v>2</v>
      </c>
      <c r="SU17" s="336" t="s">
        <v>2</v>
      </c>
      <c r="SV17" s="336" t="s">
        <v>2</v>
      </c>
      <c r="SW17" s="340" t="s">
        <v>2</v>
      </c>
      <c r="SX17" s="340" t="s">
        <v>2</v>
      </c>
      <c r="SY17" s="338" t="s">
        <v>2</v>
      </c>
      <c r="SZ17" s="340"/>
      <c r="TA17" s="336" t="s">
        <v>2</v>
      </c>
      <c r="TB17" s="336" t="s">
        <v>2</v>
      </c>
      <c r="TC17" s="336" t="s">
        <v>2</v>
      </c>
      <c r="TD17" s="340" t="s">
        <v>2</v>
      </c>
      <c r="TE17" s="340" t="s">
        <v>2</v>
      </c>
      <c r="TF17" s="338" t="s">
        <v>2</v>
      </c>
      <c r="TG17" s="340"/>
      <c r="TH17" s="336" t="s">
        <v>2</v>
      </c>
      <c r="TI17" s="336" t="s">
        <v>2</v>
      </c>
      <c r="TJ17" s="336" t="s">
        <v>2</v>
      </c>
      <c r="TK17" s="340" t="s">
        <v>2</v>
      </c>
      <c r="TL17" s="340" t="s">
        <v>2</v>
      </c>
      <c r="TM17" s="338" t="s">
        <v>2</v>
      </c>
      <c r="TN17" s="340"/>
      <c r="TO17" s="336" t="s">
        <v>2</v>
      </c>
      <c r="TP17" s="336" t="s">
        <v>2</v>
      </c>
      <c r="TQ17" s="336" t="s">
        <v>2</v>
      </c>
      <c r="TR17" s="340" t="s">
        <v>2</v>
      </c>
      <c r="TS17" s="340" t="s">
        <v>2</v>
      </c>
      <c r="TT17" s="338" t="s">
        <v>2</v>
      </c>
      <c r="TU17" s="340"/>
      <c r="TV17" s="336" t="s">
        <v>2</v>
      </c>
      <c r="TW17" s="336" t="s">
        <v>2</v>
      </c>
      <c r="TX17" s="336" t="s">
        <v>2</v>
      </c>
      <c r="TY17" s="340" t="s">
        <v>2</v>
      </c>
      <c r="TZ17" s="340" t="s">
        <v>2</v>
      </c>
      <c r="UA17" s="338" t="s">
        <v>2</v>
      </c>
      <c r="UB17" s="456"/>
      <c r="UC17" s="410"/>
      <c r="UD17" s="336" t="s">
        <v>2</v>
      </c>
      <c r="UE17" s="336" t="s">
        <v>2</v>
      </c>
      <c r="UF17" s="336" t="s">
        <v>2</v>
      </c>
      <c r="UG17" s="340" t="s">
        <v>2</v>
      </c>
      <c r="UH17" s="340" t="s">
        <v>2</v>
      </c>
      <c r="UI17" s="338" t="s">
        <v>2</v>
      </c>
      <c r="UJ17" s="456"/>
      <c r="UK17" s="410"/>
      <c r="UL17" s="336" t="s">
        <v>2</v>
      </c>
      <c r="UM17" s="336" t="s">
        <v>2</v>
      </c>
      <c r="UN17" s="336" t="s">
        <v>2</v>
      </c>
      <c r="UO17" s="340" t="s">
        <v>2</v>
      </c>
      <c r="UP17" s="340" t="s">
        <v>2</v>
      </c>
      <c r="UQ17" s="338" t="s">
        <v>2</v>
      </c>
      <c r="UR17" s="456"/>
      <c r="US17" s="410"/>
      <c r="UT17" s="336" t="s">
        <v>2</v>
      </c>
      <c r="UU17" s="336" t="s">
        <v>2</v>
      </c>
      <c r="UV17" s="336" t="s">
        <v>2</v>
      </c>
      <c r="UW17" s="340" t="s">
        <v>2</v>
      </c>
      <c r="UX17" s="340" t="s">
        <v>2</v>
      </c>
      <c r="UY17" s="338" t="s">
        <v>2</v>
      </c>
      <c r="UZ17" s="456"/>
      <c r="VA17" s="410"/>
      <c r="VB17" s="336" t="s">
        <v>2</v>
      </c>
      <c r="VC17" s="336" t="s">
        <v>2</v>
      </c>
      <c r="VD17" s="336" t="s">
        <v>2</v>
      </c>
      <c r="VE17" s="340" t="s">
        <v>2</v>
      </c>
      <c r="VF17" s="340" t="s">
        <v>2</v>
      </c>
      <c r="VG17" s="338" t="s">
        <v>2</v>
      </c>
      <c r="VH17" s="456"/>
      <c r="VI17" s="410"/>
      <c r="VJ17" s="336" t="s">
        <v>2</v>
      </c>
      <c r="VK17" s="336" t="s">
        <v>2</v>
      </c>
      <c r="VL17" s="336" t="s">
        <v>2</v>
      </c>
      <c r="VM17" s="340" t="s">
        <v>2</v>
      </c>
      <c r="VN17" s="340" t="s">
        <v>2</v>
      </c>
      <c r="VO17" s="338" t="s">
        <v>2</v>
      </c>
      <c r="VP17" s="456"/>
      <c r="VQ17" s="410"/>
      <c r="VR17" s="336" t="s">
        <v>2</v>
      </c>
      <c r="VS17" s="336" t="s">
        <v>2</v>
      </c>
      <c r="VT17" s="336" t="s">
        <v>2</v>
      </c>
      <c r="VU17" s="340" t="s">
        <v>2</v>
      </c>
      <c r="VV17" s="340" t="s">
        <v>2</v>
      </c>
      <c r="VW17" s="338" t="s">
        <v>2</v>
      </c>
      <c r="VX17" s="340"/>
      <c r="VY17" s="336" t="s">
        <v>2</v>
      </c>
      <c r="VZ17" s="336" t="s">
        <v>2</v>
      </c>
      <c r="WA17" s="336" t="s">
        <v>2</v>
      </c>
      <c r="WB17" s="340" t="s">
        <v>2</v>
      </c>
      <c r="WC17" s="340" t="s">
        <v>2</v>
      </c>
      <c r="WD17" s="338" t="s">
        <v>2</v>
      </c>
      <c r="WE17" s="456"/>
      <c r="WF17" s="410"/>
      <c r="WG17" s="336" t="s">
        <v>2</v>
      </c>
      <c r="WH17" s="336" t="s">
        <v>2</v>
      </c>
      <c r="WI17" s="336" t="s">
        <v>2</v>
      </c>
      <c r="WJ17" s="340" t="s">
        <v>2</v>
      </c>
      <c r="WK17" s="340" t="s">
        <v>2</v>
      </c>
      <c r="WL17" s="338" t="s">
        <v>2</v>
      </c>
      <c r="WM17" s="456"/>
      <c r="WN17" s="410"/>
      <c r="WO17" s="336" t="s">
        <v>2</v>
      </c>
      <c r="WP17" s="336" t="s">
        <v>2</v>
      </c>
      <c r="WQ17" s="336" t="s">
        <v>2</v>
      </c>
      <c r="WR17" s="340" t="s">
        <v>2</v>
      </c>
      <c r="WS17" s="340" t="s">
        <v>2</v>
      </c>
      <c r="WT17" s="338" t="s">
        <v>2</v>
      </c>
      <c r="WU17" s="456"/>
      <c r="WV17" s="410"/>
      <c r="WW17" s="336" t="s">
        <v>2</v>
      </c>
      <c r="WX17" s="336" t="s">
        <v>2</v>
      </c>
      <c r="WY17" s="336" t="s">
        <v>2</v>
      </c>
      <c r="WZ17" s="340" t="s">
        <v>2</v>
      </c>
      <c r="XA17" s="340" t="s">
        <v>2</v>
      </c>
      <c r="XB17" s="338" t="s">
        <v>2</v>
      </c>
      <c r="XC17" s="428">
        <v>0</v>
      </c>
    </row>
    <row r="18" spans="1:627" outlineLevel="1" x14ac:dyDescent="0.25">
      <c r="A18" s="5"/>
      <c r="B18" s="5"/>
      <c r="C18" s="487" t="s">
        <v>1732</v>
      </c>
      <c r="D18" s="401">
        <v>43405</v>
      </c>
      <c r="E18" s="444"/>
      <c r="F18" s="288" t="s">
        <v>229</v>
      </c>
      <c r="G18" s="331">
        <v>9</v>
      </c>
      <c r="H18" s="331">
        <v>18</v>
      </c>
      <c r="I18" s="331">
        <v>1</v>
      </c>
      <c r="J18" s="333"/>
      <c r="K18" s="333"/>
      <c r="L18" s="342">
        <f>(H18-G18)-I18-J18+K18</f>
        <v>8</v>
      </c>
      <c r="M18" s="457"/>
      <c r="N18" s="411"/>
      <c r="O18" s="331"/>
      <c r="P18" s="331"/>
      <c r="Q18" s="331"/>
      <c r="R18" s="333"/>
      <c r="S18" s="494" t="str">
        <f>IF(ISBLANK(N18),"",VLOOKUP(N18,$B$60:$D$73,3,0))</f>
        <v/>
      </c>
      <c r="T18" s="342">
        <f>(P18-O18)-Q18-R18</f>
        <v>0</v>
      </c>
      <c r="U18" s="457"/>
      <c r="V18" s="411"/>
      <c r="W18" s="331"/>
      <c r="X18" s="331"/>
      <c r="Y18" s="331"/>
      <c r="Z18" s="333"/>
      <c r="AA18" s="494" t="str">
        <f>IF(ISBLANK(V18),"",VLOOKUP(V18,$B$60:$D$73,3,0))</f>
        <v/>
      </c>
      <c r="AB18" s="342">
        <f>(X18-W18)-Y18-Z18</f>
        <v>0</v>
      </c>
      <c r="AC18" s="457"/>
      <c r="AD18" s="411"/>
      <c r="AE18" s="331"/>
      <c r="AF18" s="331"/>
      <c r="AG18" s="331"/>
      <c r="AH18" s="333"/>
      <c r="AI18" s="494" t="str">
        <f>IF(ISBLANK(AD18),"",VLOOKUP(AD18,$B$60:$D$73,3,0))</f>
        <v/>
      </c>
      <c r="AJ18" s="342">
        <f>(AF18-AE18)-AG18-AH18</f>
        <v>0</v>
      </c>
      <c r="AK18" s="457"/>
      <c r="AL18" s="411"/>
      <c r="AM18" s="331"/>
      <c r="AN18" s="331"/>
      <c r="AO18" s="331"/>
      <c r="AP18" s="333"/>
      <c r="AQ18" s="494" t="str">
        <f>IF(ISBLANK(AL18),"",VLOOKUP(AL18,$B$60:$D$73,3,0))</f>
        <v/>
      </c>
      <c r="AR18" s="342">
        <f>(AN18-AM18)-AO18-AP18</f>
        <v>0</v>
      </c>
      <c r="AS18" s="411"/>
      <c r="AT18" s="331"/>
      <c r="AU18" s="331"/>
      <c r="AV18" s="331"/>
      <c r="AW18" s="333"/>
      <c r="AX18" s="494" t="str">
        <f>IF(ISBLANK(AS18),"",VLOOKUP(AS18,$B$60:$D$73,3,0))</f>
        <v/>
      </c>
      <c r="AY18" s="342">
        <f>(AU18-AT18)-AV18-AW18</f>
        <v>0</v>
      </c>
      <c r="AZ18" s="457"/>
      <c r="BA18" s="411"/>
      <c r="BB18" s="331"/>
      <c r="BC18" s="331"/>
      <c r="BD18" s="331"/>
      <c r="BE18" s="333"/>
      <c r="BF18" s="494" t="str">
        <f>IF(ISBLANK(BA18),"",VLOOKUP(BA18,$B$60:$D$73,3,0))</f>
        <v/>
      </c>
      <c r="BG18" s="342">
        <f>(BC18-BB18)-BD18-BE18</f>
        <v>0</v>
      </c>
      <c r="BH18" s="411"/>
      <c r="BI18" s="331"/>
      <c r="BJ18" s="331"/>
      <c r="BK18" s="331"/>
      <c r="BL18" s="333"/>
      <c r="BM18" s="494" t="str">
        <f>IF(ISBLANK(BH18),"",VLOOKUP(BH18,$B$60:$D$73,3,0))</f>
        <v/>
      </c>
      <c r="BN18" s="342">
        <f>(BJ18-BI18)-BK18-BL18</f>
        <v>0</v>
      </c>
      <c r="BO18" s="457"/>
      <c r="BP18" s="411"/>
      <c r="BQ18" s="331"/>
      <c r="BR18" s="331"/>
      <c r="BS18" s="331"/>
      <c r="BT18" s="333"/>
      <c r="BU18" s="494" t="str">
        <f>IF(ISBLANK(BP18),"",VLOOKUP(BP18,$B$60:$D$73,3,0))</f>
        <v/>
      </c>
      <c r="BV18" s="342">
        <f>(BR18-BQ18)-BS18-BT18</f>
        <v>0</v>
      </c>
      <c r="BW18" s="457"/>
      <c r="BX18" s="411"/>
      <c r="BY18" s="331"/>
      <c r="BZ18" s="331"/>
      <c r="CA18" s="331"/>
      <c r="CB18" s="333"/>
      <c r="CC18" s="494" t="str">
        <f>IF(ISBLANK(BX18),"",VLOOKUP(BX18,$B$60:$D$73,3,0))</f>
        <v/>
      </c>
      <c r="CD18" s="342">
        <f>(BZ18-BY18)-CA18-CB18</f>
        <v>0</v>
      </c>
      <c r="CE18" s="457"/>
      <c r="CF18" s="411"/>
      <c r="CG18" s="331"/>
      <c r="CH18" s="331"/>
      <c r="CI18" s="331"/>
      <c r="CJ18" s="333"/>
      <c r="CK18" s="494" t="str">
        <f>IF(ISBLANK(CF18),"",VLOOKUP(CF18,$B$60:$D$73,3,0))</f>
        <v/>
      </c>
      <c r="CL18" s="342">
        <f>(CH18-CG18)-CI18-CJ18</f>
        <v>0</v>
      </c>
      <c r="CM18" s="457"/>
      <c r="CN18" s="411"/>
      <c r="CO18" s="331"/>
      <c r="CP18" s="331"/>
      <c r="CQ18" s="331"/>
      <c r="CR18" s="333"/>
      <c r="CS18" s="494" t="str">
        <f>IF(ISBLANK(CN18),"",VLOOKUP(CN18,$B$60:$D$73,3,0))</f>
        <v/>
      </c>
      <c r="CT18" s="342">
        <f>(CP18-CO18)-CQ18-CR18</f>
        <v>0</v>
      </c>
      <c r="CU18" s="457"/>
      <c r="CV18" s="411"/>
      <c r="CW18" s="331"/>
      <c r="CX18" s="331"/>
      <c r="CY18" s="331"/>
      <c r="CZ18" s="333"/>
      <c r="DA18" s="494" t="str">
        <f>IF(ISBLANK(CV18),"",VLOOKUP(CV18,$B$60:$D$73,3,0))</f>
        <v/>
      </c>
      <c r="DB18" s="342">
        <f>(CX18-CW18)-CY18-CZ18</f>
        <v>0</v>
      </c>
      <c r="DC18" s="457"/>
      <c r="DD18" s="411"/>
      <c r="DE18" s="331"/>
      <c r="DF18" s="331"/>
      <c r="DG18" s="331"/>
      <c r="DH18" s="333"/>
      <c r="DI18" s="494" t="str">
        <f>IF(ISBLANK(DD18),"",VLOOKUP(DD18,$B$60:$D$73,3,0))</f>
        <v/>
      </c>
      <c r="DJ18" s="342">
        <f>(DF18-DE18)-DG18-DH18</f>
        <v>0</v>
      </c>
      <c r="DK18" s="457"/>
      <c r="DL18" s="411"/>
      <c r="DM18" s="331"/>
      <c r="DN18" s="331"/>
      <c r="DO18" s="331"/>
      <c r="DP18" s="333"/>
      <c r="DQ18" s="494" t="str">
        <f>IF(ISBLANK(DL18),"",VLOOKUP(DL18,$B$60:$D$73,3,0))</f>
        <v/>
      </c>
      <c r="DR18" s="342">
        <f>(DN18-DM18)-DO18-DP18</f>
        <v>0</v>
      </c>
      <c r="DS18" s="457"/>
      <c r="DT18" s="411"/>
      <c r="DU18" s="331"/>
      <c r="DV18" s="331"/>
      <c r="DW18" s="331"/>
      <c r="DX18" s="333"/>
      <c r="DY18" s="494" t="str">
        <f>IF(ISBLANK(DT18),"",VLOOKUP(DT18,$B$60:$D$73,3,0))</f>
        <v/>
      </c>
      <c r="DZ18" s="342">
        <f>(DV18-DU18)-DW18-DX18</f>
        <v>0</v>
      </c>
      <c r="EA18" s="457"/>
      <c r="EB18" s="411"/>
      <c r="EC18" s="331"/>
      <c r="ED18" s="331"/>
      <c r="EE18" s="331"/>
      <c r="EF18" s="333"/>
      <c r="EG18" s="494" t="str">
        <f>IF(ISBLANK(EB18),"",VLOOKUP(EB18,$B$60:$D$73,3,0))</f>
        <v/>
      </c>
      <c r="EH18" s="342">
        <f>(ED18-EC18)-EE18-EF18</f>
        <v>0</v>
      </c>
      <c r="EI18" s="457"/>
      <c r="EJ18" s="411"/>
      <c r="EK18" s="331"/>
      <c r="EL18" s="331"/>
      <c r="EM18" s="331"/>
      <c r="EN18" s="331"/>
      <c r="EO18" s="494" t="str">
        <f>IF(ISBLANK(EJ18),"",VLOOKUP(EJ18,$B$60:$D$73,3,0))</f>
        <v/>
      </c>
      <c r="EP18" s="342">
        <f>(EL18-EK18)-EM18-EN18</f>
        <v>0</v>
      </c>
      <c r="EQ18" s="457"/>
      <c r="ER18" s="411"/>
      <c r="ES18" s="331"/>
      <c r="ET18" s="331"/>
      <c r="EU18" s="331"/>
      <c r="EV18" s="333"/>
      <c r="EW18" s="494" t="str">
        <f>IF(ISBLANK(ER18),"",VLOOKUP(ER18,$B$60:$D$73,3,0))</f>
        <v/>
      </c>
      <c r="EX18" s="342">
        <f>(ET18-ES18)-EU18-EV18</f>
        <v>0</v>
      </c>
      <c r="EY18" s="457"/>
      <c r="EZ18" s="411" t="s">
        <v>229</v>
      </c>
      <c r="FA18" s="331">
        <v>9</v>
      </c>
      <c r="FB18" s="331">
        <v>18</v>
      </c>
      <c r="FC18" s="331">
        <v>1</v>
      </c>
      <c r="FD18" s="333"/>
      <c r="FE18" s="494" t="str">
        <f>IF(ISBLANK(EZ18),"",VLOOKUP(EZ18,$B$60:$D$73,3,0))</f>
        <v>Marina</v>
      </c>
      <c r="FF18" s="342">
        <f>(FB18-FA18)-FC18-FD18</f>
        <v>8</v>
      </c>
      <c r="FG18" s="457"/>
      <c r="FH18" s="411"/>
      <c r="FI18" s="331"/>
      <c r="FJ18" s="331"/>
      <c r="FK18" s="331"/>
      <c r="FL18" s="333"/>
      <c r="FM18" s="494" t="str">
        <f>IF(ISBLANK(FH18),"",VLOOKUP(FH18,$B$60:$D$73,3,0))</f>
        <v/>
      </c>
      <c r="FN18" s="342">
        <f>(FJ18-FI18)-FK18-FL18</f>
        <v>0</v>
      </c>
      <c r="FO18" s="457"/>
      <c r="FP18" s="411"/>
      <c r="FQ18" s="331"/>
      <c r="FR18" s="331"/>
      <c r="FS18" s="331"/>
      <c r="FT18" s="333"/>
      <c r="FU18" s="494" t="str">
        <f>IF(ISBLANK(FP18),"",VLOOKUP(FP18,$B$60:$D$73,3,0))</f>
        <v/>
      </c>
      <c r="FV18" s="342">
        <f>(FR18-FQ18)-FS18-FT18</f>
        <v>0</v>
      </c>
      <c r="FW18" s="457"/>
      <c r="FX18" s="411"/>
      <c r="FY18" s="331"/>
      <c r="FZ18" s="331"/>
      <c r="GA18" s="331"/>
      <c r="GB18" s="333"/>
      <c r="GC18" s="494" t="str">
        <f>IF(ISBLANK(FX18),"",VLOOKUP(FX18,$B$60:$D$73,3,0))</f>
        <v/>
      </c>
      <c r="GD18" s="342">
        <f>(FZ18-FY18)-GA18-GB18</f>
        <v>0</v>
      </c>
      <c r="GE18" s="411"/>
      <c r="GF18" s="331"/>
      <c r="GG18" s="331"/>
      <c r="GH18" s="331"/>
      <c r="GI18" s="333"/>
      <c r="GJ18" s="494" t="str">
        <f>IF(ISBLANK(GE18),"",VLOOKUP(GE18,$B$60:$D$73,3,0))</f>
        <v/>
      </c>
      <c r="GK18" s="342">
        <f>(GG18-GF18)-GH18-GI18</f>
        <v>0</v>
      </c>
      <c r="GL18" s="411"/>
      <c r="GM18" s="331"/>
      <c r="GN18" s="331"/>
      <c r="GO18" s="331"/>
      <c r="GP18" s="333"/>
      <c r="GQ18" s="494" t="str">
        <f>IF(ISBLANK(GL18),"",VLOOKUP(GL18,$B$60:$D$73,3,0))</f>
        <v/>
      </c>
      <c r="GR18" s="342">
        <f>(GN18-GM18)-GO18-GP18</f>
        <v>0</v>
      </c>
      <c r="GS18" s="411"/>
      <c r="GT18" s="331"/>
      <c r="GU18" s="331"/>
      <c r="GV18" s="331"/>
      <c r="GW18" s="333"/>
      <c r="GX18" s="494" t="str">
        <f>IF(ISBLANK(GS18),"",VLOOKUP(GS18,$B$60:$D$73,3,0))</f>
        <v/>
      </c>
      <c r="GY18" s="342">
        <f>(GU18-GT18)-GV18-GW18</f>
        <v>0</v>
      </c>
      <c r="GZ18" s="457"/>
      <c r="HA18" s="411"/>
      <c r="HB18" s="331"/>
      <c r="HC18" s="331"/>
      <c r="HD18" s="331"/>
      <c r="HE18" s="333"/>
      <c r="HF18" s="494" t="str">
        <f>IF(ISBLANK(HA18),"",VLOOKUP(HA18,$B$60:$D$73,3,0))</f>
        <v/>
      </c>
      <c r="HG18" s="342">
        <f>(HC18-HB18)-HD18-HE18</f>
        <v>0</v>
      </c>
      <c r="HH18" s="457"/>
      <c r="HI18" s="411"/>
      <c r="HJ18" s="331"/>
      <c r="HK18" s="331"/>
      <c r="HL18" s="331"/>
      <c r="HM18" s="333"/>
      <c r="HN18" s="494" t="str">
        <f>IF(ISBLANK(HI18),"",VLOOKUP(HI18,$B$60:$D$73,3,0))</f>
        <v/>
      </c>
      <c r="HO18" s="342">
        <f>(HK18-HJ18)-HL18-HM18</f>
        <v>0</v>
      </c>
      <c r="HP18" s="457"/>
      <c r="HQ18" s="411"/>
      <c r="HR18" s="331"/>
      <c r="HS18" s="331"/>
      <c r="HT18" s="331"/>
      <c r="HU18" s="333"/>
      <c r="HV18" s="494" t="str">
        <f>IF(ISBLANK(HQ18),"",VLOOKUP(HQ18,$B$60:$D$73,3,0))</f>
        <v/>
      </c>
      <c r="HW18" s="342">
        <f>(HS18-HR18)-HT18-HU18</f>
        <v>0</v>
      </c>
      <c r="HX18" s="457"/>
      <c r="HY18" s="411"/>
      <c r="HZ18" s="331"/>
      <c r="IA18" s="331"/>
      <c r="IB18" s="331"/>
      <c r="IC18" s="333"/>
      <c r="ID18" s="494" t="str">
        <f>IF(ISBLANK(HY18),"",VLOOKUP(HY18,$B$60:$D$73,3,0))</f>
        <v/>
      </c>
      <c r="IE18" s="342">
        <f>(IA18-HZ18)-IB18-IC18</f>
        <v>0</v>
      </c>
      <c r="IF18" s="457"/>
      <c r="IG18" s="411"/>
      <c r="IH18" s="331"/>
      <c r="II18" s="331"/>
      <c r="IJ18" s="331"/>
      <c r="IK18" s="333"/>
      <c r="IL18" s="494" t="str">
        <f>IF(ISBLANK(IG18),"",VLOOKUP(IG18,$B$60:$D$73,3,0))</f>
        <v/>
      </c>
      <c r="IM18" s="342">
        <f>(II18-IH18)-IJ18-IK18</f>
        <v>0</v>
      </c>
      <c r="IN18" s="457"/>
      <c r="IO18" s="411"/>
      <c r="IP18" s="331"/>
      <c r="IQ18" s="331"/>
      <c r="IR18" s="331"/>
      <c r="IS18" s="333"/>
      <c r="IT18" s="494" t="str">
        <f>IF(ISBLANK(IO18),"",VLOOKUP(IO18,$B$60:$D$73,3,0))</f>
        <v/>
      </c>
      <c r="IU18" s="342">
        <f>(IQ18-IP18)-IR18-IS18</f>
        <v>0</v>
      </c>
      <c r="IV18" s="457"/>
      <c r="IW18" s="411"/>
      <c r="IX18" s="331"/>
      <c r="IY18" s="331"/>
      <c r="IZ18" s="331"/>
      <c r="JA18" s="333"/>
      <c r="JB18" s="494" t="str">
        <f>IF(ISBLANK(IW18),"",VLOOKUP(IW18,$B$60:$D$73,3,0))</f>
        <v/>
      </c>
      <c r="JC18" s="342">
        <f>(IY18-IX18)-IZ18-JA18</f>
        <v>0</v>
      </c>
      <c r="JD18" s="457"/>
      <c r="JE18" s="411"/>
      <c r="JF18" s="331"/>
      <c r="JG18" s="331"/>
      <c r="JH18" s="331"/>
      <c r="JI18" s="333"/>
      <c r="JJ18" s="494" t="str">
        <f>IF(ISBLANK(JE18),"",VLOOKUP(JE18,$B$60:$D$73,3,0))</f>
        <v/>
      </c>
      <c r="JK18" s="342">
        <f>(JG18-JF18)-JH18-JI18</f>
        <v>0</v>
      </c>
      <c r="JL18" s="457"/>
      <c r="JM18" s="411"/>
      <c r="JN18" s="331"/>
      <c r="JO18" s="331"/>
      <c r="JP18" s="331"/>
      <c r="JQ18" s="333"/>
      <c r="JR18" s="494" t="str">
        <f>IF(ISBLANK(JM18),"",VLOOKUP(JM18,$B$60:$D$73,3,0))</f>
        <v/>
      </c>
      <c r="JS18" s="342">
        <f>(JO18-JN18)-JP18-JQ18</f>
        <v>0</v>
      </c>
      <c r="JT18" s="457"/>
      <c r="JU18" s="411"/>
      <c r="JV18" s="331"/>
      <c r="JW18" s="331"/>
      <c r="JX18" s="331"/>
      <c r="JY18" s="333"/>
      <c r="JZ18" s="494" t="str">
        <f>IF(ISBLANK(JU18),"",VLOOKUP(JU18,$B$60:$D$73,3,0))</f>
        <v/>
      </c>
      <c r="KA18" s="342">
        <f>(JW18-JV18)-JX18-JY18</f>
        <v>0</v>
      </c>
      <c r="KB18" s="457"/>
      <c r="KC18" s="411" t="s">
        <v>230</v>
      </c>
      <c r="KD18" s="331">
        <v>9</v>
      </c>
      <c r="KE18" s="331">
        <v>18</v>
      </c>
      <c r="KF18" s="331">
        <v>1</v>
      </c>
      <c r="KG18" s="333"/>
      <c r="KH18" s="494" t="str">
        <f>IF(ISBLANK(KC18),"",VLOOKUP(KC18,$B$60:$D$73,3,0))</f>
        <v>Chloé</v>
      </c>
      <c r="KI18" s="342">
        <f>(KE18-KD18)-KF18-KG18</f>
        <v>8</v>
      </c>
      <c r="KJ18" s="411"/>
      <c r="KK18" s="331"/>
      <c r="KL18" s="331"/>
      <c r="KM18" s="331"/>
      <c r="KN18" s="333"/>
      <c r="KO18" s="494" t="str">
        <f>IF(ISBLANK(KJ18),"",VLOOKUP(KJ18,$B$60:$D$73,3,0))</f>
        <v/>
      </c>
      <c r="KP18" s="342">
        <f>(KL18-KK18)-KM18-KN18</f>
        <v>0</v>
      </c>
      <c r="KQ18" s="411"/>
      <c r="KR18" s="331"/>
      <c r="KS18" s="331"/>
      <c r="KT18" s="331"/>
      <c r="KU18" s="333"/>
      <c r="KV18" s="494" t="str">
        <f>IF(ISBLANK(KQ18),"",VLOOKUP(KQ18,$B$60:$D$73,3,0))</f>
        <v/>
      </c>
      <c r="KW18" s="342">
        <f>(KS18-KR18)-KT18-KU18</f>
        <v>0</v>
      </c>
      <c r="KX18" s="411"/>
      <c r="KY18" s="331"/>
      <c r="KZ18" s="331"/>
      <c r="LA18" s="331"/>
      <c r="LB18" s="333"/>
      <c r="LC18" s="494" t="str">
        <f>IF(ISBLANK(KX18),"",VLOOKUP(KX18,$B$60:$D$73,3,0))</f>
        <v/>
      </c>
      <c r="LD18" s="342">
        <f>(KZ18-KY18)-LA18-LB18</f>
        <v>0</v>
      </c>
      <c r="LE18" s="411"/>
      <c r="LF18" s="331"/>
      <c r="LG18" s="331"/>
      <c r="LH18" s="331"/>
      <c r="LI18" s="333"/>
      <c r="LJ18" s="494" t="str">
        <f>IF(ISBLANK(LE18),"",VLOOKUP(LE18,$B$60:$D$73,3,0))</f>
        <v/>
      </c>
      <c r="LK18" s="342">
        <f>(LG18-LF18)-LH18-LI18</f>
        <v>0</v>
      </c>
      <c r="LL18" s="411"/>
      <c r="LM18" s="331"/>
      <c r="LN18" s="331"/>
      <c r="LO18" s="331"/>
      <c r="LP18" s="333"/>
      <c r="LQ18" s="494" t="str">
        <f>IF(ISBLANK(LL18),"",VLOOKUP(LL18,$B$60:$D$73,3,0))</f>
        <v/>
      </c>
      <c r="LR18" s="342">
        <f>(LN18-LM18)-LO18-LP18</f>
        <v>0</v>
      </c>
      <c r="LS18" s="411"/>
      <c r="LT18" s="331"/>
      <c r="LU18" s="331"/>
      <c r="LV18" s="331"/>
      <c r="LW18" s="333"/>
      <c r="LX18" s="494" t="str">
        <f>IF(ISBLANK(LS18),"",VLOOKUP(LS18,$B$60:$D$73,3,0))</f>
        <v/>
      </c>
      <c r="LY18" s="342">
        <f>(LU18-LT18)-LV18-LW18</f>
        <v>0</v>
      </c>
      <c r="LZ18" s="411"/>
      <c r="MA18" s="331"/>
      <c r="MB18" s="331"/>
      <c r="MC18" s="331"/>
      <c r="MD18" s="333"/>
      <c r="ME18" s="494" t="str">
        <f>IF(ISBLANK(LZ18),"",VLOOKUP(LZ18,$B$60:$D$73,3,0))</f>
        <v/>
      </c>
      <c r="MF18" s="342">
        <f>(MB18-MA18)-MC18-MD18</f>
        <v>0</v>
      </c>
      <c r="MG18" s="457"/>
      <c r="MH18" s="411"/>
      <c r="MI18" s="331"/>
      <c r="MJ18" s="331"/>
      <c r="MK18" s="331"/>
      <c r="ML18" s="333"/>
      <c r="MM18" s="494" t="str">
        <f>IF(ISBLANK(MH18),"",VLOOKUP(MH18,$B$60:$D$73,3,0))</f>
        <v/>
      </c>
      <c r="MN18" s="342">
        <f>(MJ18-MI18)-MK18-ML18</f>
        <v>0</v>
      </c>
      <c r="MO18" s="411"/>
      <c r="MP18" s="331"/>
      <c r="MQ18" s="331"/>
      <c r="MR18" s="331"/>
      <c r="MS18" s="333"/>
      <c r="MT18" s="494" t="str">
        <f>IF(ISBLANK(MO18),"",VLOOKUP(MO18,$B$60:$D$73,3,0))</f>
        <v/>
      </c>
      <c r="MU18" s="342">
        <f>(MQ18-MP18)-MR18-MS18</f>
        <v>0</v>
      </c>
      <c r="MV18" s="457"/>
      <c r="MW18" s="411"/>
      <c r="MX18" s="331"/>
      <c r="MY18" s="331"/>
      <c r="MZ18" s="331"/>
      <c r="NA18" s="333"/>
      <c r="NB18" s="494" t="str">
        <f>IF(ISBLANK(MW18),"",VLOOKUP(MW18,$B$60:$D$73,3,0))</f>
        <v/>
      </c>
      <c r="NC18" s="342">
        <f>(MY18-MX18)-MZ18-NA18</f>
        <v>0</v>
      </c>
      <c r="ND18" s="457"/>
      <c r="NE18" s="411"/>
      <c r="NF18" s="331"/>
      <c r="NG18" s="331"/>
      <c r="NH18" s="331"/>
      <c r="NI18" s="333"/>
      <c r="NJ18" s="494" t="str">
        <f>IF(ISBLANK(NE18),"",VLOOKUP(NE18,$B$60:$D$73,3,0))</f>
        <v/>
      </c>
      <c r="NK18" s="342">
        <f>(NG18-NF18)-NH18-NI18</f>
        <v>0</v>
      </c>
      <c r="NL18" s="457"/>
      <c r="NM18" s="411"/>
      <c r="NN18" s="331"/>
      <c r="NO18" s="331"/>
      <c r="NP18" s="331"/>
      <c r="NQ18" s="333"/>
      <c r="NR18" s="494" t="str">
        <f>IF(ISBLANK(NM18),"",VLOOKUP(NM18,$B$60:$D$73,3,0))</f>
        <v/>
      </c>
      <c r="NS18" s="342">
        <f>(NO18-NN18)-NP18-NQ18</f>
        <v>0</v>
      </c>
      <c r="NT18" s="411"/>
      <c r="NU18" s="331"/>
      <c r="NV18" s="331"/>
      <c r="NW18" s="331"/>
      <c r="NX18" s="333"/>
      <c r="NY18" s="494" t="str">
        <f>IF(ISBLANK(NT18),"",VLOOKUP(NT18,$B$60:$D$73,3,0))</f>
        <v/>
      </c>
      <c r="NZ18" s="342">
        <f>(NV18-NU18)-NW18-NX18</f>
        <v>0</v>
      </c>
      <c r="OA18" s="457"/>
      <c r="OB18" s="411"/>
      <c r="OC18" s="331"/>
      <c r="OD18" s="331"/>
      <c r="OE18" s="331"/>
      <c r="OF18" s="333"/>
      <c r="OG18" s="494" t="str">
        <f>IF(ISBLANK(OB18),"",VLOOKUP(OB18,$B$60:$D$73,3,0))</f>
        <v/>
      </c>
      <c r="OH18" s="342">
        <f>(OD18-OC18)-OE18-OF18</f>
        <v>0</v>
      </c>
      <c r="OI18" s="457"/>
      <c r="OJ18" s="411"/>
      <c r="OK18" s="331"/>
      <c r="OL18" s="331"/>
      <c r="OM18" s="331"/>
      <c r="ON18" s="333"/>
      <c r="OO18" s="494" t="str">
        <f>IF(ISBLANK(OJ18),"",VLOOKUP(OJ18,$B$60:$D$73,3,0))</f>
        <v/>
      </c>
      <c r="OP18" s="342">
        <f>(OL18-OK18)-OM18-ON18</f>
        <v>0</v>
      </c>
      <c r="OQ18" s="457"/>
      <c r="OR18" s="411"/>
      <c r="OS18" s="331"/>
      <c r="OT18" s="331"/>
      <c r="OU18" s="331"/>
      <c r="OV18" s="333"/>
      <c r="OW18" s="494" t="str">
        <f>IF(ISBLANK(OR18),"",VLOOKUP(OR18,$B$60:$D$73,3,0))</f>
        <v/>
      </c>
      <c r="OX18" s="342">
        <f>(OT18-OS18)-OU18-OV18</f>
        <v>0</v>
      </c>
      <c r="OY18" s="457"/>
      <c r="OZ18" s="411"/>
      <c r="PA18" s="331"/>
      <c r="PB18" s="331"/>
      <c r="PC18" s="331"/>
      <c r="PD18" s="333"/>
      <c r="PE18" s="494" t="str">
        <f>IF(ISBLANK(OZ18),"",VLOOKUP(OZ18,$B$60:$D$73,3,0))</f>
        <v/>
      </c>
      <c r="PF18" s="342">
        <f>(PB18-PA18)-PC18-PD18</f>
        <v>0</v>
      </c>
      <c r="PG18" s="411"/>
      <c r="PH18" s="331"/>
      <c r="PI18" s="331"/>
      <c r="PJ18" s="331"/>
      <c r="PK18" s="333"/>
      <c r="PL18" s="494" t="str">
        <f>IF(ISBLANK(PG18),"",VLOOKUP(PG18,$B$60:$D$73,3,0))</f>
        <v/>
      </c>
      <c r="PM18" s="342">
        <f>(PI18-PH18)-PJ18-PK18</f>
        <v>0</v>
      </c>
      <c r="PN18" s="457"/>
      <c r="PO18" s="411"/>
      <c r="PP18" s="331"/>
      <c r="PQ18" s="331"/>
      <c r="PR18" s="331"/>
      <c r="PS18" s="333"/>
      <c r="PT18" s="494" t="str">
        <f>IF(ISBLANK(PO18),"",VLOOKUP(PO18,$B$60:$D$73,3,0))</f>
        <v/>
      </c>
      <c r="PU18" s="342">
        <f>(PQ18-PP18)-PR18-PS18</f>
        <v>0</v>
      </c>
      <c r="PV18" s="411" t="s">
        <v>1858</v>
      </c>
      <c r="PW18" s="331">
        <v>11</v>
      </c>
      <c r="PX18" s="331">
        <v>19</v>
      </c>
      <c r="PY18" s="331"/>
      <c r="PZ18" s="333">
        <v>1</v>
      </c>
      <c r="QA18" s="494" t="str">
        <f>IF(ISBLANK(PV18),"",VLOOKUP(PV18,$B$60:$D$73,3,0))</f>
        <v>Giulia</v>
      </c>
      <c r="QB18" s="342">
        <f>(PX18-PW18)-PY18-PZ18</f>
        <v>7</v>
      </c>
      <c r="QC18" s="411"/>
      <c r="QD18" s="331"/>
      <c r="QE18" s="331"/>
      <c r="QF18" s="331"/>
      <c r="QG18" s="333"/>
      <c r="QH18" s="494" t="str">
        <f>IF(ISBLANK(QC18),"",VLOOKUP(QC18,$B$60:$D$73,3,0))</f>
        <v/>
      </c>
      <c r="QI18" s="342">
        <f>(QE18-QD18)-QF18-QG18</f>
        <v>0</v>
      </c>
      <c r="QJ18" s="457"/>
      <c r="QK18" s="411"/>
      <c r="QL18" s="331"/>
      <c r="QM18" s="331"/>
      <c r="QN18" s="331"/>
      <c r="QO18" s="333"/>
      <c r="QP18" s="494" t="str">
        <f>IF(ISBLANK(QK18),"",VLOOKUP(QK18,$B$60:$D$73,3,0))</f>
        <v/>
      </c>
      <c r="QQ18" s="342">
        <f>(QM18-QL18)-QN18-QO18</f>
        <v>0</v>
      </c>
      <c r="QR18" s="411"/>
      <c r="QS18" s="331"/>
      <c r="QT18" s="331"/>
      <c r="QU18" s="331"/>
      <c r="QV18" s="333"/>
      <c r="QW18" s="494" t="str">
        <f>IF(ISBLANK(QR18),"",VLOOKUP(QR18,$B$60:$D$73,3,0))</f>
        <v/>
      </c>
      <c r="QX18" s="342">
        <f>(QT18-QS18)-QU18-QV18</f>
        <v>0</v>
      </c>
      <c r="QY18" s="457"/>
      <c r="QZ18" s="411"/>
      <c r="RA18" s="331"/>
      <c r="RB18" s="331"/>
      <c r="RC18" s="331"/>
      <c r="RD18" s="333"/>
      <c r="RE18" s="494" t="str">
        <f>IF(ISBLANK(QZ18),"",VLOOKUP(QZ18,$B$60:$D$73,3,0))</f>
        <v/>
      </c>
      <c r="RF18" s="342">
        <f>(RB18-RA18)-RC18-RD18</f>
        <v>0</v>
      </c>
      <c r="RG18" s="457"/>
      <c r="RH18" s="411"/>
      <c r="RI18" s="331"/>
      <c r="RJ18" s="331"/>
      <c r="RK18" s="331"/>
      <c r="RL18" s="333"/>
      <c r="RM18" s="494" t="str">
        <f>IF(ISBLANK(RH18),"",VLOOKUP(RH18,$B$60:$D$73,3,0))</f>
        <v/>
      </c>
      <c r="RN18" s="342">
        <f>(RJ18-RI18)-RK18-RL18</f>
        <v>0</v>
      </c>
      <c r="RO18" s="411"/>
      <c r="RP18" s="331"/>
      <c r="RQ18" s="331"/>
      <c r="RR18" s="331"/>
      <c r="RS18" s="333"/>
      <c r="RT18" s="494" t="str">
        <f>IF(ISBLANK(RO18),"",VLOOKUP(RO18,$B$60:$D$73,3,0))</f>
        <v/>
      </c>
      <c r="RU18" s="342">
        <f>(RQ18-RP18)-RR18-RS18</f>
        <v>0</v>
      </c>
      <c r="RV18" s="457"/>
      <c r="RW18" s="411"/>
      <c r="RX18" s="331"/>
      <c r="RY18" s="331"/>
      <c r="RZ18" s="331"/>
      <c r="SA18" s="333"/>
      <c r="SB18" s="494" t="str">
        <f>IF(ISBLANK(RW18),"",VLOOKUP(RW18,$B$60:$D$73,3,0))</f>
        <v/>
      </c>
      <c r="SC18" s="342">
        <f>(RY18-RX18)-RZ18-SA18</f>
        <v>0</v>
      </c>
      <c r="SD18" s="457"/>
      <c r="SE18" s="411"/>
      <c r="SF18" s="331"/>
      <c r="SG18" s="331"/>
      <c r="SH18" s="331"/>
      <c r="SI18" s="333"/>
      <c r="SJ18" s="494" t="str">
        <f>IF(ISBLANK(SE18),"",VLOOKUP(SE18,$B$60:$D$73,3,0))</f>
        <v/>
      </c>
      <c r="SK18" s="342">
        <f>(SG18-SF18)-SH18-SI18</f>
        <v>0</v>
      </c>
      <c r="SL18" s="411"/>
      <c r="SM18" s="331"/>
      <c r="SN18" s="331"/>
      <c r="SO18" s="331"/>
      <c r="SP18" s="333"/>
      <c r="SQ18" s="494" t="str">
        <f>IF(ISBLANK(SL18),"",VLOOKUP(SL18,$B$60:$D$73,3,0))</f>
        <v/>
      </c>
      <c r="SR18" s="342">
        <f>(SN18-SM18)-SO18-SP18</f>
        <v>0</v>
      </c>
      <c r="SS18" s="411"/>
      <c r="ST18" s="331"/>
      <c r="SU18" s="331"/>
      <c r="SV18" s="331"/>
      <c r="SW18" s="333"/>
      <c r="SX18" s="494" t="str">
        <f>IF(ISBLANK(SS18),"",VLOOKUP(SS18,$B$60:$D$73,3,0))</f>
        <v/>
      </c>
      <c r="SY18" s="342">
        <f>(SU18-ST18)-SV18-SW18</f>
        <v>0</v>
      </c>
      <c r="SZ18" s="411"/>
      <c r="TA18" s="331"/>
      <c r="TB18" s="331"/>
      <c r="TC18" s="331"/>
      <c r="TD18" s="333"/>
      <c r="TE18" s="494" t="str">
        <f>IF(ISBLANK(SZ18),"",VLOOKUP(SZ18,$B$60:$D$73,3,0))</f>
        <v/>
      </c>
      <c r="TF18" s="342">
        <f>(TB18-TA18)-TC18-TD18</f>
        <v>0</v>
      </c>
      <c r="TG18" s="411"/>
      <c r="TH18" s="331"/>
      <c r="TI18" s="331"/>
      <c r="TJ18" s="331"/>
      <c r="TK18" s="333"/>
      <c r="TL18" s="494" t="str">
        <f>IF(ISBLANK(TG18),"",VLOOKUP(TG18,$B$60:$D$73,3,0))</f>
        <v/>
      </c>
      <c r="TM18" s="342">
        <f>(TI18-TH18)-TJ18-TK18</f>
        <v>0</v>
      </c>
      <c r="TN18" s="411"/>
      <c r="TO18" s="331"/>
      <c r="TP18" s="331"/>
      <c r="TQ18" s="331"/>
      <c r="TR18" s="333"/>
      <c r="TS18" s="494" t="str">
        <f>IF(ISBLANK(TN18),"",VLOOKUP(TN18,$B$60:$D$73,3,0))</f>
        <v/>
      </c>
      <c r="TT18" s="342">
        <f>(TP18-TO18)-TQ18-TR18</f>
        <v>0</v>
      </c>
      <c r="TU18" s="411"/>
      <c r="TV18" s="331"/>
      <c r="TW18" s="331"/>
      <c r="TX18" s="331"/>
      <c r="TY18" s="333"/>
      <c r="TZ18" s="494" t="str">
        <f>IF(ISBLANK(TU18),"",VLOOKUP(TU18,$B$60:$D$73,3,0))</f>
        <v/>
      </c>
      <c r="UA18" s="342">
        <f>(TW18-TV18)-TX18-TY18</f>
        <v>0</v>
      </c>
      <c r="UB18" s="457"/>
      <c r="UC18" s="411"/>
      <c r="UD18" s="331"/>
      <c r="UE18" s="331"/>
      <c r="UF18" s="331"/>
      <c r="UG18" s="333"/>
      <c r="UH18" s="494" t="str">
        <f>IF(ISBLANK(UC18),"",VLOOKUP(UC18,$B$60:$D$73,3,0))</f>
        <v/>
      </c>
      <c r="UI18" s="342">
        <f>(UE18-UD18)-UF18-UG18</f>
        <v>0</v>
      </c>
      <c r="UJ18" s="457"/>
      <c r="UK18" s="411"/>
      <c r="UL18" s="331"/>
      <c r="UM18" s="331"/>
      <c r="UN18" s="331"/>
      <c r="UO18" s="333"/>
      <c r="UP18" s="494" t="str">
        <f>IF(ISBLANK(UK18),"",VLOOKUP(UK18,$B$60:$D$73,3,0))</f>
        <v/>
      </c>
      <c r="UQ18" s="342">
        <f>(UM18-UL18)-UN18-UO18</f>
        <v>0</v>
      </c>
      <c r="UR18" s="457"/>
      <c r="US18" s="411"/>
      <c r="UT18" s="331"/>
      <c r="UU18" s="331"/>
      <c r="UV18" s="331"/>
      <c r="UW18" s="333"/>
      <c r="UX18" s="494" t="str">
        <f>IF(ISBLANK(US18),"",VLOOKUP(US18,$B$60:$D$73,3,0))</f>
        <v/>
      </c>
      <c r="UY18" s="342">
        <f>(UU18-UT18)-UV18-UW18</f>
        <v>0</v>
      </c>
      <c r="UZ18" s="457"/>
      <c r="VA18" s="411"/>
      <c r="VB18" s="331"/>
      <c r="VC18" s="331"/>
      <c r="VD18" s="331"/>
      <c r="VE18" s="333"/>
      <c r="VF18" s="494" t="str">
        <f>IF(ISBLANK(VA18),"",VLOOKUP(VA18,$B$60:$D$73,3,0))</f>
        <v/>
      </c>
      <c r="VG18" s="342">
        <f>(VC18-VB18)-VD18-VE18</f>
        <v>0</v>
      </c>
      <c r="VH18" s="457"/>
      <c r="VI18" s="411"/>
      <c r="VJ18" s="331"/>
      <c r="VK18" s="331"/>
      <c r="VL18" s="331"/>
      <c r="VM18" s="333"/>
      <c r="VN18" s="494" t="str">
        <f>IF(ISBLANK(VI18),"",VLOOKUP(VI18,$B$60:$D$73,3,0))</f>
        <v/>
      </c>
      <c r="VO18" s="342">
        <f>(VK18-VJ18)-VL18-VM18</f>
        <v>0</v>
      </c>
      <c r="VP18" s="457"/>
      <c r="VQ18" s="411"/>
      <c r="VR18" s="331"/>
      <c r="VS18" s="331"/>
      <c r="VT18" s="331"/>
      <c r="VU18" s="333"/>
      <c r="VV18" s="494" t="str">
        <f>IF(ISBLANK(VQ18),"",VLOOKUP(VQ18,$B$60:$D$73,3,0))</f>
        <v/>
      </c>
      <c r="VW18" s="342">
        <f>(VS18-VR18)-VT18-VU18</f>
        <v>0</v>
      </c>
      <c r="VX18" s="411"/>
      <c r="VY18" s="331"/>
      <c r="VZ18" s="331"/>
      <c r="WA18" s="331"/>
      <c r="WB18" s="333"/>
      <c r="WC18" s="494" t="str">
        <f>IF(ISBLANK(VX18),"",VLOOKUP(VX18,$B$60:$D$73,3,0))</f>
        <v/>
      </c>
      <c r="WD18" s="342">
        <f>(VZ18-VY18)-WA18-WB18</f>
        <v>0</v>
      </c>
      <c r="WE18" s="457"/>
      <c r="WF18" s="411"/>
      <c r="WG18" s="331"/>
      <c r="WH18" s="331"/>
      <c r="WI18" s="331"/>
      <c r="WJ18" s="333"/>
      <c r="WK18" s="494" t="str">
        <f>IF(ISBLANK(WF18),"",VLOOKUP(WF18,$B$60:$D$73,3,0))</f>
        <v/>
      </c>
      <c r="WL18" s="342">
        <f>(WH18-WG18)-WI18-WJ18</f>
        <v>0</v>
      </c>
      <c r="WM18" s="457"/>
      <c r="WN18" s="411"/>
      <c r="WO18" s="331"/>
      <c r="WP18" s="331"/>
      <c r="WQ18" s="331"/>
      <c r="WR18" s="333"/>
      <c r="WS18" s="494" t="str">
        <f>IF(ISBLANK(WN18),"",VLOOKUP(WN18,$B$60:$D$73,3,0))</f>
        <v/>
      </c>
      <c r="WT18" s="342">
        <f>(WP18-WO18)-WQ18-WR18</f>
        <v>0</v>
      </c>
      <c r="WU18" s="457"/>
      <c r="WV18" s="411"/>
      <c r="WW18" s="331"/>
      <c r="WX18" s="331"/>
      <c r="WY18" s="331"/>
      <c r="WZ18" s="333"/>
      <c r="XA18" s="494" t="str">
        <f>IF(ISBLANK(WV18),"",VLOOKUP(WV18,$B$60:$D$73,3,0))</f>
        <v/>
      </c>
      <c r="XB18" s="342">
        <f>(WX18-WW18)-WY18-WZ18</f>
        <v>0</v>
      </c>
      <c r="XC18" s="428">
        <v>0</v>
      </c>
    </row>
    <row r="19" spans="1:627" outlineLevel="1" x14ac:dyDescent="0.25">
      <c r="A19" s="5"/>
      <c r="B19" s="5"/>
      <c r="C19" s="485" t="s">
        <v>1733</v>
      </c>
      <c r="D19" s="272">
        <v>43406</v>
      </c>
      <c r="E19" s="444"/>
      <c r="F19" s="288" t="s">
        <v>226</v>
      </c>
      <c r="G19" s="331">
        <v>9</v>
      </c>
      <c r="H19" s="331">
        <v>18</v>
      </c>
      <c r="I19" s="331">
        <v>1</v>
      </c>
      <c r="J19" s="333"/>
      <c r="K19" s="333"/>
      <c r="L19" s="342">
        <f t="shared" ref="L19:L48" si="0">(H19-G19)-I19-J19+K19</f>
        <v>8</v>
      </c>
      <c r="M19" s="457"/>
      <c r="N19" s="411"/>
      <c r="O19" s="331"/>
      <c r="P19" s="331"/>
      <c r="Q19" s="331"/>
      <c r="R19" s="333"/>
      <c r="S19" s="494" t="str">
        <f t="shared" ref="S19:S48" si="1">IF(ISBLANK(N19),"",VLOOKUP(N19,$B$60:$D$73,3,0))</f>
        <v/>
      </c>
      <c r="T19" s="342">
        <f t="shared" ref="T19:T48" si="2">(P19-O19)-Q19-R19</f>
        <v>0</v>
      </c>
      <c r="U19" s="457"/>
      <c r="V19" s="411"/>
      <c r="W19" s="331"/>
      <c r="X19" s="331"/>
      <c r="Y19" s="331"/>
      <c r="Z19" s="333"/>
      <c r="AA19" s="494" t="str">
        <f t="shared" ref="AA19:AA48" si="3">IF(ISBLANK(V19),"",VLOOKUP(V19,$B$60:$D$73,3,0))</f>
        <v/>
      </c>
      <c r="AB19" s="342">
        <f t="shared" ref="AB19:AB48" si="4">(X19-W19)-Y19-Z19</f>
        <v>0</v>
      </c>
      <c r="AC19" s="457"/>
      <c r="AD19" s="411"/>
      <c r="AE19" s="331"/>
      <c r="AF19" s="331"/>
      <c r="AG19" s="331"/>
      <c r="AH19" s="333"/>
      <c r="AI19" s="494" t="str">
        <f t="shared" ref="AI19:AI48" si="5">IF(ISBLANK(AD19),"",VLOOKUP(AD19,$B$60:$D$73,3,0))</f>
        <v/>
      </c>
      <c r="AJ19" s="342">
        <f t="shared" ref="AJ19:AJ48" si="6">(AF19-AE19)-AG19-AH19</f>
        <v>0</v>
      </c>
      <c r="AK19" s="457"/>
      <c r="AL19" s="411"/>
      <c r="AM19" s="331"/>
      <c r="AN19" s="331"/>
      <c r="AO19" s="331"/>
      <c r="AP19" s="333"/>
      <c r="AQ19" s="494" t="str">
        <f t="shared" ref="AQ19:AQ48" si="7">IF(ISBLANK(AL19),"",VLOOKUP(AL19,$B$60:$D$73,3,0))</f>
        <v/>
      </c>
      <c r="AR19" s="342">
        <f t="shared" ref="AR19:AR48" si="8">(AN19-AM19)-AO19-AP19</f>
        <v>0</v>
      </c>
      <c r="AS19" s="411"/>
      <c r="AT19" s="331"/>
      <c r="AU19" s="331"/>
      <c r="AV19" s="331"/>
      <c r="AW19" s="333"/>
      <c r="AX19" s="494" t="str">
        <f t="shared" ref="AX19:AX48" si="9">IF(ISBLANK(AS19),"",VLOOKUP(AS19,$B$60:$D$73,3,0))</f>
        <v/>
      </c>
      <c r="AY19" s="342">
        <f t="shared" ref="AY19:AY48" si="10">(AU19-AT19)-AV19-AW19</f>
        <v>0</v>
      </c>
      <c r="AZ19" s="457"/>
      <c r="BA19" s="411"/>
      <c r="BB19" s="331"/>
      <c r="BC19" s="331"/>
      <c r="BD19" s="331"/>
      <c r="BE19" s="333"/>
      <c r="BF19" s="494" t="str">
        <f t="shared" ref="BF19:BF48" si="11">IF(ISBLANK(BA19),"",VLOOKUP(BA19,$B$60:$D$73,3,0))</f>
        <v/>
      </c>
      <c r="BG19" s="342">
        <f t="shared" ref="BG19:BG48" si="12">(BC19-BB19)-BD19-BE19</f>
        <v>0</v>
      </c>
      <c r="BH19" s="411"/>
      <c r="BI19" s="331"/>
      <c r="BJ19" s="331"/>
      <c r="BK19" s="331"/>
      <c r="BL19" s="333"/>
      <c r="BM19" s="494" t="str">
        <f t="shared" ref="BM19:BM48" si="13">IF(ISBLANK(BH19),"",VLOOKUP(BH19,$B$60:$D$73,3,0))</f>
        <v/>
      </c>
      <c r="BN19" s="342">
        <f t="shared" ref="BN19:BN48" si="14">(BJ19-BI19)-BK19-BL19</f>
        <v>0</v>
      </c>
      <c r="BO19" s="457"/>
      <c r="BP19" s="411"/>
      <c r="BQ19" s="331"/>
      <c r="BR19" s="331"/>
      <c r="BS19" s="331"/>
      <c r="BT19" s="333"/>
      <c r="BU19" s="494" t="str">
        <f t="shared" ref="BU19:BU48" si="15">IF(ISBLANK(BP19),"",VLOOKUP(BP19,$B$60:$D$73,3,0))</f>
        <v/>
      </c>
      <c r="BV19" s="342">
        <f t="shared" ref="BV19:BV48" si="16">(BR19-BQ19)-BS19-BT19</f>
        <v>0</v>
      </c>
      <c r="BW19" s="457"/>
      <c r="BX19" s="411"/>
      <c r="BY19" s="331"/>
      <c r="BZ19" s="331"/>
      <c r="CA19" s="331"/>
      <c r="CB19" s="333"/>
      <c r="CC19" s="494" t="str">
        <f t="shared" ref="CC19:CC48" si="17">IF(ISBLANK(BX19),"",VLOOKUP(BX19,$B$60:$D$73,3,0))</f>
        <v/>
      </c>
      <c r="CD19" s="342">
        <f t="shared" ref="CD19:CD48" si="18">(BZ19-BY19)-CA19-CB19</f>
        <v>0</v>
      </c>
      <c r="CE19" s="457"/>
      <c r="CF19" s="411"/>
      <c r="CG19" s="331"/>
      <c r="CH19" s="331"/>
      <c r="CI19" s="331"/>
      <c r="CJ19" s="333"/>
      <c r="CK19" s="494" t="str">
        <f t="shared" ref="CK19:CK48" si="19">IF(ISBLANK(CF19),"",VLOOKUP(CF19,$B$60:$D$73,3,0))</f>
        <v/>
      </c>
      <c r="CL19" s="342">
        <f t="shared" ref="CL19:CL48" si="20">(CH19-CG19)-CI19-CJ19</f>
        <v>0</v>
      </c>
      <c r="CM19" s="457"/>
      <c r="CN19" s="411"/>
      <c r="CO19" s="331"/>
      <c r="CP19" s="331"/>
      <c r="CQ19" s="331"/>
      <c r="CR19" s="333"/>
      <c r="CS19" s="494" t="str">
        <f t="shared" ref="CS19:CS48" si="21">IF(ISBLANK(CN19),"",VLOOKUP(CN19,$B$60:$D$73,3,0))</f>
        <v/>
      </c>
      <c r="CT19" s="342">
        <f t="shared" ref="CT19:CT48" si="22">(CP19-CO19)-CQ19-CR19</f>
        <v>0</v>
      </c>
      <c r="CU19" s="457"/>
      <c r="CV19" s="411"/>
      <c r="CW19" s="331"/>
      <c r="CX19" s="331"/>
      <c r="CY19" s="331"/>
      <c r="CZ19" s="333"/>
      <c r="DA19" s="494" t="str">
        <f t="shared" ref="DA19:DA48" si="23">IF(ISBLANK(CV19),"",VLOOKUP(CV19,$B$60:$D$73,3,0))</f>
        <v/>
      </c>
      <c r="DB19" s="342">
        <f t="shared" ref="DB19:DB48" si="24">(CX19-CW19)-CY19-CZ19</f>
        <v>0</v>
      </c>
      <c r="DC19" s="457"/>
      <c r="DD19" s="411"/>
      <c r="DE19" s="331"/>
      <c r="DF19" s="331"/>
      <c r="DG19" s="331"/>
      <c r="DH19" s="333"/>
      <c r="DI19" s="494" t="str">
        <f t="shared" ref="DI19:DI48" si="25">IF(ISBLANK(DD19),"",VLOOKUP(DD19,$B$60:$D$73,3,0))</f>
        <v/>
      </c>
      <c r="DJ19" s="342">
        <f t="shared" ref="DJ19:DJ48" si="26">(DF19-DE19)-DG19-DH19</f>
        <v>0</v>
      </c>
      <c r="DK19" s="457"/>
      <c r="DL19" s="411"/>
      <c r="DM19" s="331"/>
      <c r="DN19" s="331"/>
      <c r="DO19" s="331"/>
      <c r="DP19" s="333"/>
      <c r="DQ19" s="494" t="str">
        <f t="shared" ref="DQ19:DQ48" si="27">IF(ISBLANK(DL19),"",VLOOKUP(DL19,$B$60:$D$73,3,0))</f>
        <v/>
      </c>
      <c r="DR19" s="342">
        <f t="shared" ref="DR19:DR48" si="28">(DN19-DM19)-DO19-DP19</f>
        <v>0</v>
      </c>
      <c r="DS19" s="457"/>
      <c r="DT19" s="411"/>
      <c r="DU19" s="331"/>
      <c r="DV19" s="331"/>
      <c r="DW19" s="331"/>
      <c r="DX19" s="333"/>
      <c r="DY19" s="494" t="str">
        <f t="shared" ref="DY19:DY48" si="29">IF(ISBLANK(DT19),"",VLOOKUP(DT19,$B$60:$D$73,3,0))</f>
        <v/>
      </c>
      <c r="DZ19" s="342">
        <f t="shared" ref="DZ19:DZ48" si="30">(DV19-DU19)-DW19-DX19</f>
        <v>0</v>
      </c>
      <c r="EA19" s="457"/>
      <c r="EB19" s="411"/>
      <c r="EC19" s="331"/>
      <c r="ED19" s="331"/>
      <c r="EE19" s="331"/>
      <c r="EF19" s="333"/>
      <c r="EG19" s="494" t="str">
        <f t="shared" ref="EG19:EG48" si="31">IF(ISBLANK(EB19),"",VLOOKUP(EB19,$B$60:$D$73,3,0))</f>
        <v/>
      </c>
      <c r="EH19" s="342">
        <f t="shared" ref="EH19:EH48" si="32">(ED19-EC19)-EE19-EF19</f>
        <v>0</v>
      </c>
      <c r="EI19" s="457"/>
      <c r="EJ19" s="411"/>
      <c r="EK19" s="331"/>
      <c r="EL19" s="331"/>
      <c r="EM19" s="331"/>
      <c r="EN19" s="331"/>
      <c r="EO19" s="494" t="str">
        <f t="shared" ref="EO19:EO48" si="33">IF(ISBLANK(EJ19),"",VLOOKUP(EJ19,$B$60:$D$73,3,0))</f>
        <v/>
      </c>
      <c r="EP19" s="342">
        <f t="shared" ref="EP19:EP48" si="34">(EL19-EK19)-EM19-EN19</f>
        <v>0</v>
      </c>
      <c r="EQ19" s="457"/>
      <c r="ER19" s="411"/>
      <c r="ES19" s="331"/>
      <c r="ET19" s="331"/>
      <c r="EU19" s="331"/>
      <c r="EV19" s="333"/>
      <c r="EW19" s="494" t="str">
        <f t="shared" ref="EW19:EW48" si="35">IF(ISBLANK(ER19),"",VLOOKUP(ER19,$B$60:$D$73,3,0))</f>
        <v/>
      </c>
      <c r="EX19" s="342">
        <f t="shared" ref="EX19:EX48" si="36">(ET19-ES19)-EU19-EV19</f>
        <v>0</v>
      </c>
      <c r="EY19" s="457"/>
      <c r="EZ19" s="411" t="s">
        <v>229</v>
      </c>
      <c r="FA19" s="331">
        <v>8</v>
      </c>
      <c r="FB19" s="331">
        <v>19</v>
      </c>
      <c r="FC19" s="331">
        <v>1</v>
      </c>
      <c r="FD19" s="333"/>
      <c r="FE19" s="494" t="str">
        <f t="shared" ref="FE19:FE48" si="37">IF(ISBLANK(EZ19),"",VLOOKUP(EZ19,$B$60:$D$73,3,0))</f>
        <v>Marina</v>
      </c>
      <c r="FF19" s="342">
        <f t="shared" ref="FF19:FF48" si="38">(FB19-FA19)-FC19-FD19</f>
        <v>10</v>
      </c>
      <c r="FG19" s="457"/>
      <c r="FH19" s="411"/>
      <c r="FI19" s="331"/>
      <c r="FJ19" s="331"/>
      <c r="FK19" s="331"/>
      <c r="FL19" s="333"/>
      <c r="FM19" s="494" t="str">
        <f t="shared" ref="FM19:FM48" si="39">IF(ISBLANK(FH19),"",VLOOKUP(FH19,$B$60:$D$73,3,0))</f>
        <v/>
      </c>
      <c r="FN19" s="342">
        <f t="shared" ref="FN19:FN48" si="40">(FJ19-FI19)-FK19-FL19</f>
        <v>0</v>
      </c>
      <c r="FO19" s="457"/>
      <c r="FP19" s="411"/>
      <c r="FQ19" s="331"/>
      <c r="FR19" s="331"/>
      <c r="FS19" s="331"/>
      <c r="FT19" s="333"/>
      <c r="FU19" s="494" t="str">
        <f t="shared" ref="FU19:FU48" si="41">IF(ISBLANK(FP19),"",VLOOKUP(FP19,$B$60:$D$73,3,0))</f>
        <v/>
      </c>
      <c r="FV19" s="342">
        <f t="shared" ref="FV19:FV48" si="42">(FR19-FQ19)-FS19-FT19</f>
        <v>0</v>
      </c>
      <c r="FW19" s="457"/>
      <c r="FX19" s="411"/>
      <c r="FY19" s="331"/>
      <c r="FZ19" s="331"/>
      <c r="GA19" s="331"/>
      <c r="GB19" s="333"/>
      <c r="GC19" s="494" t="str">
        <f t="shared" ref="GC19:GC48" si="43">IF(ISBLANK(FX19),"",VLOOKUP(FX19,$B$60:$D$73,3,0))</f>
        <v/>
      </c>
      <c r="GD19" s="342">
        <f t="shared" ref="GD19:GD48" si="44">(FZ19-FY19)-GA19-GB19</f>
        <v>0</v>
      </c>
      <c r="GE19" s="411"/>
      <c r="GF19" s="331"/>
      <c r="GG19" s="331"/>
      <c r="GH19" s="331"/>
      <c r="GI19" s="333"/>
      <c r="GJ19" s="494" t="str">
        <f t="shared" ref="GJ19:GJ48" si="45">IF(ISBLANK(GE19),"",VLOOKUP(GE19,$B$60:$D$73,3,0))</f>
        <v/>
      </c>
      <c r="GK19" s="342">
        <f t="shared" ref="GK19:GK48" si="46">(GG19-GF19)-GH19-GI19</f>
        <v>0</v>
      </c>
      <c r="GL19" s="411"/>
      <c r="GM19" s="331"/>
      <c r="GN19" s="331"/>
      <c r="GO19" s="331"/>
      <c r="GP19" s="333"/>
      <c r="GQ19" s="494" t="str">
        <f t="shared" ref="GQ19:GQ48" si="47">IF(ISBLANK(GL19),"",VLOOKUP(GL19,$B$60:$D$73,3,0))</f>
        <v/>
      </c>
      <c r="GR19" s="342">
        <f t="shared" ref="GR19:GR48" si="48">(GN19-GM19)-GO19-GP19</f>
        <v>0</v>
      </c>
      <c r="GS19" s="411"/>
      <c r="GT19" s="331"/>
      <c r="GU19" s="331"/>
      <c r="GV19" s="331"/>
      <c r="GW19" s="333"/>
      <c r="GX19" s="494" t="str">
        <f t="shared" ref="GX19:GX48" si="49">IF(ISBLANK(GS19),"",VLOOKUP(GS19,$B$60:$D$73,3,0))</f>
        <v/>
      </c>
      <c r="GY19" s="342">
        <f t="shared" ref="GY19:GY48" si="50">(GU19-GT19)-GV19-GW19</f>
        <v>0</v>
      </c>
      <c r="GZ19" s="457"/>
      <c r="HA19" s="411"/>
      <c r="HB19" s="331"/>
      <c r="HC19" s="331"/>
      <c r="HD19" s="331"/>
      <c r="HE19" s="333"/>
      <c r="HF19" s="494" t="str">
        <f t="shared" ref="HF19:HF48" si="51">IF(ISBLANK(HA19),"",VLOOKUP(HA19,$B$60:$D$73,3,0))</f>
        <v/>
      </c>
      <c r="HG19" s="342">
        <f t="shared" ref="HG19:HG48" si="52">(HC19-HB19)-HD19-HE19</f>
        <v>0</v>
      </c>
      <c r="HH19" s="457"/>
      <c r="HI19" s="411"/>
      <c r="HJ19" s="331"/>
      <c r="HK19" s="331"/>
      <c r="HL19" s="331"/>
      <c r="HM19" s="333"/>
      <c r="HN19" s="494" t="str">
        <f t="shared" ref="HN19:HN48" si="53">IF(ISBLANK(HI19),"",VLOOKUP(HI19,$B$60:$D$73,3,0))</f>
        <v/>
      </c>
      <c r="HO19" s="342">
        <f t="shared" ref="HO19:HO48" si="54">(HK19-HJ19)-HL19-HM19</f>
        <v>0</v>
      </c>
      <c r="HP19" s="457"/>
      <c r="HQ19" s="411"/>
      <c r="HR19" s="331"/>
      <c r="HS19" s="331"/>
      <c r="HT19" s="331"/>
      <c r="HU19" s="333"/>
      <c r="HV19" s="494" t="str">
        <f t="shared" ref="HV19:HV48" si="55">IF(ISBLANK(HQ19),"",VLOOKUP(HQ19,$B$60:$D$73,3,0))</f>
        <v/>
      </c>
      <c r="HW19" s="342">
        <f t="shared" ref="HW19:HW48" si="56">(HS19-HR19)-HT19-HU19</f>
        <v>0</v>
      </c>
      <c r="HX19" s="457"/>
      <c r="HY19" s="411"/>
      <c r="HZ19" s="331"/>
      <c r="IA19" s="331"/>
      <c r="IB19" s="331"/>
      <c r="IC19" s="333"/>
      <c r="ID19" s="494" t="str">
        <f t="shared" ref="ID19:ID48" si="57">IF(ISBLANK(HY19),"",VLOOKUP(HY19,$B$60:$D$73,3,0))</f>
        <v/>
      </c>
      <c r="IE19" s="342">
        <f t="shared" ref="IE19:IE48" si="58">(IA19-HZ19)-IB19-IC19</f>
        <v>0</v>
      </c>
      <c r="IF19" s="457"/>
      <c r="IG19" s="411"/>
      <c r="IH19" s="331"/>
      <c r="II19" s="331"/>
      <c r="IJ19" s="331"/>
      <c r="IK19" s="333"/>
      <c r="IL19" s="494" t="str">
        <f t="shared" ref="IL19:IL48" si="59">IF(ISBLANK(IG19),"",VLOOKUP(IG19,$B$60:$D$73,3,0))</f>
        <v/>
      </c>
      <c r="IM19" s="342">
        <f t="shared" ref="IM19:IM48" si="60">(II19-IH19)-IJ19-IK19</f>
        <v>0</v>
      </c>
      <c r="IN19" s="457"/>
      <c r="IO19" s="411"/>
      <c r="IP19" s="331"/>
      <c r="IQ19" s="331"/>
      <c r="IR19" s="331"/>
      <c r="IS19" s="333"/>
      <c r="IT19" s="494" t="str">
        <f t="shared" ref="IT19:IT48" si="61">IF(ISBLANK(IO19),"",VLOOKUP(IO19,$B$60:$D$73,3,0))</f>
        <v/>
      </c>
      <c r="IU19" s="342">
        <f t="shared" ref="IU19:IU48" si="62">(IQ19-IP19)-IR19-IS19</f>
        <v>0</v>
      </c>
      <c r="IV19" s="457"/>
      <c r="IW19" s="411"/>
      <c r="IX19" s="331"/>
      <c r="IY19" s="331"/>
      <c r="IZ19" s="331"/>
      <c r="JA19" s="333"/>
      <c r="JB19" s="494" t="str">
        <f t="shared" ref="JB19:JB48" si="63">IF(ISBLANK(IW19),"",VLOOKUP(IW19,$B$60:$D$73,3,0))</f>
        <v/>
      </c>
      <c r="JC19" s="342">
        <f t="shared" ref="JC19:JC48" si="64">(IY19-IX19)-IZ19-JA19</f>
        <v>0</v>
      </c>
      <c r="JD19" s="457"/>
      <c r="JE19" s="411"/>
      <c r="JF19" s="331"/>
      <c r="JG19" s="331"/>
      <c r="JH19" s="331"/>
      <c r="JI19" s="333"/>
      <c r="JJ19" s="494" t="str">
        <f t="shared" ref="JJ19:JJ48" si="65">IF(ISBLANK(JE19),"",VLOOKUP(JE19,$B$60:$D$73,3,0))</f>
        <v/>
      </c>
      <c r="JK19" s="342">
        <f t="shared" ref="JK19:JK48" si="66">(JG19-JF19)-JH19-JI19</f>
        <v>0</v>
      </c>
      <c r="JL19" s="457"/>
      <c r="JM19" s="411"/>
      <c r="JN19" s="331"/>
      <c r="JO19" s="331"/>
      <c r="JP19" s="331"/>
      <c r="JQ19" s="333"/>
      <c r="JR19" s="494" t="str">
        <f t="shared" ref="JR19:JR48" si="67">IF(ISBLANK(JM19),"",VLOOKUP(JM19,$B$60:$D$73,3,0))</f>
        <v/>
      </c>
      <c r="JS19" s="342">
        <f t="shared" ref="JS19:JS48" si="68">(JO19-JN19)-JP19-JQ19</f>
        <v>0</v>
      </c>
      <c r="JT19" s="457"/>
      <c r="JU19" s="411"/>
      <c r="JV19" s="331"/>
      <c r="JW19" s="331"/>
      <c r="JX19" s="331"/>
      <c r="JY19" s="333"/>
      <c r="JZ19" s="494" t="str">
        <f t="shared" ref="JZ19:JZ48" si="69">IF(ISBLANK(JU19),"",VLOOKUP(JU19,$B$60:$D$73,3,0))</f>
        <v/>
      </c>
      <c r="KA19" s="342">
        <f t="shared" ref="KA19:KA48" si="70">(JW19-JV19)-JX19-JY19</f>
        <v>0</v>
      </c>
      <c r="KB19" s="457"/>
      <c r="KC19" s="411" t="s">
        <v>230</v>
      </c>
      <c r="KD19" s="331">
        <v>9</v>
      </c>
      <c r="KE19" s="331">
        <v>18</v>
      </c>
      <c r="KF19" s="331">
        <v>1</v>
      </c>
      <c r="KG19" s="333"/>
      <c r="KH19" s="494" t="str">
        <f t="shared" ref="KH19:KH48" si="71">IF(ISBLANK(KC19),"",VLOOKUP(KC19,$B$60:$D$73,3,0))</f>
        <v>Chloé</v>
      </c>
      <c r="KI19" s="342">
        <f t="shared" ref="KI19:KI48" si="72">(KE19-KD19)-KF19-KG19</f>
        <v>8</v>
      </c>
      <c r="KJ19" s="411"/>
      <c r="KK19" s="331"/>
      <c r="KL19" s="331"/>
      <c r="KM19" s="331"/>
      <c r="KN19" s="333"/>
      <c r="KO19" s="494" t="str">
        <f t="shared" ref="KO19:KO48" si="73">IF(ISBLANK(KJ19),"",VLOOKUP(KJ19,$B$60:$D$73,3,0))</f>
        <v/>
      </c>
      <c r="KP19" s="342">
        <f t="shared" ref="KP19:KP48" si="74">(KL19-KK19)-KM19-KN19</f>
        <v>0</v>
      </c>
      <c r="KQ19" s="411"/>
      <c r="KR19" s="331"/>
      <c r="KS19" s="331"/>
      <c r="KT19" s="331"/>
      <c r="KU19" s="333"/>
      <c r="KV19" s="494" t="str">
        <f t="shared" ref="KV19:KV48" si="75">IF(ISBLANK(KQ19),"",VLOOKUP(KQ19,$B$60:$D$73,3,0))</f>
        <v/>
      </c>
      <c r="KW19" s="342">
        <f t="shared" ref="KW19:KW48" si="76">(KS19-KR19)-KT19-KU19</f>
        <v>0</v>
      </c>
      <c r="KX19" s="411"/>
      <c r="KY19" s="331"/>
      <c r="KZ19" s="331"/>
      <c r="LA19" s="331"/>
      <c r="LB19" s="333"/>
      <c r="LC19" s="494" t="str">
        <f t="shared" ref="LC19:LC48" si="77">IF(ISBLANK(KX19),"",VLOOKUP(KX19,$B$60:$D$73,3,0))</f>
        <v/>
      </c>
      <c r="LD19" s="342">
        <f t="shared" ref="LD19:LD48" si="78">(KZ19-KY19)-LA19-LB19</f>
        <v>0</v>
      </c>
      <c r="LE19" s="411"/>
      <c r="LF19" s="331"/>
      <c r="LG19" s="331"/>
      <c r="LH19" s="331"/>
      <c r="LI19" s="333"/>
      <c r="LJ19" s="494" t="str">
        <f t="shared" ref="LJ19:LJ48" si="79">IF(ISBLANK(LE19),"",VLOOKUP(LE19,$B$60:$D$73,3,0))</f>
        <v/>
      </c>
      <c r="LK19" s="342">
        <f t="shared" ref="LK19:LK48" si="80">(LG19-LF19)-LH19-LI19</f>
        <v>0</v>
      </c>
      <c r="LL19" s="411"/>
      <c r="LM19" s="331"/>
      <c r="LN19" s="331"/>
      <c r="LO19" s="331"/>
      <c r="LP19" s="333"/>
      <c r="LQ19" s="494" t="str">
        <f t="shared" ref="LQ19:LQ48" si="81">IF(ISBLANK(LL19),"",VLOOKUP(LL19,$B$60:$D$73,3,0))</f>
        <v/>
      </c>
      <c r="LR19" s="342">
        <f t="shared" ref="LR19:LR48" si="82">(LN19-LM19)-LO19-LP19</f>
        <v>0</v>
      </c>
      <c r="LS19" s="411"/>
      <c r="LT19" s="331"/>
      <c r="LU19" s="331"/>
      <c r="LV19" s="331"/>
      <c r="LW19" s="333"/>
      <c r="LX19" s="494" t="str">
        <f t="shared" ref="LX19:LX48" si="83">IF(ISBLANK(LS19),"",VLOOKUP(LS19,$B$60:$D$73,3,0))</f>
        <v/>
      </c>
      <c r="LY19" s="342">
        <f t="shared" ref="LY19:LY48" si="84">(LU19-LT19)-LV19-LW19</f>
        <v>0</v>
      </c>
      <c r="LZ19" s="411"/>
      <c r="MA19" s="331"/>
      <c r="MB19" s="331"/>
      <c r="MC19" s="331"/>
      <c r="MD19" s="333"/>
      <c r="ME19" s="494" t="str">
        <f t="shared" ref="ME19:ME48" si="85">IF(ISBLANK(LZ19),"",VLOOKUP(LZ19,$B$60:$D$73,3,0))</f>
        <v/>
      </c>
      <c r="MF19" s="342">
        <f t="shared" ref="MF19:MF48" si="86">(MB19-MA19)-MC19-MD19</f>
        <v>0</v>
      </c>
      <c r="MG19" s="457"/>
      <c r="MH19" s="411"/>
      <c r="MI19" s="331"/>
      <c r="MJ19" s="331"/>
      <c r="MK19" s="331"/>
      <c r="ML19" s="333"/>
      <c r="MM19" s="494" t="str">
        <f t="shared" ref="MM19:MM48" si="87">IF(ISBLANK(MH19),"",VLOOKUP(MH19,$B$60:$D$73,3,0))</f>
        <v/>
      </c>
      <c r="MN19" s="342">
        <f t="shared" ref="MN19:MN48" si="88">(MJ19-MI19)-MK19-ML19</f>
        <v>0</v>
      </c>
      <c r="MO19" s="411"/>
      <c r="MP19" s="331"/>
      <c r="MQ19" s="331"/>
      <c r="MR19" s="331"/>
      <c r="MS19" s="333"/>
      <c r="MT19" s="494" t="str">
        <f t="shared" ref="MT19:MT48" si="89">IF(ISBLANK(MO19),"",VLOOKUP(MO19,$B$60:$D$73,3,0))</f>
        <v/>
      </c>
      <c r="MU19" s="342">
        <f t="shared" ref="MU19:MU48" si="90">(MQ19-MP19)-MR19-MS19</f>
        <v>0</v>
      </c>
      <c r="MV19" s="457"/>
      <c r="MW19" s="411"/>
      <c r="MX19" s="331"/>
      <c r="MY19" s="331"/>
      <c r="MZ19" s="331"/>
      <c r="NA19" s="333"/>
      <c r="NB19" s="494" t="str">
        <f t="shared" ref="NB19:NB48" si="91">IF(ISBLANK(MW19),"",VLOOKUP(MW19,$B$60:$D$73,3,0))</f>
        <v/>
      </c>
      <c r="NC19" s="342">
        <f t="shared" ref="NC19:NC48" si="92">(MY19-MX19)-MZ19-NA19</f>
        <v>0</v>
      </c>
      <c r="ND19" s="457"/>
      <c r="NE19" s="411"/>
      <c r="NF19" s="331"/>
      <c r="NG19" s="331"/>
      <c r="NH19" s="331"/>
      <c r="NI19" s="333"/>
      <c r="NJ19" s="494" t="str">
        <f t="shared" ref="NJ19:NJ48" si="93">IF(ISBLANK(NE19),"",VLOOKUP(NE19,$B$60:$D$73,3,0))</f>
        <v/>
      </c>
      <c r="NK19" s="342">
        <f t="shared" ref="NK19:NK48" si="94">(NG19-NF19)-NH19-NI19</f>
        <v>0</v>
      </c>
      <c r="NL19" s="457"/>
      <c r="NM19" s="411"/>
      <c r="NN19" s="331"/>
      <c r="NO19" s="331"/>
      <c r="NP19" s="331"/>
      <c r="NQ19" s="333"/>
      <c r="NR19" s="494" t="str">
        <f t="shared" ref="NR19:NR48" si="95">IF(ISBLANK(NM19),"",VLOOKUP(NM19,$B$60:$D$73,3,0))</f>
        <v/>
      </c>
      <c r="NS19" s="342">
        <f t="shared" ref="NS19:NS48" si="96">(NO19-NN19)-NP19-NQ19</f>
        <v>0</v>
      </c>
      <c r="NT19" s="411"/>
      <c r="NU19" s="331"/>
      <c r="NV19" s="331"/>
      <c r="NW19" s="331"/>
      <c r="NX19" s="333"/>
      <c r="NY19" s="494" t="str">
        <f t="shared" ref="NY19:NY48" si="97">IF(ISBLANK(NT19),"",VLOOKUP(NT19,$B$60:$D$73,3,0))</f>
        <v/>
      </c>
      <c r="NZ19" s="342">
        <f t="shared" ref="NZ19:NZ48" si="98">(NV19-NU19)-NW19-NX19</f>
        <v>0</v>
      </c>
      <c r="OA19" s="457"/>
      <c r="OB19" s="411"/>
      <c r="OC19" s="331"/>
      <c r="OD19" s="331"/>
      <c r="OE19" s="331"/>
      <c r="OF19" s="333"/>
      <c r="OG19" s="494" t="str">
        <f t="shared" ref="OG19:OG48" si="99">IF(ISBLANK(OB19),"",VLOOKUP(OB19,$B$60:$D$73,3,0))</f>
        <v/>
      </c>
      <c r="OH19" s="342">
        <f t="shared" ref="OH19:OH48" si="100">(OD19-OC19)-OE19-OF19</f>
        <v>0</v>
      </c>
      <c r="OI19" s="457"/>
      <c r="OJ19" s="411"/>
      <c r="OK19" s="331"/>
      <c r="OL19" s="331"/>
      <c r="OM19" s="331"/>
      <c r="ON19" s="333"/>
      <c r="OO19" s="494" t="str">
        <f t="shared" ref="OO19:OO48" si="101">IF(ISBLANK(OJ19),"",VLOOKUP(OJ19,$B$60:$D$73,3,0))</f>
        <v/>
      </c>
      <c r="OP19" s="342">
        <f t="shared" ref="OP19:OP48" si="102">(OL19-OK19)-OM19-ON19</f>
        <v>0</v>
      </c>
      <c r="OQ19" s="457"/>
      <c r="OR19" s="411"/>
      <c r="OS19" s="331"/>
      <c r="OT19" s="331"/>
      <c r="OU19" s="331"/>
      <c r="OV19" s="333"/>
      <c r="OW19" s="494" t="str">
        <f t="shared" ref="OW19:OW48" si="103">IF(ISBLANK(OR19),"",VLOOKUP(OR19,$B$60:$D$73,3,0))</f>
        <v/>
      </c>
      <c r="OX19" s="342">
        <f t="shared" ref="OX19:OX48" si="104">(OT19-OS19)-OU19-OV19</f>
        <v>0</v>
      </c>
      <c r="OY19" s="457"/>
      <c r="OZ19" s="411"/>
      <c r="PA19" s="331"/>
      <c r="PB19" s="331"/>
      <c r="PC19" s="331"/>
      <c r="PD19" s="333"/>
      <c r="PE19" s="494" t="str">
        <f t="shared" ref="PE19:PE48" si="105">IF(ISBLANK(OZ19),"",VLOOKUP(OZ19,$B$60:$D$73,3,0))</f>
        <v/>
      </c>
      <c r="PF19" s="342">
        <f t="shared" ref="PF19:PF48" si="106">(PB19-PA19)-PC19-PD19</f>
        <v>0</v>
      </c>
      <c r="PG19" s="411"/>
      <c r="PH19" s="331"/>
      <c r="PI19" s="331"/>
      <c r="PJ19" s="331"/>
      <c r="PK19" s="333"/>
      <c r="PL19" s="494" t="str">
        <f t="shared" ref="PL19:PL48" si="107">IF(ISBLANK(PG19),"",VLOOKUP(PG19,$B$60:$D$73,3,0))</f>
        <v/>
      </c>
      <c r="PM19" s="342">
        <f t="shared" ref="PM19:PM48" si="108">(PI19-PH19)-PJ19-PK19</f>
        <v>0</v>
      </c>
      <c r="PN19" s="457"/>
      <c r="PO19" s="411"/>
      <c r="PP19" s="331"/>
      <c r="PQ19" s="331"/>
      <c r="PR19" s="331"/>
      <c r="PS19" s="333"/>
      <c r="PT19" s="494" t="str">
        <f t="shared" ref="PT19:PT48" si="109">IF(ISBLANK(PO19),"",VLOOKUP(PO19,$B$60:$D$73,3,0))</f>
        <v/>
      </c>
      <c r="PU19" s="342">
        <f t="shared" ref="PU19:PU48" si="110">(PQ19-PP19)-PR19-PS19</f>
        <v>0</v>
      </c>
      <c r="PV19" s="411" t="s">
        <v>1858</v>
      </c>
      <c r="PW19" s="331">
        <v>11</v>
      </c>
      <c r="PX19" s="331">
        <v>19</v>
      </c>
      <c r="PY19" s="331"/>
      <c r="PZ19" s="333">
        <v>1</v>
      </c>
      <c r="QA19" s="494" t="str">
        <f t="shared" ref="QA19:QA48" si="111">IF(ISBLANK(PV19),"",VLOOKUP(PV19,$B$60:$D$73,3,0))</f>
        <v>Giulia</v>
      </c>
      <c r="QB19" s="342">
        <f t="shared" ref="QB19:QB48" si="112">(PX19-PW19)-PY19-PZ19</f>
        <v>7</v>
      </c>
      <c r="QC19" s="411"/>
      <c r="QD19" s="331"/>
      <c r="QE19" s="331"/>
      <c r="QF19" s="331"/>
      <c r="QG19" s="333"/>
      <c r="QH19" s="494" t="str">
        <f t="shared" ref="QH19:QH48" si="113">IF(ISBLANK(QC19),"",VLOOKUP(QC19,$B$60:$D$73,3,0))</f>
        <v/>
      </c>
      <c r="QI19" s="342">
        <f t="shared" ref="QI19:QI48" si="114">(QE19-QD19)-QF19-QG19</f>
        <v>0</v>
      </c>
      <c r="QJ19" s="457"/>
      <c r="QK19" s="411"/>
      <c r="QL19" s="331"/>
      <c r="QM19" s="331"/>
      <c r="QN19" s="331"/>
      <c r="QO19" s="333"/>
      <c r="QP19" s="494" t="str">
        <f t="shared" ref="QP19:QP48" si="115">IF(ISBLANK(QK19),"",VLOOKUP(QK19,$B$60:$D$73,3,0))</f>
        <v/>
      </c>
      <c r="QQ19" s="342">
        <f t="shared" ref="QQ19:QQ48" si="116">(QM19-QL19)-QN19-QO19</f>
        <v>0</v>
      </c>
      <c r="QR19" s="411"/>
      <c r="QS19" s="331"/>
      <c r="QT19" s="331"/>
      <c r="QU19" s="331"/>
      <c r="QV19" s="333"/>
      <c r="QW19" s="494" t="str">
        <f t="shared" ref="QW19:QW48" si="117">IF(ISBLANK(QR19),"",VLOOKUP(QR19,$B$60:$D$73,3,0))</f>
        <v/>
      </c>
      <c r="QX19" s="342">
        <f t="shared" ref="QX19:QX48" si="118">(QT19-QS19)-QU19-QV19</f>
        <v>0</v>
      </c>
      <c r="QY19" s="457"/>
      <c r="QZ19" s="411"/>
      <c r="RA19" s="331"/>
      <c r="RB19" s="331"/>
      <c r="RC19" s="331"/>
      <c r="RD19" s="333"/>
      <c r="RE19" s="494" t="str">
        <f t="shared" ref="RE19:RE48" si="119">IF(ISBLANK(QZ19),"",VLOOKUP(QZ19,$B$60:$D$73,3,0))</f>
        <v/>
      </c>
      <c r="RF19" s="342">
        <f t="shared" ref="RF19:RF48" si="120">(RB19-RA19)-RC19-RD19</f>
        <v>0</v>
      </c>
      <c r="RG19" s="457"/>
      <c r="RH19" s="411"/>
      <c r="RI19" s="331"/>
      <c r="RJ19" s="331"/>
      <c r="RK19" s="331"/>
      <c r="RL19" s="333"/>
      <c r="RM19" s="494" t="str">
        <f t="shared" ref="RM19:RM48" si="121">IF(ISBLANK(RH19),"",VLOOKUP(RH19,$B$60:$D$73,3,0))</f>
        <v/>
      </c>
      <c r="RN19" s="342">
        <f t="shared" ref="RN19:RN48" si="122">(RJ19-RI19)-RK19-RL19</f>
        <v>0</v>
      </c>
      <c r="RO19" s="411"/>
      <c r="RP19" s="331"/>
      <c r="RQ19" s="331"/>
      <c r="RR19" s="331"/>
      <c r="RS19" s="333"/>
      <c r="RT19" s="494" t="str">
        <f t="shared" ref="RT19:RT48" si="123">IF(ISBLANK(RO19),"",VLOOKUP(RO19,$B$60:$D$73,3,0))</f>
        <v/>
      </c>
      <c r="RU19" s="342">
        <f t="shared" ref="RU19:RU48" si="124">(RQ19-RP19)-RR19-RS19</f>
        <v>0</v>
      </c>
      <c r="RV19" s="457"/>
      <c r="RW19" s="411"/>
      <c r="RX19" s="331"/>
      <c r="RY19" s="331"/>
      <c r="RZ19" s="331"/>
      <c r="SA19" s="333"/>
      <c r="SB19" s="494" t="str">
        <f t="shared" ref="SB19:SB48" si="125">IF(ISBLANK(RW19),"",VLOOKUP(RW19,$B$60:$D$73,3,0))</f>
        <v/>
      </c>
      <c r="SC19" s="342">
        <f t="shared" ref="SC19:SC48" si="126">(RY19-RX19)-RZ19-SA19</f>
        <v>0</v>
      </c>
      <c r="SD19" s="457"/>
      <c r="SE19" s="411"/>
      <c r="SF19" s="331"/>
      <c r="SG19" s="331"/>
      <c r="SH19" s="331"/>
      <c r="SI19" s="333"/>
      <c r="SJ19" s="494" t="str">
        <f t="shared" ref="SJ19:SJ48" si="127">IF(ISBLANK(SE19),"",VLOOKUP(SE19,$B$60:$D$73,3,0))</f>
        <v/>
      </c>
      <c r="SK19" s="342">
        <f t="shared" ref="SK19:SK48" si="128">(SG19-SF19)-SH19-SI19</f>
        <v>0</v>
      </c>
      <c r="SL19" s="411"/>
      <c r="SM19" s="331"/>
      <c r="SN19" s="331"/>
      <c r="SO19" s="331"/>
      <c r="SP19" s="333"/>
      <c r="SQ19" s="494" t="str">
        <f t="shared" ref="SQ19:SQ48" si="129">IF(ISBLANK(SL19),"",VLOOKUP(SL19,$B$60:$D$73,3,0))</f>
        <v/>
      </c>
      <c r="SR19" s="342">
        <f t="shared" ref="SR19:SR48" si="130">(SN19-SM19)-SO19-SP19</f>
        <v>0</v>
      </c>
      <c r="SS19" s="411"/>
      <c r="ST19" s="331"/>
      <c r="SU19" s="331"/>
      <c r="SV19" s="331"/>
      <c r="SW19" s="333"/>
      <c r="SX19" s="494" t="str">
        <f t="shared" ref="SX19:SX48" si="131">IF(ISBLANK(SS19),"",VLOOKUP(SS19,$B$60:$D$73,3,0))</f>
        <v/>
      </c>
      <c r="SY19" s="342">
        <f t="shared" ref="SY19:SY48" si="132">(SU19-ST19)-SV19-SW19</f>
        <v>0</v>
      </c>
      <c r="SZ19" s="411"/>
      <c r="TA19" s="331"/>
      <c r="TB19" s="331"/>
      <c r="TC19" s="331"/>
      <c r="TD19" s="333"/>
      <c r="TE19" s="494" t="str">
        <f t="shared" ref="TE19:TE48" si="133">IF(ISBLANK(SZ19),"",VLOOKUP(SZ19,$B$60:$D$73,3,0))</f>
        <v/>
      </c>
      <c r="TF19" s="342">
        <f t="shared" ref="TF19:TF48" si="134">(TB19-TA19)-TC19-TD19</f>
        <v>0</v>
      </c>
      <c r="TG19" s="411"/>
      <c r="TH19" s="331"/>
      <c r="TI19" s="331"/>
      <c r="TJ19" s="331"/>
      <c r="TK19" s="333"/>
      <c r="TL19" s="494" t="str">
        <f t="shared" ref="TL19:TL48" si="135">IF(ISBLANK(TG19),"",VLOOKUP(TG19,$B$60:$D$73,3,0))</f>
        <v/>
      </c>
      <c r="TM19" s="342">
        <f t="shared" ref="TM19:TM48" si="136">(TI19-TH19)-TJ19-TK19</f>
        <v>0</v>
      </c>
      <c r="TN19" s="411"/>
      <c r="TO19" s="331"/>
      <c r="TP19" s="331"/>
      <c r="TQ19" s="331"/>
      <c r="TR19" s="333"/>
      <c r="TS19" s="494" t="str">
        <f t="shared" ref="TS19:TS48" si="137">IF(ISBLANK(TN19),"",VLOOKUP(TN19,$B$60:$D$73,3,0))</f>
        <v/>
      </c>
      <c r="TT19" s="342">
        <f t="shared" ref="TT19:TT48" si="138">(TP19-TO19)-TQ19-TR19</f>
        <v>0</v>
      </c>
      <c r="TU19" s="411"/>
      <c r="TV19" s="331"/>
      <c r="TW19" s="331"/>
      <c r="TX19" s="331"/>
      <c r="TY19" s="333"/>
      <c r="TZ19" s="494" t="str">
        <f t="shared" ref="TZ19:TZ48" si="139">IF(ISBLANK(TU19),"",VLOOKUP(TU19,$B$60:$D$73,3,0))</f>
        <v/>
      </c>
      <c r="UA19" s="342">
        <f t="shared" ref="UA19:UA48" si="140">(TW19-TV19)-TX19-TY19</f>
        <v>0</v>
      </c>
      <c r="UB19" s="457"/>
      <c r="UC19" s="411"/>
      <c r="UD19" s="331"/>
      <c r="UE19" s="331"/>
      <c r="UF19" s="331"/>
      <c r="UG19" s="333"/>
      <c r="UH19" s="494" t="str">
        <f t="shared" ref="UH19:UH48" si="141">IF(ISBLANK(UC19),"",VLOOKUP(UC19,$B$60:$D$73,3,0))</f>
        <v/>
      </c>
      <c r="UI19" s="342">
        <f t="shared" ref="UI19:UI48" si="142">(UE19-UD19)-UF19-UG19</f>
        <v>0</v>
      </c>
      <c r="UJ19" s="457"/>
      <c r="UK19" s="411"/>
      <c r="UL19" s="331"/>
      <c r="UM19" s="331"/>
      <c r="UN19" s="331"/>
      <c r="UO19" s="333"/>
      <c r="UP19" s="494" t="str">
        <f t="shared" ref="UP19:UP48" si="143">IF(ISBLANK(UK19),"",VLOOKUP(UK19,$B$60:$D$73,3,0))</f>
        <v/>
      </c>
      <c r="UQ19" s="342">
        <f t="shared" ref="UQ19:UQ48" si="144">(UM19-UL19)-UN19-UO19</f>
        <v>0</v>
      </c>
      <c r="UR19" s="457"/>
      <c r="US19" s="411"/>
      <c r="UT19" s="331"/>
      <c r="UU19" s="331"/>
      <c r="UV19" s="331"/>
      <c r="UW19" s="333"/>
      <c r="UX19" s="494" t="str">
        <f t="shared" ref="UX19:UX48" si="145">IF(ISBLANK(US19),"",VLOOKUP(US19,$B$60:$D$73,3,0))</f>
        <v/>
      </c>
      <c r="UY19" s="342">
        <f t="shared" ref="UY19:UY48" si="146">(UU19-UT19)-UV19-UW19</f>
        <v>0</v>
      </c>
      <c r="UZ19" s="457"/>
      <c r="VA19" s="411"/>
      <c r="VB19" s="331"/>
      <c r="VC19" s="331"/>
      <c r="VD19" s="331"/>
      <c r="VE19" s="333"/>
      <c r="VF19" s="494" t="str">
        <f t="shared" ref="VF19:VF48" si="147">IF(ISBLANK(VA19),"",VLOOKUP(VA19,$B$60:$D$73,3,0))</f>
        <v/>
      </c>
      <c r="VG19" s="342">
        <f t="shared" ref="VG19:VG48" si="148">(VC19-VB19)-VD19-VE19</f>
        <v>0</v>
      </c>
      <c r="VH19" s="457"/>
      <c r="VI19" s="411"/>
      <c r="VJ19" s="331"/>
      <c r="VK19" s="331"/>
      <c r="VL19" s="331"/>
      <c r="VM19" s="333"/>
      <c r="VN19" s="494" t="str">
        <f t="shared" ref="VN19:VN48" si="149">IF(ISBLANK(VI19),"",VLOOKUP(VI19,$B$60:$D$73,3,0))</f>
        <v/>
      </c>
      <c r="VO19" s="342">
        <f t="shared" ref="VO19:VO48" si="150">(VK19-VJ19)-VL19-VM19</f>
        <v>0</v>
      </c>
      <c r="VP19" s="457"/>
      <c r="VQ19" s="411"/>
      <c r="VR19" s="331"/>
      <c r="VS19" s="331"/>
      <c r="VT19" s="331"/>
      <c r="VU19" s="333"/>
      <c r="VV19" s="494" t="str">
        <f t="shared" ref="VV19:VV48" si="151">IF(ISBLANK(VQ19),"",VLOOKUP(VQ19,$B$60:$D$73,3,0))</f>
        <v/>
      </c>
      <c r="VW19" s="342">
        <f t="shared" ref="VW19:VW48" si="152">(VS19-VR19)-VT19-VU19</f>
        <v>0</v>
      </c>
      <c r="VX19" s="411"/>
      <c r="VY19" s="331"/>
      <c r="VZ19" s="331"/>
      <c r="WA19" s="331"/>
      <c r="WB19" s="333"/>
      <c r="WC19" s="494" t="str">
        <f t="shared" ref="WC19:WC48" si="153">IF(ISBLANK(VX19),"",VLOOKUP(VX19,$B$60:$D$73,3,0))</f>
        <v/>
      </c>
      <c r="WD19" s="342">
        <f t="shared" ref="WD19:WD48" si="154">(VZ19-VY19)-WA19-WB19</f>
        <v>0</v>
      </c>
      <c r="WE19" s="457"/>
      <c r="WF19" s="411"/>
      <c r="WG19" s="331"/>
      <c r="WH19" s="331"/>
      <c r="WI19" s="331"/>
      <c r="WJ19" s="333"/>
      <c r="WK19" s="494" t="str">
        <f t="shared" ref="WK19:WK48" si="155">IF(ISBLANK(WF19),"",VLOOKUP(WF19,$B$60:$D$73,3,0))</f>
        <v/>
      </c>
      <c r="WL19" s="342">
        <f t="shared" ref="WL19:WL48" si="156">(WH19-WG19)-WI19-WJ19</f>
        <v>0</v>
      </c>
      <c r="WM19" s="457"/>
      <c r="WN19" s="411"/>
      <c r="WO19" s="331"/>
      <c r="WP19" s="331"/>
      <c r="WQ19" s="331"/>
      <c r="WR19" s="333"/>
      <c r="WS19" s="494" t="str">
        <f t="shared" ref="WS19:WS48" si="157">IF(ISBLANK(WN19),"",VLOOKUP(WN19,$B$60:$D$73,3,0))</f>
        <v/>
      </c>
      <c r="WT19" s="342">
        <f t="shared" ref="WT19:WT48" si="158">(WP19-WO19)-WQ19-WR19</f>
        <v>0</v>
      </c>
      <c r="WU19" s="457"/>
      <c r="WV19" s="411"/>
      <c r="WW19" s="331"/>
      <c r="WX19" s="331"/>
      <c r="WY19" s="331"/>
      <c r="WZ19" s="333"/>
      <c r="XA19" s="494" t="str">
        <f t="shared" ref="XA19:XA48" si="159">IF(ISBLANK(WV19),"",VLOOKUP(WV19,$B$60:$D$73,3,0))</f>
        <v/>
      </c>
      <c r="XB19" s="342">
        <f t="shared" ref="XB19:XB48" si="160">(WX19-WW19)-WY19-WZ19</f>
        <v>0</v>
      </c>
      <c r="XC19" s="428">
        <v>0</v>
      </c>
    </row>
    <row r="20" spans="1:627" outlineLevel="1" x14ac:dyDescent="0.25">
      <c r="A20" s="5"/>
      <c r="B20" s="5"/>
      <c r="C20" s="485" t="s">
        <v>1734</v>
      </c>
      <c r="D20" s="272">
        <v>43407</v>
      </c>
      <c r="E20" s="444"/>
      <c r="F20" s="288" t="s">
        <v>229</v>
      </c>
      <c r="G20" s="331">
        <v>9</v>
      </c>
      <c r="H20" s="331">
        <v>18</v>
      </c>
      <c r="I20" s="331">
        <v>1</v>
      </c>
      <c r="J20" s="333"/>
      <c r="K20" s="333"/>
      <c r="L20" s="342">
        <f t="shared" si="0"/>
        <v>8</v>
      </c>
      <c r="M20" s="457"/>
      <c r="N20" s="411"/>
      <c r="O20" s="331"/>
      <c r="P20" s="331"/>
      <c r="Q20" s="331"/>
      <c r="R20" s="333"/>
      <c r="S20" s="494" t="str">
        <f t="shared" si="1"/>
        <v/>
      </c>
      <c r="T20" s="342">
        <f t="shared" si="2"/>
        <v>0</v>
      </c>
      <c r="U20" s="457"/>
      <c r="V20" s="411"/>
      <c r="W20" s="331"/>
      <c r="X20" s="331"/>
      <c r="Y20" s="331"/>
      <c r="Z20" s="333"/>
      <c r="AA20" s="494" t="str">
        <f t="shared" si="3"/>
        <v/>
      </c>
      <c r="AB20" s="342">
        <f t="shared" si="4"/>
        <v>0</v>
      </c>
      <c r="AC20" s="457"/>
      <c r="AD20" s="411"/>
      <c r="AE20" s="331"/>
      <c r="AF20" s="331"/>
      <c r="AG20" s="331"/>
      <c r="AH20" s="333"/>
      <c r="AI20" s="494" t="str">
        <f t="shared" si="5"/>
        <v/>
      </c>
      <c r="AJ20" s="342">
        <f t="shared" si="6"/>
        <v>0</v>
      </c>
      <c r="AK20" s="457"/>
      <c r="AL20" s="411"/>
      <c r="AM20" s="331"/>
      <c r="AN20" s="331"/>
      <c r="AO20" s="331"/>
      <c r="AP20" s="333"/>
      <c r="AQ20" s="494" t="str">
        <f t="shared" si="7"/>
        <v/>
      </c>
      <c r="AR20" s="342">
        <f t="shared" si="8"/>
        <v>0</v>
      </c>
      <c r="AS20" s="411"/>
      <c r="AT20" s="331"/>
      <c r="AU20" s="331"/>
      <c r="AV20" s="331"/>
      <c r="AW20" s="333"/>
      <c r="AX20" s="494" t="str">
        <f t="shared" si="9"/>
        <v/>
      </c>
      <c r="AY20" s="342">
        <f t="shared" si="10"/>
        <v>0</v>
      </c>
      <c r="AZ20" s="457"/>
      <c r="BA20" s="411"/>
      <c r="BB20" s="331"/>
      <c r="BC20" s="331"/>
      <c r="BD20" s="331"/>
      <c r="BE20" s="333"/>
      <c r="BF20" s="494" t="str">
        <f t="shared" si="11"/>
        <v/>
      </c>
      <c r="BG20" s="342">
        <f t="shared" si="12"/>
        <v>0</v>
      </c>
      <c r="BH20" s="411"/>
      <c r="BI20" s="331"/>
      <c r="BJ20" s="331"/>
      <c r="BK20" s="331"/>
      <c r="BL20" s="333"/>
      <c r="BM20" s="494" t="str">
        <f t="shared" si="13"/>
        <v/>
      </c>
      <c r="BN20" s="342">
        <f t="shared" si="14"/>
        <v>0</v>
      </c>
      <c r="BO20" s="457"/>
      <c r="BP20" s="411"/>
      <c r="BQ20" s="331"/>
      <c r="BR20" s="331"/>
      <c r="BS20" s="331"/>
      <c r="BT20" s="333"/>
      <c r="BU20" s="494" t="str">
        <f t="shared" si="15"/>
        <v/>
      </c>
      <c r="BV20" s="342">
        <f t="shared" si="16"/>
        <v>0</v>
      </c>
      <c r="BW20" s="457"/>
      <c r="BX20" s="411"/>
      <c r="BY20" s="331"/>
      <c r="BZ20" s="331"/>
      <c r="CA20" s="331"/>
      <c r="CB20" s="333"/>
      <c r="CC20" s="494" t="str">
        <f t="shared" si="17"/>
        <v/>
      </c>
      <c r="CD20" s="342">
        <f t="shared" si="18"/>
        <v>0</v>
      </c>
      <c r="CE20" s="457"/>
      <c r="CF20" s="411"/>
      <c r="CG20" s="331"/>
      <c r="CH20" s="331"/>
      <c r="CI20" s="331"/>
      <c r="CJ20" s="333"/>
      <c r="CK20" s="494" t="str">
        <f t="shared" si="19"/>
        <v/>
      </c>
      <c r="CL20" s="342">
        <f t="shared" si="20"/>
        <v>0</v>
      </c>
      <c r="CM20" s="457"/>
      <c r="CN20" s="411"/>
      <c r="CO20" s="331"/>
      <c r="CP20" s="331"/>
      <c r="CQ20" s="331"/>
      <c r="CR20" s="333"/>
      <c r="CS20" s="494" t="str">
        <f t="shared" si="21"/>
        <v/>
      </c>
      <c r="CT20" s="342">
        <f t="shared" si="22"/>
        <v>0</v>
      </c>
      <c r="CU20" s="457"/>
      <c r="CV20" s="411"/>
      <c r="CW20" s="331"/>
      <c r="CX20" s="331"/>
      <c r="CY20" s="331"/>
      <c r="CZ20" s="333"/>
      <c r="DA20" s="494" t="str">
        <f t="shared" si="23"/>
        <v/>
      </c>
      <c r="DB20" s="342">
        <f t="shared" si="24"/>
        <v>0</v>
      </c>
      <c r="DC20" s="457"/>
      <c r="DD20" s="411"/>
      <c r="DE20" s="331"/>
      <c r="DF20" s="331"/>
      <c r="DG20" s="331"/>
      <c r="DH20" s="333"/>
      <c r="DI20" s="494" t="str">
        <f t="shared" si="25"/>
        <v/>
      </c>
      <c r="DJ20" s="342">
        <f t="shared" si="26"/>
        <v>0</v>
      </c>
      <c r="DK20" s="457"/>
      <c r="DL20" s="411"/>
      <c r="DM20" s="331"/>
      <c r="DN20" s="331"/>
      <c r="DO20" s="331"/>
      <c r="DP20" s="333"/>
      <c r="DQ20" s="494" t="str">
        <f t="shared" si="27"/>
        <v/>
      </c>
      <c r="DR20" s="342">
        <f t="shared" si="28"/>
        <v>0</v>
      </c>
      <c r="DS20" s="457"/>
      <c r="DT20" s="411"/>
      <c r="DU20" s="331"/>
      <c r="DV20" s="331"/>
      <c r="DW20" s="331"/>
      <c r="DX20" s="333"/>
      <c r="DY20" s="494" t="str">
        <f t="shared" si="29"/>
        <v/>
      </c>
      <c r="DZ20" s="342">
        <f t="shared" si="30"/>
        <v>0</v>
      </c>
      <c r="EA20" s="457"/>
      <c r="EB20" s="411" t="s">
        <v>1858</v>
      </c>
      <c r="EC20" s="331">
        <v>13</v>
      </c>
      <c r="ED20" s="331">
        <v>17</v>
      </c>
      <c r="EE20" s="331"/>
      <c r="EF20" s="333"/>
      <c r="EG20" s="494" t="str">
        <f t="shared" si="31"/>
        <v>Giulia</v>
      </c>
      <c r="EH20" s="342">
        <f t="shared" si="32"/>
        <v>4</v>
      </c>
      <c r="EI20" s="457"/>
      <c r="EJ20" s="411"/>
      <c r="EK20" s="331"/>
      <c r="EL20" s="331"/>
      <c r="EM20" s="331"/>
      <c r="EN20" s="331"/>
      <c r="EO20" s="494" t="str">
        <f t="shared" si="33"/>
        <v/>
      </c>
      <c r="EP20" s="342">
        <f t="shared" si="34"/>
        <v>0</v>
      </c>
      <c r="EQ20" s="457"/>
      <c r="ER20" s="411"/>
      <c r="ES20" s="331"/>
      <c r="ET20" s="331"/>
      <c r="EU20" s="331"/>
      <c r="EV20" s="333"/>
      <c r="EW20" s="494" t="str">
        <f t="shared" si="35"/>
        <v/>
      </c>
      <c r="EX20" s="342">
        <f t="shared" si="36"/>
        <v>0</v>
      </c>
      <c r="EY20" s="457"/>
      <c r="EZ20" s="411" t="s">
        <v>229</v>
      </c>
      <c r="FA20" s="331">
        <v>8</v>
      </c>
      <c r="FB20" s="331">
        <v>18</v>
      </c>
      <c r="FC20" s="331">
        <v>1</v>
      </c>
      <c r="FD20" s="333"/>
      <c r="FE20" s="494" t="str">
        <f t="shared" si="37"/>
        <v>Marina</v>
      </c>
      <c r="FF20" s="342">
        <f t="shared" si="38"/>
        <v>9</v>
      </c>
      <c r="FG20" s="457"/>
      <c r="FH20" s="411"/>
      <c r="FI20" s="331"/>
      <c r="FJ20" s="331"/>
      <c r="FK20" s="331"/>
      <c r="FL20" s="333"/>
      <c r="FM20" s="494" t="str">
        <f t="shared" si="39"/>
        <v/>
      </c>
      <c r="FN20" s="342">
        <f t="shared" si="40"/>
        <v>0</v>
      </c>
      <c r="FO20" s="457"/>
      <c r="FP20" s="411"/>
      <c r="FQ20" s="331"/>
      <c r="FR20" s="331"/>
      <c r="FS20" s="331"/>
      <c r="FT20" s="333"/>
      <c r="FU20" s="494" t="str">
        <f t="shared" si="41"/>
        <v/>
      </c>
      <c r="FV20" s="342">
        <f t="shared" si="42"/>
        <v>0</v>
      </c>
      <c r="FW20" s="457"/>
      <c r="FX20" s="411"/>
      <c r="FY20" s="331"/>
      <c r="FZ20" s="331"/>
      <c r="GA20" s="331"/>
      <c r="GB20" s="333"/>
      <c r="GC20" s="494" t="str">
        <f t="shared" si="43"/>
        <v/>
      </c>
      <c r="GD20" s="342">
        <f t="shared" si="44"/>
        <v>0</v>
      </c>
      <c r="GE20" s="411"/>
      <c r="GF20" s="331"/>
      <c r="GG20" s="331"/>
      <c r="GH20" s="331"/>
      <c r="GI20" s="333"/>
      <c r="GJ20" s="494" t="str">
        <f t="shared" si="45"/>
        <v/>
      </c>
      <c r="GK20" s="342">
        <f t="shared" si="46"/>
        <v>0</v>
      </c>
      <c r="GL20" s="411"/>
      <c r="GM20" s="331"/>
      <c r="GN20" s="331"/>
      <c r="GO20" s="331"/>
      <c r="GP20" s="333"/>
      <c r="GQ20" s="494" t="str">
        <f t="shared" si="47"/>
        <v/>
      </c>
      <c r="GR20" s="342">
        <f t="shared" si="48"/>
        <v>0</v>
      </c>
      <c r="GS20" s="411"/>
      <c r="GT20" s="331"/>
      <c r="GU20" s="331"/>
      <c r="GV20" s="331"/>
      <c r="GW20" s="333"/>
      <c r="GX20" s="494" t="str">
        <f t="shared" si="49"/>
        <v/>
      </c>
      <c r="GY20" s="342">
        <f t="shared" si="50"/>
        <v>0</v>
      </c>
      <c r="GZ20" s="457"/>
      <c r="HA20" s="411"/>
      <c r="HB20" s="331"/>
      <c r="HC20" s="331"/>
      <c r="HD20" s="331"/>
      <c r="HE20" s="333"/>
      <c r="HF20" s="494" t="str">
        <f t="shared" si="51"/>
        <v/>
      </c>
      <c r="HG20" s="342">
        <f t="shared" si="52"/>
        <v>0</v>
      </c>
      <c r="HH20" s="457"/>
      <c r="HI20" s="411"/>
      <c r="HJ20" s="331"/>
      <c r="HK20" s="331"/>
      <c r="HL20" s="331"/>
      <c r="HM20" s="333"/>
      <c r="HN20" s="494" t="str">
        <f t="shared" si="53"/>
        <v/>
      </c>
      <c r="HO20" s="342">
        <f t="shared" si="54"/>
        <v>0</v>
      </c>
      <c r="HP20" s="457"/>
      <c r="HQ20" s="411" t="s">
        <v>1858</v>
      </c>
      <c r="HR20" s="331">
        <v>8</v>
      </c>
      <c r="HS20" s="331">
        <v>12</v>
      </c>
      <c r="HT20" s="331"/>
      <c r="HU20" s="333"/>
      <c r="HV20" s="494" t="str">
        <f t="shared" si="55"/>
        <v>Giulia</v>
      </c>
      <c r="HW20" s="342">
        <f t="shared" si="56"/>
        <v>4</v>
      </c>
      <c r="HX20" s="457"/>
      <c r="HY20" s="411"/>
      <c r="HZ20" s="331"/>
      <c r="IA20" s="331"/>
      <c r="IB20" s="331"/>
      <c r="IC20" s="333"/>
      <c r="ID20" s="494" t="str">
        <f t="shared" si="57"/>
        <v/>
      </c>
      <c r="IE20" s="342">
        <f t="shared" si="58"/>
        <v>0</v>
      </c>
      <c r="IF20" s="457"/>
      <c r="IG20" s="411"/>
      <c r="IH20" s="331"/>
      <c r="II20" s="331"/>
      <c r="IJ20" s="331"/>
      <c r="IK20" s="333"/>
      <c r="IL20" s="494" t="str">
        <f t="shared" si="59"/>
        <v/>
      </c>
      <c r="IM20" s="342">
        <f t="shared" si="60"/>
        <v>0</v>
      </c>
      <c r="IN20" s="457"/>
      <c r="IO20" s="411"/>
      <c r="IP20" s="331"/>
      <c r="IQ20" s="331"/>
      <c r="IR20" s="331"/>
      <c r="IS20" s="333"/>
      <c r="IT20" s="494" t="str">
        <f t="shared" si="61"/>
        <v/>
      </c>
      <c r="IU20" s="342">
        <f t="shared" si="62"/>
        <v>0</v>
      </c>
      <c r="IV20" s="457"/>
      <c r="IW20" s="411"/>
      <c r="IX20" s="331"/>
      <c r="IY20" s="331"/>
      <c r="IZ20" s="331"/>
      <c r="JA20" s="333"/>
      <c r="JB20" s="494" t="str">
        <f t="shared" si="63"/>
        <v/>
      </c>
      <c r="JC20" s="342">
        <f t="shared" si="64"/>
        <v>0</v>
      </c>
      <c r="JD20" s="457"/>
      <c r="JE20" s="411"/>
      <c r="JF20" s="331"/>
      <c r="JG20" s="331"/>
      <c r="JH20" s="331"/>
      <c r="JI20" s="333"/>
      <c r="JJ20" s="494" t="str">
        <f t="shared" si="65"/>
        <v/>
      </c>
      <c r="JK20" s="342">
        <f t="shared" si="66"/>
        <v>0</v>
      </c>
      <c r="JL20" s="457"/>
      <c r="JM20" s="411"/>
      <c r="JN20" s="331"/>
      <c r="JO20" s="331"/>
      <c r="JP20" s="331"/>
      <c r="JQ20" s="333"/>
      <c r="JR20" s="494" t="str">
        <f t="shared" si="67"/>
        <v/>
      </c>
      <c r="JS20" s="342">
        <f t="shared" si="68"/>
        <v>0</v>
      </c>
      <c r="JT20" s="457"/>
      <c r="JU20" s="411"/>
      <c r="JV20" s="331"/>
      <c r="JW20" s="331"/>
      <c r="JX20" s="331"/>
      <c r="JY20" s="333"/>
      <c r="JZ20" s="494" t="str">
        <f t="shared" si="69"/>
        <v/>
      </c>
      <c r="KA20" s="342">
        <f t="shared" si="70"/>
        <v>0</v>
      </c>
      <c r="KB20" s="457"/>
      <c r="KC20" s="411" t="s">
        <v>226</v>
      </c>
      <c r="KD20" s="331">
        <v>8</v>
      </c>
      <c r="KE20" s="331">
        <v>17</v>
      </c>
      <c r="KF20" s="331">
        <v>1</v>
      </c>
      <c r="KG20" s="333"/>
      <c r="KH20" s="494" t="str">
        <f t="shared" si="71"/>
        <v>Julie</v>
      </c>
      <c r="KI20" s="342">
        <f t="shared" si="72"/>
        <v>8</v>
      </c>
      <c r="KJ20" s="411"/>
      <c r="KK20" s="331"/>
      <c r="KL20" s="331"/>
      <c r="KM20" s="331"/>
      <c r="KN20" s="333"/>
      <c r="KO20" s="494" t="str">
        <f t="shared" si="73"/>
        <v/>
      </c>
      <c r="KP20" s="342">
        <f t="shared" si="74"/>
        <v>0</v>
      </c>
      <c r="KQ20" s="411"/>
      <c r="KR20" s="331"/>
      <c r="KS20" s="331"/>
      <c r="KT20" s="331"/>
      <c r="KU20" s="333"/>
      <c r="KV20" s="494" t="str">
        <f t="shared" si="75"/>
        <v/>
      </c>
      <c r="KW20" s="342">
        <f t="shared" si="76"/>
        <v>0</v>
      </c>
      <c r="KX20" s="411"/>
      <c r="KY20" s="331"/>
      <c r="KZ20" s="331"/>
      <c r="LA20" s="331"/>
      <c r="LB20" s="333"/>
      <c r="LC20" s="494" t="str">
        <f t="shared" si="77"/>
        <v/>
      </c>
      <c r="LD20" s="342">
        <f t="shared" si="78"/>
        <v>0</v>
      </c>
      <c r="LE20" s="411"/>
      <c r="LF20" s="331"/>
      <c r="LG20" s="331"/>
      <c r="LH20" s="331"/>
      <c r="LI20" s="333"/>
      <c r="LJ20" s="494" t="str">
        <f t="shared" si="79"/>
        <v/>
      </c>
      <c r="LK20" s="342">
        <f t="shared" si="80"/>
        <v>0</v>
      </c>
      <c r="LL20" s="411"/>
      <c r="LM20" s="331"/>
      <c r="LN20" s="331"/>
      <c r="LO20" s="331"/>
      <c r="LP20" s="333"/>
      <c r="LQ20" s="494" t="str">
        <f t="shared" si="81"/>
        <v/>
      </c>
      <c r="LR20" s="342">
        <f t="shared" si="82"/>
        <v>0</v>
      </c>
      <c r="LS20" s="411"/>
      <c r="LT20" s="331"/>
      <c r="LU20" s="331"/>
      <c r="LV20" s="331"/>
      <c r="LW20" s="333"/>
      <c r="LX20" s="494" t="str">
        <f t="shared" si="83"/>
        <v/>
      </c>
      <c r="LY20" s="342">
        <f t="shared" si="84"/>
        <v>0</v>
      </c>
      <c r="LZ20" s="411"/>
      <c r="MA20" s="331"/>
      <c r="MB20" s="331"/>
      <c r="MC20" s="331"/>
      <c r="MD20" s="333"/>
      <c r="ME20" s="494" t="str">
        <f t="shared" si="85"/>
        <v/>
      </c>
      <c r="MF20" s="342">
        <f t="shared" si="86"/>
        <v>0</v>
      </c>
      <c r="MG20" s="457"/>
      <c r="MH20" s="411"/>
      <c r="MI20" s="331"/>
      <c r="MJ20" s="331"/>
      <c r="MK20" s="331"/>
      <c r="ML20" s="333"/>
      <c r="MM20" s="494" t="str">
        <f t="shared" si="87"/>
        <v/>
      </c>
      <c r="MN20" s="342">
        <f t="shared" si="88"/>
        <v>0</v>
      </c>
      <c r="MO20" s="411"/>
      <c r="MP20" s="331"/>
      <c r="MQ20" s="331"/>
      <c r="MR20" s="331"/>
      <c r="MS20" s="333"/>
      <c r="MT20" s="494" t="str">
        <f t="shared" si="89"/>
        <v/>
      </c>
      <c r="MU20" s="342">
        <f t="shared" si="90"/>
        <v>0</v>
      </c>
      <c r="MV20" s="457"/>
      <c r="MW20" s="411"/>
      <c r="MX20" s="331"/>
      <c r="MY20" s="331"/>
      <c r="MZ20" s="331"/>
      <c r="NA20" s="333"/>
      <c r="NB20" s="494" t="str">
        <f t="shared" si="91"/>
        <v/>
      </c>
      <c r="NC20" s="342">
        <f t="shared" si="92"/>
        <v>0</v>
      </c>
      <c r="ND20" s="457"/>
      <c r="NE20" s="411"/>
      <c r="NF20" s="331"/>
      <c r="NG20" s="331"/>
      <c r="NH20" s="331"/>
      <c r="NI20" s="333"/>
      <c r="NJ20" s="494" t="str">
        <f t="shared" si="93"/>
        <v/>
      </c>
      <c r="NK20" s="342">
        <f t="shared" si="94"/>
        <v>0</v>
      </c>
      <c r="NL20" s="457"/>
      <c r="NM20" s="411"/>
      <c r="NN20" s="331"/>
      <c r="NO20" s="331"/>
      <c r="NP20" s="331"/>
      <c r="NQ20" s="333"/>
      <c r="NR20" s="494" t="str">
        <f t="shared" si="95"/>
        <v/>
      </c>
      <c r="NS20" s="342">
        <f t="shared" si="96"/>
        <v>0</v>
      </c>
      <c r="NT20" s="411"/>
      <c r="NU20" s="331"/>
      <c r="NV20" s="331"/>
      <c r="NW20" s="331"/>
      <c r="NX20" s="333"/>
      <c r="NY20" s="494" t="str">
        <f t="shared" si="97"/>
        <v/>
      </c>
      <c r="NZ20" s="342">
        <f t="shared" si="98"/>
        <v>0</v>
      </c>
      <c r="OA20" s="457"/>
      <c r="OB20" s="411"/>
      <c r="OC20" s="331"/>
      <c r="OD20" s="331"/>
      <c r="OE20" s="331"/>
      <c r="OF20" s="333"/>
      <c r="OG20" s="494" t="str">
        <f t="shared" si="99"/>
        <v/>
      </c>
      <c r="OH20" s="342">
        <f t="shared" si="100"/>
        <v>0</v>
      </c>
      <c r="OI20" s="457"/>
      <c r="OJ20" s="411"/>
      <c r="OK20" s="331"/>
      <c r="OL20" s="331"/>
      <c r="OM20" s="331"/>
      <c r="ON20" s="333"/>
      <c r="OO20" s="494" t="str">
        <f t="shared" si="101"/>
        <v/>
      </c>
      <c r="OP20" s="342">
        <f t="shared" si="102"/>
        <v>0</v>
      </c>
      <c r="OQ20" s="457"/>
      <c r="OR20" s="411"/>
      <c r="OS20" s="331"/>
      <c r="OT20" s="331"/>
      <c r="OU20" s="331"/>
      <c r="OV20" s="333"/>
      <c r="OW20" s="494" t="str">
        <f t="shared" si="103"/>
        <v/>
      </c>
      <c r="OX20" s="342">
        <f t="shared" si="104"/>
        <v>0</v>
      </c>
      <c r="OY20" s="457"/>
      <c r="OZ20" s="411"/>
      <c r="PA20" s="331"/>
      <c r="PB20" s="331"/>
      <c r="PC20" s="331"/>
      <c r="PD20" s="333"/>
      <c r="PE20" s="494" t="str">
        <f t="shared" si="105"/>
        <v/>
      </c>
      <c r="PF20" s="342">
        <f t="shared" si="106"/>
        <v>0</v>
      </c>
      <c r="PG20" s="411"/>
      <c r="PH20" s="331"/>
      <c r="PI20" s="331"/>
      <c r="PJ20" s="331"/>
      <c r="PK20" s="333"/>
      <c r="PL20" s="494" t="str">
        <f t="shared" si="107"/>
        <v/>
      </c>
      <c r="PM20" s="342">
        <f t="shared" si="108"/>
        <v>0</v>
      </c>
      <c r="PN20" s="457"/>
      <c r="PO20" s="411"/>
      <c r="PP20" s="331"/>
      <c r="PQ20" s="331"/>
      <c r="PR20" s="331"/>
      <c r="PS20" s="333"/>
      <c r="PT20" s="494" t="str">
        <f t="shared" si="109"/>
        <v/>
      </c>
      <c r="PU20" s="342">
        <f t="shared" si="110"/>
        <v>0</v>
      </c>
      <c r="PV20" s="411" t="s">
        <v>1858</v>
      </c>
      <c r="PW20" s="331">
        <v>8</v>
      </c>
      <c r="PX20" s="331">
        <v>16</v>
      </c>
      <c r="PY20" s="331"/>
      <c r="PZ20" s="333">
        <v>1</v>
      </c>
      <c r="QA20" s="494" t="str">
        <f t="shared" si="111"/>
        <v>Giulia</v>
      </c>
      <c r="QB20" s="342">
        <f t="shared" si="112"/>
        <v>7</v>
      </c>
      <c r="QC20" s="411"/>
      <c r="QD20" s="331"/>
      <c r="QE20" s="331"/>
      <c r="QF20" s="331"/>
      <c r="QG20" s="333"/>
      <c r="QH20" s="494" t="str">
        <f t="shared" si="113"/>
        <v/>
      </c>
      <c r="QI20" s="342">
        <f t="shared" si="114"/>
        <v>0</v>
      </c>
      <c r="QJ20" s="457"/>
      <c r="QK20" s="411"/>
      <c r="QL20" s="331"/>
      <c r="QM20" s="331"/>
      <c r="QN20" s="331"/>
      <c r="QO20" s="333"/>
      <c r="QP20" s="494" t="str">
        <f t="shared" si="115"/>
        <v/>
      </c>
      <c r="QQ20" s="342">
        <f t="shared" si="116"/>
        <v>0</v>
      </c>
      <c r="QR20" s="411"/>
      <c r="QS20" s="331"/>
      <c r="QT20" s="331"/>
      <c r="QU20" s="331"/>
      <c r="QV20" s="333"/>
      <c r="QW20" s="494" t="str">
        <f t="shared" si="117"/>
        <v/>
      </c>
      <c r="QX20" s="342">
        <f t="shared" si="118"/>
        <v>0</v>
      </c>
      <c r="QY20" s="457"/>
      <c r="QZ20" s="411"/>
      <c r="RA20" s="331"/>
      <c r="RB20" s="331"/>
      <c r="RC20" s="331"/>
      <c r="RD20" s="333"/>
      <c r="RE20" s="494" t="str">
        <f t="shared" si="119"/>
        <v/>
      </c>
      <c r="RF20" s="342">
        <f t="shared" si="120"/>
        <v>0</v>
      </c>
      <c r="RG20" s="457"/>
      <c r="RH20" s="411"/>
      <c r="RI20" s="331"/>
      <c r="RJ20" s="331"/>
      <c r="RK20" s="331"/>
      <c r="RL20" s="333"/>
      <c r="RM20" s="494" t="str">
        <f t="shared" si="121"/>
        <v/>
      </c>
      <c r="RN20" s="342">
        <f t="shared" si="122"/>
        <v>0</v>
      </c>
      <c r="RO20" s="411"/>
      <c r="RP20" s="331"/>
      <c r="RQ20" s="331"/>
      <c r="RR20" s="331"/>
      <c r="RS20" s="333"/>
      <c r="RT20" s="494" t="str">
        <f t="shared" si="123"/>
        <v/>
      </c>
      <c r="RU20" s="342">
        <f t="shared" si="124"/>
        <v>0</v>
      </c>
      <c r="RV20" s="457"/>
      <c r="RW20" s="411"/>
      <c r="RX20" s="331"/>
      <c r="RY20" s="331"/>
      <c r="RZ20" s="331"/>
      <c r="SA20" s="333"/>
      <c r="SB20" s="494" t="str">
        <f t="shared" si="125"/>
        <v/>
      </c>
      <c r="SC20" s="342">
        <f t="shared" si="126"/>
        <v>0</v>
      </c>
      <c r="SD20" s="457"/>
      <c r="SE20" s="411"/>
      <c r="SF20" s="331"/>
      <c r="SG20" s="331"/>
      <c r="SH20" s="331"/>
      <c r="SI20" s="333"/>
      <c r="SJ20" s="494" t="str">
        <f t="shared" si="127"/>
        <v/>
      </c>
      <c r="SK20" s="342">
        <f t="shared" si="128"/>
        <v>0</v>
      </c>
      <c r="SL20" s="411"/>
      <c r="SM20" s="331"/>
      <c r="SN20" s="331"/>
      <c r="SO20" s="331"/>
      <c r="SP20" s="333"/>
      <c r="SQ20" s="494" t="str">
        <f t="shared" si="129"/>
        <v/>
      </c>
      <c r="SR20" s="342">
        <f t="shared" si="130"/>
        <v>0</v>
      </c>
      <c r="SS20" s="411"/>
      <c r="ST20" s="331"/>
      <c r="SU20" s="331"/>
      <c r="SV20" s="331"/>
      <c r="SW20" s="333"/>
      <c r="SX20" s="494" t="str">
        <f t="shared" si="131"/>
        <v/>
      </c>
      <c r="SY20" s="342">
        <f t="shared" si="132"/>
        <v>0</v>
      </c>
      <c r="SZ20" s="411"/>
      <c r="TA20" s="331"/>
      <c r="TB20" s="331"/>
      <c r="TC20" s="331"/>
      <c r="TD20" s="333"/>
      <c r="TE20" s="494" t="str">
        <f t="shared" si="133"/>
        <v/>
      </c>
      <c r="TF20" s="342">
        <f t="shared" si="134"/>
        <v>0</v>
      </c>
      <c r="TG20" s="411"/>
      <c r="TH20" s="331"/>
      <c r="TI20" s="331"/>
      <c r="TJ20" s="331"/>
      <c r="TK20" s="333"/>
      <c r="TL20" s="494" t="str">
        <f t="shared" si="135"/>
        <v/>
      </c>
      <c r="TM20" s="342">
        <f t="shared" si="136"/>
        <v>0</v>
      </c>
      <c r="TN20" s="411"/>
      <c r="TO20" s="331"/>
      <c r="TP20" s="331"/>
      <c r="TQ20" s="331"/>
      <c r="TR20" s="333"/>
      <c r="TS20" s="494" t="str">
        <f t="shared" si="137"/>
        <v/>
      </c>
      <c r="TT20" s="342">
        <f t="shared" si="138"/>
        <v>0</v>
      </c>
      <c r="TU20" s="411"/>
      <c r="TV20" s="331"/>
      <c r="TW20" s="331"/>
      <c r="TX20" s="331"/>
      <c r="TY20" s="333"/>
      <c r="TZ20" s="494" t="str">
        <f t="shared" si="139"/>
        <v/>
      </c>
      <c r="UA20" s="342">
        <f t="shared" si="140"/>
        <v>0</v>
      </c>
      <c r="UB20" s="457"/>
      <c r="UC20" s="411"/>
      <c r="UD20" s="331"/>
      <c r="UE20" s="331"/>
      <c r="UF20" s="331"/>
      <c r="UG20" s="333"/>
      <c r="UH20" s="494" t="str">
        <f t="shared" si="141"/>
        <v/>
      </c>
      <c r="UI20" s="342">
        <f t="shared" si="142"/>
        <v>0</v>
      </c>
      <c r="UJ20" s="457"/>
      <c r="UK20" s="411"/>
      <c r="UL20" s="331"/>
      <c r="UM20" s="331"/>
      <c r="UN20" s="331"/>
      <c r="UO20" s="333"/>
      <c r="UP20" s="494" t="str">
        <f t="shared" si="143"/>
        <v/>
      </c>
      <c r="UQ20" s="342">
        <f t="shared" si="144"/>
        <v>0</v>
      </c>
      <c r="UR20" s="457"/>
      <c r="US20" s="411"/>
      <c r="UT20" s="331"/>
      <c r="UU20" s="331"/>
      <c r="UV20" s="331"/>
      <c r="UW20" s="333"/>
      <c r="UX20" s="494" t="str">
        <f t="shared" si="145"/>
        <v/>
      </c>
      <c r="UY20" s="342">
        <f t="shared" si="146"/>
        <v>0</v>
      </c>
      <c r="UZ20" s="457"/>
      <c r="VA20" s="411"/>
      <c r="VB20" s="331"/>
      <c r="VC20" s="331"/>
      <c r="VD20" s="331"/>
      <c r="VE20" s="333"/>
      <c r="VF20" s="494" t="str">
        <f t="shared" si="147"/>
        <v/>
      </c>
      <c r="VG20" s="342">
        <f t="shared" si="148"/>
        <v>0</v>
      </c>
      <c r="VH20" s="457"/>
      <c r="VI20" s="411"/>
      <c r="VJ20" s="331"/>
      <c r="VK20" s="331"/>
      <c r="VL20" s="331"/>
      <c r="VM20" s="333"/>
      <c r="VN20" s="494" t="str">
        <f t="shared" si="149"/>
        <v/>
      </c>
      <c r="VO20" s="342">
        <f t="shared" si="150"/>
        <v>0</v>
      </c>
      <c r="VP20" s="457"/>
      <c r="VQ20" s="411"/>
      <c r="VR20" s="331"/>
      <c r="VS20" s="331"/>
      <c r="VT20" s="331"/>
      <c r="VU20" s="333"/>
      <c r="VV20" s="494" t="str">
        <f t="shared" si="151"/>
        <v/>
      </c>
      <c r="VW20" s="342">
        <f t="shared" si="152"/>
        <v>0</v>
      </c>
      <c r="VX20" s="411"/>
      <c r="VY20" s="331"/>
      <c r="VZ20" s="331"/>
      <c r="WA20" s="331"/>
      <c r="WB20" s="333"/>
      <c r="WC20" s="494" t="str">
        <f t="shared" si="153"/>
        <v/>
      </c>
      <c r="WD20" s="342">
        <f t="shared" si="154"/>
        <v>0</v>
      </c>
      <c r="WE20" s="457"/>
      <c r="WF20" s="411"/>
      <c r="WG20" s="331"/>
      <c r="WH20" s="331"/>
      <c r="WI20" s="331"/>
      <c r="WJ20" s="333"/>
      <c r="WK20" s="494" t="str">
        <f t="shared" si="155"/>
        <v/>
      </c>
      <c r="WL20" s="342">
        <f t="shared" si="156"/>
        <v>0</v>
      </c>
      <c r="WM20" s="457"/>
      <c r="WN20" s="411"/>
      <c r="WO20" s="331"/>
      <c r="WP20" s="331"/>
      <c r="WQ20" s="331"/>
      <c r="WR20" s="333"/>
      <c r="WS20" s="494" t="str">
        <f t="shared" si="157"/>
        <v/>
      </c>
      <c r="WT20" s="342">
        <f t="shared" si="158"/>
        <v>0</v>
      </c>
      <c r="WU20" s="457"/>
      <c r="WV20" s="411"/>
      <c r="WW20" s="331"/>
      <c r="WX20" s="331"/>
      <c r="WY20" s="331"/>
      <c r="WZ20" s="333"/>
      <c r="XA20" s="494" t="str">
        <f t="shared" si="159"/>
        <v/>
      </c>
      <c r="XB20" s="342">
        <f t="shared" si="160"/>
        <v>0</v>
      </c>
      <c r="XC20" s="428">
        <v>0</v>
      </c>
    </row>
    <row r="21" spans="1:627" outlineLevel="1" x14ac:dyDescent="0.25">
      <c r="A21" s="5"/>
      <c r="B21" s="5"/>
      <c r="C21" s="486" t="s">
        <v>1728</v>
      </c>
      <c r="D21" s="273">
        <v>43408</v>
      </c>
      <c r="E21" s="445"/>
      <c r="F21" s="287" t="s">
        <v>227</v>
      </c>
      <c r="G21" s="330">
        <v>9</v>
      </c>
      <c r="H21" s="330">
        <v>18</v>
      </c>
      <c r="I21" s="330">
        <v>1</v>
      </c>
      <c r="J21" s="334"/>
      <c r="K21" s="334"/>
      <c r="L21" s="341">
        <f t="shared" si="0"/>
        <v>8</v>
      </c>
      <c r="M21" s="457"/>
      <c r="N21" s="412"/>
      <c r="O21" s="330"/>
      <c r="P21" s="330"/>
      <c r="Q21" s="330"/>
      <c r="R21" s="334"/>
      <c r="S21" s="495" t="str">
        <f t="shared" si="1"/>
        <v/>
      </c>
      <c r="T21" s="341">
        <f t="shared" si="2"/>
        <v>0</v>
      </c>
      <c r="U21" s="457"/>
      <c r="V21" s="412"/>
      <c r="W21" s="330"/>
      <c r="X21" s="330"/>
      <c r="Y21" s="330"/>
      <c r="Z21" s="334"/>
      <c r="AA21" s="495" t="str">
        <f t="shared" si="3"/>
        <v/>
      </c>
      <c r="AB21" s="341">
        <f t="shared" si="4"/>
        <v>0</v>
      </c>
      <c r="AC21" s="457"/>
      <c r="AD21" s="412"/>
      <c r="AE21" s="330"/>
      <c r="AF21" s="330"/>
      <c r="AG21" s="330"/>
      <c r="AH21" s="334"/>
      <c r="AI21" s="495" t="str">
        <f t="shared" si="5"/>
        <v/>
      </c>
      <c r="AJ21" s="341">
        <f t="shared" si="6"/>
        <v>0</v>
      </c>
      <c r="AK21" s="457"/>
      <c r="AL21" s="412"/>
      <c r="AM21" s="330"/>
      <c r="AN21" s="330"/>
      <c r="AO21" s="330"/>
      <c r="AP21" s="334"/>
      <c r="AQ21" s="495" t="str">
        <f t="shared" si="7"/>
        <v/>
      </c>
      <c r="AR21" s="341">
        <f t="shared" si="8"/>
        <v>0</v>
      </c>
      <c r="AS21" s="412"/>
      <c r="AT21" s="330"/>
      <c r="AU21" s="330"/>
      <c r="AV21" s="330"/>
      <c r="AW21" s="334"/>
      <c r="AX21" s="495" t="str">
        <f t="shared" si="9"/>
        <v/>
      </c>
      <c r="AY21" s="341">
        <f t="shared" si="10"/>
        <v>0</v>
      </c>
      <c r="AZ21" s="457"/>
      <c r="BA21" s="412"/>
      <c r="BB21" s="330"/>
      <c r="BC21" s="330"/>
      <c r="BD21" s="330"/>
      <c r="BE21" s="334"/>
      <c r="BF21" s="495" t="str">
        <f t="shared" si="11"/>
        <v/>
      </c>
      <c r="BG21" s="341">
        <f t="shared" si="12"/>
        <v>0</v>
      </c>
      <c r="BH21" s="412"/>
      <c r="BI21" s="330"/>
      <c r="BJ21" s="330"/>
      <c r="BK21" s="330"/>
      <c r="BL21" s="334"/>
      <c r="BM21" s="495" t="str">
        <f t="shared" si="13"/>
        <v/>
      </c>
      <c r="BN21" s="341">
        <f t="shared" si="14"/>
        <v>0</v>
      </c>
      <c r="BO21" s="457"/>
      <c r="BP21" s="412"/>
      <c r="BQ21" s="330"/>
      <c r="BR21" s="330"/>
      <c r="BS21" s="330"/>
      <c r="BT21" s="334"/>
      <c r="BU21" s="495" t="str">
        <f t="shared" si="15"/>
        <v/>
      </c>
      <c r="BV21" s="341">
        <f t="shared" si="16"/>
        <v>0</v>
      </c>
      <c r="BW21" s="457"/>
      <c r="BX21" s="412"/>
      <c r="BY21" s="330"/>
      <c r="BZ21" s="330"/>
      <c r="CA21" s="330"/>
      <c r="CB21" s="334"/>
      <c r="CC21" s="495" t="str">
        <f t="shared" si="17"/>
        <v/>
      </c>
      <c r="CD21" s="341">
        <f t="shared" si="18"/>
        <v>0</v>
      </c>
      <c r="CE21" s="457"/>
      <c r="CF21" s="412"/>
      <c r="CG21" s="330"/>
      <c r="CH21" s="330"/>
      <c r="CI21" s="330"/>
      <c r="CJ21" s="334"/>
      <c r="CK21" s="495" t="str">
        <f t="shared" si="19"/>
        <v/>
      </c>
      <c r="CL21" s="341">
        <f t="shared" si="20"/>
        <v>0</v>
      </c>
      <c r="CM21" s="457"/>
      <c r="CN21" s="412"/>
      <c r="CO21" s="330"/>
      <c r="CP21" s="330"/>
      <c r="CQ21" s="330"/>
      <c r="CR21" s="334"/>
      <c r="CS21" s="495" t="str">
        <f t="shared" si="21"/>
        <v/>
      </c>
      <c r="CT21" s="341">
        <f t="shared" si="22"/>
        <v>0</v>
      </c>
      <c r="CU21" s="457"/>
      <c r="CV21" s="412"/>
      <c r="CW21" s="330"/>
      <c r="CX21" s="330"/>
      <c r="CY21" s="330"/>
      <c r="CZ21" s="334"/>
      <c r="DA21" s="495" t="str">
        <f t="shared" si="23"/>
        <v/>
      </c>
      <c r="DB21" s="341">
        <f t="shared" si="24"/>
        <v>0</v>
      </c>
      <c r="DC21" s="457"/>
      <c r="DD21" s="412"/>
      <c r="DE21" s="330"/>
      <c r="DF21" s="330"/>
      <c r="DG21" s="330"/>
      <c r="DH21" s="334"/>
      <c r="DI21" s="495" t="str">
        <f t="shared" si="25"/>
        <v/>
      </c>
      <c r="DJ21" s="341">
        <f t="shared" si="26"/>
        <v>0</v>
      </c>
      <c r="DK21" s="457"/>
      <c r="DL21" s="412"/>
      <c r="DM21" s="330"/>
      <c r="DN21" s="330"/>
      <c r="DO21" s="330"/>
      <c r="DP21" s="334"/>
      <c r="DQ21" s="495" t="str">
        <f t="shared" si="27"/>
        <v/>
      </c>
      <c r="DR21" s="341">
        <f t="shared" si="28"/>
        <v>0</v>
      </c>
      <c r="DS21" s="457"/>
      <c r="DT21" s="412"/>
      <c r="DU21" s="330"/>
      <c r="DV21" s="330"/>
      <c r="DW21" s="330"/>
      <c r="DX21" s="334"/>
      <c r="DY21" s="495" t="str">
        <f t="shared" si="29"/>
        <v/>
      </c>
      <c r="DZ21" s="341">
        <f t="shared" si="30"/>
        <v>0</v>
      </c>
      <c r="EA21" s="457"/>
      <c r="EB21" s="412"/>
      <c r="EC21" s="330"/>
      <c r="ED21" s="330"/>
      <c r="EE21" s="330"/>
      <c r="EF21" s="334"/>
      <c r="EG21" s="495" t="str">
        <f t="shared" si="31"/>
        <v/>
      </c>
      <c r="EH21" s="341">
        <f t="shared" si="32"/>
        <v>0</v>
      </c>
      <c r="EI21" s="457"/>
      <c r="EJ21" s="412"/>
      <c r="EK21" s="330"/>
      <c r="EL21" s="330"/>
      <c r="EM21" s="330"/>
      <c r="EN21" s="330"/>
      <c r="EO21" s="495" t="str">
        <f t="shared" si="33"/>
        <v/>
      </c>
      <c r="EP21" s="341">
        <f t="shared" si="34"/>
        <v>0</v>
      </c>
      <c r="EQ21" s="457"/>
      <c r="ER21" s="412"/>
      <c r="ES21" s="330"/>
      <c r="ET21" s="330"/>
      <c r="EU21" s="330"/>
      <c r="EV21" s="334"/>
      <c r="EW21" s="495" t="str">
        <f t="shared" si="35"/>
        <v/>
      </c>
      <c r="EX21" s="341">
        <f t="shared" si="36"/>
        <v>0</v>
      </c>
      <c r="EY21" s="457"/>
      <c r="EZ21" s="412" t="s">
        <v>229</v>
      </c>
      <c r="FA21" s="490">
        <v>9</v>
      </c>
      <c r="FB21" s="490">
        <v>18</v>
      </c>
      <c r="FC21" s="330">
        <v>1</v>
      </c>
      <c r="FD21" s="334"/>
      <c r="FE21" s="495" t="str">
        <f t="shared" si="37"/>
        <v>Marina</v>
      </c>
      <c r="FF21" s="489">
        <f t="shared" si="38"/>
        <v>8</v>
      </c>
      <c r="FG21" s="457"/>
      <c r="FH21" s="412"/>
      <c r="FI21" s="330"/>
      <c r="FJ21" s="330"/>
      <c r="FK21" s="330"/>
      <c r="FL21" s="334"/>
      <c r="FM21" s="495" t="str">
        <f t="shared" si="39"/>
        <v/>
      </c>
      <c r="FN21" s="341">
        <f t="shared" si="40"/>
        <v>0</v>
      </c>
      <c r="FO21" s="457"/>
      <c r="FP21" s="412"/>
      <c r="FQ21" s="330"/>
      <c r="FR21" s="330"/>
      <c r="FS21" s="330"/>
      <c r="FT21" s="334"/>
      <c r="FU21" s="495" t="str">
        <f t="shared" si="41"/>
        <v/>
      </c>
      <c r="FV21" s="341">
        <f t="shared" si="42"/>
        <v>0</v>
      </c>
      <c r="FW21" s="457"/>
      <c r="FX21" s="412"/>
      <c r="FY21" s="330"/>
      <c r="FZ21" s="330"/>
      <c r="GA21" s="330"/>
      <c r="GB21" s="334"/>
      <c r="GC21" s="495" t="str">
        <f t="shared" si="43"/>
        <v/>
      </c>
      <c r="GD21" s="341">
        <f t="shared" si="44"/>
        <v>0</v>
      </c>
      <c r="GE21" s="412"/>
      <c r="GF21" s="330"/>
      <c r="GG21" s="330"/>
      <c r="GH21" s="330"/>
      <c r="GI21" s="334"/>
      <c r="GJ21" s="495" t="str">
        <f t="shared" si="45"/>
        <v/>
      </c>
      <c r="GK21" s="341">
        <f t="shared" si="46"/>
        <v>0</v>
      </c>
      <c r="GL21" s="412"/>
      <c r="GM21" s="330"/>
      <c r="GN21" s="330"/>
      <c r="GO21" s="330"/>
      <c r="GP21" s="334"/>
      <c r="GQ21" s="495" t="str">
        <f t="shared" si="47"/>
        <v/>
      </c>
      <c r="GR21" s="341">
        <f t="shared" si="48"/>
        <v>0</v>
      </c>
      <c r="GS21" s="412"/>
      <c r="GT21" s="330"/>
      <c r="GU21" s="330"/>
      <c r="GV21" s="330"/>
      <c r="GW21" s="334"/>
      <c r="GX21" s="495" t="str">
        <f t="shared" si="49"/>
        <v/>
      </c>
      <c r="GY21" s="341">
        <f t="shared" si="50"/>
        <v>0</v>
      </c>
      <c r="GZ21" s="457"/>
      <c r="HA21" s="412"/>
      <c r="HB21" s="330"/>
      <c r="HC21" s="330"/>
      <c r="HD21" s="330"/>
      <c r="HE21" s="334"/>
      <c r="HF21" s="495" t="str">
        <f t="shared" si="51"/>
        <v/>
      </c>
      <c r="HG21" s="341">
        <f t="shared" si="52"/>
        <v>0</v>
      </c>
      <c r="HH21" s="457"/>
      <c r="HI21" s="412"/>
      <c r="HJ21" s="330"/>
      <c r="HK21" s="330"/>
      <c r="HL21" s="330"/>
      <c r="HM21" s="334"/>
      <c r="HN21" s="495" t="str">
        <f t="shared" si="53"/>
        <v/>
      </c>
      <c r="HO21" s="341">
        <f t="shared" si="54"/>
        <v>0</v>
      </c>
      <c r="HP21" s="457"/>
      <c r="HQ21" s="412"/>
      <c r="HR21" s="330"/>
      <c r="HS21" s="330"/>
      <c r="HT21" s="330"/>
      <c r="HU21" s="334"/>
      <c r="HV21" s="495" t="str">
        <f t="shared" si="55"/>
        <v/>
      </c>
      <c r="HW21" s="341">
        <f t="shared" si="56"/>
        <v>0</v>
      </c>
      <c r="HX21" s="457"/>
      <c r="HY21" s="412"/>
      <c r="HZ21" s="330"/>
      <c r="IA21" s="330"/>
      <c r="IB21" s="330"/>
      <c r="IC21" s="334"/>
      <c r="ID21" s="495" t="str">
        <f t="shared" si="57"/>
        <v/>
      </c>
      <c r="IE21" s="341">
        <f t="shared" si="58"/>
        <v>0</v>
      </c>
      <c r="IF21" s="457"/>
      <c r="IG21" s="412"/>
      <c r="IH21" s="330"/>
      <c r="II21" s="330"/>
      <c r="IJ21" s="330"/>
      <c r="IK21" s="334"/>
      <c r="IL21" s="495" t="str">
        <f t="shared" si="59"/>
        <v/>
      </c>
      <c r="IM21" s="341">
        <f t="shared" si="60"/>
        <v>0</v>
      </c>
      <c r="IN21" s="457"/>
      <c r="IO21" s="412"/>
      <c r="IP21" s="330"/>
      <c r="IQ21" s="330"/>
      <c r="IR21" s="330"/>
      <c r="IS21" s="334"/>
      <c r="IT21" s="495" t="str">
        <f t="shared" si="61"/>
        <v/>
      </c>
      <c r="IU21" s="341">
        <f t="shared" si="62"/>
        <v>0</v>
      </c>
      <c r="IV21" s="457"/>
      <c r="IW21" s="412"/>
      <c r="IX21" s="330"/>
      <c r="IY21" s="330"/>
      <c r="IZ21" s="330"/>
      <c r="JA21" s="334"/>
      <c r="JB21" s="495" t="str">
        <f t="shared" si="63"/>
        <v/>
      </c>
      <c r="JC21" s="341">
        <f t="shared" si="64"/>
        <v>0</v>
      </c>
      <c r="JD21" s="457"/>
      <c r="JE21" s="412"/>
      <c r="JF21" s="330"/>
      <c r="JG21" s="330"/>
      <c r="JH21" s="330"/>
      <c r="JI21" s="334"/>
      <c r="JJ21" s="495" t="str">
        <f t="shared" si="65"/>
        <v/>
      </c>
      <c r="JK21" s="341">
        <f t="shared" si="66"/>
        <v>0</v>
      </c>
      <c r="JL21" s="457"/>
      <c r="JM21" s="412"/>
      <c r="JN21" s="330"/>
      <c r="JO21" s="330"/>
      <c r="JP21" s="330"/>
      <c r="JQ21" s="334"/>
      <c r="JR21" s="495" t="str">
        <f t="shared" si="67"/>
        <v/>
      </c>
      <c r="JS21" s="341">
        <f t="shared" si="68"/>
        <v>0</v>
      </c>
      <c r="JT21" s="457"/>
      <c r="JU21" s="412"/>
      <c r="JV21" s="330"/>
      <c r="JW21" s="330"/>
      <c r="JX21" s="330"/>
      <c r="JY21" s="334"/>
      <c r="JZ21" s="495" t="str">
        <f t="shared" si="69"/>
        <v/>
      </c>
      <c r="KA21" s="341">
        <f t="shared" si="70"/>
        <v>0</v>
      </c>
      <c r="KB21" s="457"/>
      <c r="KC21" s="412"/>
      <c r="KD21" s="330"/>
      <c r="KE21" s="330"/>
      <c r="KF21" s="330"/>
      <c r="KG21" s="334"/>
      <c r="KH21" s="495" t="str">
        <f t="shared" si="71"/>
        <v/>
      </c>
      <c r="KI21" s="341">
        <f t="shared" si="72"/>
        <v>0</v>
      </c>
      <c r="KJ21" s="412"/>
      <c r="KK21" s="330"/>
      <c r="KL21" s="330"/>
      <c r="KM21" s="330"/>
      <c r="KN21" s="334"/>
      <c r="KO21" s="495" t="str">
        <f t="shared" si="73"/>
        <v/>
      </c>
      <c r="KP21" s="341">
        <f t="shared" si="74"/>
        <v>0</v>
      </c>
      <c r="KQ21" s="412"/>
      <c r="KR21" s="330"/>
      <c r="KS21" s="330"/>
      <c r="KT21" s="330"/>
      <c r="KU21" s="334"/>
      <c r="KV21" s="495" t="str">
        <f t="shared" si="75"/>
        <v/>
      </c>
      <c r="KW21" s="341">
        <f t="shared" si="76"/>
        <v>0</v>
      </c>
      <c r="KX21" s="412"/>
      <c r="KY21" s="330"/>
      <c r="KZ21" s="330"/>
      <c r="LA21" s="330"/>
      <c r="LB21" s="334"/>
      <c r="LC21" s="495" t="str">
        <f t="shared" si="77"/>
        <v/>
      </c>
      <c r="LD21" s="341">
        <f t="shared" si="78"/>
        <v>0</v>
      </c>
      <c r="LE21" s="412"/>
      <c r="LF21" s="330"/>
      <c r="LG21" s="330"/>
      <c r="LH21" s="330"/>
      <c r="LI21" s="334"/>
      <c r="LJ21" s="495" t="str">
        <f t="shared" si="79"/>
        <v/>
      </c>
      <c r="LK21" s="341">
        <f t="shared" si="80"/>
        <v>0</v>
      </c>
      <c r="LL21" s="412"/>
      <c r="LM21" s="330"/>
      <c r="LN21" s="330"/>
      <c r="LO21" s="330"/>
      <c r="LP21" s="334"/>
      <c r="LQ21" s="495" t="str">
        <f t="shared" si="81"/>
        <v/>
      </c>
      <c r="LR21" s="341">
        <f t="shared" si="82"/>
        <v>0</v>
      </c>
      <c r="LS21" s="412"/>
      <c r="LT21" s="330"/>
      <c r="LU21" s="330"/>
      <c r="LV21" s="330"/>
      <c r="LW21" s="334"/>
      <c r="LX21" s="495" t="str">
        <f t="shared" si="83"/>
        <v/>
      </c>
      <c r="LY21" s="341">
        <f t="shared" si="84"/>
        <v>0</v>
      </c>
      <c r="LZ21" s="412"/>
      <c r="MA21" s="330"/>
      <c r="MB21" s="330"/>
      <c r="MC21" s="330"/>
      <c r="MD21" s="334"/>
      <c r="ME21" s="495" t="str">
        <f t="shared" si="85"/>
        <v/>
      </c>
      <c r="MF21" s="341">
        <f t="shared" si="86"/>
        <v>0</v>
      </c>
      <c r="MG21" s="457"/>
      <c r="MH21" s="412"/>
      <c r="MI21" s="330"/>
      <c r="MJ21" s="330"/>
      <c r="MK21" s="330"/>
      <c r="ML21" s="334"/>
      <c r="MM21" s="495" t="str">
        <f t="shared" si="87"/>
        <v/>
      </c>
      <c r="MN21" s="341">
        <f t="shared" si="88"/>
        <v>0</v>
      </c>
      <c r="MO21" s="412"/>
      <c r="MP21" s="330"/>
      <c r="MQ21" s="330"/>
      <c r="MR21" s="330"/>
      <c r="MS21" s="334"/>
      <c r="MT21" s="495" t="str">
        <f t="shared" si="89"/>
        <v/>
      </c>
      <c r="MU21" s="341">
        <f t="shared" si="90"/>
        <v>0</v>
      </c>
      <c r="MV21" s="457"/>
      <c r="MW21" s="412"/>
      <c r="MX21" s="330"/>
      <c r="MY21" s="330"/>
      <c r="MZ21" s="330"/>
      <c r="NA21" s="334"/>
      <c r="NB21" s="495" t="str">
        <f t="shared" si="91"/>
        <v/>
      </c>
      <c r="NC21" s="341">
        <f t="shared" si="92"/>
        <v>0</v>
      </c>
      <c r="ND21" s="457"/>
      <c r="NE21" s="412"/>
      <c r="NF21" s="330"/>
      <c r="NG21" s="330"/>
      <c r="NH21" s="330"/>
      <c r="NI21" s="334"/>
      <c r="NJ21" s="495" t="str">
        <f t="shared" si="93"/>
        <v/>
      </c>
      <c r="NK21" s="341">
        <f t="shared" si="94"/>
        <v>0</v>
      </c>
      <c r="NL21" s="457"/>
      <c r="NM21" s="412"/>
      <c r="NN21" s="330"/>
      <c r="NO21" s="330"/>
      <c r="NP21" s="330"/>
      <c r="NQ21" s="334"/>
      <c r="NR21" s="495" t="str">
        <f t="shared" si="95"/>
        <v/>
      </c>
      <c r="NS21" s="341">
        <f t="shared" si="96"/>
        <v>0</v>
      </c>
      <c r="NT21" s="412"/>
      <c r="NU21" s="330"/>
      <c r="NV21" s="330"/>
      <c r="NW21" s="330"/>
      <c r="NX21" s="334"/>
      <c r="NY21" s="495" t="str">
        <f t="shared" si="97"/>
        <v/>
      </c>
      <c r="NZ21" s="341">
        <f t="shared" si="98"/>
        <v>0</v>
      </c>
      <c r="OA21" s="457"/>
      <c r="OB21" s="412"/>
      <c r="OC21" s="330"/>
      <c r="OD21" s="330"/>
      <c r="OE21" s="330"/>
      <c r="OF21" s="334"/>
      <c r="OG21" s="495" t="str">
        <f t="shared" si="99"/>
        <v/>
      </c>
      <c r="OH21" s="341">
        <f t="shared" si="100"/>
        <v>0</v>
      </c>
      <c r="OI21" s="457"/>
      <c r="OJ21" s="412"/>
      <c r="OK21" s="330"/>
      <c r="OL21" s="330"/>
      <c r="OM21" s="330"/>
      <c r="ON21" s="334"/>
      <c r="OO21" s="495" t="str">
        <f t="shared" si="101"/>
        <v/>
      </c>
      <c r="OP21" s="341">
        <f t="shared" si="102"/>
        <v>0</v>
      </c>
      <c r="OQ21" s="457"/>
      <c r="OR21" s="412"/>
      <c r="OS21" s="330"/>
      <c r="OT21" s="330"/>
      <c r="OU21" s="330"/>
      <c r="OV21" s="334"/>
      <c r="OW21" s="495" t="str">
        <f t="shared" si="103"/>
        <v/>
      </c>
      <c r="OX21" s="341">
        <f t="shared" si="104"/>
        <v>0</v>
      </c>
      <c r="OY21" s="457"/>
      <c r="OZ21" s="412"/>
      <c r="PA21" s="330"/>
      <c r="PB21" s="330"/>
      <c r="PC21" s="330"/>
      <c r="PD21" s="334"/>
      <c r="PE21" s="495" t="str">
        <f t="shared" si="105"/>
        <v/>
      </c>
      <c r="PF21" s="341">
        <f t="shared" si="106"/>
        <v>0</v>
      </c>
      <c r="PG21" s="412"/>
      <c r="PH21" s="330"/>
      <c r="PI21" s="330"/>
      <c r="PJ21" s="330"/>
      <c r="PK21" s="334"/>
      <c r="PL21" s="495" t="str">
        <f t="shared" si="107"/>
        <v/>
      </c>
      <c r="PM21" s="341">
        <f t="shared" si="108"/>
        <v>0</v>
      </c>
      <c r="PN21" s="457"/>
      <c r="PO21" s="412"/>
      <c r="PP21" s="330"/>
      <c r="PQ21" s="330"/>
      <c r="PR21" s="330"/>
      <c r="PS21" s="334"/>
      <c r="PT21" s="495" t="str">
        <f t="shared" si="109"/>
        <v/>
      </c>
      <c r="PU21" s="341">
        <f t="shared" si="110"/>
        <v>0</v>
      </c>
      <c r="PV21" s="412" t="s">
        <v>1858</v>
      </c>
      <c r="PW21" s="330">
        <v>11</v>
      </c>
      <c r="PX21" s="330">
        <v>19</v>
      </c>
      <c r="PY21" s="330"/>
      <c r="PZ21" s="334">
        <v>1</v>
      </c>
      <c r="QA21" s="495" t="str">
        <f t="shared" si="111"/>
        <v>Giulia</v>
      </c>
      <c r="QB21" s="341">
        <f t="shared" si="112"/>
        <v>7</v>
      </c>
      <c r="QC21" s="412"/>
      <c r="QD21" s="330"/>
      <c r="QE21" s="330"/>
      <c r="QF21" s="330"/>
      <c r="QG21" s="334"/>
      <c r="QH21" s="495" t="str">
        <f t="shared" si="113"/>
        <v/>
      </c>
      <c r="QI21" s="341">
        <f t="shared" si="114"/>
        <v>0</v>
      </c>
      <c r="QJ21" s="457"/>
      <c r="QK21" s="412"/>
      <c r="QL21" s="330"/>
      <c r="QM21" s="330"/>
      <c r="QN21" s="330"/>
      <c r="QO21" s="334"/>
      <c r="QP21" s="495" t="str">
        <f t="shared" si="115"/>
        <v/>
      </c>
      <c r="QQ21" s="341">
        <f t="shared" si="116"/>
        <v>0</v>
      </c>
      <c r="QR21" s="412"/>
      <c r="QS21" s="330"/>
      <c r="QT21" s="330"/>
      <c r="QU21" s="330"/>
      <c r="QV21" s="334"/>
      <c r="QW21" s="495" t="str">
        <f t="shared" si="117"/>
        <v/>
      </c>
      <c r="QX21" s="341">
        <f t="shared" si="118"/>
        <v>0</v>
      </c>
      <c r="QY21" s="457"/>
      <c r="QZ21" s="412"/>
      <c r="RA21" s="330"/>
      <c r="RB21" s="330"/>
      <c r="RC21" s="330"/>
      <c r="RD21" s="334"/>
      <c r="RE21" s="495" t="str">
        <f t="shared" si="119"/>
        <v/>
      </c>
      <c r="RF21" s="341">
        <f t="shared" si="120"/>
        <v>0</v>
      </c>
      <c r="RG21" s="457"/>
      <c r="RH21" s="412"/>
      <c r="RI21" s="330"/>
      <c r="RJ21" s="330"/>
      <c r="RK21" s="330"/>
      <c r="RL21" s="334"/>
      <c r="RM21" s="495" t="str">
        <f t="shared" si="121"/>
        <v/>
      </c>
      <c r="RN21" s="341">
        <f t="shared" si="122"/>
        <v>0</v>
      </c>
      <c r="RO21" s="412"/>
      <c r="RP21" s="330"/>
      <c r="RQ21" s="330"/>
      <c r="RR21" s="330"/>
      <c r="RS21" s="334"/>
      <c r="RT21" s="495" t="str">
        <f t="shared" si="123"/>
        <v/>
      </c>
      <c r="RU21" s="341">
        <f t="shared" si="124"/>
        <v>0</v>
      </c>
      <c r="RV21" s="457"/>
      <c r="RW21" s="412"/>
      <c r="RX21" s="330"/>
      <c r="RY21" s="330"/>
      <c r="RZ21" s="330"/>
      <c r="SA21" s="334"/>
      <c r="SB21" s="495" t="str">
        <f t="shared" si="125"/>
        <v/>
      </c>
      <c r="SC21" s="341">
        <f t="shared" si="126"/>
        <v>0</v>
      </c>
      <c r="SD21" s="457"/>
      <c r="SE21" s="412"/>
      <c r="SF21" s="330"/>
      <c r="SG21" s="330"/>
      <c r="SH21" s="330"/>
      <c r="SI21" s="334"/>
      <c r="SJ21" s="495" t="str">
        <f t="shared" si="127"/>
        <v/>
      </c>
      <c r="SK21" s="341">
        <f t="shared" si="128"/>
        <v>0</v>
      </c>
      <c r="SL21" s="412"/>
      <c r="SM21" s="330"/>
      <c r="SN21" s="330"/>
      <c r="SO21" s="330"/>
      <c r="SP21" s="334"/>
      <c r="SQ21" s="495" t="str">
        <f t="shared" si="129"/>
        <v/>
      </c>
      <c r="SR21" s="341">
        <f t="shared" si="130"/>
        <v>0</v>
      </c>
      <c r="SS21" s="412"/>
      <c r="ST21" s="330"/>
      <c r="SU21" s="330"/>
      <c r="SV21" s="330"/>
      <c r="SW21" s="334"/>
      <c r="SX21" s="495" t="str">
        <f t="shared" si="131"/>
        <v/>
      </c>
      <c r="SY21" s="341">
        <f t="shared" si="132"/>
        <v>0</v>
      </c>
      <c r="SZ21" s="412"/>
      <c r="TA21" s="330"/>
      <c r="TB21" s="330"/>
      <c r="TC21" s="330"/>
      <c r="TD21" s="334"/>
      <c r="TE21" s="495" t="str">
        <f t="shared" si="133"/>
        <v/>
      </c>
      <c r="TF21" s="341">
        <f t="shared" si="134"/>
        <v>0</v>
      </c>
      <c r="TG21" s="412"/>
      <c r="TH21" s="330"/>
      <c r="TI21" s="330"/>
      <c r="TJ21" s="330"/>
      <c r="TK21" s="334"/>
      <c r="TL21" s="495" t="str">
        <f t="shared" si="135"/>
        <v/>
      </c>
      <c r="TM21" s="341">
        <f t="shared" si="136"/>
        <v>0</v>
      </c>
      <c r="TN21" s="412"/>
      <c r="TO21" s="330"/>
      <c r="TP21" s="330"/>
      <c r="TQ21" s="330"/>
      <c r="TR21" s="334"/>
      <c r="TS21" s="495" t="str">
        <f t="shared" si="137"/>
        <v/>
      </c>
      <c r="TT21" s="341">
        <f t="shared" si="138"/>
        <v>0</v>
      </c>
      <c r="TU21" s="412"/>
      <c r="TV21" s="330"/>
      <c r="TW21" s="330"/>
      <c r="TX21" s="330"/>
      <c r="TY21" s="334"/>
      <c r="TZ21" s="495" t="str">
        <f t="shared" si="139"/>
        <v/>
      </c>
      <c r="UA21" s="341">
        <f t="shared" si="140"/>
        <v>0</v>
      </c>
      <c r="UB21" s="457"/>
      <c r="UC21" s="412"/>
      <c r="UD21" s="330"/>
      <c r="UE21" s="330"/>
      <c r="UF21" s="330"/>
      <c r="UG21" s="334"/>
      <c r="UH21" s="495" t="str">
        <f t="shared" si="141"/>
        <v/>
      </c>
      <c r="UI21" s="341">
        <f t="shared" si="142"/>
        <v>0</v>
      </c>
      <c r="UJ21" s="457"/>
      <c r="UK21" s="412"/>
      <c r="UL21" s="330"/>
      <c r="UM21" s="330"/>
      <c r="UN21" s="330"/>
      <c r="UO21" s="334"/>
      <c r="UP21" s="495" t="str">
        <f t="shared" si="143"/>
        <v/>
      </c>
      <c r="UQ21" s="341">
        <f t="shared" si="144"/>
        <v>0</v>
      </c>
      <c r="UR21" s="457"/>
      <c r="US21" s="412"/>
      <c r="UT21" s="330"/>
      <c r="UU21" s="330"/>
      <c r="UV21" s="330"/>
      <c r="UW21" s="334"/>
      <c r="UX21" s="495" t="str">
        <f t="shared" si="145"/>
        <v/>
      </c>
      <c r="UY21" s="341">
        <f t="shared" si="146"/>
        <v>0</v>
      </c>
      <c r="UZ21" s="457"/>
      <c r="VA21" s="412"/>
      <c r="VB21" s="330"/>
      <c r="VC21" s="330"/>
      <c r="VD21" s="330"/>
      <c r="VE21" s="334"/>
      <c r="VF21" s="495" t="str">
        <f t="shared" si="147"/>
        <v/>
      </c>
      <c r="VG21" s="341">
        <f t="shared" si="148"/>
        <v>0</v>
      </c>
      <c r="VH21" s="457"/>
      <c r="VI21" s="412"/>
      <c r="VJ21" s="330"/>
      <c r="VK21" s="330"/>
      <c r="VL21" s="330"/>
      <c r="VM21" s="334"/>
      <c r="VN21" s="495" t="str">
        <f t="shared" si="149"/>
        <v/>
      </c>
      <c r="VO21" s="341">
        <f t="shared" si="150"/>
        <v>0</v>
      </c>
      <c r="VP21" s="457"/>
      <c r="VQ21" s="412"/>
      <c r="VR21" s="330"/>
      <c r="VS21" s="330"/>
      <c r="VT21" s="330"/>
      <c r="VU21" s="334"/>
      <c r="VV21" s="495" t="str">
        <f t="shared" si="151"/>
        <v/>
      </c>
      <c r="VW21" s="341">
        <f t="shared" si="152"/>
        <v>0</v>
      </c>
      <c r="VX21" s="412"/>
      <c r="VY21" s="330"/>
      <c r="VZ21" s="330"/>
      <c r="WA21" s="330"/>
      <c r="WB21" s="334"/>
      <c r="WC21" s="495" t="str">
        <f t="shared" si="153"/>
        <v/>
      </c>
      <c r="WD21" s="341">
        <f t="shared" si="154"/>
        <v>0</v>
      </c>
      <c r="WE21" s="457"/>
      <c r="WF21" s="412"/>
      <c r="WG21" s="330"/>
      <c r="WH21" s="330"/>
      <c r="WI21" s="330"/>
      <c r="WJ21" s="334"/>
      <c r="WK21" s="495" t="str">
        <f t="shared" si="155"/>
        <v/>
      </c>
      <c r="WL21" s="341">
        <f t="shared" si="156"/>
        <v>0</v>
      </c>
      <c r="WM21" s="457"/>
      <c r="WN21" s="412"/>
      <c r="WO21" s="330"/>
      <c r="WP21" s="330"/>
      <c r="WQ21" s="330"/>
      <c r="WR21" s="334"/>
      <c r="WS21" s="495" t="str">
        <f t="shared" si="157"/>
        <v/>
      </c>
      <c r="WT21" s="341">
        <f t="shared" si="158"/>
        <v>0</v>
      </c>
      <c r="WU21" s="457"/>
      <c r="WV21" s="412"/>
      <c r="WW21" s="330"/>
      <c r="WX21" s="330"/>
      <c r="WY21" s="330"/>
      <c r="WZ21" s="334"/>
      <c r="XA21" s="495" t="str">
        <f t="shared" si="159"/>
        <v/>
      </c>
      <c r="XB21" s="341">
        <f t="shared" si="160"/>
        <v>0</v>
      </c>
      <c r="XC21" s="428">
        <v>0</v>
      </c>
    </row>
    <row r="22" spans="1:627" outlineLevel="1" x14ac:dyDescent="0.25">
      <c r="A22" s="5"/>
      <c r="B22" s="5"/>
      <c r="C22" s="485" t="s">
        <v>1729</v>
      </c>
      <c r="D22" s="272">
        <v>43409</v>
      </c>
      <c r="E22" s="444"/>
      <c r="F22" s="288"/>
      <c r="G22" s="331"/>
      <c r="H22" s="331"/>
      <c r="I22" s="331"/>
      <c r="J22" s="333"/>
      <c r="K22" s="333"/>
      <c r="L22" s="342">
        <f t="shared" si="0"/>
        <v>0</v>
      </c>
      <c r="M22" s="457"/>
      <c r="N22" s="411"/>
      <c r="O22" s="331"/>
      <c r="P22" s="331"/>
      <c r="Q22" s="331"/>
      <c r="R22" s="333"/>
      <c r="S22" s="494" t="str">
        <f t="shared" si="1"/>
        <v/>
      </c>
      <c r="T22" s="342">
        <f t="shared" si="2"/>
        <v>0</v>
      </c>
      <c r="U22" s="457"/>
      <c r="V22" s="411"/>
      <c r="W22" s="331"/>
      <c r="X22" s="331"/>
      <c r="Y22" s="331"/>
      <c r="Z22" s="333"/>
      <c r="AA22" s="494" t="str">
        <f t="shared" si="3"/>
        <v/>
      </c>
      <c r="AB22" s="342">
        <f t="shared" si="4"/>
        <v>0</v>
      </c>
      <c r="AC22" s="457"/>
      <c r="AD22" s="411"/>
      <c r="AE22" s="331"/>
      <c r="AF22" s="331"/>
      <c r="AG22" s="331"/>
      <c r="AH22" s="333"/>
      <c r="AI22" s="494" t="str">
        <f t="shared" si="5"/>
        <v/>
      </c>
      <c r="AJ22" s="342">
        <f t="shared" si="6"/>
        <v>0</v>
      </c>
      <c r="AK22" s="457"/>
      <c r="AL22" s="411"/>
      <c r="AM22" s="331"/>
      <c r="AN22" s="331"/>
      <c r="AO22" s="331"/>
      <c r="AP22" s="333"/>
      <c r="AQ22" s="494" t="str">
        <f t="shared" si="7"/>
        <v/>
      </c>
      <c r="AR22" s="342">
        <f t="shared" si="8"/>
        <v>0</v>
      </c>
      <c r="AS22" s="411"/>
      <c r="AT22" s="331"/>
      <c r="AU22" s="331"/>
      <c r="AV22" s="331"/>
      <c r="AW22" s="333"/>
      <c r="AX22" s="494" t="str">
        <f t="shared" si="9"/>
        <v/>
      </c>
      <c r="AY22" s="342">
        <f t="shared" si="10"/>
        <v>0</v>
      </c>
      <c r="AZ22" s="457"/>
      <c r="BA22" s="411"/>
      <c r="BB22" s="331"/>
      <c r="BC22" s="331"/>
      <c r="BD22" s="331"/>
      <c r="BE22" s="333"/>
      <c r="BF22" s="494" t="str">
        <f t="shared" si="11"/>
        <v/>
      </c>
      <c r="BG22" s="342">
        <f t="shared" si="12"/>
        <v>0</v>
      </c>
      <c r="BH22" s="411"/>
      <c r="BI22" s="331"/>
      <c r="BJ22" s="331"/>
      <c r="BK22" s="331"/>
      <c r="BL22" s="333"/>
      <c r="BM22" s="494" t="str">
        <f t="shared" si="13"/>
        <v/>
      </c>
      <c r="BN22" s="342">
        <f t="shared" si="14"/>
        <v>0</v>
      </c>
      <c r="BO22" s="457"/>
      <c r="BP22" s="411"/>
      <c r="BQ22" s="331"/>
      <c r="BR22" s="331"/>
      <c r="BS22" s="331"/>
      <c r="BT22" s="333"/>
      <c r="BU22" s="494" t="str">
        <f t="shared" si="15"/>
        <v/>
      </c>
      <c r="BV22" s="342">
        <f t="shared" si="16"/>
        <v>0</v>
      </c>
      <c r="BW22" s="457"/>
      <c r="BX22" s="411"/>
      <c r="BY22" s="331"/>
      <c r="BZ22" s="331"/>
      <c r="CA22" s="331"/>
      <c r="CB22" s="333"/>
      <c r="CC22" s="494" t="str">
        <f t="shared" si="17"/>
        <v/>
      </c>
      <c r="CD22" s="342">
        <f t="shared" si="18"/>
        <v>0</v>
      </c>
      <c r="CE22" s="457"/>
      <c r="CF22" s="411"/>
      <c r="CG22" s="331"/>
      <c r="CH22" s="331"/>
      <c r="CI22" s="331"/>
      <c r="CJ22" s="333"/>
      <c r="CK22" s="494" t="str">
        <f t="shared" si="19"/>
        <v/>
      </c>
      <c r="CL22" s="342">
        <f t="shared" si="20"/>
        <v>0</v>
      </c>
      <c r="CM22" s="457"/>
      <c r="CN22" s="411"/>
      <c r="CO22" s="331"/>
      <c r="CP22" s="331"/>
      <c r="CQ22" s="331"/>
      <c r="CR22" s="333"/>
      <c r="CS22" s="494" t="str">
        <f t="shared" si="21"/>
        <v/>
      </c>
      <c r="CT22" s="342">
        <f t="shared" si="22"/>
        <v>0</v>
      </c>
      <c r="CU22" s="457"/>
      <c r="CV22" s="411"/>
      <c r="CW22" s="331"/>
      <c r="CX22" s="331"/>
      <c r="CY22" s="331"/>
      <c r="CZ22" s="333"/>
      <c r="DA22" s="494" t="str">
        <f t="shared" si="23"/>
        <v/>
      </c>
      <c r="DB22" s="342">
        <f t="shared" si="24"/>
        <v>0</v>
      </c>
      <c r="DC22" s="457"/>
      <c r="DD22" s="411"/>
      <c r="DE22" s="331"/>
      <c r="DF22" s="331"/>
      <c r="DG22" s="331"/>
      <c r="DH22" s="333"/>
      <c r="DI22" s="494" t="str">
        <f t="shared" si="25"/>
        <v/>
      </c>
      <c r="DJ22" s="342">
        <f t="shared" si="26"/>
        <v>0</v>
      </c>
      <c r="DK22" s="457"/>
      <c r="DL22" s="411"/>
      <c r="DM22" s="331"/>
      <c r="DN22" s="331"/>
      <c r="DO22" s="331"/>
      <c r="DP22" s="333"/>
      <c r="DQ22" s="494" t="str">
        <f t="shared" si="27"/>
        <v/>
      </c>
      <c r="DR22" s="342">
        <f t="shared" si="28"/>
        <v>0</v>
      </c>
      <c r="DS22" s="457"/>
      <c r="DT22" s="411"/>
      <c r="DU22" s="331"/>
      <c r="DV22" s="331"/>
      <c r="DW22" s="331"/>
      <c r="DX22" s="333"/>
      <c r="DY22" s="494" t="str">
        <f t="shared" si="29"/>
        <v/>
      </c>
      <c r="DZ22" s="342">
        <f t="shared" si="30"/>
        <v>0</v>
      </c>
      <c r="EA22" s="457"/>
      <c r="EB22" s="411"/>
      <c r="EC22" s="331"/>
      <c r="ED22" s="331"/>
      <c r="EE22" s="331"/>
      <c r="EF22" s="333"/>
      <c r="EG22" s="494" t="str">
        <f t="shared" si="31"/>
        <v/>
      </c>
      <c r="EH22" s="342">
        <f t="shared" si="32"/>
        <v>0</v>
      </c>
      <c r="EI22" s="457"/>
      <c r="EJ22" s="411"/>
      <c r="EK22" s="331"/>
      <c r="EL22" s="331"/>
      <c r="EM22" s="331"/>
      <c r="EN22" s="331"/>
      <c r="EO22" s="494" t="str">
        <f t="shared" si="33"/>
        <v/>
      </c>
      <c r="EP22" s="342">
        <f t="shared" si="34"/>
        <v>0</v>
      </c>
      <c r="EQ22" s="457"/>
      <c r="ER22" s="411"/>
      <c r="ES22" s="331"/>
      <c r="ET22" s="331"/>
      <c r="EU22" s="331"/>
      <c r="EV22" s="333"/>
      <c r="EW22" s="494" t="str">
        <f t="shared" si="35"/>
        <v/>
      </c>
      <c r="EX22" s="342">
        <f t="shared" si="36"/>
        <v>0</v>
      </c>
      <c r="EY22" s="457"/>
      <c r="EZ22" s="411" t="s">
        <v>229</v>
      </c>
      <c r="FA22" s="331">
        <v>8</v>
      </c>
      <c r="FB22" s="331">
        <v>15</v>
      </c>
      <c r="FC22" s="331">
        <v>1</v>
      </c>
      <c r="FD22" s="333"/>
      <c r="FE22" s="494" t="str">
        <f t="shared" si="37"/>
        <v>Marina</v>
      </c>
      <c r="FF22" s="342">
        <f t="shared" si="38"/>
        <v>6</v>
      </c>
      <c r="FG22" s="457"/>
      <c r="FH22" s="411"/>
      <c r="FI22" s="331"/>
      <c r="FJ22" s="331"/>
      <c r="FK22" s="331"/>
      <c r="FL22" s="333"/>
      <c r="FM22" s="494" t="str">
        <f t="shared" si="39"/>
        <v/>
      </c>
      <c r="FN22" s="342">
        <f t="shared" si="40"/>
        <v>0</v>
      </c>
      <c r="FO22" s="457"/>
      <c r="FP22" s="411"/>
      <c r="FQ22" s="331"/>
      <c r="FR22" s="331"/>
      <c r="FS22" s="331"/>
      <c r="FT22" s="333"/>
      <c r="FU22" s="494" t="str">
        <f t="shared" si="41"/>
        <v/>
      </c>
      <c r="FV22" s="342">
        <f t="shared" si="42"/>
        <v>0</v>
      </c>
      <c r="FW22" s="457"/>
      <c r="FX22" s="411"/>
      <c r="FY22" s="331"/>
      <c r="FZ22" s="331"/>
      <c r="GA22" s="331"/>
      <c r="GB22" s="333"/>
      <c r="GC22" s="494" t="str">
        <f t="shared" si="43"/>
        <v/>
      </c>
      <c r="GD22" s="342">
        <f t="shared" si="44"/>
        <v>0</v>
      </c>
      <c r="GE22" s="411"/>
      <c r="GF22" s="331"/>
      <c r="GG22" s="331"/>
      <c r="GH22" s="331"/>
      <c r="GI22" s="333"/>
      <c r="GJ22" s="494" t="str">
        <f t="shared" si="45"/>
        <v/>
      </c>
      <c r="GK22" s="342">
        <f t="shared" si="46"/>
        <v>0</v>
      </c>
      <c r="GL22" s="411"/>
      <c r="GM22" s="331"/>
      <c r="GN22" s="331"/>
      <c r="GO22" s="331"/>
      <c r="GP22" s="333"/>
      <c r="GQ22" s="494" t="str">
        <f t="shared" si="47"/>
        <v/>
      </c>
      <c r="GR22" s="342">
        <f t="shared" si="48"/>
        <v>0</v>
      </c>
      <c r="GS22" s="411"/>
      <c r="GT22" s="331"/>
      <c r="GU22" s="331"/>
      <c r="GV22" s="331"/>
      <c r="GW22" s="333"/>
      <c r="GX22" s="494" t="str">
        <f t="shared" si="49"/>
        <v/>
      </c>
      <c r="GY22" s="342">
        <f t="shared" si="50"/>
        <v>0</v>
      </c>
      <c r="GZ22" s="457"/>
      <c r="HA22" s="411"/>
      <c r="HB22" s="331"/>
      <c r="HC22" s="331"/>
      <c r="HD22" s="331"/>
      <c r="HE22" s="333"/>
      <c r="HF22" s="494" t="str">
        <f t="shared" si="51"/>
        <v/>
      </c>
      <c r="HG22" s="342">
        <f t="shared" si="52"/>
        <v>0</v>
      </c>
      <c r="HH22" s="457"/>
      <c r="HI22" s="411"/>
      <c r="HJ22" s="331"/>
      <c r="HK22" s="331"/>
      <c r="HL22" s="331"/>
      <c r="HM22" s="333"/>
      <c r="HN22" s="494" t="str">
        <f t="shared" si="53"/>
        <v/>
      </c>
      <c r="HO22" s="342">
        <f t="shared" si="54"/>
        <v>0</v>
      </c>
      <c r="HP22" s="457"/>
      <c r="HQ22" s="411"/>
      <c r="HR22" s="331"/>
      <c r="HS22" s="331"/>
      <c r="HT22" s="331"/>
      <c r="HU22" s="333"/>
      <c r="HV22" s="494" t="str">
        <f t="shared" si="55"/>
        <v/>
      </c>
      <c r="HW22" s="342">
        <f t="shared" si="56"/>
        <v>0</v>
      </c>
      <c r="HX22" s="457"/>
      <c r="HY22" s="411"/>
      <c r="HZ22" s="331"/>
      <c r="IA22" s="331"/>
      <c r="IB22" s="331"/>
      <c r="IC22" s="333"/>
      <c r="ID22" s="494" t="str">
        <f t="shared" si="57"/>
        <v/>
      </c>
      <c r="IE22" s="342">
        <f t="shared" si="58"/>
        <v>0</v>
      </c>
      <c r="IF22" s="457"/>
      <c r="IG22" s="411"/>
      <c r="IH22" s="331"/>
      <c r="II22" s="331"/>
      <c r="IJ22" s="331"/>
      <c r="IK22" s="333"/>
      <c r="IL22" s="494" t="str">
        <f t="shared" si="59"/>
        <v/>
      </c>
      <c r="IM22" s="342">
        <f t="shared" si="60"/>
        <v>0</v>
      </c>
      <c r="IN22" s="457"/>
      <c r="IO22" s="411"/>
      <c r="IP22" s="331"/>
      <c r="IQ22" s="331"/>
      <c r="IR22" s="331"/>
      <c r="IS22" s="333"/>
      <c r="IT22" s="494" t="str">
        <f t="shared" si="61"/>
        <v/>
      </c>
      <c r="IU22" s="342">
        <f t="shared" si="62"/>
        <v>0</v>
      </c>
      <c r="IV22" s="457"/>
      <c r="IW22" s="411"/>
      <c r="IX22" s="331"/>
      <c r="IY22" s="331"/>
      <c r="IZ22" s="331"/>
      <c r="JA22" s="333"/>
      <c r="JB22" s="494" t="str">
        <f t="shared" si="63"/>
        <v/>
      </c>
      <c r="JC22" s="342">
        <f t="shared" si="64"/>
        <v>0</v>
      </c>
      <c r="JD22" s="457"/>
      <c r="JE22" s="411"/>
      <c r="JF22" s="331"/>
      <c r="JG22" s="331"/>
      <c r="JH22" s="331"/>
      <c r="JI22" s="333"/>
      <c r="JJ22" s="494" t="str">
        <f t="shared" si="65"/>
        <v/>
      </c>
      <c r="JK22" s="342">
        <f t="shared" si="66"/>
        <v>0</v>
      </c>
      <c r="JL22" s="457"/>
      <c r="JM22" s="411"/>
      <c r="JN22" s="331"/>
      <c r="JO22" s="331"/>
      <c r="JP22" s="331"/>
      <c r="JQ22" s="333"/>
      <c r="JR22" s="494" t="str">
        <f t="shared" si="67"/>
        <v/>
      </c>
      <c r="JS22" s="342">
        <f t="shared" si="68"/>
        <v>0</v>
      </c>
      <c r="JT22" s="457"/>
      <c r="JU22" s="411"/>
      <c r="JV22" s="331"/>
      <c r="JW22" s="331"/>
      <c r="JX22" s="331"/>
      <c r="JY22" s="333"/>
      <c r="JZ22" s="494" t="str">
        <f t="shared" si="69"/>
        <v/>
      </c>
      <c r="KA22" s="342">
        <f t="shared" si="70"/>
        <v>0</v>
      </c>
      <c r="KB22" s="457"/>
      <c r="KC22" s="411" t="s">
        <v>230</v>
      </c>
      <c r="KD22" s="331">
        <v>9</v>
      </c>
      <c r="KE22" s="331">
        <v>18</v>
      </c>
      <c r="KF22" s="331">
        <v>1</v>
      </c>
      <c r="KG22" s="333"/>
      <c r="KH22" s="494" t="str">
        <f t="shared" si="71"/>
        <v>Chloé</v>
      </c>
      <c r="KI22" s="342">
        <f t="shared" si="72"/>
        <v>8</v>
      </c>
      <c r="KJ22" s="411"/>
      <c r="KK22" s="331"/>
      <c r="KL22" s="331"/>
      <c r="KM22" s="331"/>
      <c r="KN22" s="333"/>
      <c r="KO22" s="494" t="str">
        <f t="shared" si="73"/>
        <v/>
      </c>
      <c r="KP22" s="342">
        <f t="shared" si="74"/>
        <v>0</v>
      </c>
      <c r="KQ22" s="411"/>
      <c r="KR22" s="331"/>
      <c r="KS22" s="331"/>
      <c r="KT22" s="331"/>
      <c r="KU22" s="333"/>
      <c r="KV22" s="494" t="str">
        <f t="shared" si="75"/>
        <v/>
      </c>
      <c r="KW22" s="342">
        <f t="shared" si="76"/>
        <v>0</v>
      </c>
      <c r="KX22" s="411"/>
      <c r="KY22" s="331"/>
      <c r="KZ22" s="331"/>
      <c r="LA22" s="331"/>
      <c r="LB22" s="333"/>
      <c r="LC22" s="494" t="str">
        <f t="shared" si="77"/>
        <v/>
      </c>
      <c r="LD22" s="342">
        <f t="shared" si="78"/>
        <v>0</v>
      </c>
      <c r="LE22" s="411"/>
      <c r="LF22" s="331"/>
      <c r="LG22" s="331"/>
      <c r="LH22" s="331"/>
      <c r="LI22" s="333"/>
      <c r="LJ22" s="494" t="str">
        <f t="shared" si="79"/>
        <v/>
      </c>
      <c r="LK22" s="342">
        <f t="shared" si="80"/>
        <v>0</v>
      </c>
      <c r="LL22" s="411"/>
      <c r="LM22" s="331"/>
      <c r="LN22" s="331"/>
      <c r="LO22" s="331"/>
      <c r="LP22" s="333"/>
      <c r="LQ22" s="494" t="str">
        <f t="shared" si="81"/>
        <v/>
      </c>
      <c r="LR22" s="342">
        <f t="shared" si="82"/>
        <v>0</v>
      </c>
      <c r="LS22" s="411"/>
      <c r="LT22" s="331"/>
      <c r="LU22" s="331"/>
      <c r="LV22" s="331"/>
      <c r="LW22" s="333"/>
      <c r="LX22" s="494" t="str">
        <f t="shared" si="83"/>
        <v/>
      </c>
      <c r="LY22" s="342">
        <f t="shared" si="84"/>
        <v>0</v>
      </c>
      <c r="LZ22" s="411"/>
      <c r="MA22" s="331"/>
      <c r="MB22" s="331"/>
      <c r="MC22" s="331"/>
      <c r="MD22" s="333"/>
      <c r="ME22" s="494" t="str">
        <f t="shared" si="85"/>
        <v/>
      </c>
      <c r="MF22" s="342">
        <f t="shared" si="86"/>
        <v>0</v>
      </c>
      <c r="MG22" s="457"/>
      <c r="MH22" s="411"/>
      <c r="MI22" s="331"/>
      <c r="MJ22" s="331"/>
      <c r="MK22" s="331"/>
      <c r="ML22" s="333"/>
      <c r="MM22" s="494" t="str">
        <f t="shared" si="87"/>
        <v/>
      </c>
      <c r="MN22" s="342">
        <f t="shared" si="88"/>
        <v>0</v>
      </c>
      <c r="MO22" s="411"/>
      <c r="MP22" s="331"/>
      <c r="MQ22" s="331"/>
      <c r="MR22" s="331"/>
      <c r="MS22" s="333"/>
      <c r="MT22" s="494" t="str">
        <f t="shared" si="89"/>
        <v/>
      </c>
      <c r="MU22" s="342">
        <f t="shared" si="90"/>
        <v>0</v>
      </c>
      <c r="MV22" s="457"/>
      <c r="MW22" s="411"/>
      <c r="MX22" s="331"/>
      <c r="MY22" s="331"/>
      <c r="MZ22" s="331"/>
      <c r="NA22" s="333"/>
      <c r="NB22" s="494" t="str">
        <f t="shared" si="91"/>
        <v/>
      </c>
      <c r="NC22" s="342">
        <f t="shared" si="92"/>
        <v>0</v>
      </c>
      <c r="ND22" s="457"/>
      <c r="NE22" s="411"/>
      <c r="NF22" s="331"/>
      <c r="NG22" s="331"/>
      <c r="NH22" s="331"/>
      <c r="NI22" s="333"/>
      <c r="NJ22" s="494" t="str">
        <f t="shared" si="93"/>
        <v/>
      </c>
      <c r="NK22" s="342">
        <f t="shared" si="94"/>
        <v>0</v>
      </c>
      <c r="NL22" s="457"/>
      <c r="NM22" s="411"/>
      <c r="NN22" s="331"/>
      <c r="NO22" s="331"/>
      <c r="NP22" s="331"/>
      <c r="NQ22" s="333"/>
      <c r="NR22" s="494" t="str">
        <f t="shared" si="95"/>
        <v/>
      </c>
      <c r="NS22" s="342">
        <f t="shared" si="96"/>
        <v>0</v>
      </c>
      <c r="NT22" s="411"/>
      <c r="NU22" s="331"/>
      <c r="NV22" s="331"/>
      <c r="NW22" s="331"/>
      <c r="NX22" s="333"/>
      <c r="NY22" s="494" t="str">
        <f t="shared" si="97"/>
        <v/>
      </c>
      <c r="NZ22" s="342">
        <f t="shared" si="98"/>
        <v>0</v>
      </c>
      <c r="OA22" s="457"/>
      <c r="OB22" s="411"/>
      <c r="OC22" s="331"/>
      <c r="OD22" s="331"/>
      <c r="OE22" s="331"/>
      <c r="OF22" s="333"/>
      <c r="OG22" s="494" t="str">
        <f t="shared" si="99"/>
        <v/>
      </c>
      <c r="OH22" s="342">
        <f t="shared" si="100"/>
        <v>0</v>
      </c>
      <c r="OI22" s="457"/>
      <c r="OJ22" s="411"/>
      <c r="OK22" s="331"/>
      <c r="OL22" s="331"/>
      <c r="OM22" s="331"/>
      <c r="ON22" s="333"/>
      <c r="OO22" s="494" t="str">
        <f t="shared" si="101"/>
        <v/>
      </c>
      <c r="OP22" s="342">
        <f t="shared" si="102"/>
        <v>0</v>
      </c>
      <c r="OQ22" s="457"/>
      <c r="OR22" s="411"/>
      <c r="OS22" s="331"/>
      <c r="OT22" s="331"/>
      <c r="OU22" s="331"/>
      <c r="OV22" s="333"/>
      <c r="OW22" s="494" t="str">
        <f t="shared" si="103"/>
        <v/>
      </c>
      <c r="OX22" s="342">
        <f t="shared" si="104"/>
        <v>0</v>
      </c>
      <c r="OY22" s="457"/>
      <c r="OZ22" s="411"/>
      <c r="PA22" s="331"/>
      <c r="PB22" s="331"/>
      <c r="PC22" s="331"/>
      <c r="PD22" s="333"/>
      <c r="PE22" s="494" t="str">
        <f t="shared" si="105"/>
        <v/>
      </c>
      <c r="PF22" s="342">
        <f t="shared" si="106"/>
        <v>0</v>
      </c>
      <c r="PG22" s="411"/>
      <c r="PH22" s="331"/>
      <c r="PI22" s="331"/>
      <c r="PJ22" s="331"/>
      <c r="PK22" s="333"/>
      <c r="PL22" s="494" t="str">
        <f t="shared" si="107"/>
        <v/>
      </c>
      <c r="PM22" s="342">
        <f t="shared" si="108"/>
        <v>0</v>
      </c>
      <c r="PN22" s="457"/>
      <c r="PO22" s="411"/>
      <c r="PP22" s="331"/>
      <c r="PQ22" s="331"/>
      <c r="PR22" s="331"/>
      <c r="PS22" s="333"/>
      <c r="PT22" s="494" t="str">
        <f t="shared" si="109"/>
        <v/>
      </c>
      <c r="PU22" s="342">
        <f t="shared" si="110"/>
        <v>0</v>
      </c>
      <c r="PV22" s="411" t="s">
        <v>1858</v>
      </c>
      <c r="PW22" s="331">
        <v>9</v>
      </c>
      <c r="PX22" s="331">
        <v>13</v>
      </c>
      <c r="PY22" s="331"/>
      <c r="PZ22" s="333"/>
      <c r="QA22" s="494" t="str">
        <f t="shared" si="111"/>
        <v>Giulia</v>
      </c>
      <c r="QB22" s="342">
        <f t="shared" si="112"/>
        <v>4</v>
      </c>
      <c r="QC22" s="411"/>
      <c r="QD22" s="331"/>
      <c r="QE22" s="331"/>
      <c r="QF22" s="331"/>
      <c r="QG22" s="333"/>
      <c r="QH22" s="494" t="str">
        <f t="shared" si="113"/>
        <v/>
      </c>
      <c r="QI22" s="342">
        <f t="shared" si="114"/>
        <v>0</v>
      </c>
      <c r="QJ22" s="457"/>
      <c r="QK22" s="411"/>
      <c r="QL22" s="331"/>
      <c r="QM22" s="331"/>
      <c r="QN22" s="331"/>
      <c r="QO22" s="333"/>
      <c r="QP22" s="494" t="str">
        <f t="shared" si="115"/>
        <v/>
      </c>
      <c r="QQ22" s="342">
        <f t="shared" si="116"/>
        <v>0</v>
      </c>
      <c r="QR22" s="411"/>
      <c r="QS22" s="331"/>
      <c r="QT22" s="331"/>
      <c r="QU22" s="331"/>
      <c r="QV22" s="333"/>
      <c r="QW22" s="494" t="str">
        <f t="shared" si="117"/>
        <v/>
      </c>
      <c r="QX22" s="342">
        <f t="shared" si="118"/>
        <v>0</v>
      </c>
      <c r="QY22" s="457"/>
      <c r="QZ22" s="411"/>
      <c r="RA22" s="331"/>
      <c r="RB22" s="331"/>
      <c r="RC22" s="331"/>
      <c r="RD22" s="333"/>
      <c r="RE22" s="494" t="str">
        <f t="shared" si="119"/>
        <v/>
      </c>
      <c r="RF22" s="342">
        <f t="shared" si="120"/>
        <v>0</v>
      </c>
      <c r="RG22" s="457"/>
      <c r="RH22" s="411"/>
      <c r="RI22" s="331"/>
      <c r="RJ22" s="331"/>
      <c r="RK22" s="331"/>
      <c r="RL22" s="333"/>
      <c r="RM22" s="494" t="str">
        <f t="shared" si="121"/>
        <v/>
      </c>
      <c r="RN22" s="342">
        <f t="shared" si="122"/>
        <v>0</v>
      </c>
      <c r="RO22" s="411"/>
      <c r="RP22" s="331"/>
      <c r="RQ22" s="331"/>
      <c r="RR22" s="331"/>
      <c r="RS22" s="333"/>
      <c r="RT22" s="494" t="str">
        <f t="shared" si="123"/>
        <v/>
      </c>
      <c r="RU22" s="342">
        <f t="shared" si="124"/>
        <v>0</v>
      </c>
      <c r="RV22" s="457"/>
      <c r="RW22" s="411"/>
      <c r="RX22" s="331"/>
      <c r="RY22" s="331"/>
      <c r="RZ22" s="331"/>
      <c r="SA22" s="333"/>
      <c r="SB22" s="494" t="str">
        <f t="shared" si="125"/>
        <v/>
      </c>
      <c r="SC22" s="342">
        <f t="shared" si="126"/>
        <v>0</v>
      </c>
      <c r="SD22" s="457"/>
      <c r="SE22" s="411"/>
      <c r="SF22" s="331"/>
      <c r="SG22" s="331"/>
      <c r="SH22" s="331"/>
      <c r="SI22" s="333"/>
      <c r="SJ22" s="494" t="str">
        <f t="shared" si="127"/>
        <v/>
      </c>
      <c r="SK22" s="342">
        <f t="shared" si="128"/>
        <v>0</v>
      </c>
      <c r="SL22" s="411"/>
      <c r="SM22" s="331"/>
      <c r="SN22" s="331"/>
      <c r="SO22" s="331"/>
      <c r="SP22" s="333"/>
      <c r="SQ22" s="494" t="str">
        <f t="shared" si="129"/>
        <v/>
      </c>
      <c r="SR22" s="342">
        <f t="shared" si="130"/>
        <v>0</v>
      </c>
      <c r="SS22" s="411"/>
      <c r="ST22" s="331"/>
      <c r="SU22" s="331"/>
      <c r="SV22" s="331"/>
      <c r="SW22" s="333"/>
      <c r="SX22" s="494" t="str">
        <f t="shared" si="131"/>
        <v/>
      </c>
      <c r="SY22" s="342">
        <f t="shared" si="132"/>
        <v>0</v>
      </c>
      <c r="SZ22" s="411"/>
      <c r="TA22" s="331"/>
      <c r="TB22" s="331"/>
      <c r="TC22" s="331"/>
      <c r="TD22" s="333"/>
      <c r="TE22" s="494" t="str">
        <f t="shared" si="133"/>
        <v/>
      </c>
      <c r="TF22" s="342">
        <f t="shared" si="134"/>
        <v>0</v>
      </c>
      <c r="TG22" s="411"/>
      <c r="TH22" s="331"/>
      <c r="TI22" s="331"/>
      <c r="TJ22" s="331"/>
      <c r="TK22" s="333"/>
      <c r="TL22" s="494" t="str">
        <f t="shared" si="135"/>
        <v/>
      </c>
      <c r="TM22" s="342">
        <f t="shared" si="136"/>
        <v>0</v>
      </c>
      <c r="TN22" s="411"/>
      <c r="TO22" s="331"/>
      <c r="TP22" s="331"/>
      <c r="TQ22" s="331"/>
      <c r="TR22" s="333"/>
      <c r="TS22" s="494" t="str">
        <f t="shared" si="137"/>
        <v/>
      </c>
      <c r="TT22" s="342">
        <f t="shared" si="138"/>
        <v>0</v>
      </c>
      <c r="TU22" s="411"/>
      <c r="TV22" s="331"/>
      <c r="TW22" s="331"/>
      <c r="TX22" s="331"/>
      <c r="TY22" s="333"/>
      <c r="TZ22" s="494" t="str">
        <f t="shared" si="139"/>
        <v/>
      </c>
      <c r="UA22" s="342">
        <f t="shared" si="140"/>
        <v>0</v>
      </c>
      <c r="UB22" s="457"/>
      <c r="UC22" s="411"/>
      <c r="UD22" s="331"/>
      <c r="UE22" s="331"/>
      <c r="UF22" s="331"/>
      <c r="UG22" s="333"/>
      <c r="UH22" s="494" t="str">
        <f t="shared" si="141"/>
        <v/>
      </c>
      <c r="UI22" s="342">
        <f t="shared" si="142"/>
        <v>0</v>
      </c>
      <c r="UJ22" s="457"/>
      <c r="UK22" s="411"/>
      <c r="UL22" s="331"/>
      <c r="UM22" s="331"/>
      <c r="UN22" s="331"/>
      <c r="UO22" s="333"/>
      <c r="UP22" s="494" t="str">
        <f t="shared" si="143"/>
        <v/>
      </c>
      <c r="UQ22" s="342">
        <f t="shared" si="144"/>
        <v>0</v>
      </c>
      <c r="UR22" s="457"/>
      <c r="US22" s="411"/>
      <c r="UT22" s="331"/>
      <c r="UU22" s="331"/>
      <c r="UV22" s="331"/>
      <c r="UW22" s="333"/>
      <c r="UX22" s="494" t="str">
        <f t="shared" si="145"/>
        <v/>
      </c>
      <c r="UY22" s="342">
        <f t="shared" si="146"/>
        <v>0</v>
      </c>
      <c r="UZ22" s="457"/>
      <c r="VA22" s="411"/>
      <c r="VB22" s="331"/>
      <c r="VC22" s="331"/>
      <c r="VD22" s="331"/>
      <c r="VE22" s="333"/>
      <c r="VF22" s="494" t="str">
        <f t="shared" si="147"/>
        <v/>
      </c>
      <c r="VG22" s="342">
        <f t="shared" si="148"/>
        <v>0</v>
      </c>
      <c r="VH22" s="457"/>
      <c r="VI22" s="411"/>
      <c r="VJ22" s="331"/>
      <c r="VK22" s="331"/>
      <c r="VL22" s="331"/>
      <c r="VM22" s="333"/>
      <c r="VN22" s="494" t="str">
        <f t="shared" si="149"/>
        <v/>
      </c>
      <c r="VO22" s="342">
        <f t="shared" si="150"/>
        <v>0</v>
      </c>
      <c r="VP22" s="457"/>
      <c r="VQ22" s="411"/>
      <c r="VR22" s="331"/>
      <c r="VS22" s="331"/>
      <c r="VT22" s="331"/>
      <c r="VU22" s="333"/>
      <c r="VV22" s="494" t="str">
        <f t="shared" si="151"/>
        <v/>
      </c>
      <c r="VW22" s="342">
        <f t="shared" si="152"/>
        <v>0</v>
      </c>
      <c r="VX22" s="411"/>
      <c r="VY22" s="331"/>
      <c r="VZ22" s="331"/>
      <c r="WA22" s="331"/>
      <c r="WB22" s="333"/>
      <c r="WC22" s="494" t="str">
        <f t="shared" si="153"/>
        <v/>
      </c>
      <c r="WD22" s="342">
        <f t="shared" si="154"/>
        <v>0</v>
      </c>
      <c r="WE22" s="457"/>
      <c r="WF22" s="411"/>
      <c r="WG22" s="331"/>
      <c r="WH22" s="331"/>
      <c r="WI22" s="331"/>
      <c r="WJ22" s="333"/>
      <c r="WK22" s="494" t="str">
        <f t="shared" si="155"/>
        <v/>
      </c>
      <c r="WL22" s="342">
        <f t="shared" si="156"/>
        <v>0</v>
      </c>
      <c r="WM22" s="457"/>
      <c r="WN22" s="411"/>
      <c r="WO22" s="331"/>
      <c r="WP22" s="331"/>
      <c r="WQ22" s="331"/>
      <c r="WR22" s="333"/>
      <c r="WS22" s="494" t="str">
        <f t="shared" si="157"/>
        <v/>
      </c>
      <c r="WT22" s="342">
        <f t="shared" si="158"/>
        <v>0</v>
      </c>
      <c r="WU22" s="457"/>
      <c r="WV22" s="411"/>
      <c r="WW22" s="331"/>
      <c r="WX22" s="331"/>
      <c r="WY22" s="331"/>
      <c r="WZ22" s="333"/>
      <c r="XA22" s="494" t="str">
        <f t="shared" si="159"/>
        <v/>
      </c>
      <c r="XB22" s="342">
        <f t="shared" si="160"/>
        <v>0</v>
      </c>
      <c r="XC22" s="428">
        <v>0</v>
      </c>
    </row>
    <row r="23" spans="1:627" outlineLevel="1" x14ac:dyDescent="0.25">
      <c r="A23" s="5"/>
      <c r="B23" s="5"/>
      <c r="C23" s="485" t="s">
        <v>1730</v>
      </c>
      <c r="D23" s="272">
        <v>43410</v>
      </c>
      <c r="E23" s="444"/>
      <c r="F23" s="288" t="s">
        <v>229</v>
      </c>
      <c r="G23" s="331">
        <v>9</v>
      </c>
      <c r="H23" s="331">
        <v>18</v>
      </c>
      <c r="I23" s="331">
        <v>1</v>
      </c>
      <c r="J23" s="333"/>
      <c r="K23" s="333"/>
      <c r="L23" s="342">
        <f t="shared" si="0"/>
        <v>8</v>
      </c>
      <c r="M23" s="457"/>
      <c r="N23" s="411"/>
      <c r="O23" s="331"/>
      <c r="P23" s="331"/>
      <c r="Q23" s="331"/>
      <c r="R23" s="333"/>
      <c r="S23" s="494" t="str">
        <f t="shared" si="1"/>
        <v/>
      </c>
      <c r="T23" s="342">
        <f t="shared" si="2"/>
        <v>0</v>
      </c>
      <c r="U23" s="457"/>
      <c r="V23" s="411"/>
      <c r="W23" s="331"/>
      <c r="X23" s="331"/>
      <c r="Y23" s="331"/>
      <c r="Z23" s="333"/>
      <c r="AA23" s="494" t="str">
        <f t="shared" si="3"/>
        <v/>
      </c>
      <c r="AB23" s="342">
        <f t="shared" si="4"/>
        <v>0</v>
      </c>
      <c r="AC23" s="457"/>
      <c r="AD23" s="411"/>
      <c r="AE23" s="331"/>
      <c r="AF23" s="331"/>
      <c r="AG23" s="331"/>
      <c r="AH23" s="333"/>
      <c r="AI23" s="494" t="str">
        <f t="shared" si="5"/>
        <v/>
      </c>
      <c r="AJ23" s="342">
        <f t="shared" si="6"/>
        <v>0</v>
      </c>
      <c r="AK23" s="457"/>
      <c r="AL23" s="411"/>
      <c r="AM23" s="331"/>
      <c r="AN23" s="331"/>
      <c r="AO23" s="331"/>
      <c r="AP23" s="333"/>
      <c r="AQ23" s="494" t="str">
        <f t="shared" si="7"/>
        <v/>
      </c>
      <c r="AR23" s="342">
        <f t="shared" si="8"/>
        <v>0</v>
      </c>
      <c r="AS23" s="411"/>
      <c r="AT23" s="331"/>
      <c r="AU23" s="331"/>
      <c r="AV23" s="331"/>
      <c r="AW23" s="333"/>
      <c r="AX23" s="494" t="str">
        <f t="shared" si="9"/>
        <v/>
      </c>
      <c r="AY23" s="342">
        <f t="shared" si="10"/>
        <v>0</v>
      </c>
      <c r="AZ23" s="457"/>
      <c r="BA23" s="411"/>
      <c r="BB23" s="331"/>
      <c r="BC23" s="331"/>
      <c r="BD23" s="331"/>
      <c r="BE23" s="333"/>
      <c r="BF23" s="494" t="str">
        <f t="shared" si="11"/>
        <v/>
      </c>
      <c r="BG23" s="342">
        <f t="shared" si="12"/>
        <v>0</v>
      </c>
      <c r="BH23" s="411"/>
      <c r="BI23" s="331"/>
      <c r="BJ23" s="331"/>
      <c r="BK23" s="331"/>
      <c r="BL23" s="333"/>
      <c r="BM23" s="494" t="str">
        <f t="shared" si="13"/>
        <v/>
      </c>
      <c r="BN23" s="342">
        <f t="shared" si="14"/>
        <v>0</v>
      </c>
      <c r="BO23" s="457"/>
      <c r="BP23" s="411"/>
      <c r="BQ23" s="331"/>
      <c r="BR23" s="331"/>
      <c r="BS23" s="331"/>
      <c r="BT23" s="333"/>
      <c r="BU23" s="494" t="str">
        <f t="shared" si="15"/>
        <v/>
      </c>
      <c r="BV23" s="342">
        <f t="shared" si="16"/>
        <v>0</v>
      </c>
      <c r="BW23" s="457"/>
      <c r="BX23" s="411"/>
      <c r="BY23" s="331"/>
      <c r="BZ23" s="331"/>
      <c r="CA23" s="331"/>
      <c r="CB23" s="333"/>
      <c r="CC23" s="494" t="str">
        <f t="shared" si="17"/>
        <v/>
      </c>
      <c r="CD23" s="342">
        <f t="shared" si="18"/>
        <v>0</v>
      </c>
      <c r="CE23" s="457"/>
      <c r="CF23" s="411"/>
      <c r="CG23" s="331"/>
      <c r="CH23" s="331"/>
      <c r="CI23" s="331"/>
      <c r="CJ23" s="333"/>
      <c r="CK23" s="494" t="str">
        <f t="shared" si="19"/>
        <v/>
      </c>
      <c r="CL23" s="342">
        <f t="shared" si="20"/>
        <v>0</v>
      </c>
      <c r="CM23" s="457"/>
      <c r="CN23" s="411"/>
      <c r="CO23" s="331"/>
      <c r="CP23" s="331"/>
      <c r="CQ23" s="331"/>
      <c r="CR23" s="333"/>
      <c r="CS23" s="494" t="str">
        <f t="shared" si="21"/>
        <v/>
      </c>
      <c r="CT23" s="342">
        <f t="shared" si="22"/>
        <v>0</v>
      </c>
      <c r="CU23" s="457"/>
      <c r="CV23" s="411"/>
      <c r="CW23" s="331"/>
      <c r="CX23" s="331"/>
      <c r="CY23" s="331"/>
      <c r="CZ23" s="333"/>
      <c r="DA23" s="494" t="str">
        <f t="shared" si="23"/>
        <v/>
      </c>
      <c r="DB23" s="342">
        <f t="shared" si="24"/>
        <v>0</v>
      </c>
      <c r="DC23" s="457"/>
      <c r="DD23" s="411"/>
      <c r="DE23" s="331"/>
      <c r="DF23" s="331"/>
      <c r="DG23" s="331"/>
      <c r="DH23" s="333"/>
      <c r="DI23" s="494" t="str">
        <f t="shared" si="25"/>
        <v/>
      </c>
      <c r="DJ23" s="342">
        <f t="shared" si="26"/>
        <v>0</v>
      </c>
      <c r="DK23" s="457"/>
      <c r="DL23" s="411"/>
      <c r="DM23" s="331"/>
      <c r="DN23" s="331"/>
      <c r="DO23" s="331"/>
      <c r="DP23" s="333"/>
      <c r="DQ23" s="494" t="str">
        <f t="shared" si="27"/>
        <v/>
      </c>
      <c r="DR23" s="342">
        <f t="shared" si="28"/>
        <v>0</v>
      </c>
      <c r="DS23" s="457"/>
      <c r="DT23" s="411"/>
      <c r="DU23" s="331"/>
      <c r="DV23" s="331"/>
      <c r="DW23" s="331"/>
      <c r="DX23" s="333"/>
      <c r="DY23" s="494" t="str">
        <f t="shared" si="29"/>
        <v/>
      </c>
      <c r="DZ23" s="342">
        <f t="shared" si="30"/>
        <v>0</v>
      </c>
      <c r="EA23" s="457"/>
      <c r="EB23" s="411"/>
      <c r="EC23" s="331"/>
      <c r="ED23" s="331"/>
      <c r="EE23" s="331"/>
      <c r="EF23" s="333"/>
      <c r="EG23" s="494" t="str">
        <f t="shared" si="31"/>
        <v/>
      </c>
      <c r="EH23" s="342">
        <f t="shared" si="32"/>
        <v>0</v>
      </c>
      <c r="EI23" s="457"/>
      <c r="EJ23" s="411"/>
      <c r="EK23" s="331"/>
      <c r="EL23" s="331"/>
      <c r="EM23" s="331"/>
      <c r="EN23" s="331"/>
      <c r="EO23" s="494" t="str">
        <f t="shared" si="33"/>
        <v/>
      </c>
      <c r="EP23" s="342">
        <f t="shared" si="34"/>
        <v>0</v>
      </c>
      <c r="EQ23" s="457"/>
      <c r="ER23" s="411"/>
      <c r="ES23" s="331"/>
      <c r="ET23" s="331"/>
      <c r="EU23" s="331"/>
      <c r="EV23" s="333"/>
      <c r="EW23" s="494" t="str">
        <f t="shared" si="35"/>
        <v/>
      </c>
      <c r="EX23" s="342">
        <f t="shared" si="36"/>
        <v>0</v>
      </c>
      <c r="EY23" s="457"/>
      <c r="EZ23" s="411"/>
      <c r="FA23" s="331"/>
      <c r="FB23" s="331"/>
      <c r="FC23" s="331"/>
      <c r="FD23" s="333"/>
      <c r="FE23" s="494" t="str">
        <f t="shared" si="37"/>
        <v/>
      </c>
      <c r="FF23" s="342">
        <f t="shared" si="38"/>
        <v>0</v>
      </c>
      <c r="FG23" s="457"/>
      <c r="FH23" s="411"/>
      <c r="FI23" s="331"/>
      <c r="FJ23" s="331"/>
      <c r="FK23" s="331"/>
      <c r="FL23" s="333"/>
      <c r="FM23" s="494" t="str">
        <f t="shared" si="39"/>
        <v/>
      </c>
      <c r="FN23" s="342">
        <f t="shared" si="40"/>
        <v>0</v>
      </c>
      <c r="FO23" s="457"/>
      <c r="FP23" s="411"/>
      <c r="FQ23" s="331"/>
      <c r="FR23" s="331"/>
      <c r="FS23" s="331"/>
      <c r="FT23" s="333"/>
      <c r="FU23" s="494" t="str">
        <f t="shared" si="41"/>
        <v/>
      </c>
      <c r="FV23" s="342">
        <f t="shared" si="42"/>
        <v>0</v>
      </c>
      <c r="FW23" s="457"/>
      <c r="FX23" s="411"/>
      <c r="FY23" s="331"/>
      <c r="FZ23" s="331"/>
      <c r="GA23" s="331"/>
      <c r="GB23" s="333"/>
      <c r="GC23" s="494" t="str">
        <f t="shared" si="43"/>
        <v/>
      </c>
      <c r="GD23" s="342">
        <f t="shared" si="44"/>
        <v>0</v>
      </c>
      <c r="GE23" s="411"/>
      <c r="GF23" s="331"/>
      <c r="GG23" s="331"/>
      <c r="GH23" s="331"/>
      <c r="GI23" s="333"/>
      <c r="GJ23" s="494" t="str">
        <f t="shared" si="45"/>
        <v/>
      </c>
      <c r="GK23" s="342">
        <f t="shared" si="46"/>
        <v>0</v>
      </c>
      <c r="GL23" s="411"/>
      <c r="GM23" s="331"/>
      <c r="GN23" s="331"/>
      <c r="GO23" s="331"/>
      <c r="GP23" s="333"/>
      <c r="GQ23" s="494" t="str">
        <f t="shared" si="47"/>
        <v/>
      </c>
      <c r="GR23" s="342">
        <f t="shared" si="48"/>
        <v>0</v>
      </c>
      <c r="GS23" s="411"/>
      <c r="GT23" s="331"/>
      <c r="GU23" s="331"/>
      <c r="GV23" s="331"/>
      <c r="GW23" s="333"/>
      <c r="GX23" s="494" t="str">
        <f t="shared" si="49"/>
        <v/>
      </c>
      <c r="GY23" s="342">
        <f t="shared" si="50"/>
        <v>0</v>
      </c>
      <c r="GZ23" s="457"/>
      <c r="HA23" s="411"/>
      <c r="HB23" s="331"/>
      <c r="HC23" s="331"/>
      <c r="HD23" s="331"/>
      <c r="HE23" s="333"/>
      <c r="HF23" s="494" t="str">
        <f t="shared" si="51"/>
        <v/>
      </c>
      <c r="HG23" s="342">
        <f t="shared" si="52"/>
        <v>0</v>
      </c>
      <c r="HH23" s="457"/>
      <c r="HI23" s="411"/>
      <c r="HJ23" s="331"/>
      <c r="HK23" s="331"/>
      <c r="HL23" s="331"/>
      <c r="HM23" s="333"/>
      <c r="HN23" s="494" t="str">
        <f t="shared" si="53"/>
        <v/>
      </c>
      <c r="HO23" s="342">
        <f t="shared" si="54"/>
        <v>0</v>
      </c>
      <c r="HP23" s="457"/>
      <c r="HQ23" s="411"/>
      <c r="HR23" s="331"/>
      <c r="HS23" s="331"/>
      <c r="HT23" s="331"/>
      <c r="HU23" s="333"/>
      <c r="HV23" s="494" t="str">
        <f t="shared" si="55"/>
        <v/>
      </c>
      <c r="HW23" s="342">
        <f t="shared" si="56"/>
        <v>0</v>
      </c>
      <c r="HX23" s="457"/>
      <c r="HY23" s="411"/>
      <c r="HZ23" s="331"/>
      <c r="IA23" s="331"/>
      <c r="IB23" s="331"/>
      <c r="IC23" s="333"/>
      <c r="ID23" s="494" t="str">
        <f t="shared" si="57"/>
        <v/>
      </c>
      <c r="IE23" s="342">
        <f t="shared" si="58"/>
        <v>0</v>
      </c>
      <c r="IF23" s="457"/>
      <c r="IG23" s="411"/>
      <c r="IH23" s="331"/>
      <c r="II23" s="331"/>
      <c r="IJ23" s="331"/>
      <c r="IK23" s="333"/>
      <c r="IL23" s="494" t="str">
        <f t="shared" si="59"/>
        <v/>
      </c>
      <c r="IM23" s="342">
        <f t="shared" si="60"/>
        <v>0</v>
      </c>
      <c r="IN23" s="457"/>
      <c r="IO23" s="411"/>
      <c r="IP23" s="331"/>
      <c r="IQ23" s="331"/>
      <c r="IR23" s="331"/>
      <c r="IS23" s="333"/>
      <c r="IT23" s="494" t="str">
        <f t="shared" si="61"/>
        <v/>
      </c>
      <c r="IU23" s="342">
        <f t="shared" si="62"/>
        <v>0</v>
      </c>
      <c r="IV23" s="457"/>
      <c r="IW23" s="411"/>
      <c r="IX23" s="331"/>
      <c r="IY23" s="331"/>
      <c r="IZ23" s="331"/>
      <c r="JA23" s="333"/>
      <c r="JB23" s="494" t="str">
        <f t="shared" si="63"/>
        <v/>
      </c>
      <c r="JC23" s="342">
        <f t="shared" si="64"/>
        <v>0</v>
      </c>
      <c r="JD23" s="457"/>
      <c r="JE23" s="411"/>
      <c r="JF23" s="331"/>
      <c r="JG23" s="331"/>
      <c r="JH23" s="331"/>
      <c r="JI23" s="333"/>
      <c r="JJ23" s="494" t="str">
        <f t="shared" si="65"/>
        <v/>
      </c>
      <c r="JK23" s="342">
        <f t="shared" si="66"/>
        <v>0</v>
      </c>
      <c r="JL23" s="457"/>
      <c r="JM23" s="411"/>
      <c r="JN23" s="331"/>
      <c r="JO23" s="331"/>
      <c r="JP23" s="331"/>
      <c r="JQ23" s="333"/>
      <c r="JR23" s="494" t="str">
        <f t="shared" si="67"/>
        <v/>
      </c>
      <c r="JS23" s="342">
        <f t="shared" si="68"/>
        <v>0</v>
      </c>
      <c r="JT23" s="457"/>
      <c r="JU23" s="411"/>
      <c r="JV23" s="331"/>
      <c r="JW23" s="331"/>
      <c r="JX23" s="331"/>
      <c r="JY23" s="333"/>
      <c r="JZ23" s="494" t="str">
        <f t="shared" si="69"/>
        <v/>
      </c>
      <c r="KA23" s="342">
        <f t="shared" si="70"/>
        <v>0</v>
      </c>
      <c r="KB23" s="457"/>
      <c r="KC23" s="411"/>
      <c r="KD23" s="331"/>
      <c r="KE23" s="331"/>
      <c r="KF23" s="331"/>
      <c r="KG23" s="333"/>
      <c r="KH23" s="494" t="str">
        <f t="shared" si="71"/>
        <v/>
      </c>
      <c r="KI23" s="342">
        <f t="shared" si="72"/>
        <v>0</v>
      </c>
      <c r="KJ23" s="411"/>
      <c r="KK23" s="331"/>
      <c r="KL23" s="331"/>
      <c r="KM23" s="331"/>
      <c r="KN23" s="333"/>
      <c r="KO23" s="494" t="str">
        <f t="shared" si="73"/>
        <v/>
      </c>
      <c r="KP23" s="342">
        <f t="shared" si="74"/>
        <v>0</v>
      </c>
      <c r="KQ23" s="411"/>
      <c r="KR23" s="331"/>
      <c r="KS23" s="331"/>
      <c r="KT23" s="331"/>
      <c r="KU23" s="333"/>
      <c r="KV23" s="494" t="str">
        <f t="shared" si="75"/>
        <v/>
      </c>
      <c r="KW23" s="342">
        <f t="shared" si="76"/>
        <v>0</v>
      </c>
      <c r="KX23" s="411"/>
      <c r="KY23" s="331"/>
      <c r="KZ23" s="331"/>
      <c r="LA23" s="331"/>
      <c r="LB23" s="333"/>
      <c r="LC23" s="494" t="str">
        <f t="shared" si="77"/>
        <v/>
      </c>
      <c r="LD23" s="342">
        <f t="shared" si="78"/>
        <v>0</v>
      </c>
      <c r="LE23" s="411"/>
      <c r="LF23" s="331"/>
      <c r="LG23" s="331"/>
      <c r="LH23" s="331"/>
      <c r="LI23" s="333"/>
      <c r="LJ23" s="494" t="str">
        <f t="shared" si="79"/>
        <v/>
      </c>
      <c r="LK23" s="342">
        <f t="shared" si="80"/>
        <v>0</v>
      </c>
      <c r="LL23" s="411"/>
      <c r="LM23" s="331"/>
      <c r="LN23" s="331"/>
      <c r="LO23" s="331"/>
      <c r="LP23" s="333"/>
      <c r="LQ23" s="494" t="str">
        <f t="shared" si="81"/>
        <v/>
      </c>
      <c r="LR23" s="342">
        <f t="shared" si="82"/>
        <v>0</v>
      </c>
      <c r="LS23" s="411"/>
      <c r="LT23" s="331"/>
      <c r="LU23" s="331"/>
      <c r="LV23" s="331"/>
      <c r="LW23" s="333"/>
      <c r="LX23" s="494" t="str">
        <f t="shared" si="83"/>
        <v/>
      </c>
      <c r="LY23" s="342">
        <f t="shared" si="84"/>
        <v>0</v>
      </c>
      <c r="LZ23" s="411"/>
      <c r="MA23" s="331"/>
      <c r="MB23" s="331"/>
      <c r="MC23" s="331"/>
      <c r="MD23" s="333"/>
      <c r="ME23" s="494" t="str">
        <f t="shared" si="85"/>
        <v/>
      </c>
      <c r="MF23" s="342">
        <f t="shared" si="86"/>
        <v>0</v>
      </c>
      <c r="MG23" s="457"/>
      <c r="MH23" s="411"/>
      <c r="MI23" s="331"/>
      <c r="MJ23" s="331"/>
      <c r="MK23" s="331"/>
      <c r="ML23" s="333"/>
      <c r="MM23" s="494" t="str">
        <f t="shared" si="87"/>
        <v/>
      </c>
      <c r="MN23" s="342">
        <f t="shared" si="88"/>
        <v>0</v>
      </c>
      <c r="MO23" s="411"/>
      <c r="MP23" s="331"/>
      <c r="MQ23" s="331"/>
      <c r="MR23" s="331"/>
      <c r="MS23" s="333"/>
      <c r="MT23" s="494" t="str">
        <f t="shared" si="89"/>
        <v/>
      </c>
      <c r="MU23" s="342">
        <f t="shared" si="90"/>
        <v>0</v>
      </c>
      <c r="MV23" s="457"/>
      <c r="MW23" s="411"/>
      <c r="MX23" s="331"/>
      <c r="MY23" s="331"/>
      <c r="MZ23" s="331"/>
      <c r="NA23" s="333"/>
      <c r="NB23" s="494" t="str">
        <f t="shared" si="91"/>
        <v/>
      </c>
      <c r="NC23" s="342">
        <f t="shared" si="92"/>
        <v>0</v>
      </c>
      <c r="ND23" s="457"/>
      <c r="NE23" s="411"/>
      <c r="NF23" s="331"/>
      <c r="NG23" s="331"/>
      <c r="NH23" s="331"/>
      <c r="NI23" s="333"/>
      <c r="NJ23" s="494" t="str">
        <f t="shared" si="93"/>
        <v/>
      </c>
      <c r="NK23" s="342">
        <f t="shared" si="94"/>
        <v>0</v>
      </c>
      <c r="NL23" s="457"/>
      <c r="NM23" s="411"/>
      <c r="NN23" s="331"/>
      <c r="NO23" s="331"/>
      <c r="NP23" s="331"/>
      <c r="NQ23" s="333"/>
      <c r="NR23" s="494" t="str">
        <f t="shared" si="95"/>
        <v/>
      </c>
      <c r="NS23" s="342">
        <f t="shared" si="96"/>
        <v>0</v>
      </c>
      <c r="NT23" s="411"/>
      <c r="NU23" s="331"/>
      <c r="NV23" s="331"/>
      <c r="NW23" s="331"/>
      <c r="NX23" s="333"/>
      <c r="NY23" s="494" t="str">
        <f t="shared" si="97"/>
        <v/>
      </c>
      <c r="NZ23" s="342">
        <f t="shared" si="98"/>
        <v>0</v>
      </c>
      <c r="OA23" s="457"/>
      <c r="OB23" s="411"/>
      <c r="OC23" s="331"/>
      <c r="OD23" s="331"/>
      <c r="OE23" s="331"/>
      <c r="OF23" s="333"/>
      <c r="OG23" s="494" t="str">
        <f t="shared" si="99"/>
        <v/>
      </c>
      <c r="OH23" s="342">
        <f t="shared" si="100"/>
        <v>0</v>
      </c>
      <c r="OI23" s="457"/>
      <c r="OJ23" s="411"/>
      <c r="OK23" s="331"/>
      <c r="OL23" s="331"/>
      <c r="OM23" s="331"/>
      <c r="ON23" s="333"/>
      <c r="OO23" s="494" t="str">
        <f t="shared" si="101"/>
        <v/>
      </c>
      <c r="OP23" s="342">
        <f t="shared" si="102"/>
        <v>0</v>
      </c>
      <c r="OQ23" s="457"/>
      <c r="OR23" s="411"/>
      <c r="OS23" s="331"/>
      <c r="OT23" s="331"/>
      <c r="OU23" s="331"/>
      <c r="OV23" s="333"/>
      <c r="OW23" s="494" t="str">
        <f t="shared" si="103"/>
        <v/>
      </c>
      <c r="OX23" s="342">
        <f t="shared" si="104"/>
        <v>0</v>
      </c>
      <c r="OY23" s="457"/>
      <c r="OZ23" s="411"/>
      <c r="PA23" s="331"/>
      <c r="PB23" s="331"/>
      <c r="PC23" s="331"/>
      <c r="PD23" s="333"/>
      <c r="PE23" s="494" t="str">
        <f t="shared" si="105"/>
        <v/>
      </c>
      <c r="PF23" s="342">
        <f t="shared" si="106"/>
        <v>0</v>
      </c>
      <c r="PG23" s="411"/>
      <c r="PH23" s="331"/>
      <c r="PI23" s="331"/>
      <c r="PJ23" s="331"/>
      <c r="PK23" s="333"/>
      <c r="PL23" s="494" t="str">
        <f t="shared" si="107"/>
        <v/>
      </c>
      <c r="PM23" s="342">
        <f t="shared" si="108"/>
        <v>0</v>
      </c>
      <c r="PN23" s="457"/>
      <c r="PO23" s="411"/>
      <c r="PP23" s="331"/>
      <c r="PQ23" s="331"/>
      <c r="PR23" s="331"/>
      <c r="PS23" s="333"/>
      <c r="PT23" s="494" t="str">
        <f t="shared" si="109"/>
        <v/>
      </c>
      <c r="PU23" s="342">
        <f t="shared" si="110"/>
        <v>0</v>
      </c>
      <c r="PV23" s="411"/>
      <c r="PW23" s="331"/>
      <c r="PX23" s="331"/>
      <c r="PY23" s="331"/>
      <c r="PZ23" s="333"/>
      <c r="QA23" s="494" t="str">
        <f t="shared" si="111"/>
        <v/>
      </c>
      <c r="QB23" s="342">
        <f t="shared" si="112"/>
        <v>0</v>
      </c>
      <c r="QC23" s="411"/>
      <c r="QD23" s="331"/>
      <c r="QE23" s="331"/>
      <c r="QF23" s="331"/>
      <c r="QG23" s="333"/>
      <c r="QH23" s="494" t="str">
        <f t="shared" si="113"/>
        <v/>
      </c>
      <c r="QI23" s="342">
        <f t="shared" si="114"/>
        <v>0</v>
      </c>
      <c r="QJ23" s="457"/>
      <c r="QK23" s="411"/>
      <c r="QL23" s="331"/>
      <c r="QM23" s="331"/>
      <c r="QN23" s="331"/>
      <c r="QO23" s="333"/>
      <c r="QP23" s="494" t="str">
        <f t="shared" si="115"/>
        <v/>
      </c>
      <c r="QQ23" s="342">
        <f t="shared" si="116"/>
        <v>0</v>
      </c>
      <c r="QR23" s="411"/>
      <c r="QS23" s="331"/>
      <c r="QT23" s="331"/>
      <c r="QU23" s="331"/>
      <c r="QV23" s="333"/>
      <c r="QW23" s="494" t="str">
        <f t="shared" si="117"/>
        <v/>
      </c>
      <c r="QX23" s="342">
        <f t="shared" si="118"/>
        <v>0</v>
      </c>
      <c r="QY23" s="457"/>
      <c r="QZ23" s="411"/>
      <c r="RA23" s="331"/>
      <c r="RB23" s="331"/>
      <c r="RC23" s="331"/>
      <c r="RD23" s="333"/>
      <c r="RE23" s="494" t="str">
        <f t="shared" si="119"/>
        <v/>
      </c>
      <c r="RF23" s="342">
        <f t="shared" si="120"/>
        <v>0</v>
      </c>
      <c r="RG23" s="457"/>
      <c r="RH23" s="411"/>
      <c r="RI23" s="331"/>
      <c r="RJ23" s="331"/>
      <c r="RK23" s="331"/>
      <c r="RL23" s="333"/>
      <c r="RM23" s="494" t="str">
        <f t="shared" si="121"/>
        <v/>
      </c>
      <c r="RN23" s="342">
        <f t="shared" si="122"/>
        <v>0</v>
      </c>
      <c r="RO23" s="411"/>
      <c r="RP23" s="331"/>
      <c r="RQ23" s="331"/>
      <c r="RR23" s="331"/>
      <c r="RS23" s="333"/>
      <c r="RT23" s="494" t="str">
        <f t="shared" si="123"/>
        <v/>
      </c>
      <c r="RU23" s="342">
        <f t="shared" si="124"/>
        <v>0</v>
      </c>
      <c r="RV23" s="457"/>
      <c r="RW23" s="411"/>
      <c r="RX23" s="331"/>
      <c r="RY23" s="331"/>
      <c r="RZ23" s="331"/>
      <c r="SA23" s="333"/>
      <c r="SB23" s="494" t="str">
        <f t="shared" si="125"/>
        <v/>
      </c>
      <c r="SC23" s="342">
        <f t="shared" si="126"/>
        <v>0</v>
      </c>
      <c r="SD23" s="457"/>
      <c r="SE23" s="411"/>
      <c r="SF23" s="331"/>
      <c r="SG23" s="331"/>
      <c r="SH23" s="331"/>
      <c r="SI23" s="333"/>
      <c r="SJ23" s="494" t="str">
        <f t="shared" si="127"/>
        <v/>
      </c>
      <c r="SK23" s="342">
        <f t="shared" si="128"/>
        <v>0</v>
      </c>
      <c r="SL23" s="411"/>
      <c r="SM23" s="331"/>
      <c r="SN23" s="331"/>
      <c r="SO23" s="331"/>
      <c r="SP23" s="333"/>
      <c r="SQ23" s="494" t="str">
        <f t="shared" si="129"/>
        <v/>
      </c>
      <c r="SR23" s="342">
        <f t="shared" si="130"/>
        <v>0</v>
      </c>
      <c r="SS23" s="411"/>
      <c r="ST23" s="331"/>
      <c r="SU23" s="331"/>
      <c r="SV23" s="331"/>
      <c r="SW23" s="333"/>
      <c r="SX23" s="494" t="str">
        <f t="shared" si="131"/>
        <v/>
      </c>
      <c r="SY23" s="342">
        <f t="shared" si="132"/>
        <v>0</v>
      </c>
      <c r="SZ23" s="411"/>
      <c r="TA23" s="331"/>
      <c r="TB23" s="331"/>
      <c r="TC23" s="331"/>
      <c r="TD23" s="333"/>
      <c r="TE23" s="494" t="str">
        <f t="shared" si="133"/>
        <v/>
      </c>
      <c r="TF23" s="342">
        <f t="shared" si="134"/>
        <v>0</v>
      </c>
      <c r="TG23" s="411"/>
      <c r="TH23" s="331"/>
      <c r="TI23" s="331"/>
      <c r="TJ23" s="331"/>
      <c r="TK23" s="333"/>
      <c r="TL23" s="494" t="str">
        <f t="shared" si="135"/>
        <v/>
      </c>
      <c r="TM23" s="342">
        <f t="shared" si="136"/>
        <v>0</v>
      </c>
      <c r="TN23" s="411"/>
      <c r="TO23" s="331"/>
      <c r="TP23" s="331"/>
      <c r="TQ23" s="331"/>
      <c r="TR23" s="333"/>
      <c r="TS23" s="494" t="str">
        <f t="shared" si="137"/>
        <v/>
      </c>
      <c r="TT23" s="342">
        <f t="shared" si="138"/>
        <v>0</v>
      </c>
      <c r="TU23" s="411"/>
      <c r="TV23" s="331"/>
      <c r="TW23" s="331"/>
      <c r="TX23" s="331"/>
      <c r="TY23" s="333"/>
      <c r="TZ23" s="494" t="str">
        <f t="shared" si="139"/>
        <v/>
      </c>
      <c r="UA23" s="342">
        <f t="shared" si="140"/>
        <v>0</v>
      </c>
      <c r="UB23" s="457"/>
      <c r="UC23" s="411"/>
      <c r="UD23" s="331"/>
      <c r="UE23" s="331"/>
      <c r="UF23" s="331"/>
      <c r="UG23" s="333"/>
      <c r="UH23" s="494" t="str">
        <f t="shared" si="141"/>
        <v/>
      </c>
      <c r="UI23" s="342">
        <f t="shared" si="142"/>
        <v>0</v>
      </c>
      <c r="UJ23" s="457"/>
      <c r="UK23" s="411"/>
      <c r="UL23" s="331"/>
      <c r="UM23" s="331"/>
      <c r="UN23" s="331"/>
      <c r="UO23" s="333"/>
      <c r="UP23" s="494" t="str">
        <f t="shared" si="143"/>
        <v/>
      </c>
      <c r="UQ23" s="342">
        <f t="shared" si="144"/>
        <v>0</v>
      </c>
      <c r="UR23" s="457"/>
      <c r="US23" s="411"/>
      <c r="UT23" s="331"/>
      <c r="UU23" s="331"/>
      <c r="UV23" s="331"/>
      <c r="UW23" s="333"/>
      <c r="UX23" s="494" t="str">
        <f t="shared" si="145"/>
        <v/>
      </c>
      <c r="UY23" s="342">
        <f t="shared" si="146"/>
        <v>0</v>
      </c>
      <c r="UZ23" s="457"/>
      <c r="VA23" s="411"/>
      <c r="VB23" s="331"/>
      <c r="VC23" s="331"/>
      <c r="VD23" s="331"/>
      <c r="VE23" s="333"/>
      <c r="VF23" s="494" t="str">
        <f t="shared" si="147"/>
        <v/>
      </c>
      <c r="VG23" s="342">
        <f t="shared" si="148"/>
        <v>0</v>
      </c>
      <c r="VH23" s="457"/>
      <c r="VI23" s="411"/>
      <c r="VJ23" s="331"/>
      <c r="VK23" s="331"/>
      <c r="VL23" s="331"/>
      <c r="VM23" s="333"/>
      <c r="VN23" s="494" t="str">
        <f t="shared" si="149"/>
        <v/>
      </c>
      <c r="VO23" s="342">
        <f t="shared" si="150"/>
        <v>0</v>
      </c>
      <c r="VP23" s="457"/>
      <c r="VQ23" s="411"/>
      <c r="VR23" s="331"/>
      <c r="VS23" s="331"/>
      <c r="VT23" s="331"/>
      <c r="VU23" s="333"/>
      <c r="VV23" s="494" t="str">
        <f t="shared" si="151"/>
        <v/>
      </c>
      <c r="VW23" s="342">
        <f t="shared" si="152"/>
        <v>0</v>
      </c>
      <c r="VX23" s="411"/>
      <c r="VY23" s="331"/>
      <c r="VZ23" s="331"/>
      <c r="WA23" s="331"/>
      <c r="WB23" s="333"/>
      <c r="WC23" s="494" t="str">
        <f t="shared" si="153"/>
        <v/>
      </c>
      <c r="WD23" s="342">
        <f t="shared" si="154"/>
        <v>0</v>
      </c>
      <c r="WE23" s="457"/>
      <c r="WF23" s="411"/>
      <c r="WG23" s="331"/>
      <c r="WH23" s="331"/>
      <c r="WI23" s="331"/>
      <c r="WJ23" s="333"/>
      <c r="WK23" s="494" t="str">
        <f t="shared" si="155"/>
        <v/>
      </c>
      <c r="WL23" s="342">
        <f t="shared" si="156"/>
        <v>0</v>
      </c>
      <c r="WM23" s="457"/>
      <c r="WN23" s="411"/>
      <c r="WO23" s="331"/>
      <c r="WP23" s="331"/>
      <c r="WQ23" s="331"/>
      <c r="WR23" s="333"/>
      <c r="WS23" s="494" t="str">
        <f t="shared" si="157"/>
        <v/>
      </c>
      <c r="WT23" s="342">
        <f t="shared" si="158"/>
        <v>0</v>
      </c>
      <c r="WU23" s="457"/>
      <c r="WV23" s="411"/>
      <c r="WW23" s="331"/>
      <c r="WX23" s="331"/>
      <c r="WY23" s="331"/>
      <c r="WZ23" s="333"/>
      <c r="XA23" s="494" t="str">
        <f t="shared" si="159"/>
        <v/>
      </c>
      <c r="XB23" s="342">
        <f t="shared" si="160"/>
        <v>0</v>
      </c>
      <c r="XC23" s="440">
        <v>0</v>
      </c>
    </row>
    <row r="24" spans="1:627" outlineLevel="1" x14ac:dyDescent="0.25">
      <c r="A24" s="5"/>
      <c r="B24" s="5"/>
      <c r="C24" s="485" t="s">
        <v>1731</v>
      </c>
      <c r="D24" s="272">
        <v>43411</v>
      </c>
      <c r="E24" s="444"/>
      <c r="F24" s="288"/>
      <c r="G24" s="331"/>
      <c r="H24" s="331"/>
      <c r="I24" s="331"/>
      <c r="J24" s="333"/>
      <c r="K24" s="333"/>
      <c r="L24" s="342">
        <f t="shared" si="0"/>
        <v>0</v>
      </c>
      <c r="M24" s="457"/>
      <c r="N24" s="411"/>
      <c r="O24" s="331"/>
      <c r="P24" s="331"/>
      <c r="Q24" s="331"/>
      <c r="R24" s="333"/>
      <c r="S24" s="494" t="str">
        <f t="shared" si="1"/>
        <v/>
      </c>
      <c r="T24" s="342">
        <f t="shared" si="2"/>
        <v>0</v>
      </c>
      <c r="U24" s="457"/>
      <c r="V24" s="411"/>
      <c r="W24" s="331"/>
      <c r="X24" s="331"/>
      <c r="Y24" s="331"/>
      <c r="Z24" s="333"/>
      <c r="AA24" s="494" t="str">
        <f t="shared" si="3"/>
        <v/>
      </c>
      <c r="AB24" s="342">
        <f t="shared" si="4"/>
        <v>0</v>
      </c>
      <c r="AC24" s="457"/>
      <c r="AD24" s="411"/>
      <c r="AE24" s="331"/>
      <c r="AF24" s="331"/>
      <c r="AG24" s="331"/>
      <c r="AH24" s="333"/>
      <c r="AI24" s="494" t="str">
        <f t="shared" si="5"/>
        <v/>
      </c>
      <c r="AJ24" s="342">
        <f t="shared" si="6"/>
        <v>0</v>
      </c>
      <c r="AK24" s="457"/>
      <c r="AL24" s="411"/>
      <c r="AM24" s="331"/>
      <c r="AN24" s="331"/>
      <c r="AO24" s="331"/>
      <c r="AP24" s="333"/>
      <c r="AQ24" s="494" t="str">
        <f t="shared" si="7"/>
        <v/>
      </c>
      <c r="AR24" s="342">
        <f t="shared" si="8"/>
        <v>0</v>
      </c>
      <c r="AS24" s="411"/>
      <c r="AT24" s="331"/>
      <c r="AU24" s="331"/>
      <c r="AV24" s="331"/>
      <c r="AW24" s="333"/>
      <c r="AX24" s="494" t="str">
        <f t="shared" si="9"/>
        <v/>
      </c>
      <c r="AY24" s="342">
        <f t="shared" si="10"/>
        <v>0</v>
      </c>
      <c r="AZ24" s="457"/>
      <c r="BA24" s="411"/>
      <c r="BB24" s="331"/>
      <c r="BC24" s="331"/>
      <c r="BD24" s="331"/>
      <c r="BE24" s="333"/>
      <c r="BF24" s="494" t="str">
        <f t="shared" si="11"/>
        <v/>
      </c>
      <c r="BG24" s="342">
        <f t="shared" si="12"/>
        <v>0</v>
      </c>
      <c r="BH24" s="411"/>
      <c r="BI24" s="331"/>
      <c r="BJ24" s="331"/>
      <c r="BK24" s="331"/>
      <c r="BL24" s="333"/>
      <c r="BM24" s="494" t="str">
        <f t="shared" si="13"/>
        <v/>
      </c>
      <c r="BN24" s="342">
        <f t="shared" si="14"/>
        <v>0</v>
      </c>
      <c r="BO24" s="457"/>
      <c r="BP24" s="411"/>
      <c r="BQ24" s="331"/>
      <c r="BR24" s="331"/>
      <c r="BS24" s="331"/>
      <c r="BT24" s="333"/>
      <c r="BU24" s="494" t="str">
        <f t="shared" si="15"/>
        <v/>
      </c>
      <c r="BV24" s="342">
        <f t="shared" si="16"/>
        <v>0</v>
      </c>
      <c r="BW24" s="457"/>
      <c r="BX24" s="411"/>
      <c r="BY24" s="331"/>
      <c r="BZ24" s="331"/>
      <c r="CA24" s="331"/>
      <c r="CB24" s="333"/>
      <c r="CC24" s="494" t="str">
        <f t="shared" si="17"/>
        <v/>
      </c>
      <c r="CD24" s="342">
        <f t="shared" si="18"/>
        <v>0</v>
      </c>
      <c r="CE24" s="457"/>
      <c r="CF24" s="411"/>
      <c r="CG24" s="331"/>
      <c r="CH24" s="331"/>
      <c r="CI24" s="331"/>
      <c r="CJ24" s="333"/>
      <c r="CK24" s="494" t="str">
        <f t="shared" si="19"/>
        <v/>
      </c>
      <c r="CL24" s="342">
        <f t="shared" si="20"/>
        <v>0</v>
      </c>
      <c r="CM24" s="457"/>
      <c r="CN24" s="411"/>
      <c r="CO24" s="331"/>
      <c r="CP24" s="331"/>
      <c r="CQ24" s="331"/>
      <c r="CR24" s="333"/>
      <c r="CS24" s="494" t="str">
        <f t="shared" si="21"/>
        <v/>
      </c>
      <c r="CT24" s="342">
        <f t="shared" si="22"/>
        <v>0</v>
      </c>
      <c r="CU24" s="457"/>
      <c r="CV24" s="411"/>
      <c r="CW24" s="331"/>
      <c r="CX24" s="331"/>
      <c r="CY24" s="331"/>
      <c r="CZ24" s="333"/>
      <c r="DA24" s="494" t="str">
        <f t="shared" si="23"/>
        <v/>
      </c>
      <c r="DB24" s="342">
        <f t="shared" si="24"/>
        <v>0</v>
      </c>
      <c r="DC24" s="457"/>
      <c r="DD24" s="411"/>
      <c r="DE24" s="331"/>
      <c r="DF24" s="331"/>
      <c r="DG24" s="331"/>
      <c r="DH24" s="333"/>
      <c r="DI24" s="494" t="str">
        <f t="shared" si="25"/>
        <v/>
      </c>
      <c r="DJ24" s="342">
        <f t="shared" si="26"/>
        <v>0</v>
      </c>
      <c r="DK24" s="457"/>
      <c r="DL24" s="411"/>
      <c r="DM24" s="331"/>
      <c r="DN24" s="331"/>
      <c r="DO24" s="331"/>
      <c r="DP24" s="333"/>
      <c r="DQ24" s="494" t="str">
        <f t="shared" si="27"/>
        <v/>
      </c>
      <c r="DR24" s="342">
        <f t="shared" si="28"/>
        <v>0</v>
      </c>
      <c r="DS24" s="457"/>
      <c r="DT24" s="411"/>
      <c r="DU24" s="331"/>
      <c r="DV24" s="331"/>
      <c r="DW24" s="331"/>
      <c r="DX24" s="333"/>
      <c r="DY24" s="494" t="str">
        <f t="shared" si="29"/>
        <v/>
      </c>
      <c r="DZ24" s="342">
        <f t="shared" si="30"/>
        <v>0</v>
      </c>
      <c r="EA24" s="457"/>
      <c r="EB24" s="411"/>
      <c r="EC24" s="331"/>
      <c r="ED24" s="331"/>
      <c r="EE24" s="331"/>
      <c r="EF24" s="333"/>
      <c r="EG24" s="494" t="str">
        <f t="shared" si="31"/>
        <v/>
      </c>
      <c r="EH24" s="342">
        <f t="shared" si="32"/>
        <v>0</v>
      </c>
      <c r="EI24" s="457"/>
      <c r="EJ24" s="411"/>
      <c r="EK24" s="331"/>
      <c r="EL24" s="331"/>
      <c r="EM24" s="331"/>
      <c r="EN24" s="331"/>
      <c r="EO24" s="494" t="str">
        <f t="shared" si="33"/>
        <v/>
      </c>
      <c r="EP24" s="342">
        <f t="shared" si="34"/>
        <v>0</v>
      </c>
      <c r="EQ24" s="457"/>
      <c r="ER24" s="411"/>
      <c r="ES24" s="331"/>
      <c r="ET24" s="331"/>
      <c r="EU24" s="331"/>
      <c r="EV24" s="333"/>
      <c r="EW24" s="494" t="str">
        <f t="shared" si="35"/>
        <v/>
      </c>
      <c r="EX24" s="342">
        <f t="shared" si="36"/>
        <v>0</v>
      </c>
      <c r="EY24" s="457"/>
      <c r="EZ24" s="411"/>
      <c r="FA24" s="331"/>
      <c r="FB24" s="331"/>
      <c r="FC24" s="331"/>
      <c r="FD24" s="333"/>
      <c r="FE24" s="494" t="str">
        <f t="shared" si="37"/>
        <v/>
      </c>
      <c r="FF24" s="342">
        <f t="shared" si="38"/>
        <v>0</v>
      </c>
      <c r="FG24" s="457"/>
      <c r="FH24" s="411"/>
      <c r="FI24" s="331"/>
      <c r="FJ24" s="331"/>
      <c r="FK24" s="331"/>
      <c r="FL24" s="333"/>
      <c r="FM24" s="494" t="str">
        <f t="shared" si="39"/>
        <v/>
      </c>
      <c r="FN24" s="342">
        <f t="shared" si="40"/>
        <v>0</v>
      </c>
      <c r="FO24" s="457"/>
      <c r="FP24" s="411"/>
      <c r="FQ24" s="331"/>
      <c r="FR24" s="331"/>
      <c r="FS24" s="331"/>
      <c r="FT24" s="333"/>
      <c r="FU24" s="494" t="str">
        <f t="shared" si="41"/>
        <v/>
      </c>
      <c r="FV24" s="342">
        <f t="shared" si="42"/>
        <v>0</v>
      </c>
      <c r="FW24" s="457"/>
      <c r="FX24" s="411"/>
      <c r="FY24" s="331"/>
      <c r="FZ24" s="331"/>
      <c r="GA24" s="331"/>
      <c r="GB24" s="333"/>
      <c r="GC24" s="494" t="str">
        <f t="shared" si="43"/>
        <v/>
      </c>
      <c r="GD24" s="342">
        <f t="shared" si="44"/>
        <v>0</v>
      </c>
      <c r="GE24" s="411"/>
      <c r="GF24" s="331"/>
      <c r="GG24" s="331"/>
      <c r="GH24" s="331"/>
      <c r="GI24" s="333"/>
      <c r="GJ24" s="494" t="str">
        <f t="shared" si="45"/>
        <v/>
      </c>
      <c r="GK24" s="342">
        <f t="shared" si="46"/>
        <v>0</v>
      </c>
      <c r="GL24" s="411"/>
      <c r="GM24" s="331"/>
      <c r="GN24" s="331"/>
      <c r="GO24" s="331"/>
      <c r="GP24" s="333"/>
      <c r="GQ24" s="494" t="str">
        <f t="shared" si="47"/>
        <v/>
      </c>
      <c r="GR24" s="342">
        <f t="shared" si="48"/>
        <v>0</v>
      </c>
      <c r="GS24" s="411"/>
      <c r="GT24" s="331"/>
      <c r="GU24" s="331"/>
      <c r="GV24" s="331"/>
      <c r="GW24" s="333"/>
      <c r="GX24" s="494" t="str">
        <f t="shared" si="49"/>
        <v/>
      </c>
      <c r="GY24" s="342">
        <f t="shared" si="50"/>
        <v>0</v>
      </c>
      <c r="GZ24" s="457"/>
      <c r="HA24" s="411"/>
      <c r="HB24" s="331"/>
      <c r="HC24" s="331"/>
      <c r="HD24" s="331"/>
      <c r="HE24" s="333"/>
      <c r="HF24" s="494" t="str">
        <f t="shared" si="51"/>
        <v/>
      </c>
      <c r="HG24" s="342">
        <f t="shared" si="52"/>
        <v>0</v>
      </c>
      <c r="HH24" s="457"/>
      <c r="HI24" s="411"/>
      <c r="HJ24" s="331"/>
      <c r="HK24" s="331"/>
      <c r="HL24" s="331"/>
      <c r="HM24" s="333"/>
      <c r="HN24" s="494" t="str">
        <f t="shared" si="53"/>
        <v/>
      </c>
      <c r="HO24" s="342">
        <f t="shared" si="54"/>
        <v>0</v>
      </c>
      <c r="HP24" s="457"/>
      <c r="HQ24" s="411"/>
      <c r="HR24" s="331"/>
      <c r="HS24" s="331"/>
      <c r="HT24" s="331"/>
      <c r="HU24" s="333"/>
      <c r="HV24" s="494" t="str">
        <f t="shared" si="55"/>
        <v/>
      </c>
      <c r="HW24" s="342">
        <f t="shared" si="56"/>
        <v>0</v>
      </c>
      <c r="HX24" s="457"/>
      <c r="HY24" s="411"/>
      <c r="HZ24" s="331"/>
      <c r="IA24" s="331"/>
      <c r="IB24" s="331"/>
      <c r="IC24" s="333"/>
      <c r="ID24" s="494" t="str">
        <f t="shared" si="57"/>
        <v/>
      </c>
      <c r="IE24" s="342">
        <f t="shared" si="58"/>
        <v>0</v>
      </c>
      <c r="IF24" s="457"/>
      <c r="IG24" s="411"/>
      <c r="IH24" s="331"/>
      <c r="II24" s="331"/>
      <c r="IJ24" s="331"/>
      <c r="IK24" s="333"/>
      <c r="IL24" s="494" t="str">
        <f t="shared" si="59"/>
        <v/>
      </c>
      <c r="IM24" s="342">
        <f t="shared" si="60"/>
        <v>0</v>
      </c>
      <c r="IN24" s="457"/>
      <c r="IO24" s="411"/>
      <c r="IP24" s="331"/>
      <c r="IQ24" s="331"/>
      <c r="IR24" s="331"/>
      <c r="IS24" s="333"/>
      <c r="IT24" s="494" t="str">
        <f t="shared" si="61"/>
        <v/>
      </c>
      <c r="IU24" s="342">
        <f t="shared" si="62"/>
        <v>0</v>
      </c>
      <c r="IV24" s="457"/>
      <c r="IW24" s="411"/>
      <c r="IX24" s="331"/>
      <c r="IY24" s="331"/>
      <c r="IZ24" s="331"/>
      <c r="JA24" s="333"/>
      <c r="JB24" s="494" t="str">
        <f t="shared" si="63"/>
        <v/>
      </c>
      <c r="JC24" s="342">
        <f t="shared" si="64"/>
        <v>0</v>
      </c>
      <c r="JD24" s="457"/>
      <c r="JE24" s="411"/>
      <c r="JF24" s="331"/>
      <c r="JG24" s="331"/>
      <c r="JH24" s="331"/>
      <c r="JI24" s="333"/>
      <c r="JJ24" s="494" t="str">
        <f t="shared" si="65"/>
        <v/>
      </c>
      <c r="JK24" s="342">
        <f t="shared" si="66"/>
        <v>0</v>
      </c>
      <c r="JL24" s="457"/>
      <c r="JM24" s="411"/>
      <c r="JN24" s="331"/>
      <c r="JO24" s="331"/>
      <c r="JP24" s="331"/>
      <c r="JQ24" s="333"/>
      <c r="JR24" s="494" t="str">
        <f t="shared" si="67"/>
        <v/>
      </c>
      <c r="JS24" s="342">
        <f t="shared" si="68"/>
        <v>0</v>
      </c>
      <c r="JT24" s="457"/>
      <c r="JU24" s="411"/>
      <c r="JV24" s="331"/>
      <c r="JW24" s="331"/>
      <c r="JX24" s="331"/>
      <c r="JY24" s="333"/>
      <c r="JZ24" s="494" t="str">
        <f t="shared" si="69"/>
        <v/>
      </c>
      <c r="KA24" s="342">
        <f t="shared" si="70"/>
        <v>0</v>
      </c>
      <c r="KB24" s="457"/>
      <c r="KC24" s="411"/>
      <c r="KD24" s="331"/>
      <c r="KE24" s="331"/>
      <c r="KF24" s="331"/>
      <c r="KG24" s="333"/>
      <c r="KH24" s="494" t="str">
        <f t="shared" si="71"/>
        <v/>
      </c>
      <c r="KI24" s="342">
        <f t="shared" si="72"/>
        <v>0</v>
      </c>
      <c r="KJ24" s="411"/>
      <c r="KK24" s="331"/>
      <c r="KL24" s="331"/>
      <c r="KM24" s="331"/>
      <c r="KN24" s="333"/>
      <c r="KO24" s="494" t="str">
        <f t="shared" si="73"/>
        <v/>
      </c>
      <c r="KP24" s="342">
        <f t="shared" si="74"/>
        <v>0</v>
      </c>
      <c r="KQ24" s="411"/>
      <c r="KR24" s="331"/>
      <c r="KS24" s="331"/>
      <c r="KT24" s="331"/>
      <c r="KU24" s="333"/>
      <c r="KV24" s="494" t="str">
        <f t="shared" si="75"/>
        <v/>
      </c>
      <c r="KW24" s="342">
        <f t="shared" si="76"/>
        <v>0</v>
      </c>
      <c r="KX24" s="411"/>
      <c r="KY24" s="331"/>
      <c r="KZ24" s="331"/>
      <c r="LA24" s="331"/>
      <c r="LB24" s="333"/>
      <c r="LC24" s="494" t="str">
        <f t="shared" si="77"/>
        <v/>
      </c>
      <c r="LD24" s="342">
        <f t="shared" si="78"/>
        <v>0</v>
      </c>
      <c r="LE24" s="411"/>
      <c r="LF24" s="331"/>
      <c r="LG24" s="331"/>
      <c r="LH24" s="331"/>
      <c r="LI24" s="333"/>
      <c r="LJ24" s="494" t="str">
        <f t="shared" si="79"/>
        <v/>
      </c>
      <c r="LK24" s="342">
        <f t="shared" si="80"/>
        <v>0</v>
      </c>
      <c r="LL24" s="411"/>
      <c r="LM24" s="331"/>
      <c r="LN24" s="331"/>
      <c r="LO24" s="331"/>
      <c r="LP24" s="333"/>
      <c r="LQ24" s="494" t="str">
        <f t="shared" si="81"/>
        <v/>
      </c>
      <c r="LR24" s="342">
        <f t="shared" si="82"/>
        <v>0</v>
      </c>
      <c r="LS24" s="411"/>
      <c r="LT24" s="331"/>
      <c r="LU24" s="331"/>
      <c r="LV24" s="331"/>
      <c r="LW24" s="333"/>
      <c r="LX24" s="494" t="str">
        <f t="shared" si="83"/>
        <v/>
      </c>
      <c r="LY24" s="342">
        <f t="shared" si="84"/>
        <v>0</v>
      </c>
      <c r="LZ24" s="411"/>
      <c r="MA24" s="331"/>
      <c r="MB24" s="331"/>
      <c r="MC24" s="331"/>
      <c r="MD24" s="333"/>
      <c r="ME24" s="494" t="str">
        <f t="shared" si="85"/>
        <v/>
      </c>
      <c r="MF24" s="342">
        <f t="shared" si="86"/>
        <v>0</v>
      </c>
      <c r="MG24" s="457"/>
      <c r="MH24" s="411"/>
      <c r="MI24" s="331"/>
      <c r="MJ24" s="331"/>
      <c r="MK24" s="331"/>
      <c r="ML24" s="333"/>
      <c r="MM24" s="494" t="str">
        <f t="shared" si="87"/>
        <v/>
      </c>
      <c r="MN24" s="342">
        <f t="shared" si="88"/>
        <v>0</v>
      </c>
      <c r="MO24" s="411"/>
      <c r="MP24" s="331"/>
      <c r="MQ24" s="331"/>
      <c r="MR24" s="331"/>
      <c r="MS24" s="333"/>
      <c r="MT24" s="494" t="str">
        <f t="shared" si="89"/>
        <v/>
      </c>
      <c r="MU24" s="342">
        <f t="shared" si="90"/>
        <v>0</v>
      </c>
      <c r="MV24" s="457"/>
      <c r="MW24" s="411"/>
      <c r="MX24" s="331"/>
      <c r="MY24" s="331"/>
      <c r="MZ24" s="331"/>
      <c r="NA24" s="333"/>
      <c r="NB24" s="494" t="str">
        <f t="shared" si="91"/>
        <v/>
      </c>
      <c r="NC24" s="342">
        <f t="shared" si="92"/>
        <v>0</v>
      </c>
      <c r="ND24" s="457"/>
      <c r="NE24" s="411"/>
      <c r="NF24" s="331"/>
      <c r="NG24" s="331"/>
      <c r="NH24" s="331"/>
      <c r="NI24" s="333"/>
      <c r="NJ24" s="494" t="str">
        <f t="shared" si="93"/>
        <v/>
      </c>
      <c r="NK24" s="342">
        <f t="shared" si="94"/>
        <v>0</v>
      </c>
      <c r="NL24" s="457"/>
      <c r="NM24" s="411"/>
      <c r="NN24" s="331"/>
      <c r="NO24" s="331"/>
      <c r="NP24" s="331"/>
      <c r="NQ24" s="333"/>
      <c r="NR24" s="494" t="str">
        <f t="shared" si="95"/>
        <v/>
      </c>
      <c r="NS24" s="342">
        <f t="shared" si="96"/>
        <v>0</v>
      </c>
      <c r="NT24" s="411"/>
      <c r="NU24" s="331"/>
      <c r="NV24" s="331"/>
      <c r="NW24" s="331"/>
      <c r="NX24" s="333"/>
      <c r="NY24" s="494" t="str">
        <f t="shared" si="97"/>
        <v/>
      </c>
      <c r="NZ24" s="342">
        <f t="shared" si="98"/>
        <v>0</v>
      </c>
      <c r="OA24" s="457"/>
      <c r="OB24" s="411"/>
      <c r="OC24" s="331"/>
      <c r="OD24" s="331"/>
      <c r="OE24" s="331"/>
      <c r="OF24" s="333"/>
      <c r="OG24" s="494" t="str">
        <f t="shared" si="99"/>
        <v/>
      </c>
      <c r="OH24" s="342">
        <f t="shared" si="100"/>
        <v>0</v>
      </c>
      <c r="OI24" s="457"/>
      <c r="OJ24" s="411"/>
      <c r="OK24" s="331"/>
      <c r="OL24" s="331"/>
      <c r="OM24" s="331"/>
      <c r="ON24" s="333"/>
      <c r="OO24" s="494" t="str">
        <f t="shared" si="101"/>
        <v/>
      </c>
      <c r="OP24" s="342">
        <f t="shared" si="102"/>
        <v>0</v>
      </c>
      <c r="OQ24" s="457"/>
      <c r="OR24" s="411"/>
      <c r="OS24" s="331"/>
      <c r="OT24" s="331"/>
      <c r="OU24" s="331"/>
      <c r="OV24" s="333"/>
      <c r="OW24" s="494" t="str">
        <f t="shared" si="103"/>
        <v/>
      </c>
      <c r="OX24" s="342">
        <f t="shared" si="104"/>
        <v>0</v>
      </c>
      <c r="OY24" s="457"/>
      <c r="OZ24" s="411"/>
      <c r="PA24" s="331"/>
      <c r="PB24" s="331"/>
      <c r="PC24" s="331"/>
      <c r="PD24" s="333"/>
      <c r="PE24" s="494" t="str">
        <f t="shared" si="105"/>
        <v/>
      </c>
      <c r="PF24" s="342">
        <f t="shared" si="106"/>
        <v>0</v>
      </c>
      <c r="PG24" s="411"/>
      <c r="PH24" s="331"/>
      <c r="PI24" s="331"/>
      <c r="PJ24" s="331"/>
      <c r="PK24" s="333"/>
      <c r="PL24" s="494" t="str">
        <f t="shared" si="107"/>
        <v/>
      </c>
      <c r="PM24" s="342">
        <f t="shared" si="108"/>
        <v>0</v>
      </c>
      <c r="PN24" s="457"/>
      <c r="PO24" s="411"/>
      <c r="PP24" s="331"/>
      <c r="PQ24" s="331"/>
      <c r="PR24" s="331"/>
      <c r="PS24" s="333"/>
      <c r="PT24" s="494" t="str">
        <f t="shared" si="109"/>
        <v/>
      </c>
      <c r="PU24" s="342">
        <f t="shared" si="110"/>
        <v>0</v>
      </c>
      <c r="PV24" s="411"/>
      <c r="PW24" s="331"/>
      <c r="PX24" s="331"/>
      <c r="PY24" s="331"/>
      <c r="PZ24" s="333"/>
      <c r="QA24" s="494" t="str">
        <f t="shared" si="111"/>
        <v/>
      </c>
      <c r="QB24" s="342">
        <f t="shared" si="112"/>
        <v>0</v>
      </c>
      <c r="QC24" s="411"/>
      <c r="QD24" s="331"/>
      <c r="QE24" s="331"/>
      <c r="QF24" s="331"/>
      <c r="QG24" s="333"/>
      <c r="QH24" s="494" t="str">
        <f t="shared" si="113"/>
        <v/>
      </c>
      <c r="QI24" s="342">
        <f t="shared" si="114"/>
        <v>0</v>
      </c>
      <c r="QJ24" s="457"/>
      <c r="QK24" s="411"/>
      <c r="QL24" s="331"/>
      <c r="QM24" s="331"/>
      <c r="QN24" s="331"/>
      <c r="QO24" s="333"/>
      <c r="QP24" s="494" t="str">
        <f t="shared" si="115"/>
        <v/>
      </c>
      <c r="QQ24" s="342">
        <f t="shared" si="116"/>
        <v>0</v>
      </c>
      <c r="QR24" s="411"/>
      <c r="QS24" s="331"/>
      <c r="QT24" s="331"/>
      <c r="QU24" s="331"/>
      <c r="QV24" s="333"/>
      <c r="QW24" s="494" t="str">
        <f t="shared" si="117"/>
        <v/>
      </c>
      <c r="QX24" s="342">
        <f t="shared" si="118"/>
        <v>0</v>
      </c>
      <c r="QY24" s="457"/>
      <c r="QZ24" s="411"/>
      <c r="RA24" s="331"/>
      <c r="RB24" s="331"/>
      <c r="RC24" s="331"/>
      <c r="RD24" s="333"/>
      <c r="RE24" s="494" t="str">
        <f t="shared" si="119"/>
        <v/>
      </c>
      <c r="RF24" s="342">
        <f t="shared" si="120"/>
        <v>0</v>
      </c>
      <c r="RG24" s="457"/>
      <c r="RH24" s="411"/>
      <c r="RI24" s="331"/>
      <c r="RJ24" s="331"/>
      <c r="RK24" s="331"/>
      <c r="RL24" s="333"/>
      <c r="RM24" s="494" t="str">
        <f t="shared" si="121"/>
        <v/>
      </c>
      <c r="RN24" s="342">
        <f t="shared" si="122"/>
        <v>0</v>
      </c>
      <c r="RO24" s="411"/>
      <c r="RP24" s="331"/>
      <c r="RQ24" s="331"/>
      <c r="RR24" s="331"/>
      <c r="RS24" s="333"/>
      <c r="RT24" s="494" t="str">
        <f t="shared" si="123"/>
        <v/>
      </c>
      <c r="RU24" s="342">
        <f t="shared" si="124"/>
        <v>0</v>
      </c>
      <c r="RV24" s="457"/>
      <c r="RW24" s="411"/>
      <c r="RX24" s="331"/>
      <c r="RY24" s="331"/>
      <c r="RZ24" s="331"/>
      <c r="SA24" s="333"/>
      <c r="SB24" s="494" t="str">
        <f t="shared" si="125"/>
        <v/>
      </c>
      <c r="SC24" s="342">
        <f t="shared" si="126"/>
        <v>0</v>
      </c>
      <c r="SD24" s="457"/>
      <c r="SE24" s="411"/>
      <c r="SF24" s="331"/>
      <c r="SG24" s="331"/>
      <c r="SH24" s="331"/>
      <c r="SI24" s="333"/>
      <c r="SJ24" s="494" t="str">
        <f t="shared" si="127"/>
        <v/>
      </c>
      <c r="SK24" s="342">
        <f t="shared" si="128"/>
        <v>0</v>
      </c>
      <c r="SL24" s="411"/>
      <c r="SM24" s="331"/>
      <c r="SN24" s="331"/>
      <c r="SO24" s="331"/>
      <c r="SP24" s="333"/>
      <c r="SQ24" s="494" t="str">
        <f t="shared" si="129"/>
        <v/>
      </c>
      <c r="SR24" s="342">
        <f t="shared" si="130"/>
        <v>0</v>
      </c>
      <c r="SS24" s="411"/>
      <c r="ST24" s="331"/>
      <c r="SU24" s="331"/>
      <c r="SV24" s="331"/>
      <c r="SW24" s="333"/>
      <c r="SX24" s="494" t="str">
        <f t="shared" si="131"/>
        <v/>
      </c>
      <c r="SY24" s="342">
        <f t="shared" si="132"/>
        <v>0</v>
      </c>
      <c r="SZ24" s="411"/>
      <c r="TA24" s="331"/>
      <c r="TB24" s="331"/>
      <c r="TC24" s="331"/>
      <c r="TD24" s="333"/>
      <c r="TE24" s="494" t="str">
        <f t="shared" si="133"/>
        <v/>
      </c>
      <c r="TF24" s="342">
        <f t="shared" si="134"/>
        <v>0</v>
      </c>
      <c r="TG24" s="411"/>
      <c r="TH24" s="331"/>
      <c r="TI24" s="331"/>
      <c r="TJ24" s="331"/>
      <c r="TK24" s="333"/>
      <c r="TL24" s="494" t="str">
        <f t="shared" si="135"/>
        <v/>
      </c>
      <c r="TM24" s="342">
        <f t="shared" si="136"/>
        <v>0</v>
      </c>
      <c r="TN24" s="411"/>
      <c r="TO24" s="331"/>
      <c r="TP24" s="331"/>
      <c r="TQ24" s="331"/>
      <c r="TR24" s="333"/>
      <c r="TS24" s="494" t="str">
        <f t="shared" si="137"/>
        <v/>
      </c>
      <c r="TT24" s="342">
        <f t="shared" si="138"/>
        <v>0</v>
      </c>
      <c r="TU24" s="411"/>
      <c r="TV24" s="331"/>
      <c r="TW24" s="331"/>
      <c r="TX24" s="331"/>
      <c r="TY24" s="333"/>
      <c r="TZ24" s="494" t="str">
        <f t="shared" si="139"/>
        <v/>
      </c>
      <c r="UA24" s="342">
        <f t="shared" si="140"/>
        <v>0</v>
      </c>
      <c r="UB24" s="457"/>
      <c r="UC24" s="411"/>
      <c r="UD24" s="331"/>
      <c r="UE24" s="331"/>
      <c r="UF24" s="331"/>
      <c r="UG24" s="333"/>
      <c r="UH24" s="494" t="str">
        <f t="shared" si="141"/>
        <v/>
      </c>
      <c r="UI24" s="342">
        <f t="shared" si="142"/>
        <v>0</v>
      </c>
      <c r="UJ24" s="457"/>
      <c r="UK24" s="411"/>
      <c r="UL24" s="331"/>
      <c r="UM24" s="331"/>
      <c r="UN24" s="331"/>
      <c r="UO24" s="333"/>
      <c r="UP24" s="494" t="str">
        <f t="shared" si="143"/>
        <v/>
      </c>
      <c r="UQ24" s="342">
        <f t="shared" si="144"/>
        <v>0</v>
      </c>
      <c r="UR24" s="457"/>
      <c r="US24" s="411"/>
      <c r="UT24" s="331"/>
      <c r="UU24" s="331"/>
      <c r="UV24" s="331"/>
      <c r="UW24" s="333"/>
      <c r="UX24" s="494" t="str">
        <f t="shared" si="145"/>
        <v/>
      </c>
      <c r="UY24" s="342">
        <f t="shared" si="146"/>
        <v>0</v>
      </c>
      <c r="UZ24" s="457"/>
      <c r="VA24" s="411"/>
      <c r="VB24" s="331"/>
      <c r="VC24" s="331"/>
      <c r="VD24" s="331"/>
      <c r="VE24" s="333"/>
      <c r="VF24" s="494" t="str">
        <f t="shared" si="147"/>
        <v/>
      </c>
      <c r="VG24" s="342">
        <f t="shared" si="148"/>
        <v>0</v>
      </c>
      <c r="VH24" s="457"/>
      <c r="VI24" s="411"/>
      <c r="VJ24" s="331"/>
      <c r="VK24" s="331"/>
      <c r="VL24" s="331"/>
      <c r="VM24" s="333"/>
      <c r="VN24" s="494" t="str">
        <f t="shared" si="149"/>
        <v/>
      </c>
      <c r="VO24" s="342">
        <f t="shared" si="150"/>
        <v>0</v>
      </c>
      <c r="VP24" s="457"/>
      <c r="VQ24" s="411"/>
      <c r="VR24" s="331"/>
      <c r="VS24" s="331"/>
      <c r="VT24" s="331"/>
      <c r="VU24" s="333"/>
      <c r="VV24" s="494" t="str">
        <f t="shared" si="151"/>
        <v/>
      </c>
      <c r="VW24" s="342">
        <f t="shared" si="152"/>
        <v>0</v>
      </c>
      <c r="VX24" s="411"/>
      <c r="VY24" s="331"/>
      <c r="VZ24" s="331"/>
      <c r="WA24" s="331"/>
      <c r="WB24" s="333"/>
      <c r="WC24" s="494" t="str">
        <f t="shared" si="153"/>
        <v/>
      </c>
      <c r="WD24" s="342">
        <f t="shared" si="154"/>
        <v>0</v>
      </c>
      <c r="WE24" s="457"/>
      <c r="WF24" s="411"/>
      <c r="WG24" s="331"/>
      <c r="WH24" s="331"/>
      <c r="WI24" s="331"/>
      <c r="WJ24" s="333"/>
      <c r="WK24" s="494" t="str">
        <f t="shared" si="155"/>
        <v/>
      </c>
      <c r="WL24" s="342">
        <f t="shared" si="156"/>
        <v>0</v>
      </c>
      <c r="WM24" s="457"/>
      <c r="WN24" s="411"/>
      <c r="WO24" s="331"/>
      <c r="WP24" s="331"/>
      <c r="WQ24" s="331"/>
      <c r="WR24" s="333"/>
      <c r="WS24" s="494" t="str">
        <f t="shared" si="157"/>
        <v/>
      </c>
      <c r="WT24" s="342">
        <f t="shared" si="158"/>
        <v>0</v>
      </c>
      <c r="WU24" s="457"/>
      <c r="WV24" s="411"/>
      <c r="WW24" s="331"/>
      <c r="WX24" s="331"/>
      <c r="WY24" s="331"/>
      <c r="WZ24" s="333"/>
      <c r="XA24" s="494" t="str">
        <f t="shared" si="159"/>
        <v/>
      </c>
      <c r="XB24" s="342">
        <f t="shared" si="160"/>
        <v>0</v>
      </c>
      <c r="XC24" s="440">
        <v>0</v>
      </c>
    </row>
    <row r="25" spans="1:627" outlineLevel="1" x14ac:dyDescent="0.25">
      <c r="A25" s="5"/>
      <c r="B25" s="5"/>
      <c r="C25" s="485" t="s">
        <v>1732</v>
      </c>
      <c r="D25" s="272">
        <v>43412</v>
      </c>
      <c r="E25" s="444"/>
      <c r="F25" s="288" t="s">
        <v>226</v>
      </c>
      <c r="G25" s="331">
        <v>9</v>
      </c>
      <c r="H25" s="331">
        <v>18</v>
      </c>
      <c r="I25" s="331">
        <v>1</v>
      </c>
      <c r="J25" s="333"/>
      <c r="K25" s="333"/>
      <c r="L25" s="342">
        <f t="shared" si="0"/>
        <v>8</v>
      </c>
      <c r="M25" s="457"/>
      <c r="N25" s="411"/>
      <c r="O25" s="331"/>
      <c r="P25" s="331"/>
      <c r="Q25" s="331"/>
      <c r="R25" s="333"/>
      <c r="S25" s="494" t="str">
        <f t="shared" si="1"/>
        <v/>
      </c>
      <c r="T25" s="342">
        <f t="shared" si="2"/>
        <v>0</v>
      </c>
      <c r="U25" s="457"/>
      <c r="V25" s="411"/>
      <c r="W25" s="331"/>
      <c r="X25" s="331"/>
      <c r="Y25" s="331"/>
      <c r="Z25" s="333"/>
      <c r="AA25" s="494" t="str">
        <f t="shared" si="3"/>
        <v/>
      </c>
      <c r="AB25" s="342">
        <f t="shared" si="4"/>
        <v>0</v>
      </c>
      <c r="AC25" s="457"/>
      <c r="AD25" s="411"/>
      <c r="AE25" s="331"/>
      <c r="AF25" s="331"/>
      <c r="AG25" s="331"/>
      <c r="AH25" s="333"/>
      <c r="AI25" s="494" t="str">
        <f t="shared" si="5"/>
        <v/>
      </c>
      <c r="AJ25" s="342">
        <f t="shared" si="6"/>
        <v>0</v>
      </c>
      <c r="AK25" s="457"/>
      <c r="AL25" s="411"/>
      <c r="AM25" s="331"/>
      <c r="AN25" s="331"/>
      <c r="AO25" s="331"/>
      <c r="AP25" s="333"/>
      <c r="AQ25" s="494" t="str">
        <f t="shared" si="7"/>
        <v/>
      </c>
      <c r="AR25" s="342">
        <f t="shared" si="8"/>
        <v>0</v>
      </c>
      <c r="AS25" s="411"/>
      <c r="AT25" s="331"/>
      <c r="AU25" s="331"/>
      <c r="AV25" s="331"/>
      <c r="AW25" s="333"/>
      <c r="AX25" s="494" t="str">
        <f t="shared" si="9"/>
        <v/>
      </c>
      <c r="AY25" s="342">
        <f t="shared" si="10"/>
        <v>0</v>
      </c>
      <c r="AZ25" s="457"/>
      <c r="BA25" s="411"/>
      <c r="BB25" s="331"/>
      <c r="BC25" s="331"/>
      <c r="BD25" s="331"/>
      <c r="BE25" s="333"/>
      <c r="BF25" s="494" t="str">
        <f t="shared" si="11"/>
        <v/>
      </c>
      <c r="BG25" s="342">
        <f t="shared" si="12"/>
        <v>0</v>
      </c>
      <c r="BH25" s="411"/>
      <c r="BI25" s="331"/>
      <c r="BJ25" s="331"/>
      <c r="BK25" s="331"/>
      <c r="BL25" s="333"/>
      <c r="BM25" s="494" t="str">
        <f t="shared" si="13"/>
        <v/>
      </c>
      <c r="BN25" s="342">
        <f t="shared" si="14"/>
        <v>0</v>
      </c>
      <c r="BO25" s="457"/>
      <c r="BP25" s="411"/>
      <c r="BQ25" s="331"/>
      <c r="BR25" s="331"/>
      <c r="BS25" s="331"/>
      <c r="BT25" s="333"/>
      <c r="BU25" s="494" t="str">
        <f t="shared" si="15"/>
        <v/>
      </c>
      <c r="BV25" s="342">
        <f t="shared" si="16"/>
        <v>0</v>
      </c>
      <c r="BW25" s="457"/>
      <c r="BX25" s="411"/>
      <c r="BY25" s="331"/>
      <c r="BZ25" s="331"/>
      <c r="CA25" s="331"/>
      <c r="CB25" s="333"/>
      <c r="CC25" s="494" t="str">
        <f t="shared" si="17"/>
        <v/>
      </c>
      <c r="CD25" s="342">
        <f t="shared" si="18"/>
        <v>0</v>
      </c>
      <c r="CE25" s="457"/>
      <c r="CF25" s="411"/>
      <c r="CG25" s="331"/>
      <c r="CH25" s="331"/>
      <c r="CI25" s="331"/>
      <c r="CJ25" s="333"/>
      <c r="CK25" s="494" t="str">
        <f t="shared" si="19"/>
        <v/>
      </c>
      <c r="CL25" s="342">
        <f t="shared" si="20"/>
        <v>0</v>
      </c>
      <c r="CM25" s="457"/>
      <c r="CN25" s="411"/>
      <c r="CO25" s="331"/>
      <c r="CP25" s="331"/>
      <c r="CQ25" s="331"/>
      <c r="CR25" s="333"/>
      <c r="CS25" s="494" t="str">
        <f t="shared" si="21"/>
        <v/>
      </c>
      <c r="CT25" s="342">
        <f t="shared" si="22"/>
        <v>0</v>
      </c>
      <c r="CU25" s="457"/>
      <c r="CV25" s="411"/>
      <c r="CW25" s="331"/>
      <c r="CX25" s="331"/>
      <c r="CY25" s="331"/>
      <c r="CZ25" s="333"/>
      <c r="DA25" s="494" t="str">
        <f t="shared" si="23"/>
        <v/>
      </c>
      <c r="DB25" s="342">
        <f t="shared" si="24"/>
        <v>0</v>
      </c>
      <c r="DC25" s="457"/>
      <c r="DD25" s="411"/>
      <c r="DE25" s="331"/>
      <c r="DF25" s="331"/>
      <c r="DG25" s="331"/>
      <c r="DH25" s="333"/>
      <c r="DI25" s="494" t="str">
        <f t="shared" si="25"/>
        <v/>
      </c>
      <c r="DJ25" s="342">
        <f t="shared" si="26"/>
        <v>0</v>
      </c>
      <c r="DK25" s="457"/>
      <c r="DL25" s="411"/>
      <c r="DM25" s="331"/>
      <c r="DN25" s="331"/>
      <c r="DO25" s="331"/>
      <c r="DP25" s="333"/>
      <c r="DQ25" s="494" t="str">
        <f t="shared" si="27"/>
        <v/>
      </c>
      <c r="DR25" s="342">
        <f t="shared" si="28"/>
        <v>0</v>
      </c>
      <c r="DS25" s="457"/>
      <c r="DT25" s="411"/>
      <c r="DU25" s="331"/>
      <c r="DV25" s="331"/>
      <c r="DW25" s="331"/>
      <c r="DX25" s="333"/>
      <c r="DY25" s="494" t="str">
        <f t="shared" si="29"/>
        <v/>
      </c>
      <c r="DZ25" s="342">
        <f t="shared" si="30"/>
        <v>0</v>
      </c>
      <c r="EA25" s="457"/>
      <c r="EB25" s="411"/>
      <c r="EC25" s="331"/>
      <c r="ED25" s="331"/>
      <c r="EE25" s="331"/>
      <c r="EF25" s="333"/>
      <c r="EG25" s="494" t="str">
        <f t="shared" si="31"/>
        <v/>
      </c>
      <c r="EH25" s="342">
        <f t="shared" si="32"/>
        <v>0</v>
      </c>
      <c r="EI25" s="457"/>
      <c r="EJ25" s="411"/>
      <c r="EK25" s="331"/>
      <c r="EL25" s="331"/>
      <c r="EM25" s="331"/>
      <c r="EN25" s="331"/>
      <c r="EO25" s="494" t="str">
        <f t="shared" si="33"/>
        <v/>
      </c>
      <c r="EP25" s="342">
        <f t="shared" si="34"/>
        <v>0</v>
      </c>
      <c r="EQ25" s="457"/>
      <c r="ER25" s="411"/>
      <c r="ES25" s="331"/>
      <c r="ET25" s="331"/>
      <c r="EU25" s="331"/>
      <c r="EV25" s="333"/>
      <c r="EW25" s="494" t="str">
        <f t="shared" si="35"/>
        <v/>
      </c>
      <c r="EX25" s="342">
        <f t="shared" si="36"/>
        <v>0</v>
      </c>
      <c r="EY25" s="457"/>
      <c r="EZ25" s="411" t="s">
        <v>229</v>
      </c>
      <c r="FA25" s="331">
        <v>9</v>
      </c>
      <c r="FB25" s="331">
        <v>18</v>
      </c>
      <c r="FC25" s="331">
        <v>1</v>
      </c>
      <c r="FD25" s="333"/>
      <c r="FE25" s="494" t="str">
        <f t="shared" si="37"/>
        <v>Marina</v>
      </c>
      <c r="FF25" s="342">
        <f t="shared" si="38"/>
        <v>8</v>
      </c>
      <c r="FG25" s="457"/>
      <c r="FH25" s="411"/>
      <c r="FI25" s="331"/>
      <c r="FJ25" s="331"/>
      <c r="FK25" s="331"/>
      <c r="FL25" s="333"/>
      <c r="FM25" s="494" t="str">
        <f t="shared" si="39"/>
        <v/>
      </c>
      <c r="FN25" s="342">
        <f t="shared" si="40"/>
        <v>0</v>
      </c>
      <c r="FO25" s="457"/>
      <c r="FP25" s="411"/>
      <c r="FQ25" s="331"/>
      <c r="FR25" s="331"/>
      <c r="FS25" s="331"/>
      <c r="FT25" s="333"/>
      <c r="FU25" s="494" t="str">
        <f t="shared" si="41"/>
        <v/>
      </c>
      <c r="FV25" s="342">
        <f t="shared" si="42"/>
        <v>0</v>
      </c>
      <c r="FW25" s="457"/>
      <c r="FX25" s="411"/>
      <c r="FY25" s="331"/>
      <c r="FZ25" s="331"/>
      <c r="GA25" s="331"/>
      <c r="GB25" s="333"/>
      <c r="GC25" s="494" t="str">
        <f t="shared" si="43"/>
        <v/>
      </c>
      <c r="GD25" s="342">
        <f t="shared" si="44"/>
        <v>0</v>
      </c>
      <c r="GE25" s="411"/>
      <c r="GF25" s="331"/>
      <c r="GG25" s="331"/>
      <c r="GH25" s="331"/>
      <c r="GI25" s="333"/>
      <c r="GJ25" s="494" t="str">
        <f t="shared" si="45"/>
        <v/>
      </c>
      <c r="GK25" s="342">
        <f t="shared" si="46"/>
        <v>0</v>
      </c>
      <c r="GL25" s="411"/>
      <c r="GM25" s="331"/>
      <c r="GN25" s="331"/>
      <c r="GO25" s="331"/>
      <c r="GP25" s="333"/>
      <c r="GQ25" s="494" t="str">
        <f t="shared" si="47"/>
        <v/>
      </c>
      <c r="GR25" s="342">
        <f t="shared" si="48"/>
        <v>0</v>
      </c>
      <c r="GS25" s="411"/>
      <c r="GT25" s="331"/>
      <c r="GU25" s="331"/>
      <c r="GV25" s="331"/>
      <c r="GW25" s="333"/>
      <c r="GX25" s="494" t="str">
        <f t="shared" si="49"/>
        <v/>
      </c>
      <c r="GY25" s="342">
        <f t="shared" si="50"/>
        <v>0</v>
      </c>
      <c r="GZ25" s="457"/>
      <c r="HA25" s="411"/>
      <c r="HB25" s="331"/>
      <c r="HC25" s="331"/>
      <c r="HD25" s="331"/>
      <c r="HE25" s="333"/>
      <c r="HF25" s="494" t="str">
        <f t="shared" si="51"/>
        <v/>
      </c>
      <c r="HG25" s="342">
        <f t="shared" si="52"/>
        <v>0</v>
      </c>
      <c r="HH25" s="457"/>
      <c r="HI25" s="411"/>
      <c r="HJ25" s="331"/>
      <c r="HK25" s="331"/>
      <c r="HL25" s="331"/>
      <c r="HM25" s="333"/>
      <c r="HN25" s="494" t="str">
        <f t="shared" si="53"/>
        <v/>
      </c>
      <c r="HO25" s="342">
        <f t="shared" si="54"/>
        <v>0</v>
      </c>
      <c r="HP25" s="457"/>
      <c r="HQ25" s="411"/>
      <c r="HR25" s="331"/>
      <c r="HS25" s="331"/>
      <c r="HT25" s="331"/>
      <c r="HU25" s="333"/>
      <c r="HV25" s="494" t="str">
        <f t="shared" si="55"/>
        <v/>
      </c>
      <c r="HW25" s="342">
        <f t="shared" si="56"/>
        <v>0</v>
      </c>
      <c r="HX25" s="457"/>
      <c r="HY25" s="411"/>
      <c r="HZ25" s="331"/>
      <c r="IA25" s="331"/>
      <c r="IB25" s="331"/>
      <c r="IC25" s="333"/>
      <c r="ID25" s="494" t="str">
        <f t="shared" si="57"/>
        <v/>
      </c>
      <c r="IE25" s="342">
        <f t="shared" si="58"/>
        <v>0</v>
      </c>
      <c r="IF25" s="457"/>
      <c r="IG25" s="411"/>
      <c r="IH25" s="331"/>
      <c r="II25" s="331"/>
      <c r="IJ25" s="331"/>
      <c r="IK25" s="333"/>
      <c r="IL25" s="494" t="str">
        <f t="shared" si="59"/>
        <v/>
      </c>
      <c r="IM25" s="342">
        <f t="shared" si="60"/>
        <v>0</v>
      </c>
      <c r="IN25" s="457"/>
      <c r="IO25" s="411"/>
      <c r="IP25" s="331"/>
      <c r="IQ25" s="331"/>
      <c r="IR25" s="331"/>
      <c r="IS25" s="333"/>
      <c r="IT25" s="494" t="str">
        <f t="shared" si="61"/>
        <v/>
      </c>
      <c r="IU25" s="342">
        <f t="shared" si="62"/>
        <v>0</v>
      </c>
      <c r="IV25" s="457"/>
      <c r="IW25" s="411"/>
      <c r="IX25" s="331"/>
      <c r="IY25" s="331"/>
      <c r="IZ25" s="331"/>
      <c r="JA25" s="333"/>
      <c r="JB25" s="494" t="str">
        <f t="shared" si="63"/>
        <v/>
      </c>
      <c r="JC25" s="342">
        <f t="shared" si="64"/>
        <v>0</v>
      </c>
      <c r="JD25" s="457"/>
      <c r="JE25" s="411"/>
      <c r="JF25" s="331"/>
      <c r="JG25" s="331"/>
      <c r="JH25" s="331"/>
      <c r="JI25" s="333"/>
      <c r="JJ25" s="494" t="str">
        <f t="shared" si="65"/>
        <v/>
      </c>
      <c r="JK25" s="342">
        <f t="shared" si="66"/>
        <v>0</v>
      </c>
      <c r="JL25" s="457"/>
      <c r="JM25" s="411"/>
      <c r="JN25" s="331"/>
      <c r="JO25" s="331"/>
      <c r="JP25" s="331"/>
      <c r="JQ25" s="333"/>
      <c r="JR25" s="494" t="str">
        <f t="shared" si="67"/>
        <v/>
      </c>
      <c r="JS25" s="342">
        <f t="shared" si="68"/>
        <v>0</v>
      </c>
      <c r="JT25" s="457"/>
      <c r="JU25" s="411"/>
      <c r="JV25" s="331"/>
      <c r="JW25" s="331"/>
      <c r="JX25" s="331"/>
      <c r="JY25" s="333"/>
      <c r="JZ25" s="494" t="str">
        <f t="shared" si="69"/>
        <v/>
      </c>
      <c r="KA25" s="342">
        <f t="shared" si="70"/>
        <v>0</v>
      </c>
      <c r="KB25" s="457"/>
      <c r="KC25" s="411" t="s">
        <v>226</v>
      </c>
      <c r="KD25" s="331">
        <v>9</v>
      </c>
      <c r="KE25" s="331">
        <v>18</v>
      </c>
      <c r="KF25" s="331">
        <v>1</v>
      </c>
      <c r="KG25" s="333"/>
      <c r="KH25" s="494" t="str">
        <f t="shared" si="71"/>
        <v>Julie</v>
      </c>
      <c r="KI25" s="342">
        <f t="shared" si="72"/>
        <v>8</v>
      </c>
      <c r="KJ25" s="411"/>
      <c r="KK25" s="331"/>
      <c r="KL25" s="331"/>
      <c r="KM25" s="331"/>
      <c r="KN25" s="333"/>
      <c r="KO25" s="494" t="str">
        <f t="shared" si="73"/>
        <v/>
      </c>
      <c r="KP25" s="342">
        <f t="shared" si="74"/>
        <v>0</v>
      </c>
      <c r="KQ25" s="411"/>
      <c r="KR25" s="331"/>
      <c r="KS25" s="331"/>
      <c r="KT25" s="331"/>
      <c r="KU25" s="333"/>
      <c r="KV25" s="494" t="str">
        <f t="shared" si="75"/>
        <v/>
      </c>
      <c r="KW25" s="342">
        <f t="shared" si="76"/>
        <v>0</v>
      </c>
      <c r="KX25" s="411"/>
      <c r="KY25" s="331"/>
      <c r="KZ25" s="331"/>
      <c r="LA25" s="331"/>
      <c r="LB25" s="333"/>
      <c r="LC25" s="494" t="str">
        <f t="shared" si="77"/>
        <v/>
      </c>
      <c r="LD25" s="342">
        <f t="shared" si="78"/>
        <v>0</v>
      </c>
      <c r="LE25" s="411"/>
      <c r="LF25" s="331"/>
      <c r="LG25" s="331"/>
      <c r="LH25" s="331"/>
      <c r="LI25" s="333"/>
      <c r="LJ25" s="494" t="str">
        <f t="shared" si="79"/>
        <v/>
      </c>
      <c r="LK25" s="342">
        <f t="shared" si="80"/>
        <v>0</v>
      </c>
      <c r="LL25" s="411"/>
      <c r="LM25" s="331"/>
      <c r="LN25" s="331"/>
      <c r="LO25" s="331"/>
      <c r="LP25" s="333"/>
      <c r="LQ25" s="494" t="str">
        <f t="shared" si="81"/>
        <v/>
      </c>
      <c r="LR25" s="342">
        <f t="shared" si="82"/>
        <v>0</v>
      </c>
      <c r="LS25" s="411"/>
      <c r="LT25" s="331"/>
      <c r="LU25" s="331"/>
      <c r="LV25" s="331"/>
      <c r="LW25" s="333"/>
      <c r="LX25" s="494" t="str">
        <f t="shared" si="83"/>
        <v/>
      </c>
      <c r="LY25" s="342">
        <f t="shared" si="84"/>
        <v>0</v>
      </c>
      <c r="LZ25" s="411"/>
      <c r="MA25" s="331"/>
      <c r="MB25" s="331"/>
      <c r="MC25" s="331"/>
      <c r="MD25" s="333"/>
      <c r="ME25" s="494" t="str">
        <f t="shared" si="85"/>
        <v/>
      </c>
      <c r="MF25" s="342">
        <f t="shared" si="86"/>
        <v>0</v>
      </c>
      <c r="MG25" s="457"/>
      <c r="MH25" s="411"/>
      <c r="MI25" s="331"/>
      <c r="MJ25" s="331"/>
      <c r="MK25" s="331"/>
      <c r="ML25" s="333"/>
      <c r="MM25" s="494" t="str">
        <f t="shared" si="87"/>
        <v/>
      </c>
      <c r="MN25" s="342">
        <f t="shared" si="88"/>
        <v>0</v>
      </c>
      <c r="MO25" s="411"/>
      <c r="MP25" s="331"/>
      <c r="MQ25" s="331"/>
      <c r="MR25" s="331"/>
      <c r="MS25" s="333"/>
      <c r="MT25" s="494" t="str">
        <f t="shared" si="89"/>
        <v/>
      </c>
      <c r="MU25" s="342">
        <f t="shared" si="90"/>
        <v>0</v>
      </c>
      <c r="MV25" s="457"/>
      <c r="MW25" s="411"/>
      <c r="MX25" s="331"/>
      <c r="MY25" s="331"/>
      <c r="MZ25" s="331"/>
      <c r="NA25" s="333"/>
      <c r="NB25" s="494" t="str">
        <f t="shared" si="91"/>
        <v/>
      </c>
      <c r="NC25" s="342">
        <f t="shared" si="92"/>
        <v>0</v>
      </c>
      <c r="ND25" s="457"/>
      <c r="NE25" s="411"/>
      <c r="NF25" s="331"/>
      <c r="NG25" s="331"/>
      <c r="NH25" s="331"/>
      <c r="NI25" s="333"/>
      <c r="NJ25" s="494" t="str">
        <f t="shared" si="93"/>
        <v/>
      </c>
      <c r="NK25" s="342">
        <f t="shared" si="94"/>
        <v>0</v>
      </c>
      <c r="NL25" s="457"/>
      <c r="NM25" s="411"/>
      <c r="NN25" s="331"/>
      <c r="NO25" s="331"/>
      <c r="NP25" s="331"/>
      <c r="NQ25" s="333"/>
      <c r="NR25" s="494" t="str">
        <f t="shared" si="95"/>
        <v/>
      </c>
      <c r="NS25" s="342">
        <f t="shared" si="96"/>
        <v>0</v>
      </c>
      <c r="NT25" s="411"/>
      <c r="NU25" s="331"/>
      <c r="NV25" s="331"/>
      <c r="NW25" s="331"/>
      <c r="NX25" s="333"/>
      <c r="NY25" s="494" t="str">
        <f t="shared" si="97"/>
        <v/>
      </c>
      <c r="NZ25" s="342">
        <f t="shared" si="98"/>
        <v>0</v>
      </c>
      <c r="OA25" s="457"/>
      <c r="OB25" s="411"/>
      <c r="OC25" s="331"/>
      <c r="OD25" s="331"/>
      <c r="OE25" s="331"/>
      <c r="OF25" s="333"/>
      <c r="OG25" s="494" t="str">
        <f t="shared" si="99"/>
        <v/>
      </c>
      <c r="OH25" s="342">
        <f t="shared" si="100"/>
        <v>0</v>
      </c>
      <c r="OI25" s="457"/>
      <c r="OJ25" s="411"/>
      <c r="OK25" s="331"/>
      <c r="OL25" s="331"/>
      <c r="OM25" s="331"/>
      <c r="ON25" s="333"/>
      <c r="OO25" s="494" t="str">
        <f t="shared" si="101"/>
        <v/>
      </c>
      <c r="OP25" s="342">
        <f t="shared" si="102"/>
        <v>0</v>
      </c>
      <c r="OQ25" s="457"/>
      <c r="OR25" s="411"/>
      <c r="OS25" s="331"/>
      <c r="OT25" s="331"/>
      <c r="OU25" s="331"/>
      <c r="OV25" s="333"/>
      <c r="OW25" s="494" t="str">
        <f t="shared" si="103"/>
        <v/>
      </c>
      <c r="OX25" s="342">
        <f t="shared" si="104"/>
        <v>0</v>
      </c>
      <c r="OY25" s="457"/>
      <c r="OZ25" s="411"/>
      <c r="PA25" s="331"/>
      <c r="PB25" s="331"/>
      <c r="PC25" s="331"/>
      <c r="PD25" s="333"/>
      <c r="PE25" s="494" t="str">
        <f t="shared" si="105"/>
        <v/>
      </c>
      <c r="PF25" s="342">
        <f t="shared" si="106"/>
        <v>0</v>
      </c>
      <c r="PG25" s="411"/>
      <c r="PH25" s="331"/>
      <c r="PI25" s="331"/>
      <c r="PJ25" s="331"/>
      <c r="PK25" s="333"/>
      <c r="PL25" s="494" t="str">
        <f t="shared" si="107"/>
        <v/>
      </c>
      <c r="PM25" s="342">
        <f t="shared" si="108"/>
        <v>0</v>
      </c>
      <c r="PN25" s="457"/>
      <c r="PO25" s="411"/>
      <c r="PP25" s="331"/>
      <c r="PQ25" s="331"/>
      <c r="PR25" s="331"/>
      <c r="PS25" s="333"/>
      <c r="PT25" s="494" t="str">
        <f t="shared" si="109"/>
        <v/>
      </c>
      <c r="PU25" s="342">
        <f t="shared" si="110"/>
        <v>0</v>
      </c>
      <c r="PV25" s="411" t="s">
        <v>1858</v>
      </c>
      <c r="PW25" s="331">
        <v>11</v>
      </c>
      <c r="PX25" s="331">
        <v>19</v>
      </c>
      <c r="PY25" s="331"/>
      <c r="PZ25" s="333">
        <v>1</v>
      </c>
      <c r="QA25" s="494" t="str">
        <f t="shared" si="111"/>
        <v>Giulia</v>
      </c>
      <c r="QB25" s="342">
        <f t="shared" si="112"/>
        <v>7</v>
      </c>
      <c r="QC25" s="411"/>
      <c r="QD25" s="331"/>
      <c r="QE25" s="331"/>
      <c r="QF25" s="331"/>
      <c r="QG25" s="333"/>
      <c r="QH25" s="494" t="str">
        <f t="shared" si="113"/>
        <v/>
      </c>
      <c r="QI25" s="342">
        <f t="shared" si="114"/>
        <v>0</v>
      </c>
      <c r="QJ25" s="457"/>
      <c r="QK25" s="411"/>
      <c r="QL25" s="331"/>
      <c r="QM25" s="331"/>
      <c r="QN25" s="331"/>
      <c r="QO25" s="333"/>
      <c r="QP25" s="494" t="str">
        <f t="shared" si="115"/>
        <v/>
      </c>
      <c r="QQ25" s="342">
        <f t="shared" si="116"/>
        <v>0</v>
      </c>
      <c r="QR25" s="411"/>
      <c r="QS25" s="331"/>
      <c r="QT25" s="331"/>
      <c r="QU25" s="331"/>
      <c r="QV25" s="333"/>
      <c r="QW25" s="494" t="str">
        <f t="shared" si="117"/>
        <v/>
      </c>
      <c r="QX25" s="342">
        <f t="shared" si="118"/>
        <v>0</v>
      </c>
      <c r="QY25" s="457"/>
      <c r="QZ25" s="411"/>
      <c r="RA25" s="331"/>
      <c r="RB25" s="331"/>
      <c r="RC25" s="331"/>
      <c r="RD25" s="333"/>
      <c r="RE25" s="494" t="str">
        <f t="shared" si="119"/>
        <v/>
      </c>
      <c r="RF25" s="342">
        <f t="shared" si="120"/>
        <v>0</v>
      </c>
      <c r="RG25" s="457"/>
      <c r="RH25" s="411"/>
      <c r="RI25" s="331"/>
      <c r="RJ25" s="331"/>
      <c r="RK25" s="331"/>
      <c r="RL25" s="333"/>
      <c r="RM25" s="494" t="str">
        <f t="shared" si="121"/>
        <v/>
      </c>
      <c r="RN25" s="342">
        <f t="shared" si="122"/>
        <v>0</v>
      </c>
      <c r="RO25" s="411"/>
      <c r="RP25" s="331"/>
      <c r="RQ25" s="331"/>
      <c r="RR25" s="331"/>
      <c r="RS25" s="333"/>
      <c r="RT25" s="494" t="str">
        <f t="shared" si="123"/>
        <v/>
      </c>
      <c r="RU25" s="342">
        <f t="shared" si="124"/>
        <v>0</v>
      </c>
      <c r="RV25" s="457"/>
      <c r="RW25" s="411"/>
      <c r="RX25" s="331"/>
      <c r="RY25" s="331"/>
      <c r="RZ25" s="331"/>
      <c r="SA25" s="333"/>
      <c r="SB25" s="494" t="str">
        <f t="shared" si="125"/>
        <v/>
      </c>
      <c r="SC25" s="342">
        <f t="shared" si="126"/>
        <v>0</v>
      </c>
      <c r="SD25" s="457"/>
      <c r="SE25" s="411"/>
      <c r="SF25" s="331"/>
      <c r="SG25" s="331"/>
      <c r="SH25" s="331"/>
      <c r="SI25" s="333"/>
      <c r="SJ25" s="494" t="str">
        <f t="shared" si="127"/>
        <v/>
      </c>
      <c r="SK25" s="342">
        <f t="shared" si="128"/>
        <v>0</v>
      </c>
      <c r="SL25" s="411"/>
      <c r="SM25" s="331"/>
      <c r="SN25" s="331"/>
      <c r="SO25" s="331"/>
      <c r="SP25" s="333"/>
      <c r="SQ25" s="494" t="str">
        <f t="shared" si="129"/>
        <v/>
      </c>
      <c r="SR25" s="342">
        <f t="shared" si="130"/>
        <v>0</v>
      </c>
      <c r="SS25" s="411"/>
      <c r="ST25" s="331"/>
      <c r="SU25" s="331"/>
      <c r="SV25" s="331"/>
      <c r="SW25" s="333"/>
      <c r="SX25" s="494" t="str">
        <f t="shared" si="131"/>
        <v/>
      </c>
      <c r="SY25" s="342">
        <f t="shared" si="132"/>
        <v>0</v>
      </c>
      <c r="SZ25" s="411"/>
      <c r="TA25" s="331"/>
      <c r="TB25" s="331"/>
      <c r="TC25" s="331"/>
      <c r="TD25" s="333"/>
      <c r="TE25" s="494" t="str">
        <f t="shared" si="133"/>
        <v/>
      </c>
      <c r="TF25" s="342">
        <f t="shared" si="134"/>
        <v>0</v>
      </c>
      <c r="TG25" s="411"/>
      <c r="TH25" s="331"/>
      <c r="TI25" s="331"/>
      <c r="TJ25" s="331"/>
      <c r="TK25" s="333"/>
      <c r="TL25" s="494" t="str">
        <f t="shared" si="135"/>
        <v/>
      </c>
      <c r="TM25" s="342">
        <f t="shared" si="136"/>
        <v>0</v>
      </c>
      <c r="TN25" s="411"/>
      <c r="TO25" s="331"/>
      <c r="TP25" s="331"/>
      <c r="TQ25" s="331"/>
      <c r="TR25" s="333"/>
      <c r="TS25" s="494" t="str">
        <f t="shared" si="137"/>
        <v/>
      </c>
      <c r="TT25" s="342">
        <f t="shared" si="138"/>
        <v>0</v>
      </c>
      <c r="TU25" s="411"/>
      <c r="TV25" s="331"/>
      <c r="TW25" s="331"/>
      <c r="TX25" s="331"/>
      <c r="TY25" s="333"/>
      <c r="TZ25" s="494" t="str">
        <f t="shared" si="139"/>
        <v/>
      </c>
      <c r="UA25" s="342">
        <f t="shared" si="140"/>
        <v>0</v>
      </c>
      <c r="UB25" s="457"/>
      <c r="UC25" s="411"/>
      <c r="UD25" s="331"/>
      <c r="UE25" s="331"/>
      <c r="UF25" s="331"/>
      <c r="UG25" s="333"/>
      <c r="UH25" s="494" t="str">
        <f t="shared" si="141"/>
        <v/>
      </c>
      <c r="UI25" s="342">
        <f t="shared" si="142"/>
        <v>0</v>
      </c>
      <c r="UJ25" s="457"/>
      <c r="UK25" s="411"/>
      <c r="UL25" s="331"/>
      <c r="UM25" s="331"/>
      <c r="UN25" s="331"/>
      <c r="UO25" s="333"/>
      <c r="UP25" s="494" t="str">
        <f t="shared" si="143"/>
        <v/>
      </c>
      <c r="UQ25" s="342">
        <f t="shared" si="144"/>
        <v>0</v>
      </c>
      <c r="UR25" s="457"/>
      <c r="US25" s="411"/>
      <c r="UT25" s="331"/>
      <c r="UU25" s="331"/>
      <c r="UV25" s="331"/>
      <c r="UW25" s="333"/>
      <c r="UX25" s="494" t="str">
        <f t="shared" si="145"/>
        <v/>
      </c>
      <c r="UY25" s="342">
        <f t="shared" si="146"/>
        <v>0</v>
      </c>
      <c r="UZ25" s="457"/>
      <c r="VA25" s="411"/>
      <c r="VB25" s="331"/>
      <c r="VC25" s="331"/>
      <c r="VD25" s="331"/>
      <c r="VE25" s="333"/>
      <c r="VF25" s="494" t="str">
        <f t="shared" si="147"/>
        <v/>
      </c>
      <c r="VG25" s="342">
        <f t="shared" si="148"/>
        <v>0</v>
      </c>
      <c r="VH25" s="457"/>
      <c r="VI25" s="411"/>
      <c r="VJ25" s="331"/>
      <c r="VK25" s="331"/>
      <c r="VL25" s="331"/>
      <c r="VM25" s="333"/>
      <c r="VN25" s="494" t="str">
        <f t="shared" si="149"/>
        <v/>
      </c>
      <c r="VO25" s="342">
        <f t="shared" si="150"/>
        <v>0</v>
      </c>
      <c r="VP25" s="457"/>
      <c r="VQ25" s="411"/>
      <c r="VR25" s="331"/>
      <c r="VS25" s="331"/>
      <c r="VT25" s="331"/>
      <c r="VU25" s="333"/>
      <c r="VV25" s="494" t="str">
        <f t="shared" si="151"/>
        <v/>
      </c>
      <c r="VW25" s="342">
        <f t="shared" si="152"/>
        <v>0</v>
      </c>
      <c r="VX25" s="411"/>
      <c r="VY25" s="331"/>
      <c r="VZ25" s="331"/>
      <c r="WA25" s="331"/>
      <c r="WB25" s="333"/>
      <c r="WC25" s="494" t="str">
        <f t="shared" si="153"/>
        <v/>
      </c>
      <c r="WD25" s="342">
        <f t="shared" si="154"/>
        <v>0</v>
      </c>
      <c r="WE25" s="457"/>
      <c r="WF25" s="411"/>
      <c r="WG25" s="331"/>
      <c r="WH25" s="331"/>
      <c r="WI25" s="331"/>
      <c r="WJ25" s="333"/>
      <c r="WK25" s="494" t="str">
        <f t="shared" si="155"/>
        <v/>
      </c>
      <c r="WL25" s="342">
        <f t="shared" si="156"/>
        <v>0</v>
      </c>
      <c r="WM25" s="457"/>
      <c r="WN25" s="411"/>
      <c r="WO25" s="331"/>
      <c r="WP25" s="331"/>
      <c r="WQ25" s="331"/>
      <c r="WR25" s="333"/>
      <c r="WS25" s="494" t="str">
        <f t="shared" si="157"/>
        <v/>
      </c>
      <c r="WT25" s="342">
        <f t="shared" si="158"/>
        <v>0</v>
      </c>
      <c r="WU25" s="457"/>
      <c r="WV25" s="411"/>
      <c r="WW25" s="331"/>
      <c r="WX25" s="331"/>
      <c r="WY25" s="331"/>
      <c r="WZ25" s="333"/>
      <c r="XA25" s="494" t="str">
        <f t="shared" si="159"/>
        <v/>
      </c>
      <c r="XB25" s="342">
        <f t="shared" si="160"/>
        <v>0</v>
      </c>
      <c r="XC25" s="440">
        <v>0</v>
      </c>
    </row>
    <row r="26" spans="1:627" outlineLevel="1" x14ac:dyDescent="0.25">
      <c r="A26" s="5"/>
      <c r="B26" s="5"/>
      <c r="C26" s="485" t="s">
        <v>1733</v>
      </c>
      <c r="D26" s="272">
        <v>43413</v>
      </c>
      <c r="E26" s="444"/>
      <c r="F26" s="288" t="s">
        <v>229</v>
      </c>
      <c r="G26" s="331">
        <v>9</v>
      </c>
      <c r="H26" s="331">
        <v>18</v>
      </c>
      <c r="I26" s="331">
        <v>1</v>
      </c>
      <c r="J26" s="333"/>
      <c r="K26" s="333"/>
      <c r="L26" s="342">
        <f t="shared" si="0"/>
        <v>8</v>
      </c>
      <c r="M26" s="457"/>
      <c r="N26" s="411"/>
      <c r="O26" s="331"/>
      <c r="P26" s="331"/>
      <c r="Q26" s="331"/>
      <c r="R26" s="333"/>
      <c r="S26" s="494" t="str">
        <f t="shared" si="1"/>
        <v/>
      </c>
      <c r="T26" s="342">
        <f t="shared" si="2"/>
        <v>0</v>
      </c>
      <c r="U26" s="457"/>
      <c r="V26" s="411"/>
      <c r="W26" s="331"/>
      <c r="X26" s="331"/>
      <c r="Y26" s="331"/>
      <c r="Z26" s="333"/>
      <c r="AA26" s="494" t="str">
        <f t="shared" si="3"/>
        <v/>
      </c>
      <c r="AB26" s="342">
        <f t="shared" si="4"/>
        <v>0</v>
      </c>
      <c r="AC26" s="457"/>
      <c r="AD26" s="411"/>
      <c r="AE26" s="331"/>
      <c r="AF26" s="331"/>
      <c r="AG26" s="331"/>
      <c r="AH26" s="333"/>
      <c r="AI26" s="494" t="str">
        <f t="shared" si="5"/>
        <v/>
      </c>
      <c r="AJ26" s="342">
        <f t="shared" si="6"/>
        <v>0</v>
      </c>
      <c r="AK26" s="457"/>
      <c r="AL26" s="411"/>
      <c r="AM26" s="331"/>
      <c r="AN26" s="331"/>
      <c r="AO26" s="331"/>
      <c r="AP26" s="333"/>
      <c r="AQ26" s="494" t="str">
        <f t="shared" si="7"/>
        <v/>
      </c>
      <c r="AR26" s="342">
        <f t="shared" si="8"/>
        <v>0</v>
      </c>
      <c r="AS26" s="411"/>
      <c r="AT26" s="331"/>
      <c r="AU26" s="331"/>
      <c r="AV26" s="331"/>
      <c r="AW26" s="333"/>
      <c r="AX26" s="494" t="str">
        <f t="shared" si="9"/>
        <v/>
      </c>
      <c r="AY26" s="342">
        <f t="shared" si="10"/>
        <v>0</v>
      </c>
      <c r="AZ26" s="457"/>
      <c r="BA26" s="411"/>
      <c r="BB26" s="331"/>
      <c r="BC26" s="331"/>
      <c r="BD26" s="331"/>
      <c r="BE26" s="333"/>
      <c r="BF26" s="494" t="str">
        <f t="shared" si="11"/>
        <v/>
      </c>
      <c r="BG26" s="342">
        <f t="shared" si="12"/>
        <v>0</v>
      </c>
      <c r="BH26" s="411"/>
      <c r="BI26" s="331"/>
      <c r="BJ26" s="331"/>
      <c r="BK26" s="331"/>
      <c r="BL26" s="333"/>
      <c r="BM26" s="494" t="str">
        <f t="shared" si="13"/>
        <v/>
      </c>
      <c r="BN26" s="342">
        <f t="shared" si="14"/>
        <v>0</v>
      </c>
      <c r="BO26" s="457"/>
      <c r="BP26" s="411"/>
      <c r="BQ26" s="331"/>
      <c r="BR26" s="331"/>
      <c r="BS26" s="331"/>
      <c r="BT26" s="333"/>
      <c r="BU26" s="494" t="str">
        <f t="shared" si="15"/>
        <v/>
      </c>
      <c r="BV26" s="342">
        <f t="shared" si="16"/>
        <v>0</v>
      </c>
      <c r="BW26" s="457"/>
      <c r="BX26" s="411"/>
      <c r="BY26" s="331"/>
      <c r="BZ26" s="331"/>
      <c r="CA26" s="331"/>
      <c r="CB26" s="333"/>
      <c r="CC26" s="494" t="str">
        <f t="shared" si="17"/>
        <v/>
      </c>
      <c r="CD26" s="342">
        <f t="shared" si="18"/>
        <v>0</v>
      </c>
      <c r="CE26" s="457"/>
      <c r="CF26" s="411"/>
      <c r="CG26" s="331"/>
      <c r="CH26" s="331"/>
      <c r="CI26" s="331"/>
      <c r="CJ26" s="333"/>
      <c r="CK26" s="494" t="str">
        <f t="shared" si="19"/>
        <v/>
      </c>
      <c r="CL26" s="342">
        <f t="shared" si="20"/>
        <v>0</v>
      </c>
      <c r="CM26" s="457"/>
      <c r="CN26" s="411"/>
      <c r="CO26" s="331"/>
      <c r="CP26" s="331"/>
      <c r="CQ26" s="331"/>
      <c r="CR26" s="333"/>
      <c r="CS26" s="494" t="str">
        <f t="shared" si="21"/>
        <v/>
      </c>
      <c r="CT26" s="342">
        <f t="shared" si="22"/>
        <v>0</v>
      </c>
      <c r="CU26" s="457"/>
      <c r="CV26" s="411"/>
      <c r="CW26" s="331"/>
      <c r="CX26" s="331"/>
      <c r="CY26" s="331"/>
      <c r="CZ26" s="333"/>
      <c r="DA26" s="494" t="str">
        <f t="shared" si="23"/>
        <v/>
      </c>
      <c r="DB26" s="342">
        <f t="shared" si="24"/>
        <v>0</v>
      </c>
      <c r="DC26" s="457"/>
      <c r="DD26" s="411"/>
      <c r="DE26" s="331"/>
      <c r="DF26" s="331"/>
      <c r="DG26" s="331"/>
      <c r="DH26" s="333"/>
      <c r="DI26" s="494" t="str">
        <f t="shared" si="25"/>
        <v/>
      </c>
      <c r="DJ26" s="342">
        <f t="shared" si="26"/>
        <v>0</v>
      </c>
      <c r="DK26" s="457"/>
      <c r="DL26" s="411"/>
      <c r="DM26" s="331"/>
      <c r="DN26" s="331"/>
      <c r="DO26" s="331"/>
      <c r="DP26" s="333"/>
      <c r="DQ26" s="494" t="str">
        <f t="shared" si="27"/>
        <v/>
      </c>
      <c r="DR26" s="342">
        <f t="shared" si="28"/>
        <v>0</v>
      </c>
      <c r="DS26" s="457"/>
      <c r="DT26" s="411"/>
      <c r="DU26" s="331"/>
      <c r="DV26" s="331"/>
      <c r="DW26" s="331"/>
      <c r="DX26" s="333"/>
      <c r="DY26" s="494" t="str">
        <f t="shared" si="29"/>
        <v/>
      </c>
      <c r="DZ26" s="342">
        <f t="shared" si="30"/>
        <v>0</v>
      </c>
      <c r="EA26" s="457"/>
      <c r="EB26" s="411"/>
      <c r="EC26" s="331"/>
      <c r="ED26" s="331"/>
      <c r="EE26" s="331"/>
      <c r="EF26" s="333"/>
      <c r="EG26" s="494" t="str">
        <f t="shared" si="31"/>
        <v/>
      </c>
      <c r="EH26" s="342">
        <f t="shared" si="32"/>
        <v>0</v>
      </c>
      <c r="EI26" s="457"/>
      <c r="EJ26" s="411"/>
      <c r="EK26" s="331"/>
      <c r="EL26" s="331"/>
      <c r="EM26" s="331"/>
      <c r="EN26" s="331"/>
      <c r="EO26" s="494" t="str">
        <f t="shared" si="33"/>
        <v/>
      </c>
      <c r="EP26" s="342">
        <f t="shared" si="34"/>
        <v>0</v>
      </c>
      <c r="EQ26" s="457"/>
      <c r="ER26" s="411"/>
      <c r="ES26" s="331"/>
      <c r="ET26" s="331"/>
      <c r="EU26" s="331"/>
      <c r="EV26" s="333"/>
      <c r="EW26" s="494" t="str">
        <f t="shared" si="35"/>
        <v/>
      </c>
      <c r="EX26" s="342">
        <f t="shared" si="36"/>
        <v>0</v>
      </c>
      <c r="EY26" s="457"/>
      <c r="EZ26" s="411" t="s">
        <v>229</v>
      </c>
      <c r="FA26" s="331">
        <v>8</v>
      </c>
      <c r="FB26" s="331">
        <v>19</v>
      </c>
      <c r="FC26" s="331">
        <v>1</v>
      </c>
      <c r="FD26" s="333"/>
      <c r="FE26" s="494" t="str">
        <f t="shared" si="37"/>
        <v>Marina</v>
      </c>
      <c r="FF26" s="342">
        <f t="shared" si="38"/>
        <v>10</v>
      </c>
      <c r="FG26" s="457"/>
      <c r="FH26" s="411"/>
      <c r="FI26" s="331"/>
      <c r="FJ26" s="331"/>
      <c r="FK26" s="331"/>
      <c r="FL26" s="333"/>
      <c r="FM26" s="494" t="str">
        <f t="shared" si="39"/>
        <v/>
      </c>
      <c r="FN26" s="342">
        <f t="shared" si="40"/>
        <v>0</v>
      </c>
      <c r="FO26" s="457"/>
      <c r="FP26" s="411"/>
      <c r="FQ26" s="331"/>
      <c r="FR26" s="331"/>
      <c r="FS26" s="331"/>
      <c r="FT26" s="333"/>
      <c r="FU26" s="494" t="str">
        <f t="shared" si="41"/>
        <v/>
      </c>
      <c r="FV26" s="342">
        <f t="shared" si="42"/>
        <v>0</v>
      </c>
      <c r="FW26" s="457"/>
      <c r="FX26" s="411"/>
      <c r="FY26" s="331"/>
      <c r="FZ26" s="331"/>
      <c r="GA26" s="331"/>
      <c r="GB26" s="333"/>
      <c r="GC26" s="494" t="str">
        <f t="shared" si="43"/>
        <v/>
      </c>
      <c r="GD26" s="342">
        <f t="shared" si="44"/>
        <v>0</v>
      </c>
      <c r="GE26" s="411"/>
      <c r="GF26" s="331"/>
      <c r="GG26" s="331"/>
      <c r="GH26" s="331"/>
      <c r="GI26" s="333"/>
      <c r="GJ26" s="494" t="str">
        <f t="shared" si="45"/>
        <v/>
      </c>
      <c r="GK26" s="342">
        <f t="shared" si="46"/>
        <v>0</v>
      </c>
      <c r="GL26" s="411"/>
      <c r="GM26" s="331"/>
      <c r="GN26" s="331"/>
      <c r="GO26" s="331"/>
      <c r="GP26" s="333"/>
      <c r="GQ26" s="494" t="str">
        <f t="shared" si="47"/>
        <v/>
      </c>
      <c r="GR26" s="342">
        <f t="shared" si="48"/>
        <v>0</v>
      </c>
      <c r="GS26" s="411"/>
      <c r="GT26" s="331"/>
      <c r="GU26" s="331"/>
      <c r="GV26" s="331"/>
      <c r="GW26" s="333"/>
      <c r="GX26" s="494" t="str">
        <f t="shared" si="49"/>
        <v/>
      </c>
      <c r="GY26" s="342">
        <f t="shared" si="50"/>
        <v>0</v>
      </c>
      <c r="GZ26" s="457"/>
      <c r="HA26" s="411"/>
      <c r="HB26" s="331"/>
      <c r="HC26" s="331"/>
      <c r="HD26" s="331"/>
      <c r="HE26" s="333"/>
      <c r="HF26" s="494" t="str">
        <f t="shared" si="51"/>
        <v/>
      </c>
      <c r="HG26" s="342">
        <f t="shared" si="52"/>
        <v>0</v>
      </c>
      <c r="HH26" s="457"/>
      <c r="HI26" s="411"/>
      <c r="HJ26" s="331"/>
      <c r="HK26" s="331"/>
      <c r="HL26" s="331"/>
      <c r="HM26" s="333"/>
      <c r="HN26" s="494" t="str">
        <f t="shared" si="53"/>
        <v/>
      </c>
      <c r="HO26" s="342">
        <f t="shared" si="54"/>
        <v>0</v>
      </c>
      <c r="HP26" s="457"/>
      <c r="HQ26" s="411"/>
      <c r="HR26" s="331"/>
      <c r="HS26" s="331"/>
      <c r="HT26" s="331"/>
      <c r="HU26" s="333"/>
      <c r="HV26" s="494" t="str">
        <f t="shared" si="55"/>
        <v/>
      </c>
      <c r="HW26" s="342">
        <f t="shared" si="56"/>
        <v>0</v>
      </c>
      <c r="HX26" s="457"/>
      <c r="HY26" s="411"/>
      <c r="HZ26" s="331"/>
      <c r="IA26" s="331"/>
      <c r="IB26" s="331"/>
      <c r="IC26" s="333"/>
      <c r="ID26" s="494" t="str">
        <f t="shared" si="57"/>
        <v/>
      </c>
      <c r="IE26" s="342">
        <f t="shared" si="58"/>
        <v>0</v>
      </c>
      <c r="IF26" s="457"/>
      <c r="IG26" s="411"/>
      <c r="IH26" s="331"/>
      <c r="II26" s="331"/>
      <c r="IJ26" s="331"/>
      <c r="IK26" s="333"/>
      <c r="IL26" s="494" t="str">
        <f t="shared" si="59"/>
        <v/>
      </c>
      <c r="IM26" s="342">
        <f t="shared" si="60"/>
        <v>0</v>
      </c>
      <c r="IN26" s="457"/>
      <c r="IO26" s="411"/>
      <c r="IP26" s="331"/>
      <c r="IQ26" s="331"/>
      <c r="IR26" s="331"/>
      <c r="IS26" s="333"/>
      <c r="IT26" s="494" t="str">
        <f t="shared" si="61"/>
        <v/>
      </c>
      <c r="IU26" s="342">
        <f t="shared" si="62"/>
        <v>0</v>
      </c>
      <c r="IV26" s="457"/>
      <c r="IW26" s="411"/>
      <c r="IX26" s="331"/>
      <c r="IY26" s="331"/>
      <c r="IZ26" s="331"/>
      <c r="JA26" s="333"/>
      <c r="JB26" s="494" t="str">
        <f t="shared" si="63"/>
        <v/>
      </c>
      <c r="JC26" s="342">
        <f t="shared" si="64"/>
        <v>0</v>
      </c>
      <c r="JD26" s="457"/>
      <c r="JE26" s="411"/>
      <c r="JF26" s="331"/>
      <c r="JG26" s="331"/>
      <c r="JH26" s="331"/>
      <c r="JI26" s="333"/>
      <c r="JJ26" s="494" t="str">
        <f t="shared" si="65"/>
        <v/>
      </c>
      <c r="JK26" s="342">
        <f t="shared" si="66"/>
        <v>0</v>
      </c>
      <c r="JL26" s="457"/>
      <c r="JM26" s="411"/>
      <c r="JN26" s="331"/>
      <c r="JO26" s="331"/>
      <c r="JP26" s="331"/>
      <c r="JQ26" s="333"/>
      <c r="JR26" s="494" t="str">
        <f t="shared" si="67"/>
        <v/>
      </c>
      <c r="JS26" s="342">
        <f t="shared" si="68"/>
        <v>0</v>
      </c>
      <c r="JT26" s="457"/>
      <c r="JU26" s="411"/>
      <c r="JV26" s="331"/>
      <c r="JW26" s="331"/>
      <c r="JX26" s="331"/>
      <c r="JY26" s="333"/>
      <c r="JZ26" s="494" t="str">
        <f t="shared" si="69"/>
        <v/>
      </c>
      <c r="KA26" s="342">
        <f t="shared" si="70"/>
        <v>0</v>
      </c>
      <c r="KB26" s="457"/>
      <c r="KC26" s="411" t="s">
        <v>226</v>
      </c>
      <c r="KD26" s="331">
        <v>9</v>
      </c>
      <c r="KE26" s="331">
        <v>18</v>
      </c>
      <c r="KF26" s="331">
        <v>1</v>
      </c>
      <c r="KG26" s="333"/>
      <c r="KH26" s="494" t="str">
        <f t="shared" si="71"/>
        <v>Julie</v>
      </c>
      <c r="KI26" s="342">
        <f t="shared" si="72"/>
        <v>8</v>
      </c>
      <c r="KJ26" s="411"/>
      <c r="KK26" s="331"/>
      <c r="KL26" s="331"/>
      <c r="KM26" s="331"/>
      <c r="KN26" s="333"/>
      <c r="KO26" s="494" t="str">
        <f t="shared" si="73"/>
        <v/>
      </c>
      <c r="KP26" s="342">
        <f t="shared" si="74"/>
        <v>0</v>
      </c>
      <c r="KQ26" s="411"/>
      <c r="KR26" s="331"/>
      <c r="KS26" s="331"/>
      <c r="KT26" s="331"/>
      <c r="KU26" s="333"/>
      <c r="KV26" s="494" t="str">
        <f t="shared" si="75"/>
        <v/>
      </c>
      <c r="KW26" s="342">
        <f t="shared" si="76"/>
        <v>0</v>
      </c>
      <c r="KX26" s="411"/>
      <c r="KY26" s="331"/>
      <c r="KZ26" s="331"/>
      <c r="LA26" s="331"/>
      <c r="LB26" s="333"/>
      <c r="LC26" s="494" t="str">
        <f t="shared" si="77"/>
        <v/>
      </c>
      <c r="LD26" s="342">
        <f t="shared" si="78"/>
        <v>0</v>
      </c>
      <c r="LE26" s="411"/>
      <c r="LF26" s="331"/>
      <c r="LG26" s="331"/>
      <c r="LH26" s="331"/>
      <c r="LI26" s="333"/>
      <c r="LJ26" s="494" t="str">
        <f t="shared" si="79"/>
        <v/>
      </c>
      <c r="LK26" s="342">
        <f t="shared" si="80"/>
        <v>0</v>
      </c>
      <c r="LL26" s="411"/>
      <c r="LM26" s="331"/>
      <c r="LN26" s="331"/>
      <c r="LO26" s="331"/>
      <c r="LP26" s="333"/>
      <c r="LQ26" s="494" t="str">
        <f t="shared" si="81"/>
        <v/>
      </c>
      <c r="LR26" s="342">
        <f t="shared" si="82"/>
        <v>0</v>
      </c>
      <c r="LS26" s="411"/>
      <c r="LT26" s="331"/>
      <c r="LU26" s="331"/>
      <c r="LV26" s="331"/>
      <c r="LW26" s="333"/>
      <c r="LX26" s="494" t="str">
        <f t="shared" si="83"/>
        <v/>
      </c>
      <c r="LY26" s="342">
        <f t="shared" si="84"/>
        <v>0</v>
      </c>
      <c r="LZ26" s="411"/>
      <c r="MA26" s="331"/>
      <c r="MB26" s="331"/>
      <c r="MC26" s="331"/>
      <c r="MD26" s="333"/>
      <c r="ME26" s="494" t="str">
        <f t="shared" si="85"/>
        <v/>
      </c>
      <c r="MF26" s="342">
        <f t="shared" si="86"/>
        <v>0</v>
      </c>
      <c r="MG26" s="457"/>
      <c r="MH26" s="411"/>
      <c r="MI26" s="331"/>
      <c r="MJ26" s="331"/>
      <c r="MK26" s="331"/>
      <c r="ML26" s="333"/>
      <c r="MM26" s="494" t="str">
        <f t="shared" si="87"/>
        <v/>
      </c>
      <c r="MN26" s="342">
        <f t="shared" si="88"/>
        <v>0</v>
      </c>
      <c r="MO26" s="411"/>
      <c r="MP26" s="331"/>
      <c r="MQ26" s="331"/>
      <c r="MR26" s="331"/>
      <c r="MS26" s="333"/>
      <c r="MT26" s="494" t="str">
        <f t="shared" si="89"/>
        <v/>
      </c>
      <c r="MU26" s="342">
        <f t="shared" si="90"/>
        <v>0</v>
      </c>
      <c r="MV26" s="457"/>
      <c r="MW26" s="411"/>
      <c r="MX26" s="331"/>
      <c r="MY26" s="331"/>
      <c r="MZ26" s="331"/>
      <c r="NA26" s="333"/>
      <c r="NB26" s="494" t="str">
        <f t="shared" si="91"/>
        <v/>
      </c>
      <c r="NC26" s="342">
        <f t="shared" si="92"/>
        <v>0</v>
      </c>
      <c r="ND26" s="457"/>
      <c r="NE26" s="411"/>
      <c r="NF26" s="331"/>
      <c r="NG26" s="331"/>
      <c r="NH26" s="331"/>
      <c r="NI26" s="333"/>
      <c r="NJ26" s="494" t="str">
        <f t="shared" si="93"/>
        <v/>
      </c>
      <c r="NK26" s="342">
        <f t="shared" si="94"/>
        <v>0</v>
      </c>
      <c r="NL26" s="457"/>
      <c r="NM26" s="411"/>
      <c r="NN26" s="331"/>
      <c r="NO26" s="331"/>
      <c r="NP26" s="331"/>
      <c r="NQ26" s="333"/>
      <c r="NR26" s="494" t="str">
        <f t="shared" si="95"/>
        <v/>
      </c>
      <c r="NS26" s="342">
        <f t="shared" si="96"/>
        <v>0</v>
      </c>
      <c r="NT26" s="411"/>
      <c r="NU26" s="331"/>
      <c r="NV26" s="331"/>
      <c r="NW26" s="331"/>
      <c r="NX26" s="333"/>
      <c r="NY26" s="494" t="str">
        <f t="shared" si="97"/>
        <v/>
      </c>
      <c r="NZ26" s="342">
        <f t="shared" si="98"/>
        <v>0</v>
      </c>
      <c r="OA26" s="457"/>
      <c r="OB26" s="411"/>
      <c r="OC26" s="331"/>
      <c r="OD26" s="331"/>
      <c r="OE26" s="331"/>
      <c r="OF26" s="333"/>
      <c r="OG26" s="494" t="str">
        <f t="shared" si="99"/>
        <v/>
      </c>
      <c r="OH26" s="342">
        <f t="shared" si="100"/>
        <v>0</v>
      </c>
      <c r="OI26" s="457"/>
      <c r="OJ26" s="411"/>
      <c r="OK26" s="331"/>
      <c r="OL26" s="331"/>
      <c r="OM26" s="331"/>
      <c r="ON26" s="333"/>
      <c r="OO26" s="494" t="str">
        <f t="shared" si="101"/>
        <v/>
      </c>
      <c r="OP26" s="342">
        <f t="shared" si="102"/>
        <v>0</v>
      </c>
      <c r="OQ26" s="457"/>
      <c r="OR26" s="411"/>
      <c r="OS26" s="331"/>
      <c r="OT26" s="331"/>
      <c r="OU26" s="331"/>
      <c r="OV26" s="333"/>
      <c r="OW26" s="494" t="str">
        <f t="shared" si="103"/>
        <v/>
      </c>
      <c r="OX26" s="342">
        <f t="shared" si="104"/>
        <v>0</v>
      </c>
      <c r="OY26" s="457"/>
      <c r="OZ26" s="411"/>
      <c r="PA26" s="331"/>
      <c r="PB26" s="331"/>
      <c r="PC26" s="331"/>
      <c r="PD26" s="333"/>
      <c r="PE26" s="494" t="str">
        <f t="shared" si="105"/>
        <v/>
      </c>
      <c r="PF26" s="342">
        <f t="shared" si="106"/>
        <v>0</v>
      </c>
      <c r="PG26" s="411"/>
      <c r="PH26" s="331"/>
      <c r="PI26" s="331"/>
      <c r="PJ26" s="331"/>
      <c r="PK26" s="333"/>
      <c r="PL26" s="494" t="str">
        <f t="shared" si="107"/>
        <v/>
      </c>
      <c r="PM26" s="342">
        <f t="shared" si="108"/>
        <v>0</v>
      </c>
      <c r="PN26" s="457"/>
      <c r="PO26" s="411"/>
      <c r="PP26" s="331"/>
      <c r="PQ26" s="331"/>
      <c r="PR26" s="331"/>
      <c r="PS26" s="333"/>
      <c r="PT26" s="494" t="str">
        <f t="shared" si="109"/>
        <v/>
      </c>
      <c r="PU26" s="342">
        <f t="shared" si="110"/>
        <v>0</v>
      </c>
      <c r="PV26" s="411" t="s">
        <v>1858</v>
      </c>
      <c r="PW26" s="331">
        <v>11</v>
      </c>
      <c r="PX26" s="331">
        <v>19</v>
      </c>
      <c r="PY26" s="331"/>
      <c r="PZ26" s="333">
        <v>1</v>
      </c>
      <c r="QA26" s="494" t="str">
        <f t="shared" si="111"/>
        <v>Giulia</v>
      </c>
      <c r="QB26" s="342">
        <f t="shared" si="112"/>
        <v>7</v>
      </c>
      <c r="QC26" s="411"/>
      <c r="QD26" s="331"/>
      <c r="QE26" s="331"/>
      <c r="QF26" s="331"/>
      <c r="QG26" s="333"/>
      <c r="QH26" s="494" t="str">
        <f t="shared" si="113"/>
        <v/>
      </c>
      <c r="QI26" s="342">
        <f t="shared" si="114"/>
        <v>0</v>
      </c>
      <c r="QJ26" s="457"/>
      <c r="QK26" s="411"/>
      <c r="QL26" s="331"/>
      <c r="QM26" s="331"/>
      <c r="QN26" s="331"/>
      <c r="QO26" s="333"/>
      <c r="QP26" s="494" t="str">
        <f t="shared" si="115"/>
        <v/>
      </c>
      <c r="QQ26" s="342">
        <f t="shared" si="116"/>
        <v>0</v>
      </c>
      <c r="QR26" s="411"/>
      <c r="QS26" s="331"/>
      <c r="QT26" s="331"/>
      <c r="QU26" s="331"/>
      <c r="QV26" s="333"/>
      <c r="QW26" s="494" t="str">
        <f t="shared" si="117"/>
        <v/>
      </c>
      <c r="QX26" s="342">
        <f t="shared" si="118"/>
        <v>0</v>
      </c>
      <c r="QY26" s="457"/>
      <c r="QZ26" s="411"/>
      <c r="RA26" s="331"/>
      <c r="RB26" s="331"/>
      <c r="RC26" s="331"/>
      <c r="RD26" s="333"/>
      <c r="RE26" s="494" t="str">
        <f t="shared" si="119"/>
        <v/>
      </c>
      <c r="RF26" s="342">
        <f t="shared" si="120"/>
        <v>0</v>
      </c>
      <c r="RG26" s="457"/>
      <c r="RH26" s="411"/>
      <c r="RI26" s="331"/>
      <c r="RJ26" s="331"/>
      <c r="RK26" s="331"/>
      <c r="RL26" s="333"/>
      <c r="RM26" s="494" t="str">
        <f t="shared" si="121"/>
        <v/>
      </c>
      <c r="RN26" s="342">
        <f t="shared" si="122"/>
        <v>0</v>
      </c>
      <c r="RO26" s="411"/>
      <c r="RP26" s="331"/>
      <c r="RQ26" s="331"/>
      <c r="RR26" s="331"/>
      <c r="RS26" s="333"/>
      <c r="RT26" s="494" t="str">
        <f t="shared" si="123"/>
        <v/>
      </c>
      <c r="RU26" s="342">
        <f t="shared" si="124"/>
        <v>0</v>
      </c>
      <c r="RV26" s="457"/>
      <c r="RW26" s="411"/>
      <c r="RX26" s="331"/>
      <c r="RY26" s="331"/>
      <c r="RZ26" s="331"/>
      <c r="SA26" s="333"/>
      <c r="SB26" s="494" t="str">
        <f t="shared" si="125"/>
        <v/>
      </c>
      <c r="SC26" s="342">
        <f t="shared" si="126"/>
        <v>0</v>
      </c>
      <c r="SD26" s="457"/>
      <c r="SE26" s="411"/>
      <c r="SF26" s="331"/>
      <c r="SG26" s="331"/>
      <c r="SH26" s="331"/>
      <c r="SI26" s="333"/>
      <c r="SJ26" s="494" t="str">
        <f t="shared" si="127"/>
        <v/>
      </c>
      <c r="SK26" s="342">
        <f t="shared" si="128"/>
        <v>0</v>
      </c>
      <c r="SL26" s="411"/>
      <c r="SM26" s="331"/>
      <c r="SN26" s="331"/>
      <c r="SO26" s="331"/>
      <c r="SP26" s="333"/>
      <c r="SQ26" s="494" t="str">
        <f t="shared" si="129"/>
        <v/>
      </c>
      <c r="SR26" s="342">
        <f t="shared" si="130"/>
        <v>0</v>
      </c>
      <c r="SS26" s="411"/>
      <c r="ST26" s="331"/>
      <c r="SU26" s="331"/>
      <c r="SV26" s="331"/>
      <c r="SW26" s="333"/>
      <c r="SX26" s="494" t="str">
        <f t="shared" si="131"/>
        <v/>
      </c>
      <c r="SY26" s="342">
        <f t="shared" si="132"/>
        <v>0</v>
      </c>
      <c r="SZ26" s="411"/>
      <c r="TA26" s="331"/>
      <c r="TB26" s="331"/>
      <c r="TC26" s="331"/>
      <c r="TD26" s="333"/>
      <c r="TE26" s="494" t="str">
        <f t="shared" si="133"/>
        <v/>
      </c>
      <c r="TF26" s="342">
        <f t="shared" si="134"/>
        <v>0</v>
      </c>
      <c r="TG26" s="411"/>
      <c r="TH26" s="331"/>
      <c r="TI26" s="331"/>
      <c r="TJ26" s="331"/>
      <c r="TK26" s="333"/>
      <c r="TL26" s="494" t="str">
        <f t="shared" si="135"/>
        <v/>
      </c>
      <c r="TM26" s="342">
        <f t="shared" si="136"/>
        <v>0</v>
      </c>
      <c r="TN26" s="411"/>
      <c r="TO26" s="331"/>
      <c r="TP26" s="331"/>
      <c r="TQ26" s="331"/>
      <c r="TR26" s="333"/>
      <c r="TS26" s="494" t="str">
        <f t="shared" si="137"/>
        <v/>
      </c>
      <c r="TT26" s="342">
        <f t="shared" si="138"/>
        <v>0</v>
      </c>
      <c r="TU26" s="411"/>
      <c r="TV26" s="331"/>
      <c r="TW26" s="331"/>
      <c r="TX26" s="331"/>
      <c r="TY26" s="333"/>
      <c r="TZ26" s="494" t="str">
        <f t="shared" si="139"/>
        <v/>
      </c>
      <c r="UA26" s="342">
        <f t="shared" si="140"/>
        <v>0</v>
      </c>
      <c r="UB26" s="457"/>
      <c r="UC26" s="411"/>
      <c r="UD26" s="331"/>
      <c r="UE26" s="331"/>
      <c r="UF26" s="331"/>
      <c r="UG26" s="333"/>
      <c r="UH26" s="494" t="str">
        <f t="shared" si="141"/>
        <v/>
      </c>
      <c r="UI26" s="342">
        <f t="shared" si="142"/>
        <v>0</v>
      </c>
      <c r="UJ26" s="457"/>
      <c r="UK26" s="411"/>
      <c r="UL26" s="331"/>
      <c r="UM26" s="331"/>
      <c r="UN26" s="331"/>
      <c r="UO26" s="333"/>
      <c r="UP26" s="494" t="str">
        <f t="shared" si="143"/>
        <v/>
      </c>
      <c r="UQ26" s="342">
        <f t="shared" si="144"/>
        <v>0</v>
      </c>
      <c r="UR26" s="457"/>
      <c r="US26" s="411"/>
      <c r="UT26" s="331"/>
      <c r="UU26" s="331"/>
      <c r="UV26" s="331"/>
      <c r="UW26" s="333"/>
      <c r="UX26" s="494" t="str">
        <f t="shared" si="145"/>
        <v/>
      </c>
      <c r="UY26" s="342">
        <f t="shared" si="146"/>
        <v>0</v>
      </c>
      <c r="UZ26" s="457"/>
      <c r="VA26" s="411"/>
      <c r="VB26" s="331"/>
      <c r="VC26" s="331"/>
      <c r="VD26" s="331"/>
      <c r="VE26" s="333"/>
      <c r="VF26" s="494" t="str">
        <f t="shared" si="147"/>
        <v/>
      </c>
      <c r="VG26" s="342">
        <f t="shared" si="148"/>
        <v>0</v>
      </c>
      <c r="VH26" s="457"/>
      <c r="VI26" s="411"/>
      <c r="VJ26" s="331"/>
      <c r="VK26" s="331"/>
      <c r="VL26" s="331"/>
      <c r="VM26" s="333"/>
      <c r="VN26" s="494" t="str">
        <f t="shared" si="149"/>
        <v/>
      </c>
      <c r="VO26" s="342">
        <f t="shared" si="150"/>
        <v>0</v>
      </c>
      <c r="VP26" s="457"/>
      <c r="VQ26" s="411"/>
      <c r="VR26" s="331"/>
      <c r="VS26" s="331"/>
      <c r="VT26" s="331"/>
      <c r="VU26" s="333"/>
      <c r="VV26" s="494" t="str">
        <f t="shared" si="151"/>
        <v/>
      </c>
      <c r="VW26" s="342">
        <f t="shared" si="152"/>
        <v>0</v>
      </c>
      <c r="VX26" s="411"/>
      <c r="VY26" s="331"/>
      <c r="VZ26" s="331"/>
      <c r="WA26" s="331"/>
      <c r="WB26" s="333"/>
      <c r="WC26" s="494" t="str">
        <f t="shared" si="153"/>
        <v/>
      </c>
      <c r="WD26" s="342">
        <f t="shared" si="154"/>
        <v>0</v>
      </c>
      <c r="WE26" s="457"/>
      <c r="WF26" s="411"/>
      <c r="WG26" s="331"/>
      <c r="WH26" s="331"/>
      <c r="WI26" s="331"/>
      <c r="WJ26" s="333"/>
      <c r="WK26" s="494" t="str">
        <f t="shared" si="155"/>
        <v/>
      </c>
      <c r="WL26" s="342">
        <f t="shared" si="156"/>
        <v>0</v>
      </c>
      <c r="WM26" s="457"/>
      <c r="WN26" s="411"/>
      <c r="WO26" s="331"/>
      <c r="WP26" s="331"/>
      <c r="WQ26" s="331"/>
      <c r="WR26" s="333"/>
      <c r="WS26" s="494" t="str">
        <f t="shared" si="157"/>
        <v/>
      </c>
      <c r="WT26" s="342">
        <f t="shared" si="158"/>
        <v>0</v>
      </c>
      <c r="WU26" s="457"/>
      <c r="WV26" s="411"/>
      <c r="WW26" s="331"/>
      <c r="WX26" s="331"/>
      <c r="WY26" s="331"/>
      <c r="WZ26" s="333"/>
      <c r="XA26" s="494" t="str">
        <f t="shared" si="159"/>
        <v/>
      </c>
      <c r="XB26" s="342">
        <f t="shared" si="160"/>
        <v>0</v>
      </c>
      <c r="XC26" s="428">
        <v>0</v>
      </c>
    </row>
    <row r="27" spans="1:627" outlineLevel="1" x14ac:dyDescent="0.25">
      <c r="A27" s="5"/>
      <c r="B27" s="5"/>
      <c r="C27" s="485" t="s">
        <v>1734</v>
      </c>
      <c r="D27" s="272">
        <v>43414</v>
      </c>
      <c r="E27" s="444"/>
      <c r="F27" s="288"/>
      <c r="G27" s="331"/>
      <c r="H27" s="331"/>
      <c r="I27" s="331"/>
      <c r="J27" s="333"/>
      <c r="K27" s="333"/>
      <c r="L27" s="342">
        <f t="shared" si="0"/>
        <v>0</v>
      </c>
      <c r="M27" s="457"/>
      <c r="N27" s="411"/>
      <c r="O27" s="331"/>
      <c r="P27" s="331"/>
      <c r="Q27" s="331"/>
      <c r="R27" s="333"/>
      <c r="S27" s="494" t="str">
        <f t="shared" si="1"/>
        <v/>
      </c>
      <c r="T27" s="342">
        <f t="shared" si="2"/>
        <v>0</v>
      </c>
      <c r="U27" s="457"/>
      <c r="V27" s="411"/>
      <c r="W27" s="331"/>
      <c r="X27" s="331"/>
      <c r="Y27" s="331"/>
      <c r="Z27" s="333"/>
      <c r="AA27" s="494" t="str">
        <f t="shared" si="3"/>
        <v/>
      </c>
      <c r="AB27" s="342">
        <f t="shared" si="4"/>
        <v>0</v>
      </c>
      <c r="AC27" s="457"/>
      <c r="AD27" s="411"/>
      <c r="AE27" s="331"/>
      <c r="AF27" s="331"/>
      <c r="AG27" s="331"/>
      <c r="AH27" s="333"/>
      <c r="AI27" s="494" t="str">
        <f t="shared" si="5"/>
        <v/>
      </c>
      <c r="AJ27" s="342">
        <f t="shared" si="6"/>
        <v>0</v>
      </c>
      <c r="AK27" s="457"/>
      <c r="AL27" s="411"/>
      <c r="AM27" s="331"/>
      <c r="AN27" s="331"/>
      <c r="AO27" s="331"/>
      <c r="AP27" s="333"/>
      <c r="AQ27" s="494" t="str">
        <f t="shared" si="7"/>
        <v/>
      </c>
      <c r="AR27" s="342">
        <f t="shared" si="8"/>
        <v>0</v>
      </c>
      <c r="AS27" s="411"/>
      <c r="AT27" s="331"/>
      <c r="AU27" s="331"/>
      <c r="AV27" s="331"/>
      <c r="AW27" s="333"/>
      <c r="AX27" s="494" t="str">
        <f t="shared" si="9"/>
        <v/>
      </c>
      <c r="AY27" s="342">
        <f t="shared" si="10"/>
        <v>0</v>
      </c>
      <c r="AZ27" s="457"/>
      <c r="BA27" s="411"/>
      <c r="BB27" s="331"/>
      <c r="BC27" s="331"/>
      <c r="BD27" s="331"/>
      <c r="BE27" s="333"/>
      <c r="BF27" s="494" t="str">
        <f t="shared" si="11"/>
        <v/>
      </c>
      <c r="BG27" s="342">
        <f t="shared" si="12"/>
        <v>0</v>
      </c>
      <c r="BH27" s="411"/>
      <c r="BI27" s="331"/>
      <c r="BJ27" s="331"/>
      <c r="BK27" s="331"/>
      <c r="BL27" s="333"/>
      <c r="BM27" s="494" t="str">
        <f t="shared" si="13"/>
        <v/>
      </c>
      <c r="BN27" s="342">
        <f t="shared" si="14"/>
        <v>0</v>
      </c>
      <c r="BO27" s="457"/>
      <c r="BP27" s="411"/>
      <c r="BQ27" s="331"/>
      <c r="BR27" s="331"/>
      <c r="BS27" s="331"/>
      <c r="BT27" s="333"/>
      <c r="BU27" s="494" t="str">
        <f t="shared" si="15"/>
        <v/>
      </c>
      <c r="BV27" s="342">
        <f t="shared" si="16"/>
        <v>0</v>
      </c>
      <c r="BW27" s="457"/>
      <c r="BX27" s="411"/>
      <c r="BY27" s="331"/>
      <c r="BZ27" s="331"/>
      <c r="CA27" s="331"/>
      <c r="CB27" s="333"/>
      <c r="CC27" s="494" t="str">
        <f t="shared" si="17"/>
        <v/>
      </c>
      <c r="CD27" s="342">
        <f t="shared" si="18"/>
        <v>0</v>
      </c>
      <c r="CE27" s="457"/>
      <c r="CF27" s="411"/>
      <c r="CG27" s="331"/>
      <c r="CH27" s="331"/>
      <c r="CI27" s="331"/>
      <c r="CJ27" s="333"/>
      <c r="CK27" s="494" t="str">
        <f t="shared" si="19"/>
        <v/>
      </c>
      <c r="CL27" s="342">
        <f t="shared" si="20"/>
        <v>0</v>
      </c>
      <c r="CM27" s="457"/>
      <c r="CN27" s="411"/>
      <c r="CO27" s="331"/>
      <c r="CP27" s="331"/>
      <c r="CQ27" s="331"/>
      <c r="CR27" s="333"/>
      <c r="CS27" s="494" t="str">
        <f t="shared" si="21"/>
        <v/>
      </c>
      <c r="CT27" s="342">
        <f t="shared" si="22"/>
        <v>0</v>
      </c>
      <c r="CU27" s="457"/>
      <c r="CV27" s="411"/>
      <c r="CW27" s="331"/>
      <c r="CX27" s="331"/>
      <c r="CY27" s="331"/>
      <c r="CZ27" s="333"/>
      <c r="DA27" s="494" t="str">
        <f t="shared" si="23"/>
        <v/>
      </c>
      <c r="DB27" s="342">
        <f t="shared" si="24"/>
        <v>0</v>
      </c>
      <c r="DC27" s="457"/>
      <c r="DD27" s="411"/>
      <c r="DE27" s="331"/>
      <c r="DF27" s="331"/>
      <c r="DG27" s="331"/>
      <c r="DH27" s="333"/>
      <c r="DI27" s="494" t="str">
        <f t="shared" si="25"/>
        <v/>
      </c>
      <c r="DJ27" s="342">
        <f t="shared" si="26"/>
        <v>0</v>
      </c>
      <c r="DK27" s="457"/>
      <c r="DL27" s="411"/>
      <c r="DM27" s="331"/>
      <c r="DN27" s="331"/>
      <c r="DO27" s="331"/>
      <c r="DP27" s="333"/>
      <c r="DQ27" s="494" t="str">
        <f t="shared" si="27"/>
        <v/>
      </c>
      <c r="DR27" s="342">
        <f t="shared" si="28"/>
        <v>0</v>
      </c>
      <c r="DS27" s="457"/>
      <c r="DT27" s="411"/>
      <c r="DU27" s="331"/>
      <c r="DV27" s="331"/>
      <c r="DW27" s="331"/>
      <c r="DX27" s="333"/>
      <c r="DY27" s="494" t="str">
        <f t="shared" si="29"/>
        <v/>
      </c>
      <c r="DZ27" s="342">
        <f t="shared" si="30"/>
        <v>0</v>
      </c>
      <c r="EA27" s="457"/>
      <c r="EB27" s="411"/>
      <c r="EC27" s="331"/>
      <c r="ED27" s="331"/>
      <c r="EE27" s="331"/>
      <c r="EF27" s="333"/>
      <c r="EG27" s="494" t="str">
        <f t="shared" si="31"/>
        <v/>
      </c>
      <c r="EH27" s="342">
        <f t="shared" si="32"/>
        <v>0</v>
      </c>
      <c r="EI27" s="457"/>
      <c r="EJ27" s="411"/>
      <c r="EK27" s="331"/>
      <c r="EL27" s="331"/>
      <c r="EM27" s="331"/>
      <c r="EN27" s="331"/>
      <c r="EO27" s="494" t="str">
        <f t="shared" si="33"/>
        <v/>
      </c>
      <c r="EP27" s="342">
        <f t="shared" si="34"/>
        <v>0</v>
      </c>
      <c r="EQ27" s="457"/>
      <c r="ER27" s="411"/>
      <c r="ES27" s="331"/>
      <c r="ET27" s="331"/>
      <c r="EU27" s="331"/>
      <c r="EV27" s="333"/>
      <c r="EW27" s="494" t="str">
        <f t="shared" si="35"/>
        <v/>
      </c>
      <c r="EX27" s="342">
        <f t="shared" si="36"/>
        <v>0</v>
      </c>
      <c r="EY27" s="457"/>
      <c r="EZ27" s="411" t="s">
        <v>229</v>
      </c>
      <c r="FA27" s="331">
        <v>8</v>
      </c>
      <c r="FB27" s="331">
        <v>18</v>
      </c>
      <c r="FC27" s="331">
        <v>1</v>
      </c>
      <c r="FD27" s="333"/>
      <c r="FE27" s="494" t="str">
        <f t="shared" si="37"/>
        <v>Marina</v>
      </c>
      <c r="FF27" s="342">
        <f t="shared" si="38"/>
        <v>9</v>
      </c>
      <c r="FG27" s="457"/>
      <c r="FH27" s="411"/>
      <c r="FI27" s="331"/>
      <c r="FJ27" s="331"/>
      <c r="FK27" s="331"/>
      <c r="FL27" s="333"/>
      <c r="FM27" s="494" t="str">
        <f t="shared" si="39"/>
        <v/>
      </c>
      <c r="FN27" s="342">
        <f t="shared" si="40"/>
        <v>0</v>
      </c>
      <c r="FO27" s="457"/>
      <c r="FP27" s="411"/>
      <c r="FQ27" s="331"/>
      <c r="FR27" s="331"/>
      <c r="FS27" s="331"/>
      <c r="FT27" s="333"/>
      <c r="FU27" s="494" t="str">
        <f t="shared" si="41"/>
        <v/>
      </c>
      <c r="FV27" s="342">
        <f t="shared" si="42"/>
        <v>0</v>
      </c>
      <c r="FW27" s="457"/>
      <c r="FX27" s="411"/>
      <c r="FY27" s="331"/>
      <c r="FZ27" s="331"/>
      <c r="GA27" s="331"/>
      <c r="GB27" s="333"/>
      <c r="GC27" s="494" t="str">
        <f t="shared" si="43"/>
        <v/>
      </c>
      <c r="GD27" s="342">
        <f t="shared" si="44"/>
        <v>0</v>
      </c>
      <c r="GE27" s="411"/>
      <c r="GF27" s="331"/>
      <c r="GG27" s="331"/>
      <c r="GH27" s="331"/>
      <c r="GI27" s="333"/>
      <c r="GJ27" s="494" t="str">
        <f t="shared" si="45"/>
        <v/>
      </c>
      <c r="GK27" s="342">
        <f t="shared" si="46"/>
        <v>0</v>
      </c>
      <c r="GL27" s="411"/>
      <c r="GM27" s="331"/>
      <c r="GN27" s="331"/>
      <c r="GO27" s="331"/>
      <c r="GP27" s="333"/>
      <c r="GQ27" s="494" t="str">
        <f t="shared" si="47"/>
        <v/>
      </c>
      <c r="GR27" s="342">
        <f t="shared" si="48"/>
        <v>0</v>
      </c>
      <c r="GS27" s="411"/>
      <c r="GT27" s="331"/>
      <c r="GU27" s="331"/>
      <c r="GV27" s="331"/>
      <c r="GW27" s="333"/>
      <c r="GX27" s="494" t="str">
        <f t="shared" si="49"/>
        <v/>
      </c>
      <c r="GY27" s="342">
        <f t="shared" si="50"/>
        <v>0</v>
      </c>
      <c r="GZ27" s="457"/>
      <c r="HA27" s="411"/>
      <c r="HB27" s="331"/>
      <c r="HC27" s="331"/>
      <c r="HD27" s="331"/>
      <c r="HE27" s="333"/>
      <c r="HF27" s="494" t="str">
        <f t="shared" si="51"/>
        <v/>
      </c>
      <c r="HG27" s="342">
        <f t="shared" si="52"/>
        <v>0</v>
      </c>
      <c r="HH27" s="457"/>
      <c r="HI27" s="411"/>
      <c r="HJ27" s="331"/>
      <c r="HK27" s="331"/>
      <c r="HL27" s="331"/>
      <c r="HM27" s="333"/>
      <c r="HN27" s="494" t="str">
        <f t="shared" si="53"/>
        <v/>
      </c>
      <c r="HO27" s="342">
        <f t="shared" si="54"/>
        <v>0</v>
      </c>
      <c r="HP27" s="457"/>
      <c r="HQ27" s="411"/>
      <c r="HR27" s="331"/>
      <c r="HS27" s="331"/>
      <c r="HT27" s="331"/>
      <c r="HU27" s="333"/>
      <c r="HV27" s="494" t="str">
        <f t="shared" si="55"/>
        <v/>
      </c>
      <c r="HW27" s="342">
        <f t="shared" si="56"/>
        <v>0</v>
      </c>
      <c r="HX27" s="457"/>
      <c r="HY27" s="411"/>
      <c r="HZ27" s="331"/>
      <c r="IA27" s="331"/>
      <c r="IB27" s="331"/>
      <c r="IC27" s="333"/>
      <c r="ID27" s="494" t="str">
        <f t="shared" si="57"/>
        <v/>
      </c>
      <c r="IE27" s="342">
        <f t="shared" si="58"/>
        <v>0</v>
      </c>
      <c r="IF27" s="457"/>
      <c r="IG27" s="411"/>
      <c r="IH27" s="331"/>
      <c r="II27" s="331"/>
      <c r="IJ27" s="331"/>
      <c r="IK27" s="333"/>
      <c r="IL27" s="494" t="str">
        <f t="shared" si="59"/>
        <v/>
      </c>
      <c r="IM27" s="342">
        <f t="shared" si="60"/>
        <v>0</v>
      </c>
      <c r="IN27" s="457"/>
      <c r="IO27" s="411"/>
      <c r="IP27" s="331"/>
      <c r="IQ27" s="331"/>
      <c r="IR27" s="331"/>
      <c r="IS27" s="333"/>
      <c r="IT27" s="494" t="str">
        <f t="shared" si="61"/>
        <v/>
      </c>
      <c r="IU27" s="342">
        <f t="shared" si="62"/>
        <v>0</v>
      </c>
      <c r="IV27" s="457"/>
      <c r="IW27" s="411"/>
      <c r="IX27" s="331"/>
      <c r="IY27" s="331"/>
      <c r="IZ27" s="331"/>
      <c r="JA27" s="333"/>
      <c r="JB27" s="494" t="str">
        <f t="shared" si="63"/>
        <v/>
      </c>
      <c r="JC27" s="342">
        <f t="shared" si="64"/>
        <v>0</v>
      </c>
      <c r="JD27" s="457"/>
      <c r="JE27" s="411"/>
      <c r="JF27" s="331"/>
      <c r="JG27" s="331"/>
      <c r="JH27" s="331"/>
      <c r="JI27" s="333"/>
      <c r="JJ27" s="494" t="str">
        <f t="shared" si="65"/>
        <v/>
      </c>
      <c r="JK27" s="342">
        <f t="shared" si="66"/>
        <v>0</v>
      </c>
      <c r="JL27" s="457"/>
      <c r="JM27" s="411"/>
      <c r="JN27" s="331"/>
      <c r="JO27" s="331"/>
      <c r="JP27" s="331"/>
      <c r="JQ27" s="333"/>
      <c r="JR27" s="494" t="str">
        <f t="shared" si="67"/>
        <v/>
      </c>
      <c r="JS27" s="342">
        <f t="shared" si="68"/>
        <v>0</v>
      </c>
      <c r="JT27" s="457"/>
      <c r="JU27" s="411"/>
      <c r="JV27" s="331"/>
      <c r="JW27" s="331"/>
      <c r="JX27" s="331"/>
      <c r="JY27" s="333"/>
      <c r="JZ27" s="494" t="str">
        <f t="shared" si="69"/>
        <v/>
      </c>
      <c r="KA27" s="342">
        <f t="shared" si="70"/>
        <v>0</v>
      </c>
      <c r="KB27" s="457"/>
      <c r="KC27" s="411" t="s">
        <v>230</v>
      </c>
      <c r="KD27" s="331">
        <v>8</v>
      </c>
      <c r="KE27" s="331">
        <v>17</v>
      </c>
      <c r="KF27" s="331">
        <v>1</v>
      </c>
      <c r="KG27" s="333"/>
      <c r="KH27" s="494" t="str">
        <f t="shared" si="71"/>
        <v>Chloé</v>
      </c>
      <c r="KI27" s="342">
        <f t="shared" si="72"/>
        <v>8</v>
      </c>
      <c r="KJ27" s="411"/>
      <c r="KK27" s="331"/>
      <c r="KL27" s="331"/>
      <c r="KM27" s="331"/>
      <c r="KN27" s="333"/>
      <c r="KO27" s="494" t="str">
        <f t="shared" si="73"/>
        <v/>
      </c>
      <c r="KP27" s="342">
        <f t="shared" si="74"/>
        <v>0</v>
      </c>
      <c r="KQ27" s="411"/>
      <c r="KR27" s="331"/>
      <c r="KS27" s="331"/>
      <c r="KT27" s="331"/>
      <c r="KU27" s="333"/>
      <c r="KV27" s="494" t="str">
        <f t="shared" si="75"/>
        <v/>
      </c>
      <c r="KW27" s="342">
        <f t="shared" si="76"/>
        <v>0</v>
      </c>
      <c r="KX27" s="411"/>
      <c r="KY27" s="331"/>
      <c r="KZ27" s="331"/>
      <c r="LA27" s="331"/>
      <c r="LB27" s="333"/>
      <c r="LC27" s="494" t="str">
        <f t="shared" si="77"/>
        <v/>
      </c>
      <c r="LD27" s="342">
        <f t="shared" si="78"/>
        <v>0</v>
      </c>
      <c r="LE27" s="411"/>
      <c r="LF27" s="331"/>
      <c r="LG27" s="331"/>
      <c r="LH27" s="331"/>
      <c r="LI27" s="333"/>
      <c r="LJ27" s="494" t="str">
        <f t="shared" si="79"/>
        <v/>
      </c>
      <c r="LK27" s="342">
        <f t="shared" si="80"/>
        <v>0</v>
      </c>
      <c r="LL27" s="411"/>
      <c r="LM27" s="331"/>
      <c r="LN27" s="331"/>
      <c r="LO27" s="331"/>
      <c r="LP27" s="333"/>
      <c r="LQ27" s="494" t="str">
        <f t="shared" si="81"/>
        <v/>
      </c>
      <c r="LR27" s="342">
        <f t="shared" si="82"/>
        <v>0</v>
      </c>
      <c r="LS27" s="411"/>
      <c r="LT27" s="331"/>
      <c r="LU27" s="331"/>
      <c r="LV27" s="331"/>
      <c r="LW27" s="333"/>
      <c r="LX27" s="494" t="str">
        <f t="shared" si="83"/>
        <v/>
      </c>
      <c r="LY27" s="342">
        <f t="shared" si="84"/>
        <v>0</v>
      </c>
      <c r="LZ27" s="411"/>
      <c r="MA27" s="331"/>
      <c r="MB27" s="331"/>
      <c r="MC27" s="331"/>
      <c r="MD27" s="333"/>
      <c r="ME27" s="494" t="str">
        <f t="shared" si="85"/>
        <v/>
      </c>
      <c r="MF27" s="342">
        <f t="shared" si="86"/>
        <v>0</v>
      </c>
      <c r="MG27" s="457"/>
      <c r="MH27" s="411"/>
      <c r="MI27" s="331"/>
      <c r="MJ27" s="331"/>
      <c r="MK27" s="331"/>
      <c r="ML27" s="333"/>
      <c r="MM27" s="494" t="str">
        <f t="shared" si="87"/>
        <v/>
      </c>
      <c r="MN27" s="342">
        <f t="shared" si="88"/>
        <v>0</v>
      </c>
      <c r="MO27" s="411"/>
      <c r="MP27" s="331"/>
      <c r="MQ27" s="331"/>
      <c r="MR27" s="331"/>
      <c r="MS27" s="333"/>
      <c r="MT27" s="494" t="str">
        <f t="shared" si="89"/>
        <v/>
      </c>
      <c r="MU27" s="342">
        <f t="shared" si="90"/>
        <v>0</v>
      </c>
      <c r="MV27" s="457"/>
      <c r="MW27" s="411"/>
      <c r="MX27" s="331"/>
      <c r="MY27" s="331"/>
      <c r="MZ27" s="331"/>
      <c r="NA27" s="333"/>
      <c r="NB27" s="494" t="str">
        <f t="shared" si="91"/>
        <v/>
      </c>
      <c r="NC27" s="342">
        <f t="shared" si="92"/>
        <v>0</v>
      </c>
      <c r="ND27" s="457"/>
      <c r="NE27" s="411"/>
      <c r="NF27" s="331"/>
      <c r="NG27" s="331"/>
      <c r="NH27" s="331"/>
      <c r="NI27" s="333"/>
      <c r="NJ27" s="494" t="str">
        <f t="shared" si="93"/>
        <v/>
      </c>
      <c r="NK27" s="342">
        <f t="shared" si="94"/>
        <v>0</v>
      </c>
      <c r="NL27" s="457"/>
      <c r="NM27" s="411"/>
      <c r="NN27" s="331"/>
      <c r="NO27" s="331"/>
      <c r="NP27" s="331"/>
      <c r="NQ27" s="333"/>
      <c r="NR27" s="494" t="str">
        <f t="shared" si="95"/>
        <v/>
      </c>
      <c r="NS27" s="342">
        <f t="shared" si="96"/>
        <v>0</v>
      </c>
      <c r="NT27" s="411"/>
      <c r="NU27" s="331"/>
      <c r="NV27" s="331"/>
      <c r="NW27" s="331"/>
      <c r="NX27" s="333"/>
      <c r="NY27" s="494" t="str">
        <f t="shared" si="97"/>
        <v/>
      </c>
      <c r="NZ27" s="342">
        <f t="shared" si="98"/>
        <v>0</v>
      </c>
      <c r="OA27" s="457"/>
      <c r="OB27" s="411"/>
      <c r="OC27" s="331"/>
      <c r="OD27" s="331"/>
      <c r="OE27" s="331"/>
      <c r="OF27" s="333"/>
      <c r="OG27" s="494" t="str">
        <f t="shared" si="99"/>
        <v/>
      </c>
      <c r="OH27" s="342">
        <f t="shared" si="100"/>
        <v>0</v>
      </c>
      <c r="OI27" s="457"/>
      <c r="OJ27" s="411"/>
      <c r="OK27" s="331"/>
      <c r="OL27" s="331"/>
      <c r="OM27" s="331"/>
      <c r="ON27" s="333"/>
      <c r="OO27" s="494" t="str">
        <f t="shared" si="101"/>
        <v/>
      </c>
      <c r="OP27" s="342">
        <f t="shared" si="102"/>
        <v>0</v>
      </c>
      <c r="OQ27" s="457"/>
      <c r="OR27" s="411"/>
      <c r="OS27" s="331"/>
      <c r="OT27" s="331"/>
      <c r="OU27" s="331"/>
      <c r="OV27" s="333"/>
      <c r="OW27" s="494" t="str">
        <f t="shared" si="103"/>
        <v/>
      </c>
      <c r="OX27" s="342">
        <f t="shared" si="104"/>
        <v>0</v>
      </c>
      <c r="OY27" s="457"/>
      <c r="OZ27" s="411"/>
      <c r="PA27" s="331"/>
      <c r="PB27" s="331"/>
      <c r="PC27" s="331"/>
      <c r="PD27" s="333"/>
      <c r="PE27" s="494" t="str">
        <f t="shared" si="105"/>
        <v/>
      </c>
      <c r="PF27" s="342">
        <f t="shared" si="106"/>
        <v>0</v>
      </c>
      <c r="PG27" s="411"/>
      <c r="PH27" s="331"/>
      <c r="PI27" s="331"/>
      <c r="PJ27" s="331"/>
      <c r="PK27" s="333"/>
      <c r="PL27" s="494" t="str">
        <f t="shared" si="107"/>
        <v/>
      </c>
      <c r="PM27" s="342">
        <f t="shared" si="108"/>
        <v>0</v>
      </c>
      <c r="PN27" s="457"/>
      <c r="PO27" s="411"/>
      <c r="PP27" s="331"/>
      <c r="PQ27" s="331"/>
      <c r="PR27" s="331"/>
      <c r="PS27" s="333"/>
      <c r="PT27" s="494" t="str">
        <f t="shared" si="109"/>
        <v/>
      </c>
      <c r="PU27" s="342">
        <f t="shared" si="110"/>
        <v>0</v>
      </c>
      <c r="PV27" s="411" t="s">
        <v>1858</v>
      </c>
      <c r="PW27" s="331">
        <v>8</v>
      </c>
      <c r="PX27" s="331">
        <v>16</v>
      </c>
      <c r="PY27" s="331"/>
      <c r="PZ27" s="333">
        <v>1</v>
      </c>
      <c r="QA27" s="494" t="str">
        <f t="shared" si="111"/>
        <v>Giulia</v>
      </c>
      <c r="QB27" s="342">
        <f t="shared" si="112"/>
        <v>7</v>
      </c>
      <c r="QC27" s="411"/>
      <c r="QD27" s="331"/>
      <c r="QE27" s="331"/>
      <c r="QF27" s="331"/>
      <c r="QG27" s="333"/>
      <c r="QH27" s="494" t="str">
        <f t="shared" si="113"/>
        <v/>
      </c>
      <c r="QI27" s="342">
        <f t="shared" si="114"/>
        <v>0</v>
      </c>
      <c r="QJ27" s="457"/>
      <c r="QK27" s="411"/>
      <c r="QL27" s="331"/>
      <c r="QM27" s="331"/>
      <c r="QN27" s="331"/>
      <c r="QO27" s="333"/>
      <c r="QP27" s="494" t="str">
        <f t="shared" si="115"/>
        <v/>
      </c>
      <c r="QQ27" s="342">
        <f t="shared" si="116"/>
        <v>0</v>
      </c>
      <c r="QR27" s="411"/>
      <c r="QS27" s="331"/>
      <c r="QT27" s="331"/>
      <c r="QU27" s="331"/>
      <c r="QV27" s="333"/>
      <c r="QW27" s="494" t="str">
        <f t="shared" si="117"/>
        <v/>
      </c>
      <c r="QX27" s="342">
        <f t="shared" si="118"/>
        <v>0</v>
      </c>
      <c r="QY27" s="457"/>
      <c r="QZ27" s="411"/>
      <c r="RA27" s="331"/>
      <c r="RB27" s="331"/>
      <c r="RC27" s="331"/>
      <c r="RD27" s="333"/>
      <c r="RE27" s="494" t="str">
        <f t="shared" si="119"/>
        <v/>
      </c>
      <c r="RF27" s="342">
        <f t="shared" si="120"/>
        <v>0</v>
      </c>
      <c r="RG27" s="457"/>
      <c r="RH27" s="411"/>
      <c r="RI27" s="331"/>
      <c r="RJ27" s="331"/>
      <c r="RK27" s="331"/>
      <c r="RL27" s="333"/>
      <c r="RM27" s="494" t="str">
        <f t="shared" si="121"/>
        <v/>
      </c>
      <c r="RN27" s="342">
        <f t="shared" si="122"/>
        <v>0</v>
      </c>
      <c r="RO27" s="411"/>
      <c r="RP27" s="331"/>
      <c r="RQ27" s="331"/>
      <c r="RR27" s="331"/>
      <c r="RS27" s="333"/>
      <c r="RT27" s="494" t="str">
        <f t="shared" si="123"/>
        <v/>
      </c>
      <c r="RU27" s="342">
        <f t="shared" si="124"/>
        <v>0</v>
      </c>
      <c r="RV27" s="457"/>
      <c r="RW27" s="411"/>
      <c r="RX27" s="331"/>
      <c r="RY27" s="331"/>
      <c r="RZ27" s="331"/>
      <c r="SA27" s="333"/>
      <c r="SB27" s="494" t="str">
        <f t="shared" si="125"/>
        <v/>
      </c>
      <c r="SC27" s="342">
        <f t="shared" si="126"/>
        <v>0</v>
      </c>
      <c r="SD27" s="457"/>
      <c r="SE27" s="411"/>
      <c r="SF27" s="331"/>
      <c r="SG27" s="331"/>
      <c r="SH27" s="331"/>
      <c r="SI27" s="333"/>
      <c r="SJ27" s="494" t="str">
        <f t="shared" si="127"/>
        <v/>
      </c>
      <c r="SK27" s="342">
        <f t="shared" si="128"/>
        <v>0</v>
      </c>
      <c r="SL27" s="411"/>
      <c r="SM27" s="331"/>
      <c r="SN27" s="331"/>
      <c r="SO27" s="331"/>
      <c r="SP27" s="333"/>
      <c r="SQ27" s="494" t="str">
        <f t="shared" si="129"/>
        <v/>
      </c>
      <c r="SR27" s="342">
        <f t="shared" si="130"/>
        <v>0</v>
      </c>
      <c r="SS27" s="411"/>
      <c r="ST27" s="331"/>
      <c r="SU27" s="331"/>
      <c r="SV27" s="331"/>
      <c r="SW27" s="333"/>
      <c r="SX27" s="494" t="str">
        <f t="shared" si="131"/>
        <v/>
      </c>
      <c r="SY27" s="342">
        <f t="shared" si="132"/>
        <v>0</v>
      </c>
      <c r="SZ27" s="411"/>
      <c r="TA27" s="331"/>
      <c r="TB27" s="331"/>
      <c r="TC27" s="331"/>
      <c r="TD27" s="333"/>
      <c r="TE27" s="494" t="str">
        <f t="shared" si="133"/>
        <v/>
      </c>
      <c r="TF27" s="342">
        <f t="shared" si="134"/>
        <v>0</v>
      </c>
      <c r="TG27" s="411"/>
      <c r="TH27" s="331"/>
      <c r="TI27" s="331"/>
      <c r="TJ27" s="331"/>
      <c r="TK27" s="333"/>
      <c r="TL27" s="494" t="str">
        <f t="shared" si="135"/>
        <v/>
      </c>
      <c r="TM27" s="342">
        <f t="shared" si="136"/>
        <v>0</v>
      </c>
      <c r="TN27" s="411"/>
      <c r="TO27" s="331"/>
      <c r="TP27" s="331"/>
      <c r="TQ27" s="331"/>
      <c r="TR27" s="333"/>
      <c r="TS27" s="494" t="str">
        <f t="shared" si="137"/>
        <v/>
      </c>
      <c r="TT27" s="342">
        <f t="shared" si="138"/>
        <v>0</v>
      </c>
      <c r="TU27" s="411"/>
      <c r="TV27" s="331"/>
      <c r="TW27" s="331"/>
      <c r="TX27" s="331"/>
      <c r="TY27" s="333"/>
      <c r="TZ27" s="494" t="str">
        <f t="shared" si="139"/>
        <v/>
      </c>
      <c r="UA27" s="342">
        <f t="shared" si="140"/>
        <v>0</v>
      </c>
      <c r="UB27" s="457"/>
      <c r="UC27" s="411"/>
      <c r="UD27" s="331"/>
      <c r="UE27" s="331"/>
      <c r="UF27" s="331"/>
      <c r="UG27" s="333"/>
      <c r="UH27" s="494" t="str">
        <f t="shared" si="141"/>
        <v/>
      </c>
      <c r="UI27" s="342">
        <f t="shared" si="142"/>
        <v>0</v>
      </c>
      <c r="UJ27" s="457"/>
      <c r="UK27" s="411"/>
      <c r="UL27" s="331"/>
      <c r="UM27" s="331"/>
      <c r="UN27" s="331"/>
      <c r="UO27" s="333"/>
      <c r="UP27" s="494" t="str">
        <f t="shared" si="143"/>
        <v/>
      </c>
      <c r="UQ27" s="342">
        <f t="shared" si="144"/>
        <v>0</v>
      </c>
      <c r="UR27" s="457"/>
      <c r="US27" s="411"/>
      <c r="UT27" s="331"/>
      <c r="UU27" s="331"/>
      <c r="UV27" s="331"/>
      <c r="UW27" s="333"/>
      <c r="UX27" s="494" t="str">
        <f t="shared" si="145"/>
        <v/>
      </c>
      <c r="UY27" s="342">
        <f t="shared" si="146"/>
        <v>0</v>
      </c>
      <c r="UZ27" s="457"/>
      <c r="VA27" s="411"/>
      <c r="VB27" s="331"/>
      <c r="VC27" s="331"/>
      <c r="VD27" s="331"/>
      <c r="VE27" s="333"/>
      <c r="VF27" s="494" t="str">
        <f t="shared" si="147"/>
        <v/>
      </c>
      <c r="VG27" s="342">
        <f t="shared" si="148"/>
        <v>0</v>
      </c>
      <c r="VH27" s="457"/>
      <c r="VI27" s="411"/>
      <c r="VJ27" s="331"/>
      <c r="VK27" s="331"/>
      <c r="VL27" s="331"/>
      <c r="VM27" s="333"/>
      <c r="VN27" s="494" t="str">
        <f t="shared" si="149"/>
        <v/>
      </c>
      <c r="VO27" s="342">
        <f t="shared" si="150"/>
        <v>0</v>
      </c>
      <c r="VP27" s="457"/>
      <c r="VQ27" s="411"/>
      <c r="VR27" s="331"/>
      <c r="VS27" s="331"/>
      <c r="VT27" s="331"/>
      <c r="VU27" s="333"/>
      <c r="VV27" s="494" t="str">
        <f t="shared" si="151"/>
        <v/>
      </c>
      <c r="VW27" s="342">
        <f t="shared" si="152"/>
        <v>0</v>
      </c>
      <c r="VX27" s="411"/>
      <c r="VY27" s="331"/>
      <c r="VZ27" s="331"/>
      <c r="WA27" s="331"/>
      <c r="WB27" s="333"/>
      <c r="WC27" s="494" t="str">
        <f t="shared" si="153"/>
        <v/>
      </c>
      <c r="WD27" s="342">
        <f t="shared" si="154"/>
        <v>0</v>
      </c>
      <c r="WE27" s="457"/>
      <c r="WF27" s="411"/>
      <c r="WG27" s="331"/>
      <c r="WH27" s="331"/>
      <c r="WI27" s="331"/>
      <c r="WJ27" s="333"/>
      <c r="WK27" s="494" t="str">
        <f t="shared" si="155"/>
        <v/>
      </c>
      <c r="WL27" s="342">
        <f t="shared" si="156"/>
        <v>0</v>
      </c>
      <c r="WM27" s="457"/>
      <c r="WN27" s="411"/>
      <c r="WO27" s="331"/>
      <c r="WP27" s="331"/>
      <c r="WQ27" s="331"/>
      <c r="WR27" s="333"/>
      <c r="WS27" s="494" t="str">
        <f t="shared" si="157"/>
        <v/>
      </c>
      <c r="WT27" s="342">
        <f t="shared" si="158"/>
        <v>0</v>
      </c>
      <c r="WU27" s="457"/>
      <c r="WV27" s="411"/>
      <c r="WW27" s="331"/>
      <c r="WX27" s="331"/>
      <c r="WY27" s="331"/>
      <c r="WZ27" s="333"/>
      <c r="XA27" s="494" t="str">
        <f t="shared" si="159"/>
        <v/>
      </c>
      <c r="XB27" s="342">
        <f t="shared" si="160"/>
        <v>0</v>
      </c>
      <c r="XC27" s="428">
        <v>0</v>
      </c>
    </row>
    <row r="28" spans="1:627" outlineLevel="1" x14ac:dyDescent="0.25">
      <c r="A28" s="5"/>
      <c r="B28" s="5"/>
      <c r="C28" s="486" t="s">
        <v>1728</v>
      </c>
      <c r="D28" s="273">
        <v>43415</v>
      </c>
      <c r="E28" s="445"/>
      <c r="F28" s="287"/>
      <c r="G28" s="330">
        <v>9</v>
      </c>
      <c r="H28" s="330">
        <v>18</v>
      </c>
      <c r="I28" s="330">
        <v>1</v>
      </c>
      <c r="J28" s="334"/>
      <c r="K28" s="334"/>
      <c r="L28" s="341">
        <f t="shared" si="0"/>
        <v>8</v>
      </c>
      <c r="M28" s="457"/>
      <c r="N28" s="412"/>
      <c r="O28" s="330"/>
      <c r="P28" s="330"/>
      <c r="Q28" s="330"/>
      <c r="R28" s="334"/>
      <c r="S28" s="495" t="str">
        <f t="shared" si="1"/>
        <v/>
      </c>
      <c r="T28" s="341">
        <f t="shared" si="2"/>
        <v>0</v>
      </c>
      <c r="U28" s="457"/>
      <c r="V28" s="412"/>
      <c r="W28" s="330"/>
      <c r="X28" s="330"/>
      <c r="Y28" s="330"/>
      <c r="Z28" s="334"/>
      <c r="AA28" s="495" t="str">
        <f t="shared" si="3"/>
        <v/>
      </c>
      <c r="AB28" s="341">
        <f t="shared" si="4"/>
        <v>0</v>
      </c>
      <c r="AC28" s="457"/>
      <c r="AD28" s="412"/>
      <c r="AE28" s="330"/>
      <c r="AF28" s="330"/>
      <c r="AG28" s="330"/>
      <c r="AH28" s="334"/>
      <c r="AI28" s="495" t="str">
        <f t="shared" si="5"/>
        <v/>
      </c>
      <c r="AJ28" s="341">
        <f t="shared" si="6"/>
        <v>0</v>
      </c>
      <c r="AK28" s="457"/>
      <c r="AL28" s="412"/>
      <c r="AM28" s="330"/>
      <c r="AN28" s="330"/>
      <c r="AO28" s="330"/>
      <c r="AP28" s="334"/>
      <c r="AQ28" s="495" t="str">
        <f t="shared" si="7"/>
        <v/>
      </c>
      <c r="AR28" s="341">
        <f t="shared" si="8"/>
        <v>0</v>
      </c>
      <c r="AS28" s="412"/>
      <c r="AT28" s="330"/>
      <c r="AU28" s="330"/>
      <c r="AV28" s="330"/>
      <c r="AW28" s="334"/>
      <c r="AX28" s="495" t="str">
        <f t="shared" si="9"/>
        <v/>
      </c>
      <c r="AY28" s="341">
        <f t="shared" si="10"/>
        <v>0</v>
      </c>
      <c r="AZ28" s="457"/>
      <c r="BA28" s="412"/>
      <c r="BB28" s="330"/>
      <c r="BC28" s="330"/>
      <c r="BD28" s="330"/>
      <c r="BE28" s="334"/>
      <c r="BF28" s="495" t="str">
        <f t="shared" si="11"/>
        <v/>
      </c>
      <c r="BG28" s="341">
        <f t="shared" si="12"/>
        <v>0</v>
      </c>
      <c r="BH28" s="412"/>
      <c r="BI28" s="330"/>
      <c r="BJ28" s="330"/>
      <c r="BK28" s="330"/>
      <c r="BL28" s="334"/>
      <c r="BM28" s="495" t="str">
        <f t="shared" si="13"/>
        <v/>
      </c>
      <c r="BN28" s="341">
        <f t="shared" si="14"/>
        <v>0</v>
      </c>
      <c r="BO28" s="457"/>
      <c r="BP28" s="412"/>
      <c r="BQ28" s="330"/>
      <c r="BR28" s="330"/>
      <c r="BS28" s="330"/>
      <c r="BT28" s="334"/>
      <c r="BU28" s="495" t="str">
        <f t="shared" si="15"/>
        <v/>
      </c>
      <c r="BV28" s="341">
        <f t="shared" si="16"/>
        <v>0</v>
      </c>
      <c r="BW28" s="457"/>
      <c r="BX28" s="412"/>
      <c r="BY28" s="330"/>
      <c r="BZ28" s="330"/>
      <c r="CA28" s="330"/>
      <c r="CB28" s="334"/>
      <c r="CC28" s="495" t="str">
        <f t="shared" si="17"/>
        <v/>
      </c>
      <c r="CD28" s="341">
        <f t="shared" si="18"/>
        <v>0</v>
      </c>
      <c r="CE28" s="457"/>
      <c r="CF28" s="412"/>
      <c r="CG28" s="330"/>
      <c r="CH28" s="330"/>
      <c r="CI28" s="330"/>
      <c r="CJ28" s="334"/>
      <c r="CK28" s="495" t="str">
        <f t="shared" si="19"/>
        <v/>
      </c>
      <c r="CL28" s="341">
        <f t="shared" si="20"/>
        <v>0</v>
      </c>
      <c r="CM28" s="457"/>
      <c r="CN28" s="412"/>
      <c r="CO28" s="330"/>
      <c r="CP28" s="330"/>
      <c r="CQ28" s="330"/>
      <c r="CR28" s="334"/>
      <c r="CS28" s="495" t="str">
        <f t="shared" si="21"/>
        <v/>
      </c>
      <c r="CT28" s="341">
        <f t="shared" si="22"/>
        <v>0</v>
      </c>
      <c r="CU28" s="457"/>
      <c r="CV28" s="412"/>
      <c r="CW28" s="330"/>
      <c r="CX28" s="330"/>
      <c r="CY28" s="330"/>
      <c r="CZ28" s="334"/>
      <c r="DA28" s="495" t="str">
        <f t="shared" si="23"/>
        <v/>
      </c>
      <c r="DB28" s="341">
        <f t="shared" si="24"/>
        <v>0</v>
      </c>
      <c r="DC28" s="457"/>
      <c r="DD28" s="412"/>
      <c r="DE28" s="330"/>
      <c r="DF28" s="330"/>
      <c r="DG28" s="330"/>
      <c r="DH28" s="334"/>
      <c r="DI28" s="495" t="str">
        <f t="shared" si="25"/>
        <v/>
      </c>
      <c r="DJ28" s="341">
        <f t="shared" si="26"/>
        <v>0</v>
      </c>
      <c r="DK28" s="457"/>
      <c r="DL28" s="412"/>
      <c r="DM28" s="330"/>
      <c r="DN28" s="330"/>
      <c r="DO28" s="330"/>
      <c r="DP28" s="334"/>
      <c r="DQ28" s="495" t="str">
        <f t="shared" si="27"/>
        <v/>
      </c>
      <c r="DR28" s="341">
        <f t="shared" si="28"/>
        <v>0</v>
      </c>
      <c r="DS28" s="457"/>
      <c r="DT28" s="412"/>
      <c r="DU28" s="330"/>
      <c r="DV28" s="330"/>
      <c r="DW28" s="330"/>
      <c r="DX28" s="334"/>
      <c r="DY28" s="495" t="str">
        <f t="shared" si="29"/>
        <v/>
      </c>
      <c r="DZ28" s="341">
        <f t="shared" si="30"/>
        <v>0</v>
      </c>
      <c r="EA28" s="457"/>
      <c r="EB28" s="412"/>
      <c r="EC28" s="330"/>
      <c r="ED28" s="330"/>
      <c r="EE28" s="330"/>
      <c r="EF28" s="334"/>
      <c r="EG28" s="495" t="str">
        <f t="shared" si="31"/>
        <v/>
      </c>
      <c r="EH28" s="341">
        <f t="shared" si="32"/>
        <v>0</v>
      </c>
      <c r="EI28" s="457"/>
      <c r="EJ28" s="412"/>
      <c r="EK28" s="330"/>
      <c r="EL28" s="330"/>
      <c r="EM28" s="330"/>
      <c r="EN28" s="330"/>
      <c r="EO28" s="495" t="str">
        <f t="shared" si="33"/>
        <v/>
      </c>
      <c r="EP28" s="341">
        <f t="shared" si="34"/>
        <v>0</v>
      </c>
      <c r="EQ28" s="457"/>
      <c r="ER28" s="412"/>
      <c r="ES28" s="330"/>
      <c r="ET28" s="330"/>
      <c r="EU28" s="330"/>
      <c r="EV28" s="334"/>
      <c r="EW28" s="495" t="str">
        <f t="shared" si="35"/>
        <v/>
      </c>
      <c r="EX28" s="341">
        <f t="shared" si="36"/>
        <v>0</v>
      </c>
      <c r="EY28" s="457"/>
      <c r="EZ28" s="412" t="s">
        <v>229</v>
      </c>
      <c r="FA28" s="330">
        <v>14</v>
      </c>
      <c r="FB28" s="330">
        <v>18</v>
      </c>
      <c r="FC28" s="330"/>
      <c r="FD28" s="334"/>
      <c r="FE28" s="495" t="str">
        <f t="shared" si="37"/>
        <v>Marina</v>
      </c>
      <c r="FF28" s="341">
        <f t="shared" si="38"/>
        <v>4</v>
      </c>
      <c r="FG28" s="457"/>
      <c r="FH28" s="412"/>
      <c r="FI28" s="330"/>
      <c r="FJ28" s="330"/>
      <c r="FK28" s="330"/>
      <c r="FL28" s="334"/>
      <c r="FM28" s="495" t="str">
        <f t="shared" si="39"/>
        <v/>
      </c>
      <c r="FN28" s="341">
        <f t="shared" si="40"/>
        <v>0</v>
      </c>
      <c r="FO28" s="457"/>
      <c r="FP28" s="412"/>
      <c r="FQ28" s="330"/>
      <c r="FR28" s="330"/>
      <c r="FS28" s="330"/>
      <c r="FT28" s="334"/>
      <c r="FU28" s="495" t="str">
        <f t="shared" si="41"/>
        <v/>
      </c>
      <c r="FV28" s="341">
        <f t="shared" si="42"/>
        <v>0</v>
      </c>
      <c r="FW28" s="457"/>
      <c r="FX28" s="412"/>
      <c r="FY28" s="330"/>
      <c r="FZ28" s="330"/>
      <c r="GA28" s="330"/>
      <c r="GB28" s="334"/>
      <c r="GC28" s="495" t="str">
        <f t="shared" si="43"/>
        <v/>
      </c>
      <c r="GD28" s="341">
        <f t="shared" si="44"/>
        <v>0</v>
      </c>
      <c r="GE28" s="412"/>
      <c r="GF28" s="330"/>
      <c r="GG28" s="330"/>
      <c r="GH28" s="330"/>
      <c r="GI28" s="334"/>
      <c r="GJ28" s="495" t="str">
        <f t="shared" si="45"/>
        <v/>
      </c>
      <c r="GK28" s="341">
        <f t="shared" si="46"/>
        <v>0</v>
      </c>
      <c r="GL28" s="412"/>
      <c r="GM28" s="330"/>
      <c r="GN28" s="330"/>
      <c r="GO28" s="330"/>
      <c r="GP28" s="334"/>
      <c r="GQ28" s="495" t="str">
        <f t="shared" si="47"/>
        <v/>
      </c>
      <c r="GR28" s="341">
        <f t="shared" si="48"/>
        <v>0</v>
      </c>
      <c r="GS28" s="412"/>
      <c r="GT28" s="330"/>
      <c r="GU28" s="330"/>
      <c r="GV28" s="330"/>
      <c r="GW28" s="334"/>
      <c r="GX28" s="495" t="str">
        <f t="shared" si="49"/>
        <v/>
      </c>
      <c r="GY28" s="341">
        <f t="shared" si="50"/>
        <v>0</v>
      </c>
      <c r="GZ28" s="457"/>
      <c r="HA28" s="412"/>
      <c r="HB28" s="330"/>
      <c r="HC28" s="330"/>
      <c r="HD28" s="330"/>
      <c r="HE28" s="334"/>
      <c r="HF28" s="495" t="str">
        <f t="shared" si="51"/>
        <v/>
      </c>
      <c r="HG28" s="341">
        <f t="shared" si="52"/>
        <v>0</v>
      </c>
      <c r="HH28" s="457"/>
      <c r="HI28" s="412"/>
      <c r="HJ28" s="330"/>
      <c r="HK28" s="330"/>
      <c r="HL28" s="330"/>
      <c r="HM28" s="334"/>
      <c r="HN28" s="495" t="str">
        <f t="shared" si="53"/>
        <v/>
      </c>
      <c r="HO28" s="341">
        <f t="shared" si="54"/>
        <v>0</v>
      </c>
      <c r="HP28" s="457"/>
      <c r="HQ28" s="412"/>
      <c r="HR28" s="330"/>
      <c r="HS28" s="330"/>
      <c r="HT28" s="330"/>
      <c r="HU28" s="334"/>
      <c r="HV28" s="495" t="str">
        <f t="shared" si="55"/>
        <v/>
      </c>
      <c r="HW28" s="341">
        <f t="shared" si="56"/>
        <v>0</v>
      </c>
      <c r="HX28" s="457"/>
      <c r="HY28" s="412"/>
      <c r="HZ28" s="330"/>
      <c r="IA28" s="330"/>
      <c r="IB28" s="330"/>
      <c r="IC28" s="334"/>
      <c r="ID28" s="495" t="str">
        <f t="shared" si="57"/>
        <v/>
      </c>
      <c r="IE28" s="341">
        <f t="shared" si="58"/>
        <v>0</v>
      </c>
      <c r="IF28" s="457"/>
      <c r="IG28" s="412"/>
      <c r="IH28" s="330"/>
      <c r="II28" s="330"/>
      <c r="IJ28" s="330"/>
      <c r="IK28" s="334"/>
      <c r="IL28" s="495" t="str">
        <f t="shared" si="59"/>
        <v/>
      </c>
      <c r="IM28" s="341">
        <f t="shared" si="60"/>
        <v>0</v>
      </c>
      <c r="IN28" s="457"/>
      <c r="IO28" s="412"/>
      <c r="IP28" s="330"/>
      <c r="IQ28" s="330"/>
      <c r="IR28" s="330"/>
      <c r="IS28" s="334"/>
      <c r="IT28" s="495" t="str">
        <f t="shared" si="61"/>
        <v/>
      </c>
      <c r="IU28" s="341">
        <f t="shared" si="62"/>
        <v>0</v>
      </c>
      <c r="IV28" s="457"/>
      <c r="IW28" s="412"/>
      <c r="IX28" s="330"/>
      <c r="IY28" s="330"/>
      <c r="IZ28" s="330"/>
      <c r="JA28" s="334"/>
      <c r="JB28" s="495" t="str">
        <f t="shared" si="63"/>
        <v/>
      </c>
      <c r="JC28" s="341">
        <f t="shared" si="64"/>
        <v>0</v>
      </c>
      <c r="JD28" s="457"/>
      <c r="JE28" s="412"/>
      <c r="JF28" s="330"/>
      <c r="JG28" s="330"/>
      <c r="JH28" s="330"/>
      <c r="JI28" s="334"/>
      <c r="JJ28" s="495" t="str">
        <f t="shared" si="65"/>
        <v/>
      </c>
      <c r="JK28" s="341">
        <f t="shared" si="66"/>
        <v>0</v>
      </c>
      <c r="JL28" s="457"/>
      <c r="JM28" s="412"/>
      <c r="JN28" s="330"/>
      <c r="JO28" s="330"/>
      <c r="JP28" s="330"/>
      <c r="JQ28" s="334"/>
      <c r="JR28" s="495" t="str">
        <f t="shared" si="67"/>
        <v/>
      </c>
      <c r="JS28" s="341">
        <f t="shared" si="68"/>
        <v>0</v>
      </c>
      <c r="JT28" s="457"/>
      <c r="JU28" s="412"/>
      <c r="JV28" s="330"/>
      <c r="JW28" s="330"/>
      <c r="JX28" s="330"/>
      <c r="JY28" s="334"/>
      <c r="JZ28" s="495" t="str">
        <f t="shared" si="69"/>
        <v/>
      </c>
      <c r="KA28" s="341">
        <f t="shared" si="70"/>
        <v>0</v>
      </c>
      <c r="KB28" s="457"/>
      <c r="KC28" s="412" t="s">
        <v>230</v>
      </c>
      <c r="KD28" s="330">
        <v>10</v>
      </c>
      <c r="KE28" s="330">
        <v>19</v>
      </c>
      <c r="KF28" s="330">
        <v>1</v>
      </c>
      <c r="KG28" s="334"/>
      <c r="KH28" s="495" t="str">
        <f t="shared" si="71"/>
        <v>Chloé</v>
      </c>
      <c r="KI28" s="341">
        <f t="shared" si="72"/>
        <v>8</v>
      </c>
      <c r="KJ28" s="412"/>
      <c r="KK28" s="330"/>
      <c r="KL28" s="330"/>
      <c r="KM28" s="330"/>
      <c r="KN28" s="334"/>
      <c r="KO28" s="495" t="str">
        <f t="shared" si="73"/>
        <v/>
      </c>
      <c r="KP28" s="341">
        <f t="shared" si="74"/>
        <v>0</v>
      </c>
      <c r="KQ28" s="412"/>
      <c r="KR28" s="330"/>
      <c r="KS28" s="330"/>
      <c r="KT28" s="330"/>
      <c r="KU28" s="334"/>
      <c r="KV28" s="495" t="str">
        <f t="shared" si="75"/>
        <v/>
      </c>
      <c r="KW28" s="341">
        <f t="shared" si="76"/>
        <v>0</v>
      </c>
      <c r="KX28" s="412"/>
      <c r="KY28" s="330"/>
      <c r="KZ28" s="330"/>
      <c r="LA28" s="330"/>
      <c r="LB28" s="334"/>
      <c r="LC28" s="495" t="str">
        <f t="shared" si="77"/>
        <v/>
      </c>
      <c r="LD28" s="341">
        <f t="shared" si="78"/>
        <v>0</v>
      </c>
      <c r="LE28" s="412"/>
      <c r="LF28" s="330"/>
      <c r="LG28" s="330"/>
      <c r="LH28" s="330"/>
      <c r="LI28" s="334"/>
      <c r="LJ28" s="495" t="str">
        <f t="shared" si="79"/>
        <v/>
      </c>
      <c r="LK28" s="341">
        <f t="shared" si="80"/>
        <v>0</v>
      </c>
      <c r="LL28" s="412"/>
      <c r="LM28" s="330"/>
      <c r="LN28" s="330"/>
      <c r="LO28" s="330"/>
      <c r="LP28" s="334"/>
      <c r="LQ28" s="495" t="str">
        <f t="shared" si="81"/>
        <v/>
      </c>
      <c r="LR28" s="341">
        <f t="shared" si="82"/>
        <v>0</v>
      </c>
      <c r="LS28" s="412"/>
      <c r="LT28" s="330"/>
      <c r="LU28" s="330"/>
      <c r="LV28" s="330"/>
      <c r="LW28" s="334"/>
      <c r="LX28" s="495" t="str">
        <f t="shared" si="83"/>
        <v/>
      </c>
      <c r="LY28" s="341">
        <f t="shared" si="84"/>
        <v>0</v>
      </c>
      <c r="LZ28" s="412"/>
      <c r="MA28" s="330"/>
      <c r="MB28" s="330"/>
      <c r="MC28" s="330"/>
      <c r="MD28" s="334"/>
      <c r="ME28" s="495" t="str">
        <f t="shared" si="85"/>
        <v/>
      </c>
      <c r="MF28" s="341">
        <f t="shared" si="86"/>
        <v>0</v>
      </c>
      <c r="MG28" s="457"/>
      <c r="MH28" s="412"/>
      <c r="MI28" s="330"/>
      <c r="MJ28" s="330"/>
      <c r="MK28" s="330"/>
      <c r="ML28" s="334"/>
      <c r="MM28" s="495" t="str">
        <f t="shared" si="87"/>
        <v/>
      </c>
      <c r="MN28" s="341">
        <f t="shared" si="88"/>
        <v>0</v>
      </c>
      <c r="MO28" s="412"/>
      <c r="MP28" s="330"/>
      <c r="MQ28" s="330"/>
      <c r="MR28" s="330"/>
      <c r="MS28" s="334"/>
      <c r="MT28" s="495" t="str">
        <f t="shared" si="89"/>
        <v/>
      </c>
      <c r="MU28" s="341">
        <f t="shared" si="90"/>
        <v>0</v>
      </c>
      <c r="MV28" s="457"/>
      <c r="MW28" s="412"/>
      <c r="MX28" s="330"/>
      <c r="MY28" s="330"/>
      <c r="MZ28" s="330"/>
      <c r="NA28" s="334"/>
      <c r="NB28" s="495" t="str">
        <f t="shared" si="91"/>
        <v/>
      </c>
      <c r="NC28" s="341">
        <f t="shared" si="92"/>
        <v>0</v>
      </c>
      <c r="ND28" s="457"/>
      <c r="NE28" s="412"/>
      <c r="NF28" s="330"/>
      <c r="NG28" s="330"/>
      <c r="NH28" s="330"/>
      <c r="NI28" s="334"/>
      <c r="NJ28" s="495" t="str">
        <f t="shared" si="93"/>
        <v/>
      </c>
      <c r="NK28" s="341">
        <f t="shared" si="94"/>
        <v>0</v>
      </c>
      <c r="NL28" s="457"/>
      <c r="NM28" s="412"/>
      <c r="NN28" s="330"/>
      <c r="NO28" s="330"/>
      <c r="NP28" s="330"/>
      <c r="NQ28" s="334"/>
      <c r="NR28" s="495" t="str">
        <f t="shared" si="95"/>
        <v/>
      </c>
      <c r="NS28" s="341">
        <f t="shared" si="96"/>
        <v>0</v>
      </c>
      <c r="NT28" s="412"/>
      <c r="NU28" s="330"/>
      <c r="NV28" s="330"/>
      <c r="NW28" s="330"/>
      <c r="NX28" s="334"/>
      <c r="NY28" s="495" t="str">
        <f t="shared" si="97"/>
        <v/>
      </c>
      <c r="NZ28" s="341">
        <f t="shared" si="98"/>
        <v>0</v>
      </c>
      <c r="OA28" s="457"/>
      <c r="OB28" s="412"/>
      <c r="OC28" s="330"/>
      <c r="OD28" s="330"/>
      <c r="OE28" s="330"/>
      <c r="OF28" s="334"/>
      <c r="OG28" s="495" t="str">
        <f t="shared" si="99"/>
        <v/>
      </c>
      <c r="OH28" s="341">
        <f t="shared" si="100"/>
        <v>0</v>
      </c>
      <c r="OI28" s="457"/>
      <c r="OJ28" s="412"/>
      <c r="OK28" s="330"/>
      <c r="OL28" s="330"/>
      <c r="OM28" s="330"/>
      <c r="ON28" s="334"/>
      <c r="OO28" s="495" t="str">
        <f t="shared" si="101"/>
        <v/>
      </c>
      <c r="OP28" s="341">
        <f t="shared" si="102"/>
        <v>0</v>
      </c>
      <c r="OQ28" s="457"/>
      <c r="OR28" s="412"/>
      <c r="OS28" s="330"/>
      <c r="OT28" s="330"/>
      <c r="OU28" s="330"/>
      <c r="OV28" s="334"/>
      <c r="OW28" s="495" t="str">
        <f t="shared" si="103"/>
        <v/>
      </c>
      <c r="OX28" s="341">
        <f t="shared" si="104"/>
        <v>0</v>
      </c>
      <c r="OY28" s="457"/>
      <c r="OZ28" s="412"/>
      <c r="PA28" s="330"/>
      <c r="PB28" s="330"/>
      <c r="PC28" s="330"/>
      <c r="PD28" s="334"/>
      <c r="PE28" s="495" t="str">
        <f t="shared" si="105"/>
        <v/>
      </c>
      <c r="PF28" s="341">
        <f t="shared" si="106"/>
        <v>0</v>
      </c>
      <c r="PG28" s="412"/>
      <c r="PH28" s="330"/>
      <c r="PI28" s="330"/>
      <c r="PJ28" s="330"/>
      <c r="PK28" s="334"/>
      <c r="PL28" s="495" t="str">
        <f t="shared" si="107"/>
        <v/>
      </c>
      <c r="PM28" s="341">
        <f t="shared" si="108"/>
        <v>0</v>
      </c>
      <c r="PN28" s="457"/>
      <c r="PO28" s="412"/>
      <c r="PP28" s="330"/>
      <c r="PQ28" s="330"/>
      <c r="PR28" s="330"/>
      <c r="PS28" s="334"/>
      <c r="PT28" s="495" t="str">
        <f t="shared" si="109"/>
        <v/>
      </c>
      <c r="PU28" s="341">
        <f t="shared" si="110"/>
        <v>0</v>
      </c>
      <c r="PV28" s="412" t="s">
        <v>1858</v>
      </c>
      <c r="PW28" s="330">
        <v>11</v>
      </c>
      <c r="PX28" s="330">
        <v>19</v>
      </c>
      <c r="PY28" s="330"/>
      <c r="PZ28" s="334">
        <v>1</v>
      </c>
      <c r="QA28" s="495" t="str">
        <f t="shared" si="111"/>
        <v>Giulia</v>
      </c>
      <c r="QB28" s="341">
        <f t="shared" si="112"/>
        <v>7</v>
      </c>
      <c r="QC28" s="412"/>
      <c r="QD28" s="330"/>
      <c r="QE28" s="330"/>
      <c r="QF28" s="330"/>
      <c r="QG28" s="334"/>
      <c r="QH28" s="495" t="str">
        <f t="shared" si="113"/>
        <v/>
      </c>
      <c r="QI28" s="341">
        <f t="shared" si="114"/>
        <v>0</v>
      </c>
      <c r="QJ28" s="457"/>
      <c r="QK28" s="412"/>
      <c r="QL28" s="330"/>
      <c r="QM28" s="330"/>
      <c r="QN28" s="330"/>
      <c r="QO28" s="334"/>
      <c r="QP28" s="495" t="str">
        <f t="shared" si="115"/>
        <v/>
      </c>
      <c r="QQ28" s="341">
        <f t="shared" si="116"/>
        <v>0</v>
      </c>
      <c r="QR28" s="412"/>
      <c r="QS28" s="330"/>
      <c r="QT28" s="330"/>
      <c r="QU28" s="330"/>
      <c r="QV28" s="334"/>
      <c r="QW28" s="495" t="str">
        <f t="shared" si="117"/>
        <v/>
      </c>
      <c r="QX28" s="341">
        <f t="shared" si="118"/>
        <v>0</v>
      </c>
      <c r="QY28" s="457"/>
      <c r="QZ28" s="412"/>
      <c r="RA28" s="330"/>
      <c r="RB28" s="330"/>
      <c r="RC28" s="330"/>
      <c r="RD28" s="334"/>
      <c r="RE28" s="495" t="str">
        <f t="shared" si="119"/>
        <v/>
      </c>
      <c r="RF28" s="341">
        <f t="shared" si="120"/>
        <v>0</v>
      </c>
      <c r="RG28" s="457"/>
      <c r="RH28" s="412"/>
      <c r="RI28" s="330"/>
      <c r="RJ28" s="330"/>
      <c r="RK28" s="330"/>
      <c r="RL28" s="334"/>
      <c r="RM28" s="495" t="str">
        <f t="shared" si="121"/>
        <v/>
      </c>
      <c r="RN28" s="341">
        <f t="shared" si="122"/>
        <v>0</v>
      </c>
      <c r="RO28" s="412"/>
      <c r="RP28" s="330"/>
      <c r="RQ28" s="330"/>
      <c r="RR28" s="330"/>
      <c r="RS28" s="334"/>
      <c r="RT28" s="495" t="str">
        <f t="shared" si="123"/>
        <v/>
      </c>
      <c r="RU28" s="341">
        <f t="shared" si="124"/>
        <v>0</v>
      </c>
      <c r="RV28" s="457"/>
      <c r="RW28" s="412"/>
      <c r="RX28" s="330"/>
      <c r="RY28" s="330"/>
      <c r="RZ28" s="330"/>
      <c r="SA28" s="334"/>
      <c r="SB28" s="495" t="str">
        <f t="shared" si="125"/>
        <v/>
      </c>
      <c r="SC28" s="341">
        <f t="shared" si="126"/>
        <v>0</v>
      </c>
      <c r="SD28" s="457"/>
      <c r="SE28" s="412"/>
      <c r="SF28" s="330"/>
      <c r="SG28" s="330"/>
      <c r="SH28" s="330"/>
      <c r="SI28" s="334"/>
      <c r="SJ28" s="495" t="str">
        <f t="shared" si="127"/>
        <v/>
      </c>
      <c r="SK28" s="341">
        <f t="shared" si="128"/>
        <v>0</v>
      </c>
      <c r="SL28" s="412"/>
      <c r="SM28" s="330"/>
      <c r="SN28" s="330"/>
      <c r="SO28" s="330"/>
      <c r="SP28" s="334"/>
      <c r="SQ28" s="495" t="str">
        <f t="shared" si="129"/>
        <v/>
      </c>
      <c r="SR28" s="341">
        <f t="shared" si="130"/>
        <v>0</v>
      </c>
      <c r="SS28" s="412"/>
      <c r="ST28" s="330"/>
      <c r="SU28" s="330"/>
      <c r="SV28" s="330"/>
      <c r="SW28" s="334"/>
      <c r="SX28" s="495" t="str">
        <f t="shared" si="131"/>
        <v/>
      </c>
      <c r="SY28" s="341">
        <f t="shared" si="132"/>
        <v>0</v>
      </c>
      <c r="SZ28" s="412"/>
      <c r="TA28" s="330"/>
      <c r="TB28" s="330"/>
      <c r="TC28" s="330"/>
      <c r="TD28" s="334"/>
      <c r="TE28" s="495" t="str">
        <f t="shared" si="133"/>
        <v/>
      </c>
      <c r="TF28" s="341">
        <f t="shared" si="134"/>
        <v>0</v>
      </c>
      <c r="TG28" s="412"/>
      <c r="TH28" s="330"/>
      <c r="TI28" s="330"/>
      <c r="TJ28" s="330"/>
      <c r="TK28" s="334"/>
      <c r="TL28" s="495" t="str">
        <f t="shared" si="135"/>
        <v/>
      </c>
      <c r="TM28" s="341">
        <f t="shared" si="136"/>
        <v>0</v>
      </c>
      <c r="TN28" s="412"/>
      <c r="TO28" s="330"/>
      <c r="TP28" s="330"/>
      <c r="TQ28" s="330"/>
      <c r="TR28" s="334"/>
      <c r="TS28" s="495" t="str">
        <f t="shared" si="137"/>
        <v/>
      </c>
      <c r="TT28" s="341">
        <f t="shared" si="138"/>
        <v>0</v>
      </c>
      <c r="TU28" s="412"/>
      <c r="TV28" s="330"/>
      <c r="TW28" s="330"/>
      <c r="TX28" s="330"/>
      <c r="TY28" s="334"/>
      <c r="TZ28" s="495" t="str">
        <f t="shared" si="139"/>
        <v/>
      </c>
      <c r="UA28" s="341">
        <f t="shared" si="140"/>
        <v>0</v>
      </c>
      <c r="UB28" s="457"/>
      <c r="UC28" s="412"/>
      <c r="UD28" s="330"/>
      <c r="UE28" s="330"/>
      <c r="UF28" s="330"/>
      <c r="UG28" s="334"/>
      <c r="UH28" s="495" t="str">
        <f t="shared" si="141"/>
        <v/>
      </c>
      <c r="UI28" s="341">
        <f t="shared" si="142"/>
        <v>0</v>
      </c>
      <c r="UJ28" s="457"/>
      <c r="UK28" s="412"/>
      <c r="UL28" s="330"/>
      <c r="UM28" s="330"/>
      <c r="UN28" s="330"/>
      <c r="UO28" s="334"/>
      <c r="UP28" s="495" t="str">
        <f t="shared" si="143"/>
        <v/>
      </c>
      <c r="UQ28" s="341">
        <f t="shared" si="144"/>
        <v>0</v>
      </c>
      <c r="UR28" s="457"/>
      <c r="US28" s="412"/>
      <c r="UT28" s="330"/>
      <c r="UU28" s="330"/>
      <c r="UV28" s="330"/>
      <c r="UW28" s="334"/>
      <c r="UX28" s="495" t="str">
        <f t="shared" si="145"/>
        <v/>
      </c>
      <c r="UY28" s="341">
        <f t="shared" si="146"/>
        <v>0</v>
      </c>
      <c r="UZ28" s="457"/>
      <c r="VA28" s="412"/>
      <c r="VB28" s="330"/>
      <c r="VC28" s="330"/>
      <c r="VD28" s="330"/>
      <c r="VE28" s="334"/>
      <c r="VF28" s="495" t="str">
        <f t="shared" si="147"/>
        <v/>
      </c>
      <c r="VG28" s="341">
        <f t="shared" si="148"/>
        <v>0</v>
      </c>
      <c r="VH28" s="457"/>
      <c r="VI28" s="412"/>
      <c r="VJ28" s="330"/>
      <c r="VK28" s="330"/>
      <c r="VL28" s="330"/>
      <c r="VM28" s="334"/>
      <c r="VN28" s="495" t="str">
        <f t="shared" si="149"/>
        <v/>
      </c>
      <c r="VO28" s="341">
        <f t="shared" si="150"/>
        <v>0</v>
      </c>
      <c r="VP28" s="457"/>
      <c r="VQ28" s="412"/>
      <c r="VR28" s="330"/>
      <c r="VS28" s="330"/>
      <c r="VT28" s="330"/>
      <c r="VU28" s="334"/>
      <c r="VV28" s="495" t="str">
        <f t="shared" si="151"/>
        <v/>
      </c>
      <c r="VW28" s="341">
        <f t="shared" si="152"/>
        <v>0</v>
      </c>
      <c r="VX28" s="412"/>
      <c r="VY28" s="330"/>
      <c r="VZ28" s="330"/>
      <c r="WA28" s="330"/>
      <c r="WB28" s="334"/>
      <c r="WC28" s="495" t="str">
        <f t="shared" si="153"/>
        <v/>
      </c>
      <c r="WD28" s="341">
        <f t="shared" si="154"/>
        <v>0</v>
      </c>
      <c r="WE28" s="457"/>
      <c r="WF28" s="412"/>
      <c r="WG28" s="330"/>
      <c r="WH28" s="330"/>
      <c r="WI28" s="330"/>
      <c r="WJ28" s="334"/>
      <c r="WK28" s="495" t="str">
        <f t="shared" si="155"/>
        <v/>
      </c>
      <c r="WL28" s="341">
        <f t="shared" si="156"/>
        <v>0</v>
      </c>
      <c r="WM28" s="457"/>
      <c r="WN28" s="412"/>
      <c r="WO28" s="330"/>
      <c r="WP28" s="330"/>
      <c r="WQ28" s="330"/>
      <c r="WR28" s="334"/>
      <c r="WS28" s="495" t="str">
        <f t="shared" si="157"/>
        <v/>
      </c>
      <c r="WT28" s="341">
        <f t="shared" si="158"/>
        <v>0</v>
      </c>
      <c r="WU28" s="457"/>
      <c r="WV28" s="412"/>
      <c r="WW28" s="330"/>
      <c r="WX28" s="330"/>
      <c r="WY28" s="330"/>
      <c r="WZ28" s="334"/>
      <c r="XA28" s="495" t="str">
        <f t="shared" si="159"/>
        <v/>
      </c>
      <c r="XB28" s="341">
        <f t="shared" si="160"/>
        <v>0</v>
      </c>
      <c r="XC28" s="428">
        <v>0</v>
      </c>
    </row>
    <row r="29" spans="1:627" outlineLevel="1" x14ac:dyDescent="0.25">
      <c r="A29" s="5"/>
      <c r="B29" s="5"/>
      <c r="C29" s="485" t="s">
        <v>1729</v>
      </c>
      <c r="D29" s="272">
        <v>43416</v>
      </c>
      <c r="E29" s="444"/>
      <c r="F29" s="288"/>
      <c r="G29" s="331"/>
      <c r="H29" s="331"/>
      <c r="I29" s="331"/>
      <c r="J29" s="333"/>
      <c r="K29" s="333"/>
      <c r="L29" s="342">
        <f t="shared" si="0"/>
        <v>0</v>
      </c>
      <c r="M29" s="457"/>
      <c r="N29" s="411"/>
      <c r="O29" s="331"/>
      <c r="P29" s="331"/>
      <c r="Q29" s="331"/>
      <c r="R29" s="333"/>
      <c r="S29" s="494" t="str">
        <f t="shared" si="1"/>
        <v/>
      </c>
      <c r="T29" s="342">
        <f t="shared" si="2"/>
        <v>0</v>
      </c>
      <c r="U29" s="457"/>
      <c r="V29" s="411"/>
      <c r="W29" s="331"/>
      <c r="X29" s="331"/>
      <c r="Y29" s="331"/>
      <c r="Z29" s="333"/>
      <c r="AA29" s="494" t="str">
        <f t="shared" si="3"/>
        <v/>
      </c>
      <c r="AB29" s="342">
        <f t="shared" si="4"/>
        <v>0</v>
      </c>
      <c r="AC29" s="457"/>
      <c r="AD29" s="411"/>
      <c r="AE29" s="331"/>
      <c r="AF29" s="331"/>
      <c r="AG29" s="331"/>
      <c r="AH29" s="333"/>
      <c r="AI29" s="494" t="str">
        <f t="shared" si="5"/>
        <v/>
      </c>
      <c r="AJ29" s="342">
        <f t="shared" si="6"/>
        <v>0</v>
      </c>
      <c r="AK29" s="457"/>
      <c r="AL29" s="411"/>
      <c r="AM29" s="331"/>
      <c r="AN29" s="331"/>
      <c r="AO29" s="331"/>
      <c r="AP29" s="333"/>
      <c r="AQ29" s="494" t="str">
        <f t="shared" si="7"/>
        <v/>
      </c>
      <c r="AR29" s="342">
        <f t="shared" si="8"/>
        <v>0</v>
      </c>
      <c r="AS29" s="411"/>
      <c r="AT29" s="331"/>
      <c r="AU29" s="331"/>
      <c r="AV29" s="331"/>
      <c r="AW29" s="333"/>
      <c r="AX29" s="494" t="str">
        <f t="shared" si="9"/>
        <v/>
      </c>
      <c r="AY29" s="342">
        <f t="shared" si="10"/>
        <v>0</v>
      </c>
      <c r="AZ29" s="457"/>
      <c r="BA29" s="411"/>
      <c r="BB29" s="331"/>
      <c r="BC29" s="331"/>
      <c r="BD29" s="331"/>
      <c r="BE29" s="333"/>
      <c r="BF29" s="494" t="str">
        <f t="shared" si="11"/>
        <v/>
      </c>
      <c r="BG29" s="342">
        <f t="shared" si="12"/>
        <v>0</v>
      </c>
      <c r="BH29" s="411"/>
      <c r="BI29" s="331"/>
      <c r="BJ29" s="331"/>
      <c r="BK29" s="331"/>
      <c r="BL29" s="333"/>
      <c r="BM29" s="494" t="str">
        <f t="shared" si="13"/>
        <v/>
      </c>
      <c r="BN29" s="342">
        <f t="shared" si="14"/>
        <v>0</v>
      </c>
      <c r="BO29" s="457"/>
      <c r="BP29" s="411"/>
      <c r="BQ29" s="331"/>
      <c r="BR29" s="331"/>
      <c r="BS29" s="331"/>
      <c r="BT29" s="333"/>
      <c r="BU29" s="494" t="str">
        <f t="shared" si="15"/>
        <v/>
      </c>
      <c r="BV29" s="342">
        <f t="shared" si="16"/>
        <v>0</v>
      </c>
      <c r="BW29" s="457"/>
      <c r="BX29" s="411"/>
      <c r="BY29" s="331"/>
      <c r="BZ29" s="331"/>
      <c r="CA29" s="331"/>
      <c r="CB29" s="333"/>
      <c r="CC29" s="494" t="str">
        <f t="shared" si="17"/>
        <v/>
      </c>
      <c r="CD29" s="342">
        <f t="shared" si="18"/>
        <v>0</v>
      </c>
      <c r="CE29" s="457"/>
      <c r="CF29" s="411"/>
      <c r="CG29" s="331"/>
      <c r="CH29" s="331"/>
      <c r="CI29" s="331"/>
      <c r="CJ29" s="333"/>
      <c r="CK29" s="494" t="str">
        <f t="shared" si="19"/>
        <v/>
      </c>
      <c r="CL29" s="342">
        <f t="shared" si="20"/>
        <v>0</v>
      </c>
      <c r="CM29" s="457"/>
      <c r="CN29" s="411"/>
      <c r="CO29" s="331"/>
      <c r="CP29" s="331"/>
      <c r="CQ29" s="331"/>
      <c r="CR29" s="333"/>
      <c r="CS29" s="494" t="str">
        <f t="shared" si="21"/>
        <v/>
      </c>
      <c r="CT29" s="342">
        <f t="shared" si="22"/>
        <v>0</v>
      </c>
      <c r="CU29" s="457"/>
      <c r="CV29" s="411"/>
      <c r="CW29" s="331"/>
      <c r="CX29" s="331"/>
      <c r="CY29" s="331"/>
      <c r="CZ29" s="333"/>
      <c r="DA29" s="494" t="str">
        <f t="shared" si="23"/>
        <v/>
      </c>
      <c r="DB29" s="342">
        <f t="shared" si="24"/>
        <v>0</v>
      </c>
      <c r="DC29" s="457"/>
      <c r="DD29" s="411"/>
      <c r="DE29" s="331"/>
      <c r="DF29" s="331"/>
      <c r="DG29" s="331"/>
      <c r="DH29" s="333"/>
      <c r="DI29" s="494" t="str">
        <f t="shared" si="25"/>
        <v/>
      </c>
      <c r="DJ29" s="342">
        <f t="shared" si="26"/>
        <v>0</v>
      </c>
      <c r="DK29" s="457"/>
      <c r="DL29" s="411"/>
      <c r="DM29" s="331"/>
      <c r="DN29" s="331"/>
      <c r="DO29" s="331"/>
      <c r="DP29" s="333"/>
      <c r="DQ29" s="494" t="str">
        <f t="shared" si="27"/>
        <v/>
      </c>
      <c r="DR29" s="342">
        <f t="shared" si="28"/>
        <v>0</v>
      </c>
      <c r="DS29" s="457"/>
      <c r="DT29" s="411"/>
      <c r="DU29" s="331"/>
      <c r="DV29" s="331"/>
      <c r="DW29" s="331"/>
      <c r="DX29" s="333"/>
      <c r="DY29" s="494" t="str">
        <f t="shared" si="29"/>
        <v/>
      </c>
      <c r="DZ29" s="342">
        <f t="shared" si="30"/>
        <v>0</v>
      </c>
      <c r="EA29" s="457"/>
      <c r="EB29" s="411"/>
      <c r="EC29" s="331"/>
      <c r="ED29" s="331"/>
      <c r="EE29" s="331"/>
      <c r="EF29" s="333"/>
      <c r="EG29" s="494" t="str">
        <f t="shared" si="31"/>
        <v/>
      </c>
      <c r="EH29" s="342">
        <f t="shared" si="32"/>
        <v>0</v>
      </c>
      <c r="EI29" s="457"/>
      <c r="EJ29" s="411"/>
      <c r="EK29" s="331"/>
      <c r="EL29" s="331"/>
      <c r="EM29" s="331"/>
      <c r="EN29" s="331"/>
      <c r="EO29" s="494" t="str">
        <f t="shared" si="33"/>
        <v/>
      </c>
      <c r="EP29" s="342">
        <f t="shared" si="34"/>
        <v>0</v>
      </c>
      <c r="EQ29" s="457"/>
      <c r="ER29" s="411"/>
      <c r="ES29" s="331"/>
      <c r="ET29" s="331"/>
      <c r="EU29" s="331"/>
      <c r="EV29" s="333"/>
      <c r="EW29" s="494" t="str">
        <f t="shared" si="35"/>
        <v/>
      </c>
      <c r="EX29" s="342">
        <f t="shared" si="36"/>
        <v>0</v>
      </c>
      <c r="EY29" s="457"/>
      <c r="EZ29" s="411" t="s">
        <v>229</v>
      </c>
      <c r="FA29" s="331">
        <v>8</v>
      </c>
      <c r="FB29" s="331">
        <v>15</v>
      </c>
      <c r="FC29" s="331">
        <v>1</v>
      </c>
      <c r="FD29" s="333"/>
      <c r="FE29" s="494" t="str">
        <f t="shared" si="37"/>
        <v>Marina</v>
      </c>
      <c r="FF29" s="342">
        <f t="shared" si="38"/>
        <v>6</v>
      </c>
      <c r="FG29" s="457"/>
      <c r="FH29" s="411"/>
      <c r="FI29" s="331"/>
      <c r="FJ29" s="331"/>
      <c r="FK29" s="331"/>
      <c r="FL29" s="333"/>
      <c r="FM29" s="494" t="str">
        <f t="shared" si="39"/>
        <v/>
      </c>
      <c r="FN29" s="342">
        <f t="shared" si="40"/>
        <v>0</v>
      </c>
      <c r="FO29" s="457"/>
      <c r="FP29" s="411"/>
      <c r="FQ29" s="331"/>
      <c r="FR29" s="331"/>
      <c r="FS29" s="331"/>
      <c r="FT29" s="333"/>
      <c r="FU29" s="494" t="str">
        <f t="shared" si="41"/>
        <v/>
      </c>
      <c r="FV29" s="342">
        <f t="shared" si="42"/>
        <v>0</v>
      </c>
      <c r="FW29" s="457"/>
      <c r="FX29" s="411"/>
      <c r="FY29" s="331"/>
      <c r="FZ29" s="331"/>
      <c r="GA29" s="331"/>
      <c r="GB29" s="333"/>
      <c r="GC29" s="494" t="str">
        <f t="shared" si="43"/>
        <v/>
      </c>
      <c r="GD29" s="342">
        <f t="shared" si="44"/>
        <v>0</v>
      </c>
      <c r="GE29" s="411"/>
      <c r="GF29" s="331"/>
      <c r="GG29" s="331"/>
      <c r="GH29" s="331"/>
      <c r="GI29" s="333"/>
      <c r="GJ29" s="494" t="str">
        <f t="shared" si="45"/>
        <v/>
      </c>
      <c r="GK29" s="342">
        <f t="shared" si="46"/>
        <v>0</v>
      </c>
      <c r="GL29" s="411"/>
      <c r="GM29" s="331"/>
      <c r="GN29" s="331"/>
      <c r="GO29" s="331"/>
      <c r="GP29" s="333"/>
      <c r="GQ29" s="494" t="str">
        <f t="shared" si="47"/>
        <v/>
      </c>
      <c r="GR29" s="342">
        <f t="shared" si="48"/>
        <v>0</v>
      </c>
      <c r="GS29" s="411"/>
      <c r="GT29" s="331"/>
      <c r="GU29" s="331"/>
      <c r="GV29" s="331"/>
      <c r="GW29" s="333"/>
      <c r="GX29" s="494" t="str">
        <f t="shared" si="49"/>
        <v/>
      </c>
      <c r="GY29" s="342">
        <f t="shared" si="50"/>
        <v>0</v>
      </c>
      <c r="GZ29" s="457"/>
      <c r="HA29" s="411"/>
      <c r="HB29" s="331"/>
      <c r="HC29" s="331"/>
      <c r="HD29" s="331"/>
      <c r="HE29" s="333"/>
      <c r="HF29" s="494" t="str">
        <f t="shared" si="51"/>
        <v/>
      </c>
      <c r="HG29" s="342">
        <f t="shared" si="52"/>
        <v>0</v>
      </c>
      <c r="HH29" s="457"/>
      <c r="HI29" s="411"/>
      <c r="HJ29" s="331"/>
      <c r="HK29" s="331"/>
      <c r="HL29" s="331"/>
      <c r="HM29" s="333"/>
      <c r="HN29" s="494" t="str">
        <f t="shared" si="53"/>
        <v/>
      </c>
      <c r="HO29" s="342">
        <f t="shared" si="54"/>
        <v>0</v>
      </c>
      <c r="HP29" s="457"/>
      <c r="HQ29" s="411"/>
      <c r="HR29" s="331"/>
      <c r="HS29" s="331"/>
      <c r="HT29" s="331"/>
      <c r="HU29" s="333"/>
      <c r="HV29" s="494" t="str">
        <f t="shared" si="55"/>
        <v/>
      </c>
      <c r="HW29" s="342">
        <f t="shared" si="56"/>
        <v>0</v>
      </c>
      <c r="HX29" s="457"/>
      <c r="HY29" s="411"/>
      <c r="HZ29" s="331"/>
      <c r="IA29" s="331"/>
      <c r="IB29" s="331"/>
      <c r="IC29" s="333"/>
      <c r="ID29" s="494" t="str">
        <f t="shared" si="57"/>
        <v/>
      </c>
      <c r="IE29" s="342">
        <f t="shared" si="58"/>
        <v>0</v>
      </c>
      <c r="IF29" s="457"/>
      <c r="IG29" s="411"/>
      <c r="IH29" s="331"/>
      <c r="II29" s="331"/>
      <c r="IJ29" s="331"/>
      <c r="IK29" s="333"/>
      <c r="IL29" s="494" t="str">
        <f t="shared" si="59"/>
        <v/>
      </c>
      <c r="IM29" s="342">
        <f t="shared" si="60"/>
        <v>0</v>
      </c>
      <c r="IN29" s="457"/>
      <c r="IO29" s="411"/>
      <c r="IP29" s="331"/>
      <c r="IQ29" s="331"/>
      <c r="IR29" s="331"/>
      <c r="IS29" s="333"/>
      <c r="IT29" s="494" t="str">
        <f t="shared" si="61"/>
        <v/>
      </c>
      <c r="IU29" s="342">
        <f t="shared" si="62"/>
        <v>0</v>
      </c>
      <c r="IV29" s="457"/>
      <c r="IW29" s="411"/>
      <c r="IX29" s="331"/>
      <c r="IY29" s="331"/>
      <c r="IZ29" s="331"/>
      <c r="JA29" s="333"/>
      <c r="JB29" s="494" t="str">
        <f t="shared" si="63"/>
        <v/>
      </c>
      <c r="JC29" s="342">
        <f t="shared" si="64"/>
        <v>0</v>
      </c>
      <c r="JD29" s="457"/>
      <c r="JE29" s="411"/>
      <c r="JF29" s="331"/>
      <c r="JG29" s="331"/>
      <c r="JH29" s="331"/>
      <c r="JI29" s="333"/>
      <c r="JJ29" s="494" t="str">
        <f t="shared" si="65"/>
        <v/>
      </c>
      <c r="JK29" s="342">
        <f t="shared" si="66"/>
        <v>0</v>
      </c>
      <c r="JL29" s="457"/>
      <c r="JM29" s="411"/>
      <c r="JN29" s="331"/>
      <c r="JO29" s="331"/>
      <c r="JP29" s="331"/>
      <c r="JQ29" s="333"/>
      <c r="JR29" s="494" t="str">
        <f t="shared" si="67"/>
        <v/>
      </c>
      <c r="JS29" s="342">
        <f t="shared" si="68"/>
        <v>0</v>
      </c>
      <c r="JT29" s="457"/>
      <c r="JU29" s="411"/>
      <c r="JV29" s="331"/>
      <c r="JW29" s="331"/>
      <c r="JX29" s="331"/>
      <c r="JY29" s="333"/>
      <c r="JZ29" s="494" t="str">
        <f t="shared" si="69"/>
        <v/>
      </c>
      <c r="KA29" s="342">
        <f t="shared" si="70"/>
        <v>0</v>
      </c>
      <c r="KB29" s="457"/>
      <c r="KC29" s="411" t="s">
        <v>230</v>
      </c>
      <c r="KD29" s="331">
        <v>9</v>
      </c>
      <c r="KE29" s="331">
        <v>18</v>
      </c>
      <c r="KF29" s="331">
        <v>1</v>
      </c>
      <c r="KG29" s="333"/>
      <c r="KH29" s="494" t="str">
        <f t="shared" si="71"/>
        <v>Chloé</v>
      </c>
      <c r="KI29" s="342">
        <f t="shared" si="72"/>
        <v>8</v>
      </c>
      <c r="KJ29" s="411"/>
      <c r="KK29" s="331"/>
      <c r="KL29" s="331"/>
      <c r="KM29" s="331"/>
      <c r="KN29" s="333"/>
      <c r="KO29" s="494" t="str">
        <f t="shared" si="73"/>
        <v/>
      </c>
      <c r="KP29" s="342">
        <f t="shared" si="74"/>
        <v>0</v>
      </c>
      <c r="KQ29" s="411"/>
      <c r="KR29" s="331"/>
      <c r="KS29" s="331"/>
      <c r="KT29" s="331"/>
      <c r="KU29" s="333"/>
      <c r="KV29" s="494" t="str">
        <f t="shared" si="75"/>
        <v/>
      </c>
      <c r="KW29" s="342">
        <f t="shared" si="76"/>
        <v>0</v>
      </c>
      <c r="KX29" s="411"/>
      <c r="KY29" s="331"/>
      <c r="KZ29" s="331"/>
      <c r="LA29" s="331"/>
      <c r="LB29" s="333"/>
      <c r="LC29" s="494" t="str">
        <f t="shared" si="77"/>
        <v/>
      </c>
      <c r="LD29" s="342">
        <f t="shared" si="78"/>
        <v>0</v>
      </c>
      <c r="LE29" s="411"/>
      <c r="LF29" s="331"/>
      <c r="LG29" s="331"/>
      <c r="LH29" s="331"/>
      <c r="LI29" s="333"/>
      <c r="LJ29" s="494" t="str">
        <f t="shared" si="79"/>
        <v/>
      </c>
      <c r="LK29" s="342">
        <f t="shared" si="80"/>
        <v>0</v>
      </c>
      <c r="LL29" s="411"/>
      <c r="LM29" s="331"/>
      <c r="LN29" s="331"/>
      <c r="LO29" s="331"/>
      <c r="LP29" s="333"/>
      <c r="LQ29" s="494" t="str">
        <f t="shared" si="81"/>
        <v/>
      </c>
      <c r="LR29" s="342">
        <f t="shared" si="82"/>
        <v>0</v>
      </c>
      <c r="LS29" s="411"/>
      <c r="LT29" s="331"/>
      <c r="LU29" s="331"/>
      <c r="LV29" s="331"/>
      <c r="LW29" s="333"/>
      <c r="LX29" s="494" t="str">
        <f t="shared" si="83"/>
        <v/>
      </c>
      <c r="LY29" s="342">
        <f t="shared" si="84"/>
        <v>0</v>
      </c>
      <c r="LZ29" s="411"/>
      <c r="MA29" s="331"/>
      <c r="MB29" s="331"/>
      <c r="MC29" s="331"/>
      <c r="MD29" s="333"/>
      <c r="ME29" s="494" t="str">
        <f t="shared" si="85"/>
        <v/>
      </c>
      <c r="MF29" s="342">
        <f t="shared" si="86"/>
        <v>0</v>
      </c>
      <c r="MG29" s="457"/>
      <c r="MH29" s="411"/>
      <c r="MI29" s="331"/>
      <c r="MJ29" s="331"/>
      <c r="MK29" s="331"/>
      <c r="ML29" s="333"/>
      <c r="MM29" s="494" t="str">
        <f t="shared" si="87"/>
        <v/>
      </c>
      <c r="MN29" s="342">
        <f t="shared" si="88"/>
        <v>0</v>
      </c>
      <c r="MO29" s="411"/>
      <c r="MP29" s="331"/>
      <c r="MQ29" s="331"/>
      <c r="MR29" s="331"/>
      <c r="MS29" s="333"/>
      <c r="MT29" s="494" t="str">
        <f t="shared" si="89"/>
        <v/>
      </c>
      <c r="MU29" s="342">
        <f t="shared" si="90"/>
        <v>0</v>
      </c>
      <c r="MV29" s="457"/>
      <c r="MW29" s="411"/>
      <c r="MX29" s="331"/>
      <c r="MY29" s="331"/>
      <c r="MZ29" s="331"/>
      <c r="NA29" s="333"/>
      <c r="NB29" s="494" t="str">
        <f t="shared" si="91"/>
        <v/>
      </c>
      <c r="NC29" s="342">
        <f t="shared" si="92"/>
        <v>0</v>
      </c>
      <c r="ND29" s="457"/>
      <c r="NE29" s="411"/>
      <c r="NF29" s="331"/>
      <c r="NG29" s="331"/>
      <c r="NH29" s="331"/>
      <c r="NI29" s="333"/>
      <c r="NJ29" s="494" t="str">
        <f t="shared" si="93"/>
        <v/>
      </c>
      <c r="NK29" s="342">
        <f t="shared" si="94"/>
        <v>0</v>
      </c>
      <c r="NL29" s="457"/>
      <c r="NM29" s="411"/>
      <c r="NN29" s="331"/>
      <c r="NO29" s="331"/>
      <c r="NP29" s="331"/>
      <c r="NQ29" s="333"/>
      <c r="NR29" s="494" t="str">
        <f t="shared" si="95"/>
        <v/>
      </c>
      <c r="NS29" s="342">
        <f t="shared" si="96"/>
        <v>0</v>
      </c>
      <c r="NT29" s="411"/>
      <c r="NU29" s="331"/>
      <c r="NV29" s="331"/>
      <c r="NW29" s="331"/>
      <c r="NX29" s="333"/>
      <c r="NY29" s="494" t="str">
        <f t="shared" si="97"/>
        <v/>
      </c>
      <c r="NZ29" s="342">
        <f t="shared" si="98"/>
        <v>0</v>
      </c>
      <c r="OA29" s="457"/>
      <c r="OB29" s="411"/>
      <c r="OC29" s="331"/>
      <c r="OD29" s="331"/>
      <c r="OE29" s="331"/>
      <c r="OF29" s="333"/>
      <c r="OG29" s="494" t="str">
        <f t="shared" si="99"/>
        <v/>
      </c>
      <c r="OH29" s="342">
        <f t="shared" si="100"/>
        <v>0</v>
      </c>
      <c r="OI29" s="457"/>
      <c r="OJ29" s="411"/>
      <c r="OK29" s="331"/>
      <c r="OL29" s="331"/>
      <c r="OM29" s="331"/>
      <c r="ON29" s="333"/>
      <c r="OO29" s="494" t="str">
        <f t="shared" si="101"/>
        <v/>
      </c>
      <c r="OP29" s="342">
        <f t="shared" si="102"/>
        <v>0</v>
      </c>
      <c r="OQ29" s="457"/>
      <c r="OR29" s="411"/>
      <c r="OS29" s="331"/>
      <c r="OT29" s="331"/>
      <c r="OU29" s="331"/>
      <c r="OV29" s="333"/>
      <c r="OW29" s="494" t="str">
        <f t="shared" si="103"/>
        <v/>
      </c>
      <c r="OX29" s="342">
        <f t="shared" si="104"/>
        <v>0</v>
      </c>
      <c r="OY29" s="457"/>
      <c r="OZ29" s="411"/>
      <c r="PA29" s="331"/>
      <c r="PB29" s="331"/>
      <c r="PC29" s="331"/>
      <c r="PD29" s="333"/>
      <c r="PE29" s="494" t="str">
        <f t="shared" si="105"/>
        <v/>
      </c>
      <c r="PF29" s="342">
        <f t="shared" si="106"/>
        <v>0</v>
      </c>
      <c r="PG29" s="411"/>
      <c r="PH29" s="331"/>
      <c r="PI29" s="331"/>
      <c r="PJ29" s="331"/>
      <c r="PK29" s="333"/>
      <c r="PL29" s="494" t="str">
        <f t="shared" si="107"/>
        <v/>
      </c>
      <c r="PM29" s="342">
        <f t="shared" si="108"/>
        <v>0</v>
      </c>
      <c r="PN29" s="457"/>
      <c r="PO29" s="411"/>
      <c r="PP29" s="331"/>
      <c r="PQ29" s="331"/>
      <c r="PR29" s="331"/>
      <c r="PS29" s="333"/>
      <c r="PT29" s="494" t="str">
        <f t="shared" si="109"/>
        <v/>
      </c>
      <c r="PU29" s="342">
        <f t="shared" si="110"/>
        <v>0</v>
      </c>
      <c r="PV29" s="411" t="s">
        <v>1858</v>
      </c>
      <c r="PW29" s="331">
        <v>9</v>
      </c>
      <c r="PX29" s="331">
        <v>13</v>
      </c>
      <c r="PY29" s="331"/>
      <c r="PZ29" s="333"/>
      <c r="QA29" s="494" t="str">
        <f t="shared" si="111"/>
        <v>Giulia</v>
      </c>
      <c r="QB29" s="342">
        <f t="shared" si="112"/>
        <v>4</v>
      </c>
      <c r="QC29" s="411"/>
      <c r="QD29" s="331"/>
      <c r="QE29" s="331"/>
      <c r="QF29" s="331"/>
      <c r="QG29" s="333"/>
      <c r="QH29" s="494" t="str">
        <f t="shared" si="113"/>
        <v/>
      </c>
      <c r="QI29" s="342">
        <f t="shared" si="114"/>
        <v>0</v>
      </c>
      <c r="QJ29" s="457"/>
      <c r="QK29" s="411"/>
      <c r="QL29" s="331"/>
      <c r="QM29" s="331"/>
      <c r="QN29" s="331"/>
      <c r="QO29" s="333"/>
      <c r="QP29" s="494" t="str">
        <f t="shared" si="115"/>
        <v/>
      </c>
      <c r="QQ29" s="342">
        <f t="shared" si="116"/>
        <v>0</v>
      </c>
      <c r="QR29" s="411"/>
      <c r="QS29" s="331"/>
      <c r="QT29" s="331"/>
      <c r="QU29" s="331"/>
      <c r="QV29" s="333"/>
      <c r="QW29" s="494" t="str">
        <f t="shared" si="117"/>
        <v/>
      </c>
      <c r="QX29" s="342">
        <f t="shared" si="118"/>
        <v>0</v>
      </c>
      <c r="QY29" s="457"/>
      <c r="QZ29" s="411"/>
      <c r="RA29" s="331"/>
      <c r="RB29" s="331"/>
      <c r="RC29" s="331"/>
      <c r="RD29" s="333"/>
      <c r="RE29" s="494" t="str">
        <f t="shared" si="119"/>
        <v/>
      </c>
      <c r="RF29" s="342">
        <f t="shared" si="120"/>
        <v>0</v>
      </c>
      <c r="RG29" s="457"/>
      <c r="RH29" s="411"/>
      <c r="RI29" s="331"/>
      <c r="RJ29" s="331"/>
      <c r="RK29" s="331"/>
      <c r="RL29" s="333"/>
      <c r="RM29" s="494" t="str">
        <f t="shared" si="121"/>
        <v/>
      </c>
      <c r="RN29" s="342">
        <f t="shared" si="122"/>
        <v>0</v>
      </c>
      <c r="RO29" s="411"/>
      <c r="RP29" s="331"/>
      <c r="RQ29" s="331"/>
      <c r="RR29" s="331"/>
      <c r="RS29" s="333"/>
      <c r="RT29" s="494" t="str">
        <f t="shared" si="123"/>
        <v/>
      </c>
      <c r="RU29" s="342">
        <f t="shared" si="124"/>
        <v>0</v>
      </c>
      <c r="RV29" s="457"/>
      <c r="RW29" s="411"/>
      <c r="RX29" s="331"/>
      <c r="RY29" s="331"/>
      <c r="RZ29" s="331"/>
      <c r="SA29" s="333"/>
      <c r="SB29" s="494" t="str">
        <f t="shared" si="125"/>
        <v/>
      </c>
      <c r="SC29" s="342">
        <f t="shared" si="126"/>
        <v>0</v>
      </c>
      <c r="SD29" s="457"/>
      <c r="SE29" s="411"/>
      <c r="SF29" s="331"/>
      <c r="SG29" s="331"/>
      <c r="SH29" s="331"/>
      <c r="SI29" s="333"/>
      <c r="SJ29" s="494" t="str">
        <f t="shared" si="127"/>
        <v/>
      </c>
      <c r="SK29" s="342">
        <f t="shared" si="128"/>
        <v>0</v>
      </c>
      <c r="SL29" s="411"/>
      <c r="SM29" s="331"/>
      <c r="SN29" s="331"/>
      <c r="SO29" s="331"/>
      <c r="SP29" s="333"/>
      <c r="SQ29" s="494" t="str">
        <f t="shared" si="129"/>
        <v/>
      </c>
      <c r="SR29" s="342">
        <f t="shared" si="130"/>
        <v>0</v>
      </c>
      <c r="SS29" s="411"/>
      <c r="ST29" s="331"/>
      <c r="SU29" s="331"/>
      <c r="SV29" s="331"/>
      <c r="SW29" s="333"/>
      <c r="SX29" s="494" t="str">
        <f t="shared" si="131"/>
        <v/>
      </c>
      <c r="SY29" s="342">
        <f t="shared" si="132"/>
        <v>0</v>
      </c>
      <c r="SZ29" s="411"/>
      <c r="TA29" s="331"/>
      <c r="TB29" s="331"/>
      <c r="TC29" s="331"/>
      <c r="TD29" s="333"/>
      <c r="TE29" s="494" t="str">
        <f t="shared" si="133"/>
        <v/>
      </c>
      <c r="TF29" s="342">
        <f t="shared" si="134"/>
        <v>0</v>
      </c>
      <c r="TG29" s="411"/>
      <c r="TH29" s="331"/>
      <c r="TI29" s="331"/>
      <c r="TJ29" s="331"/>
      <c r="TK29" s="333"/>
      <c r="TL29" s="494" t="str">
        <f t="shared" si="135"/>
        <v/>
      </c>
      <c r="TM29" s="342">
        <f t="shared" si="136"/>
        <v>0</v>
      </c>
      <c r="TN29" s="411"/>
      <c r="TO29" s="331"/>
      <c r="TP29" s="331"/>
      <c r="TQ29" s="331"/>
      <c r="TR29" s="333"/>
      <c r="TS29" s="494" t="str">
        <f t="shared" si="137"/>
        <v/>
      </c>
      <c r="TT29" s="342">
        <f t="shared" si="138"/>
        <v>0</v>
      </c>
      <c r="TU29" s="411"/>
      <c r="TV29" s="331"/>
      <c r="TW29" s="331"/>
      <c r="TX29" s="331"/>
      <c r="TY29" s="333"/>
      <c r="TZ29" s="494" t="str">
        <f t="shared" si="139"/>
        <v/>
      </c>
      <c r="UA29" s="342">
        <f t="shared" si="140"/>
        <v>0</v>
      </c>
      <c r="UB29" s="457"/>
      <c r="UC29" s="411"/>
      <c r="UD29" s="331"/>
      <c r="UE29" s="331"/>
      <c r="UF29" s="331"/>
      <c r="UG29" s="333"/>
      <c r="UH29" s="494" t="str">
        <f t="shared" si="141"/>
        <v/>
      </c>
      <c r="UI29" s="342">
        <f t="shared" si="142"/>
        <v>0</v>
      </c>
      <c r="UJ29" s="457"/>
      <c r="UK29" s="411"/>
      <c r="UL29" s="331"/>
      <c r="UM29" s="331"/>
      <c r="UN29" s="331"/>
      <c r="UO29" s="333"/>
      <c r="UP29" s="494" t="str">
        <f t="shared" si="143"/>
        <v/>
      </c>
      <c r="UQ29" s="342">
        <f t="shared" si="144"/>
        <v>0</v>
      </c>
      <c r="UR29" s="457"/>
      <c r="US29" s="411"/>
      <c r="UT29" s="331"/>
      <c r="UU29" s="331"/>
      <c r="UV29" s="331"/>
      <c r="UW29" s="333"/>
      <c r="UX29" s="494" t="str">
        <f t="shared" si="145"/>
        <v/>
      </c>
      <c r="UY29" s="342">
        <f t="shared" si="146"/>
        <v>0</v>
      </c>
      <c r="UZ29" s="457"/>
      <c r="VA29" s="411"/>
      <c r="VB29" s="331"/>
      <c r="VC29" s="331"/>
      <c r="VD29" s="331"/>
      <c r="VE29" s="333"/>
      <c r="VF29" s="494" t="str">
        <f t="shared" si="147"/>
        <v/>
      </c>
      <c r="VG29" s="342">
        <f t="shared" si="148"/>
        <v>0</v>
      </c>
      <c r="VH29" s="457"/>
      <c r="VI29" s="411"/>
      <c r="VJ29" s="331"/>
      <c r="VK29" s="331"/>
      <c r="VL29" s="331"/>
      <c r="VM29" s="333"/>
      <c r="VN29" s="494" t="str">
        <f t="shared" si="149"/>
        <v/>
      </c>
      <c r="VO29" s="342">
        <f t="shared" si="150"/>
        <v>0</v>
      </c>
      <c r="VP29" s="457"/>
      <c r="VQ29" s="411"/>
      <c r="VR29" s="331"/>
      <c r="VS29" s="331"/>
      <c r="VT29" s="331"/>
      <c r="VU29" s="333"/>
      <c r="VV29" s="494" t="str">
        <f t="shared" si="151"/>
        <v/>
      </c>
      <c r="VW29" s="342">
        <f t="shared" si="152"/>
        <v>0</v>
      </c>
      <c r="VX29" s="411"/>
      <c r="VY29" s="331"/>
      <c r="VZ29" s="331"/>
      <c r="WA29" s="331"/>
      <c r="WB29" s="333"/>
      <c r="WC29" s="494" t="str">
        <f t="shared" si="153"/>
        <v/>
      </c>
      <c r="WD29" s="342">
        <f t="shared" si="154"/>
        <v>0</v>
      </c>
      <c r="WE29" s="457"/>
      <c r="WF29" s="411"/>
      <c r="WG29" s="331"/>
      <c r="WH29" s="331"/>
      <c r="WI29" s="331"/>
      <c r="WJ29" s="333"/>
      <c r="WK29" s="494" t="str">
        <f t="shared" si="155"/>
        <v/>
      </c>
      <c r="WL29" s="342">
        <f t="shared" si="156"/>
        <v>0</v>
      </c>
      <c r="WM29" s="457"/>
      <c r="WN29" s="411"/>
      <c r="WO29" s="331"/>
      <c r="WP29" s="331"/>
      <c r="WQ29" s="331"/>
      <c r="WR29" s="333"/>
      <c r="WS29" s="494" t="str">
        <f t="shared" si="157"/>
        <v/>
      </c>
      <c r="WT29" s="342">
        <f t="shared" si="158"/>
        <v>0</v>
      </c>
      <c r="WU29" s="457"/>
      <c r="WV29" s="411"/>
      <c r="WW29" s="331"/>
      <c r="WX29" s="331"/>
      <c r="WY29" s="331"/>
      <c r="WZ29" s="333"/>
      <c r="XA29" s="494" t="str">
        <f t="shared" si="159"/>
        <v/>
      </c>
      <c r="XB29" s="342">
        <f t="shared" si="160"/>
        <v>0</v>
      </c>
      <c r="XC29" s="428">
        <v>0</v>
      </c>
    </row>
    <row r="30" spans="1:627" outlineLevel="1" x14ac:dyDescent="0.25">
      <c r="A30" s="5"/>
      <c r="B30" s="5"/>
      <c r="C30" s="485" t="s">
        <v>1730</v>
      </c>
      <c r="D30" s="272">
        <v>43417</v>
      </c>
      <c r="E30" s="444"/>
      <c r="F30" s="288"/>
      <c r="G30" s="331"/>
      <c r="H30" s="331"/>
      <c r="I30" s="331"/>
      <c r="J30" s="333"/>
      <c r="K30" s="333"/>
      <c r="L30" s="342">
        <f t="shared" si="0"/>
        <v>0</v>
      </c>
      <c r="M30" s="457"/>
      <c r="N30" s="411"/>
      <c r="O30" s="331"/>
      <c r="P30" s="331"/>
      <c r="Q30" s="331"/>
      <c r="R30" s="333"/>
      <c r="S30" s="494" t="str">
        <f t="shared" si="1"/>
        <v/>
      </c>
      <c r="T30" s="342">
        <f t="shared" si="2"/>
        <v>0</v>
      </c>
      <c r="U30" s="457"/>
      <c r="V30" s="411"/>
      <c r="W30" s="331"/>
      <c r="X30" s="331"/>
      <c r="Y30" s="331"/>
      <c r="Z30" s="333"/>
      <c r="AA30" s="494" t="str">
        <f t="shared" si="3"/>
        <v/>
      </c>
      <c r="AB30" s="342">
        <f t="shared" si="4"/>
        <v>0</v>
      </c>
      <c r="AC30" s="457"/>
      <c r="AD30" s="411"/>
      <c r="AE30" s="331"/>
      <c r="AF30" s="331"/>
      <c r="AG30" s="331"/>
      <c r="AH30" s="333"/>
      <c r="AI30" s="494" t="str">
        <f t="shared" si="5"/>
        <v/>
      </c>
      <c r="AJ30" s="342">
        <f t="shared" si="6"/>
        <v>0</v>
      </c>
      <c r="AK30" s="457"/>
      <c r="AL30" s="411"/>
      <c r="AM30" s="331"/>
      <c r="AN30" s="331"/>
      <c r="AO30" s="331"/>
      <c r="AP30" s="333"/>
      <c r="AQ30" s="494" t="str">
        <f t="shared" si="7"/>
        <v/>
      </c>
      <c r="AR30" s="342">
        <f t="shared" si="8"/>
        <v>0</v>
      </c>
      <c r="AS30" s="411"/>
      <c r="AT30" s="331"/>
      <c r="AU30" s="331"/>
      <c r="AV30" s="331"/>
      <c r="AW30" s="333"/>
      <c r="AX30" s="494" t="str">
        <f t="shared" si="9"/>
        <v/>
      </c>
      <c r="AY30" s="342">
        <f t="shared" si="10"/>
        <v>0</v>
      </c>
      <c r="AZ30" s="457"/>
      <c r="BA30" s="411"/>
      <c r="BB30" s="331"/>
      <c r="BC30" s="331"/>
      <c r="BD30" s="331"/>
      <c r="BE30" s="333"/>
      <c r="BF30" s="494" t="str">
        <f t="shared" si="11"/>
        <v/>
      </c>
      <c r="BG30" s="342">
        <f t="shared" si="12"/>
        <v>0</v>
      </c>
      <c r="BH30" s="411"/>
      <c r="BI30" s="331"/>
      <c r="BJ30" s="331"/>
      <c r="BK30" s="331"/>
      <c r="BL30" s="333"/>
      <c r="BM30" s="494" t="str">
        <f t="shared" si="13"/>
        <v/>
      </c>
      <c r="BN30" s="342">
        <f t="shared" si="14"/>
        <v>0</v>
      </c>
      <c r="BO30" s="457"/>
      <c r="BP30" s="411"/>
      <c r="BQ30" s="331"/>
      <c r="BR30" s="331"/>
      <c r="BS30" s="331"/>
      <c r="BT30" s="333"/>
      <c r="BU30" s="494" t="str">
        <f t="shared" si="15"/>
        <v/>
      </c>
      <c r="BV30" s="342">
        <f t="shared" si="16"/>
        <v>0</v>
      </c>
      <c r="BW30" s="457"/>
      <c r="BX30" s="411"/>
      <c r="BY30" s="331"/>
      <c r="BZ30" s="331"/>
      <c r="CA30" s="331"/>
      <c r="CB30" s="333"/>
      <c r="CC30" s="494" t="str">
        <f t="shared" si="17"/>
        <v/>
      </c>
      <c r="CD30" s="342">
        <f t="shared" si="18"/>
        <v>0</v>
      </c>
      <c r="CE30" s="457"/>
      <c r="CF30" s="411"/>
      <c r="CG30" s="331"/>
      <c r="CH30" s="331"/>
      <c r="CI30" s="331"/>
      <c r="CJ30" s="333"/>
      <c r="CK30" s="494" t="str">
        <f t="shared" si="19"/>
        <v/>
      </c>
      <c r="CL30" s="342">
        <f t="shared" si="20"/>
        <v>0</v>
      </c>
      <c r="CM30" s="457"/>
      <c r="CN30" s="411"/>
      <c r="CO30" s="331"/>
      <c r="CP30" s="331"/>
      <c r="CQ30" s="331"/>
      <c r="CR30" s="333"/>
      <c r="CS30" s="494" t="str">
        <f t="shared" si="21"/>
        <v/>
      </c>
      <c r="CT30" s="342">
        <f t="shared" si="22"/>
        <v>0</v>
      </c>
      <c r="CU30" s="457"/>
      <c r="CV30" s="411"/>
      <c r="CW30" s="331"/>
      <c r="CX30" s="331"/>
      <c r="CY30" s="331"/>
      <c r="CZ30" s="333"/>
      <c r="DA30" s="494" t="str">
        <f t="shared" si="23"/>
        <v/>
      </c>
      <c r="DB30" s="342">
        <f t="shared" si="24"/>
        <v>0</v>
      </c>
      <c r="DC30" s="457"/>
      <c r="DD30" s="411"/>
      <c r="DE30" s="331"/>
      <c r="DF30" s="331"/>
      <c r="DG30" s="331"/>
      <c r="DH30" s="333"/>
      <c r="DI30" s="494" t="str">
        <f t="shared" si="25"/>
        <v/>
      </c>
      <c r="DJ30" s="342">
        <f t="shared" si="26"/>
        <v>0</v>
      </c>
      <c r="DK30" s="457"/>
      <c r="DL30" s="411"/>
      <c r="DM30" s="331"/>
      <c r="DN30" s="331"/>
      <c r="DO30" s="331"/>
      <c r="DP30" s="333"/>
      <c r="DQ30" s="494" t="str">
        <f t="shared" si="27"/>
        <v/>
      </c>
      <c r="DR30" s="342">
        <f t="shared" si="28"/>
        <v>0</v>
      </c>
      <c r="DS30" s="457"/>
      <c r="DT30" s="411"/>
      <c r="DU30" s="331"/>
      <c r="DV30" s="331"/>
      <c r="DW30" s="331"/>
      <c r="DX30" s="333"/>
      <c r="DY30" s="494" t="str">
        <f t="shared" si="29"/>
        <v/>
      </c>
      <c r="DZ30" s="342">
        <f t="shared" si="30"/>
        <v>0</v>
      </c>
      <c r="EA30" s="457"/>
      <c r="EB30" s="411"/>
      <c r="EC30" s="331"/>
      <c r="ED30" s="331"/>
      <c r="EE30" s="331"/>
      <c r="EF30" s="333"/>
      <c r="EG30" s="494" t="str">
        <f t="shared" si="31"/>
        <v/>
      </c>
      <c r="EH30" s="342">
        <f t="shared" si="32"/>
        <v>0</v>
      </c>
      <c r="EI30" s="457"/>
      <c r="EJ30" s="411"/>
      <c r="EK30" s="331"/>
      <c r="EL30" s="331"/>
      <c r="EM30" s="331"/>
      <c r="EN30" s="331"/>
      <c r="EO30" s="494" t="str">
        <f t="shared" si="33"/>
        <v/>
      </c>
      <c r="EP30" s="342">
        <f t="shared" si="34"/>
        <v>0</v>
      </c>
      <c r="EQ30" s="457"/>
      <c r="ER30" s="411"/>
      <c r="ES30" s="331"/>
      <c r="ET30" s="331"/>
      <c r="EU30" s="331"/>
      <c r="EV30" s="333"/>
      <c r="EW30" s="494" t="str">
        <f t="shared" si="35"/>
        <v/>
      </c>
      <c r="EX30" s="342">
        <f t="shared" si="36"/>
        <v>0</v>
      </c>
      <c r="EY30" s="457"/>
      <c r="EZ30" s="411"/>
      <c r="FA30" s="331"/>
      <c r="FB30" s="331"/>
      <c r="FC30" s="331"/>
      <c r="FD30" s="333"/>
      <c r="FE30" s="494" t="str">
        <f t="shared" si="37"/>
        <v/>
      </c>
      <c r="FF30" s="342">
        <f t="shared" si="38"/>
        <v>0</v>
      </c>
      <c r="FG30" s="457"/>
      <c r="FH30" s="411"/>
      <c r="FI30" s="331"/>
      <c r="FJ30" s="331"/>
      <c r="FK30" s="331"/>
      <c r="FL30" s="333"/>
      <c r="FM30" s="494" t="str">
        <f t="shared" si="39"/>
        <v/>
      </c>
      <c r="FN30" s="342">
        <f t="shared" si="40"/>
        <v>0</v>
      </c>
      <c r="FO30" s="457"/>
      <c r="FP30" s="411"/>
      <c r="FQ30" s="331"/>
      <c r="FR30" s="331"/>
      <c r="FS30" s="331"/>
      <c r="FT30" s="333"/>
      <c r="FU30" s="494" t="str">
        <f t="shared" si="41"/>
        <v/>
      </c>
      <c r="FV30" s="342">
        <f t="shared" si="42"/>
        <v>0</v>
      </c>
      <c r="FW30" s="457"/>
      <c r="FX30" s="411"/>
      <c r="FY30" s="331"/>
      <c r="FZ30" s="331"/>
      <c r="GA30" s="331"/>
      <c r="GB30" s="333"/>
      <c r="GC30" s="494" t="str">
        <f t="shared" si="43"/>
        <v/>
      </c>
      <c r="GD30" s="342">
        <f t="shared" si="44"/>
        <v>0</v>
      </c>
      <c r="GE30" s="411"/>
      <c r="GF30" s="331"/>
      <c r="GG30" s="331"/>
      <c r="GH30" s="331"/>
      <c r="GI30" s="333"/>
      <c r="GJ30" s="494" t="str">
        <f t="shared" si="45"/>
        <v/>
      </c>
      <c r="GK30" s="342">
        <f t="shared" si="46"/>
        <v>0</v>
      </c>
      <c r="GL30" s="411"/>
      <c r="GM30" s="331"/>
      <c r="GN30" s="331"/>
      <c r="GO30" s="331"/>
      <c r="GP30" s="333"/>
      <c r="GQ30" s="494" t="str">
        <f t="shared" si="47"/>
        <v/>
      </c>
      <c r="GR30" s="342">
        <f t="shared" si="48"/>
        <v>0</v>
      </c>
      <c r="GS30" s="411"/>
      <c r="GT30" s="331"/>
      <c r="GU30" s="331"/>
      <c r="GV30" s="331"/>
      <c r="GW30" s="333"/>
      <c r="GX30" s="494" t="str">
        <f t="shared" si="49"/>
        <v/>
      </c>
      <c r="GY30" s="342">
        <f t="shared" si="50"/>
        <v>0</v>
      </c>
      <c r="GZ30" s="457"/>
      <c r="HA30" s="411"/>
      <c r="HB30" s="331"/>
      <c r="HC30" s="331"/>
      <c r="HD30" s="331"/>
      <c r="HE30" s="333"/>
      <c r="HF30" s="494" t="str">
        <f t="shared" si="51"/>
        <v/>
      </c>
      <c r="HG30" s="342">
        <f t="shared" si="52"/>
        <v>0</v>
      </c>
      <c r="HH30" s="457"/>
      <c r="HI30" s="411"/>
      <c r="HJ30" s="331"/>
      <c r="HK30" s="331"/>
      <c r="HL30" s="331"/>
      <c r="HM30" s="333"/>
      <c r="HN30" s="494" t="str">
        <f t="shared" si="53"/>
        <v/>
      </c>
      <c r="HO30" s="342">
        <f t="shared" si="54"/>
        <v>0</v>
      </c>
      <c r="HP30" s="457"/>
      <c r="HQ30" s="411"/>
      <c r="HR30" s="331"/>
      <c r="HS30" s="331"/>
      <c r="HT30" s="331"/>
      <c r="HU30" s="333"/>
      <c r="HV30" s="494" t="str">
        <f t="shared" si="55"/>
        <v/>
      </c>
      <c r="HW30" s="342">
        <f t="shared" si="56"/>
        <v>0</v>
      </c>
      <c r="HX30" s="457"/>
      <c r="HY30" s="411"/>
      <c r="HZ30" s="331"/>
      <c r="IA30" s="331"/>
      <c r="IB30" s="331"/>
      <c r="IC30" s="333"/>
      <c r="ID30" s="494" t="str">
        <f t="shared" si="57"/>
        <v/>
      </c>
      <c r="IE30" s="342">
        <f t="shared" si="58"/>
        <v>0</v>
      </c>
      <c r="IF30" s="457"/>
      <c r="IG30" s="411"/>
      <c r="IH30" s="331"/>
      <c r="II30" s="331"/>
      <c r="IJ30" s="331"/>
      <c r="IK30" s="333"/>
      <c r="IL30" s="494" t="str">
        <f t="shared" si="59"/>
        <v/>
      </c>
      <c r="IM30" s="342">
        <f t="shared" si="60"/>
        <v>0</v>
      </c>
      <c r="IN30" s="457"/>
      <c r="IO30" s="411"/>
      <c r="IP30" s="331"/>
      <c r="IQ30" s="331"/>
      <c r="IR30" s="331"/>
      <c r="IS30" s="333"/>
      <c r="IT30" s="494" t="str">
        <f t="shared" si="61"/>
        <v/>
      </c>
      <c r="IU30" s="342">
        <f t="shared" si="62"/>
        <v>0</v>
      </c>
      <c r="IV30" s="457"/>
      <c r="IW30" s="411"/>
      <c r="IX30" s="331"/>
      <c r="IY30" s="331"/>
      <c r="IZ30" s="331"/>
      <c r="JA30" s="333"/>
      <c r="JB30" s="494" t="str">
        <f t="shared" si="63"/>
        <v/>
      </c>
      <c r="JC30" s="342">
        <f t="shared" si="64"/>
        <v>0</v>
      </c>
      <c r="JD30" s="457"/>
      <c r="JE30" s="411"/>
      <c r="JF30" s="331"/>
      <c r="JG30" s="331"/>
      <c r="JH30" s="331"/>
      <c r="JI30" s="333"/>
      <c r="JJ30" s="494" t="str">
        <f t="shared" si="65"/>
        <v/>
      </c>
      <c r="JK30" s="342">
        <f t="shared" si="66"/>
        <v>0</v>
      </c>
      <c r="JL30" s="457"/>
      <c r="JM30" s="411"/>
      <c r="JN30" s="331"/>
      <c r="JO30" s="331"/>
      <c r="JP30" s="331"/>
      <c r="JQ30" s="333"/>
      <c r="JR30" s="494" t="str">
        <f t="shared" si="67"/>
        <v/>
      </c>
      <c r="JS30" s="342">
        <f t="shared" si="68"/>
        <v>0</v>
      </c>
      <c r="JT30" s="457"/>
      <c r="JU30" s="411"/>
      <c r="JV30" s="331"/>
      <c r="JW30" s="331"/>
      <c r="JX30" s="331"/>
      <c r="JY30" s="333"/>
      <c r="JZ30" s="494" t="str">
        <f t="shared" si="69"/>
        <v/>
      </c>
      <c r="KA30" s="342">
        <f t="shared" si="70"/>
        <v>0</v>
      </c>
      <c r="KB30" s="457"/>
      <c r="KC30" s="411"/>
      <c r="KD30" s="331"/>
      <c r="KE30" s="331"/>
      <c r="KF30" s="331"/>
      <c r="KG30" s="333"/>
      <c r="KH30" s="494" t="str">
        <f t="shared" si="71"/>
        <v/>
      </c>
      <c r="KI30" s="342">
        <f t="shared" si="72"/>
        <v>0</v>
      </c>
      <c r="KJ30" s="411"/>
      <c r="KK30" s="331"/>
      <c r="KL30" s="331"/>
      <c r="KM30" s="331"/>
      <c r="KN30" s="333"/>
      <c r="KO30" s="494" t="str">
        <f t="shared" si="73"/>
        <v/>
      </c>
      <c r="KP30" s="342">
        <f t="shared" si="74"/>
        <v>0</v>
      </c>
      <c r="KQ30" s="411"/>
      <c r="KR30" s="331"/>
      <c r="KS30" s="331"/>
      <c r="KT30" s="331"/>
      <c r="KU30" s="333"/>
      <c r="KV30" s="494" t="str">
        <f t="shared" si="75"/>
        <v/>
      </c>
      <c r="KW30" s="342">
        <f t="shared" si="76"/>
        <v>0</v>
      </c>
      <c r="KX30" s="411"/>
      <c r="KY30" s="331"/>
      <c r="KZ30" s="331"/>
      <c r="LA30" s="331"/>
      <c r="LB30" s="333"/>
      <c r="LC30" s="494" t="str">
        <f t="shared" si="77"/>
        <v/>
      </c>
      <c r="LD30" s="342">
        <f t="shared" si="78"/>
        <v>0</v>
      </c>
      <c r="LE30" s="411"/>
      <c r="LF30" s="331"/>
      <c r="LG30" s="331"/>
      <c r="LH30" s="331"/>
      <c r="LI30" s="333"/>
      <c r="LJ30" s="494" t="str">
        <f t="shared" si="79"/>
        <v/>
      </c>
      <c r="LK30" s="342">
        <f t="shared" si="80"/>
        <v>0</v>
      </c>
      <c r="LL30" s="411"/>
      <c r="LM30" s="331"/>
      <c r="LN30" s="331"/>
      <c r="LO30" s="331"/>
      <c r="LP30" s="333"/>
      <c r="LQ30" s="494" t="str">
        <f t="shared" si="81"/>
        <v/>
      </c>
      <c r="LR30" s="342">
        <f t="shared" si="82"/>
        <v>0</v>
      </c>
      <c r="LS30" s="411"/>
      <c r="LT30" s="331"/>
      <c r="LU30" s="331"/>
      <c r="LV30" s="331"/>
      <c r="LW30" s="333"/>
      <c r="LX30" s="494" t="str">
        <f t="shared" si="83"/>
        <v/>
      </c>
      <c r="LY30" s="342">
        <f t="shared" si="84"/>
        <v>0</v>
      </c>
      <c r="LZ30" s="411"/>
      <c r="MA30" s="331"/>
      <c r="MB30" s="331"/>
      <c r="MC30" s="331"/>
      <c r="MD30" s="333"/>
      <c r="ME30" s="494" t="str">
        <f t="shared" si="85"/>
        <v/>
      </c>
      <c r="MF30" s="342">
        <f t="shared" si="86"/>
        <v>0</v>
      </c>
      <c r="MG30" s="457"/>
      <c r="MH30" s="411"/>
      <c r="MI30" s="331"/>
      <c r="MJ30" s="331"/>
      <c r="MK30" s="331"/>
      <c r="ML30" s="333"/>
      <c r="MM30" s="494" t="str">
        <f t="shared" si="87"/>
        <v/>
      </c>
      <c r="MN30" s="342">
        <f t="shared" si="88"/>
        <v>0</v>
      </c>
      <c r="MO30" s="411"/>
      <c r="MP30" s="331"/>
      <c r="MQ30" s="331"/>
      <c r="MR30" s="331"/>
      <c r="MS30" s="333"/>
      <c r="MT30" s="494" t="str">
        <f t="shared" si="89"/>
        <v/>
      </c>
      <c r="MU30" s="342">
        <f t="shared" si="90"/>
        <v>0</v>
      </c>
      <c r="MV30" s="457"/>
      <c r="MW30" s="411"/>
      <c r="MX30" s="331"/>
      <c r="MY30" s="331"/>
      <c r="MZ30" s="331"/>
      <c r="NA30" s="333"/>
      <c r="NB30" s="494" t="str">
        <f t="shared" si="91"/>
        <v/>
      </c>
      <c r="NC30" s="342">
        <f t="shared" si="92"/>
        <v>0</v>
      </c>
      <c r="ND30" s="457"/>
      <c r="NE30" s="411"/>
      <c r="NF30" s="331"/>
      <c r="NG30" s="331"/>
      <c r="NH30" s="331"/>
      <c r="NI30" s="333"/>
      <c r="NJ30" s="494" t="str">
        <f t="shared" si="93"/>
        <v/>
      </c>
      <c r="NK30" s="342">
        <f t="shared" si="94"/>
        <v>0</v>
      </c>
      <c r="NL30" s="457"/>
      <c r="NM30" s="411"/>
      <c r="NN30" s="331"/>
      <c r="NO30" s="331"/>
      <c r="NP30" s="331"/>
      <c r="NQ30" s="333"/>
      <c r="NR30" s="494" t="str">
        <f t="shared" si="95"/>
        <v/>
      </c>
      <c r="NS30" s="342">
        <f t="shared" si="96"/>
        <v>0</v>
      </c>
      <c r="NT30" s="411"/>
      <c r="NU30" s="331"/>
      <c r="NV30" s="331"/>
      <c r="NW30" s="331"/>
      <c r="NX30" s="333"/>
      <c r="NY30" s="494" t="str">
        <f t="shared" si="97"/>
        <v/>
      </c>
      <c r="NZ30" s="342">
        <f t="shared" si="98"/>
        <v>0</v>
      </c>
      <c r="OA30" s="457"/>
      <c r="OB30" s="411"/>
      <c r="OC30" s="331"/>
      <c r="OD30" s="331"/>
      <c r="OE30" s="331"/>
      <c r="OF30" s="333"/>
      <c r="OG30" s="494" t="str">
        <f t="shared" si="99"/>
        <v/>
      </c>
      <c r="OH30" s="342">
        <f t="shared" si="100"/>
        <v>0</v>
      </c>
      <c r="OI30" s="457"/>
      <c r="OJ30" s="411"/>
      <c r="OK30" s="331"/>
      <c r="OL30" s="331"/>
      <c r="OM30" s="331"/>
      <c r="ON30" s="333"/>
      <c r="OO30" s="494" t="str">
        <f t="shared" si="101"/>
        <v/>
      </c>
      <c r="OP30" s="342">
        <f t="shared" si="102"/>
        <v>0</v>
      </c>
      <c r="OQ30" s="457"/>
      <c r="OR30" s="411"/>
      <c r="OS30" s="331"/>
      <c r="OT30" s="331"/>
      <c r="OU30" s="331"/>
      <c r="OV30" s="333"/>
      <c r="OW30" s="494" t="str">
        <f t="shared" si="103"/>
        <v/>
      </c>
      <c r="OX30" s="342">
        <f t="shared" si="104"/>
        <v>0</v>
      </c>
      <c r="OY30" s="457"/>
      <c r="OZ30" s="411"/>
      <c r="PA30" s="331"/>
      <c r="PB30" s="331"/>
      <c r="PC30" s="331"/>
      <c r="PD30" s="333"/>
      <c r="PE30" s="494" t="str">
        <f t="shared" si="105"/>
        <v/>
      </c>
      <c r="PF30" s="342">
        <f t="shared" si="106"/>
        <v>0</v>
      </c>
      <c r="PG30" s="411"/>
      <c r="PH30" s="331"/>
      <c r="PI30" s="331"/>
      <c r="PJ30" s="331"/>
      <c r="PK30" s="333"/>
      <c r="PL30" s="494" t="str">
        <f t="shared" si="107"/>
        <v/>
      </c>
      <c r="PM30" s="342">
        <f t="shared" si="108"/>
        <v>0</v>
      </c>
      <c r="PN30" s="457"/>
      <c r="PO30" s="411"/>
      <c r="PP30" s="331"/>
      <c r="PQ30" s="331"/>
      <c r="PR30" s="331"/>
      <c r="PS30" s="333"/>
      <c r="PT30" s="494" t="str">
        <f t="shared" si="109"/>
        <v/>
      </c>
      <c r="PU30" s="342">
        <f t="shared" si="110"/>
        <v>0</v>
      </c>
      <c r="PV30" s="411"/>
      <c r="PW30" s="331"/>
      <c r="PX30" s="331"/>
      <c r="PY30" s="331"/>
      <c r="PZ30" s="333"/>
      <c r="QA30" s="494" t="str">
        <f t="shared" si="111"/>
        <v/>
      </c>
      <c r="QB30" s="342">
        <f t="shared" si="112"/>
        <v>0</v>
      </c>
      <c r="QC30" s="411"/>
      <c r="QD30" s="331"/>
      <c r="QE30" s="331"/>
      <c r="QF30" s="331"/>
      <c r="QG30" s="333"/>
      <c r="QH30" s="494" t="str">
        <f t="shared" si="113"/>
        <v/>
      </c>
      <c r="QI30" s="342">
        <f t="shared" si="114"/>
        <v>0</v>
      </c>
      <c r="QJ30" s="457"/>
      <c r="QK30" s="411"/>
      <c r="QL30" s="331"/>
      <c r="QM30" s="331"/>
      <c r="QN30" s="331"/>
      <c r="QO30" s="333"/>
      <c r="QP30" s="494" t="str">
        <f t="shared" si="115"/>
        <v/>
      </c>
      <c r="QQ30" s="342">
        <f t="shared" si="116"/>
        <v>0</v>
      </c>
      <c r="QR30" s="411"/>
      <c r="QS30" s="331"/>
      <c r="QT30" s="331"/>
      <c r="QU30" s="331"/>
      <c r="QV30" s="333"/>
      <c r="QW30" s="494" t="str">
        <f t="shared" si="117"/>
        <v/>
      </c>
      <c r="QX30" s="342">
        <f t="shared" si="118"/>
        <v>0</v>
      </c>
      <c r="QY30" s="457"/>
      <c r="QZ30" s="411"/>
      <c r="RA30" s="331"/>
      <c r="RB30" s="331"/>
      <c r="RC30" s="331"/>
      <c r="RD30" s="333"/>
      <c r="RE30" s="494" t="str">
        <f t="shared" si="119"/>
        <v/>
      </c>
      <c r="RF30" s="342">
        <f t="shared" si="120"/>
        <v>0</v>
      </c>
      <c r="RG30" s="457"/>
      <c r="RH30" s="411"/>
      <c r="RI30" s="331"/>
      <c r="RJ30" s="331"/>
      <c r="RK30" s="331"/>
      <c r="RL30" s="333"/>
      <c r="RM30" s="494" t="str">
        <f t="shared" si="121"/>
        <v/>
      </c>
      <c r="RN30" s="342">
        <f t="shared" si="122"/>
        <v>0</v>
      </c>
      <c r="RO30" s="411"/>
      <c r="RP30" s="331"/>
      <c r="RQ30" s="331"/>
      <c r="RR30" s="331"/>
      <c r="RS30" s="333"/>
      <c r="RT30" s="494" t="str">
        <f t="shared" si="123"/>
        <v/>
      </c>
      <c r="RU30" s="342">
        <f t="shared" si="124"/>
        <v>0</v>
      </c>
      <c r="RV30" s="457"/>
      <c r="RW30" s="411"/>
      <c r="RX30" s="331"/>
      <c r="RY30" s="331"/>
      <c r="RZ30" s="331"/>
      <c r="SA30" s="333"/>
      <c r="SB30" s="494" t="str">
        <f t="shared" si="125"/>
        <v/>
      </c>
      <c r="SC30" s="342">
        <f t="shared" si="126"/>
        <v>0</v>
      </c>
      <c r="SD30" s="457"/>
      <c r="SE30" s="411"/>
      <c r="SF30" s="331"/>
      <c r="SG30" s="331"/>
      <c r="SH30" s="331"/>
      <c r="SI30" s="333"/>
      <c r="SJ30" s="494" t="str">
        <f t="shared" si="127"/>
        <v/>
      </c>
      <c r="SK30" s="342">
        <f t="shared" si="128"/>
        <v>0</v>
      </c>
      <c r="SL30" s="411"/>
      <c r="SM30" s="331"/>
      <c r="SN30" s="331"/>
      <c r="SO30" s="331"/>
      <c r="SP30" s="333"/>
      <c r="SQ30" s="494" t="str">
        <f t="shared" si="129"/>
        <v/>
      </c>
      <c r="SR30" s="342">
        <f t="shared" si="130"/>
        <v>0</v>
      </c>
      <c r="SS30" s="411"/>
      <c r="ST30" s="331"/>
      <c r="SU30" s="331"/>
      <c r="SV30" s="331"/>
      <c r="SW30" s="333"/>
      <c r="SX30" s="494" t="str">
        <f t="shared" si="131"/>
        <v/>
      </c>
      <c r="SY30" s="342">
        <f t="shared" si="132"/>
        <v>0</v>
      </c>
      <c r="SZ30" s="411"/>
      <c r="TA30" s="331"/>
      <c r="TB30" s="331"/>
      <c r="TC30" s="331"/>
      <c r="TD30" s="333"/>
      <c r="TE30" s="494" t="str">
        <f t="shared" si="133"/>
        <v/>
      </c>
      <c r="TF30" s="342">
        <f t="shared" si="134"/>
        <v>0</v>
      </c>
      <c r="TG30" s="411"/>
      <c r="TH30" s="331"/>
      <c r="TI30" s="331"/>
      <c r="TJ30" s="331"/>
      <c r="TK30" s="333"/>
      <c r="TL30" s="494" t="str">
        <f t="shared" si="135"/>
        <v/>
      </c>
      <c r="TM30" s="342">
        <f t="shared" si="136"/>
        <v>0</v>
      </c>
      <c r="TN30" s="411"/>
      <c r="TO30" s="331"/>
      <c r="TP30" s="331"/>
      <c r="TQ30" s="331"/>
      <c r="TR30" s="333"/>
      <c r="TS30" s="494" t="str">
        <f t="shared" si="137"/>
        <v/>
      </c>
      <c r="TT30" s="342">
        <f t="shared" si="138"/>
        <v>0</v>
      </c>
      <c r="TU30" s="411"/>
      <c r="TV30" s="331"/>
      <c r="TW30" s="331"/>
      <c r="TX30" s="331"/>
      <c r="TY30" s="333"/>
      <c r="TZ30" s="494" t="str">
        <f t="shared" si="139"/>
        <v/>
      </c>
      <c r="UA30" s="342">
        <f t="shared" si="140"/>
        <v>0</v>
      </c>
      <c r="UB30" s="457"/>
      <c r="UC30" s="411"/>
      <c r="UD30" s="331"/>
      <c r="UE30" s="331"/>
      <c r="UF30" s="331"/>
      <c r="UG30" s="333"/>
      <c r="UH30" s="494" t="str">
        <f t="shared" si="141"/>
        <v/>
      </c>
      <c r="UI30" s="342">
        <f t="shared" si="142"/>
        <v>0</v>
      </c>
      <c r="UJ30" s="457"/>
      <c r="UK30" s="411"/>
      <c r="UL30" s="331"/>
      <c r="UM30" s="331"/>
      <c r="UN30" s="331"/>
      <c r="UO30" s="333"/>
      <c r="UP30" s="494" t="str">
        <f t="shared" si="143"/>
        <v/>
      </c>
      <c r="UQ30" s="342">
        <f t="shared" si="144"/>
        <v>0</v>
      </c>
      <c r="UR30" s="457"/>
      <c r="US30" s="411"/>
      <c r="UT30" s="331"/>
      <c r="UU30" s="331"/>
      <c r="UV30" s="331"/>
      <c r="UW30" s="333"/>
      <c r="UX30" s="494" t="str">
        <f t="shared" si="145"/>
        <v/>
      </c>
      <c r="UY30" s="342">
        <f t="shared" si="146"/>
        <v>0</v>
      </c>
      <c r="UZ30" s="457"/>
      <c r="VA30" s="411"/>
      <c r="VB30" s="331"/>
      <c r="VC30" s="331"/>
      <c r="VD30" s="331"/>
      <c r="VE30" s="333"/>
      <c r="VF30" s="494" t="str">
        <f t="shared" si="147"/>
        <v/>
      </c>
      <c r="VG30" s="342">
        <f t="shared" si="148"/>
        <v>0</v>
      </c>
      <c r="VH30" s="457"/>
      <c r="VI30" s="411"/>
      <c r="VJ30" s="331"/>
      <c r="VK30" s="331"/>
      <c r="VL30" s="331"/>
      <c r="VM30" s="333"/>
      <c r="VN30" s="494" t="str">
        <f t="shared" si="149"/>
        <v/>
      </c>
      <c r="VO30" s="342">
        <f t="shared" si="150"/>
        <v>0</v>
      </c>
      <c r="VP30" s="457"/>
      <c r="VQ30" s="411"/>
      <c r="VR30" s="331"/>
      <c r="VS30" s="331"/>
      <c r="VT30" s="331"/>
      <c r="VU30" s="333"/>
      <c r="VV30" s="494" t="str">
        <f t="shared" si="151"/>
        <v/>
      </c>
      <c r="VW30" s="342">
        <f t="shared" si="152"/>
        <v>0</v>
      </c>
      <c r="VX30" s="411"/>
      <c r="VY30" s="331"/>
      <c r="VZ30" s="331"/>
      <c r="WA30" s="331"/>
      <c r="WB30" s="333"/>
      <c r="WC30" s="494" t="str">
        <f t="shared" si="153"/>
        <v/>
      </c>
      <c r="WD30" s="342">
        <f t="shared" si="154"/>
        <v>0</v>
      </c>
      <c r="WE30" s="457"/>
      <c r="WF30" s="411"/>
      <c r="WG30" s="331"/>
      <c r="WH30" s="331"/>
      <c r="WI30" s="331"/>
      <c r="WJ30" s="333"/>
      <c r="WK30" s="494" t="str">
        <f t="shared" si="155"/>
        <v/>
      </c>
      <c r="WL30" s="342">
        <f t="shared" si="156"/>
        <v>0</v>
      </c>
      <c r="WM30" s="457"/>
      <c r="WN30" s="411"/>
      <c r="WO30" s="331"/>
      <c r="WP30" s="331"/>
      <c r="WQ30" s="331"/>
      <c r="WR30" s="333"/>
      <c r="WS30" s="494" t="str">
        <f t="shared" si="157"/>
        <v/>
      </c>
      <c r="WT30" s="342">
        <f t="shared" si="158"/>
        <v>0</v>
      </c>
      <c r="WU30" s="457"/>
      <c r="WV30" s="411"/>
      <c r="WW30" s="331"/>
      <c r="WX30" s="331"/>
      <c r="WY30" s="331"/>
      <c r="WZ30" s="333"/>
      <c r="XA30" s="494" t="str">
        <f t="shared" si="159"/>
        <v/>
      </c>
      <c r="XB30" s="342">
        <f t="shared" si="160"/>
        <v>0</v>
      </c>
      <c r="XC30" s="428">
        <v>0</v>
      </c>
    </row>
    <row r="31" spans="1:627" outlineLevel="1" x14ac:dyDescent="0.25">
      <c r="A31" s="5"/>
      <c r="B31" s="5"/>
      <c r="C31" s="485" t="s">
        <v>1731</v>
      </c>
      <c r="D31" s="272">
        <v>43418</v>
      </c>
      <c r="E31" s="444"/>
      <c r="F31" s="288"/>
      <c r="G31" s="331"/>
      <c r="H31" s="331"/>
      <c r="I31" s="331"/>
      <c r="J31" s="333"/>
      <c r="K31" s="333"/>
      <c r="L31" s="342">
        <f t="shared" si="0"/>
        <v>0</v>
      </c>
      <c r="M31" s="457"/>
      <c r="N31" s="411"/>
      <c r="O31" s="331"/>
      <c r="P31" s="331"/>
      <c r="Q31" s="331"/>
      <c r="R31" s="333"/>
      <c r="S31" s="494" t="str">
        <f t="shared" si="1"/>
        <v/>
      </c>
      <c r="T31" s="342">
        <f t="shared" si="2"/>
        <v>0</v>
      </c>
      <c r="U31" s="457"/>
      <c r="V31" s="411"/>
      <c r="W31" s="331"/>
      <c r="X31" s="331"/>
      <c r="Y31" s="331"/>
      <c r="Z31" s="333"/>
      <c r="AA31" s="494" t="str">
        <f t="shared" si="3"/>
        <v/>
      </c>
      <c r="AB31" s="342">
        <f t="shared" si="4"/>
        <v>0</v>
      </c>
      <c r="AC31" s="457"/>
      <c r="AD31" s="411"/>
      <c r="AE31" s="331"/>
      <c r="AF31" s="331"/>
      <c r="AG31" s="331"/>
      <c r="AH31" s="333"/>
      <c r="AI31" s="494" t="str">
        <f t="shared" si="5"/>
        <v/>
      </c>
      <c r="AJ31" s="342">
        <f t="shared" si="6"/>
        <v>0</v>
      </c>
      <c r="AK31" s="457"/>
      <c r="AL31" s="411"/>
      <c r="AM31" s="331"/>
      <c r="AN31" s="331"/>
      <c r="AO31" s="331"/>
      <c r="AP31" s="333"/>
      <c r="AQ31" s="494" t="str">
        <f t="shared" si="7"/>
        <v/>
      </c>
      <c r="AR31" s="342">
        <f t="shared" si="8"/>
        <v>0</v>
      </c>
      <c r="AS31" s="411"/>
      <c r="AT31" s="331"/>
      <c r="AU31" s="331"/>
      <c r="AV31" s="331"/>
      <c r="AW31" s="333"/>
      <c r="AX31" s="494" t="str">
        <f t="shared" si="9"/>
        <v/>
      </c>
      <c r="AY31" s="342">
        <f t="shared" si="10"/>
        <v>0</v>
      </c>
      <c r="AZ31" s="457"/>
      <c r="BA31" s="411"/>
      <c r="BB31" s="331"/>
      <c r="BC31" s="331"/>
      <c r="BD31" s="331"/>
      <c r="BE31" s="333"/>
      <c r="BF31" s="494" t="str">
        <f t="shared" si="11"/>
        <v/>
      </c>
      <c r="BG31" s="342">
        <f t="shared" si="12"/>
        <v>0</v>
      </c>
      <c r="BH31" s="411"/>
      <c r="BI31" s="331"/>
      <c r="BJ31" s="331"/>
      <c r="BK31" s="331"/>
      <c r="BL31" s="333"/>
      <c r="BM31" s="494" t="str">
        <f t="shared" si="13"/>
        <v/>
      </c>
      <c r="BN31" s="342">
        <f t="shared" si="14"/>
        <v>0</v>
      </c>
      <c r="BO31" s="457"/>
      <c r="BP31" s="411"/>
      <c r="BQ31" s="331"/>
      <c r="BR31" s="331"/>
      <c r="BS31" s="331"/>
      <c r="BT31" s="333"/>
      <c r="BU31" s="494" t="str">
        <f t="shared" si="15"/>
        <v/>
      </c>
      <c r="BV31" s="342">
        <f t="shared" si="16"/>
        <v>0</v>
      </c>
      <c r="BW31" s="457"/>
      <c r="BX31" s="411"/>
      <c r="BY31" s="331"/>
      <c r="BZ31" s="331"/>
      <c r="CA31" s="331"/>
      <c r="CB31" s="333"/>
      <c r="CC31" s="494" t="str">
        <f t="shared" si="17"/>
        <v/>
      </c>
      <c r="CD31" s="342">
        <f t="shared" si="18"/>
        <v>0</v>
      </c>
      <c r="CE31" s="457"/>
      <c r="CF31" s="411"/>
      <c r="CG31" s="331"/>
      <c r="CH31" s="331"/>
      <c r="CI31" s="331"/>
      <c r="CJ31" s="333"/>
      <c r="CK31" s="494" t="str">
        <f t="shared" si="19"/>
        <v/>
      </c>
      <c r="CL31" s="342">
        <f t="shared" si="20"/>
        <v>0</v>
      </c>
      <c r="CM31" s="457"/>
      <c r="CN31" s="411"/>
      <c r="CO31" s="331"/>
      <c r="CP31" s="331"/>
      <c r="CQ31" s="331"/>
      <c r="CR31" s="333"/>
      <c r="CS31" s="494" t="str">
        <f t="shared" si="21"/>
        <v/>
      </c>
      <c r="CT31" s="342">
        <f t="shared" si="22"/>
        <v>0</v>
      </c>
      <c r="CU31" s="457"/>
      <c r="CV31" s="411"/>
      <c r="CW31" s="331"/>
      <c r="CX31" s="331"/>
      <c r="CY31" s="331"/>
      <c r="CZ31" s="333"/>
      <c r="DA31" s="494" t="str">
        <f t="shared" si="23"/>
        <v/>
      </c>
      <c r="DB31" s="342">
        <f t="shared" si="24"/>
        <v>0</v>
      </c>
      <c r="DC31" s="457"/>
      <c r="DD31" s="411"/>
      <c r="DE31" s="331"/>
      <c r="DF31" s="331"/>
      <c r="DG31" s="331"/>
      <c r="DH31" s="333"/>
      <c r="DI31" s="494" t="str">
        <f t="shared" si="25"/>
        <v/>
      </c>
      <c r="DJ31" s="342">
        <f t="shared" si="26"/>
        <v>0</v>
      </c>
      <c r="DK31" s="457"/>
      <c r="DL31" s="411"/>
      <c r="DM31" s="331"/>
      <c r="DN31" s="331"/>
      <c r="DO31" s="331"/>
      <c r="DP31" s="333"/>
      <c r="DQ31" s="494" t="str">
        <f t="shared" si="27"/>
        <v/>
      </c>
      <c r="DR31" s="342">
        <f t="shared" si="28"/>
        <v>0</v>
      </c>
      <c r="DS31" s="457"/>
      <c r="DT31" s="411"/>
      <c r="DU31" s="331"/>
      <c r="DV31" s="331"/>
      <c r="DW31" s="331"/>
      <c r="DX31" s="333"/>
      <c r="DY31" s="494" t="str">
        <f t="shared" si="29"/>
        <v/>
      </c>
      <c r="DZ31" s="342">
        <f t="shared" si="30"/>
        <v>0</v>
      </c>
      <c r="EA31" s="457"/>
      <c r="EB31" s="411"/>
      <c r="EC31" s="331"/>
      <c r="ED31" s="331"/>
      <c r="EE31" s="331"/>
      <c r="EF31" s="333"/>
      <c r="EG31" s="494" t="str">
        <f t="shared" si="31"/>
        <v/>
      </c>
      <c r="EH31" s="342">
        <f t="shared" si="32"/>
        <v>0</v>
      </c>
      <c r="EI31" s="457"/>
      <c r="EJ31" s="411"/>
      <c r="EK31" s="331"/>
      <c r="EL31" s="331"/>
      <c r="EM31" s="331"/>
      <c r="EN31" s="331"/>
      <c r="EO31" s="494" t="str">
        <f t="shared" si="33"/>
        <v/>
      </c>
      <c r="EP31" s="342">
        <f t="shared" si="34"/>
        <v>0</v>
      </c>
      <c r="EQ31" s="457"/>
      <c r="ER31" s="411"/>
      <c r="ES31" s="331"/>
      <c r="ET31" s="331"/>
      <c r="EU31" s="331"/>
      <c r="EV31" s="333"/>
      <c r="EW31" s="494" t="str">
        <f t="shared" si="35"/>
        <v/>
      </c>
      <c r="EX31" s="342">
        <f t="shared" si="36"/>
        <v>0</v>
      </c>
      <c r="EY31" s="457"/>
      <c r="EZ31" s="411"/>
      <c r="FA31" s="331"/>
      <c r="FB31" s="331"/>
      <c r="FC31" s="331"/>
      <c r="FD31" s="333"/>
      <c r="FE31" s="494" t="str">
        <f t="shared" si="37"/>
        <v/>
      </c>
      <c r="FF31" s="342">
        <f t="shared" si="38"/>
        <v>0</v>
      </c>
      <c r="FG31" s="457"/>
      <c r="FH31" s="411"/>
      <c r="FI31" s="331"/>
      <c r="FJ31" s="331"/>
      <c r="FK31" s="331"/>
      <c r="FL31" s="333"/>
      <c r="FM31" s="494" t="str">
        <f t="shared" si="39"/>
        <v/>
      </c>
      <c r="FN31" s="342">
        <f t="shared" si="40"/>
        <v>0</v>
      </c>
      <c r="FO31" s="457"/>
      <c r="FP31" s="411"/>
      <c r="FQ31" s="331"/>
      <c r="FR31" s="331"/>
      <c r="FS31" s="331"/>
      <c r="FT31" s="333"/>
      <c r="FU31" s="494" t="str">
        <f t="shared" si="41"/>
        <v/>
      </c>
      <c r="FV31" s="342">
        <f t="shared" si="42"/>
        <v>0</v>
      </c>
      <c r="FW31" s="457"/>
      <c r="FX31" s="411"/>
      <c r="FY31" s="331"/>
      <c r="FZ31" s="331"/>
      <c r="GA31" s="331"/>
      <c r="GB31" s="333"/>
      <c r="GC31" s="494" t="str">
        <f t="shared" si="43"/>
        <v/>
      </c>
      <c r="GD31" s="342">
        <f t="shared" si="44"/>
        <v>0</v>
      </c>
      <c r="GE31" s="411"/>
      <c r="GF31" s="331"/>
      <c r="GG31" s="331"/>
      <c r="GH31" s="331"/>
      <c r="GI31" s="333"/>
      <c r="GJ31" s="494" t="str">
        <f t="shared" si="45"/>
        <v/>
      </c>
      <c r="GK31" s="342">
        <f t="shared" si="46"/>
        <v>0</v>
      </c>
      <c r="GL31" s="411"/>
      <c r="GM31" s="331"/>
      <c r="GN31" s="331"/>
      <c r="GO31" s="331"/>
      <c r="GP31" s="333"/>
      <c r="GQ31" s="494" t="str">
        <f t="shared" si="47"/>
        <v/>
      </c>
      <c r="GR31" s="342">
        <f t="shared" si="48"/>
        <v>0</v>
      </c>
      <c r="GS31" s="411"/>
      <c r="GT31" s="331"/>
      <c r="GU31" s="331"/>
      <c r="GV31" s="331"/>
      <c r="GW31" s="333"/>
      <c r="GX31" s="494" t="str">
        <f t="shared" si="49"/>
        <v/>
      </c>
      <c r="GY31" s="342">
        <f t="shared" si="50"/>
        <v>0</v>
      </c>
      <c r="GZ31" s="457"/>
      <c r="HA31" s="411"/>
      <c r="HB31" s="331"/>
      <c r="HC31" s="331"/>
      <c r="HD31" s="331"/>
      <c r="HE31" s="333"/>
      <c r="HF31" s="494" t="str">
        <f t="shared" si="51"/>
        <v/>
      </c>
      <c r="HG31" s="342">
        <f t="shared" si="52"/>
        <v>0</v>
      </c>
      <c r="HH31" s="457"/>
      <c r="HI31" s="411"/>
      <c r="HJ31" s="331"/>
      <c r="HK31" s="331"/>
      <c r="HL31" s="331"/>
      <c r="HM31" s="333"/>
      <c r="HN31" s="494" t="str">
        <f t="shared" si="53"/>
        <v/>
      </c>
      <c r="HO31" s="342">
        <f t="shared" si="54"/>
        <v>0</v>
      </c>
      <c r="HP31" s="457"/>
      <c r="HQ31" s="411"/>
      <c r="HR31" s="331"/>
      <c r="HS31" s="331"/>
      <c r="HT31" s="331"/>
      <c r="HU31" s="333"/>
      <c r="HV31" s="494" t="str">
        <f t="shared" si="55"/>
        <v/>
      </c>
      <c r="HW31" s="342">
        <f t="shared" si="56"/>
        <v>0</v>
      </c>
      <c r="HX31" s="457"/>
      <c r="HY31" s="411"/>
      <c r="HZ31" s="331"/>
      <c r="IA31" s="331"/>
      <c r="IB31" s="331"/>
      <c r="IC31" s="333"/>
      <c r="ID31" s="494" t="str">
        <f t="shared" si="57"/>
        <v/>
      </c>
      <c r="IE31" s="342">
        <f t="shared" si="58"/>
        <v>0</v>
      </c>
      <c r="IF31" s="457"/>
      <c r="IG31" s="411"/>
      <c r="IH31" s="331"/>
      <c r="II31" s="331"/>
      <c r="IJ31" s="331"/>
      <c r="IK31" s="333"/>
      <c r="IL31" s="494" t="str">
        <f t="shared" si="59"/>
        <v/>
      </c>
      <c r="IM31" s="342">
        <f t="shared" si="60"/>
        <v>0</v>
      </c>
      <c r="IN31" s="457"/>
      <c r="IO31" s="411"/>
      <c r="IP31" s="331"/>
      <c r="IQ31" s="331"/>
      <c r="IR31" s="331"/>
      <c r="IS31" s="333"/>
      <c r="IT31" s="494" t="str">
        <f t="shared" si="61"/>
        <v/>
      </c>
      <c r="IU31" s="342">
        <f t="shared" si="62"/>
        <v>0</v>
      </c>
      <c r="IV31" s="457"/>
      <c r="IW31" s="411"/>
      <c r="IX31" s="331"/>
      <c r="IY31" s="331"/>
      <c r="IZ31" s="331"/>
      <c r="JA31" s="333"/>
      <c r="JB31" s="494" t="str">
        <f t="shared" si="63"/>
        <v/>
      </c>
      <c r="JC31" s="342">
        <f t="shared" si="64"/>
        <v>0</v>
      </c>
      <c r="JD31" s="457"/>
      <c r="JE31" s="411"/>
      <c r="JF31" s="331"/>
      <c r="JG31" s="331"/>
      <c r="JH31" s="331"/>
      <c r="JI31" s="333"/>
      <c r="JJ31" s="494" t="str">
        <f t="shared" si="65"/>
        <v/>
      </c>
      <c r="JK31" s="342">
        <f t="shared" si="66"/>
        <v>0</v>
      </c>
      <c r="JL31" s="457"/>
      <c r="JM31" s="411"/>
      <c r="JN31" s="331"/>
      <c r="JO31" s="331"/>
      <c r="JP31" s="331"/>
      <c r="JQ31" s="333"/>
      <c r="JR31" s="494" t="str">
        <f t="shared" si="67"/>
        <v/>
      </c>
      <c r="JS31" s="342">
        <f t="shared" si="68"/>
        <v>0</v>
      </c>
      <c r="JT31" s="457"/>
      <c r="JU31" s="411"/>
      <c r="JV31" s="331"/>
      <c r="JW31" s="331"/>
      <c r="JX31" s="331"/>
      <c r="JY31" s="333"/>
      <c r="JZ31" s="494" t="str">
        <f t="shared" si="69"/>
        <v/>
      </c>
      <c r="KA31" s="342">
        <f t="shared" si="70"/>
        <v>0</v>
      </c>
      <c r="KB31" s="457"/>
      <c r="KC31" s="411"/>
      <c r="KD31" s="331"/>
      <c r="KE31" s="331"/>
      <c r="KF31" s="331"/>
      <c r="KG31" s="333"/>
      <c r="KH31" s="494" t="str">
        <f t="shared" si="71"/>
        <v/>
      </c>
      <c r="KI31" s="342">
        <f t="shared" si="72"/>
        <v>0</v>
      </c>
      <c r="KJ31" s="411"/>
      <c r="KK31" s="331"/>
      <c r="KL31" s="331"/>
      <c r="KM31" s="331"/>
      <c r="KN31" s="333"/>
      <c r="KO31" s="494" t="str">
        <f t="shared" si="73"/>
        <v/>
      </c>
      <c r="KP31" s="342">
        <f t="shared" si="74"/>
        <v>0</v>
      </c>
      <c r="KQ31" s="411"/>
      <c r="KR31" s="331"/>
      <c r="KS31" s="331"/>
      <c r="KT31" s="331"/>
      <c r="KU31" s="333"/>
      <c r="KV31" s="494" t="str">
        <f t="shared" si="75"/>
        <v/>
      </c>
      <c r="KW31" s="342">
        <f t="shared" si="76"/>
        <v>0</v>
      </c>
      <c r="KX31" s="411"/>
      <c r="KY31" s="331"/>
      <c r="KZ31" s="331"/>
      <c r="LA31" s="331"/>
      <c r="LB31" s="333"/>
      <c r="LC31" s="494" t="str">
        <f t="shared" si="77"/>
        <v/>
      </c>
      <c r="LD31" s="342">
        <f t="shared" si="78"/>
        <v>0</v>
      </c>
      <c r="LE31" s="411"/>
      <c r="LF31" s="331"/>
      <c r="LG31" s="331"/>
      <c r="LH31" s="331"/>
      <c r="LI31" s="333"/>
      <c r="LJ31" s="494" t="str">
        <f t="shared" si="79"/>
        <v/>
      </c>
      <c r="LK31" s="342">
        <f t="shared" si="80"/>
        <v>0</v>
      </c>
      <c r="LL31" s="411"/>
      <c r="LM31" s="331"/>
      <c r="LN31" s="331"/>
      <c r="LO31" s="331"/>
      <c r="LP31" s="333"/>
      <c r="LQ31" s="494" t="str">
        <f t="shared" si="81"/>
        <v/>
      </c>
      <c r="LR31" s="342">
        <f t="shared" si="82"/>
        <v>0</v>
      </c>
      <c r="LS31" s="411"/>
      <c r="LT31" s="331"/>
      <c r="LU31" s="331"/>
      <c r="LV31" s="331"/>
      <c r="LW31" s="333"/>
      <c r="LX31" s="494" t="str">
        <f t="shared" si="83"/>
        <v/>
      </c>
      <c r="LY31" s="342">
        <f t="shared" si="84"/>
        <v>0</v>
      </c>
      <c r="LZ31" s="411"/>
      <c r="MA31" s="331"/>
      <c r="MB31" s="331"/>
      <c r="MC31" s="331"/>
      <c r="MD31" s="333"/>
      <c r="ME31" s="494" t="str">
        <f t="shared" si="85"/>
        <v/>
      </c>
      <c r="MF31" s="342">
        <f t="shared" si="86"/>
        <v>0</v>
      </c>
      <c r="MG31" s="457"/>
      <c r="MH31" s="411"/>
      <c r="MI31" s="331"/>
      <c r="MJ31" s="331"/>
      <c r="MK31" s="331"/>
      <c r="ML31" s="333"/>
      <c r="MM31" s="494" t="str">
        <f t="shared" si="87"/>
        <v/>
      </c>
      <c r="MN31" s="342">
        <f t="shared" si="88"/>
        <v>0</v>
      </c>
      <c r="MO31" s="411"/>
      <c r="MP31" s="331"/>
      <c r="MQ31" s="331"/>
      <c r="MR31" s="331"/>
      <c r="MS31" s="333"/>
      <c r="MT31" s="494" t="str">
        <f t="shared" si="89"/>
        <v/>
      </c>
      <c r="MU31" s="342">
        <f t="shared" si="90"/>
        <v>0</v>
      </c>
      <c r="MV31" s="457"/>
      <c r="MW31" s="411"/>
      <c r="MX31" s="331"/>
      <c r="MY31" s="331"/>
      <c r="MZ31" s="331"/>
      <c r="NA31" s="333"/>
      <c r="NB31" s="494" t="str">
        <f t="shared" si="91"/>
        <v/>
      </c>
      <c r="NC31" s="342">
        <f t="shared" si="92"/>
        <v>0</v>
      </c>
      <c r="ND31" s="457"/>
      <c r="NE31" s="411"/>
      <c r="NF31" s="331"/>
      <c r="NG31" s="331"/>
      <c r="NH31" s="331"/>
      <c r="NI31" s="333"/>
      <c r="NJ31" s="494" t="str">
        <f t="shared" si="93"/>
        <v/>
      </c>
      <c r="NK31" s="342">
        <f t="shared" si="94"/>
        <v>0</v>
      </c>
      <c r="NL31" s="457"/>
      <c r="NM31" s="411"/>
      <c r="NN31" s="331"/>
      <c r="NO31" s="331"/>
      <c r="NP31" s="331"/>
      <c r="NQ31" s="333"/>
      <c r="NR31" s="494" t="str">
        <f t="shared" si="95"/>
        <v/>
      </c>
      <c r="NS31" s="342">
        <f t="shared" si="96"/>
        <v>0</v>
      </c>
      <c r="NT31" s="411"/>
      <c r="NU31" s="331"/>
      <c r="NV31" s="331"/>
      <c r="NW31" s="331"/>
      <c r="NX31" s="333"/>
      <c r="NY31" s="494" t="str">
        <f t="shared" si="97"/>
        <v/>
      </c>
      <c r="NZ31" s="342">
        <f t="shared" si="98"/>
        <v>0</v>
      </c>
      <c r="OA31" s="457"/>
      <c r="OB31" s="411"/>
      <c r="OC31" s="331"/>
      <c r="OD31" s="331"/>
      <c r="OE31" s="331"/>
      <c r="OF31" s="333"/>
      <c r="OG31" s="494" t="str">
        <f t="shared" si="99"/>
        <v/>
      </c>
      <c r="OH31" s="342">
        <f t="shared" si="100"/>
        <v>0</v>
      </c>
      <c r="OI31" s="457"/>
      <c r="OJ31" s="411"/>
      <c r="OK31" s="331"/>
      <c r="OL31" s="331"/>
      <c r="OM31" s="331"/>
      <c r="ON31" s="333"/>
      <c r="OO31" s="494" t="str">
        <f t="shared" si="101"/>
        <v/>
      </c>
      <c r="OP31" s="342">
        <f t="shared" si="102"/>
        <v>0</v>
      </c>
      <c r="OQ31" s="457"/>
      <c r="OR31" s="411"/>
      <c r="OS31" s="331"/>
      <c r="OT31" s="331"/>
      <c r="OU31" s="331"/>
      <c r="OV31" s="333"/>
      <c r="OW31" s="494" t="str">
        <f t="shared" si="103"/>
        <v/>
      </c>
      <c r="OX31" s="342">
        <f t="shared" si="104"/>
        <v>0</v>
      </c>
      <c r="OY31" s="457"/>
      <c r="OZ31" s="411"/>
      <c r="PA31" s="331"/>
      <c r="PB31" s="331"/>
      <c r="PC31" s="331"/>
      <c r="PD31" s="333"/>
      <c r="PE31" s="494" t="str">
        <f t="shared" si="105"/>
        <v/>
      </c>
      <c r="PF31" s="342">
        <f t="shared" si="106"/>
        <v>0</v>
      </c>
      <c r="PG31" s="411"/>
      <c r="PH31" s="331"/>
      <c r="PI31" s="331"/>
      <c r="PJ31" s="331"/>
      <c r="PK31" s="333"/>
      <c r="PL31" s="494" t="str">
        <f t="shared" si="107"/>
        <v/>
      </c>
      <c r="PM31" s="342">
        <f t="shared" si="108"/>
        <v>0</v>
      </c>
      <c r="PN31" s="457"/>
      <c r="PO31" s="411"/>
      <c r="PP31" s="331"/>
      <c r="PQ31" s="331"/>
      <c r="PR31" s="331"/>
      <c r="PS31" s="333"/>
      <c r="PT31" s="494" t="str">
        <f t="shared" si="109"/>
        <v/>
      </c>
      <c r="PU31" s="342">
        <f t="shared" si="110"/>
        <v>0</v>
      </c>
      <c r="PV31" s="411"/>
      <c r="PW31" s="331"/>
      <c r="PX31" s="331"/>
      <c r="PY31" s="331"/>
      <c r="PZ31" s="333"/>
      <c r="QA31" s="494" t="str">
        <f t="shared" si="111"/>
        <v/>
      </c>
      <c r="QB31" s="342">
        <f t="shared" si="112"/>
        <v>0</v>
      </c>
      <c r="QC31" s="411"/>
      <c r="QD31" s="331"/>
      <c r="QE31" s="331"/>
      <c r="QF31" s="331"/>
      <c r="QG31" s="333"/>
      <c r="QH31" s="494" t="str">
        <f t="shared" si="113"/>
        <v/>
      </c>
      <c r="QI31" s="342">
        <f t="shared" si="114"/>
        <v>0</v>
      </c>
      <c r="QJ31" s="457"/>
      <c r="QK31" s="411"/>
      <c r="QL31" s="331"/>
      <c r="QM31" s="331"/>
      <c r="QN31" s="331"/>
      <c r="QO31" s="333"/>
      <c r="QP31" s="494" t="str">
        <f t="shared" si="115"/>
        <v/>
      </c>
      <c r="QQ31" s="342">
        <f t="shared" si="116"/>
        <v>0</v>
      </c>
      <c r="QR31" s="411"/>
      <c r="QS31" s="331"/>
      <c r="QT31" s="331"/>
      <c r="QU31" s="331"/>
      <c r="QV31" s="333"/>
      <c r="QW31" s="494" t="str">
        <f t="shared" si="117"/>
        <v/>
      </c>
      <c r="QX31" s="342">
        <f t="shared" si="118"/>
        <v>0</v>
      </c>
      <c r="QY31" s="457"/>
      <c r="QZ31" s="411"/>
      <c r="RA31" s="331"/>
      <c r="RB31" s="331"/>
      <c r="RC31" s="331"/>
      <c r="RD31" s="333"/>
      <c r="RE31" s="494" t="str">
        <f t="shared" si="119"/>
        <v/>
      </c>
      <c r="RF31" s="342">
        <f t="shared" si="120"/>
        <v>0</v>
      </c>
      <c r="RG31" s="457"/>
      <c r="RH31" s="411"/>
      <c r="RI31" s="331"/>
      <c r="RJ31" s="331"/>
      <c r="RK31" s="331"/>
      <c r="RL31" s="333"/>
      <c r="RM31" s="494" t="str">
        <f t="shared" si="121"/>
        <v/>
      </c>
      <c r="RN31" s="342">
        <f t="shared" si="122"/>
        <v>0</v>
      </c>
      <c r="RO31" s="411"/>
      <c r="RP31" s="331"/>
      <c r="RQ31" s="331"/>
      <c r="RR31" s="331"/>
      <c r="RS31" s="333"/>
      <c r="RT31" s="494" t="str">
        <f t="shared" si="123"/>
        <v/>
      </c>
      <c r="RU31" s="342">
        <f t="shared" si="124"/>
        <v>0</v>
      </c>
      <c r="RV31" s="457"/>
      <c r="RW31" s="411"/>
      <c r="RX31" s="331"/>
      <c r="RY31" s="331"/>
      <c r="RZ31" s="331"/>
      <c r="SA31" s="333"/>
      <c r="SB31" s="494" t="str">
        <f t="shared" si="125"/>
        <v/>
      </c>
      <c r="SC31" s="342">
        <f t="shared" si="126"/>
        <v>0</v>
      </c>
      <c r="SD31" s="457"/>
      <c r="SE31" s="411"/>
      <c r="SF31" s="331"/>
      <c r="SG31" s="331"/>
      <c r="SH31" s="331"/>
      <c r="SI31" s="333"/>
      <c r="SJ31" s="494" t="str">
        <f t="shared" si="127"/>
        <v/>
      </c>
      <c r="SK31" s="342">
        <f t="shared" si="128"/>
        <v>0</v>
      </c>
      <c r="SL31" s="411"/>
      <c r="SM31" s="331"/>
      <c r="SN31" s="331"/>
      <c r="SO31" s="331"/>
      <c r="SP31" s="333"/>
      <c r="SQ31" s="494" t="str">
        <f t="shared" si="129"/>
        <v/>
      </c>
      <c r="SR31" s="342">
        <f t="shared" si="130"/>
        <v>0</v>
      </c>
      <c r="SS31" s="411"/>
      <c r="ST31" s="331"/>
      <c r="SU31" s="331"/>
      <c r="SV31" s="331"/>
      <c r="SW31" s="333"/>
      <c r="SX31" s="494" t="str">
        <f t="shared" si="131"/>
        <v/>
      </c>
      <c r="SY31" s="342">
        <f t="shared" si="132"/>
        <v>0</v>
      </c>
      <c r="SZ31" s="411"/>
      <c r="TA31" s="331"/>
      <c r="TB31" s="331"/>
      <c r="TC31" s="331"/>
      <c r="TD31" s="333"/>
      <c r="TE31" s="494" t="str">
        <f t="shared" si="133"/>
        <v/>
      </c>
      <c r="TF31" s="342">
        <f t="shared" si="134"/>
        <v>0</v>
      </c>
      <c r="TG31" s="411"/>
      <c r="TH31" s="331"/>
      <c r="TI31" s="331"/>
      <c r="TJ31" s="331"/>
      <c r="TK31" s="333"/>
      <c r="TL31" s="494" t="str">
        <f t="shared" si="135"/>
        <v/>
      </c>
      <c r="TM31" s="342">
        <f t="shared" si="136"/>
        <v>0</v>
      </c>
      <c r="TN31" s="411"/>
      <c r="TO31" s="331"/>
      <c r="TP31" s="331"/>
      <c r="TQ31" s="331"/>
      <c r="TR31" s="333"/>
      <c r="TS31" s="494" t="str">
        <f t="shared" si="137"/>
        <v/>
      </c>
      <c r="TT31" s="342">
        <f t="shared" si="138"/>
        <v>0</v>
      </c>
      <c r="TU31" s="411"/>
      <c r="TV31" s="331"/>
      <c r="TW31" s="331"/>
      <c r="TX31" s="331"/>
      <c r="TY31" s="333"/>
      <c r="TZ31" s="494" t="str">
        <f t="shared" si="139"/>
        <v/>
      </c>
      <c r="UA31" s="342">
        <f t="shared" si="140"/>
        <v>0</v>
      </c>
      <c r="UB31" s="457"/>
      <c r="UC31" s="411"/>
      <c r="UD31" s="331"/>
      <c r="UE31" s="331"/>
      <c r="UF31" s="331"/>
      <c r="UG31" s="333"/>
      <c r="UH31" s="494" t="str">
        <f t="shared" si="141"/>
        <v/>
      </c>
      <c r="UI31" s="342">
        <f t="shared" si="142"/>
        <v>0</v>
      </c>
      <c r="UJ31" s="457"/>
      <c r="UK31" s="411"/>
      <c r="UL31" s="331"/>
      <c r="UM31" s="331"/>
      <c r="UN31" s="331"/>
      <c r="UO31" s="333"/>
      <c r="UP31" s="494" t="str">
        <f t="shared" si="143"/>
        <v/>
      </c>
      <c r="UQ31" s="342">
        <f t="shared" si="144"/>
        <v>0</v>
      </c>
      <c r="UR31" s="457"/>
      <c r="US31" s="411"/>
      <c r="UT31" s="331"/>
      <c r="UU31" s="331"/>
      <c r="UV31" s="331"/>
      <c r="UW31" s="333"/>
      <c r="UX31" s="494" t="str">
        <f t="shared" si="145"/>
        <v/>
      </c>
      <c r="UY31" s="342">
        <f t="shared" si="146"/>
        <v>0</v>
      </c>
      <c r="UZ31" s="457"/>
      <c r="VA31" s="411"/>
      <c r="VB31" s="331"/>
      <c r="VC31" s="331"/>
      <c r="VD31" s="331"/>
      <c r="VE31" s="333"/>
      <c r="VF31" s="494" t="str">
        <f t="shared" si="147"/>
        <v/>
      </c>
      <c r="VG31" s="342">
        <f t="shared" si="148"/>
        <v>0</v>
      </c>
      <c r="VH31" s="457"/>
      <c r="VI31" s="411"/>
      <c r="VJ31" s="331"/>
      <c r="VK31" s="331"/>
      <c r="VL31" s="331"/>
      <c r="VM31" s="333"/>
      <c r="VN31" s="494" t="str">
        <f t="shared" si="149"/>
        <v/>
      </c>
      <c r="VO31" s="342">
        <f t="shared" si="150"/>
        <v>0</v>
      </c>
      <c r="VP31" s="457"/>
      <c r="VQ31" s="411"/>
      <c r="VR31" s="331"/>
      <c r="VS31" s="331"/>
      <c r="VT31" s="331"/>
      <c r="VU31" s="333"/>
      <c r="VV31" s="494" t="str">
        <f t="shared" si="151"/>
        <v/>
      </c>
      <c r="VW31" s="342">
        <f t="shared" si="152"/>
        <v>0</v>
      </c>
      <c r="VX31" s="411"/>
      <c r="VY31" s="331"/>
      <c r="VZ31" s="331"/>
      <c r="WA31" s="331"/>
      <c r="WB31" s="333"/>
      <c r="WC31" s="494" t="str">
        <f t="shared" si="153"/>
        <v/>
      </c>
      <c r="WD31" s="342">
        <f t="shared" si="154"/>
        <v>0</v>
      </c>
      <c r="WE31" s="457"/>
      <c r="WF31" s="411"/>
      <c r="WG31" s="331"/>
      <c r="WH31" s="331"/>
      <c r="WI31" s="331"/>
      <c r="WJ31" s="333"/>
      <c r="WK31" s="494" t="str">
        <f t="shared" si="155"/>
        <v/>
      </c>
      <c r="WL31" s="342">
        <f t="shared" si="156"/>
        <v>0</v>
      </c>
      <c r="WM31" s="457"/>
      <c r="WN31" s="411"/>
      <c r="WO31" s="331"/>
      <c r="WP31" s="331"/>
      <c r="WQ31" s="331"/>
      <c r="WR31" s="333"/>
      <c r="WS31" s="494" t="str">
        <f t="shared" si="157"/>
        <v/>
      </c>
      <c r="WT31" s="342">
        <f t="shared" si="158"/>
        <v>0</v>
      </c>
      <c r="WU31" s="457"/>
      <c r="WV31" s="411"/>
      <c r="WW31" s="331"/>
      <c r="WX31" s="331"/>
      <c r="WY31" s="331"/>
      <c r="WZ31" s="333"/>
      <c r="XA31" s="494" t="str">
        <f t="shared" si="159"/>
        <v/>
      </c>
      <c r="XB31" s="342">
        <f t="shared" si="160"/>
        <v>0</v>
      </c>
      <c r="XC31" s="428">
        <v>0</v>
      </c>
    </row>
    <row r="32" spans="1:627" outlineLevel="1" x14ac:dyDescent="0.25">
      <c r="A32" s="5"/>
      <c r="B32" s="5"/>
      <c r="C32" s="485" t="s">
        <v>1732</v>
      </c>
      <c r="D32" s="272">
        <v>43419</v>
      </c>
      <c r="E32" s="444"/>
      <c r="F32" s="288"/>
      <c r="G32" s="331"/>
      <c r="H32" s="331"/>
      <c r="I32" s="331"/>
      <c r="J32" s="333"/>
      <c r="K32" s="333"/>
      <c r="L32" s="342">
        <f t="shared" si="0"/>
        <v>0</v>
      </c>
      <c r="M32" s="457"/>
      <c r="N32" s="411"/>
      <c r="O32" s="331"/>
      <c r="P32" s="331"/>
      <c r="Q32" s="331"/>
      <c r="R32" s="333"/>
      <c r="S32" s="494" t="str">
        <f t="shared" si="1"/>
        <v/>
      </c>
      <c r="T32" s="342">
        <f t="shared" si="2"/>
        <v>0</v>
      </c>
      <c r="U32" s="457"/>
      <c r="V32" s="411"/>
      <c r="W32" s="331"/>
      <c r="X32" s="331"/>
      <c r="Y32" s="331"/>
      <c r="Z32" s="333"/>
      <c r="AA32" s="494" t="str">
        <f t="shared" si="3"/>
        <v/>
      </c>
      <c r="AB32" s="342">
        <f t="shared" si="4"/>
        <v>0</v>
      </c>
      <c r="AC32" s="457"/>
      <c r="AD32" s="411"/>
      <c r="AE32" s="331"/>
      <c r="AF32" s="331"/>
      <c r="AG32" s="331"/>
      <c r="AH32" s="333"/>
      <c r="AI32" s="494" t="str">
        <f t="shared" si="5"/>
        <v/>
      </c>
      <c r="AJ32" s="342">
        <f t="shared" si="6"/>
        <v>0</v>
      </c>
      <c r="AK32" s="457"/>
      <c r="AL32" s="411"/>
      <c r="AM32" s="331"/>
      <c r="AN32" s="331"/>
      <c r="AO32" s="331"/>
      <c r="AP32" s="333"/>
      <c r="AQ32" s="494" t="str">
        <f t="shared" si="7"/>
        <v/>
      </c>
      <c r="AR32" s="342">
        <f t="shared" si="8"/>
        <v>0</v>
      </c>
      <c r="AS32" s="411"/>
      <c r="AT32" s="331"/>
      <c r="AU32" s="331"/>
      <c r="AV32" s="331"/>
      <c r="AW32" s="333"/>
      <c r="AX32" s="494" t="str">
        <f t="shared" si="9"/>
        <v/>
      </c>
      <c r="AY32" s="342">
        <f t="shared" si="10"/>
        <v>0</v>
      </c>
      <c r="AZ32" s="457"/>
      <c r="BA32" s="411"/>
      <c r="BB32" s="331"/>
      <c r="BC32" s="331"/>
      <c r="BD32" s="331"/>
      <c r="BE32" s="333"/>
      <c r="BF32" s="494" t="str">
        <f t="shared" si="11"/>
        <v/>
      </c>
      <c r="BG32" s="342">
        <f t="shared" si="12"/>
        <v>0</v>
      </c>
      <c r="BH32" s="411"/>
      <c r="BI32" s="331"/>
      <c r="BJ32" s="331"/>
      <c r="BK32" s="331"/>
      <c r="BL32" s="333"/>
      <c r="BM32" s="494" t="str">
        <f t="shared" si="13"/>
        <v/>
      </c>
      <c r="BN32" s="342">
        <f t="shared" si="14"/>
        <v>0</v>
      </c>
      <c r="BO32" s="457"/>
      <c r="BP32" s="411"/>
      <c r="BQ32" s="331"/>
      <c r="BR32" s="331"/>
      <c r="BS32" s="331"/>
      <c r="BT32" s="333"/>
      <c r="BU32" s="494" t="str">
        <f t="shared" si="15"/>
        <v/>
      </c>
      <c r="BV32" s="342">
        <f t="shared" si="16"/>
        <v>0</v>
      </c>
      <c r="BW32" s="457"/>
      <c r="BX32" s="411"/>
      <c r="BY32" s="331"/>
      <c r="BZ32" s="331"/>
      <c r="CA32" s="331"/>
      <c r="CB32" s="333"/>
      <c r="CC32" s="494" t="str">
        <f t="shared" si="17"/>
        <v/>
      </c>
      <c r="CD32" s="342">
        <f t="shared" si="18"/>
        <v>0</v>
      </c>
      <c r="CE32" s="457"/>
      <c r="CF32" s="411"/>
      <c r="CG32" s="331"/>
      <c r="CH32" s="331"/>
      <c r="CI32" s="331"/>
      <c r="CJ32" s="333"/>
      <c r="CK32" s="494" t="str">
        <f t="shared" si="19"/>
        <v/>
      </c>
      <c r="CL32" s="342">
        <f t="shared" si="20"/>
        <v>0</v>
      </c>
      <c r="CM32" s="457"/>
      <c r="CN32" s="411"/>
      <c r="CO32" s="331"/>
      <c r="CP32" s="331"/>
      <c r="CQ32" s="331"/>
      <c r="CR32" s="333"/>
      <c r="CS32" s="494" t="str">
        <f t="shared" si="21"/>
        <v/>
      </c>
      <c r="CT32" s="342">
        <f t="shared" si="22"/>
        <v>0</v>
      </c>
      <c r="CU32" s="457"/>
      <c r="CV32" s="411"/>
      <c r="CW32" s="331"/>
      <c r="CX32" s="331"/>
      <c r="CY32" s="331"/>
      <c r="CZ32" s="333"/>
      <c r="DA32" s="494" t="str">
        <f t="shared" si="23"/>
        <v/>
      </c>
      <c r="DB32" s="342">
        <f t="shared" si="24"/>
        <v>0</v>
      </c>
      <c r="DC32" s="457"/>
      <c r="DD32" s="411"/>
      <c r="DE32" s="331"/>
      <c r="DF32" s="331"/>
      <c r="DG32" s="331"/>
      <c r="DH32" s="333"/>
      <c r="DI32" s="494" t="str">
        <f t="shared" si="25"/>
        <v/>
      </c>
      <c r="DJ32" s="342">
        <f t="shared" si="26"/>
        <v>0</v>
      </c>
      <c r="DK32" s="457"/>
      <c r="DL32" s="411"/>
      <c r="DM32" s="331"/>
      <c r="DN32" s="331"/>
      <c r="DO32" s="331"/>
      <c r="DP32" s="333"/>
      <c r="DQ32" s="494" t="str">
        <f t="shared" si="27"/>
        <v/>
      </c>
      <c r="DR32" s="342">
        <f t="shared" si="28"/>
        <v>0</v>
      </c>
      <c r="DS32" s="457"/>
      <c r="DT32" s="411"/>
      <c r="DU32" s="331"/>
      <c r="DV32" s="331"/>
      <c r="DW32" s="331"/>
      <c r="DX32" s="333"/>
      <c r="DY32" s="494" t="str">
        <f t="shared" si="29"/>
        <v/>
      </c>
      <c r="DZ32" s="342">
        <f t="shared" si="30"/>
        <v>0</v>
      </c>
      <c r="EA32" s="457"/>
      <c r="EB32" s="411"/>
      <c r="EC32" s="331"/>
      <c r="ED32" s="331"/>
      <c r="EE32" s="331"/>
      <c r="EF32" s="333"/>
      <c r="EG32" s="494" t="str">
        <f t="shared" si="31"/>
        <v/>
      </c>
      <c r="EH32" s="342">
        <f t="shared" si="32"/>
        <v>0</v>
      </c>
      <c r="EI32" s="457"/>
      <c r="EJ32" s="411"/>
      <c r="EK32" s="331"/>
      <c r="EL32" s="331"/>
      <c r="EM32" s="331"/>
      <c r="EN32" s="331"/>
      <c r="EO32" s="494" t="str">
        <f t="shared" si="33"/>
        <v/>
      </c>
      <c r="EP32" s="342">
        <f t="shared" si="34"/>
        <v>0</v>
      </c>
      <c r="EQ32" s="457"/>
      <c r="ER32" s="411"/>
      <c r="ES32" s="331"/>
      <c r="ET32" s="331"/>
      <c r="EU32" s="331"/>
      <c r="EV32" s="333"/>
      <c r="EW32" s="494" t="str">
        <f t="shared" si="35"/>
        <v/>
      </c>
      <c r="EX32" s="342">
        <f t="shared" si="36"/>
        <v>0</v>
      </c>
      <c r="EY32" s="457"/>
      <c r="EZ32" s="411" t="s">
        <v>229</v>
      </c>
      <c r="FA32" s="331">
        <v>9</v>
      </c>
      <c r="FB32" s="331">
        <v>18</v>
      </c>
      <c r="FC32" s="331">
        <v>1</v>
      </c>
      <c r="FD32" s="333"/>
      <c r="FE32" s="494" t="str">
        <f t="shared" si="37"/>
        <v>Marina</v>
      </c>
      <c r="FF32" s="342">
        <f t="shared" si="38"/>
        <v>8</v>
      </c>
      <c r="FG32" s="457"/>
      <c r="FH32" s="411"/>
      <c r="FI32" s="331"/>
      <c r="FJ32" s="331"/>
      <c r="FK32" s="331"/>
      <c r="FL32" s="333"/>
      <c r="FM32" s="494" t="str">
        <f t="shared" si="39"/>
        <v/>
      </c>
      <c r="FN32" s="342">
        <f t="shared" si="40"/>
        <v>0</v>
      </c>
      <c r="FO32" s="457"/>
      <c r="FP32" s="411"/>
      <c r="FQ32" s="331"/>
      <c r="FR32" s="331"/>
      <c r="FS32" s="331"/>
      <c r="FT32" s="333"/>
      <c r="FU32" s="494" t="str">
        <f t="shared" si="41"/>
        <v/>
      </c>
      <c r="FV32" s="342">
        <f t="shared" si="42"/>
        <v>0</v>
      </c>
      <c r="FW32" s="457"/>
      <c r="FX32" s="411"/>
      <c r="FY32" s="331"/>
      <c r="FZ32" s="331"/>
      <c r="GA32" s="331"/>
      <c r="GB32" s="333"/>
      <c r="GC32" s="494" t="str">
        <f t="shared" si="43"/>
        <v/>
      </c>
      <c r="GD32" s="342">
        <f t="shared" si="44"/>
        <v>0</v>
      </c>
      <c r="GE32" s="411"/>
      <c r="GF32" s="331"/>
      <c r="GG32" s="331"/>
      <c r="GH32" s="331"/>
      <c r="GI32" s="333"/>
      <c r="GJ32" s="494" t="str">
        <f t="shared" si="45"/>
        <v/>
      </c>
      <c r="GK32" s="342">
        <f t="shared" si="46"/>
        <v>0</v>
      </c>
      <c r="GL32" s="411"/>
      <c r="GM32" s="331"/>
      <c r="GN32" s="331"/>
      <c r="GO32" s="331"/>
      <c r="GP32" s="333"/>
      <c r="GQ32" s="494" t="str">
        <f t="shared" si="47"/>
        <v/>
      </c>
      <c r="GR32" s="342">
        <f t="shared" si="48"/>
        <v>0</v>
      </c>
      <c r="GS32" s="411"/>
      <c r="GT32" s="331"/>
      <c r="GU32" s="331"/>
      <c r="GV32" s="331"/>
      <c r="GW32" s="333"/>
      <c r="GX32" s="494" t="str">
        <f t="shared" si="49"/>
        <v/>
      </c>
      <c r="GY32" s="342">
        <f t="shared" si="50"/>
        <v>0</v>
      </c>
      <c r="GZ32" s="457"/>
      <c r="HA32" s="411"/>
      <c r="HB32" s="331"/>
      <c r="HC32" s="331"/>
      <c r="HD32" s="331"/>
      <c r="HE32" s="333"/>
      <c r="HF32" s="494" t="str">
        <f t="shared" si="51"/>
        <v/>
      </c>
      <c r="HG32" s="342">
        <f t="shared" si="52"/>
        <v>0</v>
      </c>
      <c r="HH32" s="457"/>
      <c r="HI32" s="411"/>
      <c r="HJ32" s="331"/>
      <c r="HK32" s="331"/>
      <c r="HL32" s="331"/>
      <c r="HM32" s="333"/>
      <c r="HN32" s="494" t="str">
        <f t="shared" si="53"/>
        <v/>
      </c>
      <c r="HO32" s="342">
        <f t="shared" si="54"/>
        <v>0</v>
      </c>
      <c r="HP32" s="457"/>
      <c r="HQ32" s="411"/>
      <c r="HR32" s="331"/>
      <c r="HS32" s="331"/>
      <c r="HT32" s="331"/>
      <c r="HU32" s="333"/>
      <c r="HV32" s="494" t="str">
        <f t="shared" si="55"/>
        <v/>
      </c>
      <c r="HW32" s="342">
        <f t="shared" si="56"/>
        <v>0</v>
      </c>
      <c r="HX32" s="457"/>
      <c r="HY32" s="411"/>
      <c r="HZ32" s="331"/>
      <c r="IA32" s="331"/>
      <c r="IB32" s="331"/>
      <c r="IC32" s="333"/>
      <c r="ID32" s="494" t="str">
        <f t="shared" si="57"/>
        <v/>
      </c>
      <c r="IE32" s="342">
        <f t="shared" si="58"/>
        <v>0</v>
      </c>
      <c r="IF32" s="457"/>
      <c r="IG32" s="411"/>
      <c r="IH32" s="331"/>
      <c r="II32" s="331"/>
      <c r="IJ32" s="331"/>
      <c r="IK32" s="333"/>
      <c r="IL32" s="494" t="str">
        <f t="shared" si="59"/>
        <v/>
      </c>
      <c r="IM32" s="342">
        <f t="shared" si="60"/>
        <v>0</v>
      </c>
      <c r="IN32" s="457"/>
      <c r="IO32" s="411"/>
      <c r="IP32" s="331"/>
      <c r="IQ32" s="331"/>
      <c r="IR32" s="331"/>
      <c r="IS32" s="333"/>
      <c r="IT32" s="494" t="str">
        <f t="shared" si="61"/>
        <v/>
      </c>
      <c r="IU32" s="342">
        <f t="shared" si="62"/>
        <v>0</v>
      </c>
      <c r="IV32" s="457"/>
      <c r="IW32" s="411"/>
      <c r="IX32" s="331"/>
      <c r="IY32" s="331"/>
      <c r="IZ32" s="331"/>
      <c r="JA32" s="333"/>
      <c r="JB32" s="494" t="str">
        <f t="shared" si="63"/>
        <v/>
      </c>
      <c r="JC32" s="342">
        <f t="shared" si="64"/>
        <v>0</v>
      </c>
      <c r="JD32" s="457"/>
      <c r="JE32" s="411"/>
      <c r="JF32" s="331"/>
      <c r="JG32" s="331"/>
      <c r="JH32" s="331"/>
      <c r="JI32" s="333"/>
      <c r="JJ32" s="494" t="str">
        <f t="shared" si="65"/>
        <v/>
      </c>
      <c r="JK32" s="342">
        <f t="shared" si="66"/>
        <v>0</v>
      </c>
      <c r="JL32" s="457"/>
      <c r="JM32" s="411"/>
      <c r="JN32" s="331"/>
      <c r="JO32" s="331"/>
      <c r="JP32" s="331"/>
      <c r="JQ32" s="333"/>
      <c r="JR32" s="494" t="str">
        <f t="shared" si="67"/>
        <v/>
      </c>
      <c r="JS32" s="342">
        <f t="shared" si="68"/>
        <v>0</v>
      </c>
      <c r="JT32" s="457"/>
      <c r="JU32" s="411"/>
      <c r="JV32" s="331"/>
      <c r="JW32" s="331"/>
      <c r="JX32" s="331"/>
      <c r="JY32" s="333"/>
      <c r="JZ32" s="494" t="str">
        <f t="shared" si="69"/>
        <v/>
      </c>
      <c r="KA32" s="342">
        <f t="shared" si="70"/>
        <v>0</v>
      </c>
      <c r="KB32" s="457"/>
      <c r="KC32" s="411" t="s">
        <v>230</v>
      </c>
      <c r="KD32" s="331">
        <v>9</v>
      </c>
      <c r="KE32" s="331">
        <v>18</v>
      </c>
      <c r="KF32" s="331">
        <v>1</v>
      </c>
      <c r="KG32" s="333"/>
      <c r="KH32" s="494" t="str">
        <f t="shared" si="71"/>
        <v>Chloé</v>
      </c>
      <c r="KI32" s="342">
        <f t="shared" si="72"/>
        <v>8</v>
      </c>
      <c r="KJ32" s="411"/>
      <c r="KK32" s="331"/>
      <c r="KL32" s="331"/>
      <c r="KM32" s="331"/>
      <c r="KN32" s="333"/>
      <c r="KO32" s="494" t="str">
        <f t="shared" si="73"/>
        <v/>
      </c>
      <c r="KP32" s="342">
        <f t="shared" si="74"/>
        <v>0</v>
      </c>
      <c r="KQ32" s="411"/>
      <c r="KR32" s="331"/>
      <c r="KS32" s="331"/>
      <c r="KT32" s="331"/>
      <c r="KU32" s="333"/>
      <c r="KV32" s="494" t="str">
        <f t="shared" si="75"/>
        <v/>
      </c>
      <c r="KW32" s="342">
        <f t="shared" si="76"/>
        <v>0</v>
      </c>
      <c r="KX32" s="411"/>
      <c r="KY32" s="331"/>
      <c r="KZ32" s="331"/>
      <c r="LA32" s="331"/>
      <c r="LB32" s="333"/>
      <c r="LC32" s="494" t="str">
        <f t="shared" si="77"/>
        <v/>
      </c>
      <c r="LD32" s="342">
        <f t="shared" si="78"/>
        <v>0</v>
      </c>
      <c r="LE32" s="411"/>
      <c r="LF32" s="331"/>
      <c r="LG32" s="331"/>
      <c r="LH32" s="331"/>
      <c r="LI32" s="333"/>
      <c r="LJ32" s="494" t="str">
        <f t="shared" si="79"/>
        <v/>
      </c>
      <c r="LK32" s="342">
        <f t="shared" si="80"/>
        <v>0</v>
      </c>
      <c r="LL32" s="411"/>
      <c r="LM32" s="331"/>
      <c r="LN32" s="331"/>
      <c r="LO32" s="331"/>
      <c r="LP32" s="333"/>
      <c r="LQ32" s="494" t="str">
        <f t="shared" si="81"/>
        <v/>
      </c>
      <c r="LR32" s="342">
        <f t="shared" si="82"/>
        <v>0</v>
      </c>
      <c r="LS32" s="411"/>
      <c r="LT32" s="331"/>
      <c r="LU32" s="331"/>
      <c r="LV32" s="331"/>
      <c r="LW32" s="333"/>
      <c r="LX32" s="494" t="str">
        <f t="shared" si="83"/>
        <v/>
      </c>
      <c r="LY32" s="342">
        <f t="shared" si="84"/>
        <v>0</v>
      </c>
      <c r="LZ32" s="411"/>
      <c r="MA32" s="331"/>
      <c r="MB32" s="331"/>
      <c r="MC32" s="331"/>
      <c r="MD32" s="333"/>
      <c r="ME32" s="494" t="str">
        <f t="shared" si="85"/>
        <v/>
      </c>
      <c r="MF32" s="342">
        <f t="shared" si="86"/>
        <v>0</v>
      </c>
      <c r="MG32" s="457"/>
      <c r="MH32" s="411"/>
      <c r="MI32" s="331"/>
      <c r="MJ32" s="331"/>
      <c r="MK32" s="331"/>
      <c r="ML32" s="333"/>
      <c r="MM32" s="494" t="str">
        <f t="shared" si="87"/>
        <v/>
      </c>
      <c r="MN32" s="342">
        <f t="shared" si="88"/>
        <v>0</v>
      </c>
      <c r="MO32" s="411"/>
      <c r="MP32" s="331"/>
      <c r="MQ32" s="331"/>
      <c r="MR32" s="331"/>
      <c r="MS32" s="333"/>
      <c r="MT32" s="494" t="str">
        <f t="shared" si="89"/>
        <v/>
      </c>
      <c r="MU32" s="342">
        <f t="shared" si="90"/>
        <v>0</v>
      </c>
      <c r="MV32" s="457"/>
      <c r="MW32" s="411"/>
      <c r="MX32" s="331"/>
      <c r="MY32" s="331"/>
      <c r="MZ32" s="331"/>
      <c r="NA32" s="333"/>
      <c r="NB32" s="494" t="str">
        <f t="shared" si="91"/>
        <v/>
      </c>
      <c r="NC32" s="342">
        <f t="shared" si="92"/>
        <v>0</v>
      </c>
      <c r="ND32" s="457"/>
      <c r="NE32" s="411"/>
      <c r="NF32" s="331"/>
      <c r="NG32" s="331"/>
      <c r="NH32" s="331"/>
      <c r="NI32" s="333"/>
      <c r="NJ32" s="494" t="str">
        <f t="shared" si="93"/>
        <v/>
      </c>
      <c r="NK32" s="342">
        <f t="shared" si="94"/>
        <v>0</v>
      </c>
      <c r="NL32" s="457"/>
      <c r="NM32" s="411"/>
      <c r="NN32" s="331"/>
      <c r="NO32" s="331"/>
      <c r="NP32" s="331"/>
      <c r="NQ32" s="333"/>
      <c r="NR32" s="494" t="str">
        <f t="shared" si="95"/>
        <v/>
      </c>
      <c r="NS32" s="342">
        <f t="shared" si="96"/>
        <v>0</v>
      </c>
      <c r="NT32" s="411"/>
      <c r="NU32" s="331"/>
      <c r="NV32" s="331"/>
      <c r="NW32" s="331"/>
      <c r="NX32" s="333"/>
      <c r="NY32" s="494" t="str">
        <f t="shared" si="97"/>
        <v/>
      </c>
      <c r="NZ32" s="342">
        <f t="shared" si="98"/>
        <v>0</v>
      </c>
      <c r="OA32" s="457"/>
      <c r="OB32" s="411"/>
      <c r="OC32" s="331"/>
      <c r="OD32" s="331"/>
      <c r="OE32" s="331"/>
      <c r="OF32" s="333"/>
      <c r="OG32" s="494" t="str">
        <f t="shared" si="99"/>
        <v/>
      </c>
      <c r="OH32" s="342">
        <f t="shared" si="100"/>
        <v>0</v>
      </c>
      <c r="OI32" s="457"/>
      <c r="OJ32" s="411"/>
      <c r="OK32" s="331"/>
      <c r="OL32" s="331"/>
      <c r="OM32" s="331"/>
      <c r="ON32" s="333"/>
      <c r="OO32" s="494" t="str">
        <f t="shared" si="101"/>
        <v/>
      </c>
      <c r="OP32" s="342">
        <f t="shared" si="102"/>
        <v>0</v>
      </c>
      <c r="OQ32" s="457"/>
      <c r="OR32" s="411"/>
      <c r="OS32" s="331"/>
      <c r="OT32" s="331"/>
      <c r="OU32" s="331"/>
      <c r="OV32" s="333"/>
      <c r="OW32" s="494" t="str">
        <f t="shared" si="103"/>
        <v/>
      </c>
      <c r="OX32" s="342">
        <f t="shared" si="104"/>
        <v>0</v>
      </c>
      <c r="OY32" s="457"/>
      <c r="OZ32" s="411"/>
      <c r="PA32" s="331"/>
      <c r="PB32" s="331"/>
      <c r="PC32" s="331"/>
      <c r="PD32" s="333"/>
      <c r="PE32" s="494" t="str">
        <f t="shared" si="105"/>
        <v/>
      </c>
      <c r="PF32" s="342">
        <f t="shared" si="106"/>
        <v>0</v>
      </c>
      <c r="PG32" s="411"/>
      <c r="PH32" s="331"/>
      <c r="PI32" s="331"/>
      <c r="PJ32" s="331"/>
      <c r="PK32" s="333"/>
      <c r="PL32" s="494" t="str">
        <f t="shared" si="107"/>
        <v/>
      </c>
      <c r="PM32" s="342">
        <f t="shared" si="108"/>
        <v>0</v>
      </c>
      <c r="PN32" s="457"/>
      <c r="PO32" s="411"/>
      <c r="PP32" s="331"/>
      <c r="PQ32" s="331"/>
      <c r="PR32" s="331"/>
      <c r="PS32" s="333"/>
      <c r="PT32" s="494" t="str">
        <f t="shared" si="109"/>
        <v/>
      </c>
      <c r="PU32" s="342">
        <f t="shared" si="110"/>
        <v>0</v>
      </c>
      <c r="PV32" s="411" t="s">
        <v>1858</v>
      </c>
      <c r="PW32" s="331">
        <v>11</v>
      </c>
      <c r="PX32" s="331">
        <v>18</v>
      </c>
      <c r="PY32" s="331"/>
      <c r="PZ32" s="333">
        <v>1</v>
      </c>
      <c r="QA32" s="494" t="str">
        <f t="shared" si="111"/>
        <v>Giulia</v>
      </c>
      <c r="QB32" s="342">
        <f t="shared" si="112"/>
        <v>6</v>
      </c>
      <c r="QC32" s="411"/>
      <c r="QD32" s="331"/>
      <c r="QE32" s="331"/>
      <c r="QF32" s="331"/>
      <c r="QG32" s="333"/>
      <c r="QH32" s="494" t="str">
        <f t="shared" si="113"/>
        <v/>
      </c>
      <c r="QI32" s="342">
        <f t="shared" si="114"/>
        <v>0</v>
      </c>
      <c r="QJ32" s="457"/>
      <c r="QK32" s="411"/>
      <c r="QL32" s="331"/>
      <c r="QM32" s="331"/>
      <c r="QN32" s="331"/>
      <c r="QO32" s="333"/>
      <c r="QP32" s="494" t="str">
        <f t="shared" si="115"/>
        <v/>
      </c>
      <c r="QQ32" s="342">
        <f t="shared" si="116"/>
        <v>0</v>
      </c>
      <c r="QR32" s="411"/>
      <c r="QS32" s="331"/>
      <c r="QT32" s="331"/>
      <c r="QU32" s="331"/>
      <c r="QV32" s="333"/>
      <c r="QW32" s="494" t="str">
        <f t="shared" si="117"/>
        <v/>
      </c>
      <c r="QX32" s="342">
        <f t="shared" si="118"/>
        <v>0</v>
      </c>
      <c r="QY32" s="457"/>
      <c r="QZ32" s="411"/>
      <c r="RA32" s="331"/>
      <c r="RB32" s="331"/>
      <c r="RC32" s="331"/>
      <c r="RD32" s="333"/>
      <c r="RE32" s="494" t="str">
        <f t="shared" si="119"/>
        <v/>
      </c>
      <c r="RF32" s="342">
        <f t="shared" si="120"/>
        <v>0</v>
      </c>
      <c r="RG32" s="457"/>
      <c r="RH32" s="411"/>
      <c r="RI32" s="331"/>
      <c r="RJ32" s="331"/>
      <c r="RK32" s="331"/>
      <c r="RL32" s="333"/>
      <c r="RM32" s="494" t="str">
        <f t="shared" si="121"/>
        <v/>
      </c>
      <c r="RN32" s="342">
        <f t="shared" si="122"/>
        <v>0</v>
      </c>
      <c r="RO32" s="411"/>
      <c r="RP32" s="331"/>
      <c r="RQ32" s="331"/>
      <c r="RR32" s="331"/>
      <c r="RS32" s="333"/>
      <c r="RT32" s="494" t="str">
        <f t="shared" si="123"/>
        <v/>
      </c>
      <c r="RU32" s="342">
        <f t="shared" si="124"/>
        <v>0</v>
      </c>
      <c r="RV32" s="457"/>
      <c r="RW32" s="411"/>
      <c r="RX32" s="331"/>
      <c r="RY32" s="331"/>
      <c r="RZ32" s="331"/>
      <c r="SA32" s="333"/>
      <c r="SB32" s="494" t="str">
        <f t="shared" si="125"/>
        <v/>
      </c>
      <c r="SC32" s="342">
        <f t="shared" si="126"/>
        <v>0</v>
      </c>
      <c r="SD32" s="457"/>
      <c r="SE32" s="411"/>
      <c r="SF32" s="331"/>
      <c r="SG32" s="331"/>
      <c r="SH32" s="331"/>
      <c r="SI32" s="333"/>
      <c r="SJ32" s="494" t="str">
        <f t="shared" si="127"/>
        <v/>
      </c>
      <c r="SK32" s="342">
        <f t="shared" si="128"/>
        <v>0</v>
      </c>
      <c r="SL32" s="411"/>
      <c r="SM32" s="331"/>
      <c r="SN32" s="331"/>
      <c r="SO32" s="331"/>
      <c r="SP32" s="333"/>
      <c r="SQ32" s="494" t="str">
        <f t="shared" si="129"/>
        <v/>
      </c>
      <c r="SR32" s="342">
        <f t="shared" si="130"/>
        <v>0</v>
      </c>
      <c r="SS32" s="411"/>
      <c r="ST32" s="331"/>
      <c r="SU32" s="331"/>
      <c r="SV32" s="331"/>
      <c r="SW32" s="333"/>
      <c r="SX32" s="494" t="str">
        <f t="shared" si="131"/>
        <v/>
      </c>
      <c r="SY32" s="342">
        <f t="shared" si="132"/>
        <v>0</v>
      </c>
      <c r="SZ32" s="411"/>
      <c r="TA32" s="331"/>
      <c r="TB32" s="331"/>
      <c r="TC32" s="331"/>
      <c r="TD32" s="333"/>
      <c r="TE32" s="494" t="str">
        <f t="shared" si="133"/>
        <v/>
      </c>
      <c r="TF32" s="342">
        <f t="shared" si="134"/>
        <v>0</v>
      </c>
      <c r="TG32" s="411"/>
      <c r="TH32" s="331"/>
      <c r="TI32" s="331"/>
      <c r="TJ32" s="331"/>
      <c r="TK32" s="333"/>
      <c r="TL32" s="494" t="str">
        <f t="shared" si="135"/>
        <v/>
      </c>
      <c r="TM32" s="342">
        <f t="shared" si="136"/>
        <v>0</v>
      </c>
      <c r="TN32" s="411"/>
      <c r="TO32" s="331"/>
      <c r="TP32" s="331"/>
      <c r="TQ32" s="331"/>
      <c r="TR32" s="333"/>
      <c r="TS32" s="494" t="str">
        <f t="shared" si="137"/>
        <v/>
      </c>
      <c r="TT32" s="342">
        <f t="shared" si="138"/>
        <v>0</v>
      </c>
      <c r="TU32" s="411"/>
      <c r="TV32" s="331"/>
      <c r="TW32" s="331"/>
      <c r="TX32" s="331"/>
      <c r="TY32" s="333"/>
      <c r="TZ32" s="494" t="str">
        <f t="shared" si="139"/>
        <v/>
      </c>
      <c r="UA32" s="342">
        <f t="shared" si="140"/>
        <v>0</v>
      </c>
      <c r="UB32" s="457"/>
      <c r="UC32" s="411"/>
      <c r="UD32" s="331"/>
      <c r="UE32" s="331"/>
      <c r="UF32" s="331"/>
      <c r="UG32" s="333"/>
      <c r="UH32" s="494" t="str">
        <f t="shared" si="141"/>
        <v/>
      </c>
      <c r="UI32" s="342">
        <f t="shared" si="142"/>
        <v>0</v>
      </c>
      <c r="UJ32" s="457"/>
      <c r="UK32" s="411"/>
      <c r="UL32" s="331"/>
      <c r="UM32" s="331"/>
      <c r="UN32" s="331"/>
      <c r="UO32" s="333"/>
      <c r="UP32" s="494" t="str">
        <f t="shared" si="143"/>
        <v/>
      </c>
      <c r="UQ32" s="342">
        <f t="shared" si="144"/>
        <v>0</v>
      </c>
      <c r="UR32" s="457"/>
      <c r="US32" s="411"/>
      <c r="UT32" s="331"/>
      <c r="UU32" s="331"/>
      <c r="UV32" s="331"/>
      <c r="UW32" s="333"/>
      <c r="UX32" s="494" t="str">
        <f t="shared" si="145"/>
        <v/>
      </c>
      <c r="UY32" s="342">
        <f t="shared" si="146"/>
        <v>0</v>
      </c>
      <c r="UZ32" s="457"/>
      <c r="VA32" s="411"/>
      <c r="VB32" s="331"/>
      <c r="VC32" s="331"/>
      <c r="VD32" s="331"/>
      <c r="VE32" s="333"/>
      <c r="VF32" s="494" t="str">
        <f t="shared" si="147"/>
        <v/>
      </c>
      <c r="VG32" s="342">
        <f t="shared" si="148"/>
        <v>0</v>
      </c>
      <c r="VH32" s="457"/>
      <c r="VI32" s="411"/>
      <c r="VJ32" s="331"/>
      <c r="VK32" s="331"/>
      <c r="VL32" s="331"/>
      <c r="VM32" s="333"/>
      <c r="VN32" s="494" t="str">
        <f t="shared" si="149"/>
        <v/>
      </c>
      <c r="VO32" s="342">
        <f t="shared" si="150"/>
        <v>0</v>
      </c>
      <c r="VP32" s="457"/>
      <c r="VQ32" s="411"/>
      <c r="VR32" s="331"/>
      <c r="VS32" s="331"/>
      <c r="VT32" s="331"/>
      <c r="VU32" s="333"/>
      <c r="VV32" s="494" t="str">
        <f t="shared" si="151"/>
        <v/>
      </c>
      <c r="VW32" s="342">
        <f t="shared" si="152"/>
        <v>0</v>
      </c>
      <c r="VX32" s="411"/>
      <c r="VY32" s="331"/>
      <c r="VZ32" s="331"/>
      <c r="WA32" s="331"/>
      <c r="WB32" s="333"/>
      <c r="WC32" s="494" t="str">
        <f t="shared" si="153"/>
        <v/>
      </c>
      <c r="WD32" s="342">
        <f t="shared" si="154"/>
        <v>0</v>
      </c>
      <c r="WE32" s="457"/>
      <c r="WF32" s="411"/>
      <c r="WG32" s="331"/>
      <c r="WH32" s="331"/>
      <c r="WI32" s="331"/>
      <c r="WJ32" s="333"/>
      <c r="WK32" s="494" t="str">
        <f t="shared" si="155"/>
        <v/>
      </c>
      <c r="WL32" s="342">
        <f t="shared" si="156"/>
        <v>0</v>
      </c>
      <c r="WM32" s="457"/>
      <c r="WN32" s="411"/>
      <c r="WO32" s="331"/>
      <c r="WP32" s="331"/>
      <c r="WQ32" s="331"/>
      <c r="WR32" s="333"/>
      <c r="WS32" s="494" t="str">
        <f t="shared" si="157"/>
        <v/>
      </c>
      <c r="WT32" s="342">
        <f t="shared" si="158"/>
        <v>0</v>
      </c>
      <c r="WU32" s="457"/>
      <c r="WV32" s="411"/>
      <c r="WW32" s="331"/>
      <c r="WX32" s="331"/>
      <c r="WY32" s="331"/>
      <c r="WZ32" s="333"/>
      <c r="XA32" s="494" t="str">
        <f t="shared" si="159"/>
        <v/>
      </c>
      <c r="XB32" s="342">
        <f t="shared" si="160"/>
        <v>0</v>
      </c>
      <c r="XC32" s="428">
        <v>0</v>
      </c>
    </row>
    <row r="33" spans="1:627" outlineLevel="1" x14ac:dyDescent="0.25">
      <c r="A33" s="5"/>
      <c r="B33" s="5"/>
      <c r="C33" s="485" t="s">
        <v>1733</v>
      </c>
      <c r="D33" s="272">
        <v>43420</v>
      </c>
      <c r="E33" s="444"/>
      <c r="F33" s="288" t="s">
        <v>230</v>
      </c>
      <c r="G33" s="331">
        <v>9</v>
      </c>
      <c r="H33" s="331">
        <v>18</v>
      </c>
      <c r="I33" s="331">
        <v>1</v>
      </c>
      <c r="J33" s="333"/>
      <c r="K33" s="333"/>
      <c r="L33" s="342">
        <f t="shared" si="0"/>
        <v>8</v>
      </c>
      <c r="M33" s="457"/>
      <c r="N33" s="411"/>
      <c r="O33" s="331"/>
      <c r="P33" s="331"/>
      <c r="Q33" s="331"/>
      <c r="R33" s="333"/>
      <c r="S33" s="494" t="str">
        <f t="shared" si="1"/>
        <v/>
      </c>
      <c r="T33" s="342">
        <f t="shared" si="2"/>
        <v>0</v>
      </c>
      <c r="U33" s="457"/>
      <c r="V33" s="411"/>
      <c r="W33" s="331"/>
      <c r="X33" s="331"/>
      <c r="Y33" s="331"/>
      <c r="Z33" s="333"/>
      <c r="AA33" s="494" t="str">
        <f t="shared" si="3"/>
        <v/>
      </c>
      <c r="AB33" s="342">
        <f t="shared" si="4"/>
        <v>0</v>
      </c>
      <c r="AC33" s="457"/>
      <c r="AD33" s="411"/>
      <c r="AE33" s="331"/>
      <c r="AF33" s="331"/>
      <c r="AG33" s="331"/>
      <c r="AH33" s="333"/>
      <c r="AI33" s="494" t="str">
        <f t="shared" si="5"/>
        <v/>
      </c>
      <c r="AJ33" s="342">
        <f t="shared" si="6"/>
        <v>0</v>
      </c>
      <c r="AK33" s="457"/>
      <c r="AL33" s="411"/>
      <c r="AM33" s="331"/>
      <c r="AN33" s="331"/>
      <c r="AO33" s="331"/>
      <c r="AP33" s="333"/>
      <c r="AQ33" s="494" t="str">
        <f t="shared" si="7"/>
        <v/>
      </c>
      <c r="AR33" s="342">
        <f t="shared" si="8"/>
        <v>0</v>
      </c>
      <c r="AS33" s="411"/>
      <c r="AT33" s="331"/>
      <c r="AU33" s="331"/>
      <c r="AV33" s="331"/>
      <c r="AW33" s="333"/>
      <c r="AX33" s="494" t="str">
        <f t="shared" si="9"/>
        <v/>
      </c>
      <c r="AY33" s="342">
        <f t="shared" si="10"/>
        <v>0</v>
      </c>
      <c r="AZ33" s="457"/>
      <c r="BA33" s="411"/>
      <c r="BB33" s="331"/>
      <c r="BC33" s="331"/>
      <c r="BD33" s="331"/>
      <c r="BE33" s="333"/>
      <c r="BF33" s="494" t="str">
        <f t="shared" si="11"/>
        <v/>
      </c>
      <c r="BG33" s="342">
        <f t="shared" si="12"/>
        <v>0</v>
      </c>
      <c r="BH33" s="411"/>
      <c r="BI33" s="331"/>
      <c r="BJ33" s="331"/>
      <c r="BK33" s="331"/>
      <c r="BL33" s="333"/>
      <c r="BM33" s="494" t="str">
        <f t="shared" si="13"/>
        <v/>
      </c>
      <c r="BN33" s="342">
        <f t="shared" si="14"/>
        <v>0</v>
      </c>
      <c r="BO33" s="457"/>
      <c r="BP33" s="411"/>
      <c r="BQ33" s="331"/>
      <c r="BR33" s="331"/>
      <c r="BS33" s="331"/>
      <c r="BT33" s="333"/>
      <c r="BU33" s="494" t="str">
        <f t="shared" si="15"/>
        <v/>
      </c>
      <c r="BV33" s="342">
        <f t="shared" si="16"/>
        <v>0</v>
      </c>
      <c r="BW33" s="457"/>
      <c r="BX33" s="411"/>
      <c r="BY33" s="331"/>
      <c r="BZ33" s="331"/>
      <c r="CA33" s="331"/>
      <c r="CB33" s="333"/>
      <c r="CC33" s="494" t="str">
        <f t="shared" si="17"/>
        <v/>
      </c>
      <c r="CD33" s="342">
        <f t="shared" si="18"/>
        <v>0</v>
      </c>
      <c r="CE33" s="457"/>
      <c r="CF33" s="411"/>
      <c r="CG33" s="331"/>
      <c r="CH33" s="331"/>
      <c r="CI33" s="331"/>
      <c r="CJ33" s="333"/>
      <c r="CK33" s="494" t="str">
        <f t="shared" si="19"/>
        <v/>
      </c>
      <c r="CL33" s="342">
        <f t="shared" si="20"/>
        <v>0</v>
      </c>
      <c r="CM33" s="457"/>
      <c r="CN33" s="411"/>
      <c r="CO33" s="331"/>
      <c r="CP33" s="331"/>
      <c r="CQ33" s="331"/>
      <c r="CR33" s="333"/>
      <c r="CS33" s="494" t="str">
        <f t="shared" si="21"/>
        <v/>
      </c>
      <c r="CT33" s="342">
        <f t="shared" si="22"/>
        <v>0</v>
      </c>
      <c r="CU33" s="457"/>
      <c r="CV33" s="411"/>
      <c r="CW33" s="331"/>
      <c r="CX33" s="331"/>
      <c r="CY33" s="331"/>
      <c r="CZ33" s="333"/>
      <c r="DA33" s="494" t="str">
        <f t="shared" si="23"/>
        <v/>
      </c>
      <c r="DB33" s="342">
        <f t="shared" si="24"/>
        <v>0</v>
      </c>
      <c r="DC33" s="457"/>
      <c r="DD33" s="411"/>
      <c r="DE33" s="331"/>
      <c r="DF33" s="331"/>
      <c r="DG33" s="331"/>
      <c r="DH33" s="333"/>
      <c r="DI33" s="494" t="str">
        <f t="shared" si="25"/>
        <v/>
      </c>
      <c r="DJ33" s="342">
        <f t="shared" si="26"/>
        <v>0</v>
      </c>
      <c r="DK33" s="457"/>
      <c r="DL33" s="411"/>
      <c r="DM33" s="331"/>
      <c r="DN33" s="331"/>
      <c r="DO33" s="331"/>
      <c r="DP33" s="333"/>
      <c r="DQ33" s="494" t="str">
        <f t="shared" si="27"/>
        <v/>
      </c>
      <c r="DR33" s="342">
        <f t="shared" si="28"/>
        <v>0</v>
      </c>
      <c r="DS33" s="457"/>
      <c r="DT33" s="411"/>
      <c r="DU33" s="331"/>
      <c r="DV33" s="331"/>
      <c r="DW33" s="331"/>
      <c r="DX33" s="333"/>
      <c r="DY33" s="494" t="str">
        <f t="shared" si="29"/>
        <v/>
      </c>
      <c r="DZ33" s="342">
        <f t="shared" si="30"/>
        <v>0</v>
      </c>
      <c r="EA33" s="457"/>
      <c r="EB33" s="411"/>
      <c r="EC33" s="331"/>
      <c r="ED33" s="331"/>
      <c r="EE33" s="331"/>
      <c r="EF33" s="333"/>
      <c r="EG33" s="494" t="str">
        <f t="shared" si="31"/>
        <v/>
      </c>
      <c r="EH33" s="342">
        <f t="shared" si="32"/>
        <v>0</v>
      </c>
      <c r="EI33" s="457"/>
      <c r="EJ33" s="411"/>
      <c r="EK33" s="331"/>
      <c r="EL33" s="331"/>
      <c r="EM33" s="331"/>
      <c r="EN33" s="331"/>
      <c r="EO33" s="494" t="str">
        <f t="shared" si="33"/>
        <v/>
      </c>
      <c r="EP33" s="342">
        <f t="shared" si="34"/>
        <v>0</v>
      </c>
      <c r="EQ33" s="457"/>
      <c r="ER33" s="411"/>
      <c r="ES33" s="331"/>
      <c r="ET33" s="331"/>
      <c r="EU33" s="331"/>
      <c r="EV33" s="333"/>
      <c r="EW33" s="494" t="str">
        <f t="shared" si="35"/>
        <v/>
      </c>
      <c r="EX33" s="342">
        <f t="shared" si="36"/>
        <v>0</v>
      </c>
      <c r="EY33" s="457"/>
      <c r="EZ33" s="411" t="s">
        <v>229</v>
      </c>
      <c r="FA33" s="331">
        <v>8</v>
      </c>
      <c r="FB33" s="331">
        <v>19</v>
      </c>
      <c r="FC33" s="331">
        <v>1</v>
      </c>
      <c r="FD33" s="333"/>
      <c r="FE33" s="494" t="str">
        <f t="shared" si="37"/>
        <v>Marina</v>
      </c>
      <c r="FF33" s="342">
        <f t="shared" si="38"/>
        <v>10</v>
      </c>
      <c r="FG33" s="457"/>
      <c r="FH33" s="411"/>
      <c r="FI33" s="331"/>
      <c r="FJ33" s="331"/>
      <c r="FK33" s="331"/>
      <c r="FL33" s="333"/>
      <c r="FM33" s="494" t="str">
        <f t="shared" si="39"/>
        <v/>
      </c>
      <c r="FN33" s="342">
        <f t="shared" si="40"/>
        <v>0</v>
      </c>
      <c r="FO33" s="457"/>
      <c r="FP33" s="411"/>
      <c r="FQ33" s="331"/>
      <c r="FR33" s="331"/>
      <c r="FS33" s="331"/>
      <c r="FT33" s="333"/>
      <c r="FU33" s="494" t="str">
        <f t="shared" si="41"/>
        <v/>
      </c>
      <c r="FV33" s="342">
        <f t="shared" si="42"/>
        <v>0</v>
      </c>
      <c r="FW33" s="457"/>
      <c r="FX33" s="411"/>
      <c r="FY33" s="331"/>
      <c r="FZ33" s="331"/>
      <c r="GA33" s="331"/>
      <c r="GB33" s="333"/>
      <c r="GC33" s="494" t="str">
        <f t="shared" si="43"/>
        <v/>
      </c>
      <c r="GD33" s="342">
        <f t="shared" si="44"/>
        <v>0</v>
      </c>
      <c r="GE33" s="411"/>
      <c r="GF33" s="331"/>
      <c r="GG33" s="331"/>
      <c r="GH33" s="331"/>
      <c r="GI33" s="333"/>
      <c r="GJ33" s="494" t="str">
        <f t="shared" si="45"/>
        <v/>
      </c>
      <c r="GK33" s="342">
        <f t="shared" si="46"/>
        <v>0</v>
      </c>
      <c r="GL33" s="411"/>
      <c r="GM33" s="331"/>
      <c r="GN33" s="331"/>
      <c r="GO33" s="331"/>
      <c r="GP33" s="333"/>
      <c r="GQ33" s="494" t="str">
        <f t="shared" si="47"/>
        <v/>
      </c>
      <c r="GR33" s="342">
        <f t="shared" si="48"/>
        <v>0</v>
      </c>
      <c r="GS33" s="411"/>
      <c r="GT33" s="331"/>
      <c r="GU33" s="331"/>
      <c r="GV33" s="331"/>
      <c r="GW33" s="333"/>
      <c r="GX33" s="494" t="str">
        <f t="shared" si="49"/>
        <v/>
      </c>
      <c r="GY33" s="342">
        <f t="shared" si="50"/>
        <v>0</v>
      </c>
      <c r="GZ33" s="457"/>
      <c r="HA33" s="411"/>
      <c r="HB33" s="331"/>
      <c r="HC33" s="331"/>
      <c r="HD33" s="331"/>
      <c r="HE33" s="333"/>
      <c r="HF33" s="494" t="str">
        <f t="shared" si="51"/>
        <v/>
      </c>
      <c r="HG33" s="342">
        <f t="shared" si="52"/>
        <v>0</v>
      </c>
      <c r="HH33" s="457"/>
      <c r="HI33" s="411"/>
      <c r="HJ33" s="331"/>
      <c r="HK33" s="331"/>
      <c r="HL33" s="331"/>
      <c r="HM33" s="333"/>
      <c r="HN33" s="494" t="str">
        <f t="shared" si="53"/>
        <v/>
      </c>
      <c r="HO33" s="342">
        <f t="shared" si="54"/>
        <v>0</v>
      </c>
      <c r="HP33" s="457"/>
      <c r="HQ33" s="411"/>
      <c r="HR33" s="331"/>
      <c r="HS33" s="331"/>
      <c r="HT33" s="331"/>
      <c r="HU33" s="333"/>
      <c r="HV33" s="494" t="str">
        <f t="shared" si="55"/>
        <v/>
      </c>
      <c r="HW33" s="342">
        <f t="shared" si="56"/>
        <v>0</v>
      </c>
      <c r="HX33" s="457"/>
      <c r="HY33" s="411"/>
      <c r="HZ33" s="331"/>
      <c r="IA33" s="331"/>
      <c r="IB33" s="331"/>
      <c r="IC33" s="333"/>
      <c r="ID33" s="494" t="str">
        <f t="shared" si="57"/>
        <v/>
      </c>
      <c r="IE33" s="342">
        <f t="shared" si="58"/>
        <v>0</v>
      </c>
      <c r="IF33" s="457"/>
      <c r="IG33" s="411"/>
      <c r="IH33" s="331"/>
      <c r="II33" s="331"/>
      <c r="IJ33" s="331"/>
      <c r="IK33" s="333"/>
      <c r="IL33" s="494" t="str">
        <f t="shared" si="59"/>
        <v/>
      </c>
      <c r="IM33" s="342">
        <f t="shared" si="60"/>
        <v>0</v>
      </c>
      <c r="IN33" s="457"/>
      <c r="IO33" s="411"/>
      <c r="IP33" s="331"/>
      <c r="IQ33" s="331"/>
      <c r="IR33" s="331"/>
      <c r="IS33" s="333"/>
      <c r="IT33" s="494" t="str">
        <f t="shared" si="61"/>
        <v/>
      </c>
      <c r="IU33" s="342">
        <f t="shared" si="62"/>
        <v>0</v>
      </c>
      <c r="IV33" s="457"/>
      <c r="IW33" s="411"/>
      <c r="IX33" s="331"/>
      <c r="IY33" s="331"/>
      <c r="IZ33" s="331"/>
      <c r="JA33" s="333"/>
      <c r="JB33" s="494" t="str">
        <f t="shared" si="63"/>
        <v/>
      </c>
      <c r="JC33" s="342">
        <f t="shared" si="64"/>
        <v>0</v>
      </c>
      <c r="JD33" s="457"/>
      <c r="JE33" s="411"/>
      <c r="JF33" s="331"/>
      <c r="JG33" s="331"/>
      <c r="JH33" s="331"/>
      <c r="JI33" s="333"/>
      <c r="JJ33" s="494" t="str">
        <f t="shared" si="65"/>
        <v/>
      </c>
      <c r="JK33" s="342">
        <f t="shared" si="66"/>
        <v>0</v>
      </c>
      <c r="JL33" s="457"/>
      <c r="JM33" s="411"/>
      <c r="JN33" s="331"/>
      <c r="JO33" s="331"/>
      <c r="JP33" s="331"/>
      <c r="JQ33" s="333"/>
      <c r="JR33" s="494" t="str">
        <f t="shared" si="67"/>
        <v/>
      </c>
      <c r="JS33" s="342">
        <f t="shared" si="68"/>
        <v>0</v>
      </c>
      <c r="JT33" s="457"/>
      <c r="JU33" s="411"/>
      <c r="JV33" s="331"/>
      <c r="JW33" s="331"/>
      <c r="JX33" s="331"/>
      <c r="JY33" s="333"/>
      <c r="JZ33" s="494" t="str">
        <f t="shared" si="69"/>
        <v/>
      </c>
      <c r="KA33" s="342">
        <f t="shared" si="70"/>
        <v>0</v>
      </c>
      <c r="KB33" s="457"/>
      <c r="KC33" s="411" t="s">
        <v>230</v>
      </c>
      <c r="KD33" s="331">
        <v>9</v>
      </c>
      <c r="KE33" s="331">
        <v>18</v>
      </c>
      <c r="KF33" s="331">
        <v>1</v>
      </c>
      <c r="KG33" s="333"/>
      <c r="KH33" s="494" t="str">
        <f t="shared" si="71"/>
        <v>Chloé</v>
      </c>
      <c r="KI33" s="342">
        <f t="shared" si="72"/>
        <v>8</v>
      </c>
      <c r="KJ33" s="411"/>
      <c r="KK33" s="331"/>
      <c r="KL33" s="331"/>
      <c r="KM33" s="331"/>
      <c r="KN33" s="333"/>
      <c r="KO33" s="494" t="str">
        <f t="shared" si="73"/>
        <v/>
      </c>
      <c r="KP33" s="342">
        <f t="shared" si="74"/>
        <v>0</v>
      </c>
      <c r="KQ33" s="411"/>
      <c r="KR33" s="331"/>
      <c r="KS33" s="331"/>
      <c r="KT33" s="331"/>
      <c r="KU33" s="333"/>
      <c r="KV33" s="494" t="str">
        <f t="shared" si="75"/>
        <v/>
      </c>
      <c r="KW33" s="342">
        <f t="shared" si="76"/>
        <v>0</v>
      </c>
      <c r="KX33" s="411"/>
      <c r="KY33" s="331"/>
      <c r="KZ33" s="331"/>
      <c r="LA33" s="331"/>
      <c r="LB33" s="333"/>
      <c r="LC33" s="494" t="str">
        <f t="shared" si="77"/>
        <v/>
      </c>
      <c r="LD33" s="342">
        <f t="shared" si="78"/>
        <v>0</v>
      </c>
      <c r="LE33" s="411"/>
      <c r="LF33" s="331"/>
      <c r="LG33" s="331"/>
      <c r="LH33" s="331"/>
      <c r="LI33" s="333"/>
      <c r="LJ33" s="494" t="str">
        <f t="shared" si="79"/>
        <v/>
      </c>
      <c r="LK33" s="342">
        <f t="shared" si="80"/>
        <v>0</v>
      </c>
      <c r="LL33" s="411"/>
      <c r="LM33" s="331"/>
      <c r="LN33" s="331"/>
      <c r="LO33" s="331"/>
      <c r="LP33" s="333"/>
      <c r="LQ33" s="494" t="str">
        <f t="shared" si="81"/>
        <v/>
      </c>
      <c r="LR33" s="342">
        <f t="shared" si="82"/>
        <v>0</v>
      </c>
      <c r="LS33" s="411"/>
      <c r="LT33" s="331"/>
      <c r="LU33" s="331"/>
      <c r="LV33" s="331"/>
      <c r="LW33" s="333"/>
      <c r="LX33" s="494" t="str">
        <f t="shared" si="83"/>
        <v/>
      </c>
      <c r="LY33" s="342">
        <f t="shared" si="84"/>
        <v>0</v>
      </c>
      <c r="LZ33" s="411"/>
      <c r="MA33" s="331"/>
      <c r="MB33" s="331"/>
      <c r="MC33" s="331"/>
      <c r="MD33" s="333"/>
      <c r="ME33" s="494" t="str">
        <f t="shared" si="85"/>
        <v/>
      </c>
      <c r="MF33" s="342">
        <f t="shared" si="86"/>
        <v>0</v>
      </c>
      <c r="MG33" s="457"/>
      <c r="MH33" s="411"/>
      <c r="MI33" s="331"/>
      <c r="MJ33" s="331"/>
      <c r="MK33" s="331"/>
      <c r="ML33" s="333"/>
      <c r="MM33" s="494" t="str">
        <f t="shared" si="87"/>
        <v/>
      </c>
      <c r="MN33" s="342">
        <f t="shared" si="88"/>
        <v>0</v>
      </c>
      <c r="MO33" s="411"/>
      <c r="MP33" s="331"/>
      <c r="MQ33" s="331"/>
      <c r="MR33" s="331"/>
      <c r="MS33" s="333"/>
      <c r="MT33" s="494" t="str">
        <f t="shared" si="89"/>
        <v/>
      </c>
      <c r="MU33" s="342">
        <f t="shared" si="90"/>
        <v>0</v>
      </c>
      <c r="MV33" s="457"/>
      <c r="MW33" s="411"/>
      <c r="MX33" s="331"/>
      <c r="MY33" s="331"/>
      <c r="MZ33" s="331"/>
      <c r="NA33" s="333"/>
      <c r="NB33" s="494" t="str">
        <f t="shared" si="91"/>
        <v/>
      </c>
      <c r="NC33" s="342">
        <f t="shared" si="92"/>
        <v>0</v>
      </c>
      <c r="ND33" s="457"/>
      <c r="NE33" s="411"/>
      <c r="NF33" s="331"/>
      <c r="NG33" s="331"/>
      <c r="NH33" s="331"/>
      <c r="NI33" s="333"/>
      <c r="NJ33" s="494" t="str">
        <f t="shared" si="93"/>
        <v/>
      </c>
      <c r="NK33" s="342">
        <f t="shared" si="94"/>
        <v>0</v>
      </c>
      <c r="NL33" s="457"/>
      <c r="NM33" s="411"/>
      <c r="NN33" s="331"/>
      <c r="NO33" s="331"/>
      <c r="NP33" s="331"/>
      <c r="NQ33" s="333"/>
      <c r="NR33" s="494" t="str">
        <f t="shared" si="95"/>
        <v/>
      </c>
      <c r="NS33" s="342">
        <f t="shared" si="96"/>
        <v>0</v>
      </c>
      <c r="NT33" s="411"/>
      <c r="NU33" s="331"/>
      <c r="NV33" s="331"/>
      <c r="NW33" s="331"/>
      <c r="NX33" s="333"/>
      <c r="NY33" s="494" t="str">
        <f t="shared" si="97"/>
        <v/>
      </c>
      <c r="NZ33" s="342">
        <f t="shared" si="98"/>
        <v>0</v>
      </c>
      <c r="OA33" s="457"/>
      <c r="OB33" s="411"/>
      <c r="OC33" s="331"/>
      <c r="OD33" s="331"/>
      <c r="OE33" s="331"/>
      <c r="OF33" s="333"/>
      <c r="OG33" s="494" t="str">
        <f t="shared" si="99"/>
        <v/>
      </c>
      <c r="OH33" s="342">
        <f t="shared" si="100"/>
        <v>0</v>
      </c>
      <c r="OI33" s="457"/>
      <c r="OJ33" s="411"/>
      <c r="OK33" s="331"/>
      <c r="OL33" s="331"/>
      <c r="OM33" s="331"/>
      <c r="ON33" s="333"/>
      <c r="OO33" s="494" t="str">
        <f t="shared" si="101"/>
        <v/>
      </c>
      <c r="OP33" s="342">
        <f t="shared" si="102"/>
        <v>0</v>
      </c>
      <c r="OQ33" s="457"/>
      <c r="OR33" s="411"/>
      <c r="OS33" s="331"/>
      <c r="OT33" s="331"/>
      <c r="OU33" s="331"/>
      <c r="OV33" s="333"/>
      <c r="OW33" s="494" t="str">
        <f t="shared" si="103"/>
        <v/>
      </c>
      <c r="OX33" s="342">
        <f t="shared" si="104"/>
        <v>0</v>
      </c>
      <c r="OY33" s="457"/>
      <c r="OZ33" s="411"/>
      <c r="PA33" s="331"/>
      <c r="PB33" s="331"/>
      <c r="PC33" s="331"/>
      <c r="PD33" s="333"/>
      <c r="PE33" s="494" t="str">
        <f t="shared" si="105"/>
        <v/>
      </c>
      <c r="PF33" s="342">
        <f t="shared" si="106"/>
        <v>0</v>
      </c>
      <c r="PG33" s="411"/>
      <c r="PH33" s="331"/>
      <c r="PI33" s="331"/>
      <c r="PJ33" s="331"/>
      <c r="PK33" s="333"/>
      <c r="PL33" s="494" t="str">
        <f t="shared" si="107"/>
        <v/>
      </c>
      <c r="PM33" s="342">
        <f t="shared" si="108"/>
        <v>0</v>
      </c>
      <c r="PN33" s="457"/>
      <c r="PO33" s="411"/>
      <c r="PP33" s="331"/>
      <c r="PQ33" s="331"/>
      <c r="PR33" s="331"/>
      <c r="PS33" s="333"/>
      <c r="PT33" s="494" t="str">
        <f t="shared" si="109"/>
        <v/>
      </c>
      <c r="PU33" s="342">
        <f t="shared" si="110"/>
        <v>0</v>
      </c>
      <c r="PV33" s="411" t="s">
        <v>1858</v>
      </c>
      <c r="PW33" s="331">
        <v>11</v>
      </c>
      <c r="PX33" s="331">
        <v>19</v>
      </c>
      <c r="PY33" s="331"/>
      <c r="PZ33" s="333">
        <v>1</v>
      </c>
      <c r="QA33" s="494" t="str">
        <f t="shared" si="111"/>
        <v>Giulia</v>
      </c>
      <c r="QB33" s="342">
        <f t="shared" si="112"/>
        <v>7</v>
      </c>
      <c r="QC33" s="411"/>
      <c r="QD33" s="331"/>
      <c r="QE33" s="331"/>
      <c r="QF33" s="331"/>
      <c r="QG33" s="333"/>
      <c r="QH33" s="494" t="str">
        <f t="shared" si="113"/>
        <v/>
      </c>
      <c r="QI33" s="342">
        <f t="shared" si="114"/>
        <v>0</v>
      </c>
      <c r="QJ33" s="457"/>
      <c r="QK33" s="411"/>
      <c r="QL33" s="331"/>
      <c r="QM33" s="331"/>
      <c r="QN33" s="331"/>
      <c r="QO33" s="333"/>
      <c r="QP33" s="494" t="str">
        <f t="shared" si="115"/>
        <v/>
      </c>
      <c r="QQ33" s="342">
        <f t="shared" si="116"/>
        <v>0</v>
      </c>
      <c r="QR33" s="411"/>
      <c r="QS33" s="331"/>
      <c r="QT33" s="331"/>
      <c r="QU33" s="331"/>
      <c r="QV33" s="333"/>
      <c r="QW33" s="494" t="str">
        <f t="shared" si="117"/>
        <v/>
      </c>
      <c r="QX33" s="342">
        <f t="shared" si="118"/>
        <v>0</v>
      </c>
      <c r="QY33" s="457"/>
      <c r="QZ33" s="411"/>
      <c r="RA33" s="331"/>
      <c r="RB33" s="331"/>
      <c r="RC33" s="331"/>
      <c r="RD33" s="333"/>
      <c r="RE33" s="494" t="str">
        <f t="shared" si="119"/>
        <v/>
      </c>
      <c r="RF33" s="342">
        <f t="shared" si="120"/>
        <v>0</v>
      </c>
      <c r="RG33" s="457"/>
      <c r="RH33" s="411"/>
      <c r="RI33" s="331"/>
      <c r="RJ33" s="331"/>
      <c r="RK33" s="331"/>
      <c r="RL33" s="333"/>
      <c r="RM33" s="494" t="str">
        <f t="shared" si="121"/>
        <v/>
      </c>
      <c r="RN33" s="342">
        <f t="shared" si="122"/>
        <v>0</v>
      </c>
      <c r="RO33" s="411"/>
      <c r="RP33" s="331"/>
      <c r="RQ33" s="331"/>
      <c r="RR33" s="331"/>
      <c r="RS33" s="333"/>
      <c r="RT33" s="494" t="str">
        <f t="shared" si="123"/>
        <v/>
      </c>
      <c r="RU33" s="342">
        <f t="shared" si="124"/>
        <v>0</v>
      </c>
      <c r="RV33" s="457"/>
      <c r="RW33" s="411"/>
      <c r="RX33" s="331"/>
      <c r="RY33" s="331"/>
      <c r="RZ33" s="331"/>
      <c r="SA33" s="333"/>
      <c r="SB33" s="494" t="str">
        <f t="shared" si="125"/>
        <v/>
      </c>
      <c r="SC33" s="342">
        <f t="shared" si="126"/>
        <v>0</v>
      </c>
      <c r="SD33" s="457"/>
      <c r="SE33" s="411"/>
      <c r="SF33" s="331"/>
      <c r="SG33" s="331"/>
      <c r="SH33" s="331"/>
      <c r="SI33" s="333"/>
      <c r="SJ33" s="494" t="str">
        <f t="shared" si="127"/>
        <v/>
      </c>
      <c r="SK33" s="342">
        <f t="shared" si="128"/>
        <v>0</v>
      </c>
      <c r="SL33" s="411"/>
      <c r="SM33" s="331"/>
      <c r="SN33" s="331"/>
      <c r="SO33" s="331"/>
      <c r="SP33" s="333"/>
      <c r="SQ33" s="494" t="str">
        <f t="shared" si="129"/>
        <v/>
      </c>
      <c r="SR33" s="342">
        <f t="shared" si="130"/>
        <v>0</v>
      </c>
      <c r="SS33" s="411"/>
      <c r="ST33" s="331"/>
      <c r="SU33" s="331"/>
      <c r="SV33" s="331"/>
      <c r="SW33" s="333"/>
      <c r="SX33" s="494" t="str">
        <f t="shared" si="131"/>
        <v/>
      </c>
      <c r="SY33" s="342">
        <f t="shared" si="132"/>
        <v>0</v>
      </c>
      <c r="SZ33" s="411"/>
      <c r="TA33" s="331"/>
      <c r="TB33" s="331"/>
      <c r="TC33" s="331"/>
      <c r="TD33" s="333"/>
      <c r="TE33" s="494" t="str">
        <f t="shared" si="133"/>
        <v/>
      </c>
      <c r="TF33" s="342">
        <f t="shared" si="134"/>
        <v>0</v>
      </c>
      <c r="TG33" s="411"/>
      <c r="TH33" s="331"/>
      <c r="TI33" s="331"/>
      <c r="TJ33" s="331"/>
      <c r="TK33" s="333"/>
      <c r="TL33" s="494" t="str">
        <f t="shared" si="135"/>
        <v/>
      </c>
      <c r="TM33" s="342">
        <f t="shared" si="136"/>
        <v>0</v>
      </c>
      <c r="TN33" s="411"/>
      <c r="TO33" s="331"/>
      <c r="TP33" s="331"/>
      <c r="TQ33" s="331"/>
      <c r="TR33" s="333"/>
      <c r="TS33" s="494" t="str">
        <f t="shared" si="137"/>
        <v/>
      </c>
      <c r="TT33" s="342">
        <f t="shared" si="138"/>
        <v>0</v>
      </c>
      <c r="TU33" s="411"/>
      <c r="TV33" s="331"/>
      <c r="TW33" s="331"/>
      <c r="TX33" s="331"/>
      <c r="TY33" s="333"/>
      <c r="TZ33" s="494" t="str">
        <f t="shared" si="139"/>
        <v/>
      </c>
      <c r="UA33" s="342">
        <f t="shared" si="140"/>
        <v>0</v>
      </c>
      <c r="UB33" s="457"/>
      <c r="UC33" s="411"/>
      <c r="UD33" s="331"/>
      <c r="UE33" s="331"/>
      <c r="UF33" s="331"/>
      <c r="UG33" s="333"/>
      <c r="UH33" s="494" t="str">
        <f t="shared" si="141"/>
        <v/>
      </c>
      <c r="UI33" s="342">
        <f t="shared" si="142"/>
        <v>0</v>
      </c>
      <c r="UJ33" s="457"/>
      <c r="UK33" s="411"/>
      <c r="UL33" s="331"/>
      <c r="UM33" s="331"/>
      <c r="UN33" s="331"/>
      <c r="UO33" s="333"/>
      <c r="UP33" s="494" t="str">
        <f t="shared" si="143"/>
        <v/>
      </c>
      <c r="UQ33" s="342">
        <f t="shared" si="144"/>
        <v>0</v>
      </c>
      <c r="UR33" s="457"/>
      <c r="US33" s="411"/>
      <c r="UT33" s="331"/>
      <c r="UU33" s="331"/>
      <c r="UV33" s="331"/>
      <c r="UW33" s="333"/>
      <c r="UX33" s="494" t="str">
        <f t="shared" si="145"/>
        <v/>
      </c>
      <c r="UY33" s="342">
        <f t="shared" si="146"/>
        <v>0</v>
      </c>
      <c r="UZ33" s="457"/>
      <c r="VA33" s="411"/>
      <c r="VB33" s="331"/>
      <c r="VC33" s="331"/>
      <c r="VD33" s="331"/>
      <c r="VE33" s="333"/>
      <c r="VF33" s="494" t="str">
        <f t="shared" si="147"/>
        <v/>
      </c>
      <c r="VG33" s="342">
        <f t="shared" si="148"/>
        <v>0</v>
      </c>
      <c r="VH33" s="457"/>
      <c r="VI33" s="411"/>
      <c r="VJ33" s="331"/>
      <c r="VK33" s="331"/>
      <c r="VL33" s="331"/>
      <c r="VM33" s="333"/>
      <c r="VN33" s="494" t="str">
        <f t="shared" si="149"/>
        <v/>
      </c>
      <c r="VO33" s="342">
        <f t="shared" si="150"/>
        <v>0</v>
      </c>
      <c r="VP33" s="457"/>
      <c r="VQ33" s="411"/>
      <c r="VR33" s="331"/>
      <c r="VS33" s="331"/>
      <c r="VT33" s="331"/>
      <c r="VU33" s="333"/>
      <c r="VV33" s="494" t="str">
        <f t="shared" si="151"/>
        <v/>
      </c>
      <c r="VW33" s="342">
        <f t="shared" si="152"/>
        <v>0</v>
      </c>
      <c r="VX33" s="411"/>
      <c r="VY33" s="331"/>
      <c r="VZ33" s="331"/>
      <c r="WA33" s="331"/>
      <c r="WB33" s="333"/>
      <c r="WC33" s="494" t="str">
        <f t="shared" si="153"/>
        <v/>
      </c>
      <c r="WD33" s="342">
        <f t="shared" si="154"/>
        <v>0</v>
      </c>
      <c r="WE33" s="457"/>
      <c r="WF33" s="411"/>
      <c r="WG33" s="331"/>
      <c r="WH33" s="331"/>
      <c r="WI33" s="331"/>
      <c r="WJ33" s="333"/>
      <c r="WK33" s="494" t="str">
        <f t="shared" si="155"/>
        <v/>
      </c>
      <c r="WL33" s="342">
        <f t="shared" si="156"/>
        <v>0</v>
      </c>
      <c r="WM33" s="457"/>
      <c r="WN33" s="411"/>
      <c r="WO33" s="331"/>
      <c r="WP33" s="331"/>
      <c r="WQ33" s="331"/>
      <c r="WR33" s="333"/>
      <c r="WS33" s="494" t="str">
        <f t="shared" si="157"/>
        <v/>
      </c>
      <c r="WT33" s="342">
        <f t="shared" si="158"/>
        <v>0</v>
      </c>
      <c r="WU33" s="457"/>
      <c r="WV33" s="411"/>
      <c r="WW33" s="331"/>
      <c r="WX33" s="331"/>
      <c r="WY33" s="331"/>
      <c r="WZ33" s="333"/>
      <c r="XA33" s="494" t="str">
        <f t="shared" si="159"/>
        <v/>
      </c>
      <c r="XB33" s="342">
        <f t="shared" si="160"/>
        <v>0</v>
      </c>
      <c r="XC33" s="440">
        <v>0</v>
      </c>
    </row>
    <row r="34" spans="1:627" outlineLevel="1" x14ac:dyDescent="0.25">
      <c r="A34" s="5"/>
      <c r="B34" s="5"/>
      <c r="C34" s="485" t="s">
        <v>1734</v>
      </c>
      <c r="D34" s="272">
        <v>43421</v>
      </c>
      <c r="E34" s="444"/>
      <c r="F34" s="288" t="s">
        <v>230</v>
      </c>
      <c r="G34" s="331">
        <v>9</v>
      </c>
      <c r="H34" s="331">
        <v>18</v>
      </c>
      <c r="I34" s="331">
        <v>1</v>
      </c>
      <c r="J34" s="333"/>
      <c r="K34" s="333"/>
      <c r="L34" s="342">
        <f t="shared" si="0"/>
        <v>8</v>
      </c>
      <c r="M34" s="457"/>
      <c r="N34" s="411"/>
      <c r="O34" s="331"/>
      <c r="P34" s="331"/>
      <c r="Q34" s="331"/>
      <c r="R34" s="333"/>
      <c r="S34" s="494" t="str">
        <f t="shared" si="1"/>
        <v/>
      </c>
      <c r="T34" s="342">
        <f t="shared" si="2"/>
        <v>0</v>
      </c>
      <c r="U34" s="457"/>
      <c r="V34" s="411"/>
      <c r="W34" s="331"/>
      <c r="X34" s="331"/>
      <c r="Y34" s="331"/>
      <c r="Z34" s="333"/>
      <c r="AA34" s="494" t="str">
        <f t="shared" si="3"/>
        <v/>
      </c>
      <c r="AB34" s="342">
        <f t="shared" si="4"/>
        <v>0</v>
      </c>
      <c r="AC34" s="457"/>
      <c r="AD34" s="411"/>
      <c r="AE34" s="331"/>
      <c r="AF34" s="331"/>
      <c r="AG34" s="331"/>
      <c r="AH34" s="333"/>
      <c r="AI34" s="494" t="str">
        <f t="shared" si="5"/>
        <v/>
      </c>
      <c r="AJ34" s="342">
        <f t="shared" si="6"/>
        <v>0</v>
      </c>
      <c r="AK34" s="457"/>
      <c r="AL34" s="411"/>
      <c r="AM34" s="331"/>
      <c r="AN34" s="331"/>
      <c r="AO34" s="331"/>
      <c r="AP34" s="333"/>
      <c r="AQ34" s="494" t="str">
        <f t="shared" si="7"/>
        <v/>
      </c>
      <c r="AR34" s="342">
        <f t="shared" si="8"/>
        <v>0</v>
      </c>
      <c r="AS34" s="411"/>
      <c r="AT34" s="331"/>
      <c r="AU34" s="331"/>
      <c r="AV34" s="331"/>
      <c r="AW34" s="333"/>
      <c r="AX34" s="494" t="str">
        <f t="shared" si="9"/>
        <v/>
      </c>
      <c r="AY34" s="342">
        <f t="shared" si="10"/>
        <v>0</v>
      </c>
      <c r="AZ34" s="457"/>
      <c r="BA34" s="411"/>
      <c r="BB34" s="331"/>
      <c r="BC34" s="331"/>
      <c r="BD34" s="331"/>
      <c r="BE34" s="333"/>
      <c r="BF34" s="494" t="str">
        <f t="shared" si="11"/>
        <v/>
      </c>
      <c r="BG34" s="342">
        <f t="shared" si="12"/>
        <v>0</v>
      </c>
      <c r="BH34" s="411"/>
      <c r="BI34" s="331"/>
      <c r="BJ34" s="331"/>
      <c r="BK34" s="331"/>
      <c r="BL34" s="333"/>
      <c r="BM34" s="494" t="str">
        <f t="shared" si="13"/>
        <v/>
      </c>
      <c r="BN34" s="342">
        <f t="shared" si="14"/>
        <v>0</v>
      </c>
      <c r="BO34" s="457"/>
      <c r="BP34" s="411"/>
      <c r="BQ34" s="331"/>
      <c r="BR34" s="331"/>
      <c r="BS34" s="331"/>
      <c r="BT34" s="333"/>
      <c r="BU34" s="494" t="str">
        <f t="shared" si="15"/>
        <v/>
      </c>
      <c r="BV34" s="342">
        <f t="shared" si="16"/>
        <v>0</v>
      </c>
      <c r="BW34" s="457"/>
      <c r="BX34" s="411"/>
      <c r="BY34" s="331"/>
      <c r="BZ34" s="331"/>
      <c r="CA34" s="331"/>
      <c r="CB34" s="333"/>
      <c r="CC34" s="494" t="str">
        <f t="shared" si="17"/>
        <v/>
      </c>
      <c r="CD34" s="342">
        <f t="shared" si="18"/>
        <v>0</v>
      </c>
      <c r="CE34" s="457"/>
      <c r="CF34" s="411"/>
      <c r="CG34" s="331"/>
      <c r="CH34" s="331"/>
      <c r="CI34" s="331"/>
      <c r="CJ34" s="333"/>
      <c r="CK34" s="494" t="str">
        <f t="shared" si="19"/>
        <v/>
      </c>
      <c r="CL34" s="342">
        <f t="shared" si="20"/>
        <v>0</v>
      </c>
      <c r="CM34" s="457"/>
      <c r="CN34" s="411"/>
      <c r="CO34" s="331"/>
      <c r="CP34" s="331"/>
      <c r="CQ34" s="331"/>
      <c r="CR34" s="333"/>
      <c r="CS34" s="494" t="str">
        <f t="shared" si="21"/>
        <v/>
      </c>
      <c r="CT34" s="342">
        <f t="shared" si="22"/>
        <v>0</v>
      </c>
      <c r="CU34" s="457"/>
      <c r="CV34" s="411"/>
      <c r="CW34" s="331"/>
      <c r="CX34" s="331"/>
      <c r="CY34" s="331"/>
      <c r="CZ34" s="333"/>
      <c r="DA34" s="494" t="str">
        <f t="shared" si="23"/>
        <v/>
      </c>
      <c r="DB34" s="342">
        <f t="shared" si="24"/>
        <v>0</v>
      </c>
      <c r="DC34" s="457"/>
      <c r="DD34" s="411"/>
      <c r="DE34" s="331"/>
      <c r="DF34" s="331"/>
      <c r="DG34" s="331"/>
      <c r="DH34" s="333"/>
      <c r="DI34" s="494" t="str">
        <f t="shared" si="25"/>
        <v/>
      </c>
      <c r="DJ34" s="342">
        <f t="shared" si="26"/>
        <v>0</v>
      </c>
      <c r="DK34" s="457"/>
      <c r="DL34" s="411"/>
      <c r="DM34" s="331"/>
      <c r="DN34" s="331"/>
      <c r="DO34" s="331"/>
      <c r="DP34" s="333"/>
      <c r="DQ34" s="494" t="str">
        <f t="shared" si="27"/>
        <v/>
      </c>
      <c r="DR34" s="342">
        <f t="shared" si="28"/>
        <v>0</v>
      </c>
      <c r="DS34" s="457"/>
      <c r="DT34" s="411"/>
      <c r="DU34" s="331"/>
      <c r="DV34" s="331"/>
      <c r="DW34" s="331"/>
      <c r="DX34" s="333"/>
      <c r="DY34" s="494" t="str">
        <f t="shared" si="29"/>
        <v/>
      </c>
      <c r="DZ34" s="342">
        <f t="shared" si="30"/>
        <v>0</v>
      </c>
      <c r="EA34" s="457"/>
      <c r="EB34" s="411"/>
      <c r="EC34" s="331"/>
      <c r="ED34" s="331"/>
      <c r="EE34" s="331"/>
      <c r="EF34" s="333"/>
      <c r="EG34" s="494" t="str">
        <f t="shared" si="31"/>
        <v/>
      </c>
      <c r="EH34" s="342">
        <f t="shared" si="32"/>
        <v>0</v>
      </c>
      <c r="EI34" s="457"/>
      <c r="EJ34" s="411"/>
      <c r="EK34" s="331"/>
      <c r="EL34" s="331"/>
      <c r="EM34" s="331"/>
      <c r="EN34" s="331"/>
      <c r="EO34" s="494" t="str">
        <f t="shared" si="33"/>
        <v/>
      </c>
      <c r="EP34" s="342">
        <f t="shared" si="34"/>
        <v>0</v>
      </c>
      <c r="EQ34" s="457"/>
      <c r="ER34" s="411"/>
      <c r="ES34" s="331"/>
      <c r="ET34" s="331"/>
      <c r="EU34" s="331"/>
      <c r="EV34" s="333"/>
      <c r="EW34" s="494" t="str">
        <f t="shared" si="35"/>
        <v/>
      </c>
      <c r="EX34" s="342">
        <f t="shared" si="36"/>
        <v>0</v>
      </c>
      <c r="EY34" s="457"/>
      <c r="EZ34" s="411" t="s">
        <v>229</v>
      </c>
      <c r="FA34" s="331">
        <v>8</v>
      </c>
      <c r="FB34" s="331">
        <v>18</v>
      </c>
      <c r="FC34" s="331">
        <v>1</v>
      </c>
      <c r="FD34" s="333"/>
      <c r="FE34" s="494" t="str">
        <f t="shared" si="37"/>
        <v>Marina</v>
      </c>
      <c r="FF34" s="342">
        <f t="shared" si="38"/>
        <v>9</v>
      </c>
      <c r="FG34" s="457"/>
      <c r="FH34" s="411"/>
      <c r="FI34" s="331"/>
      <c r="FJ34" s="331"/>
      <c r="FK34" s="331"/>
      <c r="FL34" s="333"/>
      <c r="FM34" s="494" t="str">
        <f t="shared" si="39"/>
        <v/>
      </c>
      <c r="FN34" s="342">
        <f t="shared" si="40"/>
        <v>0</v>
      </c>
      <c r="FO34" s="457"/>
      <c r="FP34" s="411"/>
      <c r="FQ34" s="331"/>
      <c r="FR34" s="331"/>
      <c r="FS34" s="331"/>
      <c r="FT34" s="333"/>
      <c r="FU34" s="494" t="str">
        <f t="shared" si="41"/>
        <v/>
      </c>
      <c r="FV34" s="342">
        <f t="shared" si="42"/>
        <v>0</v>
      </c>
      <c r="FW34" s="457"/>
      <c r="FX34" s="411"/>
      <c r="FY34" s="331"/>
      <c r="FZ34" s="331"/>
      <c r="GA34" s="331"/>
      <c r="GB34" s="333"/>
      <c r="GC34" s="494" t="str">
        <f t="shared" si="43"/>
        <v/>
      </c>
      <c r="GD34" s="342">
        <f t="shared" si="44"/>
        <v>0</v>
      </c>
      <c r="GE34" s="411"/>
      <c r="GF34" s="331"/>
      <c r="GG34" s="331"/>
      <c r="GH34" s="331"/>
      <c r="GI34" s="333"/>
      <c r="GJ34" s="494" t="str">
        <f t="shared" si="45"/>
        <v/>
      </c>
      <c r="GK34" s="342">
        <f t="shared" si="46"/>
        <v>0</v>
      </c>
      <c r="GL34" s="411"/>
      <c r="GM34" s="331"/>
      <c r="GN34" s="331"/>
      <c r="GO34" s="331"/>
      <c r="GP34" s="333"/>
      <c r="GQ34" s="494" t="str">
        <f t="shared" si="47"/>
        <v/>
      </c>
      <c r="GR34" s="342">
        <f t="shared" si="48"/>
        <v>0</v>
      </c>
      <c r="GS34" s="411"/>
      <c r="GT34" s="331"/>
      <c r="GU34" s="331"/>
      <c r="GV34" s="331"/>
      <c r="GW34" s="333"/>
      <c r="GX34" s="494" t="str">
        <f t="shared" si="49"/>
        <v/>
      </c>
      <c r="GY34" s="342">
        <f t="shared" si="50"/>
        <v>0</v>
      </c>
      <c r="GZ34" s="457"/>
      <c r="HA34" s="411"/>
      <c r="HB34" s="331"/>
      <c r="HC34" s="331"/>
      <c r="HD34" s="331"/>
      <c r="HE34" s="333"/>
      <c r="HF34" s="494" t="str">
        <f t="shared" si="51"/>
        <v/>
      </c>
      <c r="HG34" s="342">
        <f t="shared" si="52"/>
        <v>0</v>
      </c>
      <c r="HH34" s="457"/>
      <c r="HI34" s="411"/>
      <c r="HJ34" s="331"/>
      <c r="HK34" s="331"/>
      <c r="HL34" s="331"/>
      <c r="HM34" s="333"/>
      <c r="HN34" s="494" t="str">
        <f t="shared" si="53"/>
        <v/>
      </c>
      <c r="HO34" s="342">
        <f t="shared" si="54"/>
        <v>0</v>
      </c>
      <c r="HP34" s="457"/>
      <c r="HQ34" s="411"/>
      <c r="HR34" s="331"/>
      <c r="HS34" s="331"/>
      <c r="HT34" s="331"/>
      <c r="HU34" s="333"/>
      <c r="HV34" s="494" t="str">
        <f t="shared" si="55"/>
        <v/>
      </c>
      <c r="HW34" s="342">
        <f t="shared" si="56"/>
        <v>0</v>
      </c>
      <c r="HX34" s="457"/>
      <c r="HY34" s="411"/>
      <c r="HZ34" s="331"/>
      <c r="IA34" s="331"/>
      <c r="IB34" s="331"/>
      <c r="IC34" s="333"/>
      <c r="ID34" s="494" t="str">
        <f t="shared" si="57"/>
        <v/>
      </c>
      <c r="IE34" s="342">
        <f t="shared" si="58"/>
        <v>0</v>
      </c>
      <c r="IF34" s="457"/>
      <c r="IG34" s="411"/>
      <c r="IH34" s="331"/>
      <c r="II34" s="331"/>
      <c r="IJ34" s="331"/>
      <c r="IK34" s="333"/>
      <c r="IL34" s="494" t="str">
        <f t="shared" si="59"/>
        <v/>
      </c>
      <c r="IM34" s="342">
        <f t="shared" si="60"/>
        <v>0</v>
      </c>
      <c r="IN34" s="457"/>
      <c r="IO34" s="411"/>
      <c r="IP34" s="331"/>
      <c r="IQ34" s="331"/>
      <c r="IR34" s="331"/>
      <c r="IS34" s="333"/>
      <c r="IT34" s="494" t="str">
        <f t="shared" si="61"/>
        <v/>
      </c>
      <c r="IU34" s="342">
        <f t="shared" si="62"/>
        <v>0</v>
      </c>
      <c r="IV34" s="457"/>
      <c r="IW34" s="411"/>
      <c r="IX34" s="331"/>
      <c r="IY34" s="331"/>
      <c r="IZ34" s="331"/>
      <c r="JA34" s="333"/>
      <c r="JB34" s="494" t="str">
        <f t="shared" si="63"/>
        <v/>
      </c>
      <c r="JC34" s="342">
        <f t="shared" si="64"/>
        <v>0</v>
      </c>
      <c r="JD34" s="457"/>
      <c r="JE34" s="411"/>
      <c r="JF34" s="331"/>
      <c r="JG34" s="331"/>
      <c r="JH34" s="331"/>
      <c r="JI34" s="333"/>
      <c r="JJ34" s="494" t="str">
        <f t="shared" si="65"/>
        <v/>
      </c>
      <c r="JK34" s="342">
        <f t="shared" si="66"/>
        <v>0</v>
      </c>
      <c r="JL34" s="457"/>
      <c r="JM34" s="411"/>
      <c r="JN34" s="331"/>
      <c r="JO34" s="331"/>
      <c r="JP34" s="331"/>
      <c r="JQ34" s="333"/>
      <c r="JR34" s="494" t="str">
        <f t="shared" si="67"/>
        <v/>
      </c>
      <c r="JS34" s="342">
        <f t="shared" si="68"/>
        <v>0</v>
      </c>
      <c r="JT34" s="457"/>
      <c r="JU34" s="411"/>
      <c r="JV34" s="331"/>
      <c r="JW34" s="331"/>
      <c r="JX34" s="331"/>
      <c r="JY34" s="333"/>
      <c r="JZ34" s="494" t="str">
        <f t="shared" si="69"/>
        <v/>
      </c>
      <c r="KA34" s="342">
        <f t="shared" si="70"/>
        <v>0</v>
      </c>
      <c r="KB34" s="457"/>
      <c r="KC34" s="411" t="s">
        <v>226</v>
      </c>
      <c r="KD34" s="331">
        <v>8</v>
      </c>
      <c r="KE34" s="331">
        <v>17</v>
      </c>
      <c r="KF34" s="331">
        <v>1</v>
      </c>
      <c r="KG34" s="333"/>
      <c r="KH34" s="494" t="str">
        <f t="shared" si="71"/>
        <v>Julie</v>
      </c>
      <c r="KI34" s="342">
        <f t="shared" si="72"/>
        <v>8</v>
      </c>
      <c r="KJ34" s="411"/>
      <c r="KK34" s="331"/>
      <c r="KL34" s="331"/>
      <c r="KM34" s="331"/>
      <c r="KN34" s="333"/>
      <c r="KO34" s="494" t="str">
        <f t="shared" si="73"/>
        <v/>
      </c>
      <c r="KP34" s="342">
        <f t="shared" si="74"/>
        <v>0</v>
      </c>
      <c r="KQ34" s="411"/>
      <c r="KR34" s="331"/>
      <c r="KS34" s="331"/>
      <c r="KT34" s="331"/>
      <c r="KU34" s="333"/>
      <c r="KV34" s="494" t="str">
        <f t="shared" si="75"/>
        <v/>
      </c>
      <c r="KW34" s="342">
        <f t="shared" si="76"/>
        <v>0</v>
      </c>
      <c r="KX34" s="411"/>
      <c r="KY34" s="331"/>
      <c r="KZ34" s="331"/>
      <c r="LA34" s="331"/>
      <c r="LB34" s="333"/>
      <c r="LC34" s="494" t="str">
        <f t="shared" si="77"/>
        <v/>
      </c>
      <c r="LD34" s="342">
        <f t="shared" si="78"/>
        <v>0</v>
      </c>
      <c r="LE34" s="411"/>
      <c r="LF34" s="331"/>
      <c r="LG34" s="331"/>
      <c r="LH34" s="331"/>
      <c r="LI34" s="333"/>
      <c r="LJ34" s="494" t="str">
        <f t="shared" si="79"/>
        <v/>
      </c>
      <c r="LK34" s="342">
        <f t="shared" si="80"/>
        <v>0</v>
      </c>
      <c r="LL34" s="411"/>
      <c r="LM34" s="331"/>
      <c r="LN34" s="331"/>
      <c r="LO34" s="331"/>
      <c r="LP34" s="333"/>
      <c r="LQ34" s="494" t="str">
        <f t="shared" si="81"/>
        <v/>
      </c>
      <c r="LR34" s="342">
        <f t="shared" si="82"/>
        <v>0</v>
      </c>
      <c r="LS34" s="411"/>
      <c r="LT34" s="331"/>
      <c r="LU34" s="331"/>
      <c r="LV34" s="331"/>
      <c r="LW34" s="333"/>
      <c r="LX34" s="494" t="str">
        <f t="shared" si="83"/>
        <v/>
      </c>
      <c r="LY34" s="342">
        <f t="shared" si="84"/>
        <v>0</v>
      </c>
      <c r="LZ34" s="411"/>
      <c r="MA34" s="331"/>
      <c r="MB34" s="331"/>
      <c r="MC34" s="331"/>
      <c r="MD34" s="333"/>
      <c r="ME34" s="494" t="str">
        <f t="shared" si="85"/>
        <v/>
      </c>
      <c r="MF34" s="342">
        <f t="shared" si="86"/>
        <v>0</v>
      </c>
      <c r="MG34" s="457"/>
      <c r="MH34" s="411"/>
      <c r="MI34" s="331"/>
      <c r="MJ34" s="331"/>
      <c r="MK34" s="331"/>
      <c r="ML34" s="333"/>
      <c r="MM34" s="494" t="str">
        <f t="shared" si="87"/>
        <v/>
      </c>
      <c r="MN34" s="342">
        <f t="shared" si="88"/>
        <v>0</v>
      </c>
      <c r="MO34" s="411"/>
      <c r="MP34" s="331"/>
      <c r="MQ34" s="331"/>
      <c r="MR34" s="331"/>
      <c r="MS34" s="333"/>
      <c r="MT34" s="494" t="str">
        <f t="shared" si="89"/>
        <v/>
      </c>
      <c r="MU34" s="342">
        <f t="shared" si="90"/>
        <v>0</v>
      </c>
      <c r="MV34" s="457"/>
      <c r="MW34" s="411"/>
      <c r="MX34" s="331"/>
      <c r="MY34" s="331"/>
      <c r="MZ34" s="331"/>
      <c r="NA34" s="333"/>
      <c r="NB34" s="494" t="str">
        <f t="shared" si="91"/>
        <v/>
      </c>
      <c r="NC34" s="342">
        <f t="shared" si="92"/>
        <v>0</v>
      </c>
      <c r="ND34" s="457"/>
      <c r="NE34" s="411"/>
      <c r="NF34" s="331"/>
      <c r="NG34" s="331"/>
      <c r="NH34" s="331"/>
      <c r="NI34" s="333"/>
      <c r="NJ34" s="494" t="str">
        <f t="shared" si="93"/>
        <v/>
      </c>
      <c r="NK34" s="342">
        <f t="shared" si="94"/>
        <v>0</v>
      </c>
      <c r="NL34" s="457"/>
      <c r="NM34" s="411"/>
      <c r="NN34" s="331"/>
      <c r="NO34" s="331"/>
      <c r="NP34" s="331"/>
      <c r="NQ34" s="333"/>
      <c r="NR34" s="494" t="str">
        <f t="shared" si="95"/>
        <v/>
      </c>
      <c r="NS34" s="342">
        <f t="shared" si="96"/>
        <v>0</v>
      </c>
      <c r="NT34" s="411"/>
      <c r="NU34" s="331"/>
      <c r="NV34" s="331"/>
      <c r="NW34" s="331"/>
      <c r="NX34" s="333"/>
      <c r="NY34" s="494" t="str">
        <f t="shared" si="97"/>
        <v/>
      </c>
      <c r="NZ34" s="342">
        <f t="shared" si="98"/>
        <v>0</v>
      </c>
      <c r="OA34" s="457"/>
      <c r="OB34" s="411"/>
      <c r="OC34" s="331"/>
      <c r="OD34" s="331"/>
      <c r="OE34" s="331"/>
      <c r="OF34" s="333"/>
      <c r="OG34" s="494" t="str">
        <f t="shared" si="99"/>
        <v/>
      </c>
      <c r="OH34" s="342">
        <f t="shared" si="100"/>
        <v>0</v>
      </c>
      <c r="OI34" s="457"/>
      <c r="OJ34" s="411"/>
      <c r="OK34" s="331"/>
      <c r="OL34" s="331"/>
      <c r="OM34" s="331"/>
      <c r="ON34" s="333"/>
      <c r="OO34" s="494" t="str">
        <f t="shared" si="101"/>
        <v/>
      </c>
      <c r="OP34" s="342">
        <f t="shared" si="102"/>
        <v>0</v>
      </c>
      <c r="OQ34" s="457"/>
      <c r="OR34" s="411"/>
      <c r="OS34" s="331"/>
      <c r="OT34" s="331"/>
      <c r="OU34" s="331"/>
      <c r="OV34" s="333"/>
      <c r="OW34" s="494" t="str">
        <f t="shared" si="103"/>
        <v/>
      </c>
      <c r="OX34" s="342">
        <f t="shared" si="104"/>
        <v>0</v>
      </c>
      <c r="OY34" s="457"/>
      <c r="OZ34" s="411"/>
      <c r="PA34" s="331"/>
      <c r="PB34" s="331"/>
      <c r="PC34" s="331"/>
      <c r="PD34" s="333"/>
      <c r="PE34" s="494" t="str">
        <f t="shared" si="105"/>
        <v/>
      </c>
      <c r="PF34" s="342">
        <f t="shared" si="106"/>
        <v>0</v>
      </c>
      <c r="PG34" s="411"/>
      <c r="PH34" s="331"/>
      <c r="PI34" s="331"/>
      <c r="PJ34" s="331"/>
      <c r="PK34" s="333"/>
      <c r="PL34" s="494" t="str">
        <f t="shared" si="107"/>
        <v/>
      </c>
      <c r="PM34" s="342">
        <f t="shared" si="108"/>
        <v>0</v>
      </c>
      <c r="PN34" s="457"/>
      <c r="PO34" s="411"/>
      <c r="PP34" s="331"/>
      <c r="PQ34" s="331"/>
      <c r="PR34" s="331"/>
      <c r="PS34" s="333"/>
      <c r="PT34" s="494" t="str">
        <f t="shared" si="109"/>
        <v/>
      </c>
      <c r="PU34" s="342">
        <f t="shared" si="110"/>
        <v>0</v>
      </c>
      <c r="PV34" s="411" t="s">
        <v>1858</v>
      </c>
      <c r="PW34" s="331">
        <v>8</v>
      </c>
      <c r="PX34" s="331">
        <v>16</v>
      </c>
      <c r="PY34" s="331"/>
      <c r="PZ34" s="333">
        <v>1</v>
      </c>
      <c r="QA34" s="494" t="str">
        <f t="shared" si="111"/>
        <v>Giulia</v>
      </c>
      <c r="QB34" s="342">
        <f t="shared" si="112"/>
        <v>7</v>
      </c>
      <c r="QC34" s="411"/>
      <c r="QD34" s="331"/>
      <c r="QE34" s="331"/>
      <c r="QF34" s="331"/>
      <c r="QG34" s="333"/>
      <c r="QH34" s="494" t="str">
        <f t="shared" si="113"/>
        <v/>
      </c>
      <c r="QI34" s="342">
        <f t="shared" si="114"/>
        <v>0</v>
      </c>
      <c r="QJ34" s="457"/>
      <c r="QK34" s="411"/>
      <c r="QL34" s="331"/>
      <c r="QM34" s="331"/>
      <c r="QN34" s="331"/>
      <c r="QO34" s="333"/>
      <c r="QP34" s="494" t="str">
        <f t="shared" si="115"/>
        <v/>
      </c>
      <c r="QQ34" s="342">
        <f t="shared" si="116"/>
        <v>0</v>
      </c>
      <c r="QR34" s="411"/>
      <c r="QS34" s="331"/>
      <c r="QT34" s="331"/>
      <c r="QU34" s="331"/>
      <c r="QV34" s="333"/>
      <c r="QW34" s="494" t="str">
        <f t="shared" si="117"/>
        <v/>
      </c>
      <c r="QX34" s="342">
        <f t="shared" si="118"/>
        <v>0</v>
      </c>
      <c r="QY34" s="457"/>
      <c r="QZ34" s="411"/>
      <c r="RA34" s="331"/>
      <c r="RB34" s="331"/>
      <c r="RC34" s="331"/>
      <c r="RD34" s="333"/>
      <c r="RE34" s="494" t="str">
        <f t="shared" si="119"/>
        <v/>
      </c>
      <c r="RF34" s="342">
        <f t="shared" si="120"/>
        <v>0</v>
      </c>
      <c r="RG34" s="457"/>
      <c r="RH34" s="411"/>
      <c r="RI34" s="331"/>
      <c r="RJ34" s="331"/>
      <c r="RK34" s="331"/>
      <c r="RL34" s="333"/>
      <c r="RM34" s="494" t="str">
        <f t="shared" si="121"/>
        <v/>
      </c>
      <c r="RN34" s="342">
        <f t="shared" si="122"/>
        <v>0</v>
      </c>
      <c r="RO34" s="411"/>
      <c r="RP34" s="331"/>
      <c r="RQ34" s="331"/>
      <c r="RR34" s="331"/>
      <c r="RS34" s="333"/>
      <c r="RT34" s="494" t="str">
        <f t="shared" si="123"/>
        <v/>
      </c>
      <c r="RU34" s="342">
        <f t="shared" si="124"/>
        <v>0</v>
      </c>
      <c r="RV34" s="457"/>
      <c r="RW34" s="411"/>
      <c r="RX34" s="331"/>
      <c r="RY34" s="331"/>
      <c r="RZ34" s="331"/>
      <c r="SA34" s="333"/>
      <c r="SB34" s="494" t="str">
        <f t="shared" si="125"/>
        <v/>
      </c>
      <c r="SC34" s="342">
        <f t="shared" si="126"/>
        <v>0</v>
      </c>
      <c r="SD34" s="457"/>
      <c r="SE34" s="411"/>
      <c r="SF34" s="331"/>
      <c r="SG34" s="331"/>
      <c r="SH34" s="331"/>
      <c r="SI34" s="333"/>
      <c r="SJ34" s="494" t="str">
        <f t="shared" si="127"/>
        <v/>
      </c>
      <c r="SK34" s="342">
        <f t="shared" si="128"/>
        <v>0</v>
      </c>
      <c r="SL34" s="411"/>
      <c r="SM34" s="331"/>
      <c r="SN34" s="331"/>
      <c r="SO34" s="331"/>
      <c r="SP34" s="333"/>
      <c r="SQ34" s="494" t="str">
        <f t="shared" si="129"/>
        <v/>
      </c>
      <c r="SR34" s="342">
        <f t="shared" si="130"/>
        <v>0</v>
      </c>
      <c r="SS34" s="411"/>
      <c r="ST34" s="331"/>
      <c r="SU34" s="331"/>
      <c r="SV34" s="331"/>
      <c r="SW34" s="333"/>
      <c r="SX34" s="494" t="str">
        <f t="shared" si="131"/>
        <v/>
      </c>
      <c r="SY34" s="342">
        <f t="shared" si="132"/>
        <v>0</v>
      </c>
      <c r="SZ34" s="411"/>
      <c r="TA34" s="331"/>
      <c r="TB34" s="331"/>
      <c r="TC34" s="331"/>
      <c r="TD34" s="333"/>
      <c r="TE34" s="494" t="str">
        <f t="shared" si="133"/>
        <v/>
      </c>
      <c r="TF34" s="342">
        <f t="shared" si="134"/>
        <v>0</v>
      </c>
      <c r="TG34" s="411"/>
      <c r="TH34" s="331"/>
      <c r="TI34" s="331"/>
      <c r="TJ34" s="331"/>
      <c r="TK34" s="333"/>
      <c r="TL34" s="494" t="str">
        <f t="shared" si="135"/>
        <v/>
      </c>
      <c r="TM34" s="342">
        <f t="shared" si="136"/>
        <v>0</v>
      </c>
      <c r="TN34" s="411"/>
      <c r="TO34" s="331"/>
      <c r="TP34" s="331"/>
      <c r="TQ34" s="331"/>
      <c r="TR34" s="333"/>
      <c r="TS34" s="494" t="str">
        <f t="shared" si="137"/>
        <v/>
      </c>
      <c r="TT34" s="342">
        <f t="shared" si="138"/>
        <v>0</v>
      </c>
      <c r="TU34" s="411"/>
      <c r="TV34" s="331"/>
      <c r="TW34" s="331"/>
      <c r="TX34" s="331"/>
      <c r="TY34" s="333"/>
      <c r="TZ34" s="494" t="str">
        <f t="shared" si="139"/>
        <v/>
      </c>
      <c r="UA34" s="342">
        <f t="shared" si="140"/>
        <v>0</v>
      </c>
      <c r="UB34" s="457"/>
      <c r="UC34" s="411"/>
      <c r="UD34" s="331"/>
      <c r="UE34" s="331"/>
      <c r="UF34" s="331"/>
      <c r="UG34" s="333"/>
      <c r="UH34" s="494" t="str">
        <f t="shared" si="141"/>
        <v/>
      </c>
      <c r="UI34" s="342">
        <f t="shared" si="142"/>
        <v>0</v>
      </c>
      <c r="UJ34" s="457"/>
      <c r="UK34" s="411"/>
      <c r="UL34" s="331"/>
      <c r="UM34" s="331"/>
      <c r="UN34" s="331"/>
      <c r="UO34" s="333"/>
      <c r="UP34" s="494" t="str">
        <f t="shared" si="143"/>
        <v/>
      </c>
      <c r="UQ34" s="342">
        <f t="shared" si="144"/>
        <v>0</v>
      </c>
      <c r="UR34" s="457"/>
      <c r="US34" s="411"/>
      <c r="UT34" s="331"/>
      <c r="UU34" s="331"/>
      <c r="UV34" s="331"/>
      <c r="UW34" s="333"/>
      <c r="UX34" s="494" t="str">
        <f t="shared" si="145"/>
        <v/>
      </c>
      <c r="UY34" s="342">
        <f t="shared" si="146"/>
        <v>0</v>
      </c>
      <c r="UZ34" s="457"/>
      <c r="VA34" s="411"/>
      <c r="VB34" s="331"/>
      <c r="VC34" s="331"/>
      <c r="VD34" s="331"/>
      <c r="VE34" s="333"/>
      <c r="VF34" s="494" t="str">
        <f t="shared" si="147"/>
        <v/>
      </c>
      <c r="VG34" s="342">
        <f t="shared" si="148"/>
        <v>0</v>
      </c>
      <c r="VH34" s="457"/>
      <c r="VI34" s="411"/>
      <c r="VJ34" s="331"/>
      <c r="VK34" s="331"/>
      <c r="VL34" s="331"/>
      <c r="VM34" s="333"/>
      <c r="VN34" s="494" t="str">
        <f t="shared" si="149"/>
        <v/>
      </c>
      <c r="VO34" s="342">
        <f t="shared" si="150"/>
        <v>0</v>
      </c>
      <c r="VP34" s="457"/>
      <c r="VQ34" s="411"/>
      <c r="VR34" s="331"/>
      <c r="VS34" s="331"/>
      <c r="VT34" s="331"/>
      <c r="VU34" s="333"/>
      <c r="VV34" s="494" t="str">
        <f t="shared" si="151"/>
        <v/>
      </c>
      <c r="VW34" s="342">
        <f t="shared" si="152"/>
        <v>0</v>
      </c>
      <c r="VX34" s="411"/>
      <c r="VY34" s="331"/>
      <c r="VZ34" s="331"/>
      <c r="WA34" s="331"/>
      <c r="WB34" s="333"/>
      <c r="WC34" s="494" t="str">
        <f t="shared" si="153"/>
        <v/>
      </c>
      <c r="WD34" s="342">
        <f t="shared" si="154"/>
        <v>0</v>
      </c>
      <c r="WE34" s="457"/>
      <c r="WF34" s="411"/>
      <c r="WG34" s="331"/>
      <c r="WH34" s="331"/>
      <c r="WI34" s="331"/>
      <c r="WJ34" s="333"/>
      <c r="WK34" s="494" t="str">
        <f t="shared" si="155"/>
        <v/>
      </c>
      <c r="WL34" s="342">
        <f t="shared" si="156"/>
        <v>0</v>
      </c>
      <c r="WM34" s="457"/>
      <c r="WN34" s="411"/>
      <c r="WO34" s="331"/>
      <c r="WP34" s="331"/>
      <c r="WQ34" s="331"/>
      <c r="WR34" s="333"/>
      <c r="WS34" s="494" t="str">
        <f t="shared" si="157"/>
        <v/>
      </c>
      <c r="WT34" s="342">
        <f t="shared" si="158"/>
        <v>0</v>
      </c>
      <c r="WU34" s="457"/>
      <c r="WV34" s="411"/>
      <c r="WW34" s="331"/>
      <c r="WX34" s="331"/>
      <c r="WY34" s="331"/>
      <c r="WZ34" s="333"/>
      <c r="XA34" s="494" t="str">
        <f t="shared" si="159"/>
        <v/>
      </c>
      <c r="XB34" s="342">
        <f t="shared" si="160"/>
        <v>0</v>
      </c>
      <c r="XC34" s="440">
        <v>0</v>
      </c>
    </row>
    <row r="35" spans="1:627" outlineLevel="1" x14ac:dyDescent="0.25">
      <c r="A35" s="5"/>
      <c r="B35" s="5"/>
      <c r="C35" s="486" t="s">
        <v>1728</v>
      </c>
      <c r="D35" s="273">
        <v>43422</v>
      </c>
      <c r="E35" s="445"/>
      <c r="F35" s="287" t="s">
        <v>229</v>
      </c>
      <c r="G35" s="330">
        <v>9</v>
      </c>
      <c r="H35" s="330">
        <v>18</v>
      </c>
      <c r="I35" s="330">
        <v>1</v>
      </c>
      <c r="J35" s="334"/>
      <c r="K35" s="334"/>
      <c r="L35" s="341">
        <f t="shared" si="0"/>
        <v>8</v>
      </c>
      <c r="M35" s="457"/>
      <c r="N35" s="412"/>
      <c r="O35" s="330"/>
      <c r="P35" s="330"/>
      <c r="Q35" s="330"/>
      <c r="R35" s="334"/>
      <c r="S35" s="495" t="str">
        <f t="shared" si="1"/>
        <v/>
      </c>
      <c r="T35" s="341">
        <f t="shared" si="2"/>
        <v>0</v>
      </c>
      <c r="U35" s="457"/>
      <c r="V35" s="412"/>
      <c r="W35" s="330"/>
      <c r="X35" s="330"/>
      <c r="Y35" s="330"/>
      <c r="Z35" s="334"/>
      <c r="AA35" s="495" t="str">
        <f t="shared" si="3"/>
        <v/>
      </c>
      <c r="AB35" s="341">
        <f t="shared" si="4"/>
        <v>0</v>
      </c>
      <c r="AC35" s="457"/>
      <c r="AD35" s="412"/>
      <c r="AE35" s="330"/>
      <c r="AF35" s="330"/>
      <c r="AG35" s="330"/>
      <c r="AH35" s="334"/>
      <c r="AI35" s="495" t="str">
        <f t="shared" si="5"/>
        <v/>
      </c>
      <c r="AJ35" s="341">
        <f t="shared" si="6"/>
        <v>0</v>
      </c>
      <c r="AK35" s="457"/>
      <c r="AL35" s="412"/>
      <c r="AM35" s="330"/>
      <c r="AN35" s="330"/>
      <c r="AO35" s="330"/>
      <c r="AP35" s="334"/>
      <c r="AQ35" s="495" t="str">
        <f t="shared" si="7"/>
        <v/>
      </c>
      <c r="AR35" s="341">
        <f t="shared" si="8"/>
        <v>0</v>
      </c>
      <c r="AS35" s="412"/>
      <c r="AT35" s="330"/>
      <c r="AU35" s="330"/>
      <c r="AV35" s="330"/>
      <c r="AW35" s="334"/>
      <c r="AX35" s="495" t="str">
        <f t="shared" si="9"/>
        <v/>
      </c>
      <c r="AY35" s="341">
        <f t="shared" si="10"/>
        <v>0</v>
      </c>
      <c r="AZ35" s="457"/>
      <c r="BA35" s="412"/>
      <c r="BB35" s="330"/>
      <c r="BC35" s="330"/>
      <c r="BD35" s="330"/>
      <c r="BE35" s="334"/>
      <c r="BF35" s="495" t="str">
        <f t="shared" si="11"/>
        <v/>
      </c>
      <c r="BG35" s="341">
        <f t="shared" si="12"/>
        <v>0</v>
      </c>
      <c r="BH35" s="412"/>
      <c r="BI35" s="330"/>
      <c r="BJ35" s="330"/>
      <c r="BK35" s="330"/>
      <c r="BL35" s="334"/>
      <c r="BM35" s="495" t="str">
        <f t="shared" si="13"/>
        <v/>
      </c>
      <c r="BN35" s="341">
        <f t="shared" si="14"/>
        <v>0</v>
      </c>
      <c r="BO35" s="457"/>
      <c r="BP35" s="412"/>
      <c r="BQ35" s="330"/>
      <c r="BR35" s="330"/>
      <c r="BS35" s="330"/>
      <c r="BT35" s="334"/>
      <c r="BU35" s="495" t="str">
        <f t="shared" si="15"/>
        <v/>
      </c>
      <c r="BV35" s="341">
        <f t="shared" si="16"/>
        <v>0</v>
      </c>
      <c r="BW35" s="457"/>
      <c r="BX35" s="412"/>
      <c r="BY35" s="330"/>
      <c r="BZ35" s="330"/>
      <c r="CA35" s="330"/>
      <c r="CB35" s="334"/>
      <c r="CC35" s="495" t="str">
        <f t="shared" si="17"/>
        <v/>
      </c>
      <c r="CD35" s="341">
        <f t="shared" si="18"/>
        <v>0</v>
      </c>
      <c r="CE35" s="457"/>
      <c r="CF35" s="412"/>
      <c r="CG35" s="330"/>
      <c r="CH35" s="330"/>
      <c r="CI35" s="330"/>
      <c r="CJ35" s="334"/>
      <c r="CK35" s="495" t="str">
        <f t="shared" si="19"/>
        <v/>
      </c>
      <c r="CL35" s="341">
        <f t="shared" si="20"/>
        <v>0</v>
      </c>
      <c r="CM35" s="457"/>
      <c r="CN35" s="412"/>
      <c r="CO35" s="330"/>
      <c r="CP35" s="330"/>
      <c r="CQ35" s="330"/>
      <c r="CR35" s="334"/>
      <c r="CS35" s="495" t="str">
        <f t="shared" si="21"/>
        <v/>
      </c>
      <c r="CT35" s="341">
        <f t="shared" si="22"/>
        <v>0</v>
      </c>
      <c r="CU35" s="457"/>
      <c r="CV35" s="412"/>
      <c r="CW35" s="330"/>
      <c r="CX35" s="330"/>
      <c r="CY35" s="330"/>
      <c r="CZ35" s="334"/>
      <c r="DA35" s="495" t="str">
        <f t="shared" si="23"/>
        <v/>
      </c>
      <c r="DB35" s="341">
        <f t="shared" si="24"/>
        <v>0</v>
      </c>
      <c r="DC35" s="457"/>
      <c r="DD35" s="412"/>
      <c r="DE35" s="330"/>
      <c r="DF35" s="330"/>
      <c r="DG35" s="330"/>
      <c r="DH35" s="334"/>
      <c r="DI35" s="495" t="str">
        <f t="shared" si="25"/>
        <v/>
      </c>
      <c r="DJ35" s="341">
        <f t="shared" si="26"/>
        <v>0</v>
      </c>
      <c r="DK35" s="457"/>
      <c r="DL35" s="412"/>
      <c r="DM35" s="330"/>
      <c r="DN35" s="330"/>
      <c r="DO35" s="330"/>
      <c r="DP35" s="334"/>
      <c r="DQ35" s="495" t="str">
        <f t="shared" si="27"/>
        <v/>
      </c>
      <c r="DR35" s="341">
        <f t="shared" si="28"/>
        <v>0</v>
      </c>
      <c r="DS35" s="457"/>
      <c r="DT35" s="412"/>
      <c r="DU35" s="330"/>
      <c r="DV35" s="330"/>
      <c r="DW35" s="330"/>
      <c r="DX35" s="334"/>
      <c r="DY35" s="495" t="str">
        <f t="shared" si="29"/>
        <v/>
      </c>
      <c r="DZ35" s="341">
        <f t="shared" si="30"/>
        <v>0</v>
      </c>
      <c r="EA35" s="457"/>
      <c r="EB35" s="412"/>
      <c r="EC35" s="330"/>
      <c r="ED35" s="330"/>
      <c r="EE35" s="330"/>
      <c r="EF35" s="334"/>
      <c r="EG35" s="495" t="str">
        <f t="shared" si="31"/>
        <v/>
      </c>
      <c r="EH35" s="341">
        <f t="shared" si="32"/>
        <v>0</v>
      </c>
      <c r="EI35" s="457"/>
      <c r="EJ35" s="412"/>
      <c r="EK35" s="330"/>
      <c r="EL35" s="330"/>
      <c r="EM35" s="330"/>
      <c r="EN35" s="330"/>
      <c r="EO35" s="495" t="str">
        <f t="shared" si="33"/>
        <v/>
      </c>
      <c r="EP35" s="341">
        <f t="shared" si="34"/>
        <v>0</v>
      </c>
      <c r="EQ35" s="457"/>
      <c r="ER35" s="412"/>
      <c r="ES35" s="330"/>
      <c r="ET35" s="330"/>
      <c r="EU35" s="330"/>
      <c r="EV35" s="334"/>
      <c r="EW35" s="495" t="str">
        <f t="shared" si="35"/>
        <v/>
      </c>
      <c r="EX35" s="341">
        <f t="shared" si="36"/>
        <v>0</v>
      </c>
      <c r="EY35" s="457"/>
      <c r="EZ35" s="412" t="s">
        <v>229</v>
      </c>
      <c r="FA35" s="330">
        <v>14</v>
      </c>
      <c r="FB35" s="330">
        <v>18</v>
      </c>
      <c r="FC35" s="330"/>
      <c r="FD35" s="334"/>
      <c r="FE35" s="495" t="str">
        <f t="shared" si="37"/>
        <v>Marina</v>
      </c>
      <c r="FF35" s="341">
        <f t="shared" si="38"/>
        <v>4</v>
      </c>
      <c r="FG35" s="457"/>
      <c r="FH35" s="412"/>
      <c r="FI35" s="330"/>
      <c r="FJ35" s="330"/>
      <c r="FK35" s="330"/>
      <c r="FL35" s="334"/>
      <c r="FM35" s="495" t="str">
        <f t="shared" si="39"/>
        <v/>
      </c>
      <c r="FN35" s="341">
        <f t="shared" si="40"/>
        <v>0</v>
      </c>
      <c r="FO35" s="457"/>
      <c r="FP35" s="412"/>
      <c r="FQ35" s="330"/>
      <c r="FR35" s="330"/>
      <c r="FS35" s="330"/>
      <c r="FT35" s="334"/>
      <c r="FU35" s="495" t="str">
        <f t="shared" si="41"/>
        <v/>
      </c>
      <c r="FV35" s="341">
        <f t="shared" si="42"/>
        <v>0</v>
      </c>
      <c r="FW35" s="457"/>
      <c r="FX35" s="412"/>
      <c r="FY35" s="330"/>
      <c r="FZ35" s="330"/>
      <c r="GA35" s="330"/>
      <c r="GB35" s="334"/>
      <c r="GC35" s="495" t="str">
        <f t="shared" si="43"/>
        <v/>
      </c>
      <c r="GD35" s="341">
        <f t="shared" si="44"/>
        <v>0</v>
      </c>
      <c r="GE35" s="412"/>
      <c r="GF35" s="330"/>
      <c r="GG35" s="330"/>
      <c r="GH35" s="330"/>
      <c r="GI35" s="334"/>
      <c r="GJ35" s="495" t="str">
        <f t="shared" si="45"/>
        <v/>
      </c>
      <c r="GK35" s="341">
        <f t="shared" si="46"/>
        <v>0</v>
      </c>
      <c r="GL35" s="412"/>
      <c r="GM35" s="330"/>
      <c r="GN35" s="330"/>
      <c r="GO35" s="330"/>
      <c r="GP35" s="334"/>
      <c r="GQ35" s="495" t="str">
        <f t="shared" si="47"/>
        <v/>
      </c>
      <c r="GR35" s="341">
        <f t="shared" si="48"/>
        <v>0</v>
      </c>
      <c r="GS35" s="412"/>
      <c r="GT35" s="330"/>
      <c r="GU35" s="330"/>
      <c r="GV35" s="330"/>
      <c r="GW35" s="334"/>
      <c r="GX35" s="495" t="str">
        <f t="shared" si="49"/>
        <v/>
      </c>
      <c r="GY35" s="341">
        <f t="shared" si="50"/>
        <v>0</v>
      </c>
      <c r="GZ35" s="457"/>
      <c r="HA35" s="412"/>
      <c r="HB35" s="330"/>
      <c r="HC35" s="330"/>
      <c r="HD35" s="330"/>
      <c r="HE35" s="334"/>
      <c r="HF35" s="495" t="str">
        <f t="shared" si="51"/>
        <v/>
      </c>
      <c r="HG35" s="341">
        <f t="shared" si="52"/>
        <v>0</v>
      </c>
      <c r="HH35" s="457"/>
      <c r="HI35" s="412"/>
      <c r="HJ35" s="330"/>
      <c r="HK35" s="330"/>
      <c r="HL35" s="330"/>
      <c r="HM35" s="334"/>
      <c r="HN35" s="495" t="str">
        <f t="shared" si="53"/>
        <v/>
      </c>
      <c r="HO35" s="341">
        <f t="shared" si="54"/>
        <v>0</v>
      </c>
      <c r="HP35" s="457"/>
      <c r="HQ35" s="412"/>
      <c r="HR35" s="330"/>
      <c r="HS35" s="330"/>
      <c r="HT35" s="330"/>
      <c r="HU35" s="334"/>
      <c r="HV35" s="495" t="str">
        <f t="shared" si="55"/>
        <v/>
      </c>
      <c r="HW35" s="341">
        <f t="shared" si="56"/>
        <v>0</v>
      </c>
      <c r="HX35" s="457"/>
      <c r="HY35" s="412"/>
      <c r="HZ35" s="330"/>
      <c r="IA35" s="330"/>
      <c r="IB35" s="330"/>
      <c r="IC35" s="334"/>
      <c r="ID35" s="495" t="str">
        <f t="shared" si="57"/>
        <v/>
      </c>
      <c r="IE35" s="341">
        <f t="shared" si="58"/>
        <v>0</v>
      </c>
      <c r="IF35" s="457"/>
      <c r="IG35" s="412"/>
      <c r="IH35" s="330"/>
      <c r="II35" s="330"/>
      <c r="IJ35" s="330"/>
      <c r="IK35" s="334"/>
      <c r="IL35" s="495" t="str">
        <f t="shared" si="59"/>
        <v/>
      </c>
      <c r="IM35" s="341">
        <f t="shared" si="60"/>
        <v>0</v>
      </c>
      <c r="IN35" s="457"/>
      <c r="IO35" s="412"/>
      <c r="IP35" s="330"/>
      <c r="IQ35" s="330"/>
      <c r="IR35" s="330"/>
      <c r="IS35" s="334"/>
      <c r="IT35" s="495" t="str">
        <f t="shared" si="61"/>
        <v/>
      </c>
      <c r="IU35" s="341">
        <f t="shared" si="62"/>
        <v>0</v>
      </c>
      <c r="IV35" s="457"/>
      <c r="IW35" s="412"/>
      <c r="IX35" s="330"/>
      <c r="IY35" s="330"/>
      <c r="IZ35" s="330"/>
      <c r="JA35" s="334"/>
      <c r="JB35" s="495" t="str">
        <f t="shared" si="63"/>
        <v/>
      </c>
      <c r="JC35" s="341">
        <f t="shared" si="64"/>
        <v>0</v>
      </c>
      <c r="JD35" s="457"/>
      <c r="JE35" s="412"/>
      <c r="JF35" s="330"/>
      <c r="JG35" s="330"/>
      <c r="JH35" s="330"/>
      <c r="JI35" s="334"/>
      <c r="JJ35" s="495" t="str">
        <f t="shared" si="65"/>
        <v/>
      </c>
      <c r="JK35" s="341">
        <f t="shared" si="66"/>
        <v>0</v>
      </c>
      <c r="JL35" s="457"/>
      <c r="JM35" s="412"/>
      <c r="JN35" s="330"/>
      <c r="JO35" s="330"/>
      <c r="JP35" s="330"/>
      <c r="JQ35" s="334"/>
      <c r="JR35" s="495" t="str">
        <f t="shared" si="67"/>
        <v/>
      </c>
      <c r="JS35" s="341">
        <f t="shared" si="68"/>
        <v>0</v>
      </c>
      <c r="JT35" s="457"/>
      <c r="JU35" s="412"/>
      <c r="JV35" s="330"/>
      <c r="JW35" s="330"/>
      <c r="JX35" s="330"/>
      <c r="JY35" s="334"/>
      <c r="JZ35" s="495" t="str">
        <f t="shared" si="69"/>
        <v/>
      </c>
      <c r="KA35" s="341">
        <f t="shared" si="70"/>
        <v>0</v>
      </c>
      <c r="KB35" s="457"/>
      <c r="KC35" s="412"/>
      <c r="KD35" s="330"/>
      <c r="KE35" s="330"/>
      <c r="KF35" s="330"/>
      <c r="KG35" s="334"/>
      <c r="KH35" s="495" t="str">
        <f t="shared" si="71"/>
        <v/>
      </c>
      <c r="KI35" s="341">
        <f t="shared" si="72"/>
        <v>0</v>
      </c>
      <c r="KJ35" s="412"/>
      <c r="KK35" s="330"/>
      <c r="KL35" s="330"/>
      <c r="KM35" s="330"/>
      <c r="KN35" s="334"/>
      <c r="KO35" s="495" t="str">
        <f t="shared" si="73"/>
        <v/>
      </c>
      <c r="KP35" s="341">
        <f t="shared" si="74"/>
        <v>0</v>
      </c>
      <c r="KQ35" s="412"/>
      <c r="KR35" s="330"/>
      <c r="KS35" s="330"/>
      <c r="KT35" s="330"/>
      <c r="KU35" s="334"/>
      <c r="KV35" s="495" t="str">
        <f t="shared" si="75"/>
        <v/>
      </c>
      <c r="KW35" s="341">
        <f t="shared" si="76"/>
        <v>0</v>
      </c>
      <c r="KX35" s="412"/>
      <c r="KY35" s="330"/>
      <c r="KZ35" s="330"/>
      <c r="LA35" s="330"/>
      <c r="LB35" s="334"/>
      <c r="LC35" s="495" t="str">
        <f t="shared" si="77"/>
        <v/>
      </c>
      <c r="LD35" s="341">
        <f t="shared" si="78"/>
        <v>0</v>
      </c>
      <c r="LE35" s="412"/>
      <c r="LF35" s="330"/>
      <c r="LG35" s="330"/>
      <c r="LH35" s="330"/>
      <c r="LI35" s="334"/>
      <c r="LJ35" s="495" t="str">
        <f t="shared" si="79"/>
        <v/>
      </c>
      <c r="LK35" s="341">
        <f t="shared" si="80"/>
        <v>0</v>
      </c>
      <c r="LL35" s="412"/>
      <c r="LM35" s="330"/>
      <c r="LN35" s="330"/>
      <c r="LO35" s="330"/>
      <c r="LP35" s="334"/>
      <c r="LQ35" s="495" t="str">
        <f t="shared" si="81"/>
        <v/>
      </c>
      <c r="LR35" s="341">
        <f t="shared" si="82"/>
        <v>0</v>
      </c>
      <c r="LS35" s="412"/>
      <c r="LT35" s="330"/>
      <c r="LU35" s="330"/>
      <c r="LV35" s="330"/>
      <c r="LW35" s="334"/>
      <c r="LX35" s="495" t="str">
        <f t="shared" si="83"/>
        <v/>
      </c>
      <c r="LY35" s="341">
        <f t="shared" si="84"/>
        <v>0</v>
      </c>
      <c r="LZ35" s="412"/>
      <c r="MA35" s="330"/>
      <c r="MB35" s="330"/>
      <c r="MC35" s="330"/>
      <c r="MD35" s="334"/>
      <c r="ME35" s="495" t="str">
        <f t="shared" si="85"/>
        <v/>
      </c>
      <c r="MF35" s="341">
        <f t="shared" si="86"/>
        <v>0</v>
      </c>
      <c r="MG35" s="457"/>
      <c r="MH35" s="412"/>
      <c r="MI35" s="330"/>
      <c r="MJ35" s="330"/>
      <c r="MK35" s="330"/>
      <c r="ML35" s="334"/>
      <c r="MM35" s="495" t="str">
        <f t="shared" si="87"/>
        <v/>
      </c>
      <c r="MN35" s="341">
        <f t="shared" si="88"/>
        <v>0</v>
      </c>
      <c r="MO35" s="412"/>
      <c r="MP35" s="330"/>
      <c r="MQ35" s="330"/>
      <c r="MR35" s="330"/>
      <c r="MS35" s="334"/>
      <c r="MT35" s="495" t="str">
        <f t="shared" si="89"/>
        <v/>
      </c>
      <c r="MU35" s="341">
        <f t="shared" si="90"/>
        <v>0</v>
      </c>
      <c r="MV35" s="457"/>
      <c r="MW35" s="412"/>
      <c r="MX35" s="330"/>
      <c r="MY35" s="330"/>
      <c r="MZ35" s="330"/>
      <c r="NA35" s="334"/>
      <c r="NB35" s="495" t="str">
        <f t="shared" si="91"/>
        <v/>
      </c>
      <c r="NC35" s="341">
        <f t="shared" si="92"/>
        <v>0</v>
      </c>
      <c r="ND35" s="457"/>
      <c r="NE35" s="412"/>
      <c r="NF35" s="330"/>
      <c r="NG35" s="330"/>
      <c r="NH35" s="330"/>
      <c r="NI35" s="334"/>
      <c r="NJ35" s="495" t="str">
        <f t="shared" si="93"/>
        <v/>
      </c>
      <c r="NK35" s="341">
        <f t="shared" si="94"/>
        <v>0</v>
      </c>
      <c r="NL35" s="457"/>
      <c r="NM35" s="412"/>
      <c r="NN35" s="330"/>
      <c r="NO35" s="330"/>
      <c r="NP35" s="330"/>
      <c r="NQ35" s="334"/>
      <c r="NR35" s="495" t="str">
        <f t="shared" si="95"/>
        <v/>
      </c>
      <c r="NS35" s="341">
        <f t="shared" si="96"/>
        <v>0</v>
      </c>
      <c r="NT35" s="412"/>
      <c r="NU35" s="330"/>
      <c r="NV35" s="330"/>
      <c r="NW35" s="330"/>
      <c r="NX35" s="334"/>
      <c r="NY35" s="495" t="str">
        <f t="shared" si="97"/>
        <v/>
      </c>
      <c r="NZ35" s="341">
        <f t="shared" si="98"/>
        <v>0</v>
      </c>
      <c r="OA35" s="457"/>
      <c r="OB35" s="412"/>
      <c r="OC35" s="330"/>
      <c r="OD35" s="330"/>
      <c r="OE35" s="330"/>
      <c r="OF35" s="334"/>
      <c r="OG35" s="495" t="str">
        <f t="shared" si="99"/>
        <v/>
      </c>
      <c r="OH35" s="341">
        <f t="shared" si="100"/>
        <v>0</v>
      </c>
      <c r="OI35" s="457"/>
      <c r="OJ35" s="412"/>
      <c r="OK35" s="330"/>
      <c r="OL35" s="330"/>
      <c r="OM35" s="330"/>
      <c r="ON35" s="334"/>
      <c r="OO35" s="495" t="str">
        <f t="shared" si="101"/>
        <v/>
      </c>
      <c r="OP35" s="341">
        <f t="shared" si="102"/>
        <v>0</v>
      </c>
      <c r="OQ35" s="457"/>
      <c r="OR35" s="412"/>
      <c r="OS35" s="330"/>
      <c r="OT35" s="330"/>
      <c r="OU35" s="330"/>
      <c r="OV35" s="334"/>
      <c r="OW35" s="495" t="str">
        <f t="shared" si="103"/>
        <v/>
      </c>
      <c r="OX35" s="341">
        <f t="shared" si="104"/>
        <v>0</v>
      </c>
      <c r="OY35" s="457"/>
      <c r="OZ35" s="412"/>
      <c r="PA35" s="330"/>
      <c r="PB35" s="330"/>
      <c r="PC35" s="330"/>
      <c r="PD35" s="334"/>
      <c r="PE35" s="495" t="str">
        <f t="shared" si="105"/>
        <v/>
      </c>
      <c r="PF35" s="341">
        <f t="shared" si="106"/>
        <v>0</v>
      </c>
      <c r="PG35" s="412"/>
      <c r="PH35" s="330"/>
      <c r="PI35" s="330"/>
      <c r="PJ35" s="330"/>
      <c r="PK35" s="334"/>
      <c r="PL35" s="495" t="str">
        <f t="shared" si="107"/>
        <v/>
      </c>
      <c r="PM35" s="341">
        <f t="shared" si="108"/>
        <v>0</v>
      </c>
      <c r="PN35" s="457"/>
      <c r="PO35" s="412"/>
      <c r="PP35" s="330"/>
      <c r="PQ35" s="330"/>
      <c r="PR35" s="330"/>
      <c r="PS35" s="334"/>
      <c r="PT35" s="495" t="str">
        <f t="shared" si="109"/>
        <v/>
      </c>
      <c r="PU35" s="341">
        <f t="shared" si="110"/>
        <v>0</v>
      </c>
      <c r="PV35" s="412" t="s">
        <v>1858</v>
      </c>
      <c r="PW35" s="330">
        <v>11</v>
      </c>
      <c r="PX35" s="330">
        <v>19</v>
      </c>
      <c r="PY35" s="330"/>
      <c r="PZ35" s="334">
        <v>1</v>
      </c>
      <c r="QA35" s="495" t="str">
        <f t="shared" si="111"/>
        <v>Giulia</v>
      </c>
      <c r="QB35" s="341">
        <f t="shared" si="112"/>
        <v>7</v>
      </c>
      <c r="QC35" s="412"/>
      <c r="QD35" s="330"/>
      <c r="QE35" s="330"/>
      <c r="QF35" s="330"/>
      <c r="QG35" s="334"/>
      <c r="QH35" s="495" t="str">
        <f t="shared" si="113"/>
        <v/>
      </c>
      <c r="QI35" s="341">
        <f t="shared" si="114"/>
        <v>0</v>
      </c>
      <c r="QJ35" s="457"/>
      <c r="QK35" s="412"/>
      <c r="QL35" s="330"/>
      <c r="QM35" s="330"/>
      <c r="QN35" s="330"/>
      <c r="QO35" s="334"/>
      <c r="QP35" s="495" t="str">
        <f t="shared" si="115"/>
        <v/>
      </c>
      <c r="QQ35" s="341">
        <f t="shared" si="116"/>
        <v>0</v>
      </c>
      <c r="QR35" s="412"/>
      <c r="QS35" s="330"/>
      <c r="QT35" s="330"/>
      <c r="QU35" s="330"/>
      <c r="QV35" s="334"/>
      <c r="QW35" s="495" t="str">
        <f t="shared" si="117"/>
        <v/>
      </c>
      <c r="QX35" s="341">
        <f t="shared" si="118"/>
        <v>0</v>
      </c>
      <c r="QY35" s="457"/>
      <c r="QZ35" s="412"/>
      <c r="RA35" s="330"/>
      <c r="RB35" s="330"/>
      <c r="RC35" s="330"/>
      <c r="RD35" s="334"/>
      <c r="RE35" s="495" t="str">
        <f t="shared" si="119"/>
        <v/>
      </c>
      <c r="RF35" s="341">
        <f t="shared" si="120"/>
        <v>0</v>
      </c>
      <c r="RG35" s="457"/>
      <c r="RH35" s="412"/>
      <c r="RI35" s="330"/>
      <c r="RJ35" s="330"/>
      <c r="RK35" s="330"/>
      <c r="RL35" s="334"/>
      <c r="RM35" s="495" t="str">
        <f t="shared" si="121"/>
        <v/>
      </c>
      <c r="RN35" s="341">
        <f t="shared" si="122"/>
        <v>0</v>
      </c>
      <c r="RO35" s="412"/>
      <c r="RP35" s="330"/>
      <c r="RQ35" s="330"/>
      <c r="RR35" s="330"/>
      <c r="RS35" s="334"/>
      <c r="RT35" s="495" t="str">
        <f t="shared" si="123"/>
        <v/>
      </c>
      <c r="RU35" s="341">
        <f t="shared" si="124"/>
        <v>0</v>
      </c>
      <c r="RV35" s="457"/>
      <c r="RW35" s="412"/>
      <c r="RX35" s="330"/>
      <c r="RY35" s="330"/>
      <c r="RZ35" s="330"/>
      <c r="SA35" s="334"/>
      <c r="SB35" s="495" t="str">
        <f t="shared" si="125"/>
        <v/>
      </c>
      <c r="SC35" s="341">
        <f t="shared" si="126"/>
        <v>0</v>
      </c>
      <c r="SD35" s="457"/>
      <c r="SE35" s="412"/>
      <c r="SF35" s="330"/>
      <c r="SG35" s="330"/>
      <c r="SH35" s="330"/>
      <c r="SI35" s="334"/>
      <c r="SJ35" s="495" t="str">
        <f t="shared" si="127"/>
        <v/>
      </c>
      <c r="SK35" s="341">
        <f t="shared" si="128"/>
        <v>0</v>
      </c>
      <c r="SL35" s="412"/>
      <c r="SM35" s="330"/>
      <c r="SN35" s="330"/>
      <c r="SO35" s="330"/>
      <c r="SP35" s="334"/>
      <c r="SQ35" s="495" t="str">
        <f t="shared" si="129"/>
        <v/>
      </c>
      <c r="SR35" s="341">
        <f t="shared" si="130"/>
        <v>0</v>
      </c>
      <c r="SS35" s="412"/>
      <c r="ST35" s="330"/>
      <c r="SU35" s="330"/>
      <c r="SV35" s="330"/>
      <c r="SW35" s="334"/>
      <c r="SX35" s="495" t="str">
        <f t="shared" si="131"/>
        <v/>
      </c>
      <c r="SY35" s="341">
        <f t="shared" si="132"/>
        <v>0</v>
      </c>
      <c r="SZ35" s="412"/>
      <c r="TA35" s="330"/>
      <c r="TB35" s="330"/>
      <c r="TC35" s="330"/>
      <c r="TD35" s="334"/>
      <c r="TE35" s="495" t="str">
        <f t="shared" si="133"/>
        <v/>
      </c>
      <c r="TF35" s="341">
        <f t="shared" si="134"/>
        <v>0</v>
      </c>
      <c r="TG35" s="412"/>
      <c r="TH35" s="330"/>
      <c r="TI35" s="330"/>
      <c r="TJ35" s="330"/>
      <c r="TK35" s="334"/>
      <c r="TL35" s="495" t="str">
        <f t="shared" si="135"/>
        <v/>
      </c>
      <c r="TM35" s="341">
        <f t="shared" si="136"/>
        <v>0</v>
      </c>
      <c r="TN35" s="412"/>
      <c r="TO35" s="330"/>
      <c r="TP35" s="330"/>
      <c r="TQ35" s="330"/>
      <c r="TR35" s="334"/>
      <c r="TS35" s="495" t="str">
        <f t="shared" si="137"/>
        <v/>
      </c>
      <c r="TT35" s="341">
        <f t="shared" si="138"/>
        <v>0</v>
      </c>
      <c r="TU35" s="412"/>
      <c r="TV35" s="330"/>
      <c r="TW35" s="330"/>
      <c r="TX35" s="330"/>
      <c r="TY35" s="334"/>
      <c r="TZ35" s="495" t="str">
        <f t="shared" si="139"/>
        <v/>
      </c>
      <c r="UA35" s="341">
        <f t="shared" si="140"/>
        <v>0</v>
      </c>
      <c r="UB35" s="457"/>
      <c r="UC35" s="412"/>
      <c r="UD35" s="330"/>
      <c r="UE35" s="330"/>
      <c r="UF35" s="330"/>
      <c r="UG35" s="334"/>
      <c r="UH35" s="495" t="str">
        <f t="shared" si="141"/>
        <v/>
      </c>
      <c r="UI35" s="341">
        <f t="shared" si="142"/>
        <v>0</v>
      </c>
      <c r="UJ35" s="457"/>
      <c r="UK35" s="412"/>
      <c r="UL35" s="330"/>
      <c r="UM35" s="330"/>
      <c r="UN35" s="330"/>
      <c r="UO35" s="334"/>
      <c r="UP35" s="495" t="str">
        <f t="shared" si="143"/>
        <v/>
      </c>
      <c r="UQ35" s="341">
        <f t="shared" si="144"/>
        <v>0</v>
      </c>
      <c r="UR35" s="457"/>
      <c r="US35" s="412"/>
      <c r="UT35" s="330"/>
      <c r="UU35" s="330"/>
      <c r="UV35" s="330"/>
      <c r="UW35" s="334"/>
      <c r="UX35" s="495" t="str">
        <f t="shared" si="145"/>
        <v/>
      </c>
      <c r="UY35" s="341">
        <f t="shared" si="146"/>
        <v>0</v>
      </c>
      <c r="UZ35" s="457"/>
      <c r="VA35" s="412"/>
      <c r="VB35" s="330"/>
      <c r="VC35" s="330"/>
      <c r="VD35" s="330"/>
      <c r="VE35" s="334"/>
      <c r="VF35" s="495" t="str">
        <f t="shared" si="147"/>
        <v/>
      </c>
      <c r="VG35" s="341">
        <f t="shared" si="148"/>
        <v>0</v>
      </c>
      <c r="VH35" s="457"/>
      <c r="VI35" s="412"/>
      <c r="VJ35" s="330"/>
      <c r="VK35" s="330"/>
      <c r="VL35" s="330"/>
      <c r="VM35" s="334"/>
      <c r="VN35" s="495" t="str">
        <f t="shared" si="149"/>
        <v/>
      </c>
      <c r="VO35" s="341">
        <f t="shared" si="150"/>
        <v>0</v>
      </c>
      <c r="VP35" s="457"/>
      <c r="VQ35" s="412"/>
      <c r="VR35" s="330"/>
      <c r="VS35" s="330"/>
      <c r="VT35" s="330"/>
      <c r="VU35" s="334"/>
      <c r="VV35" s="495" t="str">
        <f t="shared" si="151"/>
        <v/>
      </c>
      <c r="VW35" s="341">
        <f t="shared" si="152"/>
        <v>0</v>
      </c>
      <c r="VX35" s="412"/>
      <c r="VY35" s="330"/>
      <c r="VZ35" s="330"/>
      <c r="WA35" s="330"/>
      <c r="WB35" s="334"/>
      <c r="WC35" s="495" t="str">
        <f t="shared" si="153"/>
        <v/>
      </c>
      <c r="WD35" s="341">
        <f t="shared" si="154"/>
        <v>0</v>
      </c>
      <c r="WE35" s="457"/>
      <c r="WF35" s="412"/>
      <c r="WG35" s="330"/>
      <c r="WH35" s="330"/>
      <c r="WI35" s="330"/>
      <c r="WJ35" s="334"/>
      <c r="WK35" s="495" t="str">
        <f t="shared" si="155"/>
        <v/>
      </c>
      <c r="WL35" s="341">
        <f t="shared" si="156"/>
        <v>0</v>
      </c>
      <c r="WM35" s="457"/>
      <c r="WN35" s="412"/>
      <c r="WO35" s="330"/>
      <c r="WP35" s="330"/>
      <c r="WQ35" s="330"/>
      <c r="WR35" s="334"/>
      <c r="WS35" s="495" t="str">
        <f t="shared" si="157"/>
        <v/>
      </c>
      <c r="WT35" s="341">
        <f t="shared" si="158"/>
        <v>0</v>
      </c>
      <c r="WU35" s="457"/>
      <c r="WV35" s="412"/>
      <c r="WW35" s="330"/>
      <c r="WX35" s="330"/>
      <c r="WY35" s="330"/>
      <c r="WZ35" s="334"/>
      <c r="XA35" s="495" t="str">
        <f t="shared" si="159"/>
        <v/>
      </c>
      <c r="XB35" s="341">
        <f t="shared" si="160"/>
        <v>0</v>
      </c>
      <c r="XC35" s="440">
        <v>0</v>
      </c>
    </row>
    <row r="36" spans="1:627" outlineLevel="1" x14ac:dyDescent="0.25">
      <c r="A36" s="5"/>
      <c r="B36" s="5"/>
      <c r="C36" s="485" t="s">
        <v>1729</v>
      </c>
      <c r="D36" s="272">
        <v>43423</v>
      </c>
      <c r="E36" s="444"/>
      <c r="F36" s="288"/>
      <c r="G36" s="331"/>
      <c r="H36" s="331"/>
      <c r="I36" s="331"/>
      <c r="J36" s="333"/>
      <c r="K36" s="333"/>
      <c r="L36" s="342">
        <f t="shared" si="0"/>
        <v>0</v>
      </c>
      <c r="M36" s="457"/>
      <c r="N36" s="411"/>
      <c r="O36" s="331"/>
      <c r="P36" s="331"/>
      <c r="Q36" s="331"/>
      <c r="R36" s="333"/>
      <c r="S36" s="494" t="str">
        <f t="shared" si="1"/>
        <v/>
      </c>
      <c r="T36" s="342">
        <f t="shared" si="2"/>
        <v>0</v>
      </c>
      <c r="U36" s="457"/>
      <c r="V36" s="411"/>
      <c r="W36" s="331"/>
      <c r="X36" s="331"/>
      <c r="Y36" s="331"/>
      <c r="Z36" s="333"/>
      <c r="AA36" s="494" t="str">
        <f t="shared" si="3"/>
        <v/>
      </c>
      <c r="AB36" s="342">
        <f t="shared" si="4"/>
        <v>0</v>
      </c>
      <c r="AC36" s="457"/>
      <c r="AD36" s="411"/>
      <c r="AE36" s="331"/>
      <c r="AF36" s="331"/>
      <c r="AG36" s="331"/>
      <c r="AH36" s="333"/>
      <c r="AI36" s="494" t="str">
        <f t="shared" si="5"/>
        <v/>
      </c>
      <c r="AJ36" s="342">
        <f t="shared" si="6"/>
        <v>0</v>
      </c>
      <c r="AK36" s="457"/>
      <c r="AL36" s="411"/>
      <c r="AM36" s="331"/>
      <c r="AN36" s="331"/>
      <c r="AO36" s="331"/>
      <c r="AP36" s="333"/>
      <c r="AQ36" s="494" t="str">
        <f t="shared" si="7"/>
        <v/>
      </c>
      <c r="AR36" s="342">
        <f t="shared" si="8"/>
        <v>0</v>
      </c>
      <c r="AS36" s="411"/>
      <c r="AT36" s="331"/>
      <c r="AU36" s="331"/>
      <c r="AV36" s="331"/>
      <c r="AW36" s="333"/>
      <c r="AX36" s="494" t="str">
        <f t="shared" si="9"/>
        <v/>
      </c>
      <c r="AY36" s="342">
        <f t="shared" si="10"/>
        <v>0</v>
      </c>
      <c r="AZ36" s="457"/>
      <c r="BA36" s="411"/>
      <c r="BB36" s="331"/>
      <c r="BC36" s="331"/>
      <c r="BD36" s="331"/>
      <c r="BE36" s="333"/>
      <c r="BF36" s="494" t="str">
        <f t="shared" si="11"/>
        <v/>
      </c>
      <c r="BG36" s="342">
        <f t="shared" si="12"/>
        <v>0</v>
      </c>
      <c r="BH36" s="411"/>
      <c r="BI36" s="331"/>
      <c r="BJ36" s="331"/>
      <c r="BK36" s="331"/>
      <c r="BL36" s="333"/>
      <c r="BM36" s="494" t="str">
        <f t="shared" si="13"/>
        <v/>
      </c>
      <c r="BN36" s="342">
        <f t="shared" si="14"/>
        <v>0</v>
      </c>
      <c r="BO36" s="457"/>
      <c r="BP36" s="411"/>
      <c r="BQ36" s="331"/>
      <c r="BR36" s="331"/>
      <c r="BS36" s="331"/>
      <c r="BT36" s="333"/>
      <c r="BU36" s="494" t="str">
        <f t="shared" si="15"/>
        <v/>
      </c>
      <c r="BV36" s="342">
        <f t="shared" si="16"/>
        <v>0</v>
      </c>
      <c r="BW36" s="457"/>
      <c r="BX36" s="411"/>
      <c r="BY36" s="331"/>
      <c r="BZ36" s="331"/>
      <c r="CA36" s="331"/>
      <c r="CB36" s="333"/>
      <c r="CC36" s="494" t="str">
        <f t="shared" si="17"/>
        <v/>
      </c>
      <c r="CD36" s="342">
        <f t="shared" si="18"/>
        <v>0</v>
      </c>
      <c r="CE36" s="457"/>
      <c r="CF36" s="411"/>
      <c r="CG36" s="331"/>
      <c r="CH36" s="331"/>
      <c r="CI36" s="331"/>
      <c r="CJ36" s="333"/>
      <c r="CK36" s="494" t="str">
        <f t="shared" si="19"/>
        <v/>
      </c>
      <c r="CL36" s="342">
        <f t="shared" si="20"/>
        <v>0</v>
      </c>
      <c r="CM36" s="457"/>
      <c r="CN36" s="411"/>
      <c r="CO36" s="331"/>
      <c r="CP36" s="331"/>
      <c r="CQ36" s="331"/>
      <c r="CR36" s="333"/>
      <c r="CS36" s="494" t="str">
        <f t="shared" si="21"/>
        <v/>
      </c>
      <c r="CT36" s="342">
        <f t="shared" si="22"/>
        <v>0</v>
      </c>
      <c r="CU36" s="457"/>
      <c r="CV36" s="411"/>
      <c r="CW36" s="331"/>
      <c r="CX36" s="331"/>
      <c r="CY36" s="331"/>
      <c r="CZ36" s="333"/>
      <c r="DA36" s="494" t="str">
        <f t="shared" si="23"/>
        <v/>
      </c>
      <c r="DB36" s="342">
        <f t="shared" si="24"/>
        <v>0</v>
      </c>
      <c r="DC36" s="457"/>
      <c r="DD36" s="411"/>
      <c r="DE36" s="331"/>
      <c r="DF36" s="331"/>
      <c r="DG36" s="331"/>
      <c r="DH36" s="333"/>
      <c r="DI36" s="494" t="str">
        <f t="shared" si="25"/>
        <v/>
      </c>
      <c r="DJ36" s="342">
        <f t="shared" si="26"/>
        <v>0</v>
      </c>
      <c r="DK36" s="457"/>
      <c r="DL36" s="411"/>
      <c r="DM36" s="331"/>
      <c r="DN36" s="331"/>
      <c r="DO36" s="331"/>
      <c r="DP36" s="333"/>
      <c r="DQ36" s="494" t="str">
        <f t="shared" si="27"/>
        <v/>
      </c>
      <c r="DR36" s="342">
        <f t="shared" si="28"/>
        <v>0</v>
      </c>
      <c r="DS36" s="457"/>
      <c r="DT36" s="411"/>
      <c r="DU36" s="331"/>
      <c r="DV36" s="331"/>
      <c r="DW36" s="331"/>
      <c r="DX36" s="333"/>
      <c r="DY36" s="494" t="str">
        <f t="shared" si="29"/>
        <v/>
      </c>
      <c r="DZ36" s="342">
        <f t="shared" si="30"/>
        <v>0</v>
      </c>
      <c r="EA36" s="457"/>
      <c r="EB36" s="411"/>
      <c r="EC36" s="331"/>
      <c r="ED36" s="331"/>
      <c r="EE36" s="331"/>
      <c r="EF36" s="333"/>
      <c r="EG36" s="494" t="str">
        <f t="shared" si="31"/>
        <v/>
      </c>
      <c r="EH36" s="342">
        <f t="shared" si="32"/>
        <v>0</v>
      </c>
      <c r="EI36" s="457"/>
      <c r="EJ36" s="411"/>
      <c r="EK36" s="331"/>
      <c r="EL36" s="331"/>
      <c r="EM36" s="331"/>
      <c r="EN36" s="331"/>
      <c r="EO36" s="494" t="str">
        <f t="shared" si="33"/>
        <v/>
      </c>
      <c r="EP36" s="342">
        <f t="shared" si="34"/>
        <v>0</v>
      </c>
      <c r="EQ36" s="457"/>
      <c r="ER36" s="411"/>
      <c r="ES36" s="331"/>
      <c r="ET36" s="331"/>
      <c r="EU36" s="331"/>
      <c r="EV36" s="333"/>
      <c r="EW36" s="494" t="str">
        <f t="shared" si="35"/>
        <v/>
      </c>
      <c r="EX36" s="342">
        <f t="shared" si="36"/>
        <v>0</v>
      </c>
      <c r="EY36" s="457"/>
      <c r="EZ36" s="411" t="s">
        <v>229</v>
      </c>
      <c r="FA36" s="331">
        <v>8</v>
      </c>
      <c r="FB36" s="331">
        <v>15</v>
      </c>
      <c r="FC36" s="331">
        <v>0.5</v>
      </c>
      <c r="FD36" s="333"/>
      <c r="FE36" s="494" t="str">
        <f t="shared" si="37"/>
        <v>Marina</v>
      </c>
      <c r="FF36" s="342">
        <f t="shared" si="38"/>
        <v>6.5</v>
      </c>
      <c r="FG36" s="457"/>
      <c r="FH36" s="411"/>
      <c r="FI36" s="331"/>
      <c r="FJ36" s="331"/>
      <c r="FK36" s="331"/>
      <c r="FL36" s="333"/>
      <c r="FM36" s="494" t="str">
        <f t="shared" si="39"/>
        <v/>
      </c>
      <c r="FN36" s="342">
        <f t="shared" si="40"/>
        <v>0</v>
      </c>
      <c r="FO36" s="457"/>
      <c r="FP36" s="411"/>
      <c r="FQ36" s="331"/>
      <c r="FR36" s="331"/>
      <c r="FS36" s="331"/>
      <c r="FT36" s="333"/>
      <c r="FU36" s="494" t="str">
        <f t="shared" si="41"/>
        <v/>
      </c>
      <c r="FV36" s="342">
        <f t="shared" si="42"/>
        <v>0</v>
      </c>
      <c r="FW36" s="457"/>
      <c r="FX36" s="411"/>
      <c r="FY36" s="331"/>
      <c r="FZ36" s="331"/>
      <c r="GA36" s="331"/>
      <c r="GB36" s="333"/>
      <c r="GC36" s="494" t="str">
        <f t="shared" si="43"/>
        <v/>
      </c>
      <c r="GD36" s="342">
        <f t="shared" si="44"/>
        <v>0</v>
      </c>
      <c r="GE36" s="411"/>
      <c r="GF36" s="331"/>
      <c r="GG36" s="331"/>
      <c r="GH36" s="331"/>
      <c r="GI36" s="333"/>
      <c r="GJ36" s="494" t="str">
        <f t="shared" si="45"/>
        <v/>
      </c>
      <c r="GK36" s="342">
        <f t="shared" si="46"/>
        <v>0</v>
      </c>
      <c r="GL36" s="411"/>
      <c r="GM36" s="331"/>
      <c r="GN36" s="331"/>
      <c r="GO36" s="331"/>
      <c r="GP36" s="333"/>
      <c r="GQ36" s="494" t="str">
        <f t="shared" si="47"/>
        <v/>
      </c>
      <c r="GR36" s="342">
        <f t="shared" si="48"/>
        <v>0</v>
      </c>
      <c r="GS36" s="411"/>
      <c r="GT36" s="331"/>
      <c r="GU36" s="331"/>
      <c r="GV36" s="331"/>
      <c r="GW36" s="333"/>
      <c r="GX36" s="494" t="str">
        <f t="shared" si="49"/>
        <v/>
      </c>
      <c r="GY36" s="342">
        <f t="shared" si="50"/>
        <v>0</v>
      </c>
      <c r="GZ36" s="457"/>
      <c r="HA36" s="411"/>
      <c r="HB36" s="331"/>
      <c r="HC36" s="331"/>
      <c r="HD36" s="331"/>
      <c r="HE36" s="333"/>
      <c r="HF36" s="494" t="str">
        <f t="shared" si="51"/>
        <v/>
      </c>
      <c r="HG36" s="342">
        <f t="shared" si="52"/>
        <v>0</v>
      </c>
      <c r="HH36" s="457"/>
      <c r="HI36" s="411"/>
      <c r="HJ36" s="331"/>
      <c r="HK36" s="331"/>
      <c r="HL36" s="331"/>
      <c r="HM36" s="333"/>
      <c r="HN36" s="494" t="str">
        <f t="shared" si="53"/>
        <v/>
      </c>
      <c r="HO36" s="342">
        <f t="shared" si="54"/>
        <v>0</v>
      </c>
      <c r="HP36" s="457"/>
      <c r="HQ36" s="411"/>
      <c r="HR36" s="331"/>
      <c r="HS36" s="331"/>
      <c r="HT36" s="331"/>
      <c r="HU36" s="333"/>
      <c r="HV36" s="494" t="str">
        <f t="shared" si="55"/>
        <v/>
      </c>
      <c r="HW36" s="342">
        <f t="shared" si="56"/>
        <v>0</v>
      </c>
      <c r="HX36" s="457"/>
      <c r="HY36" s="411"/>
      <c r="HZ36" s="331"/>
      <c r="IA36" s="331"/>
      <c r="IB36" s="331"/>
      <c r="IC36" s="333"/>
      <c r="ID36" s="494" t="str">
        <f t="shared" si="57"/>
        <v/>
      </c>
      <c r="IE36" s="342">
        <f t="shared" si="58"/>
        <v>0</v>
      </c>
      <c r="IF36" s="457"/>
      <c r="IG36" s="411"/>
      <c r="IH36" s="331"/>
      <c r="II36" s="331"/>
      <c r="IJ36" s="331"/>
      <c r="IK36" s="333"/>
      <c r="IL36" s="494" t="str">
        <f t="shared" si="59"/>
        <v/>
      </c>
      <c r="IM36" s="342">
        <f t="shared" si="60"/>
        <v>0</v>
      </c>
      <c r="IN36" s="457"/>
      <c r="IO36" s="411"/>
      <c r="IP36" s="331"/>
      <c r="IQ36" s="331"/>
      <c r="IR36" s="331"/>
      <c r="IS36" s="333"/>
      <c r="IT36" s="494" t="str">
        <f t="shared" si="61"/>
        <v/>
      </c>
      <c r="IU36" s="342">
        <f t="shared" si="62"/>
        <v>0</v>
      </c>
      <c r="IV36" s="457"/>
      <c r="IW36" s="411"/>
      <c r="IX36" s="331"/>
      <c r="IY36" s="331"/>
      <c r="IZ36" s="331"/>
      <c r="JA36" s="333"/>
      <c r="JB36" s="494" t="str">
        <f t="shared" si="63"/>
        <v/>
      </c>
      <c r="JC36" s="342">
        <f t="shared" si="64"/>
        <v>0</v>
      </c>
      <c r="JD36" s="457"/>
      <c r="JE36" s="411"/>
      <c r="JF36" s="331"/>
      <c r="JG36" s="331"/>
      <c r="JH36" s="331"/>
      <c r="JI36" s="333"/>
      <c r="JJ36" s="494" t="str">
        <f t="shared" si="65"/>
        <v/>
      </c>
      <c r="JK36" s="342">
        <f t="shared" si="66"/>
        <v>0</v>
      </c>
      <c r="JL36" s="457"/>
      <c r="JM36" s="411"/>
      <c r="JN36" s="331"/>
      <c r="JO36" s="331"/>
      <c r="JP36" s="331"/>
      <c r="JQ36" s="333"/>
      <c r="JR36" s="494" t="str">
        <f t="shared" si="67"/>
        <v/>
      </c>
      <c r="JS36" s="342">
        <f t="shared" si="68"/>
        <v>0</v>
      </c>
      <c r="JT36" s="457"/>
      <c r="JU36" s="411"/>
      <c r="JV36" s="331"/>
      <c r="JW36" s="331"/>
      <c r="JX36" s="331"/>
      <c r="JY36" s="333"/>
      <c r="JZ36" s="494" t="str">
        <f t="shared" si="69"/>
        <v/>
      </c>
      <c r="KA36" s="342">
        <f t="shared" si="70"/>
        <v>0</v>
      </c>
      <c r="KB36" s="457"/>
      <c r="KC36" s="411" t="s">
        <v>230</v>
      </c>
      <c r="KD36" s="331">
        <v>9</v>
      </c>
      <c r="KE36" s="331">
        <v>18</v>
      </c>
      <c r="KF36" s="331">
        <v>1</v>
      </c>
      <c r="KG36" s="333"/>
      <c r="KH36" s="494" t="str">
        <f t="shared" si="71"/>
        <v>Chloé</v>
      </c>
      <c r="KI36" s="342">
        <f t="shared" si="72"/>
        <v>8</v>
      </c>
      <c r="KJ36" s="411"/>
      <c r="KK36" s="331"/>
      <c r="KL36" s="331"/>
      <c r="KM36" s="331"/>
      <c r="KN36" s="333"/>
      <c r="KO36" s="494" t="str">
        <f t="shared" si="73"/>
        <v/>
      </c>
      <c r="KP36" s="342">
        <f t="shared" si="74"/>
        <v>0</v>
      </c>
      <c r="KQ36" s="411"/>
      <c r="KR36" s="331"/>
      <c r="KS36" s="331"/>
      <c r="KT36" s="331"/>
      <c r="KU36" s="333"/>
      <c r="KV36" s="494" t="str">
        <f t="shared" si="75"/>
        <v/>
      </c>
      <c r="KW36" s="342">
        <f t="shared" si="76"/>
        <v>0</v>
      </c>
      <c r="KX36" s="411"/>
      <c r="KY36" s="331"/>
      <c r="KZ36" s="331"/>
      <c r="LA36" s="331"/>
      <c r="LB36" s="333"/>
      <c r="LC36" s="494" t="str">
        <f t="shared" si="77"/>
        <v/>
      </c>
      <c r="LD36" s="342">
        <f t="shared" si="78"/>
        <v>0</v>
      </c>
      <c r="LE36" s="411"/>
      <c r="LF36" s="331"/>
      <c r="LG36" s="331"/>
      <c r="LH36" s="331"/>
      <c r="LI36" s="333"/>
      <c r="LJ36" s="494" t="str">
        <f t="shared" si="79"/>
        <v/>
      </c>
      <c r="LK36" s="342">
        <f t="shared" si="80"/>
        <v>0</v>
      </c>
      <c r="LL36" s="411"/>
      <c r="LM36" s="331"/>
      <c r="LN36" s="331"/>
      <c r="LO36" s="331"/>
      <c r="LP36" s="333"/>
      <c r="LQ36" s="494" t="str">
        <f t="shared" si="81"/>
        <v/>
      </c>
      <c r="LR36" s="342">
        <f t="shared" si="82"/>
        <v>0</v>
      </c>
      <c r="LS36" s="411"/>
      <c r="LT36" s="331"/>
      <c r="LU36" s="331"/>
      <c r="LV36" s="331"/>
      <c r="LW36" s="333"/>
      <c r="LX36" s="494" t="str">
        <f t="shared" si="83"/>
        <v/>
      </c>
      <c r="LY36" s="342">
        <f t="shared" si="84"/>
        <v>0</v>
      </c>
      <c r="LZ36" s="411"/>
      <c r="MA36" s="331"/>
      <c r="MB36" s="331"/>
      <c r="MC36" s="331"/>
      <c r="MD36" s="333"/>
      <c r="ME36" s="494" t="str">
        <f t="shared" si="85"/>
        <v/>
      </c>
      <c r="MF36" s="342">
        <f t="shared" si="86"/>
        <v>0</v>
      </c>
      <c r="MG36" s="457"/>
      <c r="MH36" s="411"/>
      <c r="MI36" s="331"/>
      <c r="MJ36" s="331"/>
      <c r="MK36" s="331"/>
      <c r="ML36" s="333"/>
      <c r="MM36" s="494" t="str">
        <f t="shared" si="87"/>
        <v/>
      </c>
      <c r="MN36" s="342">
        <f t="shared" si="88"/>
        <v>0</v>
      </c>
      <c r="MO36" s="411"/>
      <c r="MP36" s="331"/>
      <c r="MQ36" s="331"/>
      <c r="MR36" s="331"/>
      <c r="MS36" s="333"/>
      <c r="MT36" s="494" t="str">
        <f t="shared" si="89"/>
        <v/>
      </c>
      <c r="MU36" s="342">
        <f t="shared" si="90"/>
        <v>0</v>
      </c>
      <c r="MV36" s="457"/>
      <c r="MW36" s="411"/>
      <c r="MX36" s="331"/>
      <c r="MY36" s="331"/>
      <c r="MZ36" s="331"/>
      <c r="NA36" s="333"/>
      <c r="NB36" s="494" t="str">
        <f t="shared" si="91"/>
        <v/>
      </c>
      <c r="NC36" s="342">
        <f t="shared" si="92"/>
        <v>0</v>
      </c>
      <c r="ND36" s="457"/>
      <c r="NE36" s="411"/>
      <c r="NF36" s="331"/>
      <c r="NG36" s="331"/>
      <c r="NH36" s="331"/>
      <c r="NI36" s="333"/>
      <c r="NJ36" s="494" t="str">
        <f t="shared" si="93"/>
        <v/>
      </c>
      <c r="NK36" s="342">
        <f t="shared" si="94"/>
        <v>0</v>
      </c>
      <c r="NL36" s="457"/>
      <c r="NM36" s="411"/>
      <c r="NN36" s="331"/>
      <c r="NO36" s="331"/>
      <c r="NP36" s="331"/>
      <c r="NQ36" s="333"/>
      <c r="NR36" s="494" t="str">
        <f t="shared" si="95"/>
        <v/>
      </c>
      <c r="NS36" s="342">
        <f t="shared" si="96"/>
        <v>0</v>
      </c>
      <c r="NT36" s="411"/>
      <c r="NU36" s="331"/>
      <c r="NV36" s="331"/>
      <c r="NW36" s="331"/>
      <c r="NX36" s="333"/>
      <c r="NY36" s="494" t="str">
        <f t="shared" si="97"/>
        <v/>
      </c>
      <c r="NZ36" s="342">
        <f t="shared" si="98"/>
        <v>0</v>
      </c>
      <c r="OA36" s="457"/>
      <c r="OB36" s="411"/>
      <c r="OC36" s="331"/>
      <c r="OD36" s="331"/>
      <c r="OE36" s="331"/>
      <c r="OF36" s="333"/>
      <c r="OG36" s="494" t="str">
        <f t="shared" si="99"/>
        <v/>
      </c>
      <c r="OH36" s="342">
        <f t="shared" si="100"/>
        <v>0</v>
      </c>
      <c r="OI36" s="457"/>
      <c r="OJ36" s="411"/>
      <c r="OK36" s="331"/>
      <c r="OL36" s="331"/>
      <c r="OM36" s="331"/>
      <c r="ON36" s="333"/>
      <c r="OO36" s="494" t="str">
        <f t="shared" si="101"/>
        <v/>
      </c>
      <c r="OP36" s="342">
        <f t="shared" si="102"/>
        <v>0</v>
      </c>
      <c r="OQ36" s="457"/>
      <c r="OR36" s="411"/>
      <c r="OS36" s="331"/>
      <c r="OT36" s="331"/>
      <c r="OU36" s="331"/>
      <c r="OV36" s="333"/>
      <c r="OW36" s="494" t="str">
        <f t="shared" si="103"/>
        <v/>
      </c>
      <c r="OX36" s="342">
        <f t="shared" si="104"/>
        <v>0</v>
      </c>
      <c r="OY36" s="457"/>
      <c r="OZ36" s="411"/>
      <c r="PA36" s="331"/>
      <c r="PB36" s="331"/>
      <c r="PC36" s="331"/>
      <c r="PD36" s="333"/>
      <c r="PE36" s="494" t="str">
        <f t="shared" si="105"/>
        <v/>
      </c>
      <c r="PF36" s="342">
        <f t="shared" si="106"/>
        <v>0</v>
      </c>
      <c r="PG36" s="411"/>
      <c r="PH36" s="331"/>
      <c r="PI36" s="331"/>
      <c r="PJ36" s="331"/>
      <c r="PK36" s="333"/>
      <c r="PL36" s="494" t="str">
        <f t="shared" si="107"/>
        <v/>
      </c>
      <c r="PM36" s="342">
        <f t="shared" si="108"/>
        <v>0</v>
      </c>
      <c r="PN36" s="457"/>
      <c r="PO36" s="411"/>
      <c r="PP36" s="331"/>
      <c r="PQ36" s="331"/>
      <c r="PR36" s="331"/>
      <c r="PS36" s="333"/>
      <c r="PT36" s="494" t="str">
        <f t="shared" si="109"/>
        <v/>
      </c>
      <c r="PU36" s="342">
        <f t="shared" si="110"/>
        <v>0</v>
      </c>
      <c r="PV36" s="411" t="s">
        <v>1858</v>
      </c>
      <c r="PW36" s="331">
        <v>9</v>
      </c>
      <c r="PX36" s="331">
        <v>13</v>
      </c>
      <c r="PY36" s="331"/>
      <c r="PZ36" s="333"/>
      <c r="QA36" s="494" t="str">
        <f t="shared" si="111"/>
        <v>Giulia</v>
      </c>
      <c r="QB36" s="342">
        <f t="shared" si="112"/>
        <v>4</v>
      </c>
      <c r="QC36" s="411"/>
      <c r="QD36" s="331"/>
      <c r="QE36" s="331"/>
      <c r="QF36" s="331"/>
      <c r="QG36" s="333"/>
      <c r="QH36" s="494" t="str">
        <f t="shared" si="113"/>
        <v/>
      </c>
      <c r="QI36" s="342">
        <f t="shared" si="114"/>
        <v>0</v>
      </c>
      <c r="QJ36" s="457"/>
      <c r="QK36" s="411"/>
      <c r="QL36" s="331"/>
      <c r="QM36" s="331"/>
      <c r="QN36" s="331"/>
      <c r="QO36" s="333"/>
      <c r="QP36" s="494" t="str">
        <f t="shared" si="115"/>
        <v/>
      </c>
      <c r="QQ36" s="342">
        <f t="shared" si="116"/>
        <v>0</v>
      </c>
      <c r="QR36" s="411"/>
      <c r="QS36" s="331"/>
      <c r="QT36" s="331"/>
      <c r="QU36" s="331"/>
      <c r="QV36" s="333"/>
      <c r="QW36" s="494" t="str">
        <f t="shared" si="117"/>
        <v/>
      </c>
      <c r="QX36" s="342">
        <f t="shared" si="118"/>
        <v>0</v>
      </c>
      <c r="QY36" s="457"/>
      <c r="QZ36" s="411"/>
      <c r="RA36" s="331"/>
      <c r="RB36" s="331"/>
      <c r="RC36" s="331"/>
      <c r="RD36" s="333"/>
      <c r="RE36" s="494" t="str">
        <f t="shared" si="119"/>
        <v/>
      </c>
      <c r="RF36" s="342">
        <f t="shared" si="120"/>
        <v>0</v>
      </c>
      <c r="RG36" s="457"/>
      <c r="RH36" s="411"/>
      <c r="RI36" s="331"/>
      <c r="RJ36" s="331"/>
      <c r="RK36" s="331"/>
      <c r="RL36" s="333"/>
      <c r="RM36" s="494" t="str">
        <f t="shared" si="121"/>
        <v/>
      </c>
      <c r="RN36" s="342">
        <f t="shared" si="122"/>
        <v>0</v>
      </c>
      <c r="RO36" s="411"/>
      <c r="RP36" s="331"/>
      <c r="RQ36" s="331"/>
      <c r="RR36" s="331"/>
      <c r="RS36" s="333"/>
      <c r="RT36" s="494" t="str">
        <f t="shared" si="123"/>
        <v/>
      </c>
      <c r="RU36" s="342">
        <f t="shared" si="124"/>
        <v>0</v>
      </c>
      <c r="RV36" s="457"/>
      <c r="RW36" s="411"/>
      <c r="RX36" s="331"/>
      <c r="RY36" s="331"/>
      <c r="RZ36" s="331"/>
      <c r="SA36" s="333"/>
      <c r="SB36" s="494" t="str">
        <f t="shared" si="125"/>
        <v/>
      </c>
      <c r="SC36" s="342">
        <f t="shared" si="126"/>
        <v>0</v>
      </c>
      <c r="SD36" s="457"/>
      <c r="SE36" s="411"/>
      <c r="SF36" s="331"/>
      <c r="SG36" s="331"/>
      <c r="SH36" s="331"/>
      <c r="SI36" s="333"/>
      <c r="SJ36" s="494" t="str">
        <f t="shared" si="127"/>
        <v/>
      </c>
      <c r="SK36" s="342">
        <f t="shared" si="128"/>
        <v>0</v>
      </c>
      <c r="SL36" s="411"/>
      <c r="SM36" s="331"/>
      <c r="SN36" s="331"/>
      <c r="SO36" s="331"/>
      <c r="SP36" s="333"/>
      <c r="SQ36" s="494" t="str">
        <f t="shared" si="129"/>
        <v/>
      </c>
      <c r="SR36" s="342">
        <f t="shared" si="130"/>
        <v>0</v>
      </c>
      <c r="SS36" s="411"/>
      <c r="ST36" s="331"/>
      <c r="SU36" s="331"/>
      <c r="SV36" s="331"/>
      <c r="SW36" s="333"/>
      <c r="SX36" s="494" t="str">
        <f t="shared" si="131"/>
        <v/>
      </c>
      <c r="SY36" s="342">
        <f t="shared" si="132"/>
        <v>0</v>
      </c>
      <c r="SZ36" s="411"/>
      <c r="TA36" s="331"/>
      <c r="TB36" s="331"/>
      <c r="TC36" s="331"/>
      <c r="TD36" s="333"/>
      <c r="TE36" s="494" t="str">
        <f t="shared" si="133"/>
        <v/>
      </c>
      <c r="TF36" s="342">
        <f t="shared" si="134"/>
        <v>0</v>
      </c>
      <c r="TG36" s="411"/>
      <c r="TH36" s="331"/>
      <c r="TI36" s="331"/>
      <c r="TJ36" s="331"/>
      <c r="TK36" s="333"/>
      <c r="TL36" s="494" t="str">
        <f t="shared" si="135"/>
        <v/>
      </c>
      <c r="TM36" s="342">
        <f t="shared" si="136"/>
        <v>0</v>
      </c>
      <c r="TN36" s="411"/>
      <c r="TO36" s="331"/>
      <c r="TP36" s="331"/>
      <c r="TQ36" s="331"/>
      <c r="TR36" s="333"/>
      <c r="TS36" s="494" t="str">
        <f t="shared" si="137"/>
        <v/>
      </c>
      <c r="TT36" s="342">
        <f t="shared" si="138"/>
        <v>0</v>
      </c>
      <c r="TU36" s="411"/>
      <c r="TV36" s="331"/>
      <c r="TW36" s="331"/>
      <c r="TX36" s="331"/>
      <c r="TY36" s="333"/>
      <c r="TZ36" s="494" t="str">
        <f t="shared" si="139"/>
        <v/>
      </c>
      <c r="UA36" s="342">
        <f t="shared" si="140"/>
        <v>0</v>
      </c>
      <c r="UB36" s="457"/>
      <c r="UC36" s="411"/>
      <c r="UD36" s="331"/>
      <c r="UE36" s="331"/>
      <c r="UF36" s="331"/>
      <c r="UG36" s="333"/>
      <c r="UH36" s="494" t="str">
        <f t="shared" si="141"/>
        <v/>
      </c>
      <c r="UI36" s="342">
        <f t="shared" si="142"/>
        <v>0</v>
      </c>
      <c r="UJ36" s="457"/>
      <c r="UK36" s="411"/>
      <c r="UL36" s="331"/>
      <c r="UM36" s="331"/>
      <c r="UN36" s="331"/>
      <c r="UO36" s="333"/>
      <c r="UP36" s="494" t="str">
        <f t="shared" si="143"/>
        <v/>
      </c>
      <c r="UQ36" s="342">
        <f t="shared" si="144"/>
        <v>0</v>
      </c>
      <c r="UR36" s="457"/>
      <c r="US36" s="411"/>
      <c r="UT36" s="331"/>
      <c r="UU36" s="331"/>
      <c r="UV36" s="331"/>
      <c r="UW36" s="333"/>
      <c r="UX36" s="494" t="str">
        <f t="shared" si="145"/>
        <v/>
      </c>
      <c r="UY36" s="342">
        <f t="shared" si="146"/>
        <v>0</v>
      </c>
      <c r="UZ36" s="457"/>
      <c r="VA36" s="411"/>
      <c r="VB36" s="331"/>
      <c r="VC36" s="331"/>
      <c r="VD36" s="331"/>
      <c r="VE36" s="333"/>
      <c r="VF36" s="494" t="str">
        <f t="shared" si="147"/>
        <v/>
      </c>
      <c r="VG36" s="342">
        <f t="shared" si="148"/>
        <v>0</v>
      </c>
      <c r="VH36" s="457"/>
      <c r="VI36" s="411"/>
      <c r="VJ36" s="331"/>
      <c r="VK36" s="331"/>
      <c r="VL36" s="331"/>
      <c r="VM36" s="333"/>
      <c r="VN36" s="494" t="str">
        <f t="shared" si="149"/>
        <v/>
      </c>
      <c r="VO36" s="342">
        <f t="shared" si="150"/>
        <v>0</v>
      </c>
      <c r="VP36" s="457"/>
      <c r="VQ36" s="411"/>
      <c r="VR36" s="331"/>
      <c r="VS36" s="331"/>
      <c r="VT36" s="331"/>
      <c r="VU36" s="333"/>
      <c r="VV36" s="494" t="str">
        <f t="shared" si="151"/>
        <v/>
      </c>
      <c r="VW36" s="342">
        <f t="shared" si="152"/>
        <v>0</v>
      </c>
      <c r="VX36" s="411"/>
      <c r="VY36" s="331"/>
      <c r="VZ36" s="331"/>
      <c r="WA36" s="331"/>
      <c r="WB36" s="333"/>
      <c r="WC36" s="494" t="str">
        <f t="shared" si="153"/>
        <v/>
      </c>
      <c r="WD36" s="342">
        <f t="shared" si="154"/>
        <v>0</v>
      </c>
      <c r="WE36" s="457"/>
      <c r="WF36" s="411"/>
      <c r="WG36" s="331"/>
      <c r="WH36" s="331"/>
      <c r="WI36" s="331"/>
      <c r="WJ36" s="333"/>
      <c r="WK36" s="494" t="str">
        <f t="shared" si="155"/>
        <v/>
      </c>
      <c r="WL36" s="342">
        <f t="shared" si="156"/>
        <v>0</v>
      </c>
      <c r="WM36" s="457"/>
      <c r="WN36" s="411"/>
      <c r="WO36" s="331"/>
      <c r="WP36" s="331"/>
      <c r="WQ36" s="331"/>
      <c r="WR36" s="333"/>
      <c r="WS36" s="494" t="str">
        <f t="shared" si="157"/>
        <v/>
      </c>
      <c r="WT36" s="342">
        <f t="shared" si="158"/>
        <v>0</v>
      </c>
      <c r="WU36" s="457"/>
      <c r="WV36" s="411"/>
      <c r="WW36" s="331"/>
      <c r="WX36" s="331"/>
      <c r="WY36" s="331"/>
      <c r="WZ36" s="333"/>
      <c r="XA36" s="494" t="str">
        <f t="shared" si="159"/>
        <v/>
      </c>
      <c r="XB36" s="342">
        <f t="shared" si="160"/>
        <v>0</v>
      </c>
      <c r="XC36" s="428">
        <v>0</v>
      </c>
    </row>
    <row r="37" spans="1:627" outlineLevel="1" x14ac:dyDescent="0.25">
      <c r="A37" s="5"/>
      <c r="B37" s="5"/>
      <c r="C37" s="485" t="s">
        <v>1730</v>
      </c>
      <c r="D37" s="272">
        <v>43424</v>
      </c>
      <c r="E37" s="444"/>
      <c r="F37" s="288" t="s">
        <v>227</v>
      </c>
      <c r="G37" s="331">
        <v>9</v>
      </c>
      <c r="H37" s="331">
        <v>18</v>
      </c>
      <c r="I37" s="331">
        <v>1</v>
      </c>
      <c r="J37" s="333"/>
      <c r="K37" s="333"/>
      <c r="L37" s="342">
        <f t="shared" si="0"/>
        <v>8</v>
      </c>
      <c r="M37" s="457"/>
      <c r="N37" s="411"/>
      <c r="O37" s="331"/>
      <c r="P37" s="331"/>
      <c r="Q37" s="331"/>
      <c r="R37" s="333"/>
      <c r="S37" s="494" t="str">
        <f t="shared" si="1"/>
        <v/>
      </c>
      <c r="T37" s="342">
        <f t="shared" si="2"/>
        <v>0</v>
      </c>
      <c r="U37" s="457"/>
      <c r="V37" s="411"/>
      <c r="W37" s="331"/>
      <c r="X37" s="331"/>
      <c r="Y37" s="331"/>
      <c r="Z37" s="333"/>
      <c r="AA37" s="494" t="str">
        <f t="shared" si="3"/>
        <v/>
      </c>
      <c r="AB37" s="342">
        <f t="shared" si="4"/>
        <v>0</v>
      </c>
      <c r="AC37" s="457"/>
      <c r="AD37" s="411"/>
      <c r="AE37" s="331"/>
      <c r="AF37" s="331"/>
      <c r="AG37" s="331"/>
      <c r="AH37" s="333"/>
      <c r="AI37" s="494" t="str">
        <f t="shared" si="5"/>
        <v/>
      </c>
      <c r="AJ37" s="342">
        <f t="shared" si="6"/>
        <v>0</v>
      </c>
      <c r="AK37" s="457"/>
      <c r="AL37" s="411"/>
      <c r="AM37" s="331"/>
      <c r="AN37" s="331"/>
      <c r="AO37" s="331"/>
      <c r="AP37" s="333"/>
      <c r="AQ37" s="494" t="str">
        <f t="shared" si="7"/>
        <v/>
      </c>
      <c r="AR37" s="342">
        <f t="shared" si="8"/>
        <v>0</v>
      </c>
      <c r="AS37" s="411"/>
      <c r="AT37" s="331"/>
      <c r="AU37" s="331"/>
      <c r="AV37" s="331"/>
      <c r="AW37" s="333"/>
      <c r="AX37" s="494" t="str">
        <f t="shared" si="9"/>
        <v/>
      </c>
      <c r="AY37" s="342">
        <f t="shared" si="10"/>
        <v>0</v>
      </c>
      <c r="AZ37" s="457"/>
      <c r="BA37" s="411"/>
      <c r="BB37" s="331"/>
      <c r="BC37" s="331"/>
      <c r="BD37" s="331"/>
      <c r="BE37" s="333"/>
      <c r="BF37" s="494" t="str">
        <f t="shared" si="11"/>
        <v/>
      </c>
      <c r="BG37" s="342">
        <f t="shared" si="12"/>
        <v>0</v>
      </c>
      <c r="BH37" s="411"/>
      <c r="BI37" s="331"/>
      <c r="BJ37" s="331"/>
      <c r="BK37" s="331"/>
      <c r="BL37" s="333"/>
      <c r="BM37" s="494" t="str">
        <f t="shared" si="13"/>
        <v/>
      </c>
      <c r="BN37" s="342">
        <f t="shared" si="14"/>
        <v>0</v>
      </c>
      <c r="BO37" s="457"/>
      <c r="BP37" s="411"/>
      <c r="BQ37" s="331"/>
      <c r="BR37" s="331"/>
      <c r="BS37" s="331"/>
      <c r="BT37" s="333"/>
      <c r="BU37" s="494" t="str">
        <f t="shared" si="15"/>
        <v/>
      </c>
      <c r="BV37" s="342">
        <f t="shared" si="16"/>
        <v>0</v>
      </c>
      <c r="BW37" s="457"/>
      <c r="BX37" s="411"/>
      <c r="BY37" s="331"/>
      <c r="BZ37" s="331"/>
      <c r="CA37" s="331"/>
      <c r="CB37" s="333"/>
      <c r="CC37" s="494" t="str">
        <f t="shared" si="17"/>
        <v/>
      </c>
      <c r="CD37" s="342">
        <f t="shared" si="18"/>
        <v>0</v>
      </c>
      <c r="CE37" s="457"/>
      <c r="CF37" s="411"/>
      <c r="CG37" s="331"/>
      <c r="CH37" s="331"/>
      <c r="CI37" s="331"/>
      <c r="CJ37" s="333"/>
      <c r="CK37" s="494" t="str">
        <f t="shared" si="19"/>
        <v/>
      </c>
      <c r="CL37" s="342">
        <f t="shared" si="20"/>
        <v>0</v>
      </c>
      <c r="CM37" s="457"/>
      <c r="CN37" s="411"/>
      <c r="CO37" s="331"/>
      <c r="CP37" s="331"/>
      <c r="CQ37" s="331"/>
      <c r="CR37" s="333"/>
      <c r="CS37" s="494" t="str">
        <f t="shared" si="21"/>
        <v/>
      </c>
      <c r="CT37" s="342">
        <f t="shared" si="22"/>
        <v>0</v>
      </c>
      <c r="CU37" s="457"/>
      <c r="CV37" s="411"/>
      <c r="CW37" s="331"/>
      <c r="CX37" s="331"/>
      <c r="CY37" s="331"/>
      <c r="CZ37" s="333"/>
      <c r="DA37" s="494" t="str">
        <f t="shared" si="23"/>
        <v/>
      </c>
      <c r="DB37" s="342">
        <f t="shared" si="24"/>
        <v>0</v>
      </c>
      <c r="DC37" s="457"/>
      <c r="DD37" s="411"/>
      <c r="DE37" s="331"/>
      <c r="DF37" s="331"/>
      <c r="DG37" s="331"/>
      <c r="DH37" s="333"/>
      <c r="DI37" s="494" t="str">
        <f t="shared" si="25"/>
        <v/>
      </c>
      <c r="DJ37" s="342">
        <f t="shared" si="26"/>
        <v>0</v>
      </c>
      <c r="DK37" s="457"/>
      <c r="DL37" s="411"/>
      <c r="DM37" s="331"/>
      <c r="DN37" s="331"/>
      <c r="DO37" s="331"/>
      <c r="DP37" s="333"/>
      <c r="DQ37" s="494" t="str">
        <f t="shared" si="27"/>
        <v/>
      </c>
      <c r="DR37" s="342">
        <f t="shared" si="28"/>
        <v>0</v>
      </c>
      <c r="DS37" s="457"/>
      <c r="DT37" s="411"/>
      <c r="DU37" s="331"/>
      <c r="DV37" s="331"/>
      <c r="DW37" s="331"/>
      <c r="DX37" s="333"/>
      <c r="DY37" s="494" t="str">
        <f t="shared" si="29"/>
        <v/>
      </c>
      <c r="DZ37" s="342">
        <f t="shared" si="30"/>
        <v>0</v>
      </c>
      <c r="EA37" s="457"/>
      <c r="EB37" s="411"/>
      <c r="EC37" s="331"/>
      <c r="ED37" s="331"/>
      <c r="EE37" s="331"/>
      <c r="EF37" s="333"/>
      <c r="EG37" s="494" t="str">
        <f t="shared" si="31"/>
        <v/>
      </c>
      <c r="EH37" s="342">
        <f t="shared" si="32"/>
        <v>0</v>
      </c>
      <c r="EI37" s="457"/>
      <c r="EJ37" s="411"/>
      <c r="EK37" s="331"/>
      <c r="EL37" s="331"/>
      <c r="EM37" s="331"/>
      <c r="EN37" s="331"/>
      <c r="EO37" s="494" t="str">
        <f t="shared" si="33"/>
        <v/>
      </c>
      <c r="EP37" s="342">
        <f t="shared" si="34"/>
        <v>0</v>
      </c>
      <c r="EQ37" s="457"/>
      <c r="ER37" s="411"/>
      <c r="ES37" s="331"/>
      <c r="ET37" s="331"/>
      <c r="EU37" s="331"/>
      <c r="EV37" s="333"/>
      <c r="EW37" s="494" t="str">
        <f t="shared" si="35"/>
        <v/>
      </c>
      <c r="EX37" s="342">
        <f t="shared" si="36"/>
        <v>0</v>
      </c>
      <c r="EY37" s="457"/>
      <c r="EZ37" s="411"/>
      <c r="FA37" s="331"/>
      <c r="FB37" s="331"/>
      <c r="FC37" s="331"/>
      <c r="FD37" s="333"/>
      <c r="FE37" s="494" t="str">
        <f t="shared" si="37"/>
        <v/>
      </c>
      <c r="FF37" s="342">
        <f t="shared" si="38"/>
        <v>0</v>
      </c>
      <c r="FG37" s="457"/>
      <c r="FH37" s="411"/>
      <c r="FI37" s="331"/>
      <c r="FJ37" s="331"/>
      <c r="FK37" s="331"/>
      <c r="FL37" s="333"/>
      <c r="FM37" s="494" t="str">
        <f t="shared" si="39"/>
        <v/>
      </c>
      <c r="FN37" s="342">
        <f t="shared" si="40"/>
        <v>0</v>
      </c>
      <c r="FO37" s="457"/>
      <c r="FP37" s="411"/>
      <c r="FQ37" s="331"/>
      <c r="FR37" s="331"/>
      <c r="FS37" s="331"/>
      <c r="FT37" s="333"/>
      <c r="FU37" s="494" t="str">
        <f t="shared" si="41"/>
        <v/>
      </c>
      <c r="FV37" s="342">
        <f t="shared" si="42"/>
        <v>0</v>
      </c>
      <c r="FW37" s="457"/>
      <c r="FX37" s="411"/>
      <c r="FY37" s="331"/>
      <c r="FZ37" s="331"/>
      <c r="GA37" s="331"/>
      <c r="GB37" s="333"/>
      <c r="GC37" s="494" t="str">
        <f t="shared" si="43"/>
        <v/>
      </c>
      <c r="GD37" s="342">
        <f t="shared" si="44"/>
        <v>0</v>
      </c>
      <c r="GE37" s="411"/>
      <c r="GF37" s="331"/>
      <c r="GG37" s="331"/>
      <c r="GH37" s="331"/>
      <c r="GI37" s="333"/>
      <c r="GJ37" s="494" t="str">
        <f t="shared" si="45"/>
        <v/>
      </c>
      <c r="GK37" s="342">
        <f t="shared" si="46"/>
        <v>0</v>
      </c>
      <c r="GL37" s="411"/>
      <c r="GM37" s="331"/>
      <c r="GN37" s="331"/>
      <c r="GO37" s="331"/>
      <c r="GP37" s="333"/>
      <c r="GQ37" s="494" t="str">
        <f t="shared" si="47"/>
        <v/>
      </c>
      <c r="GR37" s="342">
        <f t="shared" si="48"/>
        <v>0</v>
      </c>
      <c r="GS37" s="411"/>
      <c r="GT37" s="331"/>
      <c r="GU37" s="331"/>
      <c r="GV37" s="331"/>
      <c r="GW37" s="333"/>
      <c r="GX37" s="494" t="str">
        <f t="shared" si="49"/>
        <v/>
      </c>
      <c r="GY37" s="342">
        <f t="shared" si="50"/>
        <v>0</v>
      </c>
      <c r="GZ37" s="457"/>
      <c r="HA37" s="411"/>
      <c r="HB37" s="331"/>
      <c r="HC37" s="331"/>
      <c r="HD37" s="331"/>
      <c r="HE37" s="333"/>
      <c r="HF37" s="494" t="str">
        <f t="shared" si="51"/>
        <v/>
      </c>
      <c r="HG37" s="342">
        <f t="shared" si="52"/>
        <v>0</v>
      </c>
      <c r="HH37" s="457"/>
      <c r="HI37" s="411"/>
      <c r="HJ37" s="331"/>
      <c r="HK37" s="331"/>
      <c r="HL37" s="331"/>
      <c r="HM37" s="333"/>
      <c r="HN37" s="494" t="str">
        <f t="shared" si="53"/>
        <v/>
      </c>
      <c r="HO37" s="342">
        <f t="shared" si="54"/>
        <v>0</v>
      </c>
      <c r="HP37" s="457"/>
      <c r="HQ37" s="411"/>
      <c r="HR37" s="331"/>
      <c r="HS37" s="331"/>
      <c r="HT37" s="331"/>
      <c r="HU37" s="333"/>
      <c r="HV37" s="494" t="str">
        <f t="shared" si="55"/>
        <v/>
      </c>
      <c r="HW37" s="342">
        <f t="shared" si="56"/>
        <v>0</v>
      </c>
      <c r="HX37" s="457"/>
      <c r="HY37" s="411"/>
      <c r="HZ37" s="331"/>
      <c r="IA37" s="331"/>
      <c r="IB37" s="331"/>
      <c r="IC37" s="333"/>
      <c r="ID37" s="494" t="str">
        <f t="shared" si="57"/>
        <v/>
      </c>
      <c r="IE37" s="342">
        <f t="shared" si="58"/>
        <v>0</v>
      </c>
      <c r="IF37" s="457"/>
      <c r="IG37" s="411"/>
      <c r="IH37" s="331"/>
      <c r="II37" s="331"/>
      <c r="IJ37" s="331"/>
      <c r="IK37" s="333"/>
      <c r="IL37" s="494" t="str">
        <f t="shared" si="59"/>
        <v/>
      </c>
      <c r="IM37" s="342">
        <f t="shared" si="60"/>
        <v>0</v>
      </c>
      <c r="IN37" s="457"/>
      <c r="IO37" s="411"/>
      <c r="IP37" s="331"/>
      <c r="IQ37" s="331"/>
      <c r="IR37" s="331"/>
      <c r="IS37" s="333"/>
      <c r="IT37" s="494" t="str">
        <f t="shared" si="61"/>
        <v/>
      </c>
      <c r="IU37" s="342">
        <f t="shared" si="62"/>
        <v>0</v>
      </c>
      <c r="IV37" s="457"/>
      <c r="IW37" s="411"/>
      <c r="IX37" s="331"/>
      <c r="IY37" s="331"/>
      <c r="IZ37" s="331"/>
      <c r="JA37" s="333"/>
      <c r="JB37" s="494" t="str">
        <f t="shared" si="63"/>
        <v/>
      </c>
      <c r="JC37" s="342">
        <f t="shared" si="64"/>
        <v>0</v>
      </c>
      <c r="JD37" s="457"/>
      <c r="JE37" s="411"/>
      <c r="JF37" s="331"/>
      <c r="JG37" s="331"/>
      <c r="JH37" s="331"/>
      <c r="JI37" s="333"/>
      <c r="JJ37" s="494" t="str">
        <f t="shared" si="65"/>
        <v/>
      </c>
      <c r="JK37" s="342">
        <f t="shared" si="66"/>
        <v>0</v>
      </c>
      <c r="JL37" s="457"/>
      <c r="JM37" s="411"/>
      <c r="JN37" s="331"/>
      <c r="JO37" s="331"/>
      <c r="JP37" s="331"/>
      <c r="JQ37" s="333"/>
      <c r="JR37" s="494" t="str">
        <f t="shared" si="67"/>
        <v/>
      </c>
      <c r="JS37" s="342">
        <f t="shared" si="68"/>
        <v>0</v>
      </c>
      <c r="JT37" s="457"/>
      <c r="JU37" s="411"/>
      <c r="JV37" s="331"/>
      <c r="JW37" s="331"/>
      <c r="JX37" s="331"/>
      <c r="JY37" s="333"/>
      <c r="JZ37" s="494" t="str">
        <f t="shared" si="69"/>
        <v/>
      </c>
      <c r="KA37" s="342">
        <f t="shared" si="70"/>
        <v>0</v>
      </c>
      <c r="KB37" s="457"/>
      <c r="KC37" s="411"/>
      <c r="KD37" s="331"/>
      <c r="KE37" s="331"/>
      <c r="KF37" s="331"/>
      <c r="KG37" s="333"/>
      <c r="KH37" s="494" t="str">
        <f t="shared" si="71"/>
        <v/>
      </c>
      <c r="KI37" s="342">
        <f t="shared" si="72"/>
        <v>0</v>
      </c>
      <c r="KJ37" s="411"/>
      <c r="KK37" s="331"/>
      <c r="KL37" s="331"/>
      <c r="KM37" s="331"/>
      <c r="KN37" s="333"/>
      <c r="KO37" s="494" t="str">
        <f t="shared" si="73"/>
        <v/>
      </c>
      <c r="KP37" s="342">
        <f t="shared" si="74"/>
        <v>0</v>
      </c>
      <c r="KQ37" s="411"/>
      <c r="KR37" s="331"/>
      <c r="KS37" s="331"/>
      <c r="KT37" s="331"/>
      <c r="KU37" s="333"/>
      <c r="KV37" s="494" t="str">
        <f t="shared" si="75"/>
        <v/>
      </c>
      <c r="KW37" s="342">
        <f t="shared" si="76"/>
        <v>0</v>
      </c>
      <c r="KX37" s="411"/>
      <c r="KY37" s="331"/>
      <c r="KZ37" s="331"/>
      <c r="LA37" s="331"/>
      <c r="LB37" s="333"/>
      <c r="LC37" s="494" t="str">
        <f t="shared" si="77"/>
        <v/>
      </c>
      <c r="LD37" s="342">
        <f t="shared" si="78"/>
        <v>0</v>
      </c>
      <c r="LE37" s="411"/>
      <c r="LF37" s="331"/>
      <c r="LG37" s="331"/>
      <c r="LH37" s="331"/>
      <c r="LI37" s="333"/>
      <c r="LJ37" s="494" t="str">
        <f t="shared" si="79"/>
        <v/>
      </c>
      <c r="LK37" s="342">
        <f t="shared" si="80"/>
        <v>0</v>
      </c>
      <c r="LL37" s="411"/>
      <c r="LM37" s="331"/>
      <c r="LN37" s="331"/>
      <c r="LO37" s="331"/>
      <c r="LP37" s="333"/>
      <c r="LQ37" s="494" t="str">
        <f t="shared" si="81"/>
        <v/>
      </c>
      <c r="LR37" s="342">
        <f t="shared" si="82"/>
        <v>0</v>
      </c>
      <c r="LS37" s="411"/>
      <c r="LT37" s="331"/>
      <c r="LU37" s="331"/>
      <c r="LV37" s="331"/>
      <c r="LW37" s="333"/>
      <c r="LX37" s="494" t="str">
        <f t="shared" si="83"/>
        <v/>
      </c>
      <c r="LY37" s="342">
        <f t="shared" si="84"/>
        <v>0</v>
      </c>
      <c r="LZ37" s="411"/>
      <c r="MA37" s="331"/>
      <c r="MB37" s="331"/>
      <c r="MC37" s="331"/>
      <c r="MD37" s="333"/>
      <c r="ME37" s="494" t="str">
        <f t="shared" si="85"/>
        <v/>
      </c>
      <c r="MF37" s="342">
        <f t="shared" si="86"/>
        <v>0</v>
      </c>
      <c r="MG37" s="457"/>
      <c r="MH37" s="411"/>
      <c r="MI37" s="331"/>
      <c r="MJ37" s="331"/>
      <c r="MK37" s="331"/>
      <c r="ML37" s="333"/>
      <c r="MM37" s="494" t="str">
        <f t="shared" si="87"/>
        <v/>
      </c>
      <c r="MN37" s="342">
        <f t="shared" si="88"/>
        <v>0</v>
      </c>
      <c r="MO37" s="411"/>
      <c r="MP37" s="331"/>
      <c r="MQ37" s="331"/>
      <c r="MR37" s="331"/>
      <c r="MS37" s="333"/>
      <c r="MT37" s="494" t="str">
        <f t="shared" si="89"/>
        <v/>
      </c>
      <c r="MU37" s="342">
        <f t="shared" si="90"/>
        <v>0</v>
      </c>
      <c r="MV37" s="457"/>
      <c r="MW37" s="411"/>
      <c r="MX37" s="331"/>
      <c r="MY37" s="331"/>
      <c r="MZ37" s="331"/>
      <c r="NA37" s="333"/>
      <c r="NB37" s="494" t="str">
        <f t="shared" si="91"/>
        <v/>
      </c>
      <c r="NC37" s="342">
        <f t="shared" si="92"/>
        <v>0</v>
      </c>
      <c r="ND37" s="457"/>
      <c r="NE37" s="411"/>
      <c r="NF37" s="331"/>
      <c r="NG37" s="331"/>
      <c r="NH37" s="331"/>
      <c r="NI37" s="333"/>
      <c r="NJ37" s="494" t="str">
        <f t="shared" si="93"/>
        <v/>
      </c>
      <c r="NK37" s="342">
        <f t="shared" si="94"/>
        <v>0</v>
      </c>
      <c r="NL37" s="457"/>
      <c r="NM37" s="411"/>
      <c r="NN37" s="331"/>
      <c r="NO37" s="331"/>
      <c r="NP37" s="331"/>
      <c r="NQ37" s="333"/>
      <c r="NR37" s="494" t="str">
        <f t="shared" si="95"/>
        <v/>
      </c>
      <c r="NS37" s="342">
        <f t="shared" si="96"/>
        <v>0</v>
      </c>
      <c r="NT37" s="411"/>
      <c r="NU37" s="331"/>
      <c r="NV37" s="331"/>
      <c r="NW37" s="331"/>
      <c r="NX37" s="333"/>
      <c r="NY37" s="494" t="str">
        <f t="shared" si="97"/>
        <v/>
      </c>
      <c r="NZ37" s="342">
        <f t="shared" si="98"/>
        <v>0</v>
      </c>
      <c r="OA37" s="457"/>
      <c r="OB37" s="411"/>
      <c r="OC37" s="331"/>
      <c r="OD37" s="331"/>
      <c r="OE37" s="331"/>
      <c r="OF37" s="333"/>
      <c r="OG37" s="494" t="str">
        <f t="shared" si="99"/>
        <v/>
      </c>
      <c r="OH37" s="342">
        <f t="shared" si="100"/>
        <v>0</v>
      </c>
      <c r="OI37" s="457"/>
      <c r="OJ37" s="411"/>
      <c r="OK37" s="331"/>
      <c r="OL37" s="331"/>
      <c r="OM37" s="331"/>
      <c r="ON37" s="333"/>
      <c r="OO37" s="494" t="str">
        <f t="shared" si="101"/>
        <v/>
      </c>
      <c r="OP37" s="342">
        <f t="shared" si="102"/>
        <v>0</v>
      </c>
      <c r="OQ37" s="457"/>
      <c r="OR37" s="411"/>
      <c r="OS37" s="331"/>
      <c r="OT37" s="331"/>
      <c r="OU37" s="331"/>
      <c r="OV37" s="333"/>
      <c r="OW37" s="494" t="str">
        <f t="shared" si="103"/>
        <v/>
      </c>
      <c r="OX37" s="342">
        <f t="shared" si="104"/>
        <v>0</v>
      </c>
      <c r="OY37" s="457"/>
      <c r="OZ37" s="411"/>
      <c r="PA37" s="331"/>
      <c r="PB37" s="331"/>
      <c r="PC37" s="331"/>
      <c r="PD37" s="333"/>
      <c r="PE37" s="494" t="str">
        <f t="shared" si="105"/>
        <v/>
      </c>
      <c r="PF37" s="342">
        <f t="shared" si="106"/>
        <v>0</v>
      </c>
      <c r="PG37" s="411"/>
      <c r="PH37" s="331"/>
      <c r="PI37" s="331"/>
      <c r="PJ37" s="331"/>
      <c r="PK37" s="333"/>
      <c r="PL37" s="494" t="str">
        <f t="shared" si="107"/>
        <v/>
      </c>
      <c r="PM37" s="342">
        <f t="shared" si="108"/>
        <v>0</v>
      </c>
      <c r="PN37" s="457"/>
      <c r="PO37" s="411"/>
      <c r="PP37" s="331"/>
      <c r="PQ37" s="331"/>
      <c r="PR37" s="331"/>
      <c r="PS37" s="333"/>
      <c r="PT37" s="494" t="str">
        <f t="shared" si="109"/>
        <v/>
      </c>
      <c r="PU37" s="342">
        <f t="shared" si="110"/>
        <v>0</v>
      </c>
      <c r="PV37" s="411"/>
      <c r="PW37" s="331"/>
      <c r="PX37" s="331"/>
      <c r="PY37" s="331"/>
      <c r="PZ37" s="333"/>
      <c r="QA37" s="494" t="str">
        <f t="shared" si="111"/>
        <v/>
      </c>
      <c r="QB37" s="342">
        <f t="shared" si="112"/>
        <v>0</v>
      </c>
      <c r="QC37" s="411"/>
      <c r="QD37" s="331"/>
      <c r="QE37" s="331"/>
      <c r="QF37" s="331"/>
      <c r="QG37" s="333"/>
      <c r="QH37" s="494" t="str">
        <f t="shared" si="113"/>
        <v/>
      </c>
      <c r="QI37" s="342">
        <f t="shared" si="114"/>
        <v>0</v>
      </c>
      <c r="QJ37" s="457"/>
      <c r="QK37" s="411"/>
      <c r="QL37" s="331"/>
      <c r="QM37" s="331"/>
      <c r="QN37" s="331"/>
      <c r="QO37" s="333"/>
      <c r="QP37" s="494" t="str">
        <f t="shared" si="115"/>
        <v/>
      </c>
      <c r="QQ37" s="342">
        <f t="shared" si="116"/>
        <v>0</v>
      </c>
      <c r="QR37" s="411"/>
      <c r="QS37" s="331"/>
      <c r="QT37" s="331"/>
      <c r="QU37" s="331"/>
      <c r="QV37" s="333"/>
      <c r="QW37" s="494" t="str">
        <f t="shared" si="117"/>
        <v/>
      </c>
      <c r="QX37" s="342">
        <f t="shared" si="118"/>
        <v>0</v>
      </c>
      <c r="QY37" s="457"/>
      <c r="QZ37" s="411"/>
      <c r="RA37" s="331"/>
      <c r="RB37" s="331"/>
      <c r="RC37" s="331"/>
      <c r="RD37" s="333"/>
      <c r="RE37" s="494" t="str">
        <f t="shared" si="119"/>
        <v/>
      </c>
      <c r="RF37" s="342">
        <f t="shared" si="120"/>
        <v>0</v>
      </c>
      <c r="RG37" s="457"/>
      <c r="RH37" s="411"/>
      <c r="RI37" s="331"/>
      <c r="RJ37" s="331"/>
      <c r="RK37" s="331"/>
      <c r="RL37" s="333"/>
      <c r="RM37" s="494" t="str">
        <f t="shared" si="121"/>
        <v/>
      </c>
      <c r="RN37" s="342">
        <f t="shared" si="122"/>
        <v>0</v>
      </c>
      <c r="RO37" s="411"/>
      <c r="RP37" s="331"/>
      <c r="RQ37" s="331"/>
      <c r="RR37" s="331"/>
      <c r="RS37" s="333"/>
      <c r="RT37" s="494" t="str">
        <f t="shared" si="123"/>
        <v/>
      </c>
      <c r="RU37" s="342">
        <f t="shared" si="124"/>
        <v>0</v>
      </c>
      <c r="RV37" s="457"/>
      <c r="RW37" s="411"/>
      <c r="RX37" s="331"/>
      <c r="RY37" s="331"/>
      <c r="RZ37" s="331"/>
      <c r="SA37" s="333"/>
      <c r="SB37" s="494" t="str">
        <f t="shared" si="125"/>
        <v/>
      </c>
      <c r="SC37" s="342">
        <f t="shared" si="126"/>
        <v>0</v>
      </c>
      <c r="SD37" s="457"/>
      <c r="SE37" s="411"/>
      <c r="SF37" s="331"/>
      <c r="SG37" s="331"/>
      <c r="SH37" s="331"/>
      <c r="SI37" s="333"/>
      <c r="SJ37" s="494" t="str">
        <f t="shared" si="127"/>
        <v/>
      </c>
      <c r="SK37" s="342">
        <f t="shared" si="128"/>
        <v>0</v>
      </c>
      <c r="SL37" s="411"/>
      <c r="SM37" s="331"/>
      <c r="SN37" s="331"/>
      <c r="SO37" s="331"/>
      <c r="SP37" s="333"/>
      <c r="SQ37" s="494" t="str">
        <f t="shared" si="129"/>
        <v/>
      </c>
      <c r="SR37" s="342">
        <f t="shared" si="130"/>
        <v>0</v>
      </c>
      <c r="SS37" s="411"/>
      <c r="ST37" s="331"/>
      <c r="SU37" s="331"/>
      <c r="SV37" s="331"/>
      <c r="SW37" s="333"/>
      <c r="SX37" s="494" t="str">
        <f t="shared" si="131"/>
        <v/>
      </c>
      <c r="SY37" s="342">
        <f t="shared" si="132"/>
        <v>0</v>
      </c>
      <c r="SZ37" s="411"/>
      <c r="TA37" s="331"/>
      <c r="TB37" s="331"/>
      <c r="TC37" s="331"/>
      <c r="TD37" s="333"/>
      <c r="TE37" s="494" t="str">
        <f t="shared" si="133"/>
        <v/>
      </c>
      <c r="TF37" s="342">
        <f t="shared" si="134"/>
        <v>0</v>
      </c>
      <c r="TG37" s="411"/>
      <c r="TH37" s="331"/>
      <c r="TI37" s="331"/>
      <c r="TJ37" s="331"/>
      <c r="TK37" s="333"/>
      <c r="TL37" s="494" t="str">
        <f t="shared" si="135"/>
        <v/>
      </c>
      <c r="TM37" s="342">
        <f t="shared" si="136"/>
        <v>0</v>
      </c>
      <c r="TN37" s="411"/>
      <c r="TO37" s="331"/>
      <c r="TP37" s="331"/>
      <c r="TQ37" s="331"/>
      <c r="TR37" s="333"/>
      <c r="TS37" s="494" t="str">
        <f t="shared" si="137"/>
        <v/>
      </c>
      <c r="TT37" s="342">
        <f t="shared" si="138"/>
        <v>0</v>
      </c>
      <c r="TU37" s="411"/>
      <c r="TV37" s="331"/>
      <c r="TW37" s="331"/>
      <c r="TX37" s="331"/>
      <c r="TY37" s="333"/>
      <c r="TZ37" s="494" t="str">
        <f t="shared" si="139"/>
        <v/>
      </c>
      <c r="UA37" s="342">
        <f t="shared" si="140"/>
        <v>0</v>
      </c>
      <c r="UB37" s="457"/>
      <c r="UC37" s="411"/>
      <c r="UD37" s="331"/>
      <c r="UE37" s="331"/>
      <c r="UF37" s="331"/>
      <c r="UG37" s="333"/>
      <c r="UH37" s="494" t="str">
        <f t="shared" si="141"/>
        <v/>
      </c>
      <c r="UI37" s="342">
        <f t="shared" si="142"/>
        <v>0</v>
      </c>
      <c r="UJ37" s="457"/>
      <c r="UK37" s="411"/>
      <c r="UL37" s="331"/>
      <c r="UM37" s="331"/>
      <c r="UN37" s="331"/>
      <c r="UO37" s="333"/>
      <c r="UP37" s="494" t="str">
        <f t="shared" si="143"/>
        <v/>
      </c>
      <c r="UQ37" s="342">
        <f t="shared" si="144"/>
        <v>0</v>
      </c>
      <c r="UR37" s="457"/>
      <c r="US37" s="411"/>
      <c r="UT37" s="331"/>
      <c r="UU37" s="331"/>
      <c r="UV37" s="331"/>
      <c r="UW37" s="333"/>
      <c r="UX37" s="494" t="str">
        <f t="shared" si="145"/>
        <v/>
      </c>
      <c r="UY37" s="342">
        <f t="shared" si="146"/>
        <v>0</v>
      </c>
      <c r="UZ37" s="457"/>
      <c r="VA37" s="411"/>
      <c r="VB37" s="331"/>
      <c r="VC37" s="331"/>
      <c r="VD37" s="331"/>
      <c r="VE37" s="333"/>
      <c r="VF37" s="494" t="str">
        <f t="shared" si="147"/>
        <v/>
      </c>
      <c r="VG37" s="342">
        <f t="shared" si="148"/>
        <v>0</v>
      </c>
      <c r="VH37" s="457"/>
      <c r="VI37" s="411"/>
      <c r="VJ37" s="331"/>
      <c r="VK37" s="331"/>
      <c r="VL37" s="331"/>
      <c r="VM37" s="333"/>
      <c r="VN37" s="494" t="str">
        <f t="shared" si="149"/>
        <v/>
      </c>
      <c r="VO37" s="342">
        <f t="shared" si="150"/>
        <v>0</v>
      </c>
      <c r="VP37" s="457"/>
      <c r="VQ37" s="411"/>
      <c r="VR37" s="331"/>
      <c r="VS37" s="331"/>
      <c r="VT37" s="331"/>
      <c r="VU37" s="333"/>
      <c r="VV37" s="494" t="str">
        <f t="shared" si="151"/>
        <v/>
      </c>
      <c r="VW37" s="342">
        <f t="shared" si="152"/>
        <v>0</v>
      </c>
      <c r="VX37" s="411"/>
      <c r="VY37" s="331"/>
      <c r="VZ37" s="331"/>
      <c r="WA37" s="331"/>
      <c r="WB37" s="333"/>
      <c r="WC37" s="494" t="str">
        <f t="shared" si="153"/>
        <v/>
      </c>
      <c r="WD37" s="342">
        <f t="shared" si="154"/>
        <v>0</v>
      </c>
      <c r="WE37" s="457"/>
      <c r="WF37" s="411"/>
      <c r="WG37" s="331"/>
      <c r="WH37" s="331"/>
      <c r="WI37" s="331"/>
      <c r="WJ37" s="333"/>
      <c r="WK37" s="494" t="str">
        <f t="shared" si="155"/>
        <v/>
      </c>
      <c r="WL37" s="342">
        <f t="shared" si="156"/>
        <v>0</v>
      </c>
      <c r="WM37" s="457"/>
      <c r="WN37" s="411"/>
      <c r="WO37" s="331"/>
      <c r="WP37" s="331"/>
      <c r="WQ37" s="331"/>
      <c r="WR37" s="333"/>
      <c r="WS37" s="494" t="str">
        <f t="shared" si="157"/>
        <v/>
      </c>
      <c r="WT37" s="342">
        <f t="shared" si="158"/>
        <v>0</v>
      </c>
      <c r="WU37" s="457"/>
      <c r="WV37" s="411"/>
      <c r="WW37" s="331"/>
      <c r="WX37" s="331"/>
      <c r="WY37" s="331"/>
      <c r="WZ37" s="333"/>
      <c r="XA37" s="494" t="str">
        <f t="shared" si="159"/>
        <v/>
      </c>
      <c r="XB37" s="342">
        <f t="shared" si="160"/>
        <v>0</v>
      </c>
      <c r="XC37" s="428">
        <v>0</v>
      </c>
    </row>
    <row r="38" spans="1:627" outlineLevel="1" x14ac:dyDescent="0.25">
      <c r="A38" s="5"/>
      <c r="B38" s="5"/>
      <c r="C38" s="485" t="s">
        <v>1731</v>
      </c>
      <c r="D38" s="272">
        <v>43425</v>
      </c>
      <c r="E38" s="444"/>
      <c r="F38" s="288"/>
      <c r="G38" s="331">
        <v>9</v>
      </c>
      <c r="H38" s="331">
        <v>18</v>
      </c>
      <c r="I38" s="331">
        <v>1</v>
      </c>
      <c r="J38" s="333"/>
      <c r="K38" s="333"/>
      <c r="L38" s="342">
        <f t="shared" si="0"/>
        <v>8</v>
      </c>
      <c r="M38" s="457"/>
      <c r="N38" s="411"/>
      <c r="O38" s="331"/>
      <c r="P38" s="331"/>
      <c r="Q38" s="331"/>
      <c r="R38" s="333"/>
      <c r="S38" s="494" t="str">
        <f t="shared" si="1"/>
        <v/>
      </c>
      <c r="T38" s="342">
        <f t="shared" si="2"/>
        <v>0</v>
      </c>
      <c r="U38" s="457"/>
      <c r="V38" s="411"/>
      <c r="W38" s="331"/>
      <c r="X38" s="331"/>
      <c r="Y38" s="331"/>
      <c r="Z38" s="333"/>
      <c r="AA38" s="494" t="str">
        <f t="shared" si="3"/>
        <v/>
      </c>
      <c r="AB38" s="342">
        <f t="shared" si="4"/>
        <v>0</v>
      </c>
      <c r="AC38" s="457"/>
      <c r="AD38" s="411"/>
      <c r="AE38" s="331"/>
      <c r="AF38" s="331"/>
      <c r="AG38" s="331"/>
      <c r="AH38" s="333"/>
      <c r="AI38" s="494" t="str">
        <f t="shared" si="5"/>
        <v/>
      </c>
      <c r="AJ38" s="342">
        <f t="shared" si="6"/>
        <v>0</v>
      </c>
      <c r="AK38" s="457"/>
      <c r="AL38" s="411"/>
      <c r="AM38" s="331"/>
      <c r="AN38" s="331"/>
      <c r="AO38" s="331"/>
      <c r="AP38" s="333"/>
      <c r="AQ38" s="494" t="str">
        <f t="shared" si="7"/>
        <v/>
      </c>
      <c r="AR38" s="342">
        <f t="shared" si="8"/>
        <v>0</v>
      </c>
      <c r="AS38" s="411"/>
      <c r="AT38" s="331"/>
      <c r="AU38" s="331"/>
      <c r="AV38" s="331"/>
      <c r="AW38" s="333"/>
      <c r="AX38" s="494" t="str">
        <f t="shared" si="9"/>
        <v/>
      </c>
      <c r="AY38" s="342">
        <f t="shared" si="10"/>
        <v>0</v>
      </c>
      <c r="AZ38" s="457"/>
      <c r="BA38" s="411"/>
      <c r="BB38" s="331"/>
      <c r="BC38" s="331"/>
      <c r="BD38" s="331"/>
      <c r="BE38" s="333"/>
      <c r="BF38" s="494" t="str">
        <f t="shared" si="11"/>
        <v/>
      </c>
      <c r="BG38" s="342">
        <f t="shared" si="12"/>
        <v>0</v>
      </c>
      <c r="BH38" s="411"/>
      <c r="BI38" s="331"/>
      <c r="BJ38" s="331"/>
      <c r="BK38" s="331"/>
      <c r="BL38" s="333"/>
      <c r="BM38" s="494" t="str">
        <f t="shared" si="13"/>
        <v/>
      </c>
      <c r="BN38" s="342">
        <f t="shared" si="14"/>
        <v>0</v>
      </c>
      <c r="BO38" s="457"/>
      <c r="BP38" s="411"/>
      <c r="BQ38" s="331"/>
      <c r="BR38" s="331"/>
      <c r="BS38" s="331"/>
      <c r="BT38" s="333"/>
      <c r="BU38" s="494" t="str">
        <f t="shared" si="15"/>
        <v/>
      </c>
      <c r="BV38" s="342">
        <f t="shared" si="16"/>
        <v>0</v>
      </c>
      <c r="BW38" s="457"/>
      <c r="BX38" s="411"/>
      <c r="BY38" s="331"/>
      <c r="BZ38" s="331"/>
      <c r="CA38" s="331"/>
      <c r="CB38" s="333"/>
      <c r="CC38" s="494" t="str">
        <f t="shared" si="17"/>
        <v/>
      </c>
      <c r="CD38" s="342">
        <f t="shared" si="18"/>
        <v>0</v>
      </c>
      <c r="CE38" s="457"/>
      <c r="CF38" s="411"/>
      <c r="CG38" s="331"/>
      <c r="CH38" s="331"/>
      <c r="CI38" s="331"/>
      <c r="CJ38" s="333"/>
      <c r="CK38" s="494" t="str">
        <f t="shared" si="19"/>
        <v/>
      </c>
      <c r="CL38" s="342">
        <f t="shared" si="20"/>
        <v>0</v>
      </c>
      <c r="CM38" s="457"/>
      <c r="CN38" s="411"/>
      <c r="CO38" s="331"/>
      <c r="CP38" s="331"/>
      <c r="CQ38" s="331"/>
      <c r="CR38" s="333"/>
      <c r="CS38" s="494" t="str">
        <f t="shared" si="21"/>
        <v/>
      </c>
      <c r="CT38" s="342">
        <f t="shared" si="22"/>
        <v>0</v>
      </c>
      <c r="CU38" s="457"/>
      <c r="CV38" s="411"/>
      <c r="CW38" s="331"/>
      <c r="CX38" s="331"/>
      <c r="CY38" s="331"/>
      <c r="CZ38" s="333"/>
      <c r="DA38" s="494" t="str">
        <f t="shared" si="23"/>
        <v/>
      </c>
      <c r="DB38" s="342">
        <f t="shared" si="24"/>
        <v>0</v>
      </c>
      <c r="DC38" s="457"/>
      <c r="DD38" s="411"/>
      <c r="DE38" s="331"/>
      <c r="DF38" s="331"/>
      <c r="DG38" s="331"/>
      <c r="DH38" s="333"/>
      <c r="DI38" s="494" t="str">
        <f t="shared" si="25"/>
        <v/>
      </c>
      <c r="DJ38" s="342">
        <f t="shared" si="26"/>
        <v>0</v>
      </c>
      <c r="DK38" s="457"/>
      <c r="DL38" s="411"/>
      <c r="DM38" s="331"/>
      <c r="DN38" s="331"/>
      <c r="DO38" s="331"/>
      <c r="DP38" s="333"/>
      <c r="DQ38" s="494" t="str">
        <f t="shared" si="27"/>
        <v/>
      </c>
      <c r="DR38" s="342">
        <f t="shared" si="28"/>
        <v>0</v>
      </c>
      <c r="DS38" s="457"/>
      <c r="DT38" s="411"/>
      <c r="DU38" s="331"/>
      <c r="DV38" s="331"/>
      <c r="DW38" s="331"/>
      <c r="DX38" s="333"/>
      <c r="DY38" s="494" t="str">
        <f t="shared" si="29"/>
        <v/>
      </c>
      <c r="DZ38" s="342">
        <f t="shared" si="30"/>
        <v>0</v>
      </c>
      <c r="EA38" s="457"/>
      <c r="EB38" s="411"/>
      <c r="EC38" s="331"/>
      <c r="ED38" s="331"/>
      <c r="EE38" s="331"/>
      <c r="EF38" s="333"/>
      <c r="EG38" s="494" t="str">
        <f t="shared" si="31"/>
        <v/>
      </c>
      <c r="EH38" s="342">
        <f t="shared" si="32"/>
        <v>0</v>
      </c>
      <c r="EI38" s="457"/>
      <c r="EJ38" s="411"/>
      <c r="EK38" s="331"/>
      <c r="EL38" s="331"/>
      <c r="EM38" s="331"/>
      <c r="EN38" s="331"/>
      <c r="EO38" s="494" t="str">
        <f t="shared" si="33"/>
        <v/>
      </c>
      <c r="EP38" s="342">
        <f t="shared" si="34"/>
        <v>0</v>
      </c>
      <c r="EQ38" s="457"/>
      <c r="ER38" s="411"/>
      <c r="ES38" s="331"/>
      <c r="ET38" s="331"/>
      <c r="EU38" s="331"/>
      <c r="EV38" s="333"/>
      <c r="EW38" s="494" t="str">
        <f t="shared" si="35"/>
        <v/>
      </c>
      <c r="EX38" s="342">
        <f t="shared" si="36"/>
        <v>0</v>
      </c>
      <c r="EY38" s="457"/>
      <c r="EZ38" s="411"/>
      <c r="FA38" s="331"/>
      <c r="FB38" s="331"/>
      <c r="FC38" s="331"/>
      <c r="FD38" s="333"/>
      <c r="FE38" s="494" t="str">
        <f t="shared" si="37"/>
        <v/>
      </c>
      <c r="FF38" s="342">
        <f t="shared" si="38"/>
        <v>0</v>
      </c>
      <c r="FG38" s="457"/>
      <c r="FH38" s="411"/>
      <c r="FI38" s="331"/>
      <c r="FJ38" s="331"/>
      <c r="FK38" s="331"/>
      <c r="FL38" s="333"/>
      <c r="FM38" s="494" t="str">
        <f t="shared" si="39"/>
        <v/>
      </c>
      <c r="FN38" s="342">
        <f t="shared" si="40"/>
        <v>0</v>
      </c>
      <c r="FO38" s="457"/>
      <c r="FP38" s="411"/>
      <c r="FQ38" s="331"/>
      <c r="FR38" s="331"/>
      <c r="FS38" s="331"/>
      <c r="FT38" s="333"/>
      <c r="FU38" s="494" t="str">
        <f t="shared" si="41"/>
        <v/>
      </c>
      <c r="FV38" s="342">
        <f t="shared" si="42"/>
        <v>0</v>
      </c>
      <c r="FW38" s="457"/>
      <c r="FX38" s="411"/>
      <c r="FY38" s="331"/>
      <c r="FZ38" s="331"/>
      <c r="GA38" s="331"/>
      <c r="GB38" s="333"/>
      <c r="GC38" s="494" t="str">
        <f t="shared" si="43"/>
        <v/>
      </c>
      <c r="GD38" s="342">
        <f t="shared" si="44"/>
        <v>0</v>
      </c>
      <c r="GE38" s="411"/>
      <c r="GF38" s="331"/>
      <c r="GG38" s="331"/>
      <c r="GH38" s="331"/>
      <c r="GI38" s="333"/>
      <c r="GJ38" s="494" t="str">
        <f t="shared" si="45"/>
        <v/>
      </c>
      <c r="GK38" s="342">
        <f t="shared" si="46"/>
        <v>0</v>
      </c>
      <c r="GL38" s="411"/>
      <c r="GM38" s="331"/>
      <c r="GN38" s="331"/>
      <c r="GO38" s="331"/>
      <c r="GP38" s="333"/>
      <c r="GQ38" s="494" t="str">
        <f t="shared" si="47"/>
        <v/>
      </c>
      <c r="GR38" s="342">
        <f t="shared" si="48"/>
        <v>0</v>
      </c>
      <c r="GS38" s="411"/>
      <c r="GT38" s="331"/>
      <c r="GU38" s="331"/>
      <c r="GV38" s="331"/>
      <c r="GW38" s="333"/>
      <c r="GX38" s="494" t="str">
        <f t="shared" si="49"/>
        <v/>
      </c>
      <c r="GY38" s="342">
        <f t="shared" si="50"/>
        <v>0</v>
      </c>
      <c r="GZ38" s="457"/>
      <c r="HA38" s="411"/>
      <c r="HB38" s="331"/>
      <c r="HC38" s="331"/>
      <c r="HD38" s="331"/>
      <c r="HE38" s="333"/>
      <c r="HF38" s="494" t="str">
        <f t="shared" si="51"/>
        <v/>
      </c>
      <c r="HG38" s="342">
        <f t="shared" si="52"/>
        <v>0</v>
      </c>
      <c r="HH38" s="457"/>
      <c r="HI38" s="411"/>
      <c r="HJ38" s="331"/>
      <c r="HK38" s="331"/>
      <c r="HL38" s="331"/>
      <c r="HM38" s="333"/>
      <c r="HN38" s="494" t="str">
        <f t="shared" si="53"/>
        <v/>
      </c>
      <c r="HO38" s="342">
        <f t="shared" si="54"/>
        <v>0</v>
      </c>
      <c r="HP38" s="457"/>
      <c r="HQ38" s="411"/>
      <c r="HR38" s="331"/>
      <c r="HS38" s="331"/>
      <c r="HT38" s="331"/>
      <c r="HU38" s="333"/>
      <c r="HV38" s="494" t="str">
        <f t="shared" si="55"/>
        <v/>
      </c>
      <c r="HW38" s="342">
        <f t="shared" si="56"/>
        <v>0</v>
      </c>
      <c r="HX38" s="457"/>
      <c r="HY38" s="411"/>
      <c r="HZ38" s="331"/>
      <c r="IA38" s="331"/>
      <c r="IB38" s="331"/>
      <c r="IC38" s="333"/>
      <c r="ID38" s="494" t="str">
        <f t="shared" si="57"/>
        <v/>
      </c>
      <c r="IE38" s="342">
        <f t="shared" si="58"/>
        <v>0</v>
      </c>
      <c r="IF38" s="457"/>
      <c r="IG38" s="411"/>
      <c r="IH38" s="331"/>
      <c r="II38" s="331"/>
      <c r="IJ38" s="331"/>
      <c r="IK38" s="333"/>
      <c r="IL38" s="494" t="str">
        <f t="shared" si="59"/>
        <v/>
      </c>
      <c r="IM38" s="342">
        <f t="shared" si="60"/>
        <v>0</v>
      </c>
      <c r="IN38" s="457"/>
      <c r="IO38" s="411"/>
      <c r="IP38" s="331"/>
      <c r="IQ38" s="331"/>
      <c r="IR38" s="331"/>
      <c r="IS38" s="333"/>
      <c r="IT38" s="494" t="str">
        <f t="shared" si="61"/>
        <v/>
      </c>
      <c r="IU38" s="342">
        <f t="shared" si="62"/>
        <v>0</v>
      </c>
      <c r="IV38" s="457"/>
      <c r="IW38" s="411"/>
      <c r="IX38" s="331"/>
      <c r="IY38" s="331"/>
      <c r="IZ38" s="331"/>
      <c r="JA38" s="333"/>
      <c r="JB38" s="494" t="str">
        <f t="shared" si="63"/>
        <v/>
      </c>
      <c r="JC38" s="342">
        <f t="shared" si="64"/>
        <v>0</v>
      </c>
      <c r="JD38" s="457"/>
      <c r="JE38" s="411"/>
      <c r="JF38" s="331"/>
      <c r="JG38" s="331"/>
      <c r="JH38" s="331"/>
      <c r="JI38" s="333"/>
      <c r="JJ38" s="494" t="str">
        <f t="shared" si="65"/>
        <v/>
      </c>
      <c r="JK38" s="342">
        <f t="shared" si="66"/>
        <v>0</v>
      </c>
      <c r="JL38" s="457"/>
      <c r="JM38" s="411"/>
      <c r="JN38" s="331"/>
      <c r="JO38" s="331"/>
      <c r="JP38" s="331"/>
      <c r="JQ38" s="333"/>
      <c r="JR38" s="494" t="str">
        <f t="shared" si="67"/>
        <v/>
      </c>
      <c r="JS38" s="342">
        <f t="shared" si="68"/>
        <v>0</v>
      </c>
      <c r="JT38" s="457"/>
      <c r="JU38" s="411"/>
      <c r="JV38" s="331"/>
      <c r="JW38" s="331"/>
      <c r="JX38" s="331"/>
      <c r="JY38" s="333"/>
      <c r="JZ38" s="494" t="str">
        <f t="shared" si="69"/>
        <v/>
      </c>
      <c r="KA38" s="342">
        <f t="shared" si="70"/>
        <v>0</v>
      </c>
      <c r="KB38" s="457"/>
      <c r="KC38" s="411"/>
      <c r="KD38" s="331"/>
      <c r="KE38" s="331"/>
      <c r="KF38" s="331"/>
      <c r="KG38" s="333"/>
      <c r="KH38" s="494" t="str">
        <f t="shared" si="71"/>
        <v/>
      </c>
      <c r="KI38" s="342">
        <f t="shared" si="72"/>
        <v>0</v>
      </c>
      <c r="KJ38" s="411"/>
      <c r="KK38" s="331"/>
      <c r="KL38" s="331"/>
      <c r="KM38" s="331"/>
      <c r="KN38" s="333"/>
      <c r="KO38" s="494" t="str">
        <f t="shared" si="73"/>
        <v/>
      </c>
      <c r="KP38" s="342">
        <f t="shared" si="74"/>
        <v>0</v>
      </c>
      <c r="KQ38" s="411"/>
      <c r="KR38" s="331"/>
      <c r="KS38" s="331"/>
      <c r="KT38" s="331"/>
      <c r="KU38" s="333"/>
      <c r="KV38" s="494" t="str">
        <f t="shared" si="75"/>
        <v/>
      </c>
      <c r="KW38" s="342">
        <f t="shared" si="76"/>
        <v>0</v>
      </c>
      <c r="KX38" s="411"/>
      <c r="KY38" s="331"/>
      <c r="KZ38" s="331"/>
      <c r="LA38" s="331"/>
      <c r="LB38" s="333"/>
      <c r="LC38" s="494" t="str">
        <f t="shared" si="77"/>
        <v/>
      </c>
      <c r="LD38" s="342">
        <f t="shared" si="78"/>
        <v>0</v>
      </c>
      <c r="LE38" s="411"/>
      <c r="LF38" s="331"/>
      <c r="LG38" s="331"/>
      <c r="LH38" s="331"/>
      <c r="LI38" s="333"/>
      <c r="LJ38" s="494" t="str">
        <f t="shared" si="79"/>
        <v/>
      </c>
      <c r="LK38" s="342">
        <f t="shared" si="80"/>
        <v>0</v>
      </c>
      <c r="LL38" s="411"/>
      <c r="LM38" s="331"/>
      <c r="LN38" s="331"/>
      <c r="LO38" s="331"/>
      <c r="LP38" s="333"/>
      <c r="LQ38" s="494" t="str">
        <f t="shared" si="81"/>
        <v/>
      </c>
      <c r="LR38" s="342">
        <f t="shared" si="82"/>
        <v>0</v>
      </c>
      <c r="LS38" s="411"/>
      <c r="LT38" s="331"/>
      <c r="LU38" s="331"/>
      <c r="LV38" s="331"/>
      <c r="LW38" s="333"/>
      <c r="LX38" s="494" t="str">
        <f t="shared" si="83"/>
        <v/>
      </c>
      <c r="LY38" s="342">
        <f t="shared" si="84"/>
        <v>0</v>
      </c>
      <c r="LZ38" s="411"/>
      <c r="MA38" s="331"/>
      <c r="MB38" s="331"/>
      <c r="MC38" s="331"/>
      <c r="MD38" s="333"/>
      <c r="ME38" s="494" t="str">
        <f t="shared" si="85"/>
        <v/>
      </c>
      <c r="MF38" s="342">
        <f t="shared" si="86"/>
        <v>0</v>
      </c>
      <c r="MG38" s="457"/>
      <c r="MH38" s="411"/>
      <c r="MI38" s="331"/>
      <c r="MJ38" s="331"/>
      <c r="MK38" s="331"/>
      <c r="ML38" s="333"/>
      <c r="MM38" s="494" t="str">
        <f t="shared" si="87"/>
        <v/>
      </c>
      <c r="MN38" s="342">
        <f t="shared" si="88"/>
        <v>0</v>
      </c>
      <c r="MO38" s="411"/>
      <c r="MP38" s="331"/>
      <c r="MQ38" s="331"/>
      <c r="MR38" s="331"/>
      <c r="MS38" s="333"/>
      <c r="MT38" s="494" t="str">
        <f t="shared" si="89"/>
        <v/>
      </c>
      <c r="MU38" s="342">
        <f t="shared" si="90"/>
        <v>0</v>
      </c>
      <c r="MV38" s="457"/>
      <c r="MW38" s="411"/>
      <c r="MX38" s="331"/>
      <c r="MY38" s="331"/>
      <c r="MZ38" s="331"/>
      <c r="NA38" s="333"/>
      <c r="NB38" s="494" t="str">
        <f t="shared" si="91"/>
        <v/>
      </c>
      <c r="NC38" s="342">
        <f t="shared" si="92"/>
        <v>0</v>
      </c>
      <c r="ND38" s="457"/>
      <c r="NE38" s="411"/>
      <c r="NF38" s="331"/>
      <c r="NG38" s="331"/>
      <c r="NH38" s="331"/>
      <c r="NI38" s="333"/>
      <c r="NJ38" s="494" t="str">
        <f t="shared" si="93"/>
        <v/>
      </c>
      <c r="NK38" s="342">
        <f t="shared" si="94"/>
        <v>0</v>
      </c>
      <c r="NL38" s="457"/>
      <c r="NM38" s="411"/>
      <c r="NN38" s="331"/>
      <c r="NO38" s="331"/>
      <c r="NP38" s="331"/>
      <c r="NQ38" s="333"/>
      <c r="NR38" s="494" t="str">
        <f t="shared" si="95"/>
        <v/>
      </c>
      <c r="NS38" s="342">
        <f t="shared" si="96"/>
        <v>0</v>
      </c>
      <c r="NT38" s="411"/>
      <c r="NU38" s="331"/>
      <c r="NV38" s="331"/>
      <c r="NW38" s="331"/>
      <c r="NX38" s="333"/>
      <c r="NY38" s="494" t="str">
        <f t="shared" si="97"/>
        <v/>
      </c>
      <c r="NZ38" s="342">
        <f t="shared" si="98"/>
        <v>0</v>
      </c>
      <c r="OA38" s="457"/>
      <c r="OB38" s="411"/>
      <c r="OC38" s="331"/>
      <c r="OD38" s="331"/>
      <c r="OE38" s="331"/>
      <c r="OF38" s="333"/>
      <c r="OG38" s="494" t="str">
        <f t="shared" si="99"/>
        <v/>
      </c>
      <c r="OH38" s="342">
        <f t="shared" si="100"/>
        <v>0</v>
      </c>
      <c r="OI38" s="457"/>
      <c r="OJ38" s="411"/>
      <c r="OK38" s="331"/>
      <c r="OL38" s="331"/>
      <c r="OM38" s="331"/>
      <c r="ON38" s="333"/>
      <c r="OO38" s="494" t="str">
        <f t="shared" si="101"/>
        <v/>
      </c>
      <c r="OP38" s="342">
        <f t="shared" si="102"/>
        <v>0</v>
      </c>
      <c r="OQ38" s="457"/>
      <c r="OR38" s="411"/>
      <c r="OS38" s="331"/>
      <c r="OT38" s="331"/>
      <c r="OU38" s="331"/>
      <c r="OV38" s="333"/>
      <c r="OW38" s="494" t="str">
        <f t="shared" si="103"/>
        <v/>
      </c>
      <c r="OX38" s="342">
        <f t="shared" si="104"/>
        <v>0</v>
      </c>
      <c r="OY38" s="457"/>
      <c r="OZ38" s="411"/>
      <c r="PA38" s="331"/>
      <c r="PB38" s="331"/>
      <c r="PC38" s="331"/>
      <c r="PD38" s="333"/>
      <c r="PE38" s="494" t="str">
        <f t="shared" si="105"/>
        <v/>
      </c>
      <c r="PF38" s="342">
        <f t="shared" si="106"/>
        <v>0</v>
      </c>
      <c r="PG38" s="411"/>
      <c r="PH38" s="331"/>
      <c r="PI38" s="331"/>
      <c r="PJ38" s="331"/>
      <c r="PK38" s="333"/>
      <c r="PL38" s="494" t="str">
        <f t="shared" si="107"/>
        <v/>
      </c>
      <c r="PM38" s="342">
        <f t="shared" si="108"/>
        <v>0</v>
      </c>
      <c r="PN38" s="457"/>
      <c r="PO38" s="411"/>
      <c r="PP38" s="331"/>
      <c r="PQ38" s="331"/>
      <c r="PR38" s="331"/>
      <c r="PS38" s="333"/>
      <c r="PT38" s="494" t="str">
        <f t="shared" si="109"/>
        <v/>
      </c>
      <c r="PU38" s="342">
        <f t="shared" si="110"/>
        <v>0</v>
      </c>
      <c r="PV38" s="411"/>
      <c r="PW38" s="331"/>
      <c r="PX38" s="331"/>
      <c r="PY38" s="331"/>
      <c r="PZ38" s="333"/>
      <c r="QA38" s="494" t="str">
        <f t="shared" si="111"/>
        <v/>
      </c>
      <c r="QB38" s="342">
        <f t="shared" si="112"/>
        <v>0</v>
      </c>
      <c r="QC38" s="411"/>
      <c r="QD38" s="331"/>
      <c r="QE38" s="331"/>
      <c r="QF38" s="331"/>
      <c r="QG38" s="333"/>
      <c r="QH38" s="494" t="str">
        <f t="shared" si="113"/>
        <v/>
      </c>
      <c r="QI38" s="342">
        <f t="shared" si="114"/>
        <v>0</v>
      </c>
      <c r="QJ38" s="457"/>
      <c r="QK38" s="411"/>
      <c r="QL38" s="331"/>
      <c r="QM38" s="331"/>
      <c r="QN38" s="331"/>
      <c r="QO38" s="333"/>
      <c r="QP38" s="494" t="str">
        <f t="shared" si="115"/>
        <v/>
      </c>
      <c r="QQ38" s="342">
        <f t="shared" si="116"/>
        <v>0</v>
      </c>
      <c r="QR38" s="411"/>
      <c r="QS38" s="331"/>
      <c r="QT38" s="331"/>
      <c r="QU38" s="331"/>
      <c r="QV38" s="333"/>
      <c r="QW38" s="494" t="str">
        <f t="shared" si="117"/>
        <v/>
      </c>
      <c r="QX38" s="342">
        <f t="shared" si="118"/>
        <v>0</v>
      </c>
      <c r="QY38" s="457"/>
      <c r="QZ38" s="411"/>
      <c r="RA38" s="331"/>
      <c r="RB38" s="331"/>
      <c r="RC38" s="331"/>
      <c r="RD38" s="333"/>
      <c r="RE38" s="494" t="str">
        <f t="shared" si="119"/>
        <v/>
      </c>
      <c r="RF38" s="342">
        <f t="shared" si="120"/>
        <v>0</v>
      </c>
      <c r="RG38" s="457"/>
      <c r="RH38" s="411"/>
      <c r="RI38" s="331"/>
      <c r="RJ38" s="331"/>
      <c r="RK38" s="331"/>
      <c r="RL38" s="333"/>
      <c r="RM38" s="494" t="str">
        <f t="shared" si="121"/>
        <v/>
      </c>
      <c r="RN38" s="342">
        <f t="shared" si="122"/>
        <v>0</v>
      </c>
      <c r="RO38" s="411"/>
      <c r="RP38" s="331"/>
      <c r="RQ38" s="331"/>
      <c r="RR38" s="331"/>
      <c r="RS38" s="333"/>
      <c r="RT38" s="494" t="str">
        <f t="shared" si="123"/>
        <v/>
      </c>
      <c r="RU38" s="342">
        <f t="shared" si="124"/>
        <v>0</v>
      </c>
      <c r="RV38" s="457"/>
      <c r="RW38" s="411"/>
      <c r="RX38" s="331"/>
      <c r="RY38" s="331"/>
      <c r="RZ38" s="331"/>
      <c r="SA38" s="333"/>
      <c r="SB38" s="494" t="str">
        <f t="shared" si="125"/>
        <v/>
      </c>
      <c r="SC38" s="342">
        <f t="shared" si="126"/>
        <v>0</v>
      </c>
      <c r="SD38" s="457"/>
      <c r="SE38" s="411"/>
      <c r="SF38" s="331"/>
      <c r="SG38" s="331"/>
      <c r="SH38" s="331"/>
      <c r="SI38" s="333"/>
      <c r="SJ38" s="494" t="str">
        <f t="shared" si="127"/>
        <v/>
      </c>
      <c r="SK38" s="342">
        <f t="shared" si="128"/>
        <v>0</v>
      </c>
      <c r="SL38" s="411"/>
      <c r="SM38" s="331"/>
      <c r="SN38" s="331"/>
      <c r="SO38" s="331"/>
      <c r="SP38" s="333"/>
      <c r="SQ38" s="494" t="str">
        <f t="shared" si="129"/>
        <v/>
      </c>
      <c r="SR38" s="342">
        <f t="shared" si="130"/>
        <v>0</v>
      </c>
      <c r="SS38" s="411"/>
      <c r="ST38" s="331"/>
      <c r="SU38" s="331"/>
      <c r="SV38" s="331"/>
      <c r="SW38" s="333"/>
      <c r="SX38" s="494" t="str">
        <f t="shared" si="131"/>
        <v/>
      </c>
      <c r="SY38" s="342">
        <f t="shared" si="132"/>
        <v>0</v>
      </c>
      <c r="SZ38" s="411"/>
      <c r="TA38" s="331"/>
      <c r="TB38" s="331"/>
      <c r="TC38" s="331"/>
      <c r="TD38" s="333"/>
      <c r="TE38" s="494" t="str">
        <f t="shared" si="133"/>
        <v/>
      </c>
      <c r="TF38" s="342">
        <f t="shared" si="134"/>
        <v>0</v>
      </c>
      <c r="TG38" s="411"/>
      <c r="TH38" s="331"/>
      <c r="TI38" s="331"/>
      <c r="TJ38" s="331"/>
      <c r="TK38" s="333"/>
      <c r="TL38" s="494" t="str">
        <f t="shared" si="135"/>
        <v/>
      </c>
      <c r="TM38" s="342">
        <f t="shared" si="136"/>
        <v>0</v>
      </c>
      <c r="TN38" s="411"/>
      <c r="TO38" s="331"/>
      <c r="TP38" s="331"/>
      <c r="TQ38" s="331"/>
      <c r="TR38" s="333"/>
      <c r="TS38" s="494" t="str">
        <f t="shared" si="137"/>
        <v/>
      </c>
      <c r="TT38" s="342">
        <f t="shared" si="138"/>
        <v>0</v>
      </c>
      <c r="TU38" s="411"/>
      <c r="TV38" s="331"/>
      <c r="TW38" s="331"/>
      <c r="TX38" s="331"/>
      <c r="TY38" s="333"/>
      <c r="TZ38" s="494" t="str">
        <f t="shared" si="139"/>
        <v/>
      </c>
      <c r="UA38" s="342">
        <f t="shared" si="140"/>
        <v>0</v>
      </c>
      <c r="UB38" s="457"/>
      <c r="UC38" s="411"/>
      <c r="UD38" s="331"/>
      <c r="UE38" s="331"/>
      <c r="UF38" s="331"/>
      <c r="UG38" s="333"/>
      <c r="UH38" s="494" t="str">
        <f t="shared" si="141"/>
        <v/>
      </c>
      <c r="UI38" s="342">
        <f t="shared" si="142"/>
        <v>0</v>
      </c>
      <c r="UJ38" s="457"/>
      <c r="UK38" s="411"/>
      <c r="UL38" s="331"/>
      <c r="UM38" s="331"/>
      <c r="UN38" s="331"/>
      <c r="UO38" s="333"/>
      <c r="UP38" s="494" t="str">
        <f t="shared" si="143"/>
        <v/>
      </c>
      <c r="UQ38" s="342">
        <f t="shared" si="144"/>
        <v>0</v>
      </c>
      <c r="UR38" s="457"/>
      <c r="US38" s="411"/>
      <c r="UT38" s="331"/>
      <c r="UU38" s="331"/>
      <c r="UV38" s="331"/>
      <c r="UW38" s="333"/>
      <c r="UX38" s="494" t="str">
        <f t="shared" si="145"/>
        <v/>
      </c>
      <c r="UY38" s="342">
        <f t="shared" si="146"/>
        <v>0</v>
      </c>
      <c r="UZ38" s="457"/>
      <c r="VA38" s="411"/>
      <c r="VB38" s="331"/>
      <c r="VC38" s="331"/>
      <c r="VD38" s="331"/>
      <c r="VE38" s="333"/>
      <c r="VF38" s="494" t="str">
        <f t="shared" si="147"/>
        <v/>
      </c>
      <c r="VG38" s="342">
        <f t="shared" si="148"/>
        <v>0</v>
      </c>
      <c r="VH38" s="457"/>
      <c r="VI38" s="411"/>
      <c r="VJ38" s="331"/>
      <c r="VK38" s="331"/>
      <c r="VL38" s="331"/>
      <c r="VM38" s="333"/>
      <c r="VN38" s="494" t="str">
        <f t="shared" si="149"/>
        <v/>
      </c>
      <c r="VO38" s="342">
        <f t="shared" si="150"/>
        <v>0</v>
      </c>
      <c r="VP38" s="457"/>
      <c r="VQ38" s="411"/>
      <c r="VR38" s="331"/>
      <c r="VS38" s="331"/>
      <c r="VT38" s="331"/>
      <c r="VU38" s="333"/>
      <c r="VV38" s="494" t="str">
        <f t="shared" si="151"/>
        <v/>
      </c>
      <c r="VW38" s="342">
        <f t="shared" si="152"/>
        <v>0</v>
      </c>
      <c r="VX38" s="411"/>
      <c r="VY38" s="331"/>
      <c r="VZ38" s="331"/>
      <c r="WA38" s="331"/>
      <c r="WB38" s="333"/>
      <c r="WC38" s="494" t="str">
        <f t="shared" si="153"/>
        <v/>
      </c>
      <c r="WD38" s="342">
        <f t="shared" si="154"/>
        <v>0</v>
      </c>
      <c r="WE38" s="457"/>
      <c r="WF38" s="411"/>
      <c r="WG38" s="331"/>
      <c r="WH38" s="331"/>
      <c r="WI38" s="331"/>
      <c r="WJ38" s="333"/>
      <c r="WK38" s="494" t="str">
        <f t="shared" si="155"/>
        <v/>
      </c>
      <c r="WL38" s="342">
        <f t="shared" si="156"/>
        <v>0</v>
      </c>
      <c r="WM38" s="457"/>
      <c r="WN38" s="411"/>
      <c r="WO38" s="331"/>
      <c r="WP38" s="331"/>
      <c r="WQ38" s="331"/>
      <c r="WR38" s="333"/>
      <c r="WS38" s="494" t="str">
        <f t="shared" si="157"/>
        <v/>
      </c>
      <c r="WT38" s="342">
        <f t="shared" si="158"/>
        <v>0</v>
      </c>
      <c r="WU38" s="457"/>
      <c r="WV38" s="411"/>
      <c r="WW38" s="331"/>
      <c r="WX38" s="331"/>
      <c r="WY38" s="331"/>
      <c r="WZ38" s="333"/>
      <c r="XA38" s="494" t="str">
        <f t="shared" si="159"/>
        <v/>
      </c>
      <c r="XB38" s="342">
        <f t="shared" si="160"/>
        <v>0</v>
      </c>
      <c r="XC38" s="428">
        <v>0</v>
      </c>
    </row>
    <row r="39" spans="1:627" outlineLevel="1" x14ac:dyDescent="0.25">
      <c r="A39" s="5"/>
      <c r="B39" s="5"/>
      <c r="C39" s="485" t="s">
        <v>1732</v>
      </c>
      <c r="D39" s="272">
        <v>43426</v>
      </c>
      <c r="E39" s="444"/>
      <c r="F39" s="288" t="s">
        <v>227</v>
      </c>
      <c r="G39" s="331">
        <v>9</v>
      </c>
      <c r="H39" s="331">
        <v>18</v>
      </c>
      <c r="I39" s="331">
        <v>1</v>
      </c>
      <c r="J39" s="333"/>
      <c r="K39" s="333"/>
      <c r="L39" s="342">
        <f t="shared" si="0"/>
        <v>8</v>
      </c>
      <c r="M39" s="457"/>
      <c r="N39" s="411"/>
      <c r="O39" s="331"/>
      <c r="P39" s="331"/>
      <c r="Q39" s="331"/>
      <c r="R39" s="333"/>
      <c r="S39" s="494" t="str">
        <f t="shared" si="1"/>
        <v/>
      </c>
      <c r="T39" s="342">
        <f t="shared" si="2"/>
        <v>0</v>
      </c>
      <c r="U39" s="457"/>
      <c r="V39" s="411"/>
      <c r="W39" s="331"/>
      <c r="X39" s="331"/>
      <c r="Y39" s="331"/>
      <c r="Z39" s="333"/>
      <c r="AA39" s="494" t="str">
        <f t="shared" si="3"/>
        <v/>
      </c>
      <c r="AB39" s="342">
        <f t="shared" si="4"/>
        <v>0</v>
      </c>
      <c r="AC39" s="457"/>
      <c r="AD39" s="411"/>
      <c r="AE39" s="331"/>
      <c r="AF39" s="331"/>
      <c r="AG39" s="331"/>
      <c r="AH39" s="333"/>
      <c r="AI39" s="494" t="str">
        <f t="shared" si="5"/>
        <v/>
      </c>
      <c r="AJ39" s="342">
        <f t="shared" si="6"/>
        <v>0</v>
      </c>
      <c r="AK39" s="457"/>
      <c r="AL39" s="411"/>
      <c r="AM39" s="331"/>
      <c r="AN39" s="331"/>
      <c r="AO39" s="331"/>
      <c r="AP39" s="333"/>
      <c r="AQ39" s="494" t="str">
        <f t="shared" si="7"/>
        <v/>
      </c>
      <c r="AR39" s="342">
        <f t="shared" si="8"/>
        <v>0</v>
      </c>
      <c r="AS39" s="411"/>
      <c r="AT39" s="331"/>
      <c r="AU39" s="331"/>
      <c r="AV39" s="331"/>
      <c r="AW39" s="333"/>
      <c r="AX39" s="494" t="str">
        <f t="shared" si="9"/>
        <v/>
      </c>
      <c r="AY39" s="342">
        <f t="shared" si="10"/>
        <v>0</v>
      </c>
      <c r="AZ39" s="457"/>
      <c r="BA39" s="411"/>
      <c r="BB39" s="331"/>
      <c r="BC39" s="331"/>
      <c r="BD39" s="331"/>
      <c r="BE39" s="333"/>
      <c r="BF39" s="494" t="str">
        <f t="shared" si="11"/>
        <v/>
      </c>
      <c r="BG39" s="342">
        <f t="shared" si="12"/>
        <v>0</v>
      </c>
      <c r="BH39" s="411"/>
      <c r="BI39" s="331"/>
      <c r="BJ39" s="331"/>
      <c r="BK39" s="331"/>
      <c r="BL39" s="333"/>
      <c r="BM39" s="494" t="str">
        <f t="shared" si="13"/>
        <v/>
      </c>
      <c r="BN39" s="342">
        <f t="shared" si="14"/>
        <v>0</v>
      </c>
      <c r="BO39" s="457"/>
      <c r="BP39" s="411"/>
      <c r="BQ39" s="331"/>
      <c r="BR39" s="331"/>
      <c r="BS39" s="331"/>
      <c r="BT39" s="333"/>
      <c r="BU39" s="494" t="str">
        <f t="shared" si="15"/>
        <v/>
      </c>
      <c r="BV39" s="342">
        <f t="shared" si="16"/>
        <v>0</v>
      </c>
      <c r="BW39" s="457"/>
      <c r="BX39" s="411"/>
      <c r="BY39" s="331"/>
      <c r="BZ39" s="331"/>
      <c r="CA39" s="331"/>
      <c r="CB39" s="333"/>
      <c r="CC39" s="494" t="str">
        <f t="shared" si="17"/>
        <v/>
      </c>
      <c r="CD39" s="342">
        <f t="shared" si="18"/>
        <v>0</v>
      </c>
      <c r="CE39" s="457"/>
      <c r="CF39" s="411"/>
      <c r="CG39" s="331"/>
      <c r="CH39" s="331"/>
      <c r="CI39" s="331"/>
      <c r="CJ39" s="333"/>
      <c r="CK39" s="494" t="str">
        <f t="shared" si="19"/>
        <v/>
      </c>
      <c r="CL39" s="342">
        <f t="shared" si="20"/>
        <v>0</v>
      </c>
      <c r="CM39" s="457"/>
      <c r="CN39" s="411"/>
      <c r="CO39" s="331"/>
      <c r="CP39" s="331"/>
      <c r="CQ39" s="331"/>
      <c r="CR39" s="333"/>
      <c r="CS39" s="494" t="str">
        <f t="shared" si="21"/>
        <v/>
      </c>
      <c r="CT39" s="342">
        <f t="shared" si="22"/>
        <v>0</v>
      </c>
      <c r="CU39" s="457"/>
      <c r="CV39" s="411"/>
      <c r="CW39" s="331"/>
      <c r="CX39" s="331"/>
      <c r="CY39" s="331"/>
      <c r="CZ39" s="333"/>
      <c r="DA39" s="494" t="str">
        <f t="shared" si="23"/>
        <v/>
      </c>
      <c r="DB39" s="342">
        <f t="shared" si="24"/>
        <v>0</v>
      </c>
      <c r="DC39" s="457"/>
      <c r="DD39" s="411"/>
      <c r="DE39" s="331"/>
      <c r="DF39" s="331"/>
      <c r="DG39" s="331"/>
      <c r="DH39" s="333"/>
      <c r="DI39" s="494" t="str">
        <f t="shared" si="25"/>
        <v/>
      </c>
      <c r="DJ39" s="342">
        <f t="shared" si="26"/>
        <v>0</v>
      </c>
      <c r="DK39" s="457"/>
      <c r="DL39" s="411"/>
      <c r="DM39" s="331"/>
      <c r="DN39" s="331"/>
      <c r="DO39" s="331"/>
      <c r="DP39" s="333"/>
      <c r="DQ39" s="494" t="str">
        <f t="shared" si="27"/>
        <v/>
      </c>
      <c r="DR39" s="342">
        <f t="shared" si="28"/>
        <v>0</v>
      </c>
      <c r="DS39" s="457"/>
      <c r="DT39" s="411"/>
      <c r="DU39" s="331"/>
      <c r="DV39" s="331"/>
      <c r="DW39" s="331"/>
      <c r="DX39" s="333"/>
      <c r="DY39" s="494" t="str">
        <f t="shared" si="29"/>
        <v/>
      </c>
      <c r="DZ39" s="342">
        <f t="shared" si="30"/>
        <v>0</v>
      </c>
      <c r="EA39" s="457"/>
      <c r="EB39" s="411"/>
      <c r="EC39" s="331"/>
      <c r="ED39" s="331"/>
      <c r="EE39" s="331"/>
      <c r="EF39" s="333"/>
      <c r="EG39" s="494" t="str">
        <f t="shared" si="31"/>
        <v/>
      </c>
      <c r="EH39" s="342">
        <f t="shared" si="32"/>
        <v>0</v>
      </c>
      <c r="EI39" s="457"/>
      <c r="EJ39" s="411"/>
      <c r="EK39" s="331"/>
      <c r="EL39" s="331"/>
      <c r="EM39" s="331"/>
      <c r="EN39" s="331"/>
      <c r="EO39" s="494" t="str">
        <f t="shared" si="33"/>
        <v/>
      </c>
      <c r="EP39" s="342">
        <f t="shared" si="34"/>
        <v>0</v>
      </c>
      <c r="EQ39" s="457"/>
      <c r="ER39" s="411"/>
      <c r="ES39" s="331"/>
      <c r="ET39" s="331"/>
      <c r="EU39" s="331"/>
      <c r="EV39" s="333"/>
      <c r="EW39" s="494" t="str">
        <f t="shared" si="35"/>
        <v/>
      </c>
      <c r="EX39" s="342">
        <f t="shared" si="36"/>
        <v>0</v>
      </c>
      <c r="EY39" s="457"/>
      <c r="EZ39" s="411" t="s">
        <v>229</v>
      </c>
      <c r="FA39" s="331">
        <v>9</v>
      </c>
      <c r="FB39" s="331">
        <v>18</v>
      </c>
      <c r="FC39" s="331">
        <v>0.5</v>
      </c>
      <c r="FD39" s="333"/>
      <c r="FE39" s="494" t="str">
        <f t="shared" si="37"/>
        <v>Marina</v>
      </c>
      <c r="FF39" s="342">
        <f t="shared" si="38"/>
        <v>8.5</v>
      </c>
      <c r="FG39" s="457"/>
      <c r="FH39" s="411"/>
      <c r="FI39" s="331"/>
      <c r="FJ39" s="331"/>
      <c r="FK39" s="331"/>
      <c r="FL39" s="333"/>
      <c r="FM39" s="494" t="str">
        <f t="shared" si="39"/>
        <v/>
      </c>
      <c r="FN39" s="342">
        <f t="shared" si="40"/>
        <v>0</v>
      </c>
      <c r="FO39" s="457"/>
      <c r="FP39" s="411"/>
      <c r="FQ39" s="331"/>
      <c r="FR39" s="331"/>
      <c r="FS39" s="331"/>
      <c r="FT39" s="333"/>
      <c r="FU39" s="494" t="str">
        <f t="shared" si="41"/>
        <v/>
      </c>
      <c r="FV39" s="342">
        <f t="shared" si="42"/>
        <v>0</v>
      </c>
      <c r="FW39" s="457"/>
      <c r="FX39" s="411"/>
      <c r="FY39" s="331"/>
      <c r="FZ39" s="331"/>
      <c r="GA39" s="331"/>
      <c r="GB39" s="333"/>
      <c r="GC39" s="494" t="str">
        <f t="shared" si="43"/>
        <v/>
      </c>
      <c r="GD39" s="342">
        <f t="shared" si="44"/>
        <v>0</v>
      </c>
      <c r="GE39" s="411"/>
      <c r="GF39" s="331"/>
      <c r="GG39" s="331"/>
      <c r="GH39" s="331"/>
      <c r="GI39" s="333"/>
      <c r="GJ39" s="494" t="str">
        <f t="shared" si="45"/>
        <v/>
      </c>
      <c r="GK39" s="342">
        <f t="shared" si="46"/>
        <v>0</v>
      </c>
      <c r="GL39" s="411"/>
      <c r="GM39" s="331"/>
      <c r="GN39" s="331"/>
      <c r="GO39" s="331"/>
      <c r="GP39" s="333"/>
      <c r="GQ39" s="494" t="str">
        <f t="shared" si="47"/>
        <v/>
      </c>
      <c r="GR39" s="342">
        <f t="shared" si="48"/>
        <v>0</v>
      </c>
      <c r="GS39" s="411"/>
      <c r="GT39" s="331"/>
      <c r="GU39" s="331"/>
      <c r="GV39" s="331"/>
      <c r="GW39" s="333"/>
      <c r="GX39" s="494" t="str">
        <f t="shared" si="49"/>
        <v/>
      </c>
      <c r="GY39" s="342">
        <f t="shared" si="50"/>
        <v>0</v>
      </c>
      <c r="GZ39" s="457"/>
      <c r="HA39" s="411"/>
      <c r="HB39" s="331"/>
      <c r="HC39" s="331"/>
      <c r="HD39" s="331"/>
      <c r="HE39" s="333"/>
      <c r="HF39" s="494" t="str">
        <f t="shared" si="51"/>
        <v/>
      </c>
      <c r="HG39" s="342">
        <f t="shared" si="52"/>
        <v>0</v>
      </c>
      <c r="HH39" s="457"/>
      <c r="HI39" s="411"/>
      <c r="HJ39" s="331"/>
      <c r="HK39" s="331"/>
      <c r="HL39" s="331"/>
      <c r="HM39" s="333"/>
      <c r="HN39" s="494" t="str">
        <f t="shared" si="53"/>
        <v/>
      </c>
      <c r="HO39" s="342">
        <f t="shared" si="54"/>
        <v>0</v>
      </c>
      <c r="HP39" s="457"/>
      <c r="HQ39" s="411"/>
      <c r="HR39" s="331"/>
      <c r="HS39" s="331"/>
      <c r="HT39" s="331"/>
      <c r="HU39" s="333"/>
      <c r="HV39" s="494" t="str">
        <f t="shared" si="55"/>
        <v/>
      </c>
      <c r="HW39" s="342">
        <f t="shared" si="56"/>
        <v>0</v>
      </c>
      <c r="HX39" s="457"/>
      <c r="HY39" s="411"/>
      <c r="HZ39" s="331"/>
      <c r="IA39" s="331"/>
      <c r="IB39" s="331"/>
      <c r="IC39" s="333"/>
      <c r="ID39" s="494" t="str">
        <f t="shared" si="57"/>
        <v/>
      </c>
      <c r="IE39" s="342">
        <f t="shared" si="58"/>
        <v>0</v>
      </c>
      <c r="IF39" s="457"/>
      <c r="IG39" s="411"/>
      <c r="IH39" s="331"/>
      <c r="II39" s="331"/>
      <c r="IJ39" s="331"/>
      <c r="IK39" s="333"/>
      <c r="IL39" s="494" t="str">
        <f t="shared" si="59"/>
        <v/>
      </c>
      <c r="IM39" s="342">
        <f t="shared" si="60"/>
        <v>0</v>
      </c>
      <c r="IN39" s="457"/>
      <c r="IO39" s="411"/>
      <c r="IP39" s="331"/>
      <c r="IQ39" s="331"/>
      <c r="IR39" s="331"/>
      <c r="IS39" s="333"/>
      <c r="IT39" s="494" t="str">
        <f t="shared" si="61"/>
        <v/>
      </c>
      <c r="IU39" s="342">
        <f t="shared" si="62"/>
        <v>0</v>
      </c>
      <c r="IV39" s="457"/>
      <c r="IW39" s="411"/>
      <c r="IX39" s="331"/>
      <c r="IY39" s="331"/>
      <c r="IZ39" s="331"/>
      <c r="JA39" s="333"/>
      <c r="JB39" s="494" t="str">
        <f t="shared" si="63"/>
        <v/>
      </c>
      <c r="JC39" s="342">
        <f t="shared" si="64"/>
        <v>0</v>
      </c>
      <c r="JD39" s="457"/>
      <c r="JE39" s="411"/>
      <c r="JF39" s="331"/>
      <c r="JG39" s="331"/>
      <c r="JH39" s="331"/>
      <c r="JI39" s="333"/>
      <c r="JJ39" s="494" t="str">
        <f t="shared" si="65"/>
        <v/>
      </c>
      <c r="JK39" s="342">
        <f t="shared" si="66"/>
        <v>0</v>
      </c>
      <c r="JL39" s="457"/>
      <c r="JM39" s="411"/>
      <c r="JN39" s="331"/>
      <c r="JO39" s="331"/>
      <c r="JP39" s="331"/>
      <c r="JQ39" s="333"/>
      <c r="JR39" s="494" t="str">
        <f t="shared" si="67"/>
        <v/>
      </c>
      <c r="JS39" s="342">
        <f t="shared" si="68"/>
        <v>0</v>
      </c>
      <c r="JT39" s="457"/>
      <c r="JU39" s="411"/>
      <c r="JV39" s="331"/>
      <c r="JW39" s="331"/>
      <c r="JX39" s="331"/>
      <c r="JY39" s="333"/>
      <c r="JZ39" s="494" t="str">
        <f t="shared" si="69"/>
        <v/>
      </c>
      <c r="KA39" s="342">
        <f t="shared" si="70"/>
        <v>0</v>
      </c>
      <c r="KB39" s="457"/>
      <c r="KC39" s="411" t="s">
        <v>226</v>
      </c>
      <c r="KD39" s="331">
        <v>9</v>
      </c>
      <c r="KE39" s="331">
        <v>18</v>
      </c>
      <c r="KF39" s="331">
        <v>1</v>
      </c>
      <c r="KG39" s="333"/>
      <c r="KH39" s="494" t="str">
        <f t="shared" si="71"/>
        <v>Julie</v>
      </c>
      <c r="KI39" s="342">
        <f t="shared" si="72"/>
        <v>8</v>
      </c>
      <c r="KJ39" s="411"/>
      <c r="KK39" s="331"/>
      <c r="KL39" s="331"/>
      <c r="KM39" s="331"/>
      <c r="KN39" s="333"/>
      <c r="KO39" s="494" t="str">
        <f t="shared" si="73"/>
        <v/>
      </c>
      <c r="KP39" s="342">
        <f t="shared" si="74"/>
        <v>0</v>
      </c>
      <c r="KQ39" s="411"/>
      <c r="KR39" s="331"/>
      <c r="KS39" s="331"/>
      <c r="KT39" s="331"/>
      <c r="KU39" s="333"/>
      <c r="KV39" s="494" t="str">
        <f t="shared" si="75"/>
        <v/>
      </c>
      <c r="KW39" s="342">
        <f t="shared" si="76"/>
        <v>0</v>
      </c>
      <c r="KX39" s="411"/>
      <c r="KY39" s="331"/>
      <c r="KZ39" s="331"/>
      <c r="LA39" s="331"/>
      <c r="LB39" s="333"/>
      <c r="LC39" s="494" t="str">
        <f t="shared" si="77"/>
        <v/>
      </c>
      <c r="LD39" s="342">
        <f t="shared" si="78"/>
        <v>0</v>
      </c>
      <c r="LE39" s="411"/>
      <c r="LF39" s="331"/>
      <c r="LG39" s="331"/>
      <c r="LH39" s="331"/>
      <c r="LI39" s="333"/>
      <c r="LJ39" s="494" t="str">
        <f t="shared" si="79"/>
        <v/>
      </c>
      <c r="LK39" s="342">
        <f t="shared" si="80"/>
        <v>0</v>
      </c>
      <c r="LL39" s="411"/>
      <c r="LM39" s="331"/>
      <c r="LN39" s="331"/>
      <c r="LO39" s="331"/>
      <c r="LP39" s="333"/>
      <c r="LQ39" s="494" t="str">
        <f t="shared" si="81"/>
        <v/>
      </c>
      <c r="LR39" s="342">
        <f t="shared" si="82"/>
        <v>0</v>
      </c>
      <c r="LS39" s="411"/>
      <c r="LT39" s="331"/>
      <c r="LU39" s="331"/>
      <c r="LV39" s="331"/>
      <c r="LW39" s="333"/>
      <c r="LX39" s="494" t="str">
        <f t="shared" si="83"/>
        <v/>
      </c>
      <c r="LY39" s="342">
        <f t="shared" si="84"/>
        <v>0</v>
      </c>
      <c r="LZ39" s="411"/>
      <c r="MA39" s="331"/>
      <c r="MB39" s="331"/>
      <c r="MC39" s="331"/>
      <c r="MD39" s="333"/>
      <c r="ME39" s="494" t="str">
        <f t="shared" si="85"/>
        <v/>
      </c>
      <c r="MF39" s="342">
        <f t="shared" si="86"/>
        <v>0</v>
      </c>
      <c r="MG39" s="457"/>
      <c r="MH39" s="411"/>
      <c r="MI39" s="331"/>
      <c r="MJ39" s="331"/>
      <c r="MK39" s="331"/>
      <c r="ML39" s="333"/>
      <c r="MM39" s="494" t="str">
        <f t="shared" si="87"/>
        <v/>
      </c>
      <c r="MN39" s="342">
        <f t="shared" si="88"/>
        <v>0</v>
      </c>
      <c r="MO39" s="411"/>
      <c r="MP39" s="331"/>
      <c r="MQ39" s="331"/>
      <c r="MR39" s="331"/>
      <c r="MS39" s="333"/>
      <c r="MT39" s="494" t="str">
        <f t="shared" si="89"/>
        <v/>
      </c>
      <c r="MU39" s="342">
        <f t="shared" si="90"/>
        <v>0</v>
      </c>
      <c r="MV39" s="457"/>
      <c r="MW39" s="411"/>
      <c r="MX39" s="331"/>
      <c r="MY39" s="331"/>
      <c r="MZ39" s="331"/>
      <c r="NA39" s="333"/>
      <c r="NB39" s="494" t="str">
        <f t="shared" si="91"/>
        <v/>
      </c>
      <c r="NC39" s="342">
        <f t="shared" si="92"/>
        <v>0</v>
      </c>
      <c r="ND39" s="457"/>
      <c r="NE39" s="411"/>
      <c r="NF39" s="331"/>
      <c r="NG39" s="331"/>
      <c r="NH39" s="331"/>
      <c r="NI39" s="333"/>
      <c r="NJ39" s="494" t="str">
        <f t="shared" si="93"/>
        <v/>
      </c>
      <c r="NK39" s="342">
        <f t="shared" si="94"/>
        <v>0</v>
      </c>
      <c r="NL39" s="457"/>
      <c r="NM39" s="411"/>
      <c r="NN39" s="331"/>
      <c r="NO39" s="331"/>
      <c r="NP39" s="331"/>
      <c r="NQ39" s="333"/>
      <c r="NR39" s="494" t="str">
        <f t="shared" si="95"/>
        <v/>
      </c>
      <c r="NS39" s="342">
        <f t="shared" si="96"/>
        <v>0</v>
      </c>
      <c r="NT39" s="411"/>
      <c r="NU39" s="331"/>
      <c r="NV39" s="331"/>
      <c r="NW39" s="331"/>
      <c r="NX39" s="333"/>
      <c r="NY39" s="494" t="str">
        <f t="shared" si="97"/>
        <v/>
      </c>
      <c r="NZ39" s="342">
        <f t="shared" si="98"/>
        <v>0</v>
      </c>
      <c r="OA39" s="457"/>
      <c r="OB39" s="411"/>
      <c r="OC39" s="331"/>
      <c r="OD39" s="331"/>
      <c r="OE39" s="331"/>
      <c r="OF39" s="333"/>
      <c r="OG39" s="494" t="str">
        <f t="shared" si="99"/>
        <v/>
      </c>
      <c r="OH39" s="342">
        <f t="shared" si="100"/>
        <v>0</v>
      </c>
      <c r="OI39" s="457"/>
      <c r="OJ39" s="411"/>
      <c r="OK39" s="331"/>
      <c r="OL39" s="331"/>
      <c r="OM39" s="331"/>
      <c r="ON39" s="333"/>
      <c r="OO39" s="494" t="str">
        <f t="shared" si="101"/>
        <v/>
      </c>
      <c r="OP39" s="342">
        <f t="shared" si="102"/>
        <v>0</v>
      </c>
      <c r="OQ39" s="457"/>
      <c r="OR39" s="411"/>
      <c r="OS39" s="331"/>
      <c r="OT39" s="331"/>
      <c r="OU39" s="331"/>
      <c r="OV39" s="333"/>
      <c r="OW39" s="494" t="str">
        <f t="shared" si="103"/>
        <v/>
      </c>
      <c r="OX39" s="342">
        <f t="shared" si="104"/>
        <v>0</v>
      </c>
      <c r="OY39" s="457"/>
      <c r="OZ39" s="411"/>
      <c r="PA39" s="331"/>
      <c r="PB39" s="331"/>
      <c r="PC39" s="331"/>
      <c r="PD39" s="333"/>
      <c r="PE39" s="494" t="str">
        <f t="shared" si="105"/>
        <v/>
      </c>
      <c r="PF39" s="342">
        <f t="shared" si="106"/>
        <v>0</v>
      </c>
      <c r="PG39" s="411"/>
      <c r="PH39" s="331"/>
      <c r="PI39" s="331"/>
      <c r="PJ39" s="331"/>
      <c r="PK39" s="333"/>
      <c r="PL39" s="494" t="str">
        <f t="shared" si="107"/>
        <v/>
      </c>
      <c r="PM39" s="342">
        <f t="shared" si="108"/>
        <v>0</v>
      </c>
      <c r="PN39" s="457"/>
      <c r="PO39" s="411"/>
      <c r="PP39" s="331"/>
      <c r="PQ39" s="331"/>
      <c r="PR39" s="331"/>
      <c r="PS39" s="333"/>
      <c r="PT39" s="494" t="str">
        <f t="shared" si="109"/>
        <v/>
      </c>
      <c r="PU39" s="342">
        <f t="shared" si="110"/>
        <v>0</v>
      </c>
      <c r="PV39" s="411" t="s">
        <v>1858</v>
      </c>
      <c r="PW39" s="331">
        <v>11</v>
      </c>
      <c r="PX39" s="331">
        <v>19</v>
      </c>
      <c r="PY39" s="331"/>
      <c r="PZ39" s="333">
        <v>1</v>
      </c>
      <c r="QA39" s="494" t="str">
        <f t="shared" si="111"/>
        <v>Giulia</v>
      </c>
      <c r="QB39" s="342">
        <f t="shared" si="112"/>
        <v>7</v>
      </c>
      <c r="QC39" s="411"/>
      <c r="QD39" s="331"/>
      <c r="QE39" s="331"/>
      <c r="QF39" s="331"/>
      <c r="QG39" s="333"/>
      <c r="QH39" s="494" t="str">
        <f t="shared" si="113"/>
        <v/>
      </c>
      <c r="QI39" s="342">
        <f t="shared" si="114"/>
        <v>0</v>
      </c>
      <c r="QJ39" s="457"/>
      <c r="QK39" s="411"/>
      <c r="QL39" s="331"/>
      <c r="QM39" s="331"/>
      <c r="QN39" s="331"/>
      <c r="QO39" s="333"/>
      <c r="QP39" s="494" t="str">
        <f t="shared" si="115"/>
        <v/>
      </c>
      <c r="QQ39" s="342">
        <f t="shared" si="116"/>
        <v>0</v>
      </c>
      <c r="QR39" s="411"/>
      <c r="QS39" s="331"/>
      <c r="QT39" s="331"/>
      <c r="QU39" s="331"/>
      <c r="QV39" s="333"/>
      <c r="QW39" s="494" t="str">
        <f t="shared" si="117"/>
        <v/>
      </c>
      <c r="QX39" s="342">
        <f t="shared" si="118"/>
        <v>0</v>
      </c>
      <c r="QY39" s="457"/>
      <c r="QZ39" s="411"/>
      <c r="RA39" s="331"/>
      <c r="RB39" s="331"/>
      <c r="RC39" s="331"/>
      <c r="RD39" s="333"/>
      <c r="RE39" s="494" t="str">
        <f t="shared" si="119"/>
        <v/>
      </c>
      <c r="RF39" s="342">
        <f t="shared" si="120"/>
        <v>0</v>
      </c>
      <c r="RG39" s="457"/>
      <c r="RH39" s="411"/>
      <c r="RI39" s="331"/>
      <c r="RJ39" s="331"/>
      <c r="RK39" s="331"/>
      <c r="RL39" s="333"/>
      <c r="RM39" s="494" t="str">
        <f t="shared" si="121"/>
        <v/>
      </c>
      <c r="RN39" s="342">
        <f t="shared" si="122"/>
        <v>0</v>
      </c>
      <c r="RO39" s="411"/>
      <c r="RP39" s="331"/>
      <c r="RQ39" s="331"/>
      <c r="RR39" s="331"/>
      <c r="RS39" s="333"/>
      <c r="RT39" s="494" t="str">
        <f t="shared" si="123"/>
        <v/>
      </c>
      <c r="RU39" s="342">
        <f t="shared" si="124"/>
        <v>0</v>
      </c>
      <c r="RV39" s="457"/>
      <c r="RW39" s="411"/>
      <c r="RX39" s="331"/>
      <c r="RY39" s="331"/>
      <c r="RZ39" s="331"/>
      <c r="SA39" s="333"/>
      <c r="SB39" s="494" t="str">
        <f t="shared" si="125"/>
        <v/>
      </c>
      <c r="SC39" s="342">
        <f t="shared" si="126"/>
        <v>0</v>
      </c>
      <c r="SD39" s="457"/>
      <c r="SE39" s="411"/>
      <c r="SF39" s="331"/>
      <c r="SG39" s="331"/>
      <c r="SH39" s="331"/>
      <c r="SI39" s="333"/>
      <c r="SJ39" s="494" t="str">
        <f t="shared" si="127"/>
        <v/>
      </c>
      <c r="SK39" s="342">
        <f t="shared" si="128"/>
        <v>0</v>
      </c>
      <c r="SL39" s="411"/>
      <c r="SM39" s="331"/>
      <c r="SN39" s="331"/>
      <c r="SO39" s="331"/>
      <c r="SP39" s="333"/>
      <c r="SQ39" s="494" t="str">
        <f t="shared" si="129"/>
        <v/>
      </c>
      <c r="SR39" s="342">
        <f t="shared" si="130"/>
        <v>0</v>
      </c>
      <c r="SS39" s="411"/>
      <c r="ST39" s="331"/>
      <c r="SU39" s="331"/>
      <c r="SV39" s="331"/>
      <c r="SW39" s="333"/>
      <c r="SX39" s="494" t="str">
        <f t="shared" si="131"/>
        <v/>
      </c>
      <c r="SY39" s="342">
        <f t="shared" si="132"/>
        <v>0</v>
      </c>
      <c r="SZ39" s="411"/>
      <c r="TA39" s="331"/>
      <c r="TB39" s="331"/>
      <c r="TC39" s="331"/>
      <c r="TD39" s="333"/>
      <c r="TE39" s="494" t="str">
        <f t="shared" si="133"/>
        <v/>
      </c>
      <c r="TF39" s="342">
        <f t="shared" si="134"/>
        <v>0</v>
      </c>
      <c r="TG39" s="411"/>
      <c r="TH39" s="331"/>
      <c r="TI39" s="331"/>
      <c r="TJ39" s="331"/>
      <c r="TK39" s="333"/>
      <c r="TL39" s="494" t="str">
        <f t="shared" si="135"/>
        <v/>
      </c>
      <c r="TM39" s="342">
        <f t="shared" si="136"/>
        <v>0</v>
      </c>
      <c r="TN39" s="411"/>
      <c r="TO39" s="331"/>
      <c r="TP39" s="331"/>
      <c r="TQ39" s="331"/>
      <c r="TR39" s="333"/>
      <c r="TS39" s="494" t="str">
        <f t="shared" si="137"/>
        <v/>
      </c>
      <c r="TT39" s="342">
        <f t="shared" si="138"/>
        <v>0</v>
      </c>
      <c r="TU39" s="411"/>
      <c r="TV39" s="331"/>
      <c r="TW39" s="331"/>
      <c r="TX39" s="331"/>
      <c r="TY39" s="333"/>
      <c r="TZ39" s="494" t="str">
        <f t="shared" si="139"/>
        <v/>
      </c>
      <c r="UA39" s="342">
        <f t="shared" si="140"/>
        <v>0</v>
      </c>
      <c r="UB39" s="457"/>
      <c r="UC39" s="411"/>
      <c r="UD39" s="331"/>
      <c r="UE39" s="331"/>
      <c r="UF39" s="331"/>
      <c r="UG39" s="333"/>
      <c r="UH39" s="494" t="str">
        <f t="shared" si="141"/>
        <v/>
      </c>
      <c r="UI39" s="342">
        <f t="shared" si="142"/>
        <v>0</v>
      </c>
      <c r="UJ39" s="457"/>
      <c r="UK39" s="411"/>
      <c r="UL39" s="331"/>
      <c r="UM39" s="331"/>
      <c r="UN39" s="331"/>
      <c r="UO39" s="333"/>
      <c r="UP39" s="494" t="str">
        <f t="shared" si="143"/>
        <v/>
      </c>
      <c r="UQ39" s="342">
        <f t="shared" si="144"/>
        <v>0</v>
      </c>
      <c r="UR39" s="457"/>
      <c r="US39" s="411"/>
      <c r="UT39" s="331"/>
      <c r="UU39" s="331"/>
      <c r="UV39" s="331"/>
      <c r="UW39" s="333"/>
      <c r="UX39" s="494" t="str">
        <f t="shared" si="145"/>
        <v/>
      </c>
      <c r="UY39" s="342">
        <f t="shared" si="146"/>
        <v>0</v>
      </c>
      <c r="UZ39" s="457"/>
      <c r="VA39" s="411"/>
      <c r="VB39" s="331"/>
      <c r="VC39" s="331"/>
      <c r="VD39" s="331"/>
      <c r="VE39" s="333"/>
      <c r="VF39" s="494" t="str">
        <f t="shared" si="147"/>
        <v/>
      </c>
      <c r="VG39" s="342">
        <f t="shared" si="148"/>
        <v>0</v>
      </c>
      <c r="VH39" s="457"/>
      <c r="VI39" s="411"/>
      <c r="VJ39" s="331"/>
      <c r="VK39" s="331"/>
      <c r="VL39" s="331"/>
      <c r="VM39" s="333"/>
      <c r="VN39" s="494" t="str">
        <f t="shared" si="149"/>
        <v/>
      </c>
      <c r="VO39" s="342">
        <f t="shared" si="150"/>
        <v>0</v>
      </c>
      <c r="VP39" s="457"/>
      <c r="VQ39" s="411"/>
      <c r="VR39" s="331"/>
      <c r="VS39" s="331"/>
      <c r="VT39" s="331"/>
      <c r="VU39" s="333"/>
      <c r="VV39" s="494" t="str">
        <f t="shared" si="151"/>
        <v/>
      </c>
      <c r="VW39" s="342">
        <f t="shared" si="152"/>
        <v>0</v>
      </c>
      <c r="VX39" s="411"/>
      <c r="VY39" s="331"/>
      <c r="VZ39" s="331"/>
      <c r="WA39" s="331"/>
      <c r="WB39" s="333"/>
      <c r="WC39" s="494" t="str">
        <f t="shared" si="153"/>
        <v/>
      </c>
      <c r="WD39" s="342">
        <f t="shared" si="154"/>
        <v>0</v>
      </c>
      <c r="WE39" s="457"/>
      <c r="WF39" s="411"/>
      <c r="WG39" s="331"/>
      <c r="WH39" s="331"/>
      <c r="WI39" s="331"/>
      <c r="WJ39" s="333"/>
      <c r="WK39" s="494" t="str">
        <f t="shared" si="155"/>
        <v/>
      </c>
      <c r="WL39" s="342">
        <f t="shared" si="156"/>
        <v>0</v>
      </c>
      <c r="WM39" s="457"/>
      <c r="WN39" s="411"/>
      <c r="WO39" s="331"/>
      <c r="WP39" s="331"/>
      <c r="WQ39" s="331"/>
      <c r="WR39" s="333"/>
      <c r="WS39" s="494" t="str">
        <f t="shared" si="157"/>
        <v/>
      </c>
      <c r="WT39" s="342">
        <f t="shared" si="158"/>
        <v>0</v>
      </c>
      <c r="WU39" s="457"/>
      <c r="WV39" s="411"/>
      <c r="WW39" s="331"/>
      <c r="WX39" s="331"/>
      <c r="WY39" s="331"/>
      <c r="WZ39" s="333"/>
      <c r="XA39" s="494" t="str">
        <f t="shared" si="159"/>
        <v/>
      </c>
      <c r="XB39" s="342">
        <f t="shared" si="160"/>
        <v>0</v>
      </c>
      <c r="XC39" s="428">
        <v>0</v>
      </c>
    </row>
    <row r="40" spans="1:627" outlineLevel="1" x14ac:dyDescent="0.25">
      <c r="A40" s="5"/>
      <c r="B40" s="5"/>
      <c r="C40" s="485" t="s">
        <v>1733</v>
      </c>
      <c r="D40" s="272">
        <v>43427</v>
      </c>
      <c r="E40" s="444"/>
      <c r="F40" s="288"/>
      <c r="G40" s="331"/>
      <c r="H40" s="331"/>
      <c r="I40" s="331"/>
      <c r="J40" s="333"/>
      <c r="K40" s="333"/>
      <c r="L40" s="342">
        <f t="shared" si="0"/>
        <v>0</v>
      </c>
      <c r="M40" s="457"/>
      <c r="N40" s="411"/>
      <c r="O40" s="331"/>
      <c r="P40" s="331"/>
      <c r="Q40" s="331"/>
      <c r="R40" s="333"/>
      <c r="S40" s="494" t="str">
        <f t="shared" si="1"/>
        <v/>
      </c>
      <c r="T40" s="342">
        <f t="shared" si="2"/>
        <v>0</v>
      </c>
      <c r="U40" s="457"/>
      <c r="V40" s="411"/>
      <c r="W40" s="331"/>
      <c r="X40" s="331"/>
      <c r="Y40" s="331"/>
      <c r="Z40" s="333"/>
      <c r="AA40" s="494" t="str">
        <f t="shared" si="3"/>
        <v/>
      </c>
      <c r="AB40" s="342">
        <f t="shared" si="4"/>
        <v>0</v>
      </c>
      <c r="AC40" s="457"/>
      <c r="AD40" s="411"/>
      <c r="AE40" s="331"/>
      <c r="AF40" s="331"/>
      <c r="AG40" s="331"/>
      <c r="AH40" s="333"/>
      <c r="AI40" s="494" t="str">
        <f t="shared" si="5"/>
        <v/>
      </c>
      <c r="AJ40" s="342">
        <f t="shared" si="6"/>
        <v>0</v>
      </c>
      <c r="AK40" s="457"/>
      <c r="AL40" s="411"/>
      <c r="AM40" s="331"/>
      <c r="AN40" s="331"/>
      <c r="AO40" s="331"/>
      <c r="AP40" s="333"/>
      <c r="AQ40" s="494" t="str">
        <f t="shared" si="7"/>
        <v/>
      </c>
      <c r="AR40" s="342">
        <f t="shared" si="8"/>
        <v>0</v>
      </c>
      <c r="AS40" s="411"/>
      <c r="AT40" s="331"/>
      <c r="AU40" s="331"/>
      <c r="AV40" s="331"/>
      <c r="AW40" s="333"/>
      <c r="AX40" s="494" t="str">
        <f t="shared" si="9"/>
        <v/>
      </c>
      <c r="AY40" s="342">
        <f t="shared" si="10"/>
        <v>0</v>
      </c>
      <c r="AZ40" s="457"/>
      <c r="BA40" s="411"/>
      <c r="BB40" s="331"/>
      <c r="BC40" s="331"/>
      <c r="BD40" s="331"/>
      <c r="BE40" s="333"/>
      <c r="BF40" s="494" t="str">
        <f t="shared" si="11"/>
        <v/>
      </c>
      <c r="BG40" s="342">
        <f t="shared" si="12"/>
        <v>0</v>
      </c>
      <c r="BH40" s="411"/>
      <c r="BI40" s="331"/>
      <c r="BJ40" s="331"/>
      <c r="BK40" s="331"/>
      <c r="BL40" s="333"/>
      <c r="BM40" s="494" t="str">
        <f t="shared" si="13"/>
        <v/>
      </c>
      <c r="BN40" s="342">
        <f t="shared" si="14"/>
        <v>0</v>
      </c>
      <c r="BO40" s="457"/>
      <c r="BP40" s="411"/>
      <c r="BQ40" s="331"/>
      <c r="BR40" s="331"/>
      <c r="BS40" s="331"/>
      <c r="BT40" s="333"/>
      <c r="BU40" s="494" t="str">
        <f t="shared" si="15"/>
        <v/>
      </c>
      <c r="BV40" s="342">
        <f t="shared" si="16"/>
        <v>0</v>
      </c>
      <c r="BW40" s="457"/>
      <c r="BX40" s="411"/>
      <c r="BY40" s="331"/>
      <c r="BZ40" s="331"/>
      <c r="CA40" s="331"/>
      <c r="CB40" s="333"/>
      <c r="CC40" s="494" t="str">
        <f t="shared" si="17"/>
        <v/>
      </c>
      <c r="CD40" s="342">
        <f t="shared" si="18"/>
        <v>0</v>
      </c>
      <c r="CE40" s="457"/>
      <c r="CF40" s="411"/>
      <c r="CG40" s="331"/>
      <c r="CH40" s="331"/>
      <c r="CI40" s="331"/>
      <c r="CJ40" s="333"/>
      <c r="CK40" s="494" t="str">
        <f t="shared" si="19"/>
        <v/>
      </c>
      <c r="CL40" s="342">
        <f t="shared" si="20"/>
        <v>0</v>
      </c>
      <c r="CM40" s="457"/>
      <c r="CN40" s="411"/>
      <c r="CO40" s="331"/>
      <c r="CP40" s="331"/>
      <c r="CQ40" s="331"/>
      <c r="CR40" s="333"/>
      <c r="CS40" s="494" t="str">
        <f t="shared" si="21"/>
        <v/>
      </c>
      <c r="CT40" s="342">
        <f t="shared" si="22"/>
        <v>0</v>
      </c>
      <c r="CU40" s="457"/>
      <c r="CV40" s="411"/>
      <c r="CW40" s="331"/>
      <c r="CX40" s="331"/>
      <c r="CY40" s="331"/>
      <c r="CZ40" s="333"/>
      <c r="DA40" s="494" t="str">
        <f t="shared" si="23"/>
        <v/>
      </c>
      <c r="DB40" s="342">
        <f t="shared" si="24"/>
        <v>0</v>
      </c>
      <c r="DC40" s="457"/>
      <c r="DD40" s="411"/>
      <c r="DE40" s="331"/>
      <c r="DF40" s="331"/>
      <c r="DG40" s="331"/>
      <c r="DH40" s="333"/>
      <c r="DI40" s="494" t="str">
        <f t="shared" si="25"/>
        <v/>
      </c>
      <c r="DJ40" s="342">
        <f t="shared" si="26"/>
        <v>0</v>
      </c>
      <c r="DK40" s="457"/>
      <c r="DL40" s="411"/>
      <c r="DM40" s="331"/>
      <c r="DN40" s="331"/>
      <c r="DO40" s="331"/>
      <c r="DP40" s="333"/>
      <c r="DQ40" s="494" t="str">
        <f t="shared" si="27"/>
        <v/>
      </c>
      <c r="DR40" s="342">
        <f t="shared" si="28"/>
        <v>0</v>
      </c>
      <c r="DS40" s="457"/>
      <c r="DT40" s="411"/>
      <c r="DU40" s="331"/>
      <c r="DV40" s="331"/>
      <c r="DW40" s="331"/>
      <c r="DX40" s="333"/>
      <c r="DY40" s="494" t="str">
        <f t="shared" si="29"/>
        <v/>
      </c>
      <c r="DZ40" s="342">
        <f t="shared" si="30"/>
        <v>0</v>
      </c>
      <c r="EA40" s="457"/>
      <c r="EB40" s="411" t="s">
        <v>1858</v>
      </c>
      <c r="EC40" s="331">
        <v>9</v>
      </c>
      <c r="ED40" s="331">
        <v>18</v>
      </c>
      <c r="EE40" s="331">
        <v>1</v>
      </c>
      <c r="EF40" s="333"/>
      <c r="EG40" s="494" t="str">
        <f t="shared" si="31"/>
        <v>Giulia</v>
      </c>
      <c r="EH40" s="342">
        <f t="shared" si="32"/>
        <v>8</v>
      </c>
      <c r="EI40" s="457"/>
      <c r="EJ40" s="411"/>
      <c r="EK40" s="331"/>
      <c r="EL40" s="331"/>
      <c r="EM40" s="331"/>
      <c r="EN40" s="331"/>
      <c r="EO40" s="494" t="str">
        <f t="shared" si="33"/>
        <v/>
      </c>
      <c r="EP40" s="342">
        <f t="shared" si="34"/>
        <v>0</v>
      </c>
      <c r="EQ40" s="457"/>
      <c r="ER40" s="411"/>
      <c r="ES40" s="331"/>
      <c r="ET40" s="331"/>
      <c r="EU40" s="331"/>
      <c r="EV40" s="333"/>
      <c r="EW40" s="494" t="str">
        <f t="shared" si="35"/>
        <v/>
      </c>
      <c r="EX40" s="342">
        <f t="shared" si="36"/>
        <v>0</v>
      </c>
      <c r="EY40" s="457"/>
      <c r="EZ40" s="411" t="s">
        <v>229</v>
      </c>
      <c r="FA40" s="331">
        <v>8</v>
      </c>
      <c r="FB40" s="331">
        <v>17</v>
      </c>
      <c r="FC40" s="331">
        <v>0.5</v>
      </c>
      <c r="FD40" s="333"/>
      <c r="FE40" s="494" t="str">
        <f t="shared" si="37"/>
        <v>Marina</v>
      </c>
      <c r="FF40" s="342">
        <f t="shared" si="38"/>
        <v>8.5</v>
      </c>
      <c r="FG40" s="457"/>
      <c r="FH40" s="411"/>
      <c r="FI40" s="331"/>
      <c r="FJ40" s="331"/>
      <c r="FK40" s="331"/>
      <c r="FL40" s="333"/>
      <c r="FM40" s="494" t="str">
        <f t="shared" si="39"/>
        <v/>
      </c>
      <c r="FN40" s="342">
        <f t="shared" si="40"/>
        <v>0</v>
      </c>
      <c r="FO40" s="457"/>
      <c r="FP40" s="411"/>
      <c r="FQ40" s="331"/>
      <c r="FR40" s="331"/>
      <c r="FS40" s="331"/>
      <c r="FT40" s="333"/>
      <c r="FU40" s="494" t="str">
        <f t="shared" si="41"/>
        <v/>
      </c>
      <c r="FV40" s="342">
        <f t="shared" si="42"/>
        <v>0</v>
      </c>
      <c r="FW40" s="457"/>
      <c r="FX40" s="411"/>
      <c r="FY40" s="331"/>
      <c r="FZ40" s="331"/>
      <c r="GA40" s="331"/>
      <c r="GB40" s="333"/>
      <c r="GC40" s="494" t="str">
        <f t="shared" si="43"/>
        <v/>
      </c>
      <c r="GD40" s="342">
        <f t="shared" si="44"/>
        <v>0</v>
      </c>
      <c r="GE40" s="411"/>
      <c r="GF40" s="331"/>
      <c r="GG40" s="331"/>
      <c r="GH40" s="331"/>
      <c r="GI40" s="333"/>
      <c r="GJ40" s="494" t="str">
        <f t="shared" si="45"/>
        <v/>
      </c>
      <c r="GK40" s="342">
        <f t="shared" si="46"/>
        <v>0</v>
      </c>
      <c r="GL40" s="411"/>
      <c r="GM40" s="331"/>
      <c r="GN40" s="331"/>
      <c r="GO40" s="331"/>
      <c r="GP40" s="333"/>
      <c r="GQ40" s="494" t="str">
        <f t="shared" si="47"/>
        <v/>
      </c>
      <c r="GR40" s="342">
        <f t="shared" si="48"/>
        <v>0</v>
      </c>
      <c r="GS40" s="411"/>
      <c r="GT40" s="331"/>
      <c r="GU40" s="331"/>
      <c r="GV40" s="331"/>
      <c r="GW40" s="333"/>
      <c r="GX40" s="494" t="str">
        <f t="shared" si="49"/>
        <v/>
      </c>
      <c r="GY40" s="342">
        <f t="shared" si="50"/>
        <v>0</v>
      </c>
      <c r="GZ40" s="457"/>
      <c r="HA40" s="411"/>
      <c r="HB40" s="331"/>
      <c r="HC40" s="331"/>
      <c r="HD40" s="331"/>
      <c r="HE40" s="333"/>
      <c r="HF40" s="494" t="str">
        <f t="shared" si="51"/>
        <v/>
      </c>
      <c r="HG40" s="342">
        <f t="shared" si="52"/>
        <v>0</v>
      </c>
      <c r="HH40" s="457"/>
      <c r="HI40" s="411"/>
      <c r="HJ40" s="331"/>
      <c r="HK40" s="331"/>
      <c r="HL40" s="331"/>
      <c r="HM40" s="333"/>
      <c r="HN40" s="494" t="str">
        <f t="shared" si="53"/>
        <v/>
      </c>
      <c r="HO40" s="342">
        <f t="shared" si="54"/>
        <v>0</v>
      </c>
      <c r="HP40" s="457"/>
      <c r="HQ40" s="411"/>
      <c r="HR40" s="331"/>
      <c r="HS40" s="331"/>
      <c r="HT40" s="331"/>
      <c r="HU40" s="333"/>
      <c r="HV40" s="494" t="str">
        <f t="shared" si="55"/>
        <v/>
      </c>
      <c r="HW40" s="342">
        <f t="shared" si="56"/>
        <v>0</v>
      </c>
      <c r="HX40" s="457"/>
      <c r="HY40" s="411"/>
      <c r="HZ40" s="331"/>
      <c r="IA40" s="331"/>
      <c r="IB40" s="331"/>
      <c r="IC40" s="333"/>
      <c r="ID40" s="494" t="str">
        <f t="shared" si="57"/>
        <v/>
      </c>
      <c r="IE40" s="342">
        <f t="shared" si="58"/>
        <v>0</v>
      </c>
      <c r="IF40" s="457"/>
      <c r="IG40" s="411"/>
      <c r="IH40" s="331"/>
      <c r="II40" s="331"/>
      <c r="IJ40" s="331"/>
      <c r="IK40" s="333"/>
      <c r="IL40" s="494" t="str">
        <f t="shared" si="59"/>
        <v/>
      </c>
      <c r="IM40" s="342">
        <f t="shared" si="60"/>
        <v>0</v>
      </c>
      <c r="IN40" s="457"/>
      <c r="IO40" s="411"/>
      <c r="IP40" s="331"/>
      <c r="IQ40" s="331"/>
      <c r="IR40" s="331"/>
      <c r="IS40" s="333"/>
      <c r="IT40" s="494" t="str">
        <f t="shared" si="61"/>
        <v/>
      </c>
      <c r="IU40" s="342">
        <f t="shared" si="62"/>
        <v>0</v>
      </c>
      <c r="IV40" s="457"/>
      <c r="IW40" s="411"/>
      <c r="IX40" s="331"/>
      <c r="IY40" s="331"/>
      <c r="IZ40" s="331"/>
      <c r="JA40" s="333"/>
      <c r="JB40" s="494" t="str">
        <f t="shared" si="63"/>
        <v/>
      </c>
      <c r="JC40" s="342">
        <f t="shared" si="64"/>
        <v>0</v>
      </c>
      <c r="JD40" s="457"/>
      <c r="JE40" s="411"/>
      <c r="JF40" s="331"/>
      <c r="JG40" s="331"/>
      <c r="JH40" s="331"/>
      <c r="JI40" s="333"/>
      <c r="JJ40" s="494" t="str">
        <f t="shared" si="65"/>
        <v/>
      </c>
      <c r="JK40" s="342">
        <f t="shared" si="66"/>
        <v>0</v>
      </c>
      <c r="JL40" s="457"/>
      <c r="JM40" s="411"/>
      <c r="JN40" s="331"/>
      <c r="JO40" s="331"/>
      <c r="JP40" s="331"/>
      <c r="JQ40" s="333"/>
      <c r="JR40" s="494" t="str">
        <f t="shared" si="67"/>
        <v/>
      </c>
      <c r="JS40" s="342">
        <f t="shared" si="68"/>
        <v>0</v>
      </c>
      <c r="JT40" s="457"/>
      <c r="JU40" s="411"/>
      <c r="JV40" s="331"/>
      <c r="JW40" s="331"/>
      <c r="JX40" s="331"/>
      <c r="JY40" s="333"/>
      <c r="JZ40" s="494" t="str">
        <f t="shared" si="69"/>
        <v/>
      </c>
      <c r="KA40" s="342">
        <f t="shared" si="70"/>
        <v>0</v>
      </c>
      <c r="KB40" s="457"/>
      <c r="KC40" s="411" t="s">
        <v>226</v>
      </c>
      <c r="KD40" s="331">
        <v>9</v>
      </c>
      <c r="KE40" s="331">
        <v>18</v>
      </c>
      <c r="KF40" s="331">
        <v>1</v>
      </c>
      <c r="KG40" s="333"/>
      <c r="KH40" s="494" t="str">
        <f t="shared" si="71"/>
        <v>Julie</v>
      </c>
      <c r="KI40" s="342">
        <f t="shared" si="72"/>
        <v>8</v>
      </c>
      <c r="KJ40" s="411"/>
      <c r="KK40" s="331"/>
      <c r="KL40" s="331"/>
      <c r="KM40" s="331"/>
      <c r="KN40" s="333"/>
      <c r="KO40" s="494" t="str">
        <f t="shared" si="73"/>
        <v/>
      </c>
      <c r="KP40" s="342">
        <f t="shared" si="74"/>
        <v>0</v>
      </c>
      <c r="KQ40" s="411"/>
      <c r="KR40" s="331"/>
      <c r="KS40" s="331"/>
      <c r="KT40" s="331"/>
      <c r="KU40" s="333"/>
      <c r="KV40" s="494" t="str">
        <f t="shared" si="75"/>
        <v/>
      </c>
      <c r="KW40" s="342">
        <f t="shared" si="76"/>
        <v>0</v>
      </c>
      <c r="KX40" s="411"/>
      <c r="KY40" s="331"/>
      <c r="KZ40" s="331"/>
      <c r="LA40" s="331"/>
      <c r="LB40" s="333"/>
      <c r="LC40" s="494" t="str">
        <f t="shared" si="77"/>
        <v/>
      </c>
      <c r="LD40" s="342">
        <f t="shared" si="78"/>
        <v>0</v>
      </c>
      <c r="LE40" s="411"/>
      <c r="LF40" s="331"/>
      <c r="LG40" s="331"/>
      <c r="LH40" s="331"/>
      <c r="LI40" s="333"/>
      <c r="LJ40" s="494" t="str">
        <f t="shared" si="79"/>
        <v/>
      </c>
      <c r="LK40" s="342">
        <f t="shared" si="80"/>
        <v>0</v>
      </c>
      <c r="LL40" s="411"/>
      <c r="LM40" s="331"/>
      <c r="LN40" s="331"/>
      <c r="LO40" s="331"/>
      <c r="LP40" s="333"/>
      <c r="LQ40" s="494" t="str">
        <f t="shared" si="81"/>
        <v/>
      </c>
      <c r="LR40" s="342">
        <f t="shared" si="82"/>
        <v>0</v>
      </c>
      <c r="LS40" s="411"/>
      <c r="LT40" s="331"/>
      <c r="LU40" s="331"/>
      <c r="LV40" s="331"/>
      <c r="LW40" s="333"/>
      <c r="LX40" s="494" t="str">
        <f t="shared" si="83"/>
        <v/>
      </c>
      <c r="LY40" s="342">
        <f t="shared" si="84"/>
        <v>0</v>
      </c>
      <c r="LZ40" s="411"/>
      <c r="MA40" s="331"/>
      <c r="MB40" s="331"/>
      <c r="MC40" s="331"/>
      <c r="MD40" s="333"/>
      <c r="ME40" s="494" t="str">
        <f t="shared" si="85"/>
        <v/>
      </c>
      <c r="MF40" s="342">
        <f t="shared" si="86"/>
        <v>0</v>
      </c>
      <c r="MG40" s="457"/>
      <c r="MH40" s="411"/>
      <c r="MI40" s="331"/>
      <c r="MJ40" s="331"/>
      <c r="MK40" s="331"/>
      <c r="ML40" s="333"/>
      <c r="MM40" s="494" t="str">
        <f t="shared" si="87"/>
        <v/>
      </c>
      <c r="MN40" s="342">
        <f t="shared" si="88"/>
        <v>0</v>
      </c>
      <c r="MO40" s="411"/>
      <c r="MP40" s="331"/>
      <c r="MQ40" s="331"/>
      <c r="MR40" s="331"/>
      <c r="MS40" s="333"/>
      <c r="MT40" s="494" t="str">
        <f t="shared" si="89"/>
        <v/>
      </c>
      <c r="MU40" s="342">
        <f t="shared" si="90"/>
        <v>0</v>
      </c>
      <c r="MV40" s="457"/>
      <c r="MW40" s="411"/>
      <c r="MX40" s="331"/>
      <c r="MY40" s="331"/>
      <c r="MZ40" s="331"/>
      <c r="NA40" s="333"/>
      <c r="NB40" s="494" t="str">
        <f t="shared" si="91"/>
        <v/>
      </c>
      <c r="NC40" s="342">
        <f t="shared" si="92"/>
        <v>0</v>
      </c>
      <c r="ND40" s="457"/>
      <c r="NE40" s="411"/>
      <c r="NF40" s="331"/>
      <c r="NG40" s="331"/>
      <c r="NH40" s="331"/>
      <c r="NI40" s="333"/>
      <c r="NJ40" s="494" t="str">
        <f t="shared" si="93"/>
        <v/>
      </c>
      <c r="NK40" s="342">
        <f t="shared" si="94"/>
        <v>0</v>
      </c>
      <c r="NL40" s="457"/>
      <c r="NM40" s="411"/>
      <c r="NN40" s="331"/>
      <c r="NO40" s="331"/>
      <c r="NP40" s="331"/>
      <c r="NQ40" s="333"/>
      <c r="NR40" s="494" t="str">
        <f t="shared" si="95"/>
        <v/>
      </c>
      <c r="NS40" s="342">
        <f t="shared" si="96"/>
        <v>0</v>
      </c>
      <c r="NT40" s="411"/>
      <c r="NU40" s="331"/>
      <c r="NV40" s="331"/>
      <c r="NW40" s="331"/>
      <c r="NX40" s="333"/>
      <c r="NY40" s="494" t="str">
        <f t="shared" si="97"/>
        <v/>
      </c>
      <c r="NZ40" s="342">
        <f t="shared" si="98"/>
        <v>0</v>
      </c>
      <c r="OA40" s="457"/>
      <c r="OB40" s="411"/>
      <c r="OC40" s="331"/>
      <c r="OD40" s="331"/>
      <c r="OE40" s="331"/>
      <c r="OF40" s="333"/>
      <c r="OG40" s="494" t="str">
        <f t="shared" si="99"/>
        <v/>
      </c>
      <c r="OH40" s="342">
        <f t="shared" si="100"/>
        <v>0</v>
      </c>
      <c r="OI40" s="457"/>
      <c r="OJ40" s="411"/>
      <c r="OK40" s="331"/>
      <c r="OL40" s="331"/>
      <c r="OM40" s="331"/>
      <c r="ON40" s="333"/>
      <c r="OO40" s="494" t="str">
        <f t="shared" si="101"/>
        <v/>
      </c>
      <c r="OP40" s="342">
        <f t="shared" si="102"/>
        <v>0</v>
      </c>
      <c r="OQ40" s="457"/>
      <c r="OR40" s="411"/>
      <c r="OS40" s="331"/>
      <c r="OT40" s="331"/>
      <c r="OU40" s="331"/>
      <c r="OV40" s="333"/>
      <c r="OW40" s="494" t="str">
        <f t="shared" si="103"/>
        <v/>
      </c>
      <c r="OX40" s="342">
        <f t="shared" si="104"/>
        <v>0</v>
      </c>
      <c r="OY40" s="457"/>
      <c r="OZ40" s="411"/>
      <c r="PA40" s="331"/>
      <c r="PB40" s="331"/>
      <c r="PC40" s="331"/>
      <c r="PD40" s="333"/>
      <c r="PE40" s="494" t="str">
        <f t="shared" si="105"/>
        <v/>
      </c>
      <c r="PF40" s="342">
        <f t="shared" si="106"/>
        <v>0</v>
      </c>
      <c r="PG40" s="411"/>
      <c r="PH40" s="331"/>
      <c r="PI40" s="331"/>
      <c r="PJ40" s="331"/>
      <c r="PK40" s="333"/>
      <c r="PL40" s="494" t="str">
        <f t="shared" si="107"/>
        <v/>
      </c>
      <c r="PM40" s="342">
        <f t="shared" si="108"/>
        <v>0</v>
      </c>
      <c r="PN40" s="457"/>
      <c r="PO40" s="411"/>
      <c r="PP40" s="331"/>
      <c r="PQ40" s="331"/>
      <c r="PR40" s="331"/>
      <c r="PS40" s="333"/>
      <c r="PT40" s="494" t="str">
        <f t="shared" si="109"/>
        <v/>
      </c>
      <c r="PU40" s="342">
        <f t="shared" si="110"/>
        <v>0</v>
      </c>
      <c r="PV40" s="411" t="s">
        <v>1857</v>
      </c>
      <c r="PW40" s="331">
        <v>11</v>
      </c>
      <c r="PX40" s="331">
        <v>19</v>
      </c>
      <c r="PY40" s="331"/>
      <c r="PZ40" s="333">
        <v>1</v>
      </c>
      <c r="QA40" s="494" t="str">
        <f t="shared" si="111"/>
        <v>Saturnino</v>
      </c>
      <c r="QB40" s="342">
        <f t="shared" si="112"/>
        <v>7</v>
      </c>
      <c r="QC40" s="411"/>
      <c r="QD40" s="331"/>
      <c r="QE40" s="331"/>
      <c r="QF40" s="331"/>
      <c r="QG40" s="333"/>
      <c r="QH40" s="494" t="str">
        <f t="shared" si="113"/>
        <v/>
      </c>
      <c r="QI40" s="342">
        <f t="shared" si="114"/>
        <v>0</v>
      </c>
      <c r="QJ40" s="457"/>
      <c r="QK40" s="411"/>
      <c r="QL40" s="331"/>
      <c r="QM40" s="331"/>
      <c r="QN40" s="331"/>
      <c r="QO40" s="333"/>
      <c r="QP40" s="494" t="str">
        <f t="shared" si="115"/>
        <v/>
      </c>
      <c r="QQ40" s="342">
        <f t="shared" si="116"/>
        <v>0</v>
      </c>
      <c r="QR40" s="411"/>
      <c r="QS40" s="331"/>
      <c r="QT40" s="331"/>
      <c r="QU40" s="331"/>
      <c r="QV40" s="333"/>
      <c r="QW40" s="494" t="str">
        <f t="shared" si="117"/>
        <v/>
      </c>
      <c r="QX40" s="342">
        <f t="shared" si="118"/>
        <v>0</v>
      </c>
      <c r="QY40" s="457"/>
      <c r="QZ40" s="411"/>
      <c r="RA40" s="331"/>
      <c r="RB40" s="331"/>
      <c r="RC40" s="331"/>
      <c r="RD40" s="333"/>
      <c r="RE40" s="494" t="str">
        <f t="shared" si="119"/>
        <v/>
      </c>
      <c r="RF40" s="342">
        <f t="shared" si="120"/>
        <v>0</v>
      </c>
      <c r="RG40" s="457"/>
      <c r="RH40" s="411"/>
      <c r="RI40" s="331"/>
      <c r="RJ40" s="331"/>
      <c r="RK40" s="331"/>
      <c r="RL40" s="333"/>
      <c r="RM40" s="494" t="str">
        <f t="shared" si="121"/>
        <v/>
      </c>
      <c r="RN40" s="342">
        <f t="shared" si="122"/>
        <v>0</v>
      </c>
      <c r="RO40" s="411"/>
      <c r="RP40" s="331"/>
      <c r="RQ40" s="331"/>
      <c r="RR40" s="331"/>
      <c r="RS40" s="333"/>
      <c r="RT40" s="494" t="str">
        <f t="shared" si="123"/>
        <v/>
      </c>
      <c r="RU40" s="342">
        <f t="shared" si="124"/>
        <v>0</v>
      </c>
      <c r="RV40" s="457"/>
      <c r="RW40" s="411"/>
      <c r="RX40" s="331"/>
      <c r="RY40" s="331"/>
      <c r="RZ40" s="331"/>
      <c r="SA40" s="333"/>
      <c r="SB40" s="494" t="str">
        <f t="shared" si="125"/>
        <v/>
      </c>
      <c r="SC40" s="342">
        <f t="shared" si="126"/>
        <v>0</v>
      </c>
      <c r="SD40" s="457"/>
      <c r="SE40" s="411"/>
      <c r="SF40" s="331"/>
      <c r="SG40" s="331"/>
      <c r="SH40" s="331"/>
      <c r="SI40" s="333"/>
      <c r="SJ40" s="494" t="str">
        <f t="shared" si="127"/>
        <v/>
      </c>
      <c r="SK40" s="342">
        <f t="shared" si="128"/>
        <v>0</v>
      </c>
      <c r="SL40" s="411"/>
      <c r="SM40" s="331"/>
      <c r="SN40" s="331"/>
      <c r="SO40" s="331"/>
      <c r="SP40" s="333"/>
      <c r="SQ40" s="494" t="str">
        <f t="shared" si="129"/>
        <v/>
      </c>
      <c r="SR40" s="342">
        <f t="shared" si="130"/>
        <v>0</v>
      </c>
      <c r="SS40" s="411"/>
      <c r="ST40" s="331"/>
      <c r="SU40" s="331"/>
      <c r="SV40" s="331"/>
      <c r="SW40" s="333"/>
      <c r="SX40" s="494" t="str">
        <f t="shared" si="131"/>
        <v/>
      </c>
      <c r="SY40" s="342">
        <f t="shared" si="132"/>
        <v>0</v>
      </c>
      <c r="SZ40" s="411"/>
      <c r="TA40" s="331"/>
      <c r="TB40" s="331"/>
      <c r="TC40" s="331"/>
      <c r="TD40" s="333"/>
      <c r="TE40" s="494" t="str">
        <f t="shared" si="133"/>
        <v/>
      </c>
      <c r="TF40" s="342">
        <f t="shared" si="134"/>
        <v>0</v>
      </c>
      <c r="TG40" s="411"/>
      <c r="TH40" s="331"/>
      <c r="TI40" s="331"/>
      <c r="TJ40" s="331"/>
      <c r="TK40" s="333"/>
      <c r="TL40" s="494" t="str">
        <f t="shared" si="135"/>
        <v/>
      </c>
      <c r="TM40" s="342">
        <f t="shared" si="136"/>
        <v>0</v>
      </c>
      <c r="TN40" s="411"/>
      <c r="TO40" s="331"/>
      <c r="TP40" s="331"/>
      <c r="TQ40" s="331"/>
      <c r="TR40" s="333"/>
      <c r="TS40" s="494" t="str">
        <f t="shared" si="137"/>
        <v/>
      </c>
      <c r="TT40" s="342">
        <f t="shared" si="138"/>
        <v>0</v>
      </c>
      <c r="TU40" s="411"/>
      <c r="TV40" s="331"/>
      <c r="TW40" s="331"/>
      <c r="TX40" s="331"/>
      <c r="TY40" s="333"/>
      <c r="TZ40" s="494" t="str">
        <f t="shared" si="139"/>
        <v/>
      </c>
      <c r="UA40" s="342">
        <f t="shared" si="140"/>
        <v>0</v>
      </c>
      <c r="UB40" s="457"/>
      <c r="UC40" s="411"/>
      <c r="UD40" s="331"/>
      <c r="UE40" s="331"/>
      <c r="UF40" s="331"/>
      <c r="UG40" s="333"/>
      <c r="UH40" s="494" t="str">
        <f t="shared" si="141"/>
        <v/>
      </c>
      <c r="UI40" s="342">
        <f t="shared" si="142"/>
        <v>0</v>
      </c>
      <c r="UJ40" s="457"/>
      <c r="UK40" s="411"/>
      <c r="UL40" s="331"/>
      <c r="UM40" s="331"/>
      <c r="UN40" s="331"/>
      <c r="UO40" s="333"/>
      <c r="UP40" s="494" t="str">
        <f t="shared" si="143"/>
        <v/>
      </c>
      <c r="UQ40" s="342">
        <f t="shared" si="144"/>
        <v>0</v>
      </c>
      <c r="UR40" s="457"/>
      <c r="US40" s="411"/>
      <c r="UT40" s="331"/>
      <c r="UU40" s="331"/>
      <c r="UV40" s="331"/>
      <c r="UW40" s="333"/>
      <c r="UX40" s="494" t="str">
        <f t="shared" si="145"/>
        <v/>
      </c>
      <c r="UY40" s="342">
        <f t="shared" si="146"/>
        <v>0</v>
      </c>
      <c r="UZ40" s="457"/>
      <c r="VA40" s="411"/>
      <c r="VB40" s="331"/>
      <c r="VC40" s="331"/>
      <c r="VD40" s="331"/>
      <c r="VE40" s="333"/>
      <c r="VF40" s="494" t="str">
        <f t="shared" si="147"/>
        <v/>
      </c>
      <c r="VG40" s="342">
        <f t="shared" si="148"/>
        <v>0</v>
      </c>
      <c r="VH40" s="457"/>
      <c r="VI40" s="411"/>
      <c r="VJ40" s="331"/>
      <c r="VK40" s="331"/>
      <c r="VL40" s="331"/>
      <c r="VM40" s="333"/>
      <c r="VN40" s="494" t="str">
        <f t="shared" si="149"/>
        <v/>
      </c>
      <c r="VO40" s="342">
        <f t="shared" si="150"/>
        <v>0</v>
      </c>
      <c r="VP40" s="457"/>
      <c r="VQ40" s="411"/>
      <c r="VR40" s="331"/>
      <c r="VS40" s="331"/>
      <c r="VT40" s="331"/>
      <c r="VU40" s="333"/>
      <c r="VV40" s="494" t="str">
        <f t="shared" si="151"/>
        <v/>
      </c>
      <c r="VW40" s="342">
        <f t="shared" si="152"/>
        <v>0</v>
      </c>
      <c r="VX40" s="411"/>
      <c r="VY40" s="331"/>
      <c r="VZ40" s="331"/>
      <c r="WA40" s="331"/>
      <c r="WB40" s="333"/>
      <c r="WC40" s="494" t="str">
        <f t="shared" si="153"/>
        <v/>
      </c>
      <c r="WD40" s="342">
        <f t="shared" si="154"/>
        <v>0</v>
      </c>
      <c r="WE40" s="457"/>
      <c r="WF40" s="411"/>
      <c r="WG40" s="331"/>
      <c r="WH40" s="331"/>
      <c r="WI40" s="331"/>
      <c r="WJ40" s="333"/>
      <c r="WK40" s="494" t="str">
        <f t="shared" si="155"/>
        <v/>
      </c>
      <c r="WL40" s="342">
        <f t="shared" si="156"/>
        <v>0</v>
      </c>
      <c r="WM40" s="457"/>
      <c r="WN40" s="411"/>
      <c r="WO40" s="331"/>
      <c r="WP40" s="331"/>
      <c r="WQ40" s="331"/>
      <c r="WR40" s="333"/>
      <c r="WS40" s="494" t="str">
        <f t="shared" si="157"/>
        <v/>
      </c>
      <c r="WT40" s="342">
        <f t="shared" si="158"/>
        <v>0</v>
      </c>
      <c r="WU40" s="457"/>
      <c r="WV40" s="411"/>
      <c r="WW40" s="331"/>
      <c r="WX40" s="331"/>
      <c r="WY40" s="331"/>
      <c r="WZ40" s="333"/>
      <c r="XA40" s="494" t="str">
        <f t="shared" si="159"/>
        <v/>
      </c>
      <c r="XB40" s="342">
        <f t="shared" si="160"/>
        <v>0</v>
      </c>
      <c r="XC40" s="428">
        <v>0</v>
      </c>
    </row>
    <row r="41" spans="1:627" outlineLevel="1" x14ac:dyDescent="0.25">
      <c r="A41" s="5"/>
      <c r="B41" s="5"/>
      <c r="C41" s="485" t="s">
        <v>1734</v>
      </c>
      <c r="D41" s="272">
        <v>43428</v>
      </c>
      <c r="E41" s="444"/>
      <c r="F41" s="288"/>
      <c r="G41" s="331"/>
      <c r="H41" s="331"/>
      <c r="I41" s="331"/>
      <c r="J41" s="333"/>
      <c r="K41" s="333"/>
      <c r="L41" s="342">
        <f t="shared" si="0"/>
        <v>0</v>
      </c>
      <c r="M41" s="457"/>
      <c r="N41" s="411"/>
      <c r="O41" s="331"/>
      <c r="P41" s="331"/>
      <c r="Q41" s="331"/>
      <c r="R41" s="333"/>
      <c r="S41" s="494" t="str">
        <f t="shared" si="1"/>
        <v/>
      </c>
      <c r="T41" s="342">
        <f t="shared" si="2"/>
        <v>0</v>
      </c>
      <c r="U41" s="457"/>
      <c r="V41" s="411"/>
      <c r="W41" s="331"/>
      <c r="X41" s="331"/>
      <c r="Y41" s="331"/>
      <c r="Z41" s="333"/>
      <c r="AA41" s="494" t="str">
        <f t="shared" si="3"/>
        <v/>
      </c>
      <c r="AB41" s="342">
        <f t="shared" si="4"/>
        <v>0</v>
      </c>
      <c r="AC41" s="457"/>
      <c r="AD41" s="411"/>
      <c r="AE41" s="331"/>
      <c r="AF41" s="331"/>
      <c r="AG41" s="331"/>
      <c r="AH41" s="333"/>
      <c r="AI41" s="494" t="str">
        <f t="shared" si="5"/>
        <v/>
      </c>
      <c r="AJ41" s="342">
        <f t="shared" si="6"/>
        <v>0</v>
      </c>
      <c r="AK41" s="457"/>
      <c r="AL41" s="411"/>
      <c r="AM41" s="331"/>
      <c r="AN41" s="331"/>
      <c r="AO41" s="331"/>
      <c r="AP41" s="333"/>
      <c r="AQ41" s="494" t="str">
        <f t="shared" si="7"/>
        <v/>
      </c>
      <c r="AR41" s="342">
        <f t="shared" si="8"/>
        <v>0</v>
      </c>
      <c r="AS41" s="411"/>
      <c r="AT41" s="331"/>
      <c r="AU41" s="331"/>
      <c r="AV41" s="331"/>
      <c r="AW41" s="333"/>
      <c r="AX41" s="494" t="str">
        <f t="shared" si="9"/>
        <v/>
      </c>
      <c r="AY41" s="342">
        <f t="shared" si="10"/>
        <v>0</v>
      </c>
      <c r="AZ41" s="457"/>
      <c r="BA41" s="411"/>
      <c r="BB41" s="331"/>
      <c r="BC41" s="331"/>
      <c r="BD41" s="331"/>
      <c r="BE41" s="333"/>
      <c r="BF41" s="494" t="str">
        <f t="shared" si="11"/>
        <v/>
      </c>
      <c r="BG41" s="342">
        <f t="shared" si="12"/>
        <v>0</v>
      </c>
      <c r="BH41" s="411"/>
      <c r="BI41" s="331"/>
      <c r="BJ41" s="331"/>
      <c r="BK41" s="331"/>
      <c r="BL41" s="333"/>
      <c r="BM41" s="494" t="str">
        <f t="shared" si="13"/>
        <v/>
      </c>
      <c r="BN41" s="342">
        <f t="shared" si="14"/>
        <v>0</v>
      </c>
      <c r="BO41" s="457"/>
      <c r="BP41" s="411"/>
      <c r="BQ41" s="331"/>
      <c r="BR41" s="331"/>
      <c r="BS41" s="331"/>
      <c r="BT41" s="333"/>
      <c r="BU41" s="494" t="str">
        <f t="shared" si="15"/>
        <v/>
      </c>
      <c r="BV41" s="342">
        <f t="shared" si="16"/>
        <v>0</v>
      </c>
      <c r="BW41" s="457"/>
      <c r="BX41" s="411"/>
      <c r="BY41" s="331"/>
      <c r="BZ41" s="331"/>
      <c r="CA41" s="331"/>
      <c r="CB41" s="333"/>
      <c r="CC41" s="494" t="str">
        <f t="shared" si="17"/>
        <v/>
      </c>
      <c r="CD41" s="342">
        <f t="shared" si="18"/>
        <v>0</v>
      </c>
      <c r="CE41" s="457"/>
      <c r="CF41" s="411"/>
      <c r="CG41" s="331"/>
      <c r="CH41" s="331"/>
      <c r="CI41" s="331"/>
      <c r="CJ41" s="333"/>
      <c r="CK41" s="494" t="str">
        <f t="shared" si="19"/>
        <v/>
      </c>
      <c r="CL41" s="342">
        <f t="shared" si="20"/>
        <v>0</v>
      </c>
      <c r="CM41" s="457"/>
      <c r="CN41" s="411"/>
      <c r="CO41" s="331"/>
      <c r="CP41" s="331"/>
      <c r="CQ41" s="331"/>
      <c r="CR41" s="333"/>
      <c r="CS41" s="494" t="str">
        <f t="shared" si="21"/>
        <v/>
      </c>
      <c r="CT41" s="342">
        <f t="shared" si="22"/>
        <v>0</v>
      </c>
      <c r="CU41" s="457"/>
      <c r="CV41" s="411"/>
      <c r="CW41" s="331"/>
      <c r="CX41" s="331"/>
      <c r="CY41" s="331"/>
      <c r="CZ41" s="333"/>
      <c r="DA41" s="494" t="str">
        <f t="shared" si="23"/>
        <v/>
      </c>
      <c r="DB41" s="342">
        <f t="shared" si="24"/>
        <v>0</v>
      </c>
      <c r="DC41" s="457"/>
      <c r="DD41" s="411"/>
      <c r="DE41" s="331"/>
      <c r="DF41" s="331"/>
      <c r="DG41" s="331"/>
      <c r="DH41" s="333"/>
      <c r="DI41" s="494" t="str">
        <f t="shared" si="25"/>
        <v/>
      </c>
      <c r="DJ41" s="342">
        <f t="shared" si="26"/>
        <v>0</v>
      </c>
      <c r="DK41" s="457"/>
      <c r="DL41" s="411"/>
      <c r="DM41" s="331"/>
      <c r="DN41" s="331"/>
      <c r="DO41" s="331"/>
      <c r="DP41" s="333"/>
      <c r="DQ41" s="494" t="str">
        <f t="shared" si="27"/>
        <v/>
      </c>
      <c r="DR41" s="342">
        <f t="shared" si="28"/>
        <v>0</v>
      </c>
      <c r="DS41" s="457"/>
      <c r="DT41" s="411"/>
      <c r="DU41" s="331"/>
      <c r="DV41" s="331"/>
      <c r="DW41" s="331"/>
      <c r="DX41" s="333"/>
      <c r="DY41" s="494" t="str">
        <f t="shared" si="29"/>
        <v/>
      </c>
      <c r="DZ41" s="342">
        <f t="shared" si="30"/>
        <v>0</v>
      </c>
      <c r="EA41" s="457"/>
      <c r="EB41" s="411"/>
      <c r="EC41" s="331"/>
      <c r="ED41" s="331"/>
      <c r="EE41" s="331"/>
      <c r="EF41" s="333"/>
      <c r="EG41" s="494" t="str">
        <f t="shared" si="31"/>
        <v/>
      </c>
      <c r="EH41" s="342">
        <f t="shared" si="32"/>
        <v>0</v>
      </c>
      <c r="EI41" s="457"/>
      <c r="EJ41" s="411"/>
      <c r="EK41" s="331"/>
      <c r="EL41" s="331"/>
      <c r="EM41" s="331"/>
      <c r="EN41" s="331"/>
      <c r="EO41" s="494" t="str">
        <f t="shared" si="33"/>
        <v/>
      </c>
      <c r="EP41" s="342">
        <f t="shared" si="34"/>
        <v>0</v>
      </c>
      <c r="EQ41" s="457"/>
      <c r="ER41" s="411"/>
      <c r="ES41" s="331"/>
      <c r="ET41" s="331"/>
      <c r="EU41" s="331"/>
      <c r="EV41" s="333"/>
      <c r="EW41" s="494" t="str">
        <f t="shared" si="35"/>
        <v/>
      </c>
      <c r="EX41" s="342">
        <f t="shared" si="36"/>
        <v>0</v>
      </c>
      <c r="EY41" s="457"/>
      <c r="EZ41" s="411" t="s">
        <v>229</v>
      </c>
      <c r="FA41" s="331">
        <v>8</v>
      </c>
      <c r="FB41" s="331">
        <v>18</v>
      </c>
      <c r="FC41" s="331">
        <v>1</v>
      </c>
      <c r="FD41" s="333"/>
      <c r="FE41" s="494" t="str">
        <f t="shared" si="37"/>
        <v>Marina</v>
      </c>
      <c r="FF41" s="342">
        <f t="shared" si="38"/>
        <v>9</v>
      </c>
      <c r="FG41" s="457"/>
      <c r="FH41" s="411"/>
      <c r="FI41" s="331"/>
      <c r="FJ41" s="331"/>
      <c r="FK41" s="331"/>
      <c r="FL41" s="333"/>
      <c r="FM41" s="494" t="str">
        <f t="shared" si="39"/>
        <v/>
      </c>
      <c r="FN41" s="342">
        <f t="shared" si="40"/>
        <v>0</v>
      </c>
      <c r="FO41" s="457"/>
      <c r="FP41" s="411"/>
      <c r="FQ41" s="331"/>
      <c r="FR41" s="331"/>
      <c r="FS41" s="331"/>
      <c r="FT41" s="333"/>
      <c r="FU41" s="494" t="str">
        <f t="shared" si="41"/>
        <v/>
      </c>
      <c r="FV41" s="342">
        <f t="shared" si="42"/>
        <v>0</v>
      </c>
      <c r="FW41" s="457"/>
      <c r="FX41" s="411"/>
      <c r="FY41" s="331"/>
      <c r="FZ41" s="331"/>
      <c r="GA41" s="331"/>
      <c r="GB41" s="333"/>
      <c r="GC41" s="494" t="str">
        <f t="shared" si="43"/>
        <v/>
      </c>
      <c r="GD41" s="342">
        <f t="shared" si="44"/>
        <v>0</v>
      </c>
      <c r="GE41" s="411"/>
      <c r="GF41" s="331"/>
      <c r="GG41" s="331"/>
      <c r="GH41" s="331"/>
      <c r="GI41" s="333"/>
      <c r="GJ41" s="494" t="str">
        <f t="shared" si="45"/>
        <v/>
      </c>
      <c r="GK41" s="342">
        <f t="shared" si="46"/>
        <v>0</v>
      </c>
      <c r="GL41" s="411"/>
      <c r="GM41" s="331"/>
      <c r="GN41" s="331"/>
      <c r="GO41" s="331"/>
      <c r="GP41" s="333"/>
      <c r="GQ41" s="494" t="str">
        <f t="shared" si="47"/>
        <v/>
      </c>
      <c r="GR41" s="342">
        <f t="shared" si="48"/>
        <v>0</v>
      </c>
      <c r="GS41" s="411"/>
      <c r="GT41" s="331"/>
      <c r="GU41" s="331"/>
      <c r="GV41" s="331"/>
      <c r="GW41" s="333"/>
      <c r="GX41" s="494" t="str">
        <f t="shared" si="49"/>
        <v/>
      </c>
      <c r="GY41" s="342">
        <f t="shared" si="50"/>
        <v>0</v>
      </c>
      <c r="GZ41" s="457"/>
      <c r="HA41" s="411"/>
      <c r="HB41" s="331"/>
      <c r="HC41" s="331"/>
      <c r="HD41" s="331"/>
      <c r="HE41" s="333"/>
      <c r="HF41" s="494" t="str">
        <f t="shared" si="51"/>
        <v/>
      </c>
      <c r="HG41" s="342">
        <f t="shared" si="52"/>
        <v>0</v>
      </c>
      <c r="HH41" s="457"/>
      <c r="HI41" s="411"/>
      <c r="HJ41" s="331"/>
      <c r="HK41" s="331"/>
      <c r="HL41" s="331"/>
      <c r="HM41" s="333"/>
      <c r="HN41" s="494" t="str">
        <f t="shared" si="53"/>
        <v/>
      </c>
      <c r="HO41" s="342">
        <f t="shared" si="54"/>
        <v>0</v>
      </c>
      <c r="HP41" s="457"/>
      <c r="HQ41" s="411"/>
      <c r="HR41" s="331"/>
      <c r="HS41" s="331"/>
      <c r="HT41" s="331"/>
      <c r="HU41" s="333"/>
      <c r="HV41" s="494" t="str">
        <f t="shared" si="55"/>
        <v/>
      </c>
      <c r="HW41" s="342">
        <f t="shared" si="56"/>
        <v>0</v>
      </c>
      <c r="HX41" s="457"/>
      <c r="HY41" s="411"/>
      <c r="HZ41" s="331"/>
      <c r="IA41" s="331"/>
      <c r="IB41" s="331"/>
      <c r="IC41" s="333"/>
      <c r="ID41" s="494" t="str">
        <f t="shared" si="57"/>
        <v/>
      </c>
      <c r="IE41" s="342">
        <f t="shared" si="58"/>
        <v>0</v>
      </c>
      <c r="IF41" s="457"/>
      <c r="IG41" s="411"/>
      <c r="IH41" s="331"/>
      <c r="II41" s="331"/>
      <c r="IJ41" s="331"/>
      <c r="IK41" s="333"/>
      <c r="IL41" s="494" t="str">
        <f t="shared" si="59"/>
        <v/>
      </c>
      <c r="IM41" s="342">
        <f t="shared" si="60"/>
        <v>0</v>
      </c>
      <c r="IN41" s="457"/>
      <c r="IO41" s="411"/>
      <c r="IP41" s="331"/>
      <c r="IQ41" s="331"/>
      <c r="IR41" s="331"/>
      <c r="IS41" s="333"/>
      <c r="IT41" s="494" t="str">
        <f t="shared" si="61"/>
        <v/>
      </c>
      <c r="IU41" s="342">
        <f t="shared" si="62"/>
        <v>0</v>
      </c>
      <c r="IV41" s="457"/>
      <c r="IW41" s="411"/>
      <c r="IX41" s="331"/>
      <c r="IY41" s="331"/>
      <c r="IZ41" s="331"/>
      <c r="JA41" s="333"/>
      <c r="JB41" s="494" t="str">
        <f t="shared" si="63"/>
        <v/>
      </c>
      <c r="JC41" s="342">
        <f t="shared" si="64"/>
        <v>0</v>
      </c>
      <c r="JD41" s="457"/>
      <c r="JE41" s="411"/>
      <c r="JF41" s="331"/>
      <c r="JG41" s="331"/>
      <c r="JH41" s="331"/>
      <c r="JI41" s="333"/>
      <c r="JJ41" s="494" t="str">
        <f t="shared" si="65"/>
        <v/>
      </c>
      <c r="JK41" s="342">
        <f t="shared" si="66"/>
        <v>0</v>
      </c>
      <c r="JL41" s="457"/>
      <c r="JM41" s="411"/>
      <c r="JN41" s="331"/>
      <c r="JO41" s="331"/>
      <c r="JP41" s="331"/>
      <c r="JQ41" s="333"/>
      <c r="JR41" s="494" t="str">
        <f t="shared" si="67"/>
        <v/>
      </c>
      <c r="JS41" s="342">
        <f t="shared" si="68"/>
        <v>0</v>
      </c>
      <c r="JT41" s="457"/>
      <c r="JU41" s="411"/>
      <c r="JV41" s="331"/>
      <c r="JW41" s="331"/>
      <c r="JX41" s="331"/>
      <c r="JY41" s="333"/>
      <c r="JZ41" s="494" t="str">
        <f t="shared" si="69"/>
        <v/>
      </c>
      <c r="KA41" s="342">
        <f t="shared" si="70"/>
        <v>0</v>
      </c>
      <c r="KB41" s="457"/>
      <c r="KC41" s="411" t="s">
        <v>230</v>
      </c>
      <c r="KD41" s="331">
        <v>8</v>
      </c>
      <c r="KE41" s="331">
        <v>17</v>
      </c>
      <c r="KF41" s="331">
        <v>1</v>
      </c>
      <c r="KG41" s="333"/>
      <c r="KH41" s="494" t="str">
        <f t="shared" si="71"/>
        <v>Chloé</v>
      </c>
      <c r="KI41" s="342">
        <f t="shared" si="72"/>
        <v>8</v>
      </c>
      <c r="KJ41" s="411"/>
      <c r="KK41" s="331"/>
      <c r="KL41" s="331"/>
      <c r="KM41" s="331"/>
      <c r="KN41" s="333"/>
      <c r="KO41" s="494" t="str">
        <f t="shared" si="73"/>
        <v/>
      </c>
      <c r="KP41" s="342">
        <f t="shared" si="74"/>
        <v>0</v>
      </c>
      <c r="KQ41" s="411"/>
      <c r="KR41" s="331"/>
      <c r="KS41" s="331"/>
      <c r="KT41" s="331"/>
      <c r="KU41" s="333"/>
      <c r="KV41" s="494" t="str">
        <f t="shared" si="75"/>
        <v/>
      </c>
      <c r="KW41" s="342">
        <f t="shared" si="76"/>
        <v>0</v>
      </c>
      <c r="KX41" s="411"/>
      <c r="KY41" s="331"/>
      <c r="KZ41" s="331"/>
      <c r="LA41" s="331"/>
      <c r="LB41" s="333"/>
      <c r="LC41" s="494" t="str">
        <f t="shared" si="77"/>
        <v/>
      </c>
      <c r="LD41" s="342">
        <f t="shared" si="78"/>
        <v>0</v>
      </c>
      <c r="LE41" s="411"/>
      <c r="LF41" s="331"/>
      <c r="LG41" s="331"/>
      <c r="LH41" s="331"/>
      <c r="LI41" s="333"/>
      <c r="LJ41" s="494" t="str">
        <f t="shared" si="79"/>
        <v/>
      </c>
      <c r="LK41" s="342">
        <f t="shared" si="80"/>
        <v>0</v>
      </c>
      <c r="LL41" s="411"/>
      <c r="LM41" s="331"/>
      <c r="LN41" s="331"/>
      <c r="LO41" s="331"/>
      <c r="LP41" s="333"/>
      <c r="LQ41" s="494" t="str">
        <f t="shared" si="81"/>
        <v/>
      </c>
      <c r="LR41" s="342">
        <f t="shared" si="82"/>
        <v>0</v>
      </c>
      <c r="LS41" s="411"/>
      <c r="LT41" s="331"/>
      <c r="LU41" s="331"/>
      <c r="LV41" s="331"/>
      <c r="LW41" s="333"/>
      <c r="LX41" s="494" t="str">
        <f t="shared" si="83"/>
        <v/>
      </c>
      <c r="LY41" s="342">
        <f t="shared" si="84"/>
        <v>0</v>
      </c>
      <c r="LZ41" s="411"/>
      <c r="MA41" s="331"/>
      <c r="MB41" s="331"/>
      <c r="MC41" s="331"/>
      <c r="MD41" s="333"/>
      <c r="ME41" s="494" t="str">
        <f t="shared" si="85"/>
        <v/>
      </c>
      <c r="MF41" s="342">
        <f t="shared" si="86"/>
        <v>0</v>
      </c>
      <c r="MG41" s="457"/>
      <c r="MH41" s="411"/>
      <c r="MI41" s="331"/>
      <c r="MJ41" s="331"/>
      <c r="MK41" s="331"/>
      <c r="ML41" s="333"/>
      <c r="MM41" s="494" t="str">
        <f t="shared" si="87"/>
        <v/>
      </c>
      <c r="MN41" s="342">
        <f t="shared" si="88"/>
        <v>0</v>
      </c>
      <c r="MO41" s="411"/>
      <c r="MP41" s="331"/>
      <c r="MQ41" s="331"/>
      <c r="MR41" s="331"/>
      <c r="MS41" s="333"/>
      <c r="MT41" s="494" t="str">
        <f t="shared" si="89"/>
        <v/>
      </c>
      <c r="MU41" s="342">
        <f t="shared" si="90"/>
        <v>0</v>
      </c>
      <c r="MV41" s="457"/>
      <c r="MW41" s="411"/>
      <c r="MX41" s="331"/>
      <c r="MY41" s="331"/>
      <c r="MZ41" s="331"/>
      <c r="NA41" s="333"/>
      <c r="NB41" s="494" t="str">
        <f t="shared" si="91"/>
        <v/>
      </c>
      <c r="NC41" s="342">
        <f t="shared" si="92"/>
        <v>0</v>
      </c>
      <c r="ND41" s="457"/>
      <c r="NE41" s="411"/>
      <c r="NF41" s="331"/>
      <c r="NG41" s="331"/>
      <c r="NH41" s="331"/>
      <c r="NI41" s="333"/>
      <c r="NJ41" s="494" t="str">
        <f t="shared" si="93"/>
        <v/>
      </c>
      <c r="NK41" s="342">
        <f t="shared" si="94"/>
        <v>0</v>
      </c>
      <c r="NL41" s="457"/>
      <c r="NM41" s="411"/>
      <c r="NN41" s="331"/>
      <c r="NO41" s="331"/>
      <c r="NP41" s="331"/>
      <c r="NQ41" s="333"/>
      <c r="NR41" s="494" t="str">
        <f t="shared" si="95"/>
        <v/>
      </c>
      <c r="NS41" s="342">
        <f t="shared" si="96"/>
        <v>0</v>
      </c>
      <c r="NT41" s="411"/>
      <c r="NU41" s="331"/>
      <c r="NV41" s="331"/>
      <c r="NW41" s="331"/>
      <c r="NX41" s="333"/>
      <c r="NY41" s="494" t="str">
        <f t="shared" si="97"/>
        <v/>
      </c>
      <c r="NZ41" s="342">
        <f t="shared" si="98"/>
        <v>0</v>
      </c>
      <c r="OA41" s="457"/>
      <c r="OB41" s="411"/>
      <c r="OC41" s="331"/>
      <c r="OD41" s="331"/>
      <c r="OE41" s="331"/>
      <c r="OF41" s="333"/>
      <c r="OG41" s="494" t="str">
        <f t="shared" si="99"/>
        <v/>
      </c>
      <c r="OH41" s="342">
        <f t="shared" si="100"/>
        <v>0</v>
      </c>
      <c r="OI41" s="457"/>
      <c r="OJ41" s="411"/>
      <c r="OK41" s="331"/>
      <c r="OL41" s="331"/>
      <c r="OM41" s="331"/>
      <c r="ON41" s="333"/>
      <c r="OO41" s="494" t="str">
        <f t="shared" si="101"/>
        <v/>
      </c>
      <c r="OP41" s="342">
        <f t="shared" si="102"/>
        <v>0</v>
      </c>
      <c r="OQ41" s="457"/>
      <c r="OR41" s="411"/>
      <c r="OS41" s="331"/>
      <c r="OT41" s="331"/>
      <c r="OU41" s="331"/>
      <c r="OV41" s="333"/>
      <c r="OW41" s="494" t="str">
        <f t="shared" si="103"/>
        <v/>
      </c>
      <c r="OX41" s="342">
        <f t="shared" si="104"/>
        <v>0</v>
      </c>
      <c r="OY41" s="457"/>
      <c r="OZ41" s="411"/>
      <c r="PA41" s="331"/>
      <c r="PB41" s="331"/>
      <c r="PC41" s="331"/>
      <c r="PD41" s="333"/>
      <c r="PE41" s="494" t="str">
        <f t="shared" si="105"/>
        <v/>
      </c>
      <c r="PF41" s="342">
        <f t="shared" si="106"/>
        <v>0</v>
      </c>
      <c r="PG41" s="411"/>
      <c r="PH41" s="331"/>
      <c r="PI41" s="331"/>
      <c r="PJ41" s="331"/>
      <c r="PK41" s="333"/>
      <c r="PL41" s="494" t="str">
        <f t="shared" si="107"/>
        <v/>
      </c>
      <c r="PM41" s="342">
        <f t="shared" si="108"/>
        <v>0</v>
      </c>
      <c r="PN41" s="457"/>
      <c r="PO41" s="411"/>
      <c r="PP41" s="331"/>
      <c r="PQ41" s="331"/>
      <c r="PR41" s="331"/>
      <c r="PS41" s="333"/>
      <c r="PT41" s="494" t="str">
        <f t="shared" si="109"/>
        <v/>
      </c>
      <c r="PU41" s="342">
        <f t="shared" si="110"/>
        <v>0</v>
      </c>
      <c r="PV41" s="411" t="s">
        <v>1857</v>
      </c>
      <c r="PW41" s="331">
        <v>8</v>
      </c>
      <c r="PX41" s="331">
        <v>16</v>
      </c>
      <c r="PY41" s="331"/>
      <c r="PZ41" s="333">
        <v>1</v>
      </c>
      <c r="QA41" s="494" t="str">
        <f t="shared" si="111"/>
        <v>Saturnino</v>
      </c>
      <c r="QB41" s="342">
        <f t="shared" si="112"/>
        <v>7</v>
      </c>
      <c r="QC41" s="411"/>
      <c r="QD41" s="331"/>
      <c r="QE41" s="331"/>
      <c r="QF41" s="331"/>
      <c r="QG41" s="333"/>
      <c r="QH41" s="494" t="str">
        <f t="shared" si="113"/>
        <v/>
      </c>
      <c r="QI41" s="342">
        <f t="shared" si="114"/>
        <v>0</v>
      </c>
      <c r="QJ41" s="457"/>
      <c r="QK41" s="411"/>
      <c r="QL41" s="331"/>
      <c r="QM41" s="331"/>
      <c r="QN41" s="331"/>
      <c r="QO41" s="333"/>
      <c r="QP41" s="494" t="str">
        <f t="shared" si="115"/>
        <v/>
      </c>
      <c r="QQ41" s="342">
        <f t="shared" si="116"/>
        <v>0</v>
      </c>
      <c r="QR41" s="411"/>
      <c r="QS41" s="331"/>
      <c r="QT41" s="331"/>
      <c r="QU41" s="331"/>
      <c r="QV41" s="333"/>
      <c r="QW41" s="494" t="str">
        <f t="shared" si="117"/>
        <v/>
      </c>
      <c r="QX41" s="342">
        <f t="shared" si="118"/>
        <v>0</v>
      </c>
      <c r="QY41" s="457"/>
      <c r="QZ41" s="411"/>
      <c r="RA41" s="331"/>
      <c r="RB41" s="331"/>
      <c r="RC41" s="331"/>
      <c r="RD41" s="333"/>
      <c r="RE41" s="494" t="str">
        <f t="shared" si="119"/>
        <v/>
      </c>
      <c r="RF41" s="342">
        <f t="shared" si="120"/>
        <v>0</v>
      </c>
      <c r="RG41" s="457"/>
      <c r="RH41" s="411"/>
      <c r="RI41" s="331"/>
      <c r="RJ41" s="331"/>
      <c r="RK41" s="331"/>
      <c r="RL41" s="333"/>
      <c r="RM41" s="494" t="str">
        <f t="shared" si="121"/>
        <v/>
      </c>
      <c r="RN41" s="342">
        <f t="shared" si="122"/>
        <v>0</v>
      </c>
      <c r="RO41" s="411"/>
      <c r="RP41" s="331"/>
      <c r="RQ41" s="331"/>
      <c r="RR41" s="331"/>
      <c r="RS41" s="333"/>
      <c r="RT41" s="494" t="str">
        <f t="shared" si="123"/>
        <v/>
      </c>
      <c r="RU41" s="342">
        <f t="shared" si="124"/>
        <v>0</v>
      </c>
      <c r="RV41" s="457"/>
      <c r="RW41" s="411"/>
      <c r="RX41" s="331"/>
      <c r="RY41" s="331"/>
      <c r="RZ41" s="331"/>
      <c r="SA41" s="333"/>
      <c r="SB41" s="494" t="str">
        <f t="shared" si="125"/>
        <v/>
      </c>
      <c r="SC41" s="342">
        <f t="shared" si="126"/>
        <v>0</v>
      </c>
      <c r="SD41" s="457"/>
      <c r="SE41" s="411"/>
      <c r="SF41" s="331"/>
      <c r="SG41" s="331"/>
      <c r="SH41" s="331"/>
      <c r="SI41" s="333"/>
      <c r="SJ41" s="494" t="str">
        <f t="shared" si="127"/>
        <v/>
      </c>
      <c r="SK41" s="342">
        <f t="shared" si="128"/>
        <v>0</v>
      </c>
      <c r="SL41" s="411"/>
      <c r="SM41" s="331"/>
      <c r="SN41" s="331"/>
      <c r="SO41" s="331"/>
      <c r="SP41" s="333"/>
      <c r="SQ41" s="494" t="str">
        <f t="shared" si="129"/>
        <v/>
      </c>
      <c r="SR41" s="342">
        <f t="shared" si="130"/>
        <v>0</v>
      </c>
      <c r="SS41" s="411"/>
      <c r="ST41" s="331"/>
      <c r="SU41" s="331"/>
      <c r="SV41" s="331"/>
      <c r="SW41" s="333"/>
      <c r="SX41" s="494" t="str">
        <f t="shared" si="131"/>
        <v/>
      </c>
      <c r="SY41" s="342">
        <f t="shared" si="132"/>
        <v>0</v>
      </c>
      <c r="SZ41" s="411"/>
      <c r="TA41" s="331"/>
      <c r="TB41" s="331"/>
      <c r="TC41" s="331"/>
      <c r="TD41" s="333"/>
      <c r="TE41" s="494" t="str">
        <f t="shared" si="133"/>
        <v/>
      </c>
      <c r="TF41" s="342">
        <f t="shared" si="134"/>
        <v>0</v>
      </c>
      <c r="TG41" s="411"/>
      <c r="TH41" s="331"/>
      <c r="TI41" s="331"/>
      <c r="TJ41" s="331"/>
      <c r="TK41" s="333"/>
      <c r="TL41" s="494" t="str">
        <f t="shared" si="135"/>
        <v/>
      </c>
      <c r="TM41" s="342">
        <f t="shared" si="136"/>
        <v>0</v>
      </c>
      <c r="TN41" s="411"/>
      <c r="TO41" s="331"/>
      <c r="TP41" s="331"/>
      <c r="TQ41" s="331"/>
      <c r="TR41" s="333"/>
      <c r="TS41" s="494" t="str">
        <f t="shared" si="137"/>
        <v/>
      </c>
      <c r="TT41" s="342">
        <f t="shared" si="138"/>
        <v>0</v>
      </c>
      <c r="TU41" s="411"/>
      <c r="TV41" s="331"/>
      <c r="TW41" s="331"/>
      <c r="TX41" s="331"/>
      <c r="TY41" s="333"/>
      <c r="TZ41" s="494" t="str">
        <f t="shared" si="139"/>
        <v/>
      </c>
      <c r="UA41" s="342">
        <f t="shared" si="140"/>
        <v>0</v>
      </c>
      <c r="UB41" s="457"/>
      <c r="UC41" s="411"/>
      <c r="UD41" s="331"/>
      <c r="UE41" s="331"/>
      <c r="UF41" s="331"/>
      <c r="UG41" s="333"/>
      <c r="UH41" s="494" t="str">
        <f t="shared" si="141"/>
        <v/>
      </c>
      <c r="UI41" s="342">
        <f t="shared" si="142"/>
        <v>0</v>
      </c>
      <c r="UJ41" s="457"/>
      <c r="UK41" s="411"/>
      <c r="UL41" s="331"/>
      <c r="UM41" s="331"/>
      <c r="UN41" s="331"/>
      <c r="UO41" s="333"/>
      <c r="UP41" s="494" t="str">
        <f t="shared" si="143"/>
        <v/>
      </c>
      <c r="UQ41" s="342">
        <f t="shared" si="144"/>
        <v>0</v>
      </c>
      <c r="UR41" s="457"/>
      <c r="US41" s="411"/>
      <c r="UT41" s="331"/>
      <c r="UU41" s="331"/>
      <c r="UV41" s="331"/>
      <c r="UW41" s="333"/>
      <c r="UX41" s="494" t="str">
        <f t="shared" si="145"/>
        <v/>
      </c>
      <c r="UY41" s="342">
        <f t="shared" si="146"/>
        <v>0</v>
      </c>
      <c r="UZ41" s="457"/>
      <c r="VA41" s="411"/>
      <c r="VB41" s="331"/>
      <c r="VC41" s="331"/>
      <c r="VD41" s="331"/>
      <c r="VE41" s="333"/>
      <c r="VF41" s="494" t="str">
        <f t="shared" si="147"/>
        <v/>
      </c>
      <c r="VG41" s="342">
        <f t="shared" si="148"/>
        <v>0</v>
      </c>
      <c r="VH41" s="457"/>
      <c r="VI41" s="411"/>
      <c r="VJ41" s="331"/>
      <c r="VK41" s="331"/>
      <c r="VL41" s="331"/>
      <c r="VM41" s="333"/>
      <c r="VN41" s="494" t="str">
        <f t="shared" si="149"/>
        <v/>
      </c>
      <c r="VO41" s="342">
        <f t="shared" si="150"/>
        <v>0</v>
      </c>
      <c r="VP41" s="457"/>
      <c r="VQ41" s="411"/>
      <c r="VR41" s="331"/>
      <c r="VS41" s="331"/>
      <c r="VT41" s="331"/>
      <c r="VU41" s="333"/>
      <c r="VV41" s="494" t="str">
        <f t="shared" si="151"/>
        <v/>
      </c>
      <c r="VW41" s="342">
        <f t="shared" si="152"/>
        <v>0</v>
      </c>
      <c r="VX41" s="411"/>
      <c r="VY41" s="331"/>
      <c r="VZ41" s="331"/>
      <c r="WA41" s="331"/>
      <c r="WB41" s="333"/>
      <c r="WC41" s="494" t="str">
        <f t="shared" si="153"/>
        <v/>
      </c>
      <c r="WD41" s="342">
        <f t="shared" si="154"/>
        <v>0</v>
      </c>
      <c r="WE41" s="457"/>
      <c r="WF41" s="411"/>
      <c r="WG41" s="331"/>
      <c r="WH41" s="331"/>
      <c r="WI41" s="331"/>
      <c r="WJ41" s="333"/>
      <c r="WK41" s="494" t="str">
        <f t="shared" si="155"/>
        <v/>
      </c>
      <c r="WL41" s="342">
        <f t="shared" si="156"/>
        <v>0</v>
      </c>
      <c r="WM41" s="457"/>
      <c r="WN41" s="411"/>
      <c r="WO41" s="331"/>
      <c r="WP41" s="331"/>
      <c r="WQ41" s="331"/>
      <c r="WR41" s="333"/>
      <c r="WS41" s="494" t="str">
        <f t="shared" si="157"/>
        <v/>
      </c>
      <c r="WT41" s="342">
        <f t="shared" si="158"/>
        <v>0</v>
      </c>
      <c r="WU41" s="457"/>
      <c r="WV41" s="411"/>
      <c r="WW41" s="331"/>
      <c r="WX41" s="331"/>
      <c r="WY41" s="331"/>
      <c r="WZ41" s="333"/>
      <c r="XA41" s="494" t="str">
        <f t="shared" si="159"/>
        <v/>
      </c>
      <c r="XB41" s="342">
        <f t="shared" si="160"/>
        <v>0</v>
      </c>
      <c r="XC41" s="428">
        <v>0</v>
      </c>
    </row>
    <row r="42" spans="1:627" outlineLevel="1" x14ac:dyDescent="0.25">
      <c r="A42" s="5"/>
      <c r="B42" s="5"/>
      <c r="C42" s="486" t="s">
        <v>1728</v>
      </c>
      <c r="D42" s="273">
        <v>43429</v>
      </c>
      <c r="E42" s="445"/>
      <c r="F42" s="287"/>
      <c r="G42" s="330"/>
      <c r="H42" s="330"/>
      <c r="I42" s="330"/>
      <c r="J42" s="334"/>
      <c r="K42" s="334"/>
      <c r="L42" s="341">
        <f t="shared" si="0"/>
        <v>0</v>
      </c>
      <c r="M42" s="457"/>
      <c r="N42" s="412"/>
      <c r="O42" s="330"/>
      <c r="P42" s="330"/>
      <c r="Q42" s="330"/>
      <c r="R42" s="334"/>
      <c r="S42" s="495" t="str">
        <f t="shared" si="1"/>
        <v/>
      </c>
      <c r="T42" s="341">
        <f t="shared" si="2"/>
        <v>0</v>
      </c>
      <c r="U42" s="457"/>
      <c r="V42" s="412"/>
      <c r="W42" s="330"/>
      <c r="X42" s="330"/>
      <c r="Y42" s="330"/>
      <c r="Z42" s="334"/>
      <c r="AA42" s="495" t="str">
        <f t="shared" si="3"/>
        <v/>
      </c>
      <c r="AB42" s="341">
        <f t="shared" si="4"/>
        <v>0</v>
      </c>
      <c r="AC42" s="457"/>
      <c r="AD42" s="412"/>
      <c r="AE42" s="330"/>
      <c r="AF42" s="330"/>
      <c r="AG42" s="330"/>
      <c r="AH42" s="334"/>
      <c r="AI42" s="495" t="str">
        <f t="shared" si="5"/>
        <v/>
      </c>
      <c r="AJ42" s="341">
        <f t="shared" si="6"/>
        <v>0</v>
      </c>
      <c r="AK42" s="457"/>
      <c r="AL42" s="412"/>
      <c r="AM42" s="330"/>
      <c r="AN42" s="330"/>
      <c r="AO42" s="330"/>
      <c r="AP42" s="334"/>
      <c r="AQ42" s="495" t="str">
        <f t="shared" si="7"/>
        <v/>
      </c>
      <c r="AR42" s="341">
        <f t="shared" si="8"/>
        <v>0</v>
      </c>
      <c r="AS42" s="412"/>
      <c r="AT42" s="330"/>
      <c r="AU42" s="330"/>
      <c r="AV42" s="330"/>
      <c r="AW42" s="334"/>
      <c r="AX42" s="495" t="str">
        <f t="shared" si="9"/>
        <v/>
      </c>
      <c r="AY42" s="341">
        <f t="shared" si="10"/>
        <v>0</v>
      </c>
      <c r="AZ42" s="457"/>
      <c r="BA42" s="412"/>
      <c r="BB42" s="330"/>
      <c r="BC42" s="330"/>
      <c r="BD42" s="330"/>
      <c r="BE42" s="334"/>
      <c r="BF42" s="495" t="str">
        <f t="shared" si="11"/>
        <v/>
      </c>
      <c r="BG42" s="341">
        <f t="shared" si="12"/>
        <v>0</v>
      </c>
      <c r="BH42" s="412"/>
      <c r="BI42" s="330"/>
      <c r="BJ42" s="330"/>
      <c r="BK42" s="330"/>
      <c r="BL42" s="334"/>
      <c r="BM42" s="495" t="str">
        <f t="shared" si="13"/>
        <v/>
      </c>
      <c r="BN42" s="341">
        <f t="shared" si="14"/>
        <v>0</v>
      </c>
      <c r="BO42" s="457"/>
      <c r="BP42" s="412"/>
      <c r="BQ42" s="330"/>
      <c r="BR42" s="330"/>
      <c r="BS42" s="330"/>
      <c r="BT42" s="334"/>
      <c r="BU42" s="495" t="str">
        <f t="shared" si="15"/>
        <v/>
      </c>
      <c r="BV42" s="341">
        <f t="shared" si="16"/>
        <v>0</v>
      </c>
      <c r="BW42" s="457"/>
      <c r="BX42" s="412"/>
      <c r="BY42" s="330"/>
      <c r="BZ42" s="330"/>
      <c r="CA42" s="330"/>
      <c r="CB42" s="334"/>
      <c r="CC42" s="495" t="str">
        <f t="shared" si="17"/>
        <v/>
      </c>
      <c r="CD42" s="341">
        <f t="shared" si="18"/>
        <v>0</v>
      </c>
      <c r="CE42" s="457"/>
      <c r="CF42" s="412"/>
      <c r="CG42" s="330"/>
      <c r="CH42" s="330"/>
      <c r="CI42" s="330"/>
      <c r="CJ42" s="334"/>
      <c r="CK42" s="495" t="str">
        <f t="shared" si="19"/>
        <v/>
      </c>
      <c r="CL42" s="341">
        <f t="shared" si="20"/>
        <v>0</v>
      </c>
      <c r="CM42" s="457"/>
      <c r="CN42" s="412"/>
      <c r="CO42" s="330"/>
      <c r="CP42" s="330"/>
      <c r="CQ42" s="330"/>
      <c r="CR42" s="334"/>
      <c r="CS42" s="495" t="str">
        <f t="shared" si="21"/>
        <v/>
      </c>
      <c r="CT42" s="341">
        <f t="shared" si="22"/>
        <v>0</v>
      </c>
      <c r="CU42" s="457"/>
      <c r="CV42" s="412"/>
      <c r="CW42" s="330"/>
      <c r="CX42" s="330"/>
      <c r="CY42" s="330"/>
      <c r="CZ42" s="334"/>
      <c r="DA42" s="495" t="str">
        <f t="shared" si="23"/>
        <v/>
      </c>
      <c r="DB42" s="341">
        <f t="shared" si="24"/>
        <v>0</v>
      </c>
      <c r="DC42" s="457"/>
      <c r="DD42" s="412"/>
      <c r="DE42" s="330"/>
      <c r="DF42" s="330"/>
      <c r="DG42" s="330"/>
      <c r="DH42" s="334"/>
      <c r="DI42" s="495" t="str">
        <f t="shared" si="25"/>
        <v/>
      </c>
      <c r="DJ42" s="341">
        <f t="shared" si="26"/>
        <v>0</v>
      </c>
      <c r="DK42" s="457"/>
      <c r="DL42" s="412"/>
      <c r="DM42" s="330"/>
      <c r="DN42" s="330"/>
      <c r="DO42" s="330"/>
      <c r="DP42" s="334"/>
      <c r="DQ42" s="495" t="str">
        <f t="shared" si="27"/>
        <v/>
      </c>
      <c r="DR42" s="341">
        <f t="shared" si="28"/>
        <v>0</v>
      </c>
      <c r="DS42" s="457"/>
      <c r="DT42" s="412"/>
      <c r="DU42" s="330"/>
      <c r="DV42" s="330"/>
      <c r="DW42" s="330"/>
      <c r="DX42" s="334"/>
      <c r="DY42" s="495" t="str">
        <f t="shared" si="29"/>
        <v/>
      </c>
      <c r="DZ42" s="341">
        <f t="shared" si="30"/>
        <v>0</v>
      </c>
      <c r="EA42" s="457"/>
      <c r="EB42" s="412"/>
      <c r="EC42" s="330"/>
      <c r="ED42" s="330"/>
      <c r="EE42" s="330"/>
      <c r="EF42" s="334"/>
      <c r="EG42" s="495" t="str">
        <f t="shared" si="31"/>
        <v/>
      </c>
      <c r="EH42" s="341">
        <f t="shared" si="32"/>
        <v>0</v>
      </c>
      <c r="EI42" s="457"/>
      <c r="EJ42" s="412"/>
      <c r="EK42" s="330"/>
      <c r="EL42" s="330"/>
      <c r="EM42" s="330"/>
      <c r="EN42" s="330"/>
      <c r="EO42" s="495" t="str">
        <f t="shared" si="33"/>
        <v/>
      </c>
      <c r="EP42" s="341">
        <f t="shared" si="34"/>
        <v>0</v>
      </c>
      <c r="EQ42" s="457"/>
      <c r="ER42" s="412"/>
      <c r="ES42" s="330"/>
      <c r="ET42" s="330"/>
      <c r="EU42" s="330"/>
      <c r="EV42" s="334"/>
      <c r="EW42" s="495" t="str">
        <f t="shared" si="35"/>
        <v/>
      </c>
      <c r="EX42" s="341">
        <f t="shared" si="36"/>
        <v>0</v>
      </c>
      <c r="EY42" s="457"/>
      <c r="EZ42" s="412" t="s">
        <v>229</v>
      </c>
      <c r="FA42" s="330">
        <v>14</v>
      </c>
      <c r="FB42" s="330">
        <v>18</v>
      </c>
      <c r="FC42" s="330"/>
      <c r="FD42" s="334"/>
      <c r="FE42" s="495" t="str">
        <f t="shared" si="37"/>
        <v>Marina</v>
      </c>
      <c r="FF42" s="341">
        <f t="shared" si="38"/>
        <v>4</v>
      </c>
      <c r="FG42" s="457"/>
      <c r="FH42" s="412"/>
      <c r="FI42" s="330"/>
      <c r="FJ42" s="330"/>
      <c r="FK42" s="330"/>
      <c r="FL42" s="334"/>
      <c r="FM42" s="495" t="str">
        <f t="shared" si="39"/>
        <v/>
      </c>
      <c r="FN42" s="341">
        <f t="shared" si="40"/>
        <v>0</v>
      </c>
      <c r="FO42" s="457"/>
      <c r="FP42" s="412"/>
      <c r="FQ42" s="330"/>
      <c r="FR42" s="330"/>
      <c r="FS42" s="330"/>
      <c r="FT42" s="334"/>
      <c r="FU42" s="495" t="str">
        <f t="shared" si="41"/>
        <v/>
      </c>
      <c r="FV42" s="341">
        <f t="shared" si="42"/>
        <v>0</v>
      </c>
      <c r="FW42" s="457"/>
      <c r="FX42" s="412"/>
      <c r="FY42" s="330"/>
      <c r="FZ42" s="330"/>
      <c r="GA42" s="330"/>
      <c r="GB42" s="334"/>
      <c r="GC42" s="495" t="str">
        <f t="shared" si="43"/>
        <v/>
      </c>
      <c r="GD42" s="341">
        <f t="shared" si="44"/>
        <v>0</v>
      </c>
      <c r="GE42" s="412"/>
      <c r="GF42" s="330"/>
      <c r="GG42" s="330"/>
      <c r="GH42" s="330"/>
      <c r="GI42" s="334"/>
      <c r="GJ42" s="495" t="str">
        <f t="shared" si="45"/>
        <v/>
      </c>
      <c r="GK42" s="341">
        <f t="shared" si="46"/>
        <v>0</v>
      </c>
      <c r="GL42" s="412"/>
      <c r="GM42" s="330"/>
      <c r="GN42" s="330"/>
      <c r="GO42" s="330"/>
      <c r="GP42" s="334"/>
      <c r="GQ42" s="495" t="str">
        <f t="shared" si="47"/>
        <v/>
      </c>
      <c r="GR42" s="341">
        <f t="shared" si="48"/>
        <v>0</v>
      </c>
      <c r="GS42" s="412"/>
      <c r="GT42" s="330"/>
      <c r="GU42" s="330"/>
      <c r="GV42" s="330"/>
      <c r="GW42" s="334"/>
      <c r="GX42" s="495" t="str">
        <f t="shared" si="49"/>
        <v/>
      </c>
      <c r="GY42" s="341">
        <f t="shared" si="50"/>
        <v>0</v>
      </c>
      <c r="GZ42" s="457"/>
      <c r="HA42" s="412"/>
      <c r="HB42" s="330"/>
      <c r="HC42" s="330"/>
      <c r="HD42" s="330"/>
      <c r="HE42" s="334"/>
      <c r="HF42" s="495" t="str">
        <f t="shared" si="51"/>
        <v/>
      </c>
      <c r="HG42" s="341">
        <f t="shared" si="52"/>
        <v>0</v>
      </c>
      <c r="HH42" s="457"/>
      <c r="HI42" s="412"/>
      <c r="HJ42" s="330"/>
      <c r="HK42" s="330"/>
      <c r="HL42" s="330"/>
      <c r="HM42" s="334"/>
      <c r="HN42" s="495" t="str">
        <f t="shared" si="53"/>
        <v/>
      </c>
      <c r="HO42" s="341">
        <f t="shared" si="54"/>
        <v>0</v>
      </c>
      <c r="HP42" s="457"/>
      <c r="HQ42" s="412"/>
      <c r="HR42" s="330"/>
      <c r="HS42" s="330"/>
      <c r="HT42" s="330"/>
      <c r="HU42" s="334"/>
      <c r="HV42" s="495" t="str">
        <f t="shared" si="55"/>
        <v/>
      </c>
      <c r="HW42" s="341">
        <f t="shared" si="56"/>
        <v>0</v>
      </c>
      <c r="HX42" s="457"/>
      <c r="HY42" s="412"/>
      <c r="HZ42" s="330"/>
      <c r="IA42" s="330"/>
      <c r="IB42" s="330"/>
      <c r="IC42" s="334"/>
      <c r="ID42" s="495" t="str">
        <f t="shared" si="57"/>
        <v/>
      </c>
      <c r="IE42" s="341">
        <f t="shared" si="58"/>
        <v>0</v>
      </c>
      <c r="IF42" s="457"/>
      <c r="IG42" s="412"/>
      <c r="IH42" s="330"/>
      <c r="II42" s="330"/>
      <c r="IJ42" s="330"/>
      <c r="IK42" s="334"/>
      <c r="IL42" s="495" t="str">
        <f t="shared" si="59"/>
        <v/>
      </c>
      <c r="IM42" s="341">
        <f t="shared" si="60"/>
        <v>0</v>
      </c>
      <c r="IN42" s="457"/>
      <c r="IO42" s="412"/>
      <c r="IP42" s="330"/>
      <c r="IQ42" s="330"/>
      <c r="IR42" s="330"/>
      <c r="IS42" s="334"/>
      <c r="IT42" s="495" t="str">
        <f t="shared" si="61"/>
        <v/>
      </c>
      <c r="IU42" s="341">
        <f t="shared" si="62"/>
        <v>0</v>
      </c>
      <c r="IV42" s="457"/>
      <c r="IW42" s="412"/>
      <c r="IX42" s="330"/>
      <c r="IY42" s="330"/>
      <c r="IZ42" s="330"/>
      <c r="JA42" s="334"/>
      <c r="JB42" s="495" t="str">
        <f t="shared" si="63"/>
        <v/>
      </c>
      <c r="JC42" s="341">
        <f t="shared" si="64"/>
        <v>0</v>
      </c>
      <c r="JD42" s="457"/>
      <c r="JE42" s="412"/>
      <c r="JF42" s="330"/>
      <c r="JG42" s="330"/>
      <c r="JH42" s="330"/>
      <c r="JI42" s="334"/>
      <c r="JJ42" s="495" t="str">
        <f t="shared" si="65"/>
        <v/>
      </c>
      <c r="JK42" s="341">
        <f t="shared" si="66"/>
        <v>0</v>
      </c>
      <c r="JL42" s="457"/>
      <c r="JM42" s="412"/>
      <c r="JN42" s="330"/>
      <c r="JO42" s="330"/>
      <c r="JP42" s="330"/>
      <c r="JQ42" s="334"/>
      <c r="JR42" s="495" t="str">
        <f t="shared" si="67"/>
        <v/>
      </c>
      <c r="JS42" s="341">
        <f t="shared" si="68"/>
        <v>0</v>
      </c>
      <c r="JT42" s="457"/>
      <c r="JU42" s="412"/>
      <c r="JV42" s="330"/>
      <c r="JW42" s="330"/>
      <c r="JX42" s="330"/>
      <c r="JY42" s="334"/>
      <c r="JZ42" s="495" t="str">
        <f t="shared" si="69"/>
        <v/>
      </c>
      <c r="KA42" s="341">
        <f t="shared" si="70"/>
        <v>0</v>
      </c>
      <c r="KB42" s="457"/>
      <c r="KC42" s="412" t="s">
        <v>230</v>
      </c>
      <c r="KD42" s="330">
        <v>10</v>
      </c>
      <c r="KE42" s="330">
        <v>19</v>
      </c>
      <c r="KF42" s="330">
        <v>1</v>
      </c>
      <c r="KG42" s="334"/>
      <c r="KH42" s="495" t="str">
        <f t="shared" si="71"/>
        <v>Chloé</v>
      </c>
      <c r="KI42" s="341">
        <f t="shared" si="72"/>
        <v>8</v>
      </c>
      <c r="KJ42" s="412"/>
      <c r="KK42" s="330"/>
      <c r="KL42" s="330"/>
      <c r="KM42" s="330"/>
      <c r="KN42" s="334"/>
      <c r="KO42" s="495" t="str">
        <f t="shared" si="73"/>
        <v/>
      </c>
      <c r="KP42" s="341">
        <f t="shared" si="74"/>
        <v>0</v>
      </c>
      <c r="KQ42" s="412"/>
      <c r="KR42" s="330"/>
      <c r="KS42" s="330"/>
      <c r="KT42" s="330"/>
      <c r="KU42" s="334"/>
      <c r="KV42" s="495" t="str">
        <f t="shared" si="75"/>
        <v/>
      </c>
      <c r="KW42" s="341">
        <f t="shared" si="76"/>
        <v>0</v>
      </c>
      <c r="KX42" s="412"/>
      <c r="KY42" s="330"/>
      <c r="KZ42" s="330"/>
      <c r="LA42" s="330"/>
      <c r="LB42" s="334"/>
      <c r="LC42" s="495" t="str">
        <f t="shared" si="77"/>
        <v/>
      </c>
      <c r="LD42" s="341">
        <f t="shared" si="78"/>
        <v>0</v>
      </c>
      <c r="LE42" s="412"/>
      <c r="LF42" s="330"/>
      <c r="LG42" s="330"/>
      <c r="LH42" s="330"/>
      <c r="LI42" s="334"/>
      <c r="LJ42" s="495" t="str">
        <f t="shared" si="79"/>
        <v/>
      </c>
      <c r="LK42" s="341">
        <f t="shared" si="80"/>
        <v>0</v>
      </c>
      <c r="LL42" s="412"/>
      <c r="LM42" s="330"/>
      <c r="LN42" s="330"/>
      <c r="LO42" s="330"/>
      <c r="LP42" s="334"/>
      <c r="LQ42" s="495" t="str">
        <f t="shared" si="81"/>
        <v/>
      </c>
      <c r="LR42" s="341">
        <f t="shared" si="82"/>
        <v>0</v>
      </c>
      <c r="LS42" s="412"/>
      <c r="LT42" s="330"/>
      <c r="LU42" s="330"/>
      <c r="LV42" s="330"/>
      <c r="LW42" s="334"/>
      <c r="LX42" s="495" t="str">
        <f t="shared" si="83"/>
        <v/>
      </c>
      <c r="LY42" s="341">
        <f t="shared" si="84"/>
        <v>0</v>
      </c>
      <c r="LZ42" s="412"/>
      <c r="MA42" s="330"/>
      <c r="MB42" s="330"/>
      <c r="MC42" s="330"/>
      <c r="MD42" s="334"/>
      <c r="ME42" s="495" t="str">
        <f t="shared" si="85"/>
        <v/>
      </c>
      <c r="MF42" s="341">
        <f t="shared" si="86"/>
        <v>0</v>
      </c>
      <c r="MG42" s="457"/>
      <c r="MH42" s="412"/>
      <c r="MI42" s="330"/>
      <c r="MJ42" s="330"/>
      <c r="MK42" s="330"/>
      <c r="ML42" s="334"/>
      <c r="MM42" s="495" t="str">
        <f t="shared" si="87"/>
        <v/>
      </c>
      <c r="MN42" s="341">
        <f t="shared" si="88"/>
        <v>0</v>
      </c>
      <c r="MO42" s="412"/>
      <c r="MP42" s="330"/>
      <c r="MQ42" s="330"/>
      <c r="MR42" s="330"/>
      <c r="MS42" s="334"/>
      <c r="MT42" s="495" t="str">
        <f t="shared" si="89"/>
        <v/>
      </c>
      <c r="MU42" s="341">
        <f t="shared" si="90"/>
        <v>0</v>
      </c>
      <c r="MV42" s="457"/>
      <c r="MW42" s="412"/>
      <c r="MX42" s="330"/>
      <c r="MY42" s="330"/>
      <c r="MZ42" s="330"/>
      <c r="NA42" s="334"/>
      <c r="NB42" s="495" t="str">
        <f t="shared" si="91"/>
        <v/>
      </c>
      <c r="NC42" s="341">
        <f t="shared" si="92"/>
        <v>0</v>
      </c>
      <c r="ND42" s="457"/>
      <c r="NE42" s="412"/>
      <c r="NF42" s="330"/>
      <c r="NG42" s="330"/>
      <c r="NH42" s="330"/>
      <c r="NI42" s="334"/>
      <c r="NJ42" s="495" t="str">
        <f t="shared" si="93"/>
        <v/>
      </c>
      <c r="NK42" s="341">
        <f t="shared" si="94"/>
        <v>0</v>
      </c>
      <c r="NL42" s="457"/>
      <c r="NM42" s="412"/>
      <c r="NN42" s="330"/>
      <c r="NO42" s="330"/>
      <c r="NP42" s="330"/>
      <c r="NQ42" s="334"/>
      <c r="NR42" s="495" t="str">
        <f t="shared" si="95"/>
        <v/>
      </c>
      <c r="NS42" s="341">
        <f t="shared" si="96"/>
        <v>0</v>
      </c>
      <c r="NT42" s="412"/>
      <c r="NU42" s="330"/>
      <c r="NV42" s="330"/>
      <c r="NW42" s="330"/>
      <c r="NX42" s="334"/>
      <c r="NY42" s="495" t="str">
        <f t="shared" si="97"/>
        <v/>
      </c>
      <c r="NZ42" s="341">
        <f t="shared" si="98"/>
        <v>0</v>
      </c>
      <c r="OA42" s="457"/>
      <c r="OB42" s="412"/>
      <c r="OC42" s="330"/>
      <c r="OD42" s="330"/>
      <c r="OE42" s="330"/>
      <c r="OF42" s="334"/>
      <c r="OG42" s="495" t="str">
        <f t="shared" si="99"/>
        <v/>
      </c>
      <c r="OH42" s="341">
        <f t="shared" si="100"/>
        <v>0</v>
      </c>
      <c r="OI42" s="457"/>
      <c r="OJ42" s="412"/>
      <c r="OK42" s="330"/>
      <c r="OL42" s="330"/>
      <c r="OM42" s="330"/>
      <c r="ON42" s="334"/>
      <c r="OO42" s="495" t="str">
        <f t="shared" si="101"/>
        <v/>
      </c>
      <c r="OP42" s="341">
        <f t="shared" si="102"/>
        <v>0</v>
      </c>
      <c r="OQ42" s="457"/>
      <c r="OR42" s="412"/>
      <c r="OS42" s="330"/>
      <c r="OT42" s="330"/>
      <c r="OU42" s="330"/>
      <c r="OV42" s="334"/>
      <c r="OW42" s="495" t="str">
        <f t="shared" si="103"/>
        <v/>
      </c>
      <c r="OX42" s="341">
        <f t="shared" si="104"/>
        <v>0</v>
      </c>
      <c r="OY42" s="457"/>
      <c r="OZ42" s="412"/>
      <c r="PA42" s="330"/>
      <c r="PB42" s="330"/>
      <c r="PC42" s="330"/>
      <c r="PD42" s="334"/>
      <c r="PE42" s="495" t="str">
        <f t="shared" si="105"/>
        <v/>
      </c>
      <c r="PF42" s="341">
        <f t="shared" si="106"/>
        <v>0</v>
      </c>
      <c r="PG42" s="412"/>
      <c r="PH42" s="330"/>
      <c r="PI42" s="330"/>
      <c r="PJ42" s="330"/>
      <c r="PK42" s="334"/>
      <c r="PL42" s="495" t="str">
        <f t="shared" si="107"/>
        <v/>
      </c>
      <c r="PM42" s="341">
        <f t="shared" si="108"/>
        <v>0</v>
      </c>
      <c r="PN42" s="457"/>
      <c r="PO42" s="412"/>
      <c r="PP42" s="330"/>
      <c r="PQ42" s="330"/>
      <c r="PR42" s="330"/>
      <c r="PS42" s="334"/>
      <c r="PT42" s="495" t="str">
        <f t="shared" si="109"/>
        <v/>
      </c>
      <c r="PU42" s="341">
        <f t="shared" si="110"/>
        <v>0</v>
      </c>
      <c r="PV42" s="412" t="s">
        <v>1857</v>
      </c>
      <c r="PW42" s="330">
        <v>11</v>
      </c>
      <c r="PX42" s="330">
        <v>19</v>
      </c>
      <c r="PY42" s="330"/>
      <c r="PZ42" s="334">
        <v>1</v>
      </c>
      <c r="QA42" s="495" t="str">
        <f t="shared" si="111"/>
        <v>Saturnino</v>
      </c>
      <c r="QB42" s="341">
        <f t="shared" si="112"/>
        <v>7</v>
      </c>
      <c r="QC42" s="412"/>
      <c r="QD42" s="330"/>
      <c r="QE42" s="330"/>
      <c r="QF42" s="330"/>
      <c r="QG42" s="334"/>
      <c r="QH42" s="495" t="str">
        <f t="shared" si="113"/>
        <v/>
      </c>
      <c r="QI42" s="341">
        <f t="shared" si="114"/>
        <v>0</v>
      </c>
      <c r="QJ42" s="457"/>
      <c r="QK42" s="412"/>
      <c r="QL42" s="330"/>
      <c r="QM42" s="330"/>
      <c r="QN42" s="330"/>
      <c r="QO42" s="334"/>
      <c r="QP42" s="495" t="str">
        <f t="shared" si="115"/>
        <v/>
      </c>
      <c r="QQ42" s="341">
        <f t="shared" si="116"/>
        <v>0</v>
      </c>
      <c r="QR42" s="412"/>
      <c r="QS42" s="330"/>
      <c r="QT42" s="330"/>
      <c r="QU42" s="330"/>
      <c r="QV42" s="334"/>
      <c r="QW42" s="495" t="str">
        <f t="shared" si="117"/>
        <v/>
      </c>
      <c r="QX42" s="341">
        <f t="shared" si="118"/>
        <v>0</v>
      </c>
      <c r="QY42" s="457"/>
      <c r="QZ42" s="412"/>
      <c r="RA42" s="330"/>
      <c r="RB42" s="330"/>
      <c r="RC42" s="330"/>
      <c r="RD42" s="334"/>
      <c r="RE42" s="495" t="str">
        <f t="shared" si="119"/>
        <v/>
      </c>
      <c r="RF42" s="341">
        <f t="shared" si="120"/>
        <v>0</v>
      </c>
      <c r="RG42" s="457"/>
      <c r="RH42" s="412"/>
      <c r="RI42" s="330"/>
      <c r="RJ42" s="330"/>
      <c r="RK42" s="330"/>
      <c r="RL42" s="334"/>
      <c r="RM42" s="495" t="str">
        <f t="shared" si="121"/>
        <v/>
      </c>
      <c r="RN42" s="341">
        <f t="shared" si="122"/>
        <v>0</v>
      </c>
      <c r="RO42" s="412"/>
      <c r="RP42" s="330"/>
      <c r="RQ42" s="330"/>
      <c r="RR42" s="330"/>
      <c r="RS42" s="334"/>
      <c r="RT42" s="495" t="str">
        <f t="shared" si="123"/>
        <v/>
      </c>
      <c r="RU42" s="341">
        <f t="shared" si="124"/>
        <v>0</v>
      </c>
      <c r="RV42" s="457"/>
      <c r="RW42" s="412"/>
      <c r="RX42" s="330"/>
      <c r="RY42" s="330"/>
      <c r="RZ42" s="330"/>
      <c r="SA42" s="334"/>
      <c r="SB42" s="495" t="str">
        <f t="shared" si="125"/>
        <v/>
      </c>
      <c r="SC42" s="341">
        <f t="shared" si="126"/>
        <v>0</v>
      </c>
      <c r="SD42" s="457"/>
      <c r="SE42" s="412"/>
      <c r="SF42" s="330"/>
      <c r="SG42" s="330"/>
      <c r="SH42" s="330"/>
      <c r="SI42" s="334"/>
      <c r="SJ42" s="495" t="str">
        <f t="shared" si="127"/>
        <v/>
      </c>
      <c r="SK42" s="341">
        <f t="shared" si="128"/>
        <v>0</v>
      </c>
      <c r="SL42" s="412"/>
      <c r="SM42" s="330"/>
      <c r="SN42" s="330"/>
      <c r="SO42" s="330"/>
      <c r="SP42" s="334"/>
      <c r="SQ42" s="495" t="str">
        <f t="shared" si="129"/>
        <v/>
      </c>
      <c r="SR42" s="341">
        <f t="shared" si="130"/>
        <v>0</v>
      </c>
      <c r="SS42" s="412"/>
      <c r="ST42" s="330"/>
      <c r="SU42" s="330"/>
      <c r="SV42" s="330"/>
      <c r="SW42" s="334"/>
      <c r="SX42" s="495" t="str">
        <f t="shared" si="131"/>
        <v/>
      </c>
      <c r="SY42" s="341">
        <f t="shared" si="132"/>
        <v>0</v>
      </c>
      <c r="SZ42" s="412"/>
      <c r="TA42" s="330"/>
      <c r="TB42" s="330"/>
      <c r="TC42" s="330"/>
      <c r="TD42" s="334"/>
      <c r="TE42" s="495" t="str">
        <f t="shared" si="133"/>
        <v/>
      </c>
      <c r="TF42" s="341">
        <f t="shared" si="134"/>
        <v>0</v>
      </c>
      <c r="TG42" s="412"/>
      <c r="TH42" s="330"/>
      <c r="TI42" s="330"/>
      <c r="TJ42" s="330"/>
      <c r="TK42" s="334"/>
      <c r="TL42" s="495" t="str">
        <f t="shared" si="135"/>
        <v/>
      </c>
      <c r="TM42" s="341">
        <f t="shared" si="136"/>
        <v>0</v>
      </c>
      <c r="TN42" s="412"/>
      <c r="TO42" s="330"/>
      <c r="TP42" s="330"/>
      <c r="TQ42" s="330"/>
      <c r="TR42" s="334"/>
      <c r="TS42" s="495" t="str">
        <f t="shared" si="137"/>
        <v/>
      </c>
      <c r="TT42" s="341">
        <f t="shared" si="138"/>
        <v>0</v>
      </c>
      <c r="TU42" s="412"/>
      <c r="TV42" s="330"/>
      <c r="TW42" s="330"/>
      <c r="TX42" s="330"/>
      <c r="TY42" s="334"/>
      <c r="TZ42" s="495" t="str">
        <f t="shared" si="139"/>
        <v/>
      </c>
      <c r="UA42" s="341">
        <f t="shared" si="140"/>
        <v>0</v>
      </c>
      <c r="UB42" s="457"/>
      <c r="UC42" s="412"/>
      <c r="UD42" s="330"/>
      <c r="UE42" s="330"/>
      <c r="UF42" s="330"/>
      <c r="UG42" s="334"/>
      <c r="UH42" s="495" t="str">
        <f t="shared" si="141"/>
        <v/>
      </c>
      <c r="UI42" s="341">
        <f t="shared" si="142"/>
        <v>0</v>
      </c>
      <c r="UJ42" s="457"/>
      <c r="UK42" s="412"/>
      <c r="UL42" s="330"/>
      <c r="UM42" s="330"/>
      <c r="UN42" s="330"/>
      <c r="UO42" s="334"/>
      <c r="UP42" s="495" t="str">
        <f t="shared" si="143"/>
        <v/>
      </c>
      <c r="UQ42" s="341">
        <f t="shared" si="144"/>
        <v>0</v>
      </c>
      <c r="UR42" s="457"/>
      <c r="US42" s="412"/>
      <c r="UT42" s="330"/>
      <c r="UU42" s="330"/>
      <c r="UV42" s="330"/>
      <c r="UW42" s="334"/>
      <c r="UX42" s="495" t="str">
        <f t="shared" si="145"/>
        <v/>
      </c>
      <c r="UY42" s="341">
        <f t="shared" si="146"/>
        <v>0</v>
      </c>
      <c r="UZ42" s="457"/>
      <c r="VA42" s="412"/>
      <c r="VB42" s="330"/>
      <c r="VC42" s="330"/>
      <c r="VD42" s="330"/>
      <c r="VE42" s="334"/>
      <c r="VF42" s="495" t="str">
        <f t="shared" si="147"/>
        <v/>
      </c>
      <c r="VG42" s="341">
        <f t="shared" si="148"/>
        <v>0</v>
      </c>
      <c r="VH42" s="457"/>
      <c r="VI42" s="412"/>
      <c r="VJ42" s="330"/>
      <c r="VK42" s="330"/>
      <c r="VL42" s="330"/>
      <c r="VM42" s="334"/>
      <c r="VN42" s="495" t="str">
        <f t="shared" si="149"/>
        <v/>
      </c>
      <c r="VO42" s="341">
        <f t="shared" si="150"/>
        <v>0</v>
      </c>
      <c r="VP42" s="457"/>
      <c r="VQ42" s="412"/>
      <c r="VR42" s="330"/>
      <c r="VS42" s="330"/>
      <c r="VT42" s="330"/>
      <c r="VU42" s="334"/>
      <c r="VV42" s="495" t="str">
        <f t="shared" si="151"/>
        <v/>
      </c>
      <c r="VW42" s="341">
        <f t="shared" si="152"/>
        <v>0</v>
      </c>
      <c r="VX42" s="412"/>
      <c r="VY42" s="330"/>
      <c r="VZ42" s="330"/>
      <c r="WA42" s="330"/>
      <c r="WB42" s="334"/>
      <c r="WC42" s="495" t="str">
        <f t="shared" si="153"/>
        <v/>
      </c>
      <c r="WD42" s="341">
        <f t="shared" si="154"/>
        <v>0</v>
      </c>
      <c r="WE42" s="457"/>
      <c r="WF42" s="412"/>
      <c r="WG42" s="330"/>
      <c r="WH42" s="330"/>
      <c r="WI42" s="330"/>
      <c r="WJ42" s="334"/>
      <c r="WK42" s="495" t="str">
        <f t="shared" si="155"/>
        <v/>
      </c>
      <c r="WL42" s="341">
        <f t="shared" si="156"/>
        <v>0</v>
      </c>
      <c r="WM42" s="457"/>
      <c r="WN42" s="412"/>
      <c r="WO42" s="330"/>
      <c r="WP42" s="330"/>
      <c r="WQ42" s="330"/>
      <c r="WR42" s="334"/>
      <c r="WS42" s="495" t="str">
        <f t="shared" si="157"/>
        <v/>
      </c>
      <c r="WT42" s="341">
        <f t="shared" si="158"/>
        <v>0</v>
      </c>
      <c r="WU42" s="457"/>
      <c r="WV42" s="412"/>
      <c r="WW42" s="330"/>
      <c r="WX42" s="330"/>
      <c r="WY42" s="330"/>
      <c r="WZ42" s="334"/>
      <c r="XA42" s="495" t="str">
        <f t="shared" si="159"/>
        <v/>
      </c>
      <c r="XB42" s="341">
        <f t="shared" si="160"/>
        <v>0</v>
      </c>
      <c r="XC42" s="428">
        <v>0</v>
      </c>
    </row>
    <row r="43" spans="1:627" outlineLevel="1" x14ac:dyDescent="0.25">
      <c r="A43" s="5"/>
      <c r="B43" s="5"/>
      <c r="C43" s="485" t="s">
        <v>1729</v>
      </c>
      <c r="D43" s="272">
        <v>43430</v>
      </c>
      <c r="E43" s="444"/>
      <c r="F43" s="288"/>
      <c r="G43" s="331"/>
      <c r="H43" s="331"/>
      <c r="I43" s="331"/>
      <c r="J43" s="333"/>
      <c r="K43" s="333"/>
      <c r="L43" s="342">
        <f t="shared" si="0"/>
        <v>0</v>
      </c>
      <c r="M43" s="457"/>
      <c r="N43" s="411"/>
      <c r="O43" s="331"/>
      <c r="P43" s="331"/>
      <c r="Q43" s="331"/>
      <c r="R43" s="333"/>
      <c r="S43" s="494" t="str">
        <f t="shared" si="1"/>
        <v/>
      </c>
      <c r="T43" s="342">
        <f t="shared" si="2"/>
        <v>0</v>
      </c>
      <c r="U43" s="457"/>
      <c r="V43" s="411"/>
      <c r="W43" s="331"/>
      <c r="X43" s="331"/>
      <c r="Y43" s="331"/>
      <c r="Z43" s="333"/>
      <c r="AA43" s="494" t="str">
        <f t="shared" si="3"/>
        <v/>
      </c>
      <c r="AB43" s="342">
        <f t="shared" si="4"/>
        <v>0</v>
      </c>
      <c r="AC43" s="457"/>
      <c r="AD43" s="411"/>
      <c r="AE43" s="331"/>
      <c r="AF43" s="331"/>
      <c r="AG43" s="331"/>
      <c r="AH43" s="333"/>
      <c r="AI43" s="494" t="str">
        <f t="shared" si="5"/>
        <v/>
      </c>
      <c r="AJ43" s="342">
        <f t="shared" si="6"/>
        <v>0</v>
      </c>
      <c r="AK43" s="457"/>
      <c r="AL43" s="411"/>
      <c r="AM43" s="331"/>
      <c r="AN43" s="331"/>
      <c r="AO43" s="331"/>
      <c r="AP43" s="333"/>
      <c r="AQ43" s="494" t="str">
        <f t="shared" si="7"/>
        <v/>
      </c>
      <c r="AR43" s="342">
        <f t="shared" si="8"/>
        <v>0</v>
      </c>
      <c r="AS43" s="411"/>
      <c r="AT43" s="331"/>
      <c r="AU43" s="331"/>
      <c r="AV43" s="331"/>
      <c r="AW43" s="333"/>
      <c r="AX43" s="494" t="str">
        <f t="shared" si="9"/>
        <v/>
      </c>
      <c r="AY43" s="342">
        <f t="shared" si="10"/>
        <v>0</v>
      </c>
      <c r="AZ43" s="457"/>
      <c r="BA43" s="411"/>
      <c r="BB43" s="331"/>
      <c r="BC43" s="331"/>
      <c r="BD43" s="331"/>
      <c r="BE43" s="333"/>
      <c r="BF43" s="494" t="str">
        <f t="shared" si="11"/>
        <v/>
      </c>
      <c r="BG43" s="342">
        <f t="shared" si="12"/>
        <v>0</v>
      </c>
      <c r="BH43" s="411"/>
      <c r="BI43" s="331"/>
      <c r="BJ43" s="331"/>
      <c r="BK43" s="331"/>
      <c r="BL43" s="333"/>
      <c r="BM43" s="494" t="str">
        <f t="shared" si="13"/>
        <v/>
      </c>
      <c r="BN43" s="342">
        <f t="shared" si="14"/>
        <v>0</v>
      </c>
      <c r="BO43" s="457"/>
      <c r="BP43" s="411"/>
      <c r="BQ43" s="331"/>
      <c r="BR43" s="331"/>
      <c r="BS43" s="331"/>
      <c r="BT43" s="333"/>
      <c r="BU43" s="494" t="str">
        <f t="shared" si="15"/>
        <v/>
      </c>
      <c r="BV43" s="342">
        <f t="shared" si="16"/>
        <v>0</v>
      </c>
      <c r="BW43" s="457"/>
      <c r="BX43" s="411"/>
      <c r="BY43" s="331"/>
      <c r="BZ43" s="331"/>
      <c r="CA43" s="331"/>
      <c r="CB43" s="333"/>
      <c r="CC43" s="494" t="str">
        <f t="shared" si="17"/>
        <v/>
      </c>
      <c r="CD43" s="342">
        <f t="shared" si="18"/>
        <v>0</v>
      </c>
      <c r="CE43" s="457"/>
      <c r="CF43" s="411"/>
      <c r="CG43" s="331"/>
      <c r="CH43" s="331"/>
      <c r="CI43" s="331"/>
      <c r="CJ43" s="333"/>
      <c r="CK43" s="494" t="str">
        <f t="shared" si="19"/>
        <v/>
      </c>
      <c r="CL43" s="342">
        <f t="shared" si="20"/>
        <v>0</v>
      </c>
      <c r="CM43" s="457"/>
      <c r="CN43" s="411"/>
      <c r="CO43" s="331"/>
      <c r="CP43" s="331"/>
      <c r="CQ43" s="331"/>
      <c r="CR43" s="333"/>
      <c r="CS43" s="494" t="str">
        <f t="shared" si="21"/>
        <v/>
      </c>
      <c r="CT43" s="342">
        <f t="shared" si="22"/>
        <v>0</v>
      </c>
      <c r="CU43" s="457"/>
      <c r="CV43" s="411"/>
      <c r="CW43" s="331"/>
      <c r="CX43" s="331"/>
      <c r="CY43" s="331"/>
      <c r="CZ43" s="333"/>
      <c r="DA43" s="494" t="str">
        <f t="shared" si="23"/>
        <v/>
      </c>
      <c r="DB43" s="342">
        <f t="shared" si="24"/>
        <v>0</v>
      </c>
      <c r="DC43" s="457"/>
      <c r="DD43" s="411"/>
      <c r="DE43" s="331"/>
      <c r="DF43" s="331"/>
      <c r="DG43" s="331"/>
      <c r="DH43" s="333"/>
      <c r="DI43" s="494" t="str">
        <f t="shared" si="25"/>
        <v/>
      </c>
      <c r="DJ43" s="342">
        <f t="shared" si="26"/>
        <v>0</v>
      </c>
      <c r="DK43" s="457"/>
      <c r="DL43" s="411"/>
      <c r="DM43" s="331"/>
      <c r="DN43" s="331"/>
      <c r="DO43" s="331"/>
      <c r="DP43" s="333"/>
      <c r="DQ43" s="494" t="str">
        <f t="shared" si="27"/>
        <v/>
      </c>
      <c r="DR43" s="342">
        <f t="shared" si="28"/>
        <v>0</v>
      </c>
      <c r="DS43" s="457"/>
      <c r="DT43" s="411"/>
      <c r="DU43" s="331"/>
      <c r="DV43" s="331"/>
      <c r="DW43" s="331"/>
      <c r="DX43" s="333"/>
      <c r="DY43" s="494" t="str">
        <f t="shared" si="29"/>
        <v/>
      </c>
      <c r="DZ43" s="342">
        <f t="shared" si="30"/>
        <v>0</v>
      </c>
      <c r="EA43" s="457"/>
      <c r="EB43" s="411"/>
      <c r="EC43" s="331"/>
      <c r="ED43" s="331"/>
      <c r="EE43" s="331"/>
      <c r="EF43" s="333"/>
      <c r="EG43" s="494" t="str">
        <f t="shared" si="31"/>
        <v/>
      </c>
      <c r="EH43" s="342">
        <f t="shared" si="32"/>
        <v>0</v>
      </c>
      <c r="EI43" s="457"/>
      <c r="EJ43" s="411"/>
      <c r="EK43" s="331"/>
      <c r="EL43" s="331"/>
      <c r="EM43" s="331"/>
      <c r="EN43" s="331"/>
      <c r="EO43" s="494" t="str">
        <f t="shared" si="33"/>
        <v/>
      </c>
      <c r="EP43" s="342">
        <f t="shared" si="34"/>
        <v>0</v>
      </c>
      <c r="EQ43" s="457"/>
      <c r="ER43" s="411"/>
      <c r="ES43" s="331"/>
      <c r="ET43" s="331"/>
      <c r="EU43" s="331"/>
      <c r="EV43" s="333"/>
      <c r="EW43" s="494" t="str">
        <f t="shared" si="35"/>
        <v/>
      </c>
      <c r="EX43" s="342">
        <f t="shared" si="36"/>
        <v>0</v>
      </c>
      <c r="EY43" s="457"/>
      <c r="EZ43" s="411" t="s">
        <v>229</v>
      </c>
      <c r="FA43" s="331">
        <v>8</v>
      </c>
      <c r="FB43" s="331">
        <v>15</v>
      </c>
      <c r="FC43" s="331">
        <v>0.5</v>
      </c>
      <c r="FD43" s="333"/>
      <c r="FE43" s="494" t="str">
        <f t="shared" si="37"/>
        <v>Marina</v>
      </c>
      <c r="FF43" s="342">
        <f t="shared" si="38"/>
        <v>6.5</v>
      </c>
      <c r="FG43" s="457"/>
      <c r="FH43" s="411"/>
      <c r="FI43" s="331"/>
      <c r="FJ43" s="331"/>
      <c r="FK43" s="331"/>
      <c r="FL43" s="333"/>
      <c r="FM43" s="494" t="str">
        <f t="shared" si="39"/>
        <v/>
      </c>
      <c r="FN43" s="342">
        <f t="shared" si="40"/>
        <v>0</v>
      </c>
      <c r="FO43" s="457"/>
      <c r="FP43" s="411"/>
      <c r="FQ43" s="331"/>
      <c r="FR43" s="331"/>
      <c r="FS43" s="331"/>
      <c r="FT43" s="333"/>
      <c r="FU43" s="494" t="str">
        <f t="shared" si="41"/>
        <v/>
      </c>
      <c r="FV43" s="342">
        <f t="shared" si="42"/>
        <v>0</v>
      </c>
      <c r="FW43" s="457"/>
      <c r="FX43" s="411"/>
      <c r="FY43" s="331"/>
      <c r="FZ43" s="331"/>
      <c r="GA43" s="331"/>
      <c r="GB43" s="333"/>
      <c r="GC43" s="494" t="str">
        <f t="shared" si="43"/>
        <v/>
      </c>
      <c r="GD43" s="342">
        <f t="shared" si="44"/>
        <v>0</v>
      </c>
      <c r="GE43" s="411"/>
      <c r="GF43" s="331"/>
      <c r="GG43" s="331"/>
      <c r="GH43" s="331"/>
      <c r="GI43" s="333"/>
      <c r="GJ43" s="494" t="str">
        <f t="shared" si="45"/>
        <v/>
      </c>
      <c r="GK43" s="342">
        <f t="shared" si="46"/>
        <v>0</v>
      </c>
      <c r="GL43" s="411"/>
      <c r="GM43" s="331"/>
      <c r="GN43" s="331"/>
      <c r="GO43" s="331"/>
      <c r="GP43" s="333"/>
      <c r="GQ43" s="494" t="str">
        <f t="shared" si="47"/>
        <v/>
      </c>
      <c r="GR43" s="342">
        <f t="shared" si="48"/>
        <v>0</v>
      </c>
      <c r="GS43" s="411"/>
      <c r="GT43" s="331"/>
      <c r="GU43" s="331"/>
      <c r="GV43" s="331"/>
      <c r="GW43" s="333"/>
      <c r="GX43" s="494" t="str">
        <f t="shared" si="49"/>
        <v/>
      </c>
      <c r="GY43" s="342">
        <f t="shared" si="50"/>
        <v>0</v>
      </c>
      <c r="GZ43" s="457"/>
      <c r="HA43" s="411"/>
      <c r="HB43" s="331"/>
      <c r="HC43" s="331"/>
      <c r="HD43" s="331"/>
      <c r="HE43" s="333"/>
      <c r="HF43" s="494" t="str">
        <f t="shared" si="51"/>
        <v/>
      </c>
      <c r="HG43" s="342">
        <f t="shared" si="52"/>
        <v>0</v>
      </c>
      <c r="HH43" s="457"/>
      <c r="HI43" s="411"/>
      <c r="HJ43" s="331"/>
      <c r="HK43" s="331"/>
      <c r="HL43" s="331"/>
      <c r="HM43" s="333"/>
      <c r="HN43" s="494" t="str">
        <f t="shared" si="53"/>
        <v/>
      </c>
      <c r="HO43" s="342">
        <f t="shared" si="54"/>
        <v>0</v>
      </c>
      <c r="HP43" s="457"/>
      <c r="HQ43" s="411"/>
      <c r="HR43" s="331"/>
      <c r="HS43" s="331"/>
      <c r="HT43" s="331"/>
      <c r="HU43" s="333"/>
      <c r="HV43" s="494" t="str">
        <f t="shared" si="55"/>
        <v/>
      </c>
      <c r="HW43" s="342">
        <f t="shared" si="56"/>
        <v>0</v>
      </c>
      <c r="HX43" s="457"/>
      <c r="HY43" s="411"/>
      <c r="HZ43" s="331"/>
      <c r="IA43" s="331"/>
      <c r="IB43" s="331"/>
      <c r="IC43" s="333"/>
      <c r="ID43" s="494" t="str">
        <f t="shared" si="57"/>
        <v/>
      </c>
      <c r="IE43" s="342">
        <f t="shared" si="58"/>
        <v>0</v>
      </c>
      <c r="IF43" s="457"/>
      <c r="IG43" s="411"/>
      <c r="IH43" s="331"/>
      <c r="II43" s="331"/>
      <c r="IJ43" s="331"/>
      <c r="IK43" s="333"/>
      <c r="IL43" s="494" t="str">
        <f t="shared" si="59"/>
        <v/>
      </c>
      <c r="IM43" s="342">
        <f t="shared" si="60"/>
        <v>0</v>
      </c>
      <c r="IN43" s="457"/>
      <c r="IO43" s="411"/>
      <c r="IP43" s="331"/>
      <c r="IQ43" s="331"/>
      <c r="IR43" s="331"/>
      <c r="IS43" s="333"/>
      <c r="IT43" s="494" t="str">
        <f t="shared" si="61"/>
        <v/>
      </c>
      <c r="IU43" s="342">
        <f t="shared" si="62"/>
        <v>0</v>
      </c>
      <c r="IV43" s="457"/>
      <c r="IW43" s="411"/>
      <c r="IX43" s="331"/>
      <c r="IY43" s="331"/>
      <c r="IZ43" s="331"/>
      <c r="JA43" s="333"/>
      <c r="JB43" s="494" t="str">
        <f t="shared" si="63"/>
        <v/>
      </c>
      <c r="JC43" s="342">
        <f t="shared" si="64"/>
        <v>0</v>
      </c>
      <c r="JD43" s="457"/>
      <c r="JE43" s="411"/>
      <c r="JF43" s="331"/>
      <c r="JG43" s="331"/>
      <c r="JH43" s="331"/>
      <c r="JI43" s="333"/>
      <c r="JJ43" s="494" t="str">
        <f t="shared" si="65"/>
        <v/>
      </c>
      <c r="JK43" s="342">
        <f t="shared" si="66"/>
        <v>0</v>
      </c>
      <c r="JL43" s="457"/>
      <c r="JM43" s="411"/>
      <c r="JN43" s="331"/>
      <c r="JO43" s="331"/>
      <c r="JP43" s="331"/>
      <c r="JQ43" s="333"/>
      <c r="JR43" s="494" t="str">
        <f t="shared" si="67"/>
        <v/>
      </c>
      <c r="JS43" s="342">
        <f t="shared" si="68"/>
        <v>0</v>
      </c>
      <c r="JT43" s="457"/>
      <c r="JU43" s="411"/>
      <c r="JV43" s="331"/>
      <c r="JW43" s="331"/>
      <c r="JX43" s="331"/>
      <c r="JY43" s="333"/>
      <c r="JZ43" s="494" t="str">
        <f t="shared" si="69"/>
        <v/>
      </c>
      <c r="KA43" s="342">
        <f t="shared" si="70"/>
        <v>0</v>
      </c>
      <c r="KB43" s="457"/>
      <c r="KC43" s="411" t="s">
        <v>230</v>
      </c>
      <c r="KD43" s="331">
        <v>9</v>
      </c>
      <c r="KE43" s="331">
        <v>18</v>
      </c>
      <c r="KF43" s="331">
        <v>1</v>
      </c>
      <c r="KG43" s="333"/>
      <c r="KH43" s="494" t="str">
        <f t="shared" si="71"/>
        <v>Chloé</v>
      </c>
      <c r="KI43" s="342">
        <f t="shared" si="72"/>
        <v>8</v>
      </c>
      <c r="KJ43" s="411"/>
      <c r="KK43" s="331"/>
      <c r="KL43" s="331"/>
      <c r="KM43" s="331"/>
      <c r="KN43" s="333"/>
      <c r="KO43" s="494" t="str">
        <f t="shared" si="73"/>
        <v/>
      </c>
      <c r="KP43" s="342">
        <f t="shared" si="74"/>
        <v>0</v>
      </c>
      <c r="KQ43" s="411"/>
      <c r="KR43" s="331"/>
      <c r="KS43" s="331"/>
      <c r="KT43" s="331"/>
      <c r="KU43" s="333"/>
      <c r="KV43" s="494" t="str">
        <f t="shared" si="75"/>
        <v/>
      </c>
      <c r="KW43" s="342">
        <f t="shared" si="76"/>
        <v>0</v>
      </c>
      <c r="KX43" s="411"/>
      <c r="KY43" s="331"/>
      <c r="KZ43" s="331"/>
      <c r="LA43" s="331"/>
      <c r="LB43" s="333"/>
      <c r="LC43" s="494" t="str">
        <f t="shared" si="77"/>
        <v/>
      </c>
      <c r="LD43" s="342">
        <f t="shared" si="78"/>
        <v>0</v>
      </c>
      <c r="LE43" s="411"/>
      <c r="LF43" s="331"/>
      <c r="LG43" s="331"/>
      <c r="LH43" s="331"/>
      <c r="LI43" s="333"/>
      <c r="LJ43" s="494" t="str">
        <f t="shared" si="79"/>
        <v/>
      </c>
      <c r="LK43" s="342">
        <f t="shared" si="80"/>
        <v>0</v>
      </c>
      <c r="LL43" s="411"/>
      <c r="LM43" s="331"/>
      <c r="LN43" s="331"/>
      <c r="LO43" s="331"/>
      <c r="LP43" s="333"/>
      <c r="LQ43" s="494" t="str">
        <f t="shared" si="81"/>
        <v/>
      </c>
      <c r="LR43" s="342">
        <f t="shared" si="82"/>
        <v>0</v>
      </c>
      <c r="LS43" s="411"/>
      <c r="LT43" s="331"/>
      <c r="LU43" s="331"/>
      <c r="LV43" s="331"/>
      <c r="LW43" s="333"/>
      <c r="LX43" s="494" t="str">
        <f t="shared" si="83"/>
        <v/>
      </c>
      <c r="LY43" s="342">
        <f t="shared" si="84"/>
        <v>0</v>
      </c>
      <c r="LZ43" s="411"/>
      <c r="MA43" s="331"/>
      <c r="MB43" s="331"/>
      <c r="MC43" s="331"/>
      <c r="MD43" s="333"/>
      <c r="ME43" s="494" t="str">
        <f t="shared" si="85"/>
        <v/>
      </c>
      <c r="MF43" s="342">
        <f t="shared" si="86"/>
        <v>0</v>
      </c>
      <c r="MG43" s="457"/>
      <c r="MH43" s="411"/>
      <c r="MI43" s="331"/>
      <c r="MJ43" s="331"/>
      <c r="MK43" s="331"/>
      <c r="ML43" s="333"/>
      <c r="MM43" s="494" t="str">
        <f t="shared" si="87"/>
        <v/>
      </c>
      <c r="MN43" s="342">
        <f t="shared" si="88"/>
        <v>0</v>
      </c>
      <c r="MO43" s="411"/>
      <c r="MP43" s="331"/>
      <c r="MQ43" s="331"/>
      <c r="MR43" s="331"/>
      <c r="MS43" s="333"/>
      <c r="MT43" s="494" t="str">
        <f t="shared" si="89"/>
        <v/>
      </c>
      <c r="MU43" s="342">
        <f t="shared" si="90"/>
        <v>0</v>
      </c>
      <c r="MV43" s="457"/>
      <c r="MW43" s="411"/>
      <c r="MX43" s="331"/>
      <c r="MY43" s="331"/>
      <c r="MZ43" s="331"/>
      <c r="NA43" s="333"/>
      <c r="NB43" s="494" t="str">
        <f t="shared" si="91"/>
        <v/>
      </c>
      <c r="NC43" s="342">
        <f t="shared" si="92"/>
        <v>0</v>
      </c>
      <c r="ND43" s="457"/>
      <c r="NE43" s="411"/>
      <c r="NF43" s="331"/>
      <c r="NG43" s="331"/>
      <c r="NH43" s="331"/>
      <c r="NI43" s="333"/>
      <c r="NJ43" s="494" t="str">
        <f t="shared" si="93"/>
        <v/>
      </c>
      <c r="NK43" s="342">
        <f t="shared" si="94"/>
        <v>0</v>
      </c>
      <c r="NL43" s="457"/>
      <c r="NM43" s="411"/>
      <c r="NN43" s="331"/>
      <c r="NO43" s="331"/>
      <c r="NP43" s="331"/>
      <c r="NQ43" s="333"/>
      <c r="NR43" s="494" t="str">
        <f t="shared" si="95"/>
        <v/>
      </c>
      <c r="NS43" s="342">
        <f t="shared" si="96"/>
        <v>0</v>
      </c>
      <c r="NT43" s="411"/>
      <c r="NU43" s="331"/>
      <c r="NV43" s="331"/>
      <c r="NW43" s="331"/>
      <c r="NX43" s="333"/>
      <c r="NY43" s="494" t="str">
        <f t="shared" si="97"/>
        <v/>
      </c>
      <c r="NZ43" s="342">
        <f t="shared" si="98"/>
        <v>0</v>
      </c>
      <c r="OA43" s="457"/>
      <c r="OB43" s="411"/>
      <c r="OC43" s="331"/>
      <c r="OD43" s="331"/>
      <c r="OE43" s="331"/>
      <c r="OF43" s="333"/>
      <c r="OG43" s="494" t="str">
        <f t="shared" si="99"/>
        <v/>
      </c>
      <c r="OH43" s="342">
        <f t="shared" si="100"/>
        <v>0</v>
      </c>
      <c r="OI43" s="457"/>
      <c r="OJ43" s="411"/>
      <c r="OK43" s="331"/>
      <c r="OL43" s="331"/>
      <c r="OM43" s="331"/>
      <c r="ON43" s="333"/>
      <c r="OO43" s="494" t="str">
        <f t="shared" si="101"/>
        <v/>
      </c>
      <c r="OP43" s="342">
        <f t="shared" si="102"/>
        <v>0</v>
      </c>
      <c r="OQ43" s="457"/>
      <c r="OR43" s="411"/>
      <c r="OS43" s="331"/>
      <c r="OT43" s="331"/>
      <c r="OU43" s="331"/>
      <c r="OV43" s="333"/>
      <c r="OW43" s="494" t="str">
        <f t="shared" si="103"/>
        <v/>
      </c>
      <c r="OX43" s="342">
        <f t="shared" si="104"/>
        <v>0</v>
      </c>
      <c r="OY43" s="457"/>
      <c r="OZ43" s="411"/>
      <c r="PA43" s="331"/>
      <c r="PB43" s="331"/>
      <c r="PC43" s="331"/>
      <c r="PD43" s="333"/>
      <c r="PE43" s="494" t="str">
        <f t="shared" si="105"/>
        <v/>
      </c>
      <c r="PF43" s="342">
        <f t="shared" si="106"/>
        <v>0</v>
      </c>
      <c r="PG43" s="411"/>
      <c r="PH43" s="331"/>
      <c r="PI43" s="331"/>
      <c r="PJ43" s="331"/>
      <c r="PK43" s="333"/>
      <c r="PL43" s="494" t="str">
        <f t="shared" si="107"/>
        <v/>
      </c>
      <c r="PM43" s="342">
        <f t="shared" si="108"/>
        <v>0</v>
      </c>
      <c r="PN43" s="457"/>
      <c r="PO43" s="411"/>
      <c r="PP43" s="331"/>
      <c r="PQ43" s="331"/>
      <c r="PR43" s="331"/>
      <c r="PS43" s="333"/>
      <c r="PT43" s="494" t="str">
        <f t="shared" si="109"/>
        <v/>
      </c>
      <c r="PU43" s="342">
        <f t="shared" si="110"/>
        <v>0</v>
      </c>
      <c r="PV43" s="411" t="s">
        <v>1857</v>
      </c>
      <c r="PW43" s="331">
        <v>9</v>
      </c>
      <c r="PX43" s="331">
        <v>13</v>
      </c>
      <c r="PY43" s="331"/>
      <c r="PZ43" s="333"/>
      <c r="QA43" s="494" t="str">
        <f t="shared" si="111"/>
        <v>Saturnino</v>
      </c>
      <c r="QB43" s="342">
        <f t="shared" si="112"/>
        <v>4</v>
      </c>
      <c r="QC43" s="411"/>
      <c r="QD43" s="331"/>
      <c r="QE43" s="331"/>
      <c r="QF43" s="331"/>
      <c r="QG43" s="333"/>
      <c r="QH43" s="494" t="str">
        <f t="shared" si="113"/>
        <v/>
      </c>
      <c r="QI43" s="342">
        <f t="shared" si="114"/>
        <v>0</v>
      </c>
      <c r="QJ43" s="457"/>
      <c r="QK43" s="411"/>
      <c r="QL43" s="331"/>
      <c r="QM43" s="331"/>
      <c r="QN43" s="331"/>
      <c r="QO43" s="333"/>
      <c r="QP43" s="494" t="str">
        <f t="shared" si="115"/>
        <v/>
      </c>
      <c r="QQ43" s="342">
        <f t="shared" si="116"/>
        <v>0</v>
      </c>
      <c r="QR43" s="411"/>
      <c r="QS43" s="331"/>
      <c r="QT43" s="331"/>
      <c r="QU43" s="331"/>
      <c r="QV43" s="333"/>
      <c r="QW43" s="494" t="str">
        <f t="shared" si="117"/>
        <v/>
      </c>
      <c r="QX43" s="342">
        <f t="shared" si="118"/>
        <v>0</v>
      </c>
      <c r="QY43" s="457"/>
      <c r="QZ43" s="411"/>
      <c r="RA43" s="331"/>
      <c r="RB43" s="331"/>
      <c r="RC43" s="331"/>
      <c r="RD43" s="333"/>
      <c r="RE43" s="494" t="str">
        <f t="shared" si="119"/>
        <v/>
      </c>
      <c r="RF43" s="342">
        <f t="shared" si="120"/>
        <v>0</v>
      </c>
      <c r="RG43" s="457"/>
      <c r="RH43" s="411"/>
      <c r="RI43" s="331"/>
      <c r="RJ43" s="331"/>
      <c r="RK43" s="331"/>
      <c r="RL43" s="333"/>
      <c r="RM43" s="494" t="str">
        <f t="shared" si="121"/>
        <v/>
      </c>
      <c r="RN43" s="342">
        <f t="shared" si="122"/>
        <v>0</v>
      </c>
      <c r="RO43" s="411"/>
      <c r="RP43" s="331"/>
      <c r="RQ43" s="331"/>
      <c r="RR43" s="331"/>
      <c r="RS43" s="333"/>
      <c r="RT43" s="494" t="str">
        <f t="shared" si="123"/>
        <v/>
      </c>
      <c r="RU43" s="342">
        <f t="shared" si="124"/>
        <v>0</v>
      </c>
      <c r="RV43" s="457"/>
      <c r="RW43" s="411"/>
      <c r="RX43" s="331"/>
      <c r="RY43" s="331"/>
      <c r="RZ43" s="331"/>
      <c r="SA43" s="333"/>
      <c r="SB43" s="494" t="str">
        <f t="shared" si="125"/>
        <v/>
      </c>
      <c r="SC43" s="342">
        <f t="shared" si="126"/>
        <v>0</v>
      </c>
      <c r="SD43" s="457"/>
      <c r="SE43" s="411"/>
      <c r="SF43" s="331"/>
      <c r="SG43" s="331"/>
      <c r="SH43" s="331"/>
      <c r="SI43" s="333"/>
      <c r="SJ43" s="494" t="str">
        <f t="shared" si="127"/>
        <v/>
      </c>
      <c r="SK43" s="342">
        <f t="shared" si="128"/>
        <v>0</v>
      </c>
      <c r="SL43" s="411"/>
      <c r="SM43" s="331"/>
      <c r="SN43" s="331"/>
      <c r="SO43" s="331"/>
      <c r="SP43" s="333"/>
      <c r="SQ43" s="494" t="str">
        <f t="shared" si="129"/>
        <v/>
      </c>
      <c r="SR43" s="342">
        <f t="shared" si="130"/>
        <v>0</v>
      </c>
      <c r="SS43" s="411"/>
      <c r="ST43" s="331"/>
      <c r="SU43" s="331"/>
      <c r="SV43" s="331"/>
      <c r="SW43" s="333"/>
      <c r="SX43" s="494" t="str">
        <f t="shared" si="131"/>
        <v/>
      </c>
      <c r="SY43" s="342">
        <f t="shared" si="132"/>
        <v>0</v>
      </c>
      <c r="SZ43" s="411"/>
      <c r="TA43" s="331"/>
      <c r="TB43" s="331"/>
      <c r="TC43" s="331"/>
      <c r="TD43" s="333"/>
      <c r="TE43" s="494" t="str">
        <f t="shared" si="133"/>
        <v/>
      </c>
      <c r="TF43" s="342">
        <f t="shared" si="134"/>
        <v>0</v>
      </c>
      <c r="TG43" s="411"/>
      <c r="TH43" s="331"/>
      <c r="TI43" s="331"/>
      <c r="TJ43" s="331"/>
      <c r="TK43" s="333"/>
      <c r="TL43" s="494" t="str">
        <f t="shared" si="135"/>
        <v/>
      </c>
      <c r="TM43" s="342">
        <f t="shared" si="136"/>
        <v>0</v>
      </c>
      <c r="TN43" s="411"/>
      <c r="TO43" s="331"/>
      <c r="TP43" s="331"/>
      <c r="TQ43" s="331"/>
      <c r="TR43" s="333"/>
      <c r="TS43" s="494" t="str">
        <f t="shared" si="137"/>
        <v/>
      </c>
      <c r="TT43" s="342">
        <f t="shared" si="138"/>
        <v>0</v>
      </c>
      <c r="TU43" s="411"/>
      <c r="TV43" s="331"/>
      <c r="TW43" s="331"/>
      <c r="TX43" s="331"/>
      <c r="TY43" s="333"/>
      <c r="TZ43" s="494" t="str">
        <f t="shared" si="139"/>
        <v/>
      </c>
      <c r="UA43" s="342">
        <f t="shared" si="140"/>
        <v>0</v>
      </c>
      <c r="UB43" s="457"/>
      <c r="UC43" s="411"/>
      <c r="UD43" s="331"/>
      <c r="UE43" s="331"/>
      <c r="UF43" s="331"/>
      <c r="UG43" s="333"/>
      <c r="UH43" s="494" t="str">
        <f t="shared" si="141"/>
        <v/>
      </c>
      <c r="UI43" s="342">
        <f t="shared" si="142"/>
        <v>0</v>
      </c>
      <c r="UJ43" s="457"/>
      <c r="UK43" s="411"/>
      <c r="UL43" s="331"/>
      <c r="UM43" s="331"/>
      <c r="UN43" s="331"/>
      <c r="UO43" s="333"/>
      <c r="UP43" s="494" t="str">
        <f t="shared" si="143"/>
        <v/>
      </c>
      <c r="UQ43" s="342">
        <f t="shared" si="144"/>
        <v>0</v>
      </c>
      <c r="UR43" s="457"/>
      <c r="US43" s="411"/>
      <c r="UT43" s="331"/>
      <c r="UU43" s="331"/>
      <c r="UV43" s="331"/>
      <c r="UW43" s="333"/>
      <c r="UX43" s="494" t="str">
        <f t="shared" si="145"/>
        <v/>
      </c>
      <c r="UY43" s="342">
        <f t="shared" si="146"/>
        <v>0</v>
      </c>
      <c r="UZ43" s="457"/>
      <c r="VA43" s="411"/>
      <c r="VB43" s="331"/>
      <c r="VC43" s="331"/>
      <c r="VD43" s="331"/>
      <c r="VE43" s="333"/>
      <c r="VF43" s="494" t="str">
        <f t="shared" si="147"/>
        <v/>
      </c>
      <c r="VG43" s="342">
        <f t="shared" si="148"/>
        <v>0</v>
      </c>
      <c r="VH43" s="457"/>
      <c r="VI43" s="411"/>
      <c r="VJ43" s="331"/>
      <c r="VK43" s="331"/>
      <c r="VL43" s="331"/>
      <c r="VM43" s="333"/>
      <c r="VN43" s="494" t="str">
        <f t="shared" si="149"/>
        <v/>
      </c>
      <c r="VO43" s="342">
        <f t="shared" si="150"/>
        <v>0</v>
      </c>
      <c r="VP43" s="457"/>
      <c r="VQ43" s="411"/>
      <c r="VR43" s="331"/>
      <c r="VS43" s="331"/>
      <c r="VT43" s="331"/>
      <c r="VU43" s="333"/>
      <c r="VV43" s="494" t="str">
        <f t="shared" si="151"/>
        <v/>
      </c>
      <c r="VW43" s="342">
        <f t="shared" si="152"/>
        <v>0</v>
      </c>
      <c r="VX43" s="411"/>
      <c r="VY43" s="331"/>
      <c r="VZ43" s="331"/>
      <c r="WA43" s="331"/>
      <c r="WB43" s="333"/>
      <c r="WC43" s="494" t="str">
        <f t="shared" si="153"/>
        <v/>
      </c>
      <c r="WD43" s="342">
        <f t="shared" si="154"/>
        <v>0</v>
      </c>
      <c r="WE43" s="457"/>
      <c r="WF43" s="411"/>
      <c r="WG43" s="331"/>
      <c r="WH43" s="331"/>
      <c r="WI43" s="331"/>
      <c r="WJ43" s="333"/>
      <c r="WK43" s="494" t="str">
        <f t="shared" si="155"/>
        <v/>
      </c>
      <c r="WL43" s="342">
        <f t="shared" si="156"/>
        <v>0</v>
      </c>
      <c r="WM43" s="457"/>
      <c r="WN43" s="411"/>
      <c r="WO43" s="331"/>
      <c r="WP43" s="331"/>
      <c r="WQ43" s="331"/>
      <c r="WR43" s="333"/>
      <c r="WS43" s="494" t="str">
        <f t="shared" si="157"/>
        <v/>
      </c>
      <c r="WT43" s="342">
        <f t="shared" si="158"/>
        <v>0</v>
      </c>
      <c r="WU43" s="457"/>
      <c r="WV43" s="411"/>
      <c r="WW43" s="331"/>
      <c r="WX43" s="331"/>
      <c r="WY43" s="331"/>
      <c r="WZ43" s="333"/>
      <c r="XA43" s="494" t="str">
        <f t="shared" si="159"/>
        <v/>
      </c>
      <c r="XB43" s="342">
        <f t="shared" si="160"/>
        <v>0</v>
      </c>
      <c r="XC43" s="440">
        <v>0</v>
      </c>
    </row>
    <row r="44" spans="1:627" outlineLevel="1" x14ac:dyDescent="0.25">
      <c r="A44" s="5"/>
      <c r="B44" s="5"/>
      <c r="C44" s="485" t="s">
        <v>1730</v>
      </c>
      <c r="D44" s="272">
        <v>43431</v>
      </c>
      <c r="E44" s="444"/>
      <c r="F44" s="288"/>
      <c r="G44" s="331"/>
      <c r="H44" s="331"/>
      <c r="I44" s="331"/>
      <c r="J44" s="333"/>
      <c r="K44" s="333"/>
      <c r="L44" s="342">
        <f t="shared" si="0"/>
        <v>0</v>
      </c>
      <c r="M44" s="457"/>
      <c r="N44" s="411"/>
      <c r="O44" s="331"/>
      <c r="P44" s="331"/>
      <c r="Q44" s="331"/>
      <c r="R44" s="333"/>
      <c r="S44" s="494" t="str">
        <f t="shared" si="1"/>
        <v/>
      </c>
      <c r="T44" s="342">
        <f t="shared" si="2"/>
        <v>0</v>
      </c>
      <c r="U44" s="457"/>
      <c r="V44" s="411"/>
      <c r="W44" s="331"/>
      <c r="X44" s="331"/>
      <c r="Y44" s="331"/>
      <c r="Z44" s="333"/>
      <c r="AA44" s="494" t="str">
        <f t="shared" si="3"/>
        <v/>
      </c>
      <c r="AB44" s="342">
        <f t="shared" si="4"/>
        <v>0</v>
      </c>
      <c r="AC44" s="457"/>
      <c r="AD44" s="411"/>
      <c r="AE44" s="331"/>
      <c r="AF44" s="331"/>
      <c r="AG44" s="331"/>
      <c r="AH44" s="333"/>
      <c r="AI44" s="494" t="str">
        <f t="shared" si="5"/>
        <v/>
      </c>
      <c r="AJ44" s="342">
        <f t="shared" si="6"/>
        <v>0</v>
      </c>
      <c r="AK44" s="457"/>
      <c r="AL44" s="411"/>
      <c r="AM44" s="331"/>
      <c r="AN44" s="331"/>
      <c r="AO44" s="331"/>
      <c r="AP44" s="333"/>
      <c r="AQ44" s="494" t="str">
        <f t="shared" si="7"/>
        <v/>
      </c>
      <c r="AR44" s="342">
        <f t="shared" si="8"/>
        <v>0</v>
      </c>
      <c r="AS44" s="411"/>
      <c r="AT44" s="331"/>
      <c r="AU44" s="331"/>
      <c r="AV44" s="331"/>
      <c r="AW44" s="333"/>
      <c r="AX44" s="494" t="str">
        <f t="shared" si="9"/>
        <v/>
      </c>
      <c r="AY44" s="342">
        <f t="shared" si="10"/>
        <v>0</v>
      </c>
      <c r="AZ44" s="457"/>
      <c r="BA44" s="411"/>
      <c r="BB44" s="331"/>
      <c r="BC44" s="331"/>
      <c r="BD44" s="331"/>
      <c r="BE44" s="333"/>
      <c r="BF44" s="494" t="str">
        <f t="shared" si="11"/>
        <v/>
      </c>
      <c r="BG44" s="342">
        <f t="shared" si="12"/>
        <v>0</v>
      </c>
      <c r="BH44" s="411"/>
      <c r="BI44" s="331"/>
      <c r="BJ44" s="331"/>
      <c r="BK44" s="331"/>
      <c r="BL44" s="333"/>
      <c r="BM44" s="494" t="str">
        <f t="shared" si="13"/>
        <v/>
      </c>
      <c r="BN44" s="342">
        <f t="shared" si="14"/>
        <v>0</v>
      </c>
      <c r="BO44" s="457"/>
      <c r="BP44" s="411"/>
      <c r="BQ44" s="331"/>
      <c r="BR44" s="331"/>
      <c r="BS44" s="331"/>
      <c r="BT44" s="333"/>
      <c r="BU44" s="494" t="str">
        <f t="shared" si="15"/>
        <v/>
      </c>
      <c r="BV44" s="342">
        <f t="shared" si="16"/>
        <v>0</v>
      </c>
      <c r="BW44" s="457"/>
      <c r="BX44" s="411"/>
      <c r="BY44" s="331"/>
      <c r="BZ44" s="331"/>
      <c r="CA44" s="331"/>
      <c r="CB44" s="333"/>
      <c r="CC44" s="494" t="str">
        <f t="shared" si="17"/>
        <v/>
      </c>
      <c r="CD44" s="342">
        <f t="shared" si="18"/>
        <v>0</v>
      </c>
      <c r="CE44" s="457"/>
      <c r="CF44" s="411"/>
      <c r="CG44" s="331"/>
      <c r="CH44" s="331"/>
      <c r="CI44" s="331"/>
      <c r="CJ44" s="333"/>
      <c r="CK44" s="494" t="str">
        <f t="shared" si="19"/>
        <v/>
      </c>
      <c r="CL44" s="342">
        <f t="shared" si="20"/>
        <v>0</v>
      </c>
      <c r="CM44" s="457"/>
      <c r="CN44" s="411"/>
      <c r="CO44" s="331"/>
      <c r="CP44" s="331"/>
      <c r="CQ44" s="331"/>
      <c r="CR44" s="333"/>
      <c r="CS44" s="494" t="str">
        <f t="shared" si="21"/>
        <v/>
      </c>
      <c r="CT44" s="342">
        <f t="shared" si="22"/>
        <v>0</v>
      </c>
      <c r="CU44" s="457"/>
      <c r="CV44" s="411"/>
      <c r="CW44" s="331"/>
      <c r="CX44" s="331"/>
      <c r="CY44" s="331"/>
      <c r="CZ44" s="333"/>
      <c r="DA44" s="494" t="str">
        <f t="shared" si="23"/>
        <v/>
      </c>
      <c r="DB44" s="342">
        <f t="shared" si="24"/>
        <v>0</v>
      </c>
      <c r="DC44" s="457"/>
      <c r="DD44" s="411"/>
      <c r="DE44" s="331"/>
      <c r="DF44" s="331"/>
      <c r="DG44" s="331"/>
      <c r="DH44" s="333"/>
      <c r="DI44" s="494" t="str">
        <f t="shared" si="25"/>
        <v/>
      </c>
      <c r="DJ44" s="342">
        <f t="shared" si="26"/>
        <v>0</v>
      </c>
      <c r="DK44" s="457"/>
      <c r="DL44" s="411"/>
      <c r="DM44" s="331"/>
      <c r="DN44" s="331"/>
      <c r="DO44" s="331"/>
      <c r="DP44" s="333"/>
      <c r="DQ44" s="494" t="str">
        <f t="shared" si="27"/>
        <v/>
      </c>
      <c r="DR44" s="342">
        <f t="shared" si="28"/>
        <v>0</v>
      </c>
      <c r="DS44" s="457"/>
      <c r="DT44" s="411"/>
      <c r="DU44" s="331"/>
      <c r="DV44" s="331"/>
      <c r="DW44" s="331"/>
      <c r="DX44" s="333"/>
      <c r="DY44" s="494" t="str">
        <f t="shared" si="29"/>
        <v/>
      </c>
      <c r="DZ44" s="342">
        <f t="shared" si="30"/>
        <v>0</v>
      </c>
      <c r="EA44" s="457"/>
      <c r="EB44" s="411"/>
      <c r="EC44" s="331"/>
      <c r="ED44" s="331"/>
      <c r="EE44" s="331"/>
      <c r="EF44" s="333"/>
      <c r="EG44" s="494" t="str">
        <f t="shared" si="31"/>
        <v/>
      </c>
      <c r="EH44" s="342">
        <f t="shared" si="32"/>
        <v>0</v>
      </c>
      <c r="EI44" s="457"/>
      <c r="EJ44" s="411"/>
      <c r="EK44" s="331"/>
      <c r="EL44" s="331"/>
      <c r="EM44" s="331"/>
      <c r="EN44" s="331"/>
      <c r="EO44" s="494" t="str">
        <f t="shared" si="33"/>
        <v/>
      </c>
      <c r="EP44" s="342">
        <f t="shared" si="34"/>
        <v>0</v>
      </c>
      <c r="EQ44" s="457"/>
      <c r="ER44" s="411"/>
      <c r="ES44" s="331"/>
      <c r="ET44" s="331"/>
      <c r="EU44" s="331"/>
      <c r="EV44" s="333"/>
      <c r="EW44" s="494" t="str">
        <f t="shared" si="35"/>
        <v/>
      </c>
      <c r="EX44" s="342">
        <f t="shared" si="36"/>
        <v>0</v>
      </c>
      <c r="EY44" s="457"/>
      <c r="EZ44" s="411"/>
      <c r="FA44" s="331"/>
      <c r="FB44" s="331"/>
      <c r="FC44" s="331"/>
      <c r="FD44" s="333"/>
      <c r="FE44" s="494" t="str">
        <f t="shared" si="37"/>
        <v/>
      </c>
      <c r="FF44" s="342">
        <f t="shared" si="38"/>
        <v>0</v>
      </c>
      <c r="FG44" s="457"/>
      <c r="FH44" s="411"/>
      <c r="FI44" s="331"/>
      <c r="FJ44" s="331"/>
      <c r="FK44" s="331"/>
      <c r="FL44" s="333"/>
      <c r="FM44" s="494" t="str">
        <f t="shared" si="39"/>
        <v/>
      </c>
      <c r="FN44" s="342">
        <f t="shared" si="40"/>
        <v>0</v>
      </c>
      <c r="FO44" s="457"/>
      <c r="FP44" s="411"/>
      <c r="FQ44" s="331"/>
      <c r="FR44" s="331"/>
      <c r="FS44" s="331"/>
      <c r="FT44" s="333"/>
      <c r="FU44" s="494" t="str">
        <f t="shared" si="41"/>
        <v/>
      </c>
      <c r="FV44" s="342">
        <f t="shared" si="42"/>
        <v>0</v>
      </c>
      <c r="FW44" s="457"/>
      <c r="FX44" s="411"/>
      <c r="FY44" s="331"/>
      <c r="FZ44" s="331"/>
      <c r="GA44" s="331"/>
      <c r="GB44" s="333"/>
      <c r="GC44" s="494" t="str">
        <f t="shared" si="43"/>
        <v/>
      </c>
      <c r="GD44" s="342">
        <f t="shared" si="44"/>
        <v>0</v>
      </c>
      <c r="GE44" s="411"/>
      <c r="GF44" s="331"/>
      <c r="GG44" s="331"/>
      <c r="GH44" s="331"/>
      <c r="GI44" s="333"/>
      <c r="GJ44" s="494" t="str">
        <f t="shared" si="45"/>
        <v/>
      </c>
      <c r="GK44" s="342">
        <f t="shared" si="46"/>
        <v>0</v>
      </c>
      <c r="GL44" s="411"/>
      <c r="GM44" s="331"/>
      <c r="GN44" s="331"/>
      <c r="GO44" s="331"/>
      <c r="GP44" s="333"/>
      <c r="GQ44" s="494" t="str">
        <f t="shared" si="47"/>
        <v/>
      </c>
      <c r="GR44" s="342">
        <f t="shared" si="48"/>
        <v>0</v>
      </c>
      <c r="GS44" s="411"/>
      <c r="GT44" s="331"/>
      <c r="GU44" s="331"/>
      <c r="GV44" s="331"/>
      <c r="GW44" s="333"/>
      <c r="GX44" s="494" t="str">
        <f t="shared" si="49"/>
        <v/>
      </c>
      <c r="GY44" s="342">
        <f t="shared" si="50"/>
        <v>0</v>
      </c>
      <c r="GZ44" s="457"/>
      <c r="HA44" s="411"/>
      <c r="HB44" s="331"/>
      <c r="HC44" s="331"/>
      <c r="HD44" s="331"/>
      <c r="HE44" s="333"/>
      <c r="HF44" s="494" t="str">
        <f t="shared" si="51"/>
        <v/>
      </c>
      <c r="HG44" s="342">
        <f t="shared" si="52"/>
        <v>0</v>
      </c>
      <c r="HH44" s="457"/>
      <c r="HI44" s="411"/>
      <c r="HJ44" s="331"/>
      <c r="HK44" s="331"/>
      <c r="HL44" s="331"/>
      <c r="HM44" s="333"/>
      <c r="HN44" s="494" t="str">
        <f t="shared" si="53"/>
        <v/>
      </c>
      <c r="HO44" s="342">
        <f t="shared" si="54"/>
        <v>0</v>
      </c>
      <c r="HP44" s="457"/>
      <c r="HQ44" s="411"/>
      <c r="HR44" s="331"/>
      <c r="HS44" s="331"/>
      <c r="HT44" s="331"/>
      <c r="HU44" s="333"/>
      <c r="HV44" s="494" t="str">
        <f t="shared" si="55"/>
        <v/>
      </c>
      <c r="HW44" s="342">
        <f t="shared" si="56"/>
        <v>0</v>
      </c>
      <c r="HX44" s="457"/>
      <c r="HY44" s="411"/>
      <c r="HZ44" s="331"/>
      <c r="IA44" s="331"/>
      <c r="IB44" s="331"/>
      <c r="IC44" s="333"/>
      <c r="ID44" s="494" t="str">
        <f t="shared" si="57"/>
        <v/>
      </c>
      <c r="IE44" s="342">
        <f t="shared" si="58"/>
        <v>0</v>
      </c>
      <c r="IF44" s="457"/>
      <c r="IG44" s="411"/>
      <c r="IH44" s="331"/>
      <c r="II44" s="331"/>
      <c r="IJ44" s="331"/>
      <c r="IK44" s="333"/>
      <c r="IL44" s="494" t="str">
        <f t="shared" si="59"/>
        <v/>
      </c>
      <c r="IM44" s="342">
        <f t="shared" si="60"/>
        <v>0</v>
      </c>
      <c r="IN44" s="457"/>
      <c r="IO44" s="411"/>
      <c r="IP44" s="331"/>
      <c r="IQ44" s="331"/>
      <c r="IR44" s="331"/>
      <c r="IS44" s="333"/>
      <c r="IT44" s="494" t="str">
        <f t="shared" si="61"/>
        <v/>
      </c>
      <c r="IU44" s="342">
        <f t="shared" si="62"/>
        <v>0</v>
      </c>
      <c r="IV44" s="457"/>
      <c r="IW44" s="411"/>
      <c r="IX44" s="331"/>
      <c r="IY44" s="331"/>
      <c r="IZ44" s="331"/>
      <c r="JA44" s="333"/>
      <c r="JB44" s="494" t="str">
        <f t="shared" si="63"/>
        <v/>
      </c>
      <c r="JC44" s="342">
        <f t="shared" si="64"/>
        <v>0</v>
      </c>
      <c r="JD44" s="457"/>
      <c r="JE44" s="411"/>
      <c r="JF44" s="331"/>
      <c r="JG44" s="331"/>
      <c r="JH44" s="331"/>
      <c r="JI44" s="333"/>
      <c r="JJ44" s="494" t="str">
        <f t="shared" si="65"/>
        <v/>
      </c>
      <c r="JK44" s="342">
        <f t="shared" si="66"/>
        <v>0</v>
      </c>
      <c r="JL44" s="457"/>
      <c r="JM44" s="411"/>
      <c r="JN44" s="331"/>
      <c r="JO44" s="331"/>
      <c r="JP44" s="331"/>
      <c r="JQ44" s="333"/>
      <c r="JR44" s="494" t="str">
        <f t="shared" si="67"/>
        <v/>
      </c>
      <c r="JS44" s="342">
        <f t="shared" si="68"/>
        <v>0</v>
      </c>
      <c r="JT44" s="457"/>
      <c r="JU44" s="411"/>
      <c r="JV44" s="331"/>
      <c r="JW44" s="331"/>
      <c r="JX44" s="331"/>
      <c r="JY44" s="333"/>
      <c r="JZ44" s="494" t="str">
        <f t="shared" si="69"/>
        <v/>
      </c>
      <c r="KA44" s="342">
        <f t="shared" si="70"/>
        <v>0</v>
      </c>
      <c r="KB44" s="457"/>
      <c r="KC44" s="411"/>
      <c r="KD44" s="331"/>
      <c r="KE44" s="331"/>
      <c r="KF44" s="331"/>
      <c r="KG44" s="333"/>
      <c r="KH44" s="494" t="str">
        <f t="shared" si="71"/>
        <v/>
      </c>
      <c r="KI44" s="342">
        <f t="shared" si="72"/>
        <v>0</v>
      </c>
      <c r="KJ44" s="411"/>
      <c r="KK44" s="331"/>
      <c r="KL44" s="331"/>
      <c r="KM44" s="331"/>
      <c r="KN44" s="333"/>
      <c r="KO44" s="494" t="str">
        <f t="shared" si="73"/>
        <v/>
      </c>
      <c r="KP44" s="342">
        <f t="shared" si="74"/>
        <v>0</v>
      </c>
      <c r="KQ44" s="411"/>
      <c r="KR44" s="331"/>
      <c r="KS44" s="331"/>
      <c r="KT44" s="331"/>
      <c r="KU44" s="333"/>
      <c r="KV44" s="494" t="str">
        <f t="shared" si="75"/>
        <v/>
      </c>
      <c r="KW44" s="342">
        <f t="shared" si="76"/>
        <v>0</v>
      </c>
      <c r="KX44" s="411"/>
      <c r="KY44" s="331"/>
      <c r="KZ44" s="331"/>
      <c r="LA44" s="331"/>
      <c r="LB44" s="333"/>
      <c r="LC44" s="494" t="str">
        <f t="shared" si="77"/>
        <v/>
      </c>
      <c r="LD44" s="342">
        <f t="shared" si="78"/>
        <v>0</v>
      </c>
      <c r="LE44" s="411"/>
      <c r="LF44" s="331"/>
      <c r="LG44" s="331"/>
      <c r="LH44" s="331"/>
      <c r="LI44" s="333"/>
      <c r="LJ44" s="494" t="str">
        <f t="shared" si="79"/>
        <v/>
      </c>
      <c r="LK44" s="342">
        <f t="shared" si="80"/>
        <v>0</v>
      </c>
      <c r="LL44" s="411"/>
      <c r="LM44" s="331"/>
      <c r="LN44" s="331"/>
      <c r="LO44" s="331"/>
      <c r="LP44" s="333"/>
      <c r="LQ44" s="494" t="str">
        <f t="shared" si="81"/>
        <v/>
      </c>
      <c r="LR44" s="342">
        <f t="shared" si="82"/>
        <v>0</v>
      </c>
      <c r="LS44" s="411"/>
      <c r="LT44" s="331"/>
      <c r="LU44" s="331"/>
      <c r="LV44" s="331"/>
      <c r="LW44" s="333"/>
      <c r="LX44" s="494" t="str">
        <f t="shared" si="83"/>
        <v/>
      </c>
      <c r="LY44" s="342">
        <f t="shared" si="84"/>
        <v>0</v>
      </c>
      <c r="LZ44" s="411"/>
      <c r="MA44" s="331"/>
      <c r="MB44" s="331"/>
      <c r="MC44" s="331"/>
      <c r="MD44" s="333"/>
      <c r="ME44" s="494" t="str">
        <f t="shared" si="85"/>
        <v/>
      </c>
      <c r="MF44" s="342">
        <f t="shared" si="86"/>
        <v>0</v>
      </c>
      <c r="MG44" s="457"/>
      <c r="MH44" s="411"/>
      <c r="MI44" s="331"/>
      <c r="MJ44" s="331"/>
      <c r="MK44" s="331"/>
      <c r="ML44" s="333"/>
      <c r="MM44" s="494" t="str">
        <f t="shared" si="87"/>
        <v/>
      </c>
      <c r="MN44" s="342">
        <f t="shared" si="88"/>
        <v>0</v>
      </c>
      <c r="MO44" s="411"/>
      <c r="MP44" s="331"/>
      <c r="MQ44" s="331"/>
      <c r="MR44" s="331"/>
      <c r="MS44" s="333"/>
      <c r="MT44" s="494" t="str">
        <f t="shared" si="89"/>
        <v/>
      </c>
      <c r="MU44" s="342">
        <f t="shared" si="90"/>
        <v>0</v>
      </c>
      <c r="MV44" s="457"/>
      <c r="MW44" s="411"/>
      <c r="MX44" s="331"/>
      <c r="MY44" s="331"/>
      <c r="MZ44" s="331"/>
      <c r="NA44" s="333"/>
      <c r="NB44" s="494" t="str">
        <f t="shared" si="91"/>
        <v/>
      </c>
      <c r="NC44" s="342">
        <f t="shared" si="92"/>
        <v>0</v>
      </c>
      <c r="ND44" s="457"/>
      <c r="NE44" s="411"/>
      <c r="NF44" s="331"/>
      <c r="NG44" s="331"/>
      <c r="NH44" s="331"/>
      <c r="NI44" s="333"/>
      <c r="NJ44" s="494" t="str">
        <f t="shared" si="93"/>
        <v/>
      </c>
      <c r="NK44" s="342">
        <f t="shared" si="94"/>
        <v>0</v>
      </c>
      <c r="NL44" s="457"/>
      <c r="NM44" s="411"/>
      <c r="NN44" s="331"/>
      <c r="NO44" s="331"/>
      <c r="NP44" s="331"/>
      <c r="NQ44" s="333"/>
      <c r="NR44" s="494" t="str">
        <f t="shared" si="95"/>
        <v/>
      </c>
      <c r="NS44" s="342">
        <f t="shared" si="96"/>
        <v>0</v>
      </c>
      <c r="NT44" s="411"/>
      <c r="NU44" s="331"/>
      <c r="NV44" s="331"/>
      <c r="NW44" s="331"/>
      <c r="NX44" s="333"/>
      <c r="NY44" s="494" t="str">
        <f t="shared" si="97"/>
        <v/>
      </c>
      <c r="NZ44" s="342">
        <f t="shared" si="98"/>
        <v>0</v>
      </c>
      <c r="OA44" s="457"/>
      <c r="OB44" s="411"/>
      <c r="OC44" s="331"/>
      <c r="OD44" s="331"/>
      <c r="OE44" s="331"/>
      <c r="OF44" s="333"/>
      <c r="OG44" s="494" t="str">
        <f t="shared" si="99"/>
        <v/>
      </c>
      <c r="OH44" s="342">
        <f t="shared" si="100"/>
        <v>0</v>
      </c>
      <c r="OI44" s="457"/>
      <c r="OJ44" s="411"/>
      <c r="OK44" s="331"/>
      <c r="OL44" s="331"/>
      <c r="OM44" s="331"/>
      <c r="ON44" s="333"/>
      <c r="OO44" s="494" t="str">
        <f t="shared" si="101"/>
        <v/>
      </c>
      <c r="OP44" s="342">
        <f t="shared" si="102"/>
        <v>0</v>
      </c>
      <c r="OQ44" s="457"/>
      <c r="OR44" s="411"/>
      <c r="OS44" s="331"/>
      <c r="OT44" s="331"/>
      <c r="OU44" s="331"/>
      <c r="OV44" s="333"/>
      <c r="OW44" s="494" t="str">
        <f t="shared" si="103"/>
        <v/>
      </c>
      <c r="OX44" s="342">
        <f t="shared" si="104"/>
        <v>0</v>
      </c>
      <c r="OY44" s="457"/>
      <c r="OZ44" s="411"/>
      <c r="PA44" s="331"/>
      <c r="PB44" s="331"/>
      <c r="PC44" s="331"/>
      <c r="PD44" s="333"/>
      <c r="PE44" s="494" t="str">
        <f t="shared" si="105"/>
        <v/>
      </c>
      <c r="PF44" s="342">
        <f t="shared" si="106"/>
        <v>0</v>
      </c>
      <c r="PG44" s="411"/>
      <c r="PH44" s="331"/>
      <c r="PI44" s="331"/>
      <c r="PJ44" s="331"/>
      <c r="PK44" s="333"/>
      <c r="PL44" s="494" t="str">
        <f t="shared" si="107"/>
        <v/>
      </c>
      <c r="PM44" s="342">
        <f t="shared" si="108"/>
        <v>0</v>
      </c>
      <c r="PN44" s="457"/>
      <c r="PO44" s="411"/>
      <c r="PP44" s="331"/>
      <c r="PQ44" s="331"/>
      <c r="PR44" s="331"/>
      <c r="PS44" s="333"/>
      <c r="PT44" s="494" t="str">
        <f t="shared" si="109"/>
        <v/>
      </c>
      <c r="PU44" s="342">
        <f t="shared" si="110"/>
        <v>0</v>
      </c>
      <c r="PV44" s="411"/>
      <c r="PW44" s="331"/>
      <c r="PX44" s="331"/>
      <c r="PY44" s="331"/>
      <c r="PZ44" s="333"/>
      <c r="QA44" s="494" t="str">
        <f t="shared" si="111"/>
        <v/>
      </c>
      <c r="QB44" s="342">
        <f t="shared" si="112"/>
        <v>0</v>
      </c>
      <c r="QC44" s="411"/>
      <c r="QD44" s="331"/>
      <c r="QE44" s="331"/>
      <c r="QF44" s="331"/>
      <c r="QG44" s="333"/>
      <c r="QH44" s="494" t="str">
        <f t="shared" si="113"/>
        <v/>
      </c>
      <c r="QI44" s="342">
        <f t="shared" si="114"/>
        <v>0</v>
      </c>
      <c r="QJ44" s="457"/>
      <c r="QK44" s="411"/>
      <c r="QL44" s="331"/>
      <c r="QM44" s="331"/>
      <c r="QN44" s="331"/>
      <c r="QO44" s="333"/>
      <c r="QP44" s="494" t="str">
        <f t="shared" si="115"/>
        <v/>
      </c>
      <c r="QQ44" s="342">
        <f t="shared" si="116"/>
        <v>0</v>
      </c>
      <c r="QR44" s="411"/>
      <c r="QS44" s="331"/>
      <c r="QT44" s="331"/>
      <c r="QU44" s="331"/>
      <c r="QV44" s="333"/>
      <c r="QW44" s="494" t="str">
        <f t="shared" si="117"/>
        <v/>
      </c>
      <c r="QX44" s="342">
        <f t="shared" si="118"/>
        <v>0</v>
      </c>
      <c r="QY44" s="457"/>
      <c r="QZ44" s="411"/>
      <c r="RA44" s="331"/>
      <c r="RB44" s="331"/>
      <c r="RC44" s="331"/>
      <c r="RD44" s="333"/>
      <c r="RE44" s="494" t="str">
        <f t="shared" si="119"/>
        <v/>
      </c>
      <c r="RF44" s="342">
        <f t="shared" si="120"/>
        <v>0</v>
      </c>
      <c r="RG44" s="457"/>
      <c r="RH44" s="411"/>
      <c r="RI44" s="331"/>
      <c r="RJ44" s="331"/>
      <c r="RK44" s="331"/>
      <c r="RL44" s="333"/>
      <c r="RM44" s="494" t="str">
        <f t="shared" si="121"/>
        <v/>
      </c>
      <c r="RN44" s="342">
        <f t="shared" si="122"/>
        <v>0</v>
      </c>
      <c r="RO44" s="411"/>
      <c r="RP44" s="331"/>
      <c r="RQ44" s="331"/>
      <c r="RR44" s="331"/>
      <c r="RS44" s="333"/>
      <c r="RT44" s="494" t="str">
        <f t="shared" si="123"/>
        <v/>
      </c>
      <c r="RU44" s="342">
        <f t="shared" si="124"/>
        <v>0</v>
      </c>
      <c r="RV44" s="457"/>
      <c r="RW44" s="411"/>
      <c r="RX44" s="331"/>
      <c r="RY44" s="331"/>
      <c r="RZ44" s="331"/>
      <c r="SA44" s="333"/>
      <c r="SB44" s="494" t="str">
        <f t="shared" si="125"/>
        <v/>
      </c>
      <c r="SC44" s="342">
        <f t="shared" si="126"/>
        <v>0</v>
      </c>
      <c r="SD44" s="457"/>
      <c r="SE44" s="411"/>
      <c r="SF44" s="331"/>
      <c r="SG44" s="331"/>
      <c r="SH44" s="331"/>
      <c r="SI44" s="333"/>
      <c r="SJ44" s="494" t="str">
        <f t="shared" si="127"/>
        <v/>
      </c>
      <c r="SK44" s="342">
        <f t="shared" si="128"/>
        <v>0</v>
      </c>
      <c r="SL44" s="411"/>
      <c r="SM44" s="331"/>
      <c r="SN44" s="331"/>
      <c r="SO44" s="331"/>
      <c r="SP44" s="333"/>
      <c r="SQ44" s="494" t="str">
        <f t="shared" si="129"/>
        <v/>
      </c>
      <c r="SR44" s="342">
        <f t="shared" si="130"/>
        <v>0</v>
      </c>
      <c r="SS44" s="411"/>
      <c r="ST44" s="331"/>
      <c r="SU44" s="331"/>
      <c r="SV44" s="331"/>
      <c r="SW44" s="333"/>
      <c r="SX44" s="494" t="str">
        <f t="shared" si="131"/>
        <v/>
      </c>
      <c r="SY44" s="342">
        <f t="shared" si="132"/>
        <v>0</v>
      </c>
      <c r="SZ44" s="411"/>
      <c r="TA44" s="331"/>
      <c r="TB44" s="331"/>
      <c r="TC44" s="331"/>
      <c r="TD44" s="333"/>
      <c r="TE44" s="494" t="str">
        <f t="shared" si="133"/>
        <v/>
      </c>
      <c r="TF44" s="342">
        <f t="shared" si="134"/>
        <v>0</v>
      </c>
      <c r="TG44" s="411"/>
      <c r="TH44" s="331"/>
      <c r="TI44" s="331"/>
      <c r="TJ44" s="331"/>
      <c r="TK44" s="333"/>
      <c r="TL44" s="494" t="str">
        <f t="shared" si="135"/>
        <v/>
      </c>
      <c r="TM44" s="342">
        <f t="shared" si="136"/>
        <v>0</v>
      </c>
      <c r="TN44" s="411"/>
      <c r="TO44" s="331"/>
      <c r="TP44" s="331"/>
      <c r="TQ44" s="331"/>
      <c r="TR44" s="333"/>
      <c r="TS44" s="494" t="str">
        <f t="shared" si="137"/>
        <v/>
      </c>
      <c r="TT44" s="342">
        <f t="shared" si="138"/>
        <v>0</v>
      </c>
      <c r="TU44" s="411"/>
      <c r="TV44" s="331"/>
      <c r="TW44" s="331"/>
      <c r="TX44" s="331"/>
      <c r="TY44" s="333"/>
      <c r="TZ44" s="494" t="str">
        <f t="shared" si="139"/>
        <v/>
      </c>
      <c r="UA44" s="342">
        <f t="shared" si="140"/>
        <v>0</v>
      </c>
      <c r="UB44" s="457"/>
      <c r="UC44" s="411"/>
      <c r="UD44" s="331"/>
      <c r="UE44" s="331"/>
      <c r="UF44" s="331"/>
      <c r="UG44" s="333"/>
      <c r="UH44" s="494" t="str">
        <f t="shared" si="141"/>
        <v/>
      </c>
      <c r="UI44" s="342">
        <f t="shared" si="142"/>
        <v>0</v>
      </c>
      <c r="UJ44" s="457"/>
      <c r="UK44" s="411"/>
      <c r="UL44" s="331"/>
      <c r="UM44" s="331"/>
      <c r="UN44" s="331"/>
      <c r="UO44" s="333"/>
      <c r="UP44" s="494" t="str">
        <f t="shared" si="143"/>
        <v/>
      </c>
      <c r="UQ44" s="342">
        <f t="shared" si="144"/>
        <v>0</v>
      </c>
      <c r="UR44" s="457"/>
      <c r="US44" s="411"/>
      <c r="UT44" s="331"/>
      <c r="UU44" s="331"/>
      <c r="UV44" s="331"/>
      <c r="UW44" s="333"/>
      <c r="UX44" s="494" t="str">
        <f t="shared" si="145"/>
        <v/>
      </c>
      <c r="UY44" s="342">
        <f t="shared" si="146"/>
        <v>0</v>
      </c>
      <c r="UZ44" s="457"/>
      <c r="VA44" s="411"/>
      <c r="VB44" s="331"/>
      <c r="VC44" s="331"/>
      <c r="VD44" s="331"/>
      <c r="VE44" s="333"/>
      <c r="VF44" s="494" t="str">
        <f t="shared" si="147"/>
        <v/>
      </c>
      <c r="VG44" s="342">
        <f t="shared" si="148"/>
        <v>0</v>
      </c>
      <c r="VH44" s="457"/>
      <c r="VI44" s="411"/>
      <c r="VJ44" s="331"/>
      <c r="VK44" s="331"/>
      <c r="VL44" s="331"/>
      <c r="VM44" s="333"/>
      <c r="VN44" s="494" t="str">
        <f t="shared" si="149"/>
        <v/>
      </c>
      <c r="VO44" s="342">
        <f t="shared" si="150"/>
        <v>0</v>
      </c>
      <c r="VP44" s="457"/>
      <c r="VQ44" s="411"/>
      <c r="VR44" s="331"/>
      <c r="VS44" s="331"/>
      <c r="VT44" s="331"/>
      <c r="VU44" s="333"/>
      <c r="VV44" s="494" t="str">
        <f t="shared" si="151"/>
        <v/>
      </c>
      <c r="VW44" s="342">
        <f t="shared" si="152"/>
        <v>0</v>
      </c>
      <c r="VX44" s="411"/>
      <c r="VY44" s="331"/>
      <c r="VZ44" s="331"/>
      <c r="WA44" s="331"/>
      <c r="WB44" s="333"/>
      <c r="WC44" s="494" t="str">
        <f t="shared" si="153"/>
        <v/>
      </c>
      <c r="WD44" s="342">
        <f t="shared" si="154"/>
        <v>0</v>
      </c>
      <c r="WE44" s="457"/>
      <c r="WF44" s="411"/>
      <c r="WG44" s="331"/>
      <c r="WH44" s="331"/>
      <c r="WI44" s="331"/>
      <c r="WJ44" s="333"/>
      <c r="WK44" s="494" t="str">
        <f t="shared" si="155"/>
        <v/>
      </c>
      <c r="WL44" s="342">
        <f t="shared" si="156"/>
        <v>0</v>
      </c>
      <c r="WM44" s="457"/>
      <c r="WN44" s="411"/>
      <c r="WO44" s="331"/>
      <c r="WP44" s="331"/>
      <c r="WQ44" s="331"/>
      <c r="WR44" s="333"/>
      <c r="WS44" s="494" t="str">
        <f t="shared" si="157"/>
        <v/>
      </c>
      <c r="WT44" s="342">
        <f t="shared" si="158"/>
        <v>0</v>
      </c>
      <c r="WU44" s="457"/>
      <c r="WV44" s="411"/>
      <c r="WW44" s="331"/>
      <c r="WX44" s="331"/>
      <c r="WY44" s="331"/>
      <c r="WZ44" s="333"/>
      <c r="XA44" s="494" t="str">
        <f t="shared" si="159"/>
        <v/>
      </c>
      <c r="XB44" s="342">
        <f t="shared" si="160"/>
        <v>0</v>
      </c>
      <c r="XC44" s="440">
        <v>0</v>
      </c>
    </row>
    <row r="45" spans="1:627" outlineLevel="1" x14ac:dyDescent="0.25">
      <c r="A45" s="5"/>
      <c r="B45" s="5"/>
      <c r="C45" s="485" t="s">
        <v>1731</v>
      </c>
      <c r="D45" s="272">
        <v>43432</v>
      </c>
      <c r="E45" s="444"/>
      <c r="F45" s="288"/>
      <c r="G45" s="331"/>
      <c r="H45" s="331"/>
      <c r="I45" s="331"/>
      <c r="J45" s="333"/>
      <c r="K45" s="333"/>
      <c r="L45" s="342">
        <f t="shared" si="0"/>
        <v>0</v>
      </c>
      <c r="M45" s="457"/>
      <c r="N45" s="411"/>
      <c r="O45" s="331"/>
      <c r="P45" s="331"/>
      <c r="Q45" s="331"/>
      <c r="R45" s="333"/>
      <c r="S45" s="494" t="str">
        <f t="shared" si="1"/>
        <v/>
      </c>
      <c r="T45" s="342">
        <f t="shared" si="2"/>
        <v>0</v>
      </c>
      <c r="U45" s="457"/>
      <c r="V45" s="411"/>
      <c r="W45" s="331"/>
      <c r="X45" s="331"/>
      <c r="Y45" s="331"/>
      <c r="Z45" s="333"/>
      <c r="AA45" s="494" t="str">
        <f t="shared" si="3"/>
        <v/>
      </c>
      <c r="AB45" s="342">
        <f t="shared" si="4"/>
        <v>0</v>
      </c>
      <c r="AC45" s="457"/>
      <c r="AD45" s="411"/>
      <c r="AE45" s="331"/>
      <c r="AF45" s="331"/>
      <c r="AG45" s="331"/>
      <c r="AH45" s="333"/>
      <c r="AI45" s="494" t="str">
        <f t="shared" si="5"/>
        <v/>
      </c>
      <c r="AJ45" s="342">
        <f t="shared" si="6"/>
        <v>0</v>
      </c>
      <c r="AK45" s="457"/>
      <c r="AL45" s="411"/>
      <c r="AM45" s="331"/>
      <c r="AN45" s="331"/>
      <c r="AO45" s="331"/>
      <c r="AP45" s="333"/>
      <c r="AQ45" s="494" t="str">
        <f t="shared" si="7"/>
        <v/>
      </c>
      <c r="AR45" s="342">
        <f t="shared" si="8"/>
        <v>0</v>
      </c>
      <c r="AS45" s="411"/>
      <c r="AT45" s="331"/>
      <c r="AU45" s="331"/>
      <c r="AV45" s="331"/>
      <c r="AW45" s="333"/>
      <c r="AX45" s="494" t="str">
        <f t="shared" si="9"/>
        <v/>
      </c>
      <c r="AY45" s="342">
        <f t="shared" si="10"/>
        <v>0</v>
      </c>
      <c r="AZ45" s="457"/>
      <c r="BA45" s="411"/>
      <c r="BB45" s="331"/>
      <c r="BC45" s="331"/>
      <c r="BD45" s="331"/>
      <c r="BE45" s="333"/>
      <c r="BF45" s="494" t="str">
        <f t="shared" si="11"/>
        <v/>
      </c>
      <c r="BG45" s="342">
        <f t="shared" si="12"/>
        <v>0</v>
      </c>
      <c r="BH45" s="411"/>
      <c r="BI45" s="331"/>
      <c r="BJ45" s="331"/>
      <c r="BK45" s="331"/>
      <c r="BL45" s="333"/>
      <c r="BM45" s="494" t="str">
        <f t="shared" si="13"/>
        <v/>
      </c>
      <c r="BN45" s="342">
        <f t="shared" si="14"/>
        <v>0</v>
      </c>
      <c r="BO45" s="457"/>
      <c r="BP45" s="411"/>
      <c r="BQ45" s="331"/>
      <c r="BR45" s="331"/>
      <c r="BS45" s="331"/>
      <c r="BT45" s="333"/>
      <c r="BU45" s="494" t="str">
        <f t="shared" si="15"/>
        <v/>
      </c>
      <c r="BV45" s="342">
        <f t="shared" si="16"/>
        <v>0</v>
      </c>
      <c r="BW45" s="457"/>
      <c r="BX45" s="411"/>
      <c r="BY45" s="331"/>
      <c r="BZ45" s="331"/>
      <c r="CA45" s="331"/>
      <c r="CB45" s="333"/>
      <c r="CC45" s="494" t="str">
        <f t="shared" si="17"/>
        <v/>
      </c>
      <c r="CD45" s="342">
        <f t="shared" si="18"/>
        <v>0</v>
      </c>
      <c r="CE45" s="457"/>
      <c r="CF45" s="411"/>
      <c r="CG45" s="331"/>
      <c r="CH45" s="331"/>
      <c r="CI45" s="331"/>
      <c r="CJ45" s="333"/>
      <c r="CK45" s="494" t="str">
        <f t="shared" si="19"/>
        <v/>
      </c>
      <c r="CL45" s="342">
        <f t="shared" si="20"/>
        <v>0</v>
      </c>
      <c r="CM45" s="457"/>
      <c r="CN45" s="411"/>
      <c r="CO45" s="331"/>
      <c r="CP45" s="331"/>
      <c r="CQ45" s="331"/>
      <c r="CR45" s="333"/>
      <c r="CS45" s="494" t="str">
        <f t="shared" si="21"/>
        <v/>
      </c>
      <c r="CT45" s="342">
        <f t="shared" si="22"/>
        <v>0</v>
      </c>
      <c r="CU45" s="457"/>
      <c r="CV45" s="411"/>
      <c r="CW45" s="331"/>
      <c r="CX45" s="331"/>
      <c r="CY45" s="331"/>
      <c r="CZ45" s="333"/>
      <c r="DA45" s="494" t="str">
        <f t="shared" si="23"/>
        <v/>
      </c>
      <c r="DB45" s="342">
        <f t="shared" si="24"/>
        <v>0</v>
      </c>
      <c r="DC45" s="457"/>
      <c r="DD45" s="411"/>
      <c r="DE45" s="331"/>
      <c r="DF45" s="331"/>
      <c r="DG45" s="331"/>
      <c r="DH45" s="333"/>
      <c r="DI45" s="494" t="str">
        <f t="shared" si="25"/>
        <v/>
      </c>
      <c r="DJ45" s="342">
        <f t="shared" si="26"/>
        <v>0</v>
      </c>
      <c r="DK45" s="457"/>
      <c r="DL45" s="411"/>
      <c r="DM45" s="331"/>
      <c r="DN45" s="331"/>
      <c r="DO45" s="331"/>
      <c r="DP45" s="333"/>
      <c r="DQ45" s="494" t="str">
        <f t="shared" si="27"/>
        <v/>
      </c>
      <c r="DR45" s="342">
        <f t="shared" si="28"/>
        <v>0</v>
      </c>
      <c r="DS45" s="457"/>
      <c r="DT45" s="411"/>
      <c r="DU45" s="331"/>
      <c r="DV45" s="331"/>
      <c r="DW45" s="331"/>
      <c r="DX45" s="333"/>
      <c r="DY45" s="494" t="str">
        <f t="shared" si="29"/>
        <v/>
      </c>
      <c r="DZ45" s="342">
        <f t="shared" si="30"/>
        <v>0</v>
      </c>
      <c r="EA45" s="457"/>
      <c r="EB45" s="411"/>
      <c r="EC45" s="331"/>
      <c r="ED45" s="331"/>
      <c r="EE45" s="331"/>
      <c r="EF45" s="333"/>
      <c r="EG45" s="494" t="str">
        <f t="shared" si="31"/>
        <v/>
      </c>
      <c r="EH45" s="342">
        <f t="shared" si="32"/>
        <v>0</v>
      </c>
      <c r="EI45" s="457"/>
      <c r="EJ45" s="411"/>
      <c r="EK45" s="331"/>
      <c r="EL45" s="331"/>
      <c r="EM45" s="331"/>
      <c r="EN45" s="331"/>
      <c r="EO45" s="494" t="str">
        <f t="shared" si="33"/>
        <v/>
      </c>
      <c r="EP45" s="342">
        <f t="shared" si="34"/>
        <v>0</v>
      </c>
      <c r="EQ45" s="457"/>
      <c r="ER45" s="411"/>
      <c r="ES45" s="331"/>
      <c r="ET45" s="331"/>
      <c r="EU45" s="331"/>
      <c r="EV45" s="333"/>
      <c r="EW45" s="494" t="str">
        <f t="shared" si="35"/>
        <v/>
      </c>
      <c r="EX45" s="342">
        <f t="shared" si="36"/>
        <v>0</v>
      </c>
      <c r="EY45" s="457"/>
      <c r="EZ45" s="411"/>
      <c r="FA45" s="331"/>
      <c r="FB45" s="331"/>
      <c r="FC45" s="331"/>
      <c r="FD45" s="333"/>
      <c r="FE45" s="494" t="str">
        <f t="shared" si="37"/>
        <v/>
      </c>
      <c r="FF45" s="342">
        <f t="shared" si="38"/>
        <v>0</v>
      </c>
      <c r="FG45" s="457"/>
      <c r="FH45" s="411"/>
      <c r="FI45" s="331"/>
      <c r="FJ45" s="331"/>
      <c r="FK45" s="331"/>
      <c r="FL45" s="333"/>
      <c r="FM45" s="494" t="str">
        <f t="shared" si="39"/>
        <v/>
      </c>
      <c r="FN45" s="342">
        <f t="shared" si="40"/>
        <v>0</v>
      </c>
      <c r="FO45" s="457"/>
      <c r="FP45" s="411"/>
      <c r="FQ45" s="331"/>
      <c r="FR45" s="331"/>
      <c r="FS45" s="331"/>
      <c r="FT45" s="333"/>
      <c r="FU45" s="494" t="str">
        <f t="shared" si="41"/>
        <v/>
      </c>
      <c r="FV45" s="342">
        <f t="shared" si="42"/>
        <v>0</v>
      </c>
      <c r="FW45" s="457"/>
      <c r="FX45" s="411"/>
      <c r="FY45" s="331"/>
      <c r="FZ45" s="331"/>
      <c r="GA45" s="331"/>
      <c r="GB45" s="333"/>
      <c r="GC45" s="494" t="str">
        <f t="shared" si="43"/>
        <v/>
      </c>
      <c r="GD45" s="342">
        <f t="shared" si="44"/>
        <v>0</v>
      </c>
      <c r="GE45" s="411"/>
      <c r="GF45" s="331"/>
      <c r="GG45" s="331"/>
      <c r="GH45" s="331"/>
      <c r="GI45" s="333"/>
      <c r="GJ45" s="494" t="str">
        <f t="shared" si="45"/>
        <v/>
      </c>
      <c r="GK45" s="342">
        <f t="shared" si="46"/>
        <v>0</v>
      </c>
      <c r="GL45" s="411"/>
      <c r="GM45" s="331"/>
      <c r="GN45" s="331"/>
      <c r="GO45" s="331"/>
      <c r="GP45" s="333"/>
      <c r="GQ45" s="494" t="str">
        <f t="shared" si="47"/>
        <v/>
      </c>
      <c r="GR45" s="342">
        <f t="shared" si="48"/>
        <v>0</v>
      </c>
      <c r="GS45" s="411"/>
      <c r="GT45" s="331"/>
      <c r="GU45" s="331"/>
      <c r="GV45" s="331"/>
      <c r="GW45" s="333"/>
      <c r="GX45" s="494" t="str">
        <f t="shared" si="49"/>
        <v/>
      </c>
      <c r="GY45" s="342">
        <f t="shared" si="50"/>
        <v>0</v>
      </c>
      <c r="GZ45" s="457"/>
      <c r="HA45" s="411"/>
      <c r="HB45" s="331"/>
      <c r="HC45" s="331"/>
      <c r="HD45" s="331"/>
      <c r="HE45" s="333"/>
      <c r="HF45" s="494" t="str">
        <f t="shared" si="51"/>
        <v/>
      </c>
      <c r="HG45" s="342">
        <f t="shared" si="52"/>
        <v>0</v>
      </c>
      <c r="HH45" s="457"/>
      <c r="HI45" s="411"/>
      <c r="HJ45" s="331"/>
      <c r="HK45" s="331"/>
      <c r="HL45" s="331"/>
      <c r="HM45" s="333"/>
      <c r="HN45" s="494" t="str">
        <f t="shared" si="53"/>
        <v/>
      </c>
      <c r="HO45" s="342">
        <f t="shared" si="54"/>
        <v>0</v>
      </c>
      <c r="HP45" s="457"/>
      <c r="HQ45" s="411"/>
      <c r="HR45" s="331"/>
      <c r="HS45" s="331"/>
      <c r="HT45" s="331"/>
      <c r="HU45" s="333"/>
      <c r="HV45" s="494" t="str">
        <f t="shared" si="55"/>
        <v/>
      </c>
      <c r="HW45" s="342">
        <f t="shared" si="56"/>
        <v>0</v>
      </c>
      <c r="HX45" s="457"/>
      <c r="HY45" s="411"/>
      <c r="HZ45" s="331"/>
      <c r="IA45" s="331"/>
      <c r="IB45" s="331"/>
      <c r="IC45" s="333"/>
      <c r="ID45" s="494" t="str">
        <f t="shared" si="57"/>
        <v/>
      </c>
      <c r="IE45" s="342">
        <f t="shared" si="58"/>
        <v>0</v>
      </c>
      <c r="IF45" s="457"/>
      <c r="IG45" s="411"/>
      <c r="IH45" s="331"/>
      <c r="II45" s="331"/>
      <c r="IJ45" s="331"/>
      <c r="IK45" s="333"/>
      <c r="IL45" s="494" t="str">
        <f t="shared" si="59"/>
        <v/>
      </c>
      <c r="IM45" s="342">
        <f t="shared" si="60"/>
        <v>0</v>
      </c>
      <c r="IN45" s="457"/>
      <c r="IO45" s="411"/>
      <c r="IP45" s="331"/>
      <c r="IQ45" s="331"/>
      <c r="IR45" s="331"/>
      <c r="IS45" s="333"/>
      <c r="IT45" s="494" t="str">
        <f t="shared" si="61"/>
        <v/>
      </c>
      <c r="IU45" s="342">
        <f t="shared" si="62"/>
        <v>0</v>
      </c>
      <c r="IV45" s="457"/>
      <c r="IW45" s="411"/>
      <c r="IX45" s="331"/>
      <c r="IY45" s="331"/>
      <c r="IZ45" s="331"/>
      <c r="JA45" s="333"/>
      <c r="JB45" s="494" t="str">
        <f t="shared" si="63"/>
        <v/>
      </c>
      <c r="JC45" s="342">
        <f t="shared" si="64"/>
        <v>0</v>
      </c>
      <c r="JD45" s="457"/>
      <c r="JE45" s="411"/>
      <c r="JF45" s="331"/>
      <c r="JG45" s="331"/>
      <c r="JH45" s="331"/>
      <c r="JI45" s="333"/>
      <c r="JJ45" s="494" t="str">
        <f t="shared" si="65"/>
        <v/>
      </c>
      <c r="JK45" s="342">
        <f t="shared" si="66"/>
        <v>0</v>
      </c>
      <c r="JL45" s="457"/>
      <c r="JM45" s="411"/>
      <c r="JN45" s="331"/>
      <c r="JO45" s="331"/>
      <c r="JP45" s="331"/>
      <c r="JQ45" s="333"/>
      <c r="JR45" s="494" t="str">
        <f t="shared" si="67"/>
        <v/>
      </c>
      <c r="JS45" s="342">
        <f t="shared" si="68"/>
        <v>0</v>
      </c>
      <c r="JT45" s="457"/>
      <c r="JU45" s="411"/>
      <c r="JV45" s="331"/>
      <c r="JW45" s="331"/>
      <c r="JX45" s="331"/>
      <c r="JY45" s="333"/>
      <c r="JZ45" s="494" t="str">
        <f t="shared" si="69"/>
        <v/>
      </c>
      <c r="KA45" s="342">
        <f t="shared" si="70"/>
        <v>0</v>
      </c>
      <c r="KB45" s="457"/>
      <c r="KC45" s="411"/>
      <c r="KD45" s="331"/>
      <c r="KE45" s="331"/>
      <c r="KF45" s="331"/>
      <c r="KG45" s="333"/>
      <c r="KH45" s="494" t="str">
        <f t="shared" si="71"/>
        <v/>
      </c>
      <c r="KI45" s="342">
        <f t="shared" si="72"/>
        <v>0</v>
      </c>
      <c r="KJ45" s="411"/>
      <c r="KK45" s="331"/>
      <c r="KL45" s="331"/>
      <c r="KM45" s="331"/>
      <c r="KN45" s="333"/>
      <c r="KO45" s="494" t="str">
        <f t="shared" si="73"/>
        <v/>
      </c>
      <c r="KP45" s="342">
        <f t="shared" si="74"/>
        <v>0</v>
      </c>
      <c r="KQ45" s="411"/>
      <c r="KR45" s="331"/>
      <c r="KS45" s="331"/>
      <c r="KT45" s="331"/>
      <c r="KU45" s="333"/>
      <c r="KV45" s="494" t="str">
        <f t="shared" si="75"/>
        <v/>
      </c>
      <c r="KW45" s="342">
        <f t="shared" si="76"/>
        <v>0</v>
      </c>
      <c r="KX45" s="411"/>
      <c r="KY45" s="331"/>
      <c r="KZ45" s="331"/>
      <c r="LA45" s="331"/>
      <c r="LB45" s="333"/>
      <c r="LC45" s="494" t="str">
        <f t="shared" si="77"/>
        <v/>
      </c>
      <c r="LD45" s="342">
        <f t="shared" si="78"/>
        <v>0</v>
      </c>
      <c r="LE45" s="411"/>
      <c r="LF45" s="331"/>
      <c r="LG45" s="331"/>
      <c r="LH45" s="331"/>
      <c r="LI45" s="333"/>
      <c r="LJ45" s="494" t="str">
        <f t="shared" si="79"/>
        <v/>
      </c>
      <c r="LK45" s="342">
        <f t="shared" si="80"/>
        <v>0</v>
      </c>
      <c r="LL45" s="411"/>
      <c r="LM45" s="331"/>
      <c r="LN45" s="331"/>
      <c r="LO45" s="331"/>
      <c r="LP45" s="333"/>
      <c r="LQ45" s="494" t="str">
        <f t="shared" si="81"/>
        <v/>
      </c>
      <c r="LR45" s="342">
        <f t="shared" si="82"/>
        <v>0</v>
      </c>
      <c r="LS45" s="411"/>
      <c r="LT45" s="331"/>
      <c r="LU45" s="331"/>
      <c r="LV45" s="331"/>
      <c r="LW45" s="333"/>
      <c r="LX45" s="494" t="str">
        <f t="shared" si="83"/>
        <v/>
      </c>
      <c r="LY45" s="342">
        <f t="shared" si="84"/>
        <v>0</v>
      </c>
      <c r="LZ45" s="411"/>
      <c r="MA45" s="331"/>
      <c r="MB45" s="331"/>
      <c r="MC45" s="331"/>
      <c r="MD45" s="333"/>
      <c r="ME45" s="494" t="str">
        <f t="shared" si="85"/>
        <v/>
      </c>
      <c r="MF45" s="342">
        <f t="shared" si="86"/>
        <v>0</v>
      </c>
      <c r="MG45" s="457"/>
      <c r="MH45" s="411"/>
      <c r="MI45" s="331"/>
      <c r="MJ45" s="331"/>
      <c r="MK45" s="331"/>
      <c r="ML45" s="333"/>
      <c r="MM45" s="494" t="str">
        <f t="shared" si="87"/>
        <v/>
      </c>
      <c r="MN45" s="342">
        <f t="shared" si="88"/>
        <v>0</v>
      </c>
      <c r="MO45" s="411"/>
      <c r="MP45" s="331"/>
      <c r="MQ45" s="331"/>
      <c r="MR45" s="331"/>
      <c r="MS45" s="333"/>
      <c r="MT45" s="494" t="str">
        <f t="shared" si="89"/>
        <v/>
      </c>
      <c r="MU45" s="342">
        <f t="shared" si="90"/>
        <v>0</v>
      </c>
      <c r="MV45" s="457"/>
      <c r="MW45" s="411"/>
      <c r="MX45" s="331"/>
      <c r="MY45" s="331"/>
      <c r="MZ45" s="331"/>
      <c r="NA45" s="333"/>
      <c r="NB45" s="494" t="str">
        <f t="shared" si="91"/>
        <v/>
      </c>
      <c r="NC45" s="342">
        <f t="shared" si="92"/>
        <v>0</v>
      </c>
      <c r="ND45" s="457"/>
      <c r="NE45" s="411"/>
      <c r="NF45" s="331"/>
      <c r="NG45" s="331"/>
      <c r="NH45" s="331"/>
      <c r="NI45" s="333"/>
      <c r="NJ45" s="494" t="str">
        <f t="shared" si="93"/>
        <v/>
      </c>
      <c r="NK45" s="342">
        <f t="shared" si="94"/>
        <v>0</v>
      </c>
      <c r="NL45" s="457"/>
      <c r="NM45" s="411"/>
      <c r="NN45" s="331"/>
      <c r="NO45" s="331"/>
      <c r="NP45" s="331"/>
      <c r="NQ45" s="333"/>
      <c r="NR45" s="494" t="str">
        <f t="shared" si="95"/>
        <v/>
      </c>
      <c r="NS45" s="342">
        <f t="shared" si="96"/>
        <v>0</v>
      </c>
      <c r="NT45" s="411"/>
      <c r="NU45" s="331"/>
      <c r="NV45" s="331"/>
      <c r="NW45" s="331"/>
      <c r="NX45" s="333"/>
      <c r="NY45" s="494" t="str">
        <f t="shared" si="97"/>
        <v/>
      </c>
      <c r="NZ45" s="342">
        <f t="shared" si="98"/>
        <v>0</v>
      </c>
      <c r="OA45" s="457"/>
      <c r="OB45" s="411"/>
      <c r="OC45" s="331"/>
      <c r="OD45" s="331"/>
      <c r="OE45" s="331"/>
      <c r="OF45" s="333"/>
      <c r="OG45" s="494" t="str">
        <f t="shared" si="99"/>
        <v/>
      </c>
      <c r="OH45" s="342">
        <f t="shared" si="100"/>
        <v>0</v>
      </c>
      <c r="OI45" s="457"/>
      <c r="OJ45" s="411"/>
      <c r="OK45" s="331"/>
      <c r="OL45" s="331"/>
      <c r="OM45" s="331"/>
      <c r="ON45" s="333"/>
      <c r="OO45" s="494" t="str">
        <f t="shared" si="101"/>
        <v/>
      </c>
      <c r="OP45" s="342">
        <f t="shared" si="102"/>
        <v>0</v>
      </c>
      <c r="OQ45" s="457"/>
      <c r="OR45" s="411"/>
      <c r="OS45" s="331"/>
      <c r="OT45" s="331"/>
      <c r="OU45" s="331"/>
      <c r="OV45" s="333"/>
      <c r="OW45" s="494" t="str">
        <f t="shared" si="103"/>
        <v/>
      </c>
      <c r="OX45" s="342">
        <f t="shared" si="104"/>
        <v>0</v>
      </c>
      <c r="OY45" s="457"/>
      <c r="OZ45" s="411"/>
      <c r="PA45" s="331"/>
      <c r="PB45" s="331"/>
      <c r="PC45" s="331"/>
      <c r="PD45" s="333"/>
      <c r="PE45" s="494" t="str">
        <f t="shared" si="105"/>
        <v/>
      </c>
      <c r="PF45" s="342">
        <f t="shared" si="106"/>
        <v>0</v>
      </c>
      <c r="PG45" s="411"/>
      <c r="PH45" s="331"/>
      <c r="PI45" s="331"/>
      <c r="PJ45" s="331"/>
      <c r="PK45" s="333"/>
      <c r="PL45" s="494" t="str">
        <f t="shared" si="107"/>
        <v/>
      </c>
      <c r="PM45" s="342">
        <f t="shared" si="108"/>
        <v>0</v>
      </c>
      <c r="PN45" s="457"/>
      <c r="PO45" s="411"/>
      <c r="PP45" s="331"/>
      <c r="PQ45" s="331"/>
      <c r="PR45" s="331"/>
      <c r="PS45" s="333"/>
      <c r="PT45" s="494" t="str">
        <f t="shared" si="109"/>
        <v/>
      </c>
      <c r="PU45" s="342">
        <f t="shared" si="110"/>
        <v>0</v>
      </c>
      <c r="PV45" s="411"/>
      <c r="PW45" s="331"/>
      <c r="PX45" s="331"/>
      <c r="PY45" s="331"/>
      <c r="PZ45" s="333"/>
      <c r="QA45" s="494" t="str">
        <f t="shared" si="111"/>
        <v/>
      </c>
      <c r="QB45" s="342">
        <f t="shared" si="112"/>
        <v>0</v>
      </c>
      <c r="QC45" s="411"/>
      <c r="QD45" s="331"/>
      <c r="QE45" s="331"/>
      <c r="QF45" s="331"/>
      <c r="QG45" s="333"/>
      <c r="QH45" s="494" t="str">
        <f t="shared" si="113"/>
        <v/>
      </c>
      <c r="QI45" s="342">
        <f t="shared" si="114"/>
        <v>0</v>
      </c>
      <c r="QJ45" s="457"/>
      <c r="QK45" s="411"/>
      <c r="QL45" s="331"/>
      <c r="QM45" s="331"/>
      <c r="QN45" s="331"/>
      <c r="QO45" s="333"/>
      <c r="QP45" s="494" t="str">
        <f t="shared" si="115"/>
        <v/>
      </c>
      <c r="QQ45" s="342">
        <f t="shared" si="116"/>
        <v>0</v>
      </c>
      <c r="QR45" s="411"/>
      <c r="QS45" s="331"/>
      <c r="QT45" s="331"/>
      <c r="QU45" s="331"/>
      <c r="QV45" s="333"/>
      <c r="QW45" s="494" t="str">
        <f t="shared" si="117"/>
        <v/>
      </c>
      <c r="QX45" s="342">
        <f t="shared" si="118"/>
        <v>0</v>
      </c>
      <c r="QY45" s="457"/>
      <c r="QZ45" s="411"/>
      <c r="RA45" s="331"/>
      <c r="RB45" s="331"/>
      <c r="RC45" s="331"/>
      <c r="RD45" s="333"/>
      <c r="RE45" s="494" t="str">
        <f t="shared" si="119"/>
        <v/>
      </c>
      <c r="RF45" s="342">
        <f t="shared" si="120"/>
        <v>0</v>
      </c>
      <c r="RG45" s="457"/>
      <c r="RH45" s="411"/>
      <c r="RI45" s="331"/>
      <c r="RJ45" s="331"/>
      <c r="RK45" s="331"/>
      <c r="RL45" s="333"/>
      <c r="RM45" s="494" t="str">
        <f t="shared" si="121"/>
        <v/>
      </c>
      <c r="RN45" s="342">
        <f t="shared" si="122"/>
        <v>0</v>
      </c>
      <c r="RO45" s="411"/>
      <c r="RP45" s="331"/>
      <c r="RQ45" s="331"/>
      <c r="RR45" s="331"/>
      <c r="RS45" s="333"/>
      <c r="RT45" s="494" t="str">
        <f t="shared" si="123"/>
        <v/>
      </c>
      <c r="RU45" s="342">
        <f t="shared" si="124"/>
        <v>0</v>
      </c>
      <c r="RV45" s="457"/>
      <c r="RW45" s="411"/>
      <c r="RX45" s="331"/>
      <c r="RY45" s="331"/>
      <c r="RZ45" s="331"/>
      <c r="SA45" s="333"/>
      <c r="SB45" s="494" t="str">
        <f t="shared" si="125"/>
        <v/>
      </c>
      <c r="SC45" s="342">
        <f t="shared" si="126"/>
        <v>0</v>
      </c>
      <c r="SD45" s="457"/>
      <c r="SE45" s="411"/>
      <c r="SF45" s="331"/>
      <c r="SG45" s="331"/>
      <c r="SH45" s="331"/>
      <c r="SI45" s="333"/>
      <c r="SJ45" s="494" t="str">
        <f t="shared" si="127"/>
        <v/>
      </c>
      <c r="SK45" s="342">
        <f t="shared" si="128"/>
        <v>0</v>
      </c>
      <c r="SL45" s="411"/>
      <c r="SM45" s="331"/>
      <c r="SN45" s="331"/>
      <c r="SO45" s="331"/>
      <c r="SP45" s="333"/>
      <c r="SQ45" s="494" t="str">
        <f t="shared" si="129"/>
        <v/>
      </c>
      <c r="SR45" s="342">
        <f t="shared" si="130"/>
        <v>0</v>
      </c>
      <c r="SS45" s="411"/>
      <c r="ST45" s="331"/>
      <c r="SU45" s="331"/>
      <c r="SV45" s="331"/>
      <c r="SW45" s="333"/>
      <c r="SX45" s="494" t="str">
        <f t="shared" si="131"/>
        <v/>
      </c>
      <c r="SY45" s="342">
        <f t="shared" si="132"/>
        <v>0</v>
      </c>
      <c r="SZ45" s="411"/>
      <c r="TA45" s="331"/>
      <c r="TB45" s="331"/>
      <c r="TC45" s="331"/>
      <c r="TD45" s="333"/>
      <c r="TE45" s="494" t="str">
        <f t="shared" si="133"/>
        <v/>
      </c>
      <c r="TF45" s="342">
        <f t="shared" si="134"/>
        <v>0</v>
      </c>
      <c r="TG45" s="411"/>
      <c r="TH45" s="331"/>
      <c r="TI45" s="331"/>
      <c r="TJ45" s="331"/>
      <c r="TK45" s="333"/>
      <c r="TL45" s="494" t="str">
        <f t="shared" si="135"/>
        <v/>
      </c>
      <c r="TM45" s="342">
        <f t="shared" si="136"/>
        <v>0</v>
      </c>
      <c r="TN45" s="411"/>
      <c r="TO45" s="331"/>
      <c r="TP45" s="331"/>
      <c r="TQ45" s="331"/>
      <c r="TR45" s="333"/>
      <c r="TS45" s="494" t="str">
        <f t="shared" si="137"/>
        <v/>
      </c>
      <c r="TT45" s="342">
        <f t="shared" si="138"/>
        <v>0</v>
      </c>
      <c r="TU45" s="411"/>
      <c r="TV45" s="331"/>
      <c r="TW45" s="331"/>
      <c r="TX45" s="331"/>
      <c r="TY45" s="333"/>
      <c r="TZ45" s="494" t="str">
        <f t="shared" si="139"/>
        <v/>
      </c>
      <c r="UA45" s="342">
        <f t="shared" si="140"/>
        <v>0</v>
      </c>
      <c r="UB45" s="457"/>
      <c r="UC45" s="411"/>
      <c r="UD45" s="331"/>
      <c r="UE45" s="331"/>
      <c r="UF45" s="331"/>
      <c r="UG45" s="333"/>
      <c r="UH45" s="494" t="str">
        <f t="shared" si="141"/>
        <v/>
      </c>
      <c r="UI45" s="342">
        <f t="shared" si="142"/>
        <v>0</v>
      </c>
      <c r="UJ45" s="457"/>
      <c r="UK45" s="411"/>
      <c r="UL45" s="331"/>
      <c r="UM45" s="331"/>
      <c r="UN45" s="331"/>
      <c r="UO45" s="333"/>
      <c r="UP45" s="494" t="str">
        <f t="shared" si="143"/>
        <v/>
      </c>
      <c r="UQ45" s="342">
        <f t="shared" si="144"/>
        <v>0</v>
      </c>
      <c r="UR45" s="457"/>
      <c r="US45" s="411"/>
      <c r="UT45" s="331"/>
      <c r="UU45" s="331"/>
      <c r="UV45" s="331"/>
      <c r="UW45" s="333"/>
      <c r="UX45" s="494" t="str">
        <f t="shared" si="145"/>
        <v/>
      </c>
      <c r="UY45" s="342">
        <f t="shared" si="146"/>
        <v>0</v>
      </c>
      <c r="UZ45" s="457"/>
      <c r="VA45" s="411"/>
      <c r="VB45" s="331"/>
      <c r="VC45" s="331"/>
      <c r="VD45" s="331"/>
      <c r="VE45" s="333"/>
      <c r="VF45" s="494" t="str">
        <f t="shared" si="147"/>
        <v/>
      </c>
      <c r="VG45" s="342">
        <f t="shared" si="148"/>
        <v>0</v>
      </c>
      <c r="VH45" s="457"/>
      <c r="VI45" s="411"/>
      <c r="VJ45" s="331"/>
      <c r="VK45" s="331"/>
      <c r="VL45" s="331"/>
      <c r="VM45" s="333"/>
      <c r="VN45" s="494" t="str">
        <f t="shared" si="149"/>
        <v/>
      </c>
      <c r="VO45" s="342">
        <f t="shared" si="150"/>
        <v>0</v>
      </c>
      <c r="VP45" s="457"/>
      <c r="VQ45" s="411"/>
      <c r="VR45" s="331"/>
      <c r="VS45" s="331"/>
      <c r="VT45" s="331"/>
      <c r="VU45" s="333"/>
      <c r="VV45" s="494" t="str">
        <f t="shared" si="151"/>
        <v/>
      </c>
      <c r="VW45" s="342">
        <f t="shared" si="152"/>
        <v>0</v>
      </c>
      <c r="VX45" s="411"/>
      <c r="VY45" s="331"/>
      <c r="VZ45" s="331"/>
      <c r="WA45" s="331"/>
      <c r="WB45" s="333"/>
      <c r="WC45" s="494" t="str">
        <f t="shared" si="153"/>
        <v/>
      </c>
      <c r="WD45" s="342">
        <f t="shared" si="154"/>
        <v>0</v>
      </c>
      <c r="WE45" s="457"/>
      <c r="WF45" s="411"/>
      <c r="WG45" s="331"/>
      <c r="WH45" s="331"/>
      <c r="WI45" s="331"/>
      <c r="WJ45" s="333"/>
      <c r="WK45" s="494" t="str">
        <f t="shared" si="155"/>
        <v/>
      </c>
      <c r="WL45" s="342">
        <f t="shared" si="156"/>
        <v>0</v>
      </c>
      <c r="WM45" s="457"/>
      <c r="WN45" s="411"/>
      <c r="WO45" s="331"/>
      <c r="WP45" s="331"/>
      <c r="WQ45" s="331"/>
      <c r="WR45" s="333"/>
      <c r="WS45" s="494" t="str">
        <f t="shared" si="157"/>
        <v/>
      </c>
      <c r="WT45" s="342">
        <f t="shared" si="158"/>
        <v>0</v>
      </c>
      <c r="WU45" s="457"/>
      <c r="WV45" s="411"/>
      <c r="WW45" s="331"/>
      <c r="WX45" s="331"/>
      <c r="WY45" s="331"/>
      <c r="WZ45" s="333"/>
      <c r="XA45" s="494" t="str">
        <f t="shared" si="159"/>
        <v/>
      </c>
      <c r="XB45" s="342">
        <f t="shared" si="160"/>
        <v>0</v>
      </c>
      <c r="XC45" s="440">
        <v>0</v>
      </c>
    </row>
    <row r="46" spans="1:627" outlineLevel="1" x14ac:dyDescent="0.25">
      <c r="A46" s="5"/>
      <c r="B46" s="5"/>
      <c r="C46" s="485" t="s">
        <v>1732</v>
      </c>
      <c r="D46" s="272">
        <v>43433</v>
      </c>
      <c r="E46" s="444"/>
      <c r="F46" s="288"/>
      <c r="G46" s="331"/>
      <c r="H46" s="331"/>
      <c r="I46" s="331"/>
      <c r="J46" s="333"/>
      <c r="K46" s="333"/>
      <c r="L46" s="342">
        <f t="shared" si="0"/>
        <v>0</v>
      </c>
      <c r="M46" s="457"/>
      <c r="N46" s="411"/>
      <c r="O46" s="331"/>
      <c r="P46" s="331"/>
      <c r="Q46" s="331"/>
      <c r="R46" s="333"/>
      <c r="S46" s="494" t="str">
        <f t="shared" si="1"/>
        <v/>
      </c>
      <c r="T46" s="342">
        <f t="shared" si="2"/>
        <v>0</v>
      </c>
      <c r="U46" s="457"/>
      <c r="V46" s="411"/>
      <c r="W46" s="331"/>
      <c r="X46" s="331"/>
      <c r="Y46" s="331"/>
      <c r="Z46" s="333"/>
      <c r="AA46" s="494" t="str">
        <f t="shared" si="3"/>
        <v/>
      </c>
      <c r="AB46" s="342">
        <f t="shared" si="4"/>
        <v>0</v>
      </c>
      <c r="AC46" s="457"/>
      <c r="AD46" s="411"/>
      <c r="AE46" s="331"/>
      <c r="AF46" s="331"/>
      <c r="AG46" s="331"/>
      <c r="AH46" s="333"/>
      <c r="AI46" s="494" t="str">
        <f t="shared" si="5"/>
        <v/>
      </c>
      <c r="AJ46" s="342">
        <f t="shared" si="6"/>
        <v>0</v>
      </c>
      <c r="AK46" s="457"/>
      <c r="AL46" s="411"/>
      <c r="AM46" s="331"/>
      <c r="AN46" s="331"/>
      <c r="AO46" s="331"/>
      <c r="AP46" s="333"/>
      <c r="AQ46" s="494" t="str">
        <f t="shared" si="7"/>
        <v/>
      </c>
      <c r="AR46" s="342">
        <f t="shared" si="8"/>
        <v>0</v>
      </c>
      <c r="AS46" s="411"/>
      <c r="AT46" s="331"/>
      <c r="AU46" s="331"/>
      <c r="AV46" s="331"/>
      <c r="AW46" s="333"/>
      <c r="AX46" s="494" t="str">
        <f t="shared" si="9"/>
        <v/>
      </c>
      <c r="AY46" s="342">
        <f t="shared" si="10"/>
        <v>0</v>
      </c>
      <c r="AZ46" s="457"/>
      <c r="BA46" s="411"/>
      <c r="BB46" s="331"/>
      <c r="BC46" s="331"/>
      <c r="BD46" s="331"/>
      <c r="BE46" s="333"/>
      <c r="BF46" s="494" t="str">
        <f t="shared" si="11"/>
        <v/>
      </c>
      <c r="BG46" s="342">
        <f t="shared" si="12"/>
        <v>0</v>
      </c>
      <c r="BH46" s="411"/>
      <c r="BI46" s="331"/>
      <c r="BJ46" s="331"/>
      <c r="BK46" s="331"/>
      <c r="BL46" s="333"/>
      <c r="BM46" s="494" t="str">
        <f t="shared" si="13"/>
        <v/>
      </c>
      <c r="BN46" s="342">
        <f t="shared" si="14"/>
        <v>0</v>
      </c>
      <c r="BO46" s="457"/>
      <c r="BP46" s="411"/>
      <c r="BQ46" s="331"/>
      <c r="BR46" s="331"/>
      <c r="BS46" s="331"/>
      <c r="BT46" s="333"/>
      <c r="BU46" s="494" t="str">
        <f t="shared" si="15"/>
        <v/>
      </c>
      <c r="BV46" s="342">
        <f t="shared" si="16"/>
        <v>0</v>
      </c>
      <c r="BW46" s="457"/>
      <c r="BX46" s="411"/>
      <c r="BY46" s="331"/>
      <c r="BZ46" s="331"/>
      <c r="CA46" s="331"/>
      <c r="CB46" s="333"/>
      <c r="CC46" s="494" t="str">
        <f t="shared" si="17"/>
        <v/>
      </c>
      <c r="CD46" s="342">
        <f t="shared" si="18"/>
        <v>0</v>
      </c>
      <c r="CE46" s="457"/>
      <c r="CF46" s="411"/>
      <c r="CG46" s="331"/>
      <c r="CH46" s="331"/>
      <c r="CI46" s="331"/>
      <c r="CJ46" s="333"/>
      <c r="CK46" s="494" t="str">
        <f t="shared" si="19"/>
        <v/>
      </c>
      <c r="CL46" s="342">
        <f t="shared" si="20"/>
        <v>0</v>
      </c>
      <c r="CM46" s="457"/>
      <c r="CN46" s="411"/>
      <c r="CO46" s="331"/>
      <c r="CP46" s="331"/>
      <c r="CQ46" s="331"/>
      <c r="CR46" s="333"/>
      <c r="CS46" s="494" t="str">
        <f t="shared" si="21"/>
        <v/>
      </c>
      <c r="CT46" s="342">
        <f t="shared" si="22"/>
        <v>0</v>
      </c>
      <c r="CU46" s="457"/>
      <c r="CV46" s="411"/>
      <c r="CW46" s="331"/>
      <c r="CX46" s="331"/>
      <c r="CY46" s="331"/>
      <c r="CZ46" s="333"/>
      <c r="DA46" s="494" t="str">
        <f t="shared" si="23"/>
        <v/>
      </c>
      <c r="DB46" s="342">
        <f t="shared" si="24"/>
        <v>0</v>
      </c>
      <c r="DC46" s="457"/>
      <c r="DD46" s="411"/>
      <c r="DE46" s="331"/>
      <c r="DF46" s="331"/>
      <c r="DG46" s="331"/>
      <c r="DH46" s="333"/>
      <c r="DI46" s="494" t="str">
        <f t="shared" si="25"/>
        <v/>
      </c>
      <c r="DJ46" s="342">
        <f t="shared" si="26"/>
        <v>0</v>
      </c>
      <c r="DK46" s="457"/>
      <c r="DL46" s="411"/>
      <c r="DM46" s="331"/>
      <c r="DN46" s="331"/>
      <c r="DO46" s="331"/>
      <c r="DP46" s="333"/>
      <c r="DQ46" s="494" t="str">
        <f t="shared" si="27"/>
        <v/>
      </c>
      <c r="DR46" s="342">
        <f t="shared" si="28"/>
        <v>0</v>
      </c>
      <c r="DS46" s="457"/>
      <c r="DT46" s="411"/>
      <c r="DU46" s="331"/>
      <c r="DV46" s="331"/>
      <c r="DW46" s="331"/>
      <c r="DX46" s="333"/>
      <c r="DY46" s="494" t="str">
        <f t="shared" si="29"/>
        <v/>
      </c>
      <c r="DZ46" s="342">
        <f t="shared" si="30"/>
        <v>0</v>
      </c>
      <c r="EA46" s="457"/>
      <c r="EB46" s="411" t="s">
        <v>1858</v>
      </c>
      <c r="EC46" s="331">
        <v>9</v>
      </c>
      <c r="ED46" s="331">
        <v>18</v>
      </c>
      <c r="EE46" s="331">
        <v>1</v>
      </c>
      <c r="EF46" s="333"/>
      <c r="EG46" s="494" t="str">
        <f t="shared" si="31"/>
        <v>Giulia</v>
      </c>
      <c r="EH46" s="342">
        <f t="shared" si="32"/>
        <v>8</v>
      </c>
      <c r="EI46" s="457"/>
      <c r="EJ46" s="411"/>
      <c r="EK46" s="331"/>
      <c r="EL46" s="331"/>
      <c r="EM46" s="331"/>
      <c r="EN46" s="331"/>
      <c r="EO46" s="494" t="str">
        <f t="shared" si="33"/>
        <v/>
      </c>
      <c r="EP46" s="342">
        <f t="shared" si="34"/>
        <v>0</v>
      </c>
      <c r="EQ46" s="457"/>
      <c r="ER46" s="411"/>
      <c r="ES46" s="331"/>
      <c r="ET46" s="331"/>
      <c r="EU46" s="331"/>
      <c r="EV46" s="333"/>
      <c r="EW46" s="494" t="str">
        <f t="shared" si="35"/>
        <v/>
      </c>
      <c r="EX46" s="342">
        <f t="shared" si="36"/>
        <v>0</v>
      </c>
      <c r="EY46" s="457"/>
      <c r="EZ46" s="411" t="s">
        <v>229</v>
      </c>
      <c r="FA46" s="331">
        <v>9</v>
      </c>
      <c r="FB46" s="331">
        <v>18</v>
      </c>
      <c r="FC46" s="331">
        <v>1</v>
      </c>
      <c r="FD46" s="333"/>
      <c r="FE46" s="494" t="str">
        <f t="shared" si="37"/>
        <v>Marina</v>
      </c>
      <c r="FF46" s="342">
        <f t="shared" si="38"/>
        <v>8</v>
      </c>
      <c r="FG46" s="457"/>
      <c r="FH46" s="411"/>
      <c r="FI46" s="331"/>
      <c r="FJ46" s="331"/>
      <c r="FK46" s="331"/>
      <c r="FL46" s="333"/>
      <c r="FM46" s="494" t="str">
        <f t="shared" si="39"/>
        <v/>
      </c>
      <c r="FN46" s="342">
        <f t="shared" si="40"/>
        <v>0</v>
      </c>
      <c r="FO46" s="457"/>
      <c r="FP46" s="411"/>
      <c r="FQ46" s="331"/>
      <c r="FR46" s="331"/>
      <c r="FS46" s="331"/>
      <c r="FT46" s="333"/>
      <c r="FU46" s="494" t="str">
        <f t="shared" si="41"/>
        <v/>
      </c>
      <c r="FV46" s="342">
        <f t="shared" si="42"/>
        <v>0</v>
      </c>
      <c r="FW46" s="457"/>
      <c r="FX46" s="411"/>
      <c r="FY46" s="331"/>
      <c r="FZ46" s="331"/>
      <c r="GA46" s="331"/>
      <c r="GB46" s="333"/>
      <c r="GC46" s="494" t="str">
        <f t="shared" si="43"/>
        <v/>
      </c>
      <c r="GD46" s="342">
        <f t="shared" si="44"/>
        <v>0</v>
      </c>
      <c r="GE46" s="411"/>
      <c r="GF46" s="331"/>
      <c r="GG46" s="331"/>
      <c r="GH46" s="331"/>
      <c r="GI46" s="333"/>
      <c r="GJ46" s="494" t="str">
        <f t="shared" si="45"/>
        <v/>
      </c>
      <c r="GK46" s="342">
        <f t="shared" si="46"/>
        <v>0</v>
      </c>
      <c r="GL46" s="411"/>
      <c r="GM46" s="331"/>
      <c r="GN46" s="331"/>
      <c r="GO46" s="331"/>
      <c r="GP46" s="333"/>
      <c r="GQ46" s="494" t="str">
        <f t="shared" si="47"/>
        <v/>
      </c>
      <c r="GR46" s="342">
        <f t="shared" si="48"/>
        <v>0</v>
      </c>
      <c r="GS46" s="411"/>
      <c r="GT46" s="331"/>
      <c r="GU46" s="331"/>
      <c r="GV46" s="331"/>
      <c r="GW46" s="333"/>
      <c r="GX46" s="494" t="str">
        <f t="shared" si="49"/>
        <v/>
      </c>
      <c r="GY46" s="342">
        <f t="shared" si="50"/>
        <v>0</v>
      </c>
      <c r="GZ46" s="457"/>
      <c r="HA46" s="411"/>
      <c r="HB46" s="331"/>
      <c r="HC46" s="331"/>
      <c r="HD46" s="331"/>
      <c r="HE46" s="333"/>
      <c r="HF46" s="494" t="str">
        <f t="shared" si="51"/>
        <v/>
      </c>
      <c r="HG46" s="342">
        <f t="shared" si="52"/>
        <v>0</v>
      </c>
      <c r="HH46" s="457"/>
      <c r="HI46" s="411"/>
      <c r="HJ46" s="331"/>
      <c r="HK46" s="331"/>
      <c r="HL46" s="331"/>
      <c r="HM46" s="333"/>
      <c r="HN46" s="494" t="str">
        <f t="shared" si="53"/>
        <v/>
      </c>
      <c r="HO46" s="342">
        <f t="shared" si="54"/>
        <v>0</v>
      </c>
      <c r="HP46" s="457"/>
      <c r="HQ46" s="411"/>
      <c r="HR46" s="331"/>
      <c r="HS46" s="331"/>
      <c r="HT46" s="331"/>
      <c r="HU46" s="333"/>
      <c r="HV46" s="494" t="str">
        <f t="shared" si="55"/>
        <v/>
      </c>
      <c r="HW46" s="342">
        <f t="shared" si="56"/>
        <v>0</v>
      </c>
      <c r="HX46" s="457"/>
      <c r="HY46" s="411"/>
      <c r="HZ46" s="331"/>
      <c r="IA46" s="331"/>
      <c r="IB46" s="331"/>
      <c r="IC46" s="333"/>
      <c r="ID46" s="494" t="str">
        <f t="shared" si="57"/>
        <v/>
      </c>
      <c r="IE46" s="342">
        <f t="shared" si="58"/>
        <v>0</v>
      </c>
      <c r="IF46" s="457"/>
      <c r="IG46" s="411"/>
      <c r="IH46" s="331"/>
      <c r="II46" s="331"/>
      <c r="IJ46" s="331"/>
      <c r="IK46" s="333"/>
      <c r="IL46" s="494" t="str">
        <f t="shared" si="59"/>
        <v/>
      </c>
      <c r="IM46" s="342">
        <f t="shared" si="60"/>
        <v>0</v>
      </c>
      <c r="IN46" s="457"/>
      <c r="IO46" s="411"/>
      <c r="IP46" s="331"/>
      <c r="IQ46" s="331"/>
      <c r="IR46" s="331"/>
      <c r="IS46" s="333"/>
      <c r="IT46" s="494" t="str">
        <f t="shared" si="61"/>
        <v/>
      </c>
      <c r="IU46" s="342">
        <f t="shared" si="62"/>
        <v>0</v>
      </c>
      <c r="IV46" s="457"/>
      <c r="IW46" s="411"/>
      <c r="IX46" s="331"/>
      <c r="IY46" s="331"/>
      <c r="IZ46" s="331"/>
      <c r="JA46" s="333"/>
      <c r="JB46" s="494" t="str">
        <f t="shared" si="63"/>
        <v/>
      </c>
      <c r="JC46" s="342">
        <f t="shared" si="64"/>
        <v>0</v>
      </c>
      <c r="JD46" s="457"/>
      <c r="JE46" s="411"/>
      <c r="JF46" s="331"/>
      <c r="JG46" s="331"/>
      <c r="JH46" s="331"/>
      <c r="JI46" s="333"/>
      <c r="JJ46" s="494" t="str">
        <f t="shared" si="65"/>
        <v/>
      </c>
      <c r="JK46" s="342">
        <f t="shared" si="66"/>
        <v>0</v>
      </c>
      <c r="JL46" s="457"/>
      <c r="JM46" s="411"/>
      <c r="JN46" s="331"/>
      <c r="JO46" s="331"/>
      <c r="JP46" s="331"/>
      <c r="JQ46" s="333"/>
      <c r="JR46" s="494" t="str">
        <f t="shared" si="67"/>
        <v/>
      </c>
      <c r="JS46" s="342">
        <f t="shared" si="68"/>
        <v>0</v>
      </c>
      <c r="JT46" s="457"/>
      <c r="JU46" s="411"/>
      <c r="JV46" s="331"/>
      <c r="JW46" s="331"/>
      <c r="JX46" s="331"/>
      <c r="JY46" s="333"/>
      <c r="JZ46" s="494" t="str">
        <f t="shared" si="69"/>
        <v/>
      </c>
      <c r="KA46" s="342">
        <f t="shared" si="70"/>
        <v>0</v>
      </c>
      <c r="KB46" s="457"/>
      <c r="KC46" s="411" t="s">
        <v>230</v>
      </c>
      <c r="KD46" s="331">
        <v>9</v>
      </c>
      <c r="KE46" s="331">
        <v>18</v>
      </c>
      <c r="KF46" s="331">
        <v>1</v>
      </c>
      <c r="KG46" s="333"/>
      <c r="KH46" s="494" t="str">
        <f t="shared" si="71"/>
        <v>Chloé</v>
      </c>
      <c r="KI46" s="342">
        <f t="shared" si="72"/>
        <v>8</v>
      </c>
      <c r="KJ46" s="411"/>
      <c r="KK46" s="331"/>
      <c r="KL46" s="331"/>
      <c r="KM46" s="331"/>
      <c r="KN46" s="333"/>
      <c r="KO46" s="494" t="str">
        <f t="shared" si="73"/>
        <v/>
      </c>
      <c r="KP46" s="342">
        <f t="shared" si="74"/>
        <v>0</v>
      </c>
      <c r="KQ46" s="411"/>
      <c r="KR46" s="331"/>
      <c r="KS46" s="331"/>
      <c r="KT46" s="331"/>
      <c r="KU46" s="333"/>
      <c r="KV46" s="494" t="str">
        <f t="shared" si="75"/>
        <v/>
      </c>
      <c r="KW46" s="342">
        <f t="shared" si="76"/>
        <v>0</v>
      </c>
      <c r="KX46" s="411"/>
      <c r="KY46" s="331"/>
      <c r="KZ46" s="331"/>
      <c r="LA46" s="331"/>
      <c r="LB46" s="333"/>
      <c r="LC46" s="494" t="str">
        <f t="shared" si="77"/>
        <v/>
      </c>
      <c r="LD46" s="342">
        <f t="shared" si="78"/>
        <v>0</v>
      </c>
      <c r="LE46" s="411"/>
      <c r="LF46" s="331"/>
      <c r="LG46" s="331"/>
      <c r="LH46" s="331"/>
      <c r="LI46" s="333"/>
      <c r="LJ46" s="494" t="str">
        <f t="shared" si="79"/>
        <v/>
      </c>
      <c r="LK46" s="342">
        <f t="shared" si="80"/>
        <v>0</v>
      </c>
      <c r="LL46" s="411"/>
      <c r="LM46" s="331"/>
      <c r="LN46" s="331"/>
      <c r="LO46" s="331"/>
      <c r="LP46" s="333"/>
      <c r="LQ46" s="494" t="str">
        <f t="shared" si="81"/>
        <v/>
      </c>
      <c r="LR46" s="342">
        <f t="shared" si="82"/>
        <v>0</v>
      </c>
      <c r="LS46" s="411"/>
      <c r="LT46" s="331"/>
      <c r="LU46" s="331"/>
      <c r="LV46" s="331"/>
      <c r="LW46" s="333"/>
      <c r="LX46" s="494" t="str">
        <f t="shared" si="83"/>
        <v/>
      </c>
      <c r="LY46" s="342">
        <f t="shared" si="84"/>
        <v>0</v>
      </c>
      <c r="LZ46" s="411"/>
      <c r="MA46" s="331"/>
      <c r="MB46" s="331"/>
      <c r="MC46" s="331"/>
      <c r="MD46" s="333"/>
      <c r="ME46" s="494" t="str">
        <f t="shared" si="85"/>
        <v/>
      </c>
      <c r="MF46" s="342">
        <f t="shared" si="86"/>
        <v>0</v>
      </c>
      <c r="MG46" s="457"/>
      <c r="MH46" s="411"/>
      <c r="MI46" s="331"/>
      <c r="MJ46" s="331"/>
      <c r="MK46" s="331"/>
      <c r="ML46" s="333"/>
      <c r="MM46" s="494" t="str">
        <f t="shared" si="87"/>
        <v/>
      </c>
      <c r="MN46" s="342">
        <f t="shared" si="88"/>
        <v>0</v>
      </c>
      <c r="MO46" s="411"/>
      <c r="MP46" s="331"/>
      <c r="MQ46" s="331"/>
      <c r="MR46" s="331"/>
      <c r="MS46" s="333"/>
      <c r="MT46" s="494" t="str">
        <f t="shared" si="89"/>
        <v/>
      </c>
      <c r="MU46" s="342">
        <f t="shared" si="90"/>
        <v>0</v>
      </c>
      <c r="MV46" s="457"/>
      <c r="MW46" s="411"/>
      <c r="MX46" s="331"/>
      <c r="MY46" s="331"/>
      <c r="MZ46" s="331"/>
      <c r="NA46" s="333"/>
      <c r="NB46" s="494" t="str">
        <f t="shared" si="91"/>
        <v/>
      </c>
      <c r="NC46" s="342">
        <f t="shared" si="92"/>
        <v>0</v>
      </c>
      <c r="ND46" s="457"/>
      <c r="NE46" s="411"/>
      <c r="NF46" s="331"/>
      <c r="NG46" s="331"/>
      <c r="NH46" s="331"/>
      <c r="NI46" s="333"/>
      <c r="NJ46" s="494" t="str">
        <f t="shared" si="93"/>
        <v/>
      </c>
      <c r="NK46" s="342">
        <f t="shared" si="94"/>
        <v>0</v>
      </c>
      <c r="NL46" s="457"/>
      <c r="NM46" s="411"/>
      <c r="NN46" s="331"/>
      <c r="NO46" s="331"/>
      <c r="NP46" s="331"/>
      <c r="NQ46" s="333"/>
      <c r="NR46" s="494" t="str">
        <f t="shared" si="95"/>
        <v/>
      </c>
      <c r="NS46" s="342">
        <f t="shared" si="96"/>
        <v>0</v>
      </c>
      <c r="NT46" s="411"/>
      <c r="NU46" s="331"/>
      <c r="NV46" s="331"/>
      <c r="NW46" s="331"/>
      <c r="NX46" s="333"/>
      <c r="NY46" s="494" t="str">
        <f t="shared" si="97"/>
        <v/>
      </c>
      <c r="NZ46" s="342">
        <f t="shared" si="98"/>
        <v>0</v>
      </c>
      <c r="OA46" s="457"/>
      <c r="OB46" s="411"/>
      <c r="OC46" s="331"/>
      <c r="OD46" s="331"/>
      <c r="OE46" s="331"/>
      <c r="OF46" s="333"/>
      <c r="OG46" s="494" t="str">
        <f t="shared" si="99"/>
        <v/>
      </c>
      <c r="OH46" s="342">
        <f t="shared" si="100"/>
        <v>0</v>
      </c>
      <c r="OI46" s="457"/>
      <c r="OJ46" s="411"/>
      <c r="OK46" s="331"/>
      <c r="OL46" s="331"/>
      <c r="OM46" s="331"/>
      <c r="ON46" s="333"/>
      <c r="OO46" s="494" t="str">
        <f t="shared" si="101"/>
        <v/>
      </c>
      <c r="OP46" s="342">
        <f t="shared" si="102"/>
        <v>0</v>
      </c>
      <c r="OQ46" s="457"/>
      <c r="OR46" s="411"/>
      <c r="OS46" s="331"/>
      <c r="OT46" s="331"/>
      <c r="OU46" s="331"/>
      <c r="OV46" s="333"/>
      <c r="OW46" s="494" t="str">
        <f t="shared" si="103"/>
        <v/>
      </c>
      <c r="OX46" s="342">
        <f t="shared" si="104"/>
        <v>0</v>
      </c>
      <c r="OY46" s="457"/>
      <c r="OZ46" s="411"/>
      <c r="PA46" s="331"/>
      <c r="PB46" s="331"/>
      <c r="PC46" s="331"/>
      <c r="PD46" s="333"/>
      <c r="PE46" s="494" t="str">
        <f t="shared" si="105"/>
        <v/>
      </c>
      <c r="PF46" s="342">
        <f t="shared" si="106"/>
        <v>0</v>
      </c>
      <c r="PG46" s="411"/>
      <c r="PH46" s="331"/>
      <c r="PI46" s="331"/>
      <c r="PJ46" s="331"/>
      <c r="PK46" s="333"/>
      <c r="PL46" s="494" t="str">
        <f t="shared" si="107"/>
        <v/>
      </c>
      <c r="PM46" s="342">
        <f t="shared" si="108"/>
        <v>0</v>
      </c>
      <c r="PN46" s="457"/>
      <c r="PO46" s="411"/>
      <c r="PP46" s="331"/>
      <c r="PQ46" s="331"/>
      <c r="PR46" s="331"/>
      <c r="PS46" s="333"/>
      <c r="PT46" s="494" t="str">
        <f t="shared" si="109"/>
        <v/>
      </c>
      <c r="PU46" s="342">
        <f t="shared" si="110"/>
        <v>0</v>
      </c>
      <c r="PV46" s="411" t="s">
        <v>1857</v>
      </c>
      <c r="PW46" s="331">
        <v>11</v>
      </c>
      <c r="PX46" s="331">
        <v>18</v>
      </c>
      <c r="PY46" s="331"/>
      <c r="PZ46" s="333">
        <v>1</v>
      </c>
      <c r="QA46" s="494" t="str">
        <f t="shared" si="111"/>
        <v>Saturnino</v>
      </c>
      <c r="QB46" s="342">
        <f t="shared" si="112"/>
        <v>6</v>
      </c>
      <c r="QC46" s="411"/>
      <c r="QD46" s="331"/>
      <c r="QE46" s="331"/>
      <c r="QF46" s="331"/>
      <c r="QG46" s="333"/>
      <c r="QH46" s="494" t="str">
        <f t="shared" si="113"/>
        <v/>
      </c>
      <c r="QI46" s="342">
        <f t="shared" si="114"/>
        <v>0</v>
      </c>
      <c r="QJ46" s="457"/>
      <c r="QK46" s="411"/>
      <c r="QL46" s="331"/>
      <c r="QM46" s="331"/>
      <c r="QN46" s="331"/>
      <c r="QO46" s="333"/>
      <c r="QP46" s="494" t="str">
        <f t="shared" si="115"/>
        <v/>
      </c>
      <c r="QQ46" s="342">
        <f t="shared" si="116"/>
        <v>0</v>
      </c>
      <c r="QR46" s="411"/>
      <c r="QS46" s="331"/>
      <c r="QT46" s="331"/>
      <c r="QU46" s="331"/>
      <c r="QV46" s="333"/>
      <c r="QW46" s="494" t="str">
        <f t="shared" si="117"/>
        <v/>
      </c>
      <c r="QX46" s="342">
        <f t="shared" si="118"/>
        <v>0</v>
      </c>
      <c r="QY46" s="457"/>
      <c r="QZ46" s="411"/>
      <c r="RA46" s="331"/>
      <c r="RB46" s="331"/>
      <c r="RC46" s="331"/>
      <c r="RD46" s="333"/>
      <c r="RE46" s="494" t="str">
        <f t="shared" si="119"/>
        <v/>
      </c>
      <c r="RF46" s="342">
        <f t="shared" si="120"/>
        <v>0</v>
      </c>
      <c r="RG46" s="457"/>
      <c r="RH46" s="411"/>
      <c r="RI46" s="331"/>
      <c r="RJ46" s="331"/>
      <c r="RK46" s="331"/>
      <c r="RL46" s="333"/>
      <c r="RM46" s="494" t="str">
        <f t="shared" si="121"/>
        <v/>
      </c>
      <c r="RN46" s="342">
        <f t="shared" si="122"/>
        <v>0</v>
      </c>
      <c r="RO46" s="411"/>
      <c r="RP46" s="331"/>
      <c r="RQ46" s="331"/>
      <c r="RR46" s="331"/>
      <c r="RS46" s="333"/>
      <c r="RT46" s="494" t="str">
        <f t="shared" si="123"/>
        <v/>
      </c>
      <c r="RU46" s="342">
        <f t="shared" si="124"/>
        <v>0</v>
      </c>
      <c r="RV46" s="457"/>
      <c r="RW46" s="411"/>
      <c r="RX46" s="331"/>
      <c r="RY46" s="331"/>
      <c r="RZ46" s="331"/>
      <c r="SA46" s="333"/>
      <c r="SB46" s="494" t="str">
        <f t="shared" si="125"/>
        <v/>
      </c>
      <c r="SC46" s="342">
        <f t="shared" si="126"/>
        <v>0</v>
      </c>
      <c r="SD46" s="457"/>
      <c r="SE46" s="411"/>
      <c r="SF46" s="331"/>
      <c r="SG46" s="331"/>
      <c r="SH46" s="331"/>
      <c r="SI46" s="333"/>
      <c r="SJ46" s="494" t="str">
        <f t="shared" si="127"/>
        <v/>
      </c>
      <c r="SK46" s="342">
        <f t="shared" si="128"/>
        <v>0</v>
      </c>
      <c r="SL46" s="411"/>
      <c r="SM46" s="331"/>
      <c r="SN46" s="331"/>
      <c r="SO46" s="331"/>
      <c r="SP46" s="333"/>
      <c r="SQ46" s="494" t="str">
        <f t="shared" si="129"/>
        <v/>
      </c>
      <c r="SR46" s="342">
        <f t="shared" si="130"/>
        <v>0</v>
      </c>
      <c r="SS46" s="411"/>
      <c r="ST46" s="331"/>
      <c r="SU46" s="331"/>
      <c r="SV46" s="331"/>
      <c r="SW46" s="333"/>
      <c r="SX46" s="494" t="str">
        <f t="shared" si="131"/>
        <v/>
      </c>
      <c r="SY46" s="342">
        <f t="shared" si="132"/>
        <v>0</v>
      </c>
      <c r="SZ46" s="411"/>
      <c r="TA46" s="331"/>
      <c r="TB46" s="331"/>
      <c r="TC46" s="331"/>
      <c r="TD46" s="333"/>
      <c r="TE46" s="494" t="str">
        <f t="shared" si="133"/>
        <v/>
      </c>
      <c r="TF46" s="342">
        <f t="shared" si="134"/>
        <v>0</v>
      </c>
      <c r="TG46" s="411"/>
      <c r="TH46" s="331"/>
      <c r="TI46" s="331"/>
      <c r="TJ46" s="331"/>
      <c r="TK46" s="333"/>
      <c r="TL46" s="494" t="str">
        <f t="shared" si="135"/>
        <v/>
      </c>
      <c r="TM46" s="342">
        <f t="shared" si="136"/>
        <v>0</v>
      </c>
      <c r="TN46" s="411"/>
      <c r="TO46" s="331"/>
      <c r="TP46" s="331"/>
      <c r="TQ46" s="331"/>
      <c r="TR46" s="333"/>
      <c r="TS46" s="494" t="str">
        <f t="shared" si="137"/>
        <v/>
      </c>
      <c r="TT46" s="342">
        <f t="shared" si="138"/>
        <v>0</v>
      </c>
      <c r="TU46" s="411"/>
      <c r="TV46" s="331"/>
      <c r="TW46" s="331"/>
      <c r="TX46" s="331"/>
      <c r="TY46" s="333"/>
      <c r="TZ46" s="494" t="str">
        <f t="shared" si="139"/>
        <v/>
      </c>
      <c r="UA46" s="342">
        <f t="shared" si="140"/>
        <v>0</v>
      </c>
      <c r="UB46" s="457"/>
      <c r="UC46" s="411"/>
      <c r="UD46" s="331"/>
      <c r="UE46" s="331"/>
      <c r="UF46" s="331"/>
      <c r="UG46" s="333"/>
      <c r="UH46" s="494" t="str">
        <f t="shared" si="141"/>
        <v/>
      </c>
      <c r="UI46" s="342">
        <f t="shared" si="142"/>
        <v>0</v>
      </c>
      <c r="UJ46" s="457"/>
      <c r="UK46" s="411"/>
      <c r="UL46" s="331"/>
      <c r="UM46" s="331"/>
      <c r="UN46" s="331"/>
      <c r="UO46" s="333"/>
      <c r="UP46" s="494" t="str">
        <f t="shared" si="143"/>
        <v/>
      </c>
      <c r="UQ46" s="342">
        <f t="shared" si="144"/>
        <v>0</v>
      </c>
      <c r="UR46" s="457"/>
      <c r="US46" s="411"/>
      <c r="UT46" s="331"/>
      <c r="UU46" s="331"/>
      <c r="UV46" s="331"/>
      <c r="UW46" s="333"/>
      <c r="UX46" s="494" t="str">
        <f t="shared" si="145"/>
        <v/>
      </c>
      <c r="UY46" s="342">
        <f t="shared" si="146"/>
        <v>0</v>
      </c>
      <c r="UZ46" s="457"/>
      <c r="VA46" s="411"/>
      <c r="VB46" s="331"/>
      <c r="VC46" s="331"/>
      <c r="VD46" s="331"/>
      <c r="VE46" s="333"/>
      <c r="VF46" s="494" t="str">
        <f t="shared" si="147"/>
        <v/>
      </c>
      <c r="VG46" s="342">
        <f t="shared" si="148"/>
        <v>0</v>
      </c>
      <c r="VH46" s="457"/>
      <c r="VI46" s="411"/>
      <c r="VJ46" s="331"/>
      <c r="VK46" s="331"/>
      <c r="VL46" s="331"/>
      <c r="VM46" s="333"/>
      <c r="VN46" s="494" t="str">
        <f t="shared" si="149"/>
        <v/>
      </c>
      <c r="VO46" s="342">
        <f t="shared" si="150"/>
        <v>0</v>
      </c>
      <c r="VP46" s="457"/>
      <c r="VQ46" s="411"/>
      <c r="VR46" s="331"/>
      <c r="VS46" s="331"/>
      <c r="VT46" s="331"/>
      <c r="VU46" s="333"/>
      <c r="VV46" s="494" t="str">
        <f t="shared" si="151"/>
        <v/>
      </c>
      <c r="VW46" s="342">
        <f t="shared" si="152"/>
        <v>0</v>
      </c>
      <c r="VX46" s="411"/>
      <c r="VY46" s="331"/>
      <c r="VZ46" s="331"/>
      <c r="WA46" s="331"/>
      <c r="WB46" s="333"/>
      <c r="WC46" s="494" t="str">
        <f t="shared" si="153"/>
        <v/>
      </c>
      <c r="WD46" s="342">
        <f t="shared" si="154"/>
        <v>0</v>
      </c>
      <c r="WE46" s="457"/>
      <c r="WF46" s="411"/>
      <c r="WG46" s="331"/>
      <c r="WH46" s="331"/>
      <c r="WI46" s="331"/>
      <c r="WJ46" s="333"/>
      <c r="WK46" s="494" t="str">
        <f t="shared" si="155"/>
        <v/>
      </c>
      <c r="WL46" s="342">
        <f t="shared" si="156"/>
        <v>0</v>
      </c>
      <c r="WM46" s="457"/>
      <c r="WN46" s="411"/>
      <c r="WO46" s="331"/>
      <c r="WP46" s="331"/>
      <c r="WQ46" s="331"/>
      <c r="WR46" s="333"/>
      <c r="WS46" s="494" t="str">
        <f t="shared" si="157"/>
        <v/>
      </c>
      <c r="WT46" s="342">
        <f t="shared" si="158"/>
        <v>0</v>
      </c>
      <c r="WU46" s="457"/>
      <c r="WV46" s="411"/>
      <c r="WW46" s="331"/>
      <c r="WX46" s="331"/>
      <c r="WY46" s="331"/>
      <c r="WZ46" s="333"/>
      <c r="XA46" s="494" t="str">
        <f t="shared" si="159"/>
        <v/>
      </c>
      <c r="XB46" s="342">
        <f t="shared" si="160"/>
        <v>0</v>
      </c>
      <c r="XC46" s="428">
        <v>0</v>
      </c>
    </row>
    <row r="47" spans="1:627" outlineLevel="1" x14ac:dyDescent="0.25">
      <c r="A47" s="5"/>
      <c r="B47" s="5"/>
      <c r="C47" s="485" t="s">
        <v>1733</v>
      </c>
      <c r="D47" s="272">
        <v>43434</v>
      </c>
      <c r="E47" s="444"/>
      <c r="F47" s="288"/>
      <c r="G47" s="331"/>
      <c r="H47" s="331"/>
      <c r="I47" s="331"/>
      <c r="J47" s="333"/>
      <c r="K47" s="333"/>
      <c r="L47" s="342">
        <f t="shared" si="0"/>
        <v>0</v>
      </c>
      <c r="M47" s="457"/>
      <c r="N47" s="411"/>
      <c r="O47" s="331"/>
      <c r="P47" s="331"/>
      <c r="Q47" s="331"/>
      <c r="R47" s="333"/>
      <c r="S47" s="494" t="str">
        <f t="shared" si="1"/>
        <v/>
      </c>
      <c r="T47" s="342">
        <f t="shared" si="2"/>
        <v>0</v>
      </c>
      <c r="U47" s="457"/>
      <c r="V47" s="411"/>
      <c r="W47" s="331"/>
      <c r="X47" s="331"/>
      <c r="Y47" s="331"/>
      <c r="Z47" s="333"/>
      <c r="AA47" s="494" t="str">
        <f t="shared" si="3"/>
        <v/>
      </c>
      <c r="AB47" s="342">
        <f t="shared" si="4"/>
        <v>0</v>
      </c>
      <c r="AC47" s="457"/>
      <c r="AD47" s="411"/>
      <c r="AE47" s="331"/>
      <c r="AF47" s="331"/>
      <c r="AG47" s="331"/>
      <c r="AH47" s="333"/>
      <c r="AI47" s="494" t="str">
        <f t="shared" si="5"/>
        <v/>
      </c>
      <c r="AJ47" s="342">
        <f t="shared" si="6"/>
        <v>0</v>
      </c>
      <c r="AK47" s="457"/>
      <c r="AL47" s="411"/>
      <c r="AM47" s="331"/>
      <c r="AN47" s="331"/>
      <c r="AO47" s="331"/>
      <c r="AP47" s="333"/>
      <c r="AQ47" s="494" t="str">
        <f t="shared" si="7"/>
        <v/>
      </c>
      <c r="AR47" s="342">
        <f t="shared" si="8"/>
        <v>0</v>
      </c>
      <c r="AS47" s="411"/>
      <c r="AT47" s="331"/>
      <c r="AU47" s="331"/>
      <c r="AV47" s="331"/>
      <c r="AW47" s="333"/>
      <c r="AX47" s="494" t="str">
        <f t="shared" si="9"/>
        <v/>
      </c>
      <c r="AY47" s="342">
        <f t="shared" si="10"/>
        <v>0</v>
      </c>
      <c r="AZ47" s="457"/>
      <c r="BA47" s="411"/>
      <c r="BB47" s="331"/>
      <c r="BC47" s="331"/>
      <c r="BD47" s="331"/>
      <c r="BE47" s="333"/>
      <c r="BF47" s="494" t="str">
        <f t="shared" si="11"/>
        <v/>
      </c>
      <c r="BG47" s="342">
        <f t="shared" si="12"/>
        <v>0</v>
      </c>
      <c r="BH47" s="411"/>
      <c r="BI47" s="331"/>
      <c r="BJ47" s="331"/>
      <c r="BK47" s="331"/>
      <c r="BL47" s="333"/>
      <c r="BM47" s="494" t="str">
        <f t="shared" si="13"/>
        <v/>
      </c>
      <c r="BN47" s="342">
        <f t="shared" si="14"/>
        <v>0</v>
      </c>
      <c r="BO47" s="457"/>
      <c r="BP47" s="411"/>
      <c r="BQ47" s="331"/>
      <c r="BR47" s="331"/>
      <c r="BS47" s="331"/>
      <c r="BT47" s="333"/>
      <c r="BU47" s="494" t="str">
        <f t="shared" si="15"/>
        <v/>
      </c>
      <c r="BV47" s="342">
        <f t="shared" si="16"/>
        <v>0</v>
      </c>
      <c r="BW47" s="457"/>
      <c r="BX47" s="411"/>
      <c r="BY47" s="331"/>
      <c r="BZ47" s="331"/>
      <c r="CA47" s="331"/>
      <c r="CB47" s="333"/>
      <c r="CC47" s="494" t="str">
        <f t="shared" si="17"/>
        <v/>
      </c>
      <c r="CD47" s="342">
        <f t="shared" si="18"/>
        <v>0</v>
      </c>
      <c r="CE47" s="457"/>
      <c r="CF47" s="411"/>
      <c r="CG47" s="331"/>
      <c r="CH47" s="331"/>
      <c r="CI47" s="331"/>
      <c r="CJ47" s="333"/>
      <c r="CK47" s="494" t="str">
        <f t="shared" si="19"/>
        <v/>
      </c>
      <c r="CL47" s="342">
        <f t="shared" si="20"/>
        <v>0</v>
      </c>
      <c r="CM47" s="457"/>
      <c r="CN47" s="411"/>
      <c r="CO47" s="331"/>
      <c r="CP47" s="331"/>
      <c r="CQ47" s="331"/>
      <c r="CR47" s="333"/>
      <c r="CS47" s="494" t="str">
        <f t="shared" si="21"/>
        <v/>
      </c>
      <c r="CT47" s="342">
        <f t="shared" si="22"/>
        <v>0</v>
      </c>
      <c r="CU47" s="457"/>
      <c r="CV47" s="411"/>
      <c r="CW47" s="331"/>
      <c r="CX47" s="331"/>
      <c r="CY47" s="331"/>
      <c r="CZ47" s="333"/>
      <c r="DA47" s="494" t="str">
        <f t="shared" si="23"/>
        <v/>
      </c>
      <c r="DB47" s="342">
        <f t="shared" si="24"/>
        <v>0</v>
      </c>
      <c r="DC47" s="457"/>
      <c r="DD47" s="411"/>
      <c r="DE47" s="331"/>
      <c r="DF47" s="331"/>
      <c r="DG47" s="331"/>
      <c r="DH47" s="333"/>
      <c r="DI47" s="494" t="str">
        <f t="shared" si="25"/>
        <v/>
      </c>
      <c r="DJ47" s="342">
        <f t="shared" si="26"/>
        <v>0</v>
      </c>
      <c r="DK47" s="457"/>
      <c r="DL47" s="411"/>
      <c r="DM47" s="331"/>
      <c r="DN47" s="331"/>
      <c r="DO47" s="331"/>
      <c r="DP47" s="333"/>
      <c r="DQ47" s="494" t="str">
        <f t="shared" si="27"/>
        <v/>
      </c>
      <c r="DR47" s="342">
        <f t="shared" si="28"/>
        <v>0</v>
      </c>
      <c r="DS47" s="457"/>
      <c r="DT47" s="411"/>
      <c r="DU47" s="331"/>
      <c r="DV47" s="331"/>
      <c r="DW47" s="331"/>
      <c r="DX47" s="333"/>
      <c r="DY47" s="494" t="str">
        <f t="shared" si="29"/>
        <v/>
      </c>
      <c r="DZ47" s="342">
        <f t="shared" si="30"/>
        <v>0</v>
      </c>
      <c r="EA47" s="457"/>
      <c r="EB47" s="411"/>
      <c r="EC47" s="331"/>
      <c r="ED47" s="331"/>
      <c r="EE47" s="331"/>
      <c r="EF47" s="333"/>
      <c r="EG47" s="494" t="str">
        <f t="shared" si="31"/>
        <v/>
      </c>
      <c r="EH47" s="342">
        <f t="shared" si="32"/>
        <v>0</v>
      </c>
      <c r="EI47" s="457"/>
      <c r="EJ47" s="411"/>
      <c r="EK47" s="331"/>
      <c r="EL47" s="331"/>
      <c r="EM47" s="331"/>
      <c r="EN47" s="333"/>
      <c r="EO47" s="494" t="str">
        <f t="shared" si="33"/>
        <v/>
      </c>
      <c r="EP47" s="342">
        <f t="shared" si="34"/>
        <v>0</v>
      </c>
      <c r="EQ47" s="457"/>
      <c r="ER47" s="411"/>
      <c r="ES47" s="331"/>
      <c r="ET47" s="331"/>
      <c r="EU47" s="331"/>
      <c r="EV47" s="333"/>
      <c r="EW47" s="494" t="str">
        <f t="shared" si="35"/>
        <v/>
      </c>
      <c r="EX47" s="342">
        <f t="shared" si="36"/>
        <v>0</v>
      </c>
      <c r="EY47" s="457"/>
      <c r="EZ47" s="411" t="s">
        <v>229</v>
      </c>
      <c r="FA47" s="331">
        <v>8</v>
      </c>
      <c r="FB47" s="331">
        <v>19</v>
      </c>
      <c r="FC47" s="331">
        <v>1</v>
      </c>
      <c r="FD47" s="333"/>
      <c r="FE47" s="494" t="str">
        <f t="shared" si="37"/>
        <v>Marina</v>
      </c>
      <c r="FF47" s="342">
        <f t="shared" si="38"/>
        <v>10</v>
      </c>
      <c r="FG47" s="457"/>
      <c r="FH47" s="411"/>
      <c r="FI47" s="331"/>
      <c r="FJ47" s="331"/>
      <c r="FK47" s="331"/>
      <c r="FL47" s="333"/>
      <c r="FM47" s="494" t="str">
        <f t="shared" si="39"/>
        <v/>
      </c>
      <c r="FN47" s="342">
        <f t="shared" si="40"/>
        <v>0</v>
      </c>
      <c r="FO47" s="457"/>
      <c r="FP47" s="411"/>
      <c r="FQ47" s="331"/>
      <c r="FR47" s="331"/>
      <c r="FS47" s="331"/>
      <c r="FT47" s="333"/>
      <c r="FU47" s="494" t="str">
        <f t="shared" si="41"/>
        <v/>
      </c>
      <c r="FV47" s="342">
        <f t="shared" si="42"/>
        <v>0</v>
      </c>
      <c r="FW47" s="457"/>
      <c r="FX47" s="411"/>
      <c r="FY47" s="331"/>
      <c r="FZ47" s="331"/>
      <c r="GA47" s="331"/>
      <c r="GB47" s="333"/>
      <c r="GC47" s="494" t="str">
        <f t="shared" si="43"/>
        <v/>
      </c>
      <c r="GD47" s="342">
        <f t="shared" si="44"/>
        <v>0</v>
      </c>
      <c r="GE47" s="411"/>
      <c r="GF47" s="331"/>
      <c r="GG47" s="331"/>
      <c r="GH47" s="331"/>
      <c r="GI47" s="333"/>
      <c r="GJ47" s="494" t="str">
        <f t="shared" si="45"/>
        <v/>
      </c>
      <c r="GK47" s="342">
        <f t="shared" si="46"/>
        <v>0</v>
      </c>
      <c r="GL47" s="411"/>
      <c r="GM47" s="331"/>
      <c r="GN47" s="331"/>
      <c r="GO47" s="331"/>
      <c r="GP47" s="333"/>
      <c r="GQ47" s="494" t="str">
        <f t="shared" si="47"/>
        <v/>
      </c>
      <c r="GR47" s="342">
        <f t="shared" si="48"/>
        <v>0</v>
      </c>
      <c r="GS47" s="411"/>
      <c r="GT47" s="331"/>
      <c r="GU47" s="331"/>
      <c r="GV47" s="331"/>
      <c r="GW47" s="333"/>
      <c r="GX47" s="494" t="str">
        <f t="shared" si="49"/>
        <v/>
      </c>
      <c r="GY47" s="342">
        <f t="shared" si="50"/>
        <v>0</v>
      </c>
      <c r="GZ47" s="457"/>
      <c r="HA47" s="411"/>
      <c r="HB47" s="331"/>
      <c r="HC47" s="331"/>
      <c r="HD47" s="331"/>
      <c r="HE47" s="333"/>
      <c r="HF47" s="494" t="str">
        <f t="shared" si="51"/>
        <v/>
      </c>
      <c r="HG47" s="342">
        <f t="shared" si="52"/>
        <v>0</v>
      </c>
      <c r="HH47" s="457"/>
      <c r="HI47" s="411"/>
      <c r="HJ47" s="331"/>
      <c r="HK47" s="331"/>
      <c r="HL47" s="331"/>
      <c r="HM47" s="333"/>
      <c r="HN47" s="494" t="str">
        <f t="shared" si="53"/>
        <v/>
      </c>
      <c r="HO47" s="342">
        <f t="shared" si="54"/>
        <v>0</v>
      </c>
      <c r="HP47" s="457"/>
      <c r="HQ47" s="411"/>
      <c r="HR47" s="331"/>
      <c r="HS47" s="331"/>
      <c r="HT47" s="331"/>
      <c r="HU47" s="333"/>
      <c r="HV47" s="494" t="str">
        <f t="shared" si="55"/>
        <v/>
      </c>
      <c r="HW47" s="342">
        <f t="shared" si="56"/>
        <v>0</v>
      </c>
      <c r="HX47" s="457"/>
      <c r="HY47" s="411"/>
      <c r="HZ47" s="331"/>
      <c r="IA47" s="331"/>
      <c r="IB47" s="331"/>
      <c r="IC47" s="333"/>
      <c r="ID47" s="494" t="str">
        <f t="shared" si="57"/>
        <v/>
      </c>
      <c r="IE47" s="342">
        <f t="shared" si="58"/>
        <v>0</v>
      </c>
      <c r="IF47" s="457"/>
      <c r="IG47" s="411"/>
      <c r="IH47" s="331"/>
      <c r="II47" s="331"/>
      <c r="IJ47" s="331"/>
      <c r="IK47" s="333"/>
      <c r="IL47" s="494" t="str">
        <f t="shared" si="59"/>
        <v/>
      </c>
      <c r="IM47" s="342">
        <f t="shared" si="60"/>
        <v>0</v>
      </c>
      <c r="IN47" s="457"/>
      <c r="IO47" s="411"/>
      <c r="IP47" s="331"/>
      <c r="IQ47" s="331"/>
      <c r="IR47" s="331"/>
      <c r="IS47" s="333"/>
      <c r="IT47" s="494" t="str">
        <f t="shared" si="61"/>
        <v/>
      </c>
      <c r="IU47" s="342">
        <f t="shared" si="62"/>
        <v>0</v>
      </c>
      <c r="IV47" s="457"/>
      <c r="IW47" s="411"/>
      <c r="IX47" s="331"/>
      <c r="IY47" s="331"/>
      <c r="IZ47" s="331"/>
      <c r="JA47" s="333"/>
      <c r="JB47" s="494" t="str">
        <f t="shared" si="63"/>
        <v/>
      </c>
      <c r="JC47" s="342">
        <f t="shared" si="64"/>
        <v>0</v>
      </c>
      <c r="JD47" s="457"/>
      <c r="JE47" s="411"/>
      <c r="JF47" s="331"/>
      <c r="JG47" s="331"/>
      <c r="JH47" s="331"/>
      <c r="JI47" s="333"/>
      <c r="JJ47" s="494" t="str">
        <f t="shared" si="65"/>
        <v/>
      </c>
      <c r="JK47" s="342">
        <f t="shared" si="66"/>
        <v>0</v>
      </c>
      <c r="JL47" s="457"/>
      <c r="JM47" s="411"/>
      <c r="JN47" s="331"/>
      <c r="JO47" s="331"/>
      <c r="JP47" s="331"/>
      <c r="JQ47" s="333"/>
      <c r="JR47" s="494" t="str">
        <f t="shared" si="67"/>
        <v/>
      </c>
      <c r="JS47" s="342">
        <f t="shared" si="68"/>
        <v>0</v>
      </c>
      <c r="JT47" s="457"/>
      <c r="JU47" s="411"/>
      <c r="JV47" s="331"/>
      <c r="JW47" s="331"/>
      <c r="JX47" s="331"/>
      <c r="JY47" s="333"/>
      <c r="JZ47" s="494" t="str">
        <f t="shared" si="69"/>
        <v/>
      </c>
      <c r="KA47" s="342">
        <f t="shared" si="70"/>
        <v>0</v>
      </c>
      <c r="KB47" s="457"/>
      <c r="KC47" s="411" t="s">
        <v>230</v>
      </c>
      <c r="KD47" s="331">
        <v>9</v>
      </c>
      <c r="KE47" s="331">
        <v>18</v>
      </c>
      <c r="KF47" s="331">
        <v>1</v>
      </c>
      <c r="KG47" s="333"/>
      <c r="KH47" s="494" t="str">
        <f t="shared" si="71"/>
        <v>Chloé</v>
      </c>
      <c r="KI47" s="342">
        <f t="shared" si="72"/>
        <v>8</v>
      </c>
      <c r="KJ47" s="411"/>
      <c r="KK47" s="331"/>
      <c r="KL47" s="331"/>
      <c r="KM47" s="331"/>
      <c r="KN47" s="333"/>
      <c r="KO47" s="494" t="str">
        <f t="shared" si="73"/>
        <v/>
      </c>
      <c r="KP47" s="342">
        <f t="shared" si="74"/>
        <v>0</v>
      </c>
      <c r="KQ47" s="411"/>
      <c r="KR47" s="331"/>
      <c r="KS47" s="331"/>
      <c r="KT47" s="331"/>
      <c r="KU47" s="333"/>
      <c r="KV47" s="494" t="str">
        <f t="shared" si="75"/>
        <v/>
      </c>
      <c r="KW47" s="342">
        <f t="shared" si="76"/>
        <v>0</v>
      </c>
      <c r="KX47" s="411"/>
      <c r="KY47" s="331"/>
      <c r="KZ47" s="331"/>
      <c r="LA47" s="331"/>
      <c r="LB47" s="333"/>
      <c r="LC47" s="494" t="str">
        <f t="shared" si="77"/>
        <v/>
      </c>
      <c r="LD47" s="342">
        <f t="shared" si="78"/>
        <v>0</v>
      </c>
      <c r="LE47" s="411"/>
      <c r="LF47" s="331"/>
      <c r="LG47" s="331"/>
      <c r="LH47" s="331"/>
      <c r="LI47" s="333"/>
      <c r="LJ47" s="494" t="str">
        <f t="shared" si="79"/>
        <v/>
      </c>
      <c r="LK47" s="342">
        <f t="shared" si="80"/>
        <v>0</v>
      </c>
      <c r="LL47" s="411"/>
      <c r="LM47" s="331"/>
      <c r="LN47" s="331"/>
      <c r="LO47" s="331"/>
      <c r="LP47" s="333"/>
      <c r="LQ47" s="494" t="str">
        <f t="shared" si="81"/>
        <v/>
      </c>
      <c r="LR47" s="342">
        <f t="shared" si="82"/>
        <v>0</v>
      </c>
      <c r="LS47" s="411"/>
      <c r="LT47" s="331"/>
      <c r="LU47" s="331"/>
      <c r="LV47" s="331"/>
      <c r="LW47" s="333"/>
      <c r="LX47" s="494" t="str">
        <f t="shared" si="83"/>
        <v/>
      </c>
      <c r="LY47" s="342">
        <f t="shared" si="84"/>
        <v>0</v>
      </c>
      <c r="LZ47" s="411"/>
      <c r="MA47" s="331"/>
      <c r="MB47" s="331"/>
      <c r="MC47" s="331"/>
      <c r="MD47" s="333"/>
      <c r="ME47" s="494" t="str">
        <f t="shared" si="85"/>
        <v/>
      </c>
      <c r="MF47" s="342">
        <f t="shared" si="86"/>
        <v>0</v>
      </c>
      <c r="MG47" s="457"/>
      <c r="MH47" s="411"/>
      <c r="MI47" s="331"/>
      <c r="MJ47" s="331"/>
      <c r="MK47" s="331"/>
      <c r="ML47" s="333"/>
      <c r="MM47" s="494" t="str">
        <f t="shared" si="87"/>
        <v/>
      </c>
      <c r="MN47" s="342">
        <f t="shared" si="88"/>
        <v>0</v>
      </c>
      <c r="MO47" s="411"/>
      <c r="MP47" s="331"/>
      <c r="MQ47" s="331"/>
      <c r="MR47" s="331"/>
      <c r="MS47" s="333"/>
      <c r="MT47" s="494" t="str">
        <f t="shared" si="89"/>
        <v/>
      </c>
      <c r="MU47" s="342">
        <f t="shared" si="90"/>
        <v>0</v>
      </c>
      <c r="MV47" s="457"/>
      <c r="MW47" s="411"/>
      <c r="MX47" s="331"/>
      <c r="MY47" s="331"/>
      <c r="MZ47" s="331"/>
      <c r="NA47" s="333"/>
      <c r="NB47" s="494" t="str">
        <f t="shared" si="91"/>
        <v/>
      </c>
      <c r="NC47" s="342">
        <f t="shared" si="92"/>
        <v>0</v>
      </c>
      <c r="ND47" s="457"/>
      <c r="NE47" s="411"/>
      <c r="NF47" s="331"/>
      <c r="NG47" s="331"/>
      <c r="NH47" s="331"/>
      <c r="NI47" s="333"/>
      <c r="NJ47" s="494" t="str">
        <f t="shared" si="93"/>
        <v/>
      </c>
      <c r="NK47" s="342">
        <f t="shared" si="94"/>
        <v>0</v>
      </c>
      <c r="NL47" s="457"/>
      <c r="NM47" s="411"/>
      <c r="NN47" s="331"/>
      <c r="NO47" s="331"/>
      <c r="NP47" s="331"/>
      <c r="NQ47" s="333"/>
      <c r="NR47" s="494" t="str">
        <f t="shared" si="95"/>
        <v/>
      </c>
      <c r="NS47" s="342">
        <f t="shared" si="96"/>
        <v>0</v>
      </c>
      <c r="NT47" s="411"/>
      <c r="NU47" s="331"/>
      <c r="NV47" s="331"/>
      <c r="NW47" s="331"/>
      <c r="NX47" s="333"/>
      <c r="NY47" s="494" t="str">
        <f t="shared" si="97"/>
        <v/>
      </c>
      <c r="NZ47" s="342">
        <f t="shared" si="98"/>
        <v>0</v>
      </c>
      <c r="OA47" s="457"/>
      <c r="OB47" s="411"/>
      <c r="OC47" s="331"/>
      <c r="OD47" s="331"/>
      <c r="OE47" s="331"/>
      <c r="OF47" s="333"/>
      <c r="OG47" s="494" t="str">
        <f t="shared" si="99"/>
        <v/>
      </c>
      <c r="OH47" s="342">
        <f t="shared" si="100"/>
        <v>0</v>
      </c>
      <c r="OI47" s="457"/>
      <c r="OJ47" s="411"/>
      <c r="OK47" s="331"/>
      <c r="OL47" s="331"/>
      <c r="OM47" s="331"/>
      <c r="ON47" s="333"/>
      <c r="OO47" s="494" t="str">
        <f t="shared" si="101"/>
        <v/>
      </c>
      <c r="OP47" s="342">
        <f t="shared" si="102"/>
        <v>0</v>
      </c>
      <c r="OQ47" s="457"/>
      <c r="OR47" s="411"/>
      <c r="OS47" s="331"/>
      <c r="OT47" s="331"/>
      <c r="OU47" s="331"/>
      <c r="OV47" s="333"/>
      <c r="OW47" s="494" t="str">
        <f t="shared" si="103"/>
        <v/>
      </c>
      <c r="OX47" s="342">
        <f t="shared" si="104"/>
        <v>0</v>
      </c>
      <c r="OY47" s="457"/>
      <c r="OZ47" s="411"/>
      <c r="PA47" s="331"/>
      <c r="PB47" s="331"/>
      <c r="PC47" s="331"/>
      <c r="PD47" s="333"/>
      <c r="PE47" s="494" t="str">
        <f t="shared" si="105"/>
        <v/>
      </c>
      <c r="PF47" s="342">
        <f t="shared" si="106"/>
        <v>0</v>
      </c>
      <c r="PG47" s="411"/>
      <c r="PH47" s="331"/>
      <c r="PI47" s="331"/>
      <c r="PJ47" s="331"/>
      <c r="PK47" s="333"/>
      <c r="PL47" s="494" t="str">
        <f t="shared" si="107"/>
        <v/>
      </c>
      <c r="PM47" s="342">
        <f t="shared" si="108"/>
        <v>0</v>
      </c>
      <c r="PN47" s="457"/>
      <c r="PO47" s="411"/>
      <c r="PP47" s="331"/>
      <c r="PQ47" s="331"/>
      <c r="PR47" s="331"/>
      <c r="PS47" s="333"/>
      <c r="PT47" s="494" t="str">
        <f t="shared" si="109"/>
        <v/>
      </c>
      <c r="PU47" s="342">
        <f t="shared" si="110"/>
        <v>0</v>
      </c>
      <c r="PV47" s="411" t="s">
        <v>1857</v>
      </c>
      <c r="PW47" s="331">
        <v>11</v>
      </c>
      <c r="PX47" s="331">
        <v>19</v>
      </c>
      <c r="PY47" s="331"/>
      <c r="PZ47" s="333">
        <v>1</v>
      </c>
      <c r="QA47" s="494" t="str">
        <f t="shared" si="111"/>
        <v>Saturnino</v>
      </c>
      <c r="QB47" s="342">
        <f t="shared" si="112"/>
        <v>7</v>
      </c>
      <c r="QC47" s="411"/>
      <c r="QD47" s="331"/>
      <c r="QE47" s="331"/>
      <c r="QF47" s="331"/>
      <c r="QG47" s="333"/>
      <c r="QH47" s="494" t="str">
        <f t="shared" si="113"/>
        <v/>
      </c>
      <c r="QI47" s="342">
        <f t="shared" si="114"/>
        <v>0</v>
      </c>
      <c r="QJ47" s="457"/>
      <c r="QK47" s="411"/>
      <c r="QL47" s="331"/>
      <c r="QM47" s="331"/>
      <c r="QN47" s="331"/>
      <c r="QO47" s="333"/>
      <c r="QP47" s="494" t="str">
        <f t="shared" si="115"/>
        <v/>
      </c>
      <c r="QQ47" s="342">
        <f t="shared" si="116"/>
        <v>0</v>
      </c>
      <c r="QR47" s="411"/>
      <c r="QS47" s="331"/>
      <c r="QT47" s="331"/>
      <c r="QU47" s="331"/>
      <c r="QV47" s="333"/>
      <c r="QW47" s="494" t="str">
        <f t="shared" si="117"/>
        <v/>
      </c>
      <c r="QX47" s="342">
        <f t="shared" si="118"/>
        <v>0</v>
      </c>
      <c r="QY47" s="457"/>
      <c r="QZ47" s="411"/>
      <c r="RA47" s="331"/>
      <c r="RB47" s="331"/>
      <c r="RC47" s="331"/>
      <c r="RD47" s="333"/>
      <c r="RE47" s="494" t="str">
        <f t="shared" si="119"/>
        <v/>
      </c>
      <c r="RF47" s="342">
        <f t="shared" si="120"/>
        <v>0</v>
      </c>
      <c r="RG47" s="457"/>
      <c r="RH47" s="411"/>
      <c r="RI47" s="331"/>
      <c r="RJ47" s="331"/>
      <c r="RK47" s="331"/>
      <c r="RL47" s="333"/>
      <c r="RM47" s="494" t="str">
        <f t="shared" si="121"/>
        <v/>
      </c>
      <c r="RN47" s="342">
        <f t="shared" si="122"/>
        <v>0</v>
      </c>
      <c r="RO47" s="411"/>
      <c r="RP47" s="331"/>
      <c r="RQ47" s="331"/>
      <c r="RR47" s="331"/>
      <c r="RS47" s="333"/>
      <c r="RT47" s="494" t="str">
        <f t="shared" si="123"/>
        <v/>
      </c>
      <c r="RU47" s="342">
        <f t="shared" si="124"/>
        <v>0</v>
      </c>
      <c r="RV47" s="457"/>
      <c r="RW47" s="411"/>
      <c r="RX47" s="331"/>
      <c r="RY47" s="331"/>
      <c r="RZ47" s="331"/>
      <c r="SA47" s="333"/>
      <c r="SB47" s="494" t="str">
        <f t="shared" si="125"/>
        <v/>
      </c>
      <c r="SC47" s="342">
        <f t="shared" si="126"/>
        <v>0</v>
      </c>
      <c r="SD47" s="457"/>
      <c r="SE47" s="411"/>
      <c r="SF47" s="331"/>
      <c r="SG47" s="331"/>
      <c r="SH47" s="331"/>
      <c r="SI47" s="333"/>
      <c r="SJ47" s="494" t="str">
        <f t="shared" si="127"/>
        <v/>
      </c>
      <c r="SK47" s="342">
        <f t="shared" si="128"/>
        <v>0</v>
      </c>
      <c r="SL47" s="411"/>
      <c r="SM47" s="331"/>
      <c r="SN47" s="331"/>
      <c r="SO47" s="331"/>
      <c r="SP47" s="333"/>
      <c r="SQ47" s="494" t="str">
        <f t="shared" si="129"/>
        <v/>
      </c>
      <c r="SR47" s="342">
        <f t="shared" si="130"/>
        <v>0</v>
      </c>
      <c r="SS47" s="411"/>
      <c r="ST47" s="331"/>
      <c r="SU47" s="331"/>
      <c r="SV47" s="331"/>
      <c r="SW47" s="333"/>
      <c r="SX47" s="494" t="str">
        <f t="shared" si="131"/>
        <v/>
      </c>
      <c r="SY47" s="342">
        <f t="shared" si="132"/>
        <v>0</v>
      </c>
      <c r="SZ47" s="411"/>
      <c r="TA47" s="331"/>
      <c r="TB47" s="331"/>
      <c r="TC47" s="331"/>
      <c r="TD47" s="333"/>
      <c r="TE47" s="494" t="str">
        <f t="shared" si="133"/>
        <v/>
      </c>
      <c r="TF47" s="342">
        <f t="shared" si="134"/>
        <v>0</v>
      </c>
      <c r="TG47" s="411"/>
      <c r="TH47" s="331"/>
      <c r="TI47" s="331"/>
      <c r="TJ47" s="331"/>
      <c r="TK47" s="333"/>
      <c r="TL47" s="494" t="str">
        <f t="shared" si="135"/>
        <v/>
      </c>
      <c r="TM47" s="342">
        <f t="shared" si="136"/>
        <v>0</v>
      </c>
      <c r="TN47" s="411"/>
      <c r="TO47" s="331"/>
      <c r="TP47" s="331"/>
      <c r="TQ47" s="331"/>
      <c r="TR47" s="333"/>
      <c r="TS47" s="494" t="str">
        <f t="shared" si="137"/>
        <v/>
      </c>
      <c r="TT47" s="342">
        <f t="shared" si="138"/>
        <v>0</v>
      </c>
      <c r="TU47" s="411"/>
      <c r="TV47" s="331"/>
      <c r="TW47" s="331"/>
      <c r="TX47" s="331"/>
      <c r="TY47" s="333"/>
      <c r="TZ47" s="494" t="str">
        <f t="shared" si="139"/>
        <v/>
      </c>
      <c r="UA47" s="342">
        <f t="shared" si="140"/>
        <v>0</v>
      </c>
      <c r="UB47" s="457"/>
      <c r="UC47" s="411"/>
      <c r="UD47" s="331"/>
      <c r="UE47" s="331"/>
      <c r="UF47" s="331"/>
      <c r="UG47" s="333"/>
      <c r="UH47" s="494" t="str">
        <f t="shared" si="141"/>
        <v/>
      </c>
      <c r="UI47" s="342">
        <f t="shared" si="142"/>
        <v>0</v>
      </c>
      <c r="UJ47" s="457"/>
      <c r="UK47" s="411"/>
      <c r="UL47" s="331"/>
      <c r="UM47" s="331"/>
      <c r="UN47" s="331"/>
      <c r="UO47" s="333"/>
      <c r="UP47" s="494" t="str">
        <f t="shared" si="143"/>
        <v/>
      </c>
      <c r="UQ47" s="342">
        <f t="shared" si="144"/>
        <v>0</v>
      </c>
      <c r="UR47" s="457"/>
      <c r="US47" s="411"/>
      <c r="UT47" s="331"/>
      <c r="UU47" s="331"/>
      <c r="UV47" s="331"/>
      <c r="UW47" s="333"/>
      <c r="UX47" s="494" t="str">
        <f t="shared" si="145"/>
        <v/>
      </c>
      <c r="UY47" s="342">
        <f t="shared" si="146"/>
        <v>0</v>
      </c>
      <c r="UZ47" s="457"/>
      <c r="VA47" s="411"/>
      <c r="VB47" s="331"/>
      <c r="VC47" s="331"/>
      <c r="VD47" s="331"/>
      <c r="VE47" s="333"/>
      <c r="VF47" s="494" t="str">
        <f t="shared" si="147"/>
        <v/>
      </c>
      <c r="VG47" s="342">
        <f t="shared" si="148"/>
        <v>0</v>
      </c>
      <c r="VH47" s="457"/>
      <c r="VI47" s="411"/>
      <c r="VJ47" s="331"/>
      <c r="VK47" s="331"/>
      <c r="VL47" s="331"/>
      <c r="VM47" s="333"/>
      <c r="VN47" s="494" t="str">
        <f t="shared" si="149"/>
        <v/>
      </c>
      <c r="VO47" s="342">
        <f t="shared" si="150"/>
        <v>0</v>
      </c>
      <c r="VP47" s="457"/>
      <c r="VQ47" s="411"/>
      <c r="VR47" s="331"/>
      <c r="VS47" s="331"/>
      <c r="VT47" s="331"/>
      <c r="VU47" s="333"/>
      <c r="VV47" s="494" t="str">
        <f t="shared" si="151"/>
        <v/>
      </c>
      <c r="VW47" s="342">
        <f t="shared" si="152"/>
        <v>0</v>
      </c>
      <c r="VX47" s="411"/>
      <c r="VY47" s="331"/>
      <c r="VZ47" s="331"/>
      <c r="WA47" s="331"/>
      <c r="WB47" s="333"/>
      <c r="WC47" s="494" t="str">
        <f t="shared" si="153"/>
        <v/>
      </c>
      <c r="WD47" s="342">
        <f t="shared" si="154"/>
        <v>0</v>
      </c>
      <c r="WE47" s="457"/>
      <c r="WF47" s="411"/>
      <c r="WG47" s="331"/>
      <c r="WH47" s="331"/>
      <c r="WI47" s="331"/>
      <c r="WJ47" s="333"/>
      <c r="WK47" s="494" t="str">
        <f t="shared" si="155"/>
        <v/>
      </c>
      <c r="WL47" s="342">
        <f t="shared" si="156"/>
        <v>0</v>
      </c>
      <c r="WM47" s="457"/>
      <c r="WN47" s="411"/>
      <c r="WO47" s="331"/>
      <c r="WP47" s="331"/>
      <c r="WQ47" s="331"/>
      <c r="WR47" s="333"/>
      <c r="WS47" s="494" t="str">
        <f t="shared" si="157"/>
        <v/>
      </c>
      <c r="WT47" s="342">
        <f t="shared" si="158"/>
        <v>0</v>
      </c>
      <c r="WU47" s="457"/>
      <c r="WV47" s="411"/>
      <c r="WW47" s="331"/>
      <c r="WX47" s="331"/>
      <c r="WY47" s="331"/>
      <c r="WZ47" s="333"/>
      <c r="XA47" s="494" t="str">
        <f t="shared" si="159"/>
        <v/>
      </c>
      <c r="XB47" s="342">
        <f t="shared" si="160"/>
        <v>0</v>
      </c>
      <c r="XC47" s="428">
        <v>0</v>
      </c>
    </row>
    <row r="48" spans="1:627" ht="15.75" outlineLevel="1" thickBot="1" x14ac:dyDescent="0.3">
      <c r="A48" s="5"/>
      <c r="B48" s="5"/>
      <c r="C48" s="488"/>
      <c r="D48" s="274"/>
      <c r="E48" s="444"/>
      <c r="F48" s="289"/>
      <c r="G48" s="332"/>
      <c r="H48" s="332"/>
      <c r="I48" s="332"/>
      <c r="J48" s="335"/>
      <c r="K48" s="335"/>
      <c r="L48" s="342">
        <f t="shared" si="0"/>
        <v>0</v>
      </c>
      <c r="M48" s="457"/>
      <c r="N48" s="413"/>
      <c r="O48" s="332"/>
      <c r="P48" s="332"/>
      <c r="Q48" s="332"/>
      <c r="R48" s="335"/>
      <c r="S48" s="496" t="str">
        <f t="shared" si="1"/>
        <v/>
      </c>
      <c r="T48" s="342">
        <f t="shared" si="2"/>
        <v>0</v>
      </c>
      <c r="U48" s="457"/>
      <c r="V48" s="413"/>
      <c r="W48" s="332"/>
      <c r="X48" s="332"/>
      <c r="Y48" s="332"/>
      <c r="Z48" s="335"/>
      <c r="AA48" s="496" t="str">
        <f t="shared" si="3"/>
        <v/>
      </c>
      <c r="AB48" s="342">
        <f t="shared" si="4"/>
        <v>0</v>
      </c>
      <c r="AC48" s="457"/>
      <c r="AD48" s="413"/>
      <c r="AE48" s="332"/>
      <c r="AF48" s="332"/>
      <c r="AG48" s="332"/>
      <c r="AH48" s="335"/>
      <c r="AI48" s="496" t="str">
        <f t="shared" si="5"/>
        <v/>
      </c>
      <c r="AJ48" s="342">
        <f t="shared" si="6"/>
        <v>0</v>
      </c>
      <c r="AK48" s="457"/>
      <c r="AL48" s="413"/>
      <c r="AM48" s="332"/>
      <c r="AN48" s="332"/>
      <c r="AO48" s="332"/>
      <c r="AP48" s="335"/>
      <c r="AQ48" s="496" t="str">
        <f t="shared" si="7"/>
        <v/>
      </c>
      <c r="AR48" s="342">
        <f t="shared" si="8"/>
        <v>0</v>
      </c>
      <c r="AS48" s="413"/>
      <c r="AT48" s="332"/>
      <c r="AU48" s="332"/>
      <c r="AV48" s="332"/>
      <c r="AW48" s="335"/>
      <c r="AX48" s="496" t="str">
        <f t="shared" si="9"/>
        <v/>
      </c>
      <c r="AY48" s="342">
        <f t="shared" si="10"/>
        <v>0</v>
      </c>
      <c r="AZ48" s="457"/>
      <c r="BA48" s="413"/>
      <c r="BB48" s="332"/>
      <c r="BC48" s="332"/>
      <c r="BD48" s="332"/>
      <c r="BE48" s="335"/>
      <c r="BF48" s="496" t="str">
        <f t="shared" si="11"/>
        <v/>
      </c>
      <c r="BG48" s="342">
        <f t="shared" si="12"/>
        <v>0</v>
      </c>
      <c r="BH48" s="413"/>
      <c r="BI48" s="332"/>
      <c r="BJ48" s="332"/>
      <c r="BK48" s="332"/>
      <c r="BL48" s="335"/>
      <c r="BM48" s="496" t="str">
        <f t="shared" si="13"/>
        <v/>
      </c>
      <c r="BN48" s="342">
        <f t="shared" si="14"/>
        <v>0</v>
      </c>
      <c r="BO48" s="457"/>
      <c r="BP48" s="413"/>
      <c r="BQ48" s="332"/>
      <c r="BR48" s="332"/>
      <c r="BS48" s="332"/>
      <c r="BT48" s="335"/>
      <c r="BU48" s="496" t="str">
        <f t="shared" si="15"/>
        <v/>
      </c>
      <c r="BV48" s="342">
        <f t="shared" si="16"/>
        <v>0</v>
      </c>
      <c r="BW48" s="457"/>
      <c r="BX48" s="413"/>
      <c r="BY48" s="332"/>
      <c r="BZ48" s="332"/>
      <c r="CA48" s="332"/>
      <c r="CB48" s="335"/>
      <c r="CC48" s="496" t="str">
        <f t="shared" si="17"/>
        <v/>
      </c>
      <c r="CD48" s="342">
        <f t="shared" si="18"/>
        <v>0</v>
      </c>
      <c r="CE48" s="457"/>
      <c r="CF48" s="413"/>
      <c r="CG48" s="332"/>
      <c r="CH48" s="332"/>
      <c r="CI48" s="332"/>
      <c r="CJ48" s="335"/>
      <c r="CK48" s="496" t="str">
        <f t="shared" si="19"/>
        <v/>
      </c>
      <c r="CL48" s="342">
        <f t="shared" si="20"/>
        <v>0</v>
      </c>
      <c r="CM48" s="457"/>
      <c r="CN48" s="413"/>
      <c r="CO48" s="332"/>
      <c r="CP48" s="332"/>
      <c r="CQ48" s="332"/>
      <c r="CR48" s="335"/>
      <c r="CS48" s="496" t="str">
        <f t="shared" si="21"/>
        <v/>
      </c>
      <c r="CT48" s="342">
        <f t="shared" si="22"/>
        <v>0</v>
      </c>
      <c r="CU48" s="457"/>
      <c r="CV48" s="413"/>
      <c r="CW48" s="332"/>
      <c r="CX48" s="332"/>
      <c r="CY48" s="332"/>
      <c r="CZ48" s="335"/>
      <c r="DA48" s="496" t="str">
        <f t="shared" si="23"/>
        <v/>
      </c>
      <c r="DB48" s="342">
        <f t="shared" si="24"/>
        <v>0</v>
      </c>
      <c r="DC48" s="457"/>
      <c r="DD48" s="413"/>
      <c r="DE48" s="332"/>
      <c r="DF48" s="332"/>
      <c r="DG48" s="332"/>
      <c r="DH48" s="335"/>
      <c r="DI48" s="496" t="str">
        <f t="shared" si="25"/>
        <v/>
      </c>
      <c r="DJ48" s="342">
        <f t="shared" si="26"/>
        <v>0</v>
      </c>
      <c r="DK48" s="457"/>
      <c r="DL48" s="413"/>
      <c r="DM48" s="332"/>
      <c r="DN48" s="332"/>
      <c r="DO48" s="332"/>
      <c r="DP48" s="335"/>
      <c r="DQ48" s="496" t="str">
        <f t="shared" si="27"/>
        <v/>
      </c>
      <c r="DR48" s="342">
        <f t="shared" si="28"/>
        <v>0</v>
      </c>
      <c r="DS48" s="457"/>
      <c r="DT48" s="413"/>
      <c r="DU48" s="332"/>
      <c r="DV48" s="332"/>
      <c r="DW48" s="332"/>
      <c r="DX48" s="335"/>
      <c r="DY48" s="496" t="str">
        <f t="shared" si="29"/>
        <v/>
      </c>
      <c r="DZ48" s="342">
        <f t="shared" si="30"/>
        <v>0</v>
      </c>
      <c r="EA48" s="457"/>
      <c r="EB48" s="413"/>
      <c r="EC48" s="332"/>
      <c r="ED48" s="332"/>
      <c r="EE48" s="332"/>
      <c r="EF48" s="335"/>
      <c r="EG48" s="496" t="str">
        <f t="shared" si="31"/>
        <v/>
      </c>
      <c r="EH48" s="342">
        <f t="shared" si="32"/>
        <v>0</v>
      </c>
      <c r="EI48" s="457"/>
      <c r="EJ48" s="413"/>
      <c r="EK48" s="332"/>
      <c r="EL48" s="332"/>
      <c r="EM48" s="332"/>
      <c r="EN48" s="335"/>
      <c r="EO48" s="496" t="str">
        <f t="shared" si="33"/>
        <v/>
      </c>
      <c r="EP48" s="342">
        <f t="shared" si="34"/>
        <v>0</v>
      </c>
      <c r="EQ48" s="457"/>
      <c r="ER48" s="413"/>
      <c r="ES48" s="332"/>
      <c r="ET48" s="332"/>
      <c r="EU48" s="332"/>
      <c r="EV48" s="335"/>
      <c r="EW48" s="496" t="str">
        <f t="shared" si="35"/>
        <v/>
      </c>
      <c r="EX48" s="342">
        <f t="shared" si="36"/>
        <v>0</v>
      </c>
      <c r="EY48" s="457"/>
      <c r="EZ48" s="413"/>
      <c r="FA48" s="332"/>
      <c r="FB48" s="332"/>
      <c r="FC48" s="332"/>
      <c r="FD48" s="335"/>
      <c r="FE48" s="496" t="str">
        <f t="shared" si="37"/>
        <v/>
      </c>
      <c r="FF48" s="342">
        <f t="shared" si="38"/>
        <v>0</v>
      </c>
      <c r="FG48" s="457"/>
      <c r="FH48" s="413"/>
      <c r="FI48" s="332"/>
      <c r="FJ48" s="332"/>
      <c r="FK48" s="332"/>
      <c r="FL48" s="335"/>
      <c r="FM48" s="496" t="str">
        <f t="shared" si="39"/>
        <v/>
      </c>
      <c r="FN48" s="342">
        <f t="shared" si="40"/>
        <v>0</v>
      </c>
      <c r="FO48" s="457"/>
      <c r="FP48" s="413"/>
      <c r="FQ48" s="332"/>
      <c r="FR48" s="332"/>
      <c r="FS48" s="332"/>
      <c r="FT48" s="335"/>
      <c r="FU48" s="496" t="str">
        <f t="shared" si="41"/>
        <v/>
      </c>
      <c r="FV48" s="342">
        <f t="shared" si="42"/>
        <v>0</v>
      </c>
      <c r="FW48" s="457"/>
      <c r="FX48" s="413"/>
      <c r="FY48" s="332"/>
      <c r="FZ48" s="332"/>
      <c r="GA48" s="332"/>
      <c r="GB48" s="335"/>
      <c r="GC48" s="496" t="str">
        <f t="shared" si="43"/>
        <v/>
      </c>
      <c r="GD48" s="342">
        <f t="shared" si="44"/>
        <v>0</v>
      </c>
      <c r="GE48" s="413"/>
      <c r="GF48" s="332"/>
      <c r="GG48" s="332"/>
      <c r="GH48" s="332"/>
      <c r="GI48" s="335"/>
      <c r="GJ48" s="496" t="str">
        <f t="shared" si="45"/>
        <v/>
      </c>
      <c r="GK48" s="342">
        <f t="shared" si="46"/>
        <v>0</v>
      </c>
      <c r="GL48" s="413"/>
      <c r="GM48" s="332"/>
      <c r="GN48" s="332"/>
      <c r="GO48" s="332"/>
      <c r="GP48" s="335"/>
      <c r="GQ48" s="496" t="str">
        <f t="shared" si="47"/>
        <v/>
      </c>
      <c r="GR48" s="342">
        <f t="shared" si="48"/>
        <v>0</v>
      </c>
      <c r="GS48" s="413"/>
      <c r="GT48" s="332"/>
      <c r="GU48" s="332"/>
      <c r="GV48" s="332"/>
      <c r="GW48" s="335"/>
      <c r="GX48" s="496" t="str">
        <f t="shared" si="49"/>
        <v/>
      </c>
      <c r="GY48" s="342">
        <f t="shared" si="50"/>
        <v>0</v>
      </c>
      <c r="GZ48" s="457"/>
      <c r="HA48" s="413"/>
      <c r="HB48" s="332"/>
      <c r="HC48" s="332"/>
      <c r="HD48" s="332"/>
      <c r="HE48" s="335"/>
      <c r="HF48" s="496" t="str">
        <f t="shared" si="51"/>
        <v/>
      </c>
      <c r="HG48" s="342">
        <f t="shared" si="52"/>
        <v>0</v>
      </c>
      <c r="HH48" s="457"/>
      <c r="HI48" s="413"/>
      <c r="HJ48" s="332"/>
      <c r="HK48" s="332"/>
      <c r="HL48" s="332"/>
      <c r="HM48" s="335"/>
      <c r="HN48" s="496" t="str">
        <f t="shared" si="53"/>
        <v/>
      </c>
      <c r="HO48" s="342">
        <f t="shared" si="54"/>
        <v>0</v>
      </c>
      <c r="HP48" s="457"/>
      <c r="HQ48" s="413"/>
      <c r="HR48" s="332"/>
      <c r="HS48" s="332"/>
      <c r="HT48" s="332"/>
      <c r="HU48" s="335"/>
      <c r="HV48" s="496" t="str">
        <f t="shared" si="55"/>
        <v/>
      </c>
      <c r="HW48" s="342">
        <f t="shared" si="56"/>
        <v>0</v>
      </c>
      <c r="HX48" s="457"/>
      <c r="HY48" s="413"/>
      <c r="HZ48" s="332"/>
      <c r="IA48" s="332"/>
      <c r="IB48" s="332"/>
      <c r="IC48" s="335"/>
      <c r="ID48" s="496" t="str">
        <f t="shared" si="57"/>
        <v/>
      </c>
      <c r="IE48" s="342">
        <f t="shared" si="58"/>
        <v>0</v>
      </c>
      <c r="IF48" s="457"/>
      <c r="IG48" s="413"/>
      <c r="IH48" s="332"/>
      <c r="II48" s="332"/>
      <c r="IJ48" s="332"/>
      <c r="IK48" s="335"/>
      <c r="IL48" s="496" t="str">
        <f t="shared" si="59"/>
        <v/>
      </c>
      <c r="IM48" s="342">
        <f t="shared" si="60"/>
        <v>0</v>
      </c>
      <c r="IN48" s="457"/>
      <c r="IO48" s="413"/>
      <c r="IP48" s="332"/>
      <c r="IQ48" s="332"/>
      <c r="IR48" s="332"/>
      <c r="IS48" s="335"/>
      <c r="IT48" s="496" t="str">
        <f t="shared" si="61"/>
        <v/>
      </c>
      <c r="IU48" s="342">
        <f t="shared" si="62"/>
        <v>0</v>
      </c>
      <c r="IV48" s="457"/>
      <c r="IW48" s="413"/>
      <c r="IX48" s="332"/>
      <c r="IY48" s="332"/>
      <c r="IZ48" s="332"/>
      <c r="JA48" s="335"/>
      <c r="JB48" s="496" t="str">
        <f t="shared" si="63"/>
        <v/>
      </c>
      <c r="JC48" s="342">
        <f t="shared" si="64"/>
        <v>0</v>
      </c>
      <c r="JD48" s="457"/>
      <c r="JE48" s="413"/>
      <c r="JF48" s="332"/>
      <c r="JG48" s="332"/>
      <c r="JH48" s="332"/>
      <c r="JI48" s="335"/>
      <c r="JJ48" s="496" t="str">
        <f t="shared" si="65"/>
        <v/>
      </c>
      <c r="JK48" s="342">
        <f t="shared" si="66"/>
        <v>0</v>
      </c>
      <c r="JL48" s="457"/>
      <c r="JM48" s="413"/>
      <c r="JN48" s="332"/>
      <c r="JO48" s="332"/>
      <c r="JP48" s="332"/>
      <c r="JQ48" s="335"/>
      <c r="JR48" s="496" t="str">
        <f t="shared" si="67"/>
        <v/>
      </c>
      <c r="JS48" s="342">
        <f t="shared" si="68"/>
        <v>0</v>
      </c>
      <c r="JT48" s="457"/>
      <c r="JU48" s="413"/>
      <c r="JV48" s="332"/>
      <c r="JW48" s="332"/>
      <c r="JX48" s="332"/>
      <c r="JY48" s="335"/>
      <c r="JZ48" s="496" t="str">
        <f t="shared" si="69"/>
        <v/>
      </c>
      <c r="KA48" s="342">
        <f t="shared" si="70"/>
        <v>0</v>
      </c>
      <c r="KB48" s="457"/>
      <c r="KC48" s="413"/>
      <c r="KD48" s="332"/>
      <c r="KE48" s="332"/>
      <c r="KF48" s="332"/>
      <c r="KG48" s="335"/>
      <c r="KH48" s="496" t="str">
        <f t="shared" si="71"/>
        <v/>
      </c>
      <c r="KI48" s="342">
        <f t="shared" si="72"/>
        <v>0</v>
      </c>
      <c r="KJ48" s="413"/>
      <c r="KK48" s="332"/>
      <c r="KL48" s="332"/>
      <c r="KM48" s="332"/>
      <c r="KN48" s="335"/>
      <c r="KO48" s="496" t="str">
        <f t="shared" si="73"/>
        <v/>
      </c>
      <c r="KP48" s="342">
        <f t="shared" si="74"/>
        <v>0</v>
      </c>
      <c r="KQ48" s="413"/>
      <c r="KR48" s="332"/>
      <c r="KS48" s="332"/>
      <c r="KT48" s="332"/>
      <c r="KU48" s="335"/>
      <c r="KV48" s="496" t="str">
        <f t="shared" si="75"/>
        <v/>
      </c>
      <c r="KW48" s="342">
        <f t="shared" si="76"/>
        <v>0</v>
      </c>
      <c r="KX48" s="413"/>
      <c r="KY48" s="332"/>
      <c r="KZ48" s="332"/>
      <c r="LA48" s="332"/>
      <c r="LB48" s="335"/>
      <c r="LC48" s="496" t="str">
        <f t="shared" si="77"/>
        <v/>
      </c>
      <c r="LD48" s="342">
        <f t="shared" si="78"/>
        <v>0</v>
      </c>
      <c r="LE48" s="413"/>
      <c r="LF48" s="332"/>
      <c r="LG48" s="332"/>
      <c r="LH48" s="332"/>
      <c r="LI48" s="335"/>
      <c r="LJ48" s="496" t="str">
        <f t="shared" si="79"/>
        <v/>
      </c>
      <c r="LK48" s="342">
        <f t="shared" si="80"/>
        <v>0</v>
      </c>
      <c r="LL48" s="413"/>
      <c r="LM48" s="332"/>
      <c r="LN48" s="332"/>
      <c r="LO48" s="332"/>
      <c r="LP48" s="335"/>
      <c r="LQ48" s="496" t="str">
        <f t="shared" si="81"/>
        <v/>
      </c>
      <c r="LR48" s="342">
        <f t="shared" si="82"/>
        <v>0</v>
      </c>
      <c r="LS48" s="413"/>
      <c r="LT48" s="332"/>
      <c r="LU48" s="332"/>
      <c r="LV48" s="332"/>
      <c r="LW48" s="335"/>
      <c r="LX48" s="496" t="str">
        <f t="shared" si="83"/>
        <v/>
      </c>
      <c r="LY48" s="342">
        <f t="shared" si="84"/>
        <v>0</v>
      </c>
      <c r="LZ48" s="413"/>
      <c r="MA48" s="332"/>
      <c r="MB48" s="332"/>
      <c r="MC48" s="332"/>
      <c r="MD48" s="335"/>
      <c r="ME48" s="496" t="str">
        <f t="shared" si="85"/>
        <v/>
      </c>
      <c r="MF48" s="342">
        <f t="shared" si="86"/>
        <v>0</v>
      </c>
      <c r="MG48" s="457"/>
      <c r="MH48" s="413"/>
      <c r="MI48" s="332"/>
      <c r="MJ48" s="332"/>
      <c r="MK48" s="332"/>
      <c r="ML48" s="335"/>
      <c r="MM48" s="496" t="str">
        <f t="shared" si="87"/>
        <v/>
      </c>
      <c r="MN48" s="342">
        <f t="shared" si="88"/>
        <v>0</v>
      </c>
      <c r="MO48" s="413"/>
      <c r="MP48" s="332"/>
      <c r="MQ48" s="332"/>
      <c r="MR48" s="332"/>
      <c r="MS48" s="335"/>
      <c r="MT48" s="496" t="str">
        <f t="shared" si="89"/>
        <v/>
      </c>
      <c r="MU48" s="342">
        <f t="shared" si="90"/>
        <v>0</v>
      </c>
      <c r="MV48" s="457"/>
      <c r="MW48" s="413"/>
      <c r="MX48" s="332"/>
      <c r="MY48" s="332"/>
      <c r="MZ48" s="332"/>
      <c r="NA48" s="335"/>
      <c r="NB48" s="496" t="str">
        <f t="shared" si="91"/>
        <v/>
      </c>
      <c r="NC48" s="342">
        <f t="shared" si="92"/>
        <v>0</v>
      </c>
      <c r="ND48" s="457"/>
      <c r="NE48" s="413"/>
      <c r="NF48" s="332"/>
      <c r="NG48" s="332"/>
      <c r="NH48" s="332"/>
      <c r="NI48" s="335"/>
      <c r="NJ48" s="496" t="str">
        <f t="shared" si="93"/>
        <v/>
      </c>
      <c r="NK48" s="342">
        <f t="shared" si="94"/>
        <v>0</v>
      </c>
      <c r="NL48" s="457"/>
      <c r="NM48" s="413"/>
      <c r="NN48" s="332"/>
      <c r="NO48" s="332"/>
      <c r="NP48" s="332"/>
      <c r="NQ48" s="335"/>
      <c r="NR48" s="496" t="str">
        <f t="shared" si="95"/>
        <v/>
      </c>
      <c r="NS48" s="342">
        <f t="shared" si="96"/>
        <v>0</v>
      </c>
      <c r="NT48" s="413"/>
      <c r="NU48" s="332"/>
      <c r="NV48" s="332"/>
      <c r="NW48" s="332"/>
      <c r="NX48" s="335"/>
      <c r="NY48" s="496" t="str">
        <f t="shared" si="97"/>
        <v/>
      </c>
      <c r="NZ48" s="342">
        <f t="shared" si="98"/>
        <v>0</v>
      </c>
      <c r="OA48" s="457"/>
      <c r="OB48" s="413"/>
      <c r="OC48" s="332"/>
      <c r="OD48" s="332"/>
      <c r="OE48" s="332"/>
      <c r="OF48" s="335"/>
      <c r="OG48" s="496" t="str">
        <f t="shared" si="99"/>
        <v/>
      </c>
      <c r="OH48" s="342">
        <f t="shared" si="100"/>
        <v>0</v>
      </c>
      <c r="OI48" s="457"/>
      <c r="OJ48" s="413"/>
      <c r="OK48" s="332"/>
      <c r="OL48" s="332"/>
      <c r="OM48" s="332"/>
      <c r="ON48" s="335"/>
      <c r="OO48" s="496" t="str">
        <f t="shared" si="101"/>
        <v/>
      </c>
      <c r="OP48" s="342">
        <f t="shared" si="102"/>
        <v>0</v>
      </c>
      <c r="OQ48" s="457"/>
      <c r="OR48" s="413"/>
      <c r="OS48" s="332"/>
      <c r="OT48" s="332"/>
      <c r="OU48" s="332"/>
      <c r="OV48" s="335"/>
      <c r="OW48" s="496" t="str">
        <f t="shared" si="103"/>
        <v/>
      </c>
      <c r="OX48" s="342">
        <f t="shared" si="104"/>
        <v>0</v>
      </c>
      <c r="OY48" s="457"/>
      <c r="OZ48" s="413"/>
      <c r="PA48" s="332"/>
      <c r="PB48" s="332"/>
      <c r="PC48" s="332"/>
      <c r="PD48" s="335"/>
      <c r="PE48" s="496" t="str">
        <f t="shared" si="105"/>
        <v/>
      </c>
      <c r="PF48" s="342">
        <f t="shared" si="106"/>
        <v>0</v>
      </c>
      <c r="PG48" s="413"/>
      <c r="PH48" s="332"/>
      <c r="PI48" s="332"/>
      <c r="PJ48" s="332"/>
      <c r="PK48" s="335"/>
      <c r="PL48" s="496" t="str">
        <f t="shared" si="107"/>
        <v/>
      </c>
      <c r="PM48" s="342">
        <f t="shared" si="108"/>
        <v>0</v>
      </c>
      <c r="PN48" s="457"/>
      <c r="PO48" s="413"/>
      <c r="PP48" s="332"/>
      <c r="PQ48" s="332"/>
      <c r="PR48" s="332"/>
      <c r="PS48" s="335"/>
      <c r="PT48" s="496" t="str">
        <f t="shared" si="109"/>
        <v/>
      </c>
      <c r="PU48" s="342">
        <f t="shared" si="110"/>
        <v>0</v>
      </c>
      <c r="PV48" s="413"/>
      <c r="PW48" s="332"/>
      <c r="PX48" s="332"/>
      <c r="PY48" s="332"/>
      <c r="PZ48" s="335"/>
      <c r="QA48" s="496" t="str">
        <f t="shared" si="111"/>
        <v/>
      </c>
      <c r="QB48" s="342">
        <f t="shared" si="112"/>
        <v>0</v>
      </c>
      <c r="QC48" s="413"/>
      <c r="QD48" s="332"/>
      <c r="QE48" s="332"/>
      <c r="QF48" s="332"/>
      <c r="QG48" s="335"/>
      <c r="QH48" s="496" t="str">
        <f t="shared" si="113"/>
        <v/>
      </c>
      <c r="QI48" s="342">
        <f t="shared" si="114"/>
        <v>0</v>
      </c>
      <c r="QJ48" s="457"/>
      <c r="QK48" s="413"/>
      <c r="QL48" s="332"/>
      <c r="QM48" s="332"/>
      <c r="QN48" s="332"/>
      <c r="QO48" s="335"/>
      <c r="QP48" s="496" t="str">
        <f t="shared" si="115"/>
        <v/>
      </c>
      <c r="QQ48" s="342">
        <f t="shared" si="116"/>
        <v>0</v>
      </c>
      <c r="QR48" s="413"/>
      <c r="QS48" s="332"/>
      <c r="QT48" s="332"/>
      <c r="QU48" s="332"/>
      <c r="QV48" s="335"/>
      <c r="QW48" s="496" t="str">
        <f t="shared" si="117"/>
        <v/>
      </c>
      <c r="QX48" s="342">
        <f t="shared" si="118"/>
        <v>0</v>
      </c>
      <c r="QY48" s="457"/>
      <c r="QZ48" s="413"/>
      <c r="RA48" s="332"/>
      <c r="RB48" s="332"/>
      <c r="RC48" s="332"/>
      <c r="RD48" s="335"/>
      <c r="RE48" s="496" t="str">
        <f t="shared" si="119"/>
        <v/>
      </c>
      <c r="RF48" s="342">
        <f t="shared" si="120"/>
        <v>0</v>
      </c>
      <c r="RG48" s="457"/>
      <c r="RH48" s="413"/>
      <c r="RI48" s="332"/>
      <c r="RJ48" s="332"/>
      <c r="RK48" s="332"/>
      <c r="RL48" s="335"/>
      <c r="RM48" s="496" t="str">
        <f t="shared" si="121"/>
        <v/>
      </c>
      <c r="RN48" s="342">
        <f t="shared" si="122"/>
        <v>0</v>
      </c>
      <c r="RO48" s="413"/>
      <c r="RP48" s="332"/>
      <c r="RQ48" s="332"/>
      <c r="RR48" s="332"/>
      <c r="RS48" s="335"/>
      <c r="RT48" s="496" t="str">
        <f t="shared" si="123"/>
        <v/>
      </c>
      <c r="RU48" s="342">
        <f t="shared" si="124"/>
        <v>0</v>
      </c>
      <c r="RV48" s="457"/>
      <c r="RW48" s="413"/>
      <c r="RX48" s="332"/>
      <c r="RY48" s="332"/>
      <c r="RZ48" s="332"/>
      <c r="SA48" s="335"/>
      <c r="SB48" s="496" t="str">
        <f t="shared" si="125"/>
        <v/>
      </c>
      <c r="SC48" s="342">
        <f t="shared" si="126"/>
        <v>0</v>
      </c>
      <c r="SD48" s="457"/>
      <c r="SE48" s="413"/>
      <c r="SF48" s="332"/>
      <c r="SG48" s="332"/>
      <c r="SH48" s="332"/>
      <c r="SI48" s="335"/>
      <c r="SJ48" s="496" t="str">
        <f t="shared" si="127"/>
        <v/>
      </c>
      <c r="SK48" s="342">
        <f t="shared" si="128"/>
        <v>0</v>
      </c>
      <c r="SL48" s="413"/>
      <c r="SM48" s="332"/>
      <c r="SN48" s="332"/>
      <c r="SO48" s="332"/>
      <c r="SP48" s="335"/>
      <c r="SQ48" s="496" t="str">
        <f t="shared" si="129"/>
        <v/>
      </c>
      <c r="SR48" s="342">
        <f t="shared" si="130"/>
        <v>0</v>
      </c>
      <c r="SS48" s="413"/>
      <c r="ST48" s="332"/>
      <c r="SU48" s="332"/>
      <c r="SV48" s="332"/>
      <c r="SW48" s="335"/>
      <c r="SX48" s="496" t="str">
        <f t="shared" si="131"/>
        <v/>
      </c>
      <c r="SY48" s="342">
        <f t="shared" si="132"/>
        <v>0</v>
      </c>
      <c r="SZ48" s="413"/>
      <c r="TA48" s="332"/>
      <c r="TB48" s="332"/>
      <c r="TC48" s="332"/>
      <c r="TD48" s="335"/>
      <c r="TE48" s="496" t="str">
        <f t="shared" si="133"/>
        <v/>
      </c>
      <c r="TF48" s="342">
        <f t="shared" si="134"/>
        <v>0</v>
      </c>
      <c r="TG48" s="413"/>
      <c r="TH48" s="332"/>
      <c r="TI48" s="332"/>
      <c r="TJ48" s="332"/>
      <c r="TK48" s="335"/>
      <c r="TL48" s="496" t="str">
        <f t="shared" si="135"/>
        <v/>
      </c>
      <c r="TM48" s="342">
        <f t="shared" si="136"/>
        <v>0</v>
      </c>
      <c r="TN48" s="413"/>
      <c r="TO48" s="332"/>
      <c r="TP48" s="332"/>
      <c r="TQ48" s="332"/>
      <c r="TR48" s="335"/>
      <c r="TS48" s="496" t="str">
        <f t="shared" si="137"/>
        <v/>
      </c>
      <c r="TT48" s="342">
        <f t="shared" si="138"/>
        <v>0</v>
      </c>
      <c r="TU48" s="413"/>
      <c r="TV48" s="332"/>
      <c r="TW48" s="332"/>
      <c r="TX48" s="332"/>
      <c r="TY48" s="335"/>
      <c r="TZ48" s="496" t="str">
        <f t="shared" si="139"/>
        <v/>
      </c>
      <c r="UA48" s="342">
        <f t="shared" si="140"/>
        <v>0</v>
      </c>
      <c r="UB48" s="457"/>
      <c r="UC48" s="413"/>
      <c r="UD48" s="332"/>
      <c r="UE48" s="332"/>
      <c r="UF48" s="332"/>
      <c r="UG48" s="335"/>
      <c r="UH48" s="496" t="str">
        <f t="shared" si="141"/>
        <v/>
      </c>
      <c r="UI48" s="342">
        <f t="shared" si="142"/>
        <v>0</v>
      </c>
      <c r="UJ48" s="457"/>
      <c r="UK48" s="413"/>
      <c r="UL48" s="332"/>
      <c r="UM48" s="332"/>
      <c r="UN48" s="332"/>
      <c r="UO48" s="335"/>
      <c r="UP48" s="496" t="str">
        <f t="shared" si="143"/>
        <v/>
      </c>
      <c r="UQ48" s="342">
        <f t="shared" si="144"/>
        <v>0</v>
      </c>
      <c r="UR48" s="457"/>
      <c r="US48" s="413"/>
      <c r="UT48" s="332"/>
      <c r="UU48" s="332"/>
      <c r="UV48" s="332"/>
      <c r="UW48" s="335"/>
      <c r="UX48" s="496" t="str">
        <f t="shared" si="145"/>
        <v/>
      </c>
      <c r="UY48" s="342">
        <f t="shared" si="146"/>
        <v>0</v>
      </c>
      <c r="UZ48" s="457"/>
      <c r="VA48" s="413"/>
      <c r="VB48" s="332"/>
      <c r="VC48" s="332"/>
      <c r="VD48" s="332"/>
      <c r="VE48" s="335"/>
      <c r="VF48" s="496" t="str">
        <f t="shared" si="147"/>
        <v/>
      </c>
      <c r="VG48" s="342">
        <f t="shared" si="148"/>
        <v>0</v>
      </c>
      <c r="VH48" s="457"/>
      <c r="VI48" s="413"/>
      <c r="VJ48" s="332"/>
      <c r="VK48" s="332"/>
      <c r="VL48" s="332"/>
      <c r="VM48" s="335"/>
      <c r="VN48" s="496" t="str">
        <f t="shared" si="149"/>
        <v/>
      </c>
      <c r="VO48" s="342">
        <f t="shared" si="150"/>
        <v>0</v>
      </c>
      <c r="VP48" s="457"/>
      <c r="VQ48" s="413"/>
      <c r="VR48" s="332"/>
      <c r="VS48" s="332"/>
      <c r="VT48" s="332"/>
      <c r="VU48" s="335"/>
      <c r="VV48" s="496" t="str">
        <f t="shared" si="151"/>
        <v/>
      </c>
      <c r="VW48" s="342">
        <f t="shared" si="152"/>
        <v>0</v>
      </c>
      <c r="VX48" s="413"/>
      <c r="VY48" s="332"/>
      <c r="VZ48" s="332"/>
      <c r="WA48" s="332"/>
      <c r="WB48" s="335"/>
      <c r="WC48" s="496" t="str">
        <f t="shared" si="153"/>
        <v/>
      </c>
      <c r="WD48" s="342">
        <f t="shared" si="154"/>
        <v>0</v>
      </c>
      <c r="WE48" s="457"/>
      <c r="WF48" s="413"/>
      <c r="WG48" s="332"/>
      <c r="WH48" s="332"/>
      <c r="WI48" s="332"/>
      <c r="WJ48" s="335"/>
      <c r="WK48" s="496" t="str">
        <f t="shared" si="155"/>
        <v/>
      </c>
      <c r="WL48" s="342">
        <f t="shared" si="156"/>
        <v>0</v>
      </c>
      <c r="WM48" s="457"/>
      <c r="WN48" s="413"/>
      <c r="WO48" s="332"/>
      <c r="WP48" s="332"/>
      <c r="WQ48" s="332"/>
      <c r="WR48" s="335"/>
      <c r="WS48" s="496" t="str">
        <f t="shared" si="157"/>
        <v/>
      </c>
      <c r="WT48" s="342">
        <f t="shared" si="158"/>
        <v>0</v>
      </c>
      <c r="WU48" s="457"/>
      <c r="WV48" s="413"/>
      <c r="WW48" s="332"/>
      <c r="WX48" s="332"/>
      <c r="WY48" s="332"/>
      <c r="WZ48" s="335"/>
      <c r="XA48" s="496" t="str">
        <f t="shared" si="159"/>
        <v/>
      </c>
      <c r="XB48" s="342">
        <f t="shared" si="160"/>
        <v>0</v>
      </c>
      <c r="XC48" s="428">
        <v>0</v>
      </c>
    </row>
    <row r="49" spans="1:630" outlineLevel="1" x14ac:dyDescent="0.25">
      <c r="A49" s="5"/>
      <c r="B49" s="5"/>
      <c r="C49" s="277"/>
      <c r="D49" s="278"/>
      <c r="E49" s="444"/>
      <c r="F49" s="382"/>
      <c r="G49" s="270"/>
      <c r="H49" s="270"/>
      <c r="I49" s="270"/>
      <c r="J49" s="18"/>
      <c r="K49" s="18"/>
      <c r="L49" s="271"/>
      <c r="M49" s="457"/>
      <c r="N49" s="414"/>
      <c r="O49" s="270"/>
      <c r="P49" s="270"/>
      <c r="Q49" s="270"/>
      <c r="R49" s="18"/>
      <c r="S49" s="18"/>
      <c r="T49" s="271"/>
      <c r="U49" s="457"/>
      <c r="V49" s="414"/>
      <c r="W49" s="270"/>
      <c r="X49" s="270"/>
      <c r="Y49" s="270"/>
      <c r="Z49" s="18"/>
      <c r="AA49" s="18"/>
      <c r="AB49" s="271"/>
      <c r="AC49" s="457"/>
      <c r="AD49" s="414"/>
      <c r="AE49" s="270"/>
      <c r="AF49" s="270"/>
      <c r="AG49" s="270"/>
      <c r="AH49" s="18"/>
      <c r="AI49" s="18"/>
      <c r="AJ49" s="271"/>
      <c r="AK49" s="457"/>
      <c r="AL49" s="414"/>
      <c r="AM49" s="270"/>
      <c r="AN49" s="270"/>
      <c r="AO49" s="270"/>
      <c r="AP49" s="18"/>
      <c r="AQ49" s="18"/>
      <c r="AR49" s="271"/>
      <c r="AS49" s="382"/>
      <c r="AT49" s="270"/>
      <c r="AU49" s="270"/>
      <c r="AV49" s="270"/>
      <c r="AW49" s="18"/>
      <c r="AX49" s="18"/>
      <c r="AY49" s="271"/>
      <c r="AZ49" s="457"/>
      <c r="BA49" s="414"/>
      <c r="BB49" s="270"/>
      <c r="BC49" s="270"/>
      <c r="BD49" s="270"/>
      <c r="BE49" s="18"/>
      <c r="BF49" s="18"/>
      <c r="BG49" s="271"/>
      <c r="BH49" s="414"/>
      <c r="BI49" s="270"/>
      <c r="BJ49" s="270"/>
      <c r="BK49" s="270"/>
      <c r="BL49" s="18"/>
      <c r="BM49" s="18"/>
      <c r="BN49" s="271"/>
      <c r="BO49" s="457"/>
      <c r="BP49" s="414"/>
      <c r="BQ49" s="270"/>
      <c r="BR49" s="270"/>
      <c r="BS49" s="270"/>
      <c r="BT49" s="18"/>
      <c r="BU49" s="18"/>
      <c r="BV49" s="271"/>
      <c r="BW49" s="457"/>
      <c r="BX49" s="414"/>
      <c r="BY49" s="270"/>
      <c r="BZ49" s="270"/>
      <c r="CA49" s="270"/>
      <c r="CB49" s="18"/>
      <c r="CC49" s="18"/>
      <c r="CD49" s="271"/>
      <c r="CE49" s="457"/>
      <c r="CF49" s="414"/>
      <c r="CG49" s="270"/>
      <c r="CH49" s="270"/>
      <c r="CI49" s="270"/>
      <c r="CJ49" s="18"/>
      <c r="CK49" s="18"/>
      <c r="CL49" s="271"/>
      <c r="CM49" s="457"/>
      <c r="CN49" s="414"/>
      <c r="CO49" s="270"/>
      <c r="CP49" s="270"/>
      <c r="CQ49" s="270"/>
      <c r="CR49" s="18"/>
      <c r="CS49" s="18"/>
      <c r="CT49" s="271"/>
      <c r="CU49" s="457"/>
      <c r="CV49" s="414"/>
      <c r="CW49" s="270"/>
      <c r="CX49" s="270"/>
      <c r="CY49" s="270"/>
      <c r="CZ49" s="18"/>
      <c r="DA49" s="18"/>
      <c r="DB49" s="271"/>
      <c r="DC49" s="457"/>
      <c r="DD49" s="414"/>
      <c r="DE49" s="270"/>
      <c r="DF49" s="270"/>
      <c r="DG49" s="270"/>
      <c r="DH49" s="18"/>
      <c r="DI49" s="18"/>
      <c r="DJ49" s="271"/>
      <c r="DK49" s="457"/>
      <c r="DL49" s="414"/>
      <c r="DM49" s="270"/>
      <c r="DN49" s="270"/>
      <c r="DO49" s="270"/>
      <c r="DP49" s="18"/>
      <c r="DQ49" s="18"/>
      <c r="DR49" s="271"/>
      <c r="DS49" s="457"/>
      <c r="DT49" s="414"/>
      <c r="DU49" s="270"/>
      <c r="DV49" s="270"/>
      <c r="DW49" s="270"/>
      <c r="DX49" s="18"/>
      <c r="DY49" s="18"/>
      <c r="DZ49" s="271"/>
      <c r="EA49" s="457"/>
      <c r="EB49" s="414"/>
      <c r="EC49" s="270"/>
      <c r="ED49" s="270"/>
      <c r="EE49" s="270"/>
      <c r="EF49" s="18"/>
      <c r="EG49" s="18"/>
      <c r="EH49" s="271"/>
      <c r="EI49" s="457"/>
      <c r="EJ49" s="414"/>
      <c r="EK49" s="270"/>
      <c r="EL49" s="270"/>
      <c r="EM49" s="270"/>
      <c r="EN49" s="18"/>
      <c r="EO49" s="18"/>
      <c r="EP49" s="271"/>
      <c r="EQ49" s="457"/>
      <c r="ER49" s="414"/>
      <c r="ES49" s="270"/>
      <c r="ET49" s="270"/>
      <c r="EU49" s="270"/>
      <c r="EV49" s="18"/>
      <c r="EW49" s="18"/>
      <c r="EX49" s="271"/>
      <c r="EY49" s="457"/>
      <c r="EZ49" s="414"/>
      <c r="FA49" s="270"/>
      <c r="FB49" s="270"/>
      <c r="FC49" s="270"/>
      <c r="FD49" s="18"/>
      <c r="FE49" s="18"/>
      <c r="FF49" s="271"/>
      <c r="FG49" s="457"/>
      <c r="FH49" s="414"/>
      <c r="FI49" s="270"/>
      <c r="FJ49" s="270"/>
      <c r="FK49" s="270"/>
      <c r="FL49" s="18"/>
      <c r="FM49" s="18"/>
      <c r="FN49" s="271"/>
      <c r="FO49" s="457"/>
      <c r="FP49" s="414"/>
      <c r="FQ49" s="270"/>
      <c r="FR49" s="270"/>
      <c r="FS49" s="270"/>
      <c r="FT49" s="18"/>
      <c r="FU49" s="18"/>
      <c r="FV49" s="271"/>
      <c r="FW49" s="457"/>
      <c r="FX49" s="414"/>
      <c r="FY49" s="270"/>
      <c r="FZ49" s="270"/>
      <c r="GA49" s="270"/>
      <c r="GB49" s="18"/>
      <c r="GC49" s="18"/>
      <c r="GD49" s="271"/>
      <c r="GE49" s="382"/>
      <c r="GF49" s="270"/>
      <c r="GG49" s="270"/>
      <c r="GH49" s="270"/>
      <c r="GI49" s="18"/>
      <c r="GJ49" s="18"/>
      <c r="GK49" s="271"/>
      <c r="GL49" s="382"/>
      <c r="GM49" s="270"/>
      <c r="GN49" s="270"/>
      <c r="GO49" s="270"/>
      <c r="GP49" s="18"/>
      <c r="GQ49" s="18"/>
      <c r="GR49" s="271"/>
      <c r="GS49" s="382"/>
      <c r="GT49" s="270"/>
      <c r="GU49" s="270"/>
      <c r="GV49" s="270"/>
      <c r="GW49" s="18"/>
      <c r="GX49" s="18"/>
      <c r="GY49" s="271"/>
      <c r="GZ49" s="457"/>
      <c r="HA49" s="414"/>
      <c r="HB49" s="270"/>
      <c r="HC49" s="270"/>
      <c r="HD49" s="270"/>
      <c r="HE49" s="18"/>
      <c r="HF49" s="18"/>
      <c r="HG49" s="271"/>
      <c r="HH49" s="457"/>
      <c r="HI49" s="414"/>
      <c r="HJ49" s="270"/>
      <c r="HK49" s="270"/>
      <c r="HL49" s="270"/>
      <c r="HM49" s="18"/>
      <c r="HN49" s="18"/>
      <c r="HO49" s="271"/>
      <c r="HP49" s="457"/>
      <c r="HQ49" s="414"/>
      <c r="HR49" s="270"/>
      <c r="HS49" s="270"/>
      <c r="HT49" s="270"/>
      <c r="HU49" s="18"/>
      <c r="HV49" s="18"/>
      <c r="HW49" s="271"/>
      <c r="HX49" s="457"/>
      <c r="HY49" s="414"/>
      <c r="HZ49" s="270"/>
      <c r="IA49" s="270"/>
      <c r="IB49" s="270"/>
      <c r="IC49" s="18"/>
      <c r="ID49" s="18"/>
      <c r="IE49" s="271"/>
      <c r="IF49" s="457"/>
      <c r="IG49" s="414"/>
      <c r="IH49" s="270"/>
      <c r="II49" s="270"/>
      <c r="IJ49" s="270"/>
      <c r="IK49" s="18"/>
      <c r="IL49" s="18"/>
      <c r="IM49" s="271"/>
      <c r="IN49" s="457"/>
      <c r="IO49" s="414"/>
      <c r="IP49" s="270"/>
      <c r="IQ49" s="270"/>
      <c r="IR49" s="270"/>
      <c r="IS49" s="18"/>
      <c r="IT49" s="18"/>
      <c r="IU49" s="271"/>
      <c r="IV49" s="457"/>
      <c r="IW49" s="414"/>
      <c r="IX49" s="270"/>
      <c r="IY49" s="270"/>
      <c r="IZ49" s="270"/>
      <c r="JA49" s="18"/>
      <c r="JB49" s="18"/>
      <c r="JC49" s="271"/>
      <c r="JD49" s="457"/>
      <c r="JE49" s="414"/>
      <c r="JF49" s="270"/>
      <c r="JG49" s="270"/>
      <c r="JH49" s="270"/>
      <c r="JI49" s="18"/>
      <c r="JJ49" s="18"/>
      <c r="JK49" s="271"/>
      <c r="JL49" s="457"/>
      <c r="JM49" s="414"/>
      <c r="JN49" s="270"/>
      <c r="JO49" s="270"/>
      <c r="JP49" s="270"/>
      <c r="JQ49" s="18"/>
      <c r="JR49" s="18"/>
      <c r="JS49" s="271"/>
      <c r="JT49" s="457"/>
      <c r="JU49" s="414"/>
      <c r="JV49" s="270"/>
      <c r="JW49" s="270"/>
      <c r="JX49" s="270"/>
      <c r="JY49" s="18"/>
      <c r="JZ49" s="18"/>
      <c r="KA49" s="271"/>
      <c r="KB49" s="457"/>
      <c r="KC49" s="414"/>
      <c r="KD49" s="270"/>
      <c r="KE49" s="270"/>
      <c r="KF49" s="270"/>
      <c r="KG49" s="18"/>
      <c r="KH49" s="18"/>
      <c r="KI49" s="271"/>
      <c r="KJ49" s="382"/>
      <c r="KK49" s="270"/>
      <c r="KL49" s="270"/>
      <c r="KM49" s="270"/>
      <c r="KN49" s="18"/>
      <c r="KO49" s="18"/>
      <c r="KP49" s="271"/>
      <c r="KQ49" s="382"/>
      <c r="KR49" s="270"/>
      <c r="KS49" s="270"/>
      <c r="KT49" s="270"/>
      <c r="KU49" s="18"/>
      <c r="KV49" s="18"/>
      <c r="KW49" s="271"/>
      <c r="KX49" s="382"/>
      <c r="KY49" s="270"/>
      <c r="KZ49" s="270"/>
      <c r="LA49" s="270"/>
      <c r="LB49" s="18"/>
      <c r="LC49" s="18"/>
      <c r="LD49" s="271"/>
      <c r="LE49" s="382"/>
      <c r="LF49" s="270"/>
      <c r="LG49" s="270"/>
      <c r="LH49" s="270"/>
      <c r="LI49" s="18"/>
      <c r="LJ49" s="18"/>
      <c r="LK49" s="271"/>
      <c r="LL49" s="382"/>
      <c r="LM49" s="270"/>
      <c r="LN49" s="270"/>
      <c r="LO49" s="270"/>
      <c r="LP49" s="18"/>
      <c r="LQ49" s="18"/>
      <c r="LR49" s="271"/>
      <c r="LS49" s="382"/>
      <c r="LT49" s="270"/>
      <c r="LU49" s="270"/>
      <c r="LV49" s="270"/>
      <c r="LW49" s="18"/>
      <c r="LX49" s="18"/>
      <c r="LY49" s="271"/>
      <c r="LZ49" s="382"/>
      <c r="MA49" s="270"/>
      <c r="MB49" s="270"/>
      <c r="MC49" s="270"/>
      <c r="MD49" s="18"/>
      <c r="ME49" s="18"/>
      <c r="MF49" s="271"/>
      <c r="MG49" s="457"/>
      <c r="MH49" s="414"/>
      <c r="MI49" s="270"/>
      <c r="MJ49" s="270"/>
      <c r="MK49" s="270"/>
      <c r="ML49" s="18"/>
      <c r="MM49" s="18"/>
      <c r="MN49" s="271"/>
      <c r="MO49" s="414"/>
      <c r="MP49" s="270"/>
      <c r="MQ49" s="270"/>
      <c r="MR49" s="270"/>
      <c r="MS49" s="18"/>
      <c r="MT49" s="18"/>
      <c r="MU49" s="271"/>
      <c r="MV49" s="457"/>
      <c r="MW49" s="414"/>
      <c r="MX49" s="270"/>
      <c r="MY49" s="270"/>
      <c r="MZ49" s="270"/>
      <c r="NA49" s="18"/>
      <c r="NB49" s="18"/>
      <c r="NC49" s="271"/>
      <c r="ND49" s="457"/>
      <c r="NE49" s="414"/>
      <c r="NF49" s="270"/>
      <c r="NG49" s="270"/>
      <c r="NH49" s="270"/>
      <c r="NI49" s="18"/>
      <c r="NJ49" s="18"/>
      <c r="NK49" s="271"/>
      <c r="NL49" s="457"/>
      <c r="NM49" s="414"/>
      <c r="NN49" s="270"/>
      <c r="NO49" s="270"/>
      <c r="NP49" s="270"/>
      <c r="NQ49" s="18"/>
      <c r="NR49" s="18"/>
      <c r="NS49" s="271"/>
      <c r="NT49" s="382"/>
      <c r="NU49" s="270"/>
      <c r="NV49" s="270"/>
      <c r="NW49" s="270"/>
      <c r="NX49" s="18"/>
      <c r="NY49" s="18"/>
      <c r="NZ49" s="271"/>
      <c r="OA49" s="457"/>
      <c r="OB49" s="414"/>
      <c r="OC49" s="270"/>
      <c r="OD49" s="270"/>
      <c r="OE49" s="270"/>
      <c r="OF49" s="18"/>
      <c r="OG49" s="18"/>
      <c r="OH49" s="271"/>
      <c r="OI49" s="457"/>
      <c r="OJ49" s="414"/>
      <c r="OK49" s="270"/>
      <c r="OL49" s="270"/>
      <c r="OM49" s="270"/>
      <c r="ON49" s="18"/>
      <c r="OO49" s="18"/>
      <c r="OP49" s="271"/>
      <c r="OQ49" s="457"/>
      <c r="OR49" s="414"/>
      <c r="OS49" s="270"/>
      <c r="OT49" s="270"/>
      <c r="OU49" s="270"/>
      <c r="OV49" s="18"/>
      <c r="OW49" s="18"/>
      <c r="OX49" s="271"/>
      <c r="OY49" s="457"/>
      <c r="OZ49" s="414"/>
      <c r="PA49" s="270"/>
      <c r="PB49" s="270"/>
      <c r="PC49" s="270"/>
      <c r="PD49" s="18"/>
      <c r="PE49" s="18"/>
      <c r="PF49" s="271"/>
      <c r="PG49" s="382"/>
      <c r="PH49" s="270"/>
      <c r="PI49" s="270"/>
      <c r="PJ49" s="270"/>
      <c r="PK49" s="18"/>
      <c r="PL49" s="18"/>
      <c r="PM49" s="271"/>
      <c r="PN49" s="457"/>
      <c r="PO49" s="414"/>
      <c r="PP49" s="270"/>
      <c r="PQ49" s="270"/>
      <c r="PR49" s="270"/>
      <c r="PS49" s="18"/>
      <c r="PT49" s="18"/>
      <c r="PU49" s="271"/>
      <c r="PV49" s="382"/>
      <c r="PW49" s="270"/>
      <c r="PX49" s="270"/>
      <c r="PY49" s="270"/>
      <c r="PZ49" s="18"/>
      <c r="QA49" s="18"/>
      <c r="QB49" s="271"/>
      <c r="QC49" s="382"/>
      <c r="QD49" s="270"/>
      <c r="QE49" s="270"/>
      <c r="QF49" s="270"/>
      <c r="QG49" s="18"/>
      <c r="QH49" s="18"/>
      <c r="QI49" s="271"/>
      <c r="QJ49" s="457"/>
      <c r="QK49" s="414"/>
      <c r="QL49" s="270"/>
      <c r="QM49" s="270"/>
      <c r="QN49" s="270"/>
      <c r="QO49" s="18"/>
      <c r="QP49" s="18"/>
      <c r="QQ49" s="271"/>
      <c r="QR49" s="382"/>
      <c r="QS49" s="270"/>
      <c r="QT49" s="270"/>
      <c r="QU49" s="270"/>
      <c r="QV49" s="18"/>
      <c r="QW49" s="18"/>
      <c r="QX49" s="271"/>
      <c r="QY49" s="457"/>
      <c r="QZ49" s="414"/>
      <c r="RA49" s="270"/>
      <c r="RB49" s="270"/>
      <c r="RC49" s="270"/>
      <c r="RD49" s="18"/>
      <c r="RE49" s="18"/>
      <c r="RF49" s="271"/>
      <c r="RG49" s="457"/>
      <c r="RH49" s="414"/>
      <c r="RI49" s="270"/>
      <c r="RJ49" s="270"/>
      <c r="RK49" s="270"/>
      <c r="RL49" s="18"/>
      <c r="RM49" s="18"/>
      <c r="RN49" s="271"/>
      <c r="RO49" s="382"/>
      <c r="RP49" s="270"/>
      <c r="RQ49" s="270"/>
      <c r="RR49" s="270"/>
      <c r="RS49" s="18"/>
      <c r="RT49" s="18"/>
      <c r="RU49" s="271"/>
      <c r="RV49" s="457"/>
      <c r="RW49" s="414"/>
      <c r="RX49" s="270"/>
      <c r="RY49" s="270"/>
      <c r="RZ49" s="270"/>
      <c r="SA49" s="18"/>
      <c r="SB49" s="18"/>
      <c r="SC49" s="271"/>
      <c r="SD49" s="457"/>
      <c r="SE49" s="414"/>
      <c r="SF49" s="270"/>
      <c r="SG49" s="270"/>
      <c r="SH49" s="270"/>
      <c r="SI49" s="18"/>
      <c r="SJ49" s="18"/>
      <c r="SK49" s="271"/>
      <c r="SL49" s="382"/>
      <c r="SM49" s="270"/>
      <c r="SN49" s="270"/>
      <c r="SO49" s="270"/>
      <c r="SP49" s="18"/>
      <c r="SQ49" s="18"/>
      <c r="SR49" s="271"/>
      <c r="SS49" s="382"/>
      <c r="ST49" s="270"/>
      <c r="SU49" s="270"/>
      <c r="SV49" s="270"/>
      <c r="SW49" s="18"/>
      <c r="SX49" s="18"/>
      <c r="SY49" s="271"/>
      <c r="SZ49" s="382"/>
      <c r="TA49" s="270"/>
      <c r="TB49" s="270"/>
      <c r="TC49" s="270"/>
      <c r="TD49" s="18"/>
      <c r="TE49" s="18"/>
      <c r="TF49" s="271"/>
      <c r="TG49" s="382"/>
      <c r="TH49" s="270"/>
      <c r="TI49" s="270"/>
      <c r="TJ49" s="270"/>
      <c r="TK49" s="18"/>
      <c r="TL49" s="18"/>
      <c r="TM49" s="271"/>
      <c r="TN49" s="382"/>
      <c r="TO49" s="270"/>
      <c r="TP49" s="270"/>
      <c r="TQ49" s="270"/>
      <c r="TR49" s="18"/>
      <c r="TS49" s="18"/>
      <c r="TT49" s="271"/>
      <c r="TU49" s="382"/>
      <c r="TV49" s="270"/>
      <c r="TW49" s="270"/>
      <c r="TX49" s="270"/>
      <c r="TY49" s="18"/>
      <c r="TZ49" s="18"/>
      <c r="UA49" s="271"/>
      <c r="UB49" s="457"/>
      <c r="UC49" s="414"/>
      <c r="UD49" s="270"/>
      <c r="UE49" s="270"/>
      <c r="UF49" s="270"/>
      <c r="UG49" s="18"/>
      <c r="UH49" s="18"/>
      <c r="UI49" s="271"/>
      <c r="UJ49" s="457"/>
      <c r="UK49" s="414"/>
      <c r="UL49" s="270"/>
      <c r="UM49" s="270"/>
      <c r="UN49" s="270"/>
      <c r="UO49" s="18"/>
      <c r="UP49" s="18"/>
      <c r="UQ49" s="271"/>
      <c r="UR49" s="457"/>
      <c r="US49" s="414"/>
      <c r="UT49" s="270"/>
      <c r="UU49" s="270"/>
      <c r="UV49" s="270"/>
      <c r="UW49" s="18"/>
      <c r="UX49" s="18"/>
      <c r="UY49" s="271"/>
      <c r="UZ49" s="457"/>
      <c r="VA49" s="414"/>
      <c r="VB49" s="270"/>
      <c r="VC49" s="270"/>
      <c r="VD49" s="270"/>
      <c r="VE49" s="18"/>
      <c r="VF49" s="18"/>
      <c r="VG49" s="271"/>
      <c r="VH49" s="457"/>
      <c r="VI49" s="414"/>
      <c r="VJ49" s="270"/>
      <c r="VK49" s="270"/>
      <c r="VL49" s="270"/>
      <c r="VM49" s="18"/>
      <c r="VN49" s="18"/>
      <c r="VO49" s="271"/>
      <c r="VP49" s="457"/>
      <c r="VQ49" s="414"/>
      <c r="VR49" s="270"/>
      <c r="VS49" s="270"/>
      <c r="VT49" s="270"/>
      <c r="VU49" s="18"/>
      <c r="VV49" s="18"/>
      <c r="VW49" s="271"/>
      <c r="VX49" s="382"/>
      <c r="VY49" s="270"/>
      <c r="VZ49" s="270"/>
      <c r="WA49" s="270"/>
      <c r="WB49" s="18"/>
      <c r="WC49" s="18"/>
      <c r="WD49" s="271"/>
      <c r="WE49" s="457"/>
      <c r="WF49" s="414"/>
      <c r="WG49" s="270"/>
      <c r="WH49" s="270"/>
      <c r="WI49" s="270"/>
      <c r="WJ49" s="18"/>
      <c r="WK49" s="18"/>
      <c r="WL49" s="271"/>
      <c r="WM49" s="457"/>
      <c r="WN49" s="414"/>
      <c r="WO49" s="270"/>
      <c r="WP49" s="270"/>
      <c r="WQ49" s="270"/>
      <c r="WR49" s="18"/>
      <c r="WS49" s="18"/>
      <c r="WT49" s="271"/>
      <c r="WU49" s="457"/>
      <c r="WV49" s="414"/>
      <c r="WW49" s="270"/>
      <c r="WX49" s="270"/>
      <c r="WY49" s="270"/>
      <c r="WZ49" s="18"/>
      <c r="XA49" s="18"/>
      <c r="XB49" s="271"/>
      <c r="XC49" s="428">
        <v>0</v>
      </c>
    </row>
    <row r="50" spans="1:630" outlineLevel="1" x14ac:dyDescent="0.25">
      <c r="A50" s="5"/>
      <c r="B50" s="5"/>
      <c r="C50" s="279"/>
      <c r="D50" s="280" t="s">
        <v>1725</v>
      </c>
      <c r="E50" s="444"/>
      <c r="F50" s="394">
        <f>SUMIF($C$18:$C$48,"Sunday",L18:L48)</f>
        <v>24</v>
      </c>
      <c r="G50" s="204" t="str">
        <f>IF(F50&gt;I8,"!! Too much hours planned vs CE !!","")</f>
        <v>!! Too much hours planned vs CE !!</v>
      </c>
      <c r="H50" s="3"/>
      <c r="I50" s="3"/>
      <c r="J50" s="3"/>
      <c r="K50" s="3"/>
      <c r="L50" s="215"/>
      <c r="M50" s="457"/>
      <c r="N50" s="415">
        <f>SUMIF($C$18:$C$48,"Sunday",T18:T48)</f>
        <v>0</v>
      </c>
      <c r="O50" s="204" t="str">
        <f>IF(N50&gt;Q8,"!! Too much hours planned vs CE !!","")</f>
        <v/>
      </c>
      <c r="P50" s="3"/>
      <c r="Q50" s="3"/>
      <c r="R50" s="3"/>
      <c r="S50" s="3"/>
      <c r="T50" s="215"/>
      <c r="U50" s="457"/>
      <c r="V50" s="415">
        <f>SUMIF($C$18:$C$48,"Sunday",AB18:AB48)</f>
        <v>0</v>
      </c>
      <c r="W50" s="204" t="str">
        <f>IF(V50&gt;Y8,"!! Too much hours planned vs CE !!","")</f>
        <v/>
      </c>
      <c r="X50" s="3"/>
      <c r="Y50" s="3"/>
      <c r="Z50" s="3"/>
      <c r="AA50" s="3"/>
      <c r="AB50" s="215"/>
      <c r="AC50" s="457"/>
      <c r="AD50" s="415">
        <f>SUMIF($C$18:$C$48,"Sunday",AJ18:AJ48)</f>
        <v>0</v>
      </c>
      <c r="AE50" s="204" t="str">
        <f>IF(AD50&gt;AG8,"!! Too much hours planned vs CE !!","")</f>
        <v/>
      </c>
      <c r="AF50" s="3"/>
      <c r="AG50" s="3"/>
      <c r="AH50" s="3"/>
      <c r="AI50" s="3"/>
      <c r="AJ50" s="215"/>
      <c r="AK50" s="457"/>
      <c r="AL50" s="415">
        <f>SUMIF($C$18:$C$48,"Sunday",AR18:AR48)</f>
        <v>0</v>
      </c>
      <c r="AM50" s="204" t="str">
        <f>IF(AL50&gt;AO8,"!! Too much hours planned vs CE !!","")</f>
        <v/>
      </c>
      <c r="AN50" s="3"/>
      <c r="AO50" s="3"/>
      <c r="AP50" s="3"/>
      <c r="AQ50" s="3"/>
      <c r="AR50" s="215"/>
      <c r="AS50" s="394">
        <f>SUMIF($C$18:$C$48,"Sunday",AY18:AY48)</f>
        <v>0</v>
      </c>
      <c r="AT50" s="204" t="str">
        <f>IF(AS50&gt;AV8,"!! Too much hours planned vs CE !!","")</f>
        <v/>
      </c>
      <c r="AU50" s="3"/>
      <c r="AV50" s="3"/>
      <c r="AW50" s="3"/>
      <c r="AX50" s="3"/>
      <c r="AY50" s="215"/>
      <c r="AZ50" s="457"/>
      <c r="BA50" s="415">
        <f>SUMIF($C$18:$C$48,"Sunday",BG18:BG48)</f>
        <v>0</v>
      </c>
      <c r="BB50" s="204" t="str">
        <f>IF(BA50&gt;BD8,"!! Too much hours planned vs CE !!","")</f>
        <v/>
      </c>
      <c r="BC50" s="3"/>
      <c r="BD50" s="3"/>
      <c r="BE50" s="3"/>
      <c r="BF50" s="3"/>
      <c r="BG50" s="215"/>
      <c r="BH50" s="415">
        <f>SUMIF($C$18:$C$48,"Sunday",BN18:BN48)</f>
        <v>0</v>
      </c>
      <c r="BI50" s="204" t="str">
        <f>IF(BH50&gt;BK8,"!! Too much hours planned vs CE !!","")</f>
        <v/>
      </c>
      <c r="BJ50" s="3"/>
      <c r="BK50" s="3"/>
      <c r="BL50" s="3"/>
      <c r="BM50" s="3"/>
      <c r="BN50" s="215"/>
      <c r="BO50" s="457"/>
      <c r="BP50" s="415">
        <f>SUMIF($C$18:$C$48,"Sunday",BV18:BV48)</f>
        <v>0</v>
      </c>
      <c r="BQ50" s="204" t="str">
        <f>IF(BP50&gt;BS8,"!! Too much hours planned vs CE !!","")</f>
        <v/>
      </c>
      <c r="BR50" s="3"/>
      <c r="BS50" s="3"/>
      <c r="BT50" s="3"/>
      <c r="BU50" s="3"/>
      <c r="BV50" s="215"/>
      <c r="BW50" s="457"/>
      <c r="BX50" s="415">
        <f>SUMIF($C$18:$C$48,"Sunday",CD18:CD48)</f>
        <v>0</v>
      </c>
      <c r="BY50" s="204" t="str">
        <f>IF(BX50&gt;CA8,"!! Too much hours planned vs CE !!","")</f>
        <v/>
      </c>
      <c r="BZ50" s="3"/>
      <c r="CA50" s="3"/>
      <c r="CB50" s="3"/>
      <c r="CC50" s="3"/>
      <c r="CD50" s="215"/>
      <c r="CE50" s="457"/>
      <c r="CF50" s="415">
        <f>SUMIF($C$18:$C$48,"Sunday",CL18:CL48)</f>
        <v>0</v>
      </c>
      <c r="CG50" s="204" t="str">
        <f>IF(CF50&gt;CI8,"!! Too much hours planned vs CE !!","")</f>
        <v/>
      </c>
      <c r="CH50" s="3"/>
      <c r="CI50" s="3"/>
      <c r="CJ50" s="3"/>
      <c r="CK50" s="3"/>
      <c r="CL50" s="215"/>
      <c r="CM50" s="457"/>
      <c r="CN50" s="415">
        <f>SUMIF($C$18:$C$48,"Sunday",CT18:CT48)</f>
        <v>0</v>
      </c>
      <c r="CO50" s="204" t="str">
        <f>IF(CN50&gt;CQ8,"!! Too much hours planned vs CE !!","")</f>
        <v/>
      </c>
      <c r="CP50" s="3"/>
      <c r="CQ50" s="3"/>
      <c r="CR50" s="3"/>
      <c r="CS50" s="3"/>
      <c r="CT50" s="215"/>
      <c r="CU50" s="457"/>
      <c r="CV50" s="415">
        <f>SUMIF($C$18:$C$48,"Sunday",DB18:DB48)</f>
        <v>0</v>
      </c>
      <c r="CW50" s="204" t="str">
        <f>IF(CV50&gt;CY8,"!! Too much hours planned vs CE !!","")</f>
        <v/>
      </c>
      <c r="CX50" s="3"/>
      <c r="CY50" s="3"/>
      <c r="CZ50" s="3"/>
      <c r="DA50" s="3"/>
      <c r="DB50" s="215"/>
      <c r="DC50" s="457"/>
      <c r="DD50" s="415">
        <f>SUMIF($C$18:$C$48,"Sunday",DJ18:DJ48)</f>
        <v>0</v>
      </c>
      <c r="DE50" s="204" t="str">
        <f>IF(DD50&gt;DG8,"!! Too much hours planned vs CE !!","")</f>
        <v/>
      </c>
      <c r="DF50" s="3"/>
      <c r="DG50" s="3"/>
      <c r="DH50" s="3"/>
      <c r="DI50" s="3"/>
      <c r="DJ50" s="215"/>
      <c r="DK50" s="457"/>
      <c r="DL50" s="415">
        <f>SUMIF($C$18:$C$48,"Sunday",DR18:DR48)</f>
        <v>0</v>
      </c>
      <c r="DM50" s="204" t="str">
        <f>IF(DL50&gt;DO8,"!! Too much hours planned vs CE !!","")</f>
        <v/>
      </c>
      <c r="DN50" s="3"/>
      <c r="DO50" s="3"/>
      <c r="DP50" s="3"/>
      <c r="DQ50" s="3"/>
      <c r="DR50" s="215"/>
      <c r="DS50" s="457"/>
      <c r="DT50" s="415">
        <f>SUMIF($C$18:$C$48,"Sunday",DZ18:DZ48)</f>
        <v>0</v>
      </c>
      <c r="DU50" s="204" t="str">
        <f>IF(DT50&gt;DW8,"!! Too much hours planned vs CE !!","")</f>
        <v/>
      </c>
      <c r="DV50" s="3"/>
      <c r="DW50" s="3"/>
      <c r="DX50" s="3"/>
      <c r="DY50" s="3"/>
      <c r="DZ50" s="215"/>
      <c r="EA50" s="457"/>
      <c r="EB50" s="415">
        <f>SUMIF($C$18:$C$48,"Sunday",EH18:EH48)</f>
        <v>0</v>
      </c>
      <c r="EC50" s="204" t="str">
        <f>IF(EB50&gt;EE8,"!! Too much hours planned vs CE !!","")</f>
        <v/>
      </c>
      <c r="ED50" s="3"/>
      <c r="EE50" s="3"/>
      <c r="EF50" s="3"/>
      <c r="EG50" s="3"/>
      <c r="EH50" s="215"/>
      <c r="EI50" s="457"/>
      <c r="EJ50" s="415">
        <f>SUMIF($C$18:$C$48,"Sunday",EP18:EP48)</f>
        <v>0</v>
      </c>
      <c r="EK50" s="204" t="str">
        <f>IF(EJ50&gt;EM8,"!! Too much hours planned vs CE !!","")</f>
        <v/>
      </c>
      <c r="EL50" s="3"/>
      <c r="EM50" s="3"/>
      <c r="EN50" s="3"/>
      <c r="EO50" s="3"/>
      <c r="EP50" s="215"/>
      <c r="EQ50" s="457"/>
      <c r="ER50" s="415">
        <f>SUMIF($C$18:$C$48,"Sunday",EX18:EX48)</f>
        <v>0</v>
      </c>
      <c r="ES50" s="204" t="str">
        <f>IF(ER50&gt;EU8,"!! Too much hours planned vs CE !!","")</f>
        <v/>
      </c>
      <c r="ET50" s="3"/>
      <c r="EU50" s="3"/>
      <c r="EV50" s="3"/>
      <c r="EW50" s="3"/>
      <c r="EX50" s="215"/>
      <c r="EY50" s="457"/>
      <c r="EZ50" s="415">
        <f>SUMIF($C$18:$C$48,"Sunday",FF18:FF48)</f>
        <v>20</v>
      </c>
      <c r="FA50" s="204" t="str">
        <f>IF(EZ50&gt;FC8,"!! Too much hours planned vs CE !!","")</f>
        <v>!! Too much hours planned vs CE !!</v>
      </c>
      <c r="FB50" s="3"/>
      <c r="FC50" s="3"/>
      <c r="FD50" s="3"/>
      <c r="FE50" s="3"/>
      <c r="FF50" s="215"/>
      <c r="FG50" s="457"/>
      <c r="FH50" s="415">
        <f>SUMIF($C$18:$C$48,"Sunday",FN18:FN48)</f>
        <v>0</v>
      </c>
      <c r="FI50" s="204" t="str">
        <f>IF(FH50&gt;FK8,"!! Too much hours planned vs CE !!","")</f>
        <v/>
      </c>
      <c r="FJ50" s="3"/>
      <c r="FK50" s="3"/>
      <c r="FL50" s="3"/>
      <c r="FM50" s="3"/>
      <c r="FN50" s="215"/>
      <c r="FO50" s="457"/>
      <c r="FP50" s="415">
        <f>SUMIF($C$18:$C$48,"Sunday",FV18:FV48)</f>
        <v>0</v>
      </c>
      <c r="FQ50" s="204" t="str">
        <f>IF(FP50&gt;FS8,"!! Too much hours planned vs CE !!","")</f>
        <v/>
      </c>
      <c r="FR50" s="3"/>
      <c r="FS50" s="3"/>
      <c r="FT50" s="3"/>
      <c r="FU50" s="3"/>
      <c r="FV50" s="215"/>
      <c r="FW50" s="457"/>
      <c r="FX50" s="415">
        <f>SUMIF($C$18:$C$48,"Sunday",GD18:GD48)</f>
        <v>0</v>
      </c>
      <c r="FY50" s="204" t="str">
        <f>IF(FX50&gt;GA8,"!! Too much hours planned vs CE !!","")</f>
        <v/>
      </c>
      <c r="FZ50" s="3"/>
      <c r="GA50" s="3"/>
      <c r="GB50" s="3"/>
      <c r="GC50" s="3"/>
      <c r="GD50" s="215"/>
      <c r="GE50" s="394">
        <f>SUMIF($C$18:$C$48,"Sunday",GK18:GK48)</f>
        <v>0</v>
      </c>
      <c r="GF50" s="204" t="str">
        <f>IF(GE50&gt;GH8,"!! Too much hours planned vs CE !!","")</f>
        <v/>
      </c>
      <c r="GG50" s="3"/>
      <c r="GH50" s="3"/>
      <c r="GI50" s="3"/>
      <c r="GJ50" s="3"/>
      <c r="GK50" s="215"/>
      <c r="GL50" s="394">
        <f>SUMIF($C$18:$C$48,"Sunday",GR18:GR48)</f>
        <v>0</v>
      </c>
      <c r="GM50" s="204" t="str">
        <f>IF(GL50&gt;GO8,"!! Too much hours planned vs CE !!","")</f>
        <v/>
      </c>
      <c r="GN50" s="3"/>
      <c r="GO50" s="3"/>
      <c r="GP50" s="3"/>
      <c r="GQ50" s="3"/>
      <c r="GR50" s="215"/>
      <c r="GS50" s="394">
        <f>SUMIF($C$18:$C$48,"Sunday",GY18:GY48)</f>
        <v>0</v>
      </c>
      <c r="GT50" s="204" t="str">
        <f>IF(GS50&gt;GV8,"!! Too much hours planned vs CE !!","")</f>
        <v/>
      </c>
      <c r="GU50" s="3"/>
      <c r="GV50" s="3"/>
      <c r="GW50" s="3"/>
      <c r="GX50" s="3"/>
      <c r="GY50" s="215"/>
      <c r="GZ50" s="457"/>
      <c r="HA50" s="415">
        <f>SUMIF($C$18:$C$48,"Sunday",HG18:HG48)</f>
        <v>0</v>
      </c>
      <c r="HB50" s="204" t="str">
        <f>IF(HA50&gt;HD8,"!! Too much hours planned vs CE !!","")</f>
        <v/>
      </c>
      <c r="HC50" s="3"/>
      <c r="HD50" s="3"/>
      <c r="HE50" s="3"/>
      <c r="HF50" s="3"/>
      <c r="HG50" s="215"/>
      <c r="HH50" s="457"/>
      <c r="HI50" s="415">
        <f>SUMIF($C$18:$C$48,"Sunday",HO18:HO48)</f>
        <v>0</v>
      </c>
      <c r="HJ50" s="204" t="str">
        <f>IF(HI50&gt;HL8,"!! Too much hours planned vs CE !!","")</f>
        <v/>
      </c>
      <c r="HK50" s="3"/>
      <c r="HL50" s="3"/>
      <c r="HM50" s="3"/>
      <c r="HN50" s="3"/>
      <c r="HO50" s="215"/>
      <c r="HP50" s="457"/>
      <c r="HQ50" s="415">
        <f>SUMIF($C$18:$C$48,"Sunday",HW18:HW48)</f>
        <v>0</v>
      </c>
      <c r="HR50" s="204" t="str">
        <f>IF(HQ50&gt;HT8,"!! Too much hours planned vs CE !!","")</f>
        <v/>
      </c>
      <c r="HS50" s="3"/>
      <c r="HT50" s="3"/>
      <c r="HU50" s="3"/>
      <c r="HV50" s="3"/>
      <c r="HW50" s="215"/>
      <c r="HX50" s="457"/>
      <c r="HY50" s="415">
        <f>SUMIF($C$18:$C$48,"Sunday",IE18:IE48)</f>
        <v>0</v>
      </c>
      <c r="HZ50" s="204" t="str">
        <f>IF(HY50&gt;IB8,"!! Too much hours planned vs CE !!","")</f>
        <v/>
      </c>
      <c r="IA50" s="3"/>
      <c r="IB50" s="3"/>
      <c r="IC50" s="3"/>
      <c r="ID50" s="3"/>
      <c r="IE50" s="215"/>
      <c r="IF50" s="457"/>
      <c r="IG50" s="415">
        <f>SUMIF($C$18:$C$48,"Sunday",IM18:IM48)</f>
        <v>0</v>
      </c>
      <c r="IH50" s="204" t="str">
        <f>IF(IG50&gt;IJ8,"!! Too much hours planned vs CE !!","")</f>
        <v/>
      </c>
      <c r="II50" s="3"/>
      <c r="IJ50" s="3"/>
      <c r="IK50" s="3"/>
      <c r="IL50" s="3"/>
      <c r="IM50" s="215"/>
      <c r="IN50" s="457"/>
      <c r="IO50" s="415">
        <f>SUMIF($C$18:$C$48,"Sunday",IU18:IU48)</f>
        <v>0</v>
      </c>
      <c r="IP50" s="204" t="str">
        <f>IF(IO50&gt;IR8,"!! Too much hours planned vs CE !!","")</f>
        <v/>
      </c>
      <c r="IQ50" s="3"/>
      <c r="IR50" s="3"/>
      <c r="IS50" s="3"/>
      <c r="IT50" s="3"/>
      <c r="IU50" s="215"/>
      <c r="IV50" s="457"/>
      <c r="IW50" s="415">
        <f>SUMIF($C$18:$C$48,"Sunday",JC18:JC48)</f>
        <v>0</v>
      </c>
      <c r="IX50" s="204" t="str">
        <f>IF(IW50&gt;IZ8,"!! Too much hours planned vs CE !!","")</f>
        <v/>
      </c>
      <c r="IY50" s="3"/>
      <c r="IZ50" s="3"/>
      <c r="JA50" s="3"/>
      <c r="JB50" s="3"/>
      <c r="JC50" s="215"/>
      <c r="JD50" s="457"/>
      <c r="JE50" s="415">
        <f>SUMIF($C$18:$C$48,"Sunday",JK18:JK48)</f>
        <v>0</v>
      </c>
      <c r="JF50" s="204" t="str">
        <f>IF(JE50&gt;JH8,"!! Too much hours planned vs CE !!","")</f>
        <v/>
      </c>
      <c r="JG50" s="3"/>
      <c r="JH50" s="3"/>
      <c r="JI50" s="3"/>
      <c r="JJ50" s="3"/>
      <c r="JK50" s="215"/>
      <c r="JL50" s="457"/>
      <c r="JM50" s="415">
        <f>SUMIF($C$18:$C$48,"Sunday",JS18:JS48)</f>
        <v>0</v>
      </c>
      <c r="JN50" s="204" t="str">
        <f>IF(JM50&gt;JP8,"!! Too much hours planned vs CE !!","")</f>
        <v/>
      </c>
      <c r="JO50" s="3"/>
      <c r="JP50" s="3"/>
      <c r="JQ50" s="3"/>
      <c r="JR50" s="3"/>
      <c r="JS50" s="215"/>
      <c r="JT50" s="457"/>
      <c r="JU50" s="415">
        <f>SUMIF($C$18:$C$48,"Sunday",KA18:KA48)</f>
        <v>0</v>
      </c>
      <c r="JV50" s="204" t="str">
        <f>IF(JU50&gt;JX8,"!! Too much hours planned vs CE !!","")</f>
        <v/>
      </c>
      <c r="JW50" s="3"/>
      <c r="JX50" s="3"/>
      <c r="JY50" s="3"/>
      <c r="JZ50" s="3"/>
      <c r="KA50" s="215"/>
      <c r="KB50" s="457"/>
      <c r="KC50" s="415">
        <f>SUMIF($C$18:$C$48,"Sunday",KI18:KI48)</f>
        <v>16</v>
      </c>
      <c r="KD50" s="204" t="str">
        <f>IF(KC50&gt;KF8,"!! Too much hours planned vs CE !!","")</f>
        <v/>
      </c>
      <c r="KE50" s="3"/>
      <c r="KF50" s="3"/>
      <c r="KG50" s="3"/>
      <c r="KH50" s="3"/>
      <c r="KI50" s="215"/>
      <c r="KJ50" s="394">
        <f>SUMIF($C$18:$C$48,"Sunday",KP18:KP48)</f>
        <v>0</v>
      </c>
      <c r="KK50" s="204" t="str">
        <f>IF(KJ50&gt;KM8,"!! Too much hours planned vs CE !!","")</f>
        <v/>
      </c>
      <c r="KL50" s="3"/>
      <c r="KM50" s="3"/>
      <c r="KN50" s="3"/>
      <c r="KO50" s="3"/>
      <c r="KP50" s="215"/>
      <c r="KQ50" s="394">
        <f>SUMIF($C$18:$C$48,"Sunday",KW18:KW48)</f>
        <v>0</v>
      </c>
      <c r="KR50" s="204" t="str">
        <f>IF(KQ50&gt;KT8,"!! Too much hours planned vs CE !!","")</f>
        <v/>
      </c>
      <c r="KS50" s="3"/>
      <c r="KT50" s="3"/>
      <c r="KU50" s="3"/>
      <c r="KV50" s="3"/>
      <c r="KW50" s="215"/>
      <c r="KX50" s="394">
        <f>SUMIF($C$18:$C$48,"Sunday",LD18:LD48)</f>
        <v>0</v>
      </c>
      <c r="KY50" s="204" t="str">
        <f>IF(KX50&gt;LA8,"!! Too much hours planned vs CE !!","")</f>
        <v/>
      </c>
      <c r="KZ50" s="3"/>
      <c r="LA50" s="3"/>
      <c r="LB50" s="3"/>
      <c r="LC50" s="3"/>
      <c r="LD50" s="215"/>
      <c r="LE50" s="394">
        <f>SUMIF($C$18:$C$48,"Sunday",LK18:LK48)</f>
        <v>0</v>
      </c>
      <c r="LF50" s="204" t="str">
        <f>IF(LE50&gt;LH8,"!! Too much hours planned vs CE !!","")</f>
        <v/>
      </c>
      <c r="LG50" s="3"/>
      <c r="LH50" s="3"/>
      <c r="LI50" s="3"/>
      <c r="LJ50" s="3"/>
      <c r="LK50" s="215"/>
      <c r="LL50" s="394">
        <f>SUMIF($C$18:$C$48,"Sunday",LR18:LR48)</f>
        <v>0</v>
      </c>
      <c r="LM50" s="204" t="str">
        <f>IF(LL50&gt;LO8,"!! Too much hours planned vs CE !!","")</f>
        <v/>
      </c>
      <c r="LN50" s="3"/>
      <c r="LO50" s="3"/>
      <c r="LP50" s="3"/>
      <c r="LQ50" s="3"/>
      <c r="LR50" s="215"/>
      <c r="LS50" s="394">
        <f>SUMIF($C$18:$C$48,"Sunday",LY18:LY48)</f>
        <v>0</v>
      </c>
      <c r="LT50" s="204" t="str">
        <f>IF(LS50&gt;LV8,"!! Too much hours planned vs CE !!","")</f>
        <v/>
      </c>
      <c r="LU50" s="3"/>
      <c r="LV50" s="3"/>
      <c r="LW50" s="3"/>
      <c r="LX50" s="3"/>
      <c r="LY50" s="215"/>
      <c r="LZ50" s="394">
        <f>SUMIF($C$18:$C$48,"Sunday",MF18:MF48)</f>
        <v>0</v>
      </c>
      <c r="MA50" s="204" t="str">
        <f>IF(LZ50&gt;MC8,"!! Too much hours planned vs CE !!","")</f>
        <v/>
      </c>
      <c r="MB50" s="3"/>
      <c r="MC50" s="3"/>
      <c r="MD50" s="3"/>
      <c r="ME50" s="3"/>
      <c r="MF50" s="215"/>
      <c r="MG50" s="457"/>
      <c r="MH50" s="415">
        <f>SUMIF($C$18:$C$48,"Sunday",MN18:MN48)</f>
        <v>0</v>
      </c>
      <c r="MI50" s="204" t="str">
        <f>IF(MH50&gt;MK8,"!! Too much hours planned vs CE !!","")</f>
        <v/>
      </c>
      <c r="MJ50" s="3"/>
      <c r="MK50" s="3"/>
      <c r="ML50" s="3"/>
      <c r="MM50" s="3"/>
      <c r="MN50" s="215"/>
      <c r="MO50" s="415">
        <f>SUMIF($C$18:$C$48,"Sunday",MU18:MU48)</f>
        <v>0</v>
      </c>
      <c r="MP50" s="204" t="str">
        <f>IF(MO50&gt;MR8,"!! Too much hours planned vs CE !!","")</f>
        <v/>
      </c>
      <c r="MQ50" s="3"/>
      <c r="MR50" s="3"/>
      <c r="MS50" s="3"/>
      <c r="MT50" s="3"/>
      <c r="MU50" s="215"/>
      <c r="MV50" s="457"/>
      <c r="MW50" s="415">
        <f>SUMIF($C$18:$C$48,"Sunday",NC18:NC48)</f>
        <v>0</v>
      </c>
      <c r="MX50" s="204" t="str">
        <f>IF(MW50&gt;MZ8,"!! Too much hours planned vs CE !!","")</f>
        <v/>
      </c>
      <c r="MY50" s="3"/>
      <c r="MZ50" s="3"/>
      <c r="NA50" s="3"/>
      <c r="NB50" s="3"/>
      <c r="NC50" s="215"/>
      <c r="ND50" s="457"/>
      <c r="NE50" s="415">
        <f>SUMIF($C$18:$C$48,"Sunday",NK18:NK48)</f>
        <v>0</v>
      </c>
      <c r="NF50" s="204" t="str">
        <f>IF(NE50&gt;NH8,"!! Too much hours planned vs CE !!","")</f>
        <v/>
      </c>
      <c r="NG50" s="3"/>
      <c r="NH50" s="3"/>
      <c r="NI50" s="3"/>
      <c r="NJ50" s="3"/>
      <c r="NK50" s="215"/>
      <c r="NL50" s="457"/>
      <c r="NM50" s="415">
        <f>SUMIF($C$18:$C$48,"Sunday",NS18:NS48)</f>
        <v>0</v>
      </c>
      <c r="NN50" s="204" t="str">
        <f>IF(NM50&gt;NP8,"!! Too much hours planned vs CE !!","")</f>
        <v/>
      </c>
      <c r="NO50" s="3"/>
      <c r="NP50" s="3"/>
      <c r="NQ50" s="3"/>
      <c r="NR50" s="3"/>
      <c r="NS50" s="215"/>
      <c r="NT50" s="394">
        <f>SUMIF($C$18:$C$48,"Sunday",NZ18:NZ48)</f>
        <v>0</v>
      </c>
      <c r="NU50" s="204" t="str">
        <f>IF(NT50&gt;NW8,"!! Too much hours planned vs CE !!","")</f>
        <v/>
      </c>
      <c r="NV50" s="3"/>
      <c r="NW50" s="3"/>
      <c r="NX50" s="3"/>
      <c r="NY50" s="3"/>
      <c r="NZ50" s="215"/>
      <c r="OA50" s="457"/>
      <c r="OB50" s="415">
        <f>SUMIF($C$18:$C$48,"Sunday",OH18:OH48)</f>
        <v>0</v>
      </c>
      <c r="OC50" s="204" t="str">
        <f>IF(OB50&gt;OE8,"!! Too much hours planned vs CE !!","")</f>
        <v/>
      </c>
      <c r="OD50" s="3"/>
      <c r="OE50" s="3"/>
      <c r="OF50" s="3"/>
      <c r="OG50" s="3"/>
      <c r="OH50" s="215"/>
      <c r="OI50" s="457"/>
      <c r="OJ50" s="415">
        <f>SUMIF($C$18:$C$48,"Sunday",OP18:OP48)</f>
        <v>0</v>
      </c>
      <c r="OK50" s="204" t="str">
        <f>IF(OJ50&gt;OM8,"!! Too much hours planned vs CE !!","")</f>
        <v/>
      </c>
      <c r="OL50" s="3"/>
      <c r="OM50" s="3"/>
      <c r="ON50" s="3"/>
      <c r="OO50" s="3"/>
      <c r="OP50" s="215"/>
      <c r="OQ50" s="457"/>
      <c r="OR50" s="415">
        <f>SUMIF($C$18:$C$48,"Sunday",OX18:OX48)</f>
        <v>0</v>
      </c>
      <c r="OS50" s="204" t="str">
        <f>IF(OR50&gt;OU8,"!! Too much hours planned vs CE !!","")</f>
        <v/>
      </c>
      <c r="OT50" s="3"/>
      <c r="OU50" s="3"/>
      <c r="OV50" s="3"/>
      <c r="OW50" s="3"/>
      <c r="OX50" s="215"/>
      <c r="OY50" s="457"/>
      <c r="OZ50" s="415">
        <f>SUMIF($C$18:$C$48,"Sunday",PF18:PF48)</f>
        <v>0</v>
      </c>
      <c r="PA50" s="204" t="str">
        <f>IF(OZ50&gt;PC8,"!! Too much hours planned vs CE !!","")</f>
        <v/>
      </c>
      <c r="PB50" s="3"/>
      <c r="PC50" s="3"/>
      <c r="PD50" s="3"/>
      <c r="PE50" s="3"/>
      <c r="PF50" s="215"/>
      <c r="PG50" s="394">
        <f>SUMIF($C$18:$C$48,"Sunday",PM18:PM48)</f>
        <v>0</v>
      </c>
      <c r="PH50" s="204" t="str">
        <f>IF(PG50&gt;PJ8,"!! Too much hours planned vs CE !!","")</f>
        <v/>
      </c>
      <c r="PI50" s="3"/>
      <c r="PJ50" s="3"/>
      <c r="PK50" s="3"/>
      <c r="PL50" s="3"/>
      <c r="PM50" s="215"/>
      <c r="PN50" s="457"/>
      <c r="PO50" s="415">
        <f>SUMIF($C$18:$C$48,"Sunday",PU18:PU48)</f>
        <v>0</v>
      </c>
      <c r="PP50" s="204" t="str">
        <f>IF(PO50&gt;PR8,"!! Too much hours planned vs CE !!","")</f>
        <v/>
      </c>
      <c r="PQ50" s="3"/>
      <c r="PR50" s="3"/>
      <c r="PS50" s="3"/>
      <c r="PT50" s="3"/>
      <c r="PU50" s="215"/>
      <c r="PV50" s="394">
        <f>SUMIF($C$18:$C$48,"Sunday",QB18:QB48)</f>
        <v>28</v>
      </c>
      <c r="PW50" s="204" t="str">
        <f>IF(PV50&gt;PY8,"!! Too much hours planned vs CE !!","")</f>
        <v/>
      </c>
      <c r="PX50" s="3"/>
      <c r="PY50" s="3"/>
      <c r="PZ50" s="3"/>
      <c r="QA50" s="3"/>
      <c r="QB50" s="215"/>
      <c r="QC50" s="394">
        <f>SUMIF($C$18:$C$48,"Sunday",QI18:QI48)</f>
        <v>0</v>
      </c>
      <c r="QD50" s="204" t="str">
        <f>IF(QC50&gt;QF8,"!! Too much hours planned vs CE !!","")</f>
        <v/>
      </c>
      <c r="QE50" s="3"/>
      <c r="QF50" s="3"/>
      <c r="QG50" s="3"/>
      <c r="QH50" s="3"/>
      <c r="QI50" s="215"/>
      <c r="QJ50" s="457"/>
      <c r="QK50" s="415">
        <f>SUMIF($C$18:$C$48,"Sunday",QQ18:QQ48)</f>
        <v>0</v>
      </c>
      <c r="QL50" s="204" t="str">
        <f>IF(QK50&gt;QN8,"!! Too much hours planned vs CE !!","")</f>
        <v/>
      </c>
      <c r="QM50" s="3"/>
      <c r="QN50" s="3"/>
      <c r="QO50" s="3"/>
      <c r="QP50" s="3"/>
      <c r="QQ50" s="215"/>
      <c r="QR50" s="394">
        <f>SUMIF($C$18:$C$48,"Sunday",QX18:QX48)</f>
        <v>0</v>
      </c>
      <c r="QS50" s="204" t="str">
        <f>IF(QR50&gt;QU8,"!! Too much hours planned vs CE !!","")</f>
        <v/>
      </c>
      <c r="QT50" s="3"/>
      <c r="QU50" s="3"/>
      <c r="QV50" s="3"/>
      <c r="QW50" s="3"/>
      <c r="QX50" s="215"/>
      <c r="QY50" s="457"/>
      <c r="QZ50" s="415">
        <f>SUMIF($C$18:$C$48,"Sunday",RF18:RF48)</f>
        <v>0</v>
      </c>
      <c r="RA50" s="204" t="str">
        <f>IF(QZ50&gt;RC8,"!! Too much hours planned vs CE !!","")</f>
        <v/>
      </c>
      <c r="RB50" s="3"/>
      <c r="RC50" s="3"/>
      <c r="RD50" s="3"/>
      <c r="RE50" s="3"/>
      <c r="RF50" s="215"/>
      <c r="RG50" s="457"/>
      <c r="RH50" s="415">
        <f>SUMIF($C$18:$C$48,"Sunday",RN18:RN48)</f>
        <v>0</v>
      </c>
      <c r="RI50" s="204" t="str">
        <f>IF(RH50&gt;RK8,"!! Too much hours planned vs CE !!","")</f>
        <v/>
      </c>
      <c r="RJ50" s="3"/>
      <c r="RK50" s="3"/>
      <c r="RL50" s="3"/>
      <c r="RM50" s="3"/>
      <c r="RN50" s="215"/>
      <c r="RO50" s="394">
        <f>SUMIF($C$18:$C$48,"Sunday",RU18:RU48)</f>
        <v>0</v>
      </c>
      <c r="RP50" s="204" t="str">
        <f>IF(RO50&gt;RR8,"!! Too much hours planned vs CE !!","")</f>
        <v/>
      </c>
      <c r="RQ50" s="3"/>
      <c r="RR50" s="3"/>
      <c r="RS50" s="3"/>
      <c r="RT50" s="3"/>
      <c r="RU50" s="215"/>
      <c r="RV50" s="457"/>
      <c r="RW50" s="415">
        <f>SUMIF($C$18:$C$48,"Sunday",SC18:SC48)</f>
        <v>0</v>
      </c>
      <c r="RX50" s="204" t="str">
        <f>IF(RW50&gt;RZ8,"!! Too much hours planned vs CE !!","")</f>
        <v/>
      </c>
      <c r="RY50" s="3"/>
      <c r="RZ50" s="3"/>
      <c r="SA50" s="3"/>
      <c r="SB50" s="3"/>
      <c r="SC50" s="215"/>
      <c r="SD50" s="457"/>
      <c r="SE50" s="415">
        <f>SUMIF($C$18:$C$48,"Sunday",SK18:SK48)</f>
        <v>0</v>
      </c>
      <c r="SF50" s="204" t="str">
        <f>IF(SE50&gt;SH8,"!! Too much hours planned vs CE !!","")</f>
        <v/>
      </c>
      <c r="SG50" s="3"/>
      <c r="SH50" s="3"/>
      <c r="SI50" s="3"/>
      <c r="SJ50" s="3"/>
      <c r="SK50" s="215"/>
      <c r="SL50" s="394">
        <f>SUMIF($C$18:$C$48,"Sunday",SR18:SR48)</f>
        <v>0</v>
      </c>
      <c r="SM50" s="204" t="str">
        <f>IF(SL50&gt;SO8,"!! Too much hours planned vs CE !!","")</f>
        <v/>
      </c>
      <c r="SN50" s="3"/>
      <c r="SO50" s="3"/>
      <c r="SP50" s="3"/>
      <c r="SQ50" s="3"/>
      <c r="SR50" s="215"/>
      <c r="SS50" s="394">
        <f>SUMIF($C$18:$C$48,"Sunday",SY18:SY48)</f>
        <v>0</v>
      </c>
      <c r="ST50" s="204" t="str">
        <f>IF(SS50&gt;SV8,"!! Too much hours planned vs CE !!","")</f>
        <v/>
      </c>
      <c r="SU50" s="3"/>
      <c r="SV50" s="3"/>
      <c r="SW50" s="3"/>
      <c r="SX50" s="3"/>
      <c r="SY50" s="215"/>
      <c r="SZ50" s="394">
        <f>SUMIF($C$18:$C$48,"Sunday",TF18:TF48)</f>
        <v>0</v>
      </c>
      <c r="TA50" s="204" t="str">
        <f>IF(SZ50&gt;TC8,"!! Too much hours planned vs CE !!","")</f>
        <v/>
      </c>
      <c r="TB50" s="3"/>
      <c r="TC50" s="3"/>
      <c r="TD50" s="3"/>
      <c r="TE50" s="3"/>
      <c r="TF50" s="215"/>
      <c r="TG50" s="394">
        <f>SUMIF($C$18:$C$48,"Sunday",TM18:TM48)</f>
        <v>0</v>
      </c>
      <c r="TH50" s="204" t="str">
        <f>IF(TG50&gt;TJ8,"!! Too much hours planned vs CE !!","")</f>
        <v/>
      </c>
      <c r="TI50" s="3"/>
      <c r="TJ50" s="3"/>
      <c r="TK50" s="3"/>
      <c r="TL50" s="3"/>
      <c r="TM50" s="215"/>
      <c r="TN50" s="394">
        <f>SUMIF($C$18:$C$48,"Sunday",TT18:TT48)</f>
        <v>0</v>
      </c>
      <c r="TO50" s="204" t="str">
        <f>IF(TN50&gt;TQ8,"!! Too much hours planned vs CE !!","")</f>
        <v/>
      </c>
      <c r="TP50" s="3"/>
      <c r="TQ50" s="3"/>
      <c r="TR50" s="3"/>
      <c r="TS50" s="3"/>
      <c r="TT50" s="215"/>
      <c r="TU50" s="394">
        <f>SUMIF($C$18:$C$48,"Sunday",UA18:UA48)</f>
        <v>0</v>
      </c>
      <c r="TV50" s="204" t="str">
        <f>IF(TU50&gt;TX8,"!! Too much hours planned vs CE !!","")</f>
        <v/>
      </c>
      <c r="TW50" s="3"/>
      <c r="TX50" s="3"/>
      <c r="TY50" s="3"/>
      <c r="TZ50" s="3"/>
      <c r="UA50" s="215"/>
      <c r="UB50" s="457"/>
      <c r="UC50" s="415">
        <f>SUMIF($C$18:$C$48,"Sunday",UI18:UI48)</f>
        <v>0</v>
      </c>
      <c r="UD50" s="204" t="str">
        <f>IF(UC50&gt;UF8,"!! Too much hours planned vs CE !!","")</f>
        <v/>
      </c>
      <c r="UE50" s="3"/>
      <c r="UF50" s="3"/>
      <c r="UG50" s="3"/>
      <c r="UH50" s="3"/>
      <c r="UI50" s="215"/>
      <c r="UJ50" s="457"/>
      <c r="UK50" s="415">
        <f>SUMIF($C$18:$C$48,"Sunday",UQ18:UQ48)</f>
        <v>0</v>
      </c>
      <c r="UL50" s="204" t="str">
        <f>IF(UK50&gt;UN8,"!! Too much hours planned vs CE !!","")</f>
        <v/>
      </c>
      <c r="UM50" s="3"/>
      <c r="UN50" s="3"/>
      <c r="UO50" s="3"/>
      <c r="UP50" s="3"/>
      <c r="UQ50" s="215"/>
      <c r="UR50" s="457"/>
      <c r="US50" s="415">
        <f>SUMIF($C$18:$C$48,"Sunday",UY18:UY48)</f>
        <v>0</v>
      </c>
      <c r="UT50" s="204" t="str">
        <f>IF(US50&gt;UV8,"!! Too much hours planned vs CE !!","")</f>
        <v/>
      </c>
      <c r="UU50" s="3"/>
      <c r="UV50" s="3"/>
      <c r="UW50" s="3"/>
      <c r="UX50" s="3"/>
      <c r="UY50" s="215"/>
      <c r="UZ50" s="457"/>
      <c r="VA50" s="415">
        <f>SUMIF($C$18:$C$48,"Sunday",VG18:VG48)</f>
        <v>0</v>
      </c>
      <c r="VB50" s="204" t="str">
        <f>IF(VA50&gt;VD8,"!! Too much hours planned vs CE !!","")</f>
        <v/>
      </c>
      <c r="VC50" s="3"/>
      <c r="VD50" s="3"/>
      <c r="VE50" s="3"/>
      <c r="VF50" s="3"/>
      <c r="VG50" s="215"/>
      <c r="VH50" s="457"/>
      <c r="VI50" s="415">
        <f>SUMIF($C$18:$C$48,"Sunday",VO18:VO48)</f>
        <v>0</v>
      </c>
      <c r="VJ50" s="204" t="str">
        <f>IF(VI50&gt;VL8,"!! Too much hours planned vs CE !!","")</f>
        <v/>
      </c>
      <c r="VK50" s="3"/>
      <c r="VL50" s="3"/>
      <c r="VM50" s="3"/>
      <c r="VN50" s="3"/>
      <c r="VO50" s="215"/>
      <c r="VP50" s="457"/>
      <c r="VQ50" s="415">
        <f>SUMIF($C$18:$C$48,"Sunday",VW18:VW48)</f>
        <v>0</v>
      </c>
      <c r="VR50" s="204" t="str">
        <f>IF(VQ50&gt;VT8,"!! Too much hours planned vs CE !!","")</f>
        <v/>
      </c>
      <c r="VS50" s="3"/>
      <c r="VT50" s="3"/>
      <c r="VU50" s="3"/>
      <c r="VV50" s="3"/>
      <c r="VW50" s="215"/>
      <c r="VX50" s="394">
        <f>SUMIF($C$18:$C$48,"Sunday",WD18:WD48)</f>
        <v>0</v>
      </c>
      <c r="VY50" s="204" t="str">
        <f>IF(VX50&gt;WA8,"!! Too much hours planned vs CE !!","")</f>
        <v/>
      </c>
      <c r="VZ50" s="3"/>
      <c r="WA50" s="3"/>
      <c r="WB50" s="3"/>
      <c r="WC50" s="3"/>
      <c r="WD50" s="215"/>
      <c r="WE50" s="457"/>
      <c r="WF50" s="415">
        <f>SUMIF($C$18:$C$48,"Sunday",WL18:WL48)</f>
        <v>0</v>
      </c>
      <c r="WG50" s="204" t="str">
        <f>IF(WF50&gt;WI8,"!! Too much hours planned vs CE !!","")</f>
        <v/>
      </c>
      <c r="WH50" s="3"/>
      <c r="WI50" s="3"/>
      <c r="WJ50" s="3"/>
      <c r="WK50" s="3"/>
      <c r="WL50" s="215"/>
      <c r="WM50" s="457"/>
      <c r="WN50" s="415">
        <f>SUMIF($C$18:$C$48,"Sunday",WT18:WT48)</f>
        <v>0</v>
      </c>
      <c r="WO50" s="204" t="str">
        <f>IF(WN50&gt;WQ8,"!! Too much hours planned vs CE !!","")</f>
        <v/>
      </c>
      <c r="WP50" s="3"/>
      <c r="WQ50" s="3"/>
      <c r="WR50" s="3"/>
      <c r="WS50" s="3"/>
      <c r="WT50" s="215"/>
      <c r="WU50" s="457"/>
      <c r="WV50" s="415">
        <f>SUMIF($C$18:$C$48,"Sunday",XB18:XB48)</f>
        <v>0</v>
      </c>
      <c r="WW50" s="204" t="str">
        <f>IF(WV50&gt;WY8,"!! Too much hours planned vs CE !!","")</f>
        <v/>
      </c>
      <c r="WX50" s="3"/>
      <c r="WY50" s="3"/>
      <c r="WZ50" s="3"/>
      <c r="XA50" s="3"/>
      <c r="XB50" s="215"/>
      <c r="XC50" s="428">
        <v>0</v>
      </c>
    </row>
    <row r="51" spans="1:630" outlineLevel="1" x14ac:dyDescent="0.25">
      <c r="A51" s="5"/>
      <c r="B51" s="5"/>
      <c r="C51" s="281"/>
      <c r="D51" s="282" t="s">
        <v>1726</v>
      </c>
      <c r="E51" s="444"/>
      <c r="F51" s="395">
        <f>SUM(L18:L48)-F50</f>
        <v>88</v>
      </c>
      <c r="G51" s="204" t="str">
        <f>IF(F51&gt;I7,"!! Too much hours planned vs CE !!","")</f>
        <v/>
      </c>
      <c r="H51" s="3"/>
      <c r="I51" s="3"/>
      <c r="J51" s="3"/>
      <c r="K51" s="3"/>
      <c r="L51" s="215"/>
      <c r="M51" s="457"/>
      <c r="N51" s="416">
        <f>SUM(T18:T48)-N50</f>
        <v>0</v>
      </c>
      <c r="O51" s="204" t="str">
        <f>IF(N51&gt;Q7,"!! Too much hours planned vs CE !!","")</f>
        <v/>
      </c>
      <c r="P51" s="3"/>
      <c r="Q51" s="3"/>
      <c r="R51" s="3"/>
      <c r="S51" s="3"/>
      <c r="T51" s="215"/>
      <c r="U51" s="457"/>
      <c r="V51" s="416">
        <f>SUM(AB18:AB48)-V50</f>
        <v>0</v>
      </c>
      <c r="W51" s="204" t="str">
        <f>IF(V51&gt;Y7,"!! Too much hours planned vs CE !!","")</f>
        <v/>
      </c>
      <c r="X51" s="3"/>
      <c r="Y51" s="3"/>
      <c r="Z51" s="3"/>
      <c r="AA51" s="3"/>
      <c r="AB51" s="215"/>
      <c r="AC51" s="457"/>
      <c r="AD51" s="416">
        <f>SUM(AJ18:AJ48)-AD50</f>
        <v>0</v>
      </c>
      <c r="AE51" s="204" t="str">
        <f>IF(AD51&gt;AG7,"!! Too much hours planned vs CE !!","")</f>
        <v/>
      </c>
      <c r="AF51" s="3"/>
      <c r="AG51" s="3"/>
      <c r="AH51" s="3"/>
      <c r="AI51" s="3"/>
      <c r="AJ51" s="215"/>
      <c r="AK51" s="457"/>
      <c r="AL51" s="416">
        <f>SUM(AR18:AR48)-AL50</f>
        <v>0</v>
      </c>
      <c r="AM51" s="204" t="str">
        <f>IF(AL51&gt;AO7,"!! Too much hours planned vs CE !!","")</f>
        <v/>
      </c>
      <c r="AN51" s="3"/>
      <c r="AO51" s="3"/>
      <c r="AP51" s="3"/>
      <c r="AQ51" s="3"/>
      <c r="AR51" s="215"/>
      <c r="AS51" s="395">
        <f>SUM(AY18:AY48)-AS50</f>
        <v>0</v>
      </c>
      <c r="AT51" s="204" t="str">
        <f>IF(AS51&gt;AV7,"!! Too much hours planned vs CE !!","")</f>
        <v/>
      </c>
      <c r="AU51" s="3"/>
      <c r="AV51" s="3"/>
      <c r="AW51" s="3"/>
      <c r="AX51" s="3"/>
      <c r="AY51" s="215"/>
      <c r="AZ51" s="457"/>
      <c r="BA51" s="416">
        <f>SUM(BG18:BG48)-BA50</f>
        <v>0</v>
      </c>
      <c r="BB51" s="204" t="str">
        <f>IF(BA51&gt;BD7,"!! Too much hours planned vs CE !!","")</f>
        <v/>
      </c>
      <c r="BC51" s="3"/>
      <c r="BD51" s="3"/>
      <c r="BE51" s="3"/>
      <c r="BF51" s="3"/>
      <c r="BG51" s="215"/>
      <c r="BH51" s="416">
        <f>SUM(BN18:BN48)-BH50</f>
        <v>0</v>
      </c>
      <c r="BI51" s="204" t="str">
        <f>IF(BH51&gt;BK7,"!! Too much hours planned vs CE !!","")</f>
        <v/>
      </c>
      <c r="BJ51" s="3"/>
      <c r="BK51" s="3"/>
      <c r="BL51" s="3"/>
      <c r="BM51" s="3"/>
      <c r="BN51" s="215"/>
      <c r="BO51" s="457"/>
      <c r="BP51" s="416">
        <f>SUM(BV18:BV48)-BP50</f>
        <v>0</v>
      </c>
      <c r="BQ51" s="204" t="str">
        <f>IF(BP51&gt;BS7,"!! Too much hours planned vs CE !!","")</f>
        <v/>
      </c>
      <c r="BR51" s="3"/>
      <c r="BS51" s="3"/>
      <c r="BT51" s="3"/>
      <c r="BU51" s="3"/>
      <c r="BV51" s="215"/>
      <c r="BW51" s="457"/>
      <c r="BX51" s="416">
        <f>SUM(CD18:CD48)-BX50</f>
        <v>0</v>
      </c>
      <c r="BY51" s="204" t="str">
        <f>IF(BX51&gt;CA7,"!! Too much hours planned vs CE !!","")</f>
        <v/>
      </c>
      <c r="BZ51" s="3"/>
      <c r="CA51" s="3"/>
      <c r="CB51" s="3"/>
      <c r="CC51" s="3"/>
      <c r="CD51" s="215"/>
      <c r="CE51" s="457"/>
      <c r="CF51" s="416">
        <f>SUM(CL18:CL48)-CF50</f>
        <v>0</v>
      </c>
      <c r="CG51" s="204" t="str">
        <f>IF(CF51&gt;CI7,"!! Too much hours planned vs CE !!","")</f>
        <v/>
      </c>
      <c r="CH51" s="3"/>
      <c r="CI51" s="3"/>
      <c r="CJ51" s="3"/>
      <c r="CK51" s="3"/>
      <c r="CL51" s="215"/>
      <c r="CM51" s="457"/>
      <c r="CN51" s="416">
        <f>SUM(CT18:CT48)-CN50</f>
        <v>0</v>
      </c>
      <c r="CO51" s="204" t="str">
        <f>IF(CN51&gt;CQ7,"!! Too much hours planned vs CE !!","")</f>
        <v/>
      </c>
      <c r="CP51" s="3"/>
      <c r="CQ51" s="3"/>
      <c r="CR51" s="3"/>
      <c r="CS51" s="3"/>
      <c r="CT51" s="215"/>
      <c r="CU51" s="457"/>
      <c r="CV51" s="416">
        <f>SUM(DB18:DB48)-CV50</f>
        <v>0</v>
      </c>
      <c r="CW51" s="204" t="str">
        <f>IF(CV51&gt;CY7,"!! Too much hours planned vs CE !!","")</f>
        <v/>
      </c>
      <c r="CX51" s="3"/>
      <c r="CY51" s="3"/>
      <c r="CZ51" s="3"/>
      <c r="DA51" s="3"/>
      <c r="DB51" s="215"/>
      <c r="DC51" s="457"/>
      <c r="DD51" s="416">
        <f>SUM(DJ18:DJ48)-DD50</f>
        <v>0</v>
      </c>
      <c r="DE51" s="204" t="str">
        <f>IF(DD51&gt;DG7,"!! Too much hours planned vs CE !!","")</f>
        <v/>
      </c>
      <c r="DF51" s="3"/>
      <c r="DG51" s="3"/>
      <c r="DH51" s="3"/>
      <c r="DI51" s="3"/>
      <c r="DJ51" s="215"/>
      <c r="DK51" s="457"/>
      <c r="DL51" s="416">
        <f>SUM(DR18:DR48)-DL50</f>
        <v>0</v>
      </c>
      <c r="DM51" s="204" t="str">
        <f>IF(DL51&gt;DO7,"!! Too much hours planned vs CE !!","")</f>
        <v/>
      </c>
      <c r="DN51" s="3"/>
      <c r="DO51" s="3"/>
      <c r="DP51" s="3"/>
      <c r="DQ51" s="3"/>
      <c r="DR51" s="215"/>
      <c r="DS51" s="457"/>
      <c r="DT51" s="416">
        <f>SUM(DZ18:DZ48)-DT50</f>
        <v>0</v>
      </c>
      <c r="DU51" s="204" t="str">
        <f>IF(DT51&gt;DW7,"!! Too much hours planned vs CE !!","")</f>
        <v/>
      </c>
      <c r="DV51" s="3"/>
      <c r="DW51" s="3"/>
      <c r="DX51" s="3"/>
      <c r="DY51" s="3"/>
      <c r="DZ51" s="215"/>
      <c r="EA51" s="457"/>
      <c r="EB51" s="416">
        <f>SUM(EH18:EH48)-EB50</f>
        <v>20</v>
      </c>
      <c r="EC51" s="204" t="str">
        <f>IF(EB51&gt;EE7,"!! Too much hours planned vs CE !!","")</f>
        <v/>
      </c>
      <c r="ED51" s="3"/>
      <c r="EE51" s="3"/>
      <c r="EF51" s="3"/>
      <c r="EG51" s="3"/>
      <c r="EH51" s="215"/>
      <c r="EI51" s="457"/>
      <c r="EJ51" s="416">
        <f>SUM(EP18:EP48)-EJ50</f>
        <v>0</v>
      </c>
      <c r="EK51" s="204" t="str">
        <f>IF(EJ51&gt;EM7,"!! Too much hours planned vs CE !!","")</f>
        <v/>
      </c>
      <c r="EL51" s="3"/>
      <c r="EM51" s="3"/>
      <c r="EN51" s="3"/>
      <c r="EO51" s="3"/>
      <c r="EP51" s="215"/>
      <c r="EQ51" s="457"/>
      <c r="ER51" s="416">
        <f>SUM(EX18:EX48)-ER50</f>
        <v>0</v>
      </c>
      <c r="ES51" s="204" t="str">
        <f>IF(ER51&gt;EU7,"!! Too much hours planned vs CE !!","")</f>
        <v/>
      </c>
      <c r="ET51" s="3"/>
      <c r="EU51" s="3"/>
      <c r="EV51" s="3"/>
      <c r="EW51" s="3"/>
      <c r="EX51" s="215"/>
      <c r="EY51" s="457"/>
      <c r="EZ51" s="416">
        <f>SUM(FF18:FF48)-EZ50</f>
        <v>150</v>
      </c>
      <c r="FA51" s="204" t="str">
        <f>IF(EZ51&gt;FC7,"!! Too much hours planned vs CE !!","")</f>
        <v/>
      </c>
      <c r="FB51" s="3"/>
      <c r="FC51" s="3"/>
      <c r="FD51" s="3"/>
      <c r="FE51" s="3"/>
      <c r="FF51" s="215"/>
      <c r="FG51" s="457"/>
      <c r="FH51" s="416">
        <f>SUM(FN18:FN48)-FH50</f>
        <v>0</v>
      </c>
      <c r="FI51" s="204" t="str">
        <f>IF(FH51&gt;FK7,"!! Too much hours planned vs CE !!","")</f>
        <v/>
      </c>
      <c r="FJ51" s="3"/>
      <c r="FK51" s="3"/>
      <c r="FL51" s="3"/>
      <c r="FM51" s="3"/>
      <c r="FN51" s="215"/>
      <c r="FO51" s="457"/>
      <c r="FP51" s="416">
        <f>SUM(FV18:FV48)-FP50</f>
        <v>0</v>
      </c>
      <c r="FQ51" s="204" t="str">
        <f>IF(FP51&gt;FS7,"!! Too much hours planned vs CE !!","")</f>
        <v/>
      </c>
      <c r="FR51" s="3"/>
      <c r="FS51" s="3"/>
      <c r="FT51" s="3"/>
      <c r="FU51" s="3"/>
      <c r="FV51" s="215"/>
      <c r="FW51" s="457"/>
      <c r="FX51" s="416">
        <f>SUM(GD18:GD48)-FX50</f>
        <v>0</v>
      </c>
      <c r="FY51" s="204" t="str">
        <f>IF(FX51&gt;GA7,"!! Too much hours planned vs CE !!","")</f>
        <v/>
      </c>
      <c r="FZ51" s="3"/>
      <c r="GA51" s="3"/>
      <c r="GB51" s="3"/>
      <c r="GC51" s="3"/>
      <c r="GD51" s="215"/>
      <c r="GE51" s="395">
        <f>SUM(GK18:GK48)-GE50</f>
        <v>0</v>
      </c>
      <c r="GF51" s="204" t="str">
        <f>IF(GE51&gt;GH7,"!! Too much hours planned vs CE !!","")</f>
        <v/>
      </c>
      <c r="GG51" s="3"/>
      <c r="GH51" s="3"/>
      <c r="GI51" s="3"/>
      <c r="GJ51" s="3"/>
      <c r="GK51" s="215"/>
      <c r="GL51" s="395">
        <f>SUM(GR18:GR48)-GL50</f>
        <v>0</v>
      </c>
      <c r="GM51" s="204" t="str">
        <f>IF(GL51&gt;GO7,"!! Too much hours planned vs CE !!","")</f>
        <v/>
      </c>
      <c r="GN51" s="3"/>
      <c r="GO51" s="3"/>
      <c r="GP51" s="3"/>
      <c r="GQ51" s="3"/>
      <c r="GR51" s="215"/>
      <c r="GS51" s="395">
        <f>SUM(GY18:GY48)-GS50</f>
        <v>0</v>
      </c>
      <c r="GT51" s="204" t="str">
        <f>IF(GS51&gt;GV7,"!! Too much hours planned vs CE !!","")</f>
        <v/>
      </c>
      <c r="GU51" s="3"/>
      <c r="GV51" s="3"/>
      <c r="GW51" s="3"/>
      <c r="GX51" s="3"/>
      <c r="GY51" s="215"/>
      <c r="GZ51" s="457"/>
      <c r="HA51" s="416">
        <f>SUM(HG18:HG48)-HA50</f>
        <v>0</v>
      </c>
      <c r="HB51" s="204" t="str">
        <f>IF(HA51&gt;HD7,"!! Too much hours planned vs CE !!","")</f>
        <v/>
      </c>
      <c r="HC51" s="3"/>
      <c r="HD51" s="3"/>
      <c r="HE51" s="3"/>
      <c r="HF51" s="3"/>
      <c r="HG51" s="215"/>
      <c r="HH51" s="457"/>
      <c r="HI51" s="416">
        <f>SUM(HO18:HO48)-HI50</f>
        <v>0</v>
      </c>
      <c r="HJ51" s="204" t="str">
        <f>IF(HI51&gt;HL7,"!! Too much hours planned vs CE !!","")</f>
        <v/>
      </c>
      <c r="HK51" s="3"/>
      <c r="HL51" s="3"/>
      <c r="HM51" s="3"/>
      <c r="HN51" s="3"/>
      <c r="HO51" s="215"/>
      <c r="HP51" s="457"/>
      <c r="HQ51" s="416">
        <f>SUM(HW18:HW48)-HQ50</f>
        <v>4</v>
      </c>
      <c r="HR51" s="204" t="str">
        <f>IF(HQ51&gt;HT7,"!! Too much hours planned vs CE !!","")</f>
        <v/>
      </c>
      <c r="HS51" s="3"/>
      <c r="HT51" s="3"/>
      <c r="HU51" s="3"/>
      <c r="HV51" s="3"/>
      <c r="HW51" s="215"/>
      <c r="HX51" s="457"/>
      <c r="HY51" s="416">
        <f>SUM(IE18:IE48)-HY50</f>
        <v>0</v>
      </c>
      <c r="HZ51" s="204" t="str">
        <f>IF(HY51&gt;IB7,"!! Too much hours planned vs CE !!","")</f>
        <v/>
      </c>
      <c r="IA51" s="3"/>
      <c r="IB51" s="3"/>
      <c r="IC51" s="3"/>
      <c r="ID51" s="3"/>
      <c r="IE51" s="215"/>
      <c r="IF51" s="457"/>
      <c r="IG51" s="416">
        <f>SUM(IM18:IM48)-IG50</f>
        <v>0</v>
      </c>
      <c r="IH51" s="204" t="str">
        <f>IF(IG51&gt;IJ7,"!! Too much hours planned vs CE !!","")</f>
        <v/>
      </c>
      <c r="II51" s="3"/>
      <c r="IJ51" s="3"/>
      <c r="IK51" s="3"/>
      <c r="IL51" s="3"/>
      <c r="IM51" s="215"/>
      <c r="IN51" s="457"/>
      <c r="IO51" s="416">
        <f>SUM(IU18:IU48)-IO50</f>
        <v>0</v>
      </c>
      <c r="IP51" s="204" t="str">
        <f>IF(IO51&gt;IR7,"!! Too much hours planned vs CE !!","")</f>
        <v/>
      </c>
      <c r="IQ51" s="3"/>
      <c r="IR51" s="3"/>
      <c r="IS51" s="3"/>
      <c r="IT51" s="3"/>
      <c r="IU51" s="215"/>
      <c r="IV51" s="457"/>
      <c r="IW51" s="416">
        <f>SUM(JC18:JC48)-IW50</f>
        <v>0</v>
      </c>
      <c r="IX51" s="204" t="str">
        <f>IF(IW51&gt;IZ7,"!! Too much hours planned vs CE !!","")</f>
        <v/>
      </c>
      <c r="IY51" s="3"/>
      <c r="IZ51" s="3"/>
      <c r="JA51" s="3"/>
      <c r="JB51" s="3"/>
      <c r="JC51" s="215"/>
      <c r="JD51" s="457"/>
      <c r="JE51" s="416">
        <f>SUM(JK18:JK48)-JE50</f>
        <v>0</v>
      </c>
      <c r="JF51" s="204" t="str">
        <f>IF(JE51&gt;JH7,"!! Too much hours planned vs CE !!","")</f>
        <v/>
      </c>
      <c r="JG51" s="3"/>
      <c r="JH51" s="3"/>
      <c r="JI51" s="3"/>
      <c r="JJ51" s="3"/>
      <c r="JK51" s="215"/>
      <c r="JL51" s="457"/>
      <c r="JM51" s="416">
        <f>SUM(JS18:JS48)-JM50</f>
        <v>0</v>
      </c>
      <c r="JN51" s="204" t="str">
        <f>IF(JM51&gt;JP7,"!! Too much hours planned vs CE !!","")</f>
        <v/>
      </c>
      <c r="JO51" s="3"/>
      <c r="JP51" s="3"/>
      <c r="JQ51" s="3"/>
      <c r="JR51" s="3"/>
      <c r="JS51" s="215"/>
      <c r="JT51" s="457"/>
      <c r="JU51" s="416">
        <f>SUM(KA18:KA48)-JU50</f>
        <v>0</v>
      </c>
      <c r="JV51" s="204" t="str">
        <f>IF(JU51&gt;JX7,"!! Too much hours planned vs CE !!","")</f>
        <v/>
      </c>
      <c r="JW51" s="3"/>
      <c r="JX51" s="3"/>
      <c r="JY51" s="3"/>
      <c r="JZ51" s="3"/>
      <c r="KA51" s="215"/>
      <c r="KB51" s="457"/>
      <c r="KC51" s="416">
        <f>SUM(KI18:KI48)-KC50</f>
        <v>144</v>
      </c>
      <c r="KD51" s="204" t="str">
        <f>IF(KC51&gt;KF7,"!! Too much hours planned vs CE !!","")</f>
        <v/>
      </c>
      <c r="KE51" s="3"/>
      <c r="KF51" s="3"/>
      <c r="KG51" s="3"/>
      <c r="KH51" s="3"/>
      <c r="KI51" s="215"/>
      <c r="KJ51" s="395">
        <f>SUM(KP18:KP48)-KJ50</f>
        <v>0</v>
      </c>
      <c r="KK51" s="204" t="str">
        <f>IF(KJ51&gt;KM7,"!! Too much hours planned vs CE !!","")</f>
        <v/>
      </c>
      <c r="KL51" s="3"/>
      <c r="KM51" s="3"/>
      <c r="KN51" s="3"/>
      <c r="KO51" s="3"/>
      <c r="KP51" s="215"/>
      <c r="KQ51" s="395">
        <f>SUM(KW18:KW48)-KQ50</f>
        <v>0</v>
      </c>
      <c r="KR51" s="204" t="str">
        <f>IF(KQ51&gt;KT7,"!! Too much hours planned vs CE !!","")</f>
        <v/>
      </c>
      <c r="KS51" s="3"/>
      <c r="KT51" s="3"/>
      <c r="KU51" s="3"/>
      <c r="KV51" s="3"/>
      <c r="KW51" s="215"/>
      <c r="KX51" s="395">
        <f>SUM(LD18:LD48)-KX50</f>
        <v>0</v>
      </c>
      <c r="KY51" s="204" t="str">
        <f>IF(KX51&gt;LA7,"!! Too much hours planned vs CE !!","")</f>
        <v/>
      </c>
      <c r="KZ51" s="3"/>
      <c r="LA51" s="3"/>
      <c r="LB51" s="3"/>
      <c r="LC51" s="3"/>
      <c r="LD51" s="215"/>
      <c r="LE51" s="395">
        <f>SUM(LK18:LK48)-LE50</f>
        <v>0</v>
      </c>
      <c r="LF51" s="204" t="str">
        <f>IF(LE51&gt;LH7,"!! Too much hours planned vs CE !!","")</f>
        <v/>
      </c>
      <c r="LG51" s="3"/>
      <c r="LH51" s="3"/>
      <c r="LI51" s="3"/>
      <c r="LJ51" s="3"/>
      <c r="LK51" s="215"/>
      <c r="LL51" s="395">
        <f>SUM(LR18:LR48)-LL50</f>
        <v>0</v>
      </c>
      <c r="LM51" s="204" t="str">
        <f>IF(LL51&gt;LO7,"!! Too much hours planned vs CE !!","")</f>
        <v/>
      </c>
      <c r="LN51" s="3"/>
      <c r="LO51" s="3"/>
      <c r="LP51" s="3"/>
      <c r="LQ51" s="3"/>
      <c r="LR51" s="215"/>
      <c r="LS51" s="395">
        <f>SUM(LY18:LY48)-LS50</f>
        <v>0</v>
      </c>
      <c r="LT51" s="204" t="str">
        <f>IF(LS51&gt;LV7,"!! Too much hours planned vs CE !!","")</f>
        <v/>
      </c>
      <c r="LU51" s="3"/>
      <c r="LV51" s="3"/>
      <c r="LW51" s="3"/>
      <c r="LX51" s="3"/>
      <c r="LY51" s="215"/>
      <c r="LZ51" s="395">
        <f>SUM(MF18:MF48)-LZ50</f>
        <v>0</v>
      </c>
      <c r="MA51" s="204" t="str">
        <f>IF(LZ51&gt;MC7,"!! Too much hours planned vs CE !!","")</f>
        <v/>
      </c>
      <c r="MB51" s="3"/>
      <c r="MC51" s="3"/>
      <c r="MD51" s="3"/>
      <c r="ME51" s="3"/>
      <c r="MF51" s="215"/>
      <c r="MG51" s="457"/>
      <c r="MH51" s="416">
        <f>SUM(MN18:MN48)-MH50</f>
        <v>0</v>
      </c>
      <c r="MI51" s="204" t="str">
        <f>IF(MH51&gt;MK7,"!! Too much hours planned vs CE !!","")</f>
        <v/>
      </c>
      <c r="MJ51" s="3"/>
      <c r="MK51" s="3"/>
      <c r="ML51" s="3"/>
      <c r="MM51" s="3"/>
      <c r="MN51" s="215"/>
      <c r="MO51" s="416">
        <f>SUM(MU18:MU48)-MO50</f>
        <v>0</v>
      </c>
      <c r="MP51" s="204" t="str">
        <f>IF(MO51&gt;MR7,"!! Too much hours planned vs CE !!","")</f>
        <v/>
      </c>
      <c r="MQ51" s="3"/>
      <c r="MR51" s="3"/>
      <c r="MS51" s="3"/>
      <c r="MT51" s="3"/>
      <c r="MU51" s="215"/>
      <c r="MV51" s="457"/>
      <c r="MW51" s="416">
        <f>SUM(NC18:NC48)-MW50</f>
        <v>0</v>
      </c>
      <c r="MX51" s="204" t="str">
        <f>IF(MW51&gt;MZ7,"!! Too much hours planned vs CE !!","")</f>
        <v/>
      </c>
      <c r="MY51" s="3"/>
      <c r="MZ51" s="3"/>
      <c r="NA51" s="3"/>
      <c r="NB51" s="3"/>
      <c r="NC51" s="215"/>
      <c r="ND51" s="457"/>
      <c r="NE51" s="416">
        <f>SUM(NK18:NK48)-NE50</f>
        <v>0</v>
      </c>
      <c r="NF51" s="204" t="str">
        <f>IF(NE51&gt;NH7,"!! Too much hours planned vs CE !!","")</f>
        <v/>
      </c>
      <c r="NG51" s="3"/>
      <c r="NH51" s="3"/>
      <c r="NI51" s="3"/>
      <c r="NJ51" s="3"/>
      <c r="NK51" s="215"/>
      <c r="NL51" s="457"/>
      <c r="NM51" s="416">
        <f>SUM(NS18:NS48)-NM50</f>
        <v>0</v>
      </c>
      <c r="NN51" s="204" t="str">
        <f>IF(NM51&gt;NP7,"!! Too much hours planned vs CE !!","")</f>
        <v/>
      </c>
      <c r="NO51" s="3"/>
      <c r="NP51" s="3"/>
      <c r="NQ51" s="3"/>
      <c r="NR51" s="3"/>
      <c r="NS51" s="215"/>
      <c r="NT51" s="395">
        <f>SUM(NZ18:NZ48)-NT50</f>
        <v>0</v>
      </c>
      <c r="NU51" s="204" t="str">
        <f>IF(NT51&gt;NW7,"!! Too much hours planned vs CE !!","")</f>
        <v/>
      </c>
      <c r="NV51" s="3"/>
      <c r="NW51" s="3"/>
      <c r="NX51" s="3"/>
      <c r="NY51" s="3"/>
      <c r="NZ51" s="215"/>
      <c r="OA51" s="457"/>
      <c r="OB51" s="416">
        <f>SUM(OH18:OH48)-OB50</f>
        <v>0</v>
      </c>
      <c r="OC51" s="204" t="str">
        <f>IF(OB51&gt;OE7,"!! Too much hours planned vs CE !!","")</f>
        <v/>
      </c>
      <c r="OD51" s="3"/>
      <c r="OE51" s="3"/>
      <c r="OF51" s="3"/>
      <c r="OG51" s="3"/>
      <c r="OH51" s="215"/>
      <c r="OI51" s="457"/>
      <c r="OJ51" s="416">
        <f>SUM(OP18:OP48)-OJ50</f>
        <v>0</v>
      </c>
      <c r="OK51" s="204" t="str">
        <f>IF(OJ51&gt;OM7,"!! Too much hours planned vs CE !!","")</f>
        <v/>
      </c>
      <c r="OL51" s="3"/>
      <c r="OM51" s="3"/>
      <c r="ON51" s="3"/>
      <c r="OO51" s="3"/>
      <c r="OP51" s="215"/>
      <c r="OQ51" s="457"/>
      <c r="OR51" s="416">
        <f>SUM(OX18:OX48)-OR50</f>
        <v>0</v>
      </c>
      <c r="OS51" s="204" t="str">
        <f>IF(OR51&gt;OU7,"!! Too much hours planned vs CE !!","")</f>
        <v/>
      </c>
      <c r="OT51" s="3"/>
      <c r="OU51" s="3"/>
      <c r="OV51" s="3"/>
      <c r="OW51" s="3"/>
      <c r="OX51" s="215"/>
      <c r="OY51" s="457"/>
      <c r="OZ51" s="416">
        <f>SUM(PF18:PF48)-OZ50</f>
        <v>0</v>
      </c>
      <c r="PA51" s="204" t="str">
        <f>IF(OZ51&gt;PC7,"!! Too much hours planned vs CE !!","")</f>
        <v/>
      </c>
      <c r="PB51" s="3"/>
      <c r="PC51" s="3"/>
      <c r="PD51" s="3"/>
      <c r="PE51" s="3"/>
      <c r="PF51" s="215"/>
      <c r="PG51" s="395">
        <f>SUM(PM18:PM48)-PG50</f>
        <v>0</v>
      </c>
      <c r="PH51" s="204" t="str">
        <f>IF(PG51&gt;PJ7,"!! Too much hours planned vs CE !!","")</f>
        <v/>
      </c>
      <c r="PI51" s="3"/>
      <c r="PJ51" s="3"/>
      <c r="PK51" s="3"/>
      <c r="PL51" s="3"/>
      <c r="PM51" s="215"/>
      <c r="PN51" s="457"/>
      <c r="PO51" s="416">
        <f>SUM(PU18:PU48)-PO50</f>
        <v>0</v>
      </c>
      <c r="PP51" s="204" t="str">
        <f>IF(PO51&gt;PR7,"!! Too much hours planned vs CE !!","")</f>
        <v/>
      </c>
      <c r="PQ51" s="3"/>
      <c r="PR51" s="3"/>
      <c r="PS51" s="3"/>
      <c r="PT51" s="3"/>
      <c r="PU51" s="215"/>
      <c r="PV51" s="395">
        <f>SUM(QB18:QB48)-PV50</f>
        <v>112</v>
      </c>
      <c r="PW51" s="204" t="str">
        <f>IF(PV51&gt;PY7,"!! Too much hours planned vs CE !!","")</f>
        <v/>
      </c>
      <c r="PX51" s="3"/>
      <c r="PY51" s="3"/>
      <c r="PZ51" s="3"/>
      <c r="QA51" s="3"/>
      <c r="QB51" s="215"/>
      <c r="QC51" s="395">
        <f>SUM(QI18:QI48)-QC50</f>
        <v>0</v>
      </c>
      <c r="QD51" s="204" t="str">
        <f>IF(QC51&gt;QF7,"!! Too much hours planned vs CE !!","")</f>
        <v/>
      </c>
      <c r="QE51" s="3"/>
      <c r="QF51" s="3"/>
      <c r="QG51" s="3"/>
      <c r="QH51" s="3"/>
      <c r="QI51" s="215"/>
      <c r="QJ51" s="457"/>
      <c r="QK51" s="416">
        <f>SUM(QQ18:QQ48)-QK50</f>
        <v>0</v>
      </c>
      <c r="QL51" s="204" t="str">
        <f>IF(QK51&gt;QN7,"!! Too much hours planned vs CE !!","")</f>
        <v/>
      </c>
      <c r="QM51" s="3"/>
      <c r="QN51" s="3"/>
      <c r="QO51" s="3"/>
      <c r="QP51" s="3"/>
      <c r="QQ51" s="215"/>
      <c r="QR51" s="395">
        <f>SUM(QX18:QX48)-QR50</f>
        <v>0</v>
      </c>
      <c r="QS51" s="204" t="str">
        <f>IF(QR51&gt;QU7,"!! Too much hours planned vs CE !!","")</f>
        <v/>
      </c>
      <c r="QT51" s="3"/>
      <c r="QU51" s="3"/>
      <c r="QV51" s="3"/>
      <c r="QW51" s="3"/>
      <c r="QX51" s="215"/>
      <c r="QY51" s="457"/>
      <c r="QZ51" s="416">
        <f>SUM(RF18:RF48)-QZ50</f>
        <v>0</v>
      </c>
      <c r="RA51" s="204" t="str">
        <f>IF(QZ51&gt;RC7,"!! Too much hours planned vs CE !!","")</f>
        <v/>
      </c>
      <c r="RB51" s="3"/>
      <c r="RC51" s="3"/>
      <c r="RD51" s="3"/>
      <c r="RE51" s="3"/>
      <c r="RF51" s="215"/>
      <c r="RG51" s="457"/>
      <c r="RH51" s="416">
        <f>SUM(RN18:RN48)-RH50</f>
        <v>0</v>
      </c>
      <c r="RI51" s="204" t="str">
        <f>IF(RH51&gt;RK7,"!! Too much hours planned vs CE !!","")</f>
        <v/>
      </c>
      <c r="RJ51" s="3"/>
      <c r="RK51" s="3"/>
      <c r="RL51" s="3"/>
      <c r="RM51" s="3"/>
      <c r="RN51" s="215"/>
      <c r="RO51" s="395">
        <f>SUM(RU18:RU48)-RO50</f>
        <v>0</v>
      </c>
      <c r="RP51" s="204" t="str">
        <f>IF(RO51&gt;RR7,"!! Too much hours planned vs CE !!","")</f>
        <v/>
      </c>
      <c r="RQ51" s="3"/>
      <c r="RR51" s="3"/>
      <c r="RS51" s="3"/>
      <c r="RT51" s="3"/>
      <c r="RU51" s="215"/>
      <c r="RV51" s="457"/>
      <c r="RW51" s="416">
        <f>SUM(SC18:SC48)-RW50</f>
        <v>0</v>
      </c>
      <c r="RX51" s="204" t="str">
        <f>IF(RW51&gt;RZ7,"!! Too much hours planned vs CE !!","")</f>
        <v/>
      </c>
      <c r="RY51" s="3"/>
      <c r="RZ51" s="3"/>
      <c r="SA51" s="3"/>
      <c r="SB51" s="3"/>
      <c r="SC51" s="215"/>
      <c r="SD51" s="457"/>
      <c r="SE51" s="416">
        <f>SUM(SK18:SK48)-SE50</f>
        <v>0</v>
      </c>
      <c r="SF51" s="204" t="str">
        <f>IF(SE51&gt;SH7,"!! Too much hours planned vs CE !!","")</f>
        <v/>
      </c>
      <c r="SG51" s="3"/>
      <c r="SH51" s="3"/>
      <c r="SI51" s="3"/>
      <c r="SJ51" s="3"/>
      <c r="SK51" s="215"/>
      <c r="SL51" s="395">
        <f>SUM(SR18:SR48)-SL50</f>
        <v>0</v>
      </c>
      <c r="SM51" s="204" t="str">
        <f>IF(SL51&gt;SO7,"!! Too much hours planned vs CE !!","")</f>
        <v/>
      </c>
      <c r="SN51" s="3"/>
      <c r="SO51" s="3"/>
      <c r="SP51" s="3"/>
      <c r="SQ51" s="3"/>
      <c r="SR51" s="215"/>
      <c r="SS51" s="395">
        <f>SUM(SY18:SY48)-SS50</f>
        <v>0</v>
      </c>
      <c r="ST51" s="204" t="str">
        <f>IF(SS51&gt;SV7,"!! Too much hours planned vs CE !!","")</f>
        <v/>
      </c>
      <c r="SU51" s="3"/>
      <c r="SV51" s="3"/>
      <c r="SW51" s="3"/>
      <c r="SX51" s="3"/>
      <c r="SY51" s="215"/>
      <c r="SZ51" s="395">
        <f>SUM(TF18:TF48)-SZ50</f>
        <v>0</v>
      </c>
      <c r="TA51" s="204" t="str">
        <f>IF(SZ51&gt;TC7,"!! Too much hours planned vs CE !!","")</f>
        <v/>
      </c>
      <c r="TB51" s="3"/>
      <c r="TC51" s="3"/>
      <c r="TD51" s="3"/>
      <c r="TE51" s="3"/>
      <c r="TF51" s="215"/>
      <c r="TG51" s="395">
        <f>SUM(TM18:TM48)-TG50</f>
        <v>0</v>
      </c>
      <c r="TH51" s="204" t="str">
        <f>IF(TG51&gt;TJ7,"!! Too much hours planned vs CE !!","")</f>
        <v/>
      </c>
      <c r="TI51" s="3"/>
      <c r="TJ51" s="3"/>
      <c r="TK51" s="3"/>
      <c r="TL51" s="3"/>
      <c r="TM51" s="215"/>
      <c r="TN51" s="395">
        <f>SUM(TT18:TT48)-TN50</f>
        <v>0</v>
      </c>
      <c r="TO51" s="204" t="str">
        <f>IF(TN51&gt;TQ7,"!! Too much hours planned vs CE !!","")</f>
        <v/>
      </c>
      <c r="TP51" s="3"/>
      <c r="TQ51" s="3"/>
      <c r="TR51" s="3"/>
      <c r="TS51" s="3"/>
      <c r="TT51" s="215"/>
      <c r="TU51" s="395">
        <f>SUM(UA18:UA48)-TU50</f>
        <v>0</v>
      </c>
      <c r="TV51" s="204" t="str">
        <f>IF(TU51&gt;TX7,"!! Too much hours planned vs CE !!","")</f>
        <v/>
      </c>
      <c r="TW51" s="3"/>
      <c r="TX51" s="3"/>
      <c r="TY51" s="3"/>
      <c r="TZ51" s="3"/>
      <c r="UA51" s="215"/>
      <c r="UB51" s="457"/>
      <c r="UC51" s="416">
        <f>SUM(UI18:UI48)-UC50</f>
        <v>0</v>
      </c>
      <c r="UD51" s="204" t="str">
        <f>IF(UC51&gt;UF7,"!! Too much hours planned vs CE !!","")</f>
        <v/>
      </c>
      <c r="UE51" s="3"/>
      <c r="UF51" s="3"/>
      <c r="UG51" s="3"/>
      <c r="UH51" s="3"/>
      <c r="UI51" s="215"/>
      <c r="UJ51" s="457"/>
      <c r="UK51" s="416">
        <f>SUM(UQ18:UQ48)-UK50</f>
        <v>0</v>
      </c>
      <c r="UL51" s="204" t="str">
        <f>IF(UK51&gt;UN7,"!! Too much hours planned vs CE !!","")</f>
        <v/>
      </c>
      <c r="UM51" s="3"/>
      <c r="UN51" s="3"/>
      <c r="UO51" s="3"/>
      <c r="UP51" s="3"/>
      <c r="UQ51" s="215"/>
      <c r="UR51" s="457"/>
      <c r="US51" s="416">
        <f>SUM(UY18:UY48)-US50</f>
        <v>0</v>
      </c>
      <c r="UT51" s="204" t="str">
        <f>IF(US51&gt;UV7,"!! Too much hours planned vs CE !!","")</f>
        <v/>
      </c>
      <c r="UU51" s="3"/>
      <c r="UV51" s="3"/>
      <c r="UW51" s="3"/>
      <c r="UX51" s="3"/>
      <c r="UY51" s="215"/>
      <c r="UZ51" s="457"/>
      <c r="VA51" s="416">
        <f>SUM(VG18:VG48)-VA50</f>
        <v>0</v>
      </c>
      <c r="VB51" s="204" t="str">
        <f>IF(VA51&gt;VD7,"!! Too much hours planned vs CE !!","")</f>
        <v/>
      </c>
      <c r="VC51" s="3"/>
      <c r="VD51" s="3"/>
      <c r="VE51" s="3"/>
      <c r="VF51" s="3"/>
      <c r="VG51" s="215"/>
      <c r="VH51" s="457"/>
      <c r="VI51" s="416">
        <f>SUM(VO18:VO48)-VI50</f>
        <v>0</v>
      </c>
      <c r="VJ51" s="204" t="str">
        <f>IF(VI51&gt;VL7,"!! Too much hours planned vs CE !!","")</f>
        <v/>
      </c>
      <c r="VK51" s="3"/>
      <c r="VL51" s="3"/>
      <c r="VM51" s="3"/>
      <c r="VN51" s="3"/>
      <c r="VO51" s="215"/>
      <c r="VP51" s="457"/>
      <c r="VQ51" s="416">
        <f>SUM(VW18:VW48)-VQ50</f>
        <v>0</v>
      </c>
      <c r="VR51" s="204" t="str">
        <f>IF(VQ51&gt;VT7,"!! Too much hours planned vs CE !!","")</f>
        <v/>
      </c>
      <c r="VS51" s="3"/>
      <c r="VT51" s="3"/>
      <c r="VU51" s="3"/>
      <c r="VV51" s="3"/>
      <c r="VW51" s="215"/>
      <c r="VX51" s="395">
        <f>SUM(WD18:WD48)-VX50</f>
        <v>0</v>
      </c>
      <c r="VY51" s="204" t="str">
        <f>IF(VX51&gt;WA7,"!! Too much hours planned vs CE !!","")</f>
        <v/>
      </c>
      <c r="VZ51" s="3"/>
      <c r="WA51" s="3"/>
      <c r="WB51" s="3"/>
      <c r="WC51" s="3"/>
      <c r="WD51" s="215"/>
      <c r="WE51" s="457"/>
      <c r="WF51" s="416">
        <f>SUM(WL18:WL48)-WF50</f>
        <v>0</v>
      </c>
      <c r="WG51" s="204" t="str">
        <f>IF(WF51&gt;WI7,"!! Too much hours planned vs CE !!","")</f>
        <v/>
      </c>
      <c r="WH51" s="3"/>
      <c r="WI51" s="3"/>
      <c r="WJ51" s="3"/>
      <c r="WK51" s="3"/>
      <c r="WL51" s="215"/>
      <c r="WM51" s="457"/>
      <c r="WN51" s="416">
        <f>SUM(WT18:WT48)-WN50</f>
        <v>0</v>
      </c>
      <c r="WO51" s="204" t="str">
        <f>IF(WN51&gt;WQ7,"!! Too much hours planned vs CE !!","")</f>
        <v/>
      </c>
      <c r="WP51" s="3"/>
      <c r="WQ51" s="3"/>
      <c r="WR51" s="3"/>
      <c r="WS51" s="3"/>
      <c r="WT51" s="215"/>
      <c r="WU51" s="457"/>
      <c r="WV51" s="416">
        <f>SUM(XB18:XB48)-WV50</f>
        <v>0</v>
      </c>
      <c r="WW51" s="204" t="str">
        <f>IF(WV51&gt;WY7,"!! Too much hours planned vs CE !!","")</f>
        <v/>
      </c>
      <c r="WX51" s="3"/>
      <c r="WY51" s="3"/>
      <c r="WZ51" s="3"/>
      <c r="XA51" s="3"/>
      <c r="XB51" s="215"/>
      <c r="XC51" s="428">
        <v>0</v>
      </c>
    </row>
    <row r="52" spans="1:630" outlineLevel="1" x14ac:dyDescent="0.25">
      <c r="A52" s="5"/>
      <c r="B52" s="5"/>
      <c r="C52" s="283"/>
      <c r="D52" s="284"/>
      <c r="E52" s="444"/>
      <c r="F52" s="290" t="s">
        <v>227</v>
      </c>
      <c r="G52" s="297"/>
      <c r="H52" s="23"/>
      <c r="I52" s="23"/>
      <c r="J52" s="23"/>
      <c r="K52" s="275" t="s">
        <v>1723</v>
      </c>
      <c r="L52" s="276">
        <f>IF(G12&gt;0,G12,)</f>
        <v>6</v>
      </c>
      <c r="M52" s="457"/>
      <c r="N52" s="417"/>
      <c r="O52" s="297"/>
      <c r="P52" s="23"/>
      <c r="Q52" s="23"/>
      <c r="R52" s="23"/>
      <c r="S52" s="275" t="s">
        <v>1723</v>
      </c>
      <c r="T52" s="276">
        <f>IF(O12&gt;0,O12,)</f>
        <v>0</v>
      </c>
      <c r="U52" s="457"/>
      <c r="V52" s="417"/>
      <c r="W52" s="297"/>
      <c r="X52" s="23"/>
      <c r="Y52" s="23"/>
      <c r="Z52" s="23"/>
      <c r="AA52" s="275" t="s">
        <v>1723</v>
      </c>
      <c r="AB52" s="276">
        <f>IF(W12&gt;0,W12,)</f>
        <v>0</v>
      </c>
      <c r="AC52" s="457"/>
      <c r="AD52" s="417"/>
      <c r="AE52" s="297"/>
      <c r="AF52" s="23"/>
      <c r="AG52" s="23"/>
      <c r="AH52" s="23"/>
      <c r="AI52" s="275" t="s">
        <v>1723</v>
      </c>
      <c r="AJ52" s="276">
        <f>IF(AE12&gt;0,AE12,)</f>
        <v>0</v>
      </c>
      <c r="AK52" s="457"/>
      <c r="AL52" s="417"/>
      <c r="AM52" s="297"/>
      <c r="AN52" s="23"/>
      <c r="AO52" s="23"/>
      <c r="AP52" s="23"/>
      <c r="AQ52" s="275" t="s">
        <v>1723</v>
      </c>
      <c r="AR52" s="276">
        <f>IF(AM12&gt;0,AM12,)</f>
        <v>0</v>
      </c>
      <c r="AS52" s="290"/>
      <c r="AT52" s="297"/>
      <c r="AU52" s="23"/>
      <c r="AV52" s="23"/>
      <c r="AW52" s="23"/>
      <c r="AX52" s="275" t="s">
        <v>1723</v>
      </c>
      <c r="AY52" s="276">
        <f>IF(AT12&gt;0,AT12,)</f>
        <v>0</v>
      </c>
      <c r="AZ52" s="457"/>
      <c r="BA52" s="417"/>
      <c r="BB52" s="297"/>
      <c r="BC52" s="23"/>
      <c r="BD52" s="23"/>
      <c r="BE52" s="23"/>
      <c r="BF52" s="275" t="s">
        <v>1723</v>
      </c>
      <c r="BG52" s="276">
        <f>IF(BB12&gt;0,BB12,)</f>
        <v>0</v>
      </c>
      <c r="BH52" s="417"/>
      <c r="BI52" s="297"/>
      <c r="BJ52" s="23"/>
      <c r="BK52" s="23"/>
      <c r="BL52" s="23"/>
      <c r="BM52" s="275" t="s">
        <v>1723</v>
      </c>
      <c r="BN52" s="276">
        <f>IF(BI12&gt;0,BI12,)</f>
        <v>0</v>
      </c>
      <c r="BO52" s="457"/>
      <c r="BP52" s="417"/>
      <c r="BQ52" s="297"/>
      <c r="BR52" s="23"/>
      <c r="BS52" s="23"/>
      <c r="BT52" s="23"/>
      <c r="BU52" s="275" t="s">
        <v>1723</v>
      </c>
      <c r="BV52" s="276">
        <f>IF(BQ12&gt;0,BQ12,)</f>
        <v>0</v>
      </c>
      <c r="BW52" s="457"/>
      <c r="BX52" s="417"/>
      <c r="BY52" s="297"/>
      <c r="BZ52" s="23"/>
      <c r="CA52" s="23"/>
      <c r="CB52" s="23"/>
      <c r="CC52" s="275" t="s">
        <v>1723</v>
      </c>
      <c r="CD52" s="276">
        <f>IF(BY12&gt;0,BY12,)</f>
        <v>0</v>
      </c>
      <c r="CE52" s="457"/>
      <c r="CF52" s="417"/>
      <c r="CG52" s="297"/>
      <c r="CH52" s="23"/>
      <c r="CI52" s="23"/>
      <c r="CJ52" s="23"/>
      <c r="CK52" s="275" t="s">
        <v>1723</v>
      </c>
      <c r="CL52" s="276">
        <f>IF(CG12&gt;0,CG12,)</f>
        <v>0</v>
      </c>
      <c r="CM52" s="457"/>
      <c r="CN52" s="417"/>
      <c r="CO52" s="297"/>
      <c r="CP52" s="23"/>
      <c r="CQ52" s="23"/>
      <c r="CR52" s="23"/>
      <c r="CS52" s="275" t="s">
        <v>1723</v>
      </c>
      <c r="CT52" s="276">
        <f>IF(CO12&gt;0,CO12,)</f>
        <v>0</v>
      </c>
      <c r="CU52" s="457"/>
      <c r="CV52" s="417"/>
      <c r="CW52" s="297"/>
      <c r="CX52" s="23"/>
      <c r="CY52" s="23"/>
      <c r="CZ52" s="23"/>
      <c r="DA52" s="275" t="s">
        <v>1723</v>
      </c>
      <c r="DB52" s="276">
        <f>IF(CW12&gt;0,CW12,)</f>
        <v>0</v>
      </c>
      <c r="DC52" s="457"/>
      <c r="DD52" s="417"/>
      <c r="DE52" s="297"/>
      <c r="DF52" s="23"/>
      <c r="DG52" s="23"/>
      <c r="DH52" s="23"/>
      <c r="DI52" s="275" t="s">
        <v>1723</v>
      </c>
      <c r="DJ52" s="276">
        <f>IF(DE12&gt;0,DE12,)</f>
        <v>0</v>
      </c>
      <c r="DK52" s="457"/>
      <c r="DL52" s="417"/>
      <c r="DM52" s="297"/>
      <c r="DN52" s="23"/>
      <c r="DO52" s="23"/>
      <c r="DP52" s="23"/>
      <c r="DQ52" s="275" t="s">
        <v>1723</v>
      </c>
      <c r="DR52" s="276">
        <f>IF(DM12&gt;0,DM12,)</f>
        <v>0</v>
      </c>
      <c r="DS52" s="457"/>
      <c r="DT52" s="417"/>
      <c r="DU52" s="297"/>
      <c r="DV52" s="23"/>
      <c r="DW52" s="23"/>
      <c r="DX52" s="23"/>
      <c r="DY52" s="275" t="s">
        <v>1723</v>
      </c>
      <c r="DZ52" s="276">
        <f>IF(DU12&gt;0,DU12,)</f>
        <v>0</v>
      </c>
      <c r="EA52" s="457"/>
      <c r="EB52" s="417" t="s">
        <v>1858</v>
      </c>
      <c r="EC52" s="297"/>
      <c r="ED52" s="23"/>
      <c r="EE52" s="23"/>
      <c r="EF52" s="23"/>
      <c r="EG52" s="275" t="s">
        <v>1723</v>
      </c>
      <c r="EH52" s="276">
        <v>4</v>
      </c>
      <c r="EI52" s="457"/>
      <c r="EJ52" s="417"/>
      <c r="EK52" s="297"/>
      <c r="EL52" s="23"/>
      <c r="EM52" s="23"/>
      <c r="EN52" s="23"/>
      <c r="EO52" s="275" t="s">
        <v>1723</v>
      </c>
      <c r="EP52" s="276">
        <f>IF(EK12&gt;0,EK12,)</f>
        <v>0</v>
      </c>
      <c r="EQ52" s="457"/>
      <c r="ER52" s="417"/>
      <c r="ES52" s="297"/>
      <c r="ET52" s="23"/>
      <c r="EU52" s="23"/>
      <c r="EV52" s="23"/>
      <c r="EW52" s="275" t="s">
        <v>1723</v>
      </c>
      <c r="EX52" s="276">
        <f>IF(ES12&gt;0,ES12,)</f>
        <v>0</v>
      </c>
      <c r="EY52" s="457"/>
      <c r="EZ52" s="417" t="s">
        <v>229</v>
      </c>
      <c r="FA52" s="297"/>
      <c r="FB52" s="23"/>
      <c r="FC52" s="23"/>
      <c r="FD52" s="23"/>
      <c r="FE52" s="275" t="s">
        <v>1723</v>
      </c>
      <c r="FF52" s="276">
        <v>4</v>
      </c>
      <c r="FG52" s="457"/>
      <c r="FH52" s="417"/>
      <c r="FI52" s="297"/>
      <c r="FJ52" s="23"/>
      <c r="FK52" s="23"/>
      <c r="FL52" s="23"/>
      <c r="FM52" s="275" t="s">
        <v>1723</v>
      </c>
      <c r="FN52" s="276">
        <f>IF(FI12&gt;0,FI12,)</f>
        <v>0</v>
      </c>
      <c r="FO52" s="457"/>
      <c r="FP52" s="417"/>
      <c r="FQ52" s="297"/>
      <c r="FR52" s="23"/>
      <c r="FS52" s="23"/>
      <c r="FT52" s="23"/>
      <c r="FU52" s="275" t="s">
        <v>1723</v>
      </c>
      <c r="FV52" s="276">
        <f>IF(FQ12&gt;0,FQ12,)</f>
        <v>0</v>
      </c>
      <c r="FW52" s="457"/>
      <c r="FX52" s="417"/>
      <c r="FY52" s="297"/>
      <c r="FZ52" s="23"/>
      <c r="GA52" s="23"/>
      <c r="GB52" s="23"/>
      <c r="GC52" s="275" t="s">
        <v>1723</v>
      </c>
      <c r="GD52" s="276">
        <f>IF(FY12&gt;0,FY12,)</f>
        <v>0</v>
      </c>
      <c r="GE52" s="290"/>
      <c r="GF52" s="297"/>
      <c r="GG52" s="23"/>
      <c r="GH52" s="23"/>
      <c r="GI52" s="23"/>
      <c r="GJ52" s="275" t="s">
        <v>1723</v>
      </c>
      <c r="GK52" s="276">
        <f>IF(GF12&gt;0,GF12,)</f>
        <v>0</v>
      </c>
      <c r="GL52" s="290"/>
      <c r="GM52" s="297"/>
      <c r="GN52" s="23"/>
      <c r="GO52" s="23"/>
      <c r="GP52" s="23"/>
      <c r="GQ52" s="275" t="s">
        <v>1723</v>
      </c>
      <c r="GR52" s="276">
        <f>IF(GM12&gt;0,GM12,)</f>
        <v>0</v>
      </c>
      <c r="GS52" s="290"/>
      <c r="GT52" s="297"/>
      <c r="GU52" s="23"/>
      <c r="GV52" s="23"/>
      <c r="GW52" s="23"/>
      <c r="GX52" s="275" t="s">
        <v>1723</v>
      </c>
      <c r="GY52" s="276">
        <f>IF(GT12&gt;0,GT12,)</f>
        <v>0</v>
      </c>
      <c r="GZ52" s="457"/>
      <c r="HA52" s="417"/>
      <c r="HB52" s="297"/>
      <c r="HC52" s="23"/>
      <c r="HD52" s="23"/>
      <c r="HE52" s="23"/>
      <c r="HF52" s="275" t="s">
        <v>1723</v>
      </c>
      <c r="HG52" s="276">
        <f>IF(HB12&gt;0,HB12,)</f>
        <v>0</v>
      </c>
      <c r="HH52" s="457"/>
      <c r="HI52" s="417"/>
      <c r="HJ52" s="297"/>
      <c r="HK52" s="23"/>
      <c r="HL52" s="23"/>
      <c r="HM52" s="23"/>
      <c r="HN52" s="275" t="s">
        <v>1723</v>
      </c>
      <c r="HO52" s="276">
        <f>IF(HJ12&gt;0,HJ12,)</f>
        <v>0</v>
      </c>
      <c r="HP52" s="457"/>
      <c r="HQ52" s="417"/>
      <c r="HR52" s="297"/>
      <c r="HS52" s="23"/>
      <c r="HT52" s="23"/>
      <c r="HU52" s="23"/>
      <c r="HV52" s="275" t="s">
        <v>1723</v>
      </c>
      <c r="HW52" s="276">
        <f>IF(HR12&gt;0,HR12,)</f>
        <v>0</v>
      </c>
      <c r="HX52" s="457"/>
      <c r="HY52" s="417"/>
      <c r="HZ52" s="297"/>
      <c r="IA52" s="23"/>
      <c r="IB52" s="23"/>
      <c r="IC52" s="23"/>
      <c r="ID52" s="275" t="s">
        <v>1723</v>
      </c>
      <c r="IE52" s="276">
        <f>IF(HZ12&gt;0,HZ12,)</f>
        <v>0</v>
      </c>
      <c r="IF52" s="457"/>
      <c r="IG52" s="417"/>
      <c r="IH52" s="297"/>
      <c r="II52" s="23"/>
      <c r="IJ52" s="23"/>
      <c r="IK52" s="23"/>
      <c r="IL52" s="275" t="s">
        <v>1723</v>
      </c>
      <c r="IM52" s="276">
        <f>IF(IH12&gt;0,IH12,)</f>
        <v>0</v>
      </c>
      <c r="IN52" s="457"/>
      <c r="IO52" s="417"/>
      <c r="IP52" s="297"/>
      <c r="IQ52" s="23"/>
      <c r="IR52" s="23"/>
      <c r="IS52" s="23"/>
      <c r="IT52" s="275" t="s">
        <v>1723</v>
      </c>
      <c r="IU52" s="276">
        <f>IF(IP12&gt;0,IP12,)</f>
        <v>0</v>
      </c>
      <c r="IV52" s="457"/>
      <c r="IW52" s="417"/>
      <c r="IX52" s="297"/>
      <c r="IY52" s="23"/>
      <c r="IZ52" s="23"/>
      <c r="JA52" s="23"/>
      <c r="JB52" s="275" t="s">
        <v>1723</v>
      </c>
      <c r="JC52" s="276">
        <f>IF(IX12&gt;0,IX12,)</f>
        <v>0</v>
      </c>
      <c r="JD52" s="457"/>
      <c r="JE52" s="417"/>
      <c r="JF52" s="297"/>
      <c r="JG52" s="23"/>
      <c r="JH52" s="23"/>
      <c r="JI52" s="23"/>
      <c r="JJ52" s="275" t="s">
        <v>1723</v>
      </c>
      <c r="JK52" s="276">
        <f>IF(JF12&gt;0,JF12,)</f>
        <v>0</v>
      </c>
      <c r="JL52" s="457"/>
      <c r="JM52" s="417"/>
      <c r="JN52" s="297"/>
      <c r="JO52" s="23"/>
      <c r="JP52" s="23"/>
      <c r="JQ52" s="23"/>
      <c r="JR52" s="275" t="s">
        <v>1723</v>
      </c>
      <c r="JS52" s="276">
        <f>IF(JN12&gt;0,JN12,)</f>
        <v>0</v>
      </c>
      <c r="JT52" s="457"/>
      <c r="JU52" s="417"/>
      <c r="JV52" s="297"/>
      <c r="JW52" s="23"/>
      <c r="JX52" s="23"/>
      <c r="JY52" s="23"/>
      <c r="JZ52" s="275" t="s">
        <v>1723</v>
      </c>
      <c r="KA52" s="276">
        <f>IF(JV12&gt;0,JV12,)</f>
        <v>0</v>
      </c>
      <c r="KB52" s="457"/>
      <c r="KC52" s="417" t="s">
        <v>230</v>
      </c>
      <c r="KD52" s="297"/>
      <c r="KE52" s="23"/>
      <c r="KF52" s="23"/>
      <c r="KG52" s="23"/>
      <c r="KH52" s="275" t="s">
        <v>1723</v>
      </c>
      <c r="KI52" s="276">
        <v>10</v>
      </c>
      <c r="KJ52" s="290"/>
      <c r="KK52" s="297"/>
      <c r="KL52" s="23"/>
      <c r="KM52" s="23"/>
      <c r="KN52" s="23"/>
      <c r="KO52" s="275" t="s">
        <v>1723</v>
      </c>
      <c r="KP52" s="276">
        <f>IF(KK12&gt;0,KK12,)</f>
        <v>0</v>
      </c>
      <c r="KQ52" s="290"/>
      <c r="KR52" s="297"/>
      <c r="KS52" s="23"/>
      <c r="KT52" s="23"/>
      <c r="KU52" s="23"/>
      <c r="KV52" s="275" t="s">
        <v>1723</v>
      </c>
      <c r="KW52" s="276">
        <f>IF(KR12&gt;0,KR12,)</f>
        <v>0</v>
      </c>
      <c r="KX52" s="290"/>
      <c r="KY52" s="297"/>
      <c r="KZ52" s="23"/>
      <c r="LA52" s="23"/>
      <c r="LB52" s="23"/>
      <c r="LC52" s="275" t="s">
        <v>1723</v>
      </c>
      <c r="LD52" s="276">
        <f>IF(KY12&gt;0,KY12,)</f>
        <v>0</v>
      </c>
      <c r="LE52" s="290"/>
      <c r="LF52" s="297"/>
      <c r="LG52" s="23"/>
      <c r="LH52" s="23"/>
      <c r="LI52" s="23"/>
      <c r="LJ52" s="275" t="s">
        <v>1723</v>
      </c>
      <c r="LK52" s="276">
        <f>IF(LF12&gt;0,LF12,)</f>
        <v>0</v>
      </c>
      <c r="LL52" s="290"/>
      <c r="LM52" s="297"/>
      <c r="LN52" s="23"/>
      <c r="LO52" s="23"/>
      <c r="LP52" s="23"/>
      <c r="LQ52" s="275" t="s">
        <v>1723</v>
      </c>
      <c r="LR52" s="276">
        <f>IF(LM12&gt;0,LM12,)</f>
        <v>0</v>
      </c>
      <c r="LS52" s="290"/>
      <c r="LT52" s="297"/>
      <c r="LU52" s="23"/>
      <c r="LV52" s="23"/>
      <c r="LW52" s="23"/>
      <c r="LX52" s="275" t="s">
        <v>1723</v>
      </c>
      <c r="LY52" s="276">
        <f>IF(LT12&gt;0,LT12,)</f>
        <v>0</v>
      </c>
      <c r="LZ52" s="290"/>
      <c r="MA52" s="297"/>
      <c r="MB52" s="23"/>
      <c r="MC52" s="23"/>
      <c r="MD52" s="23"/>
      <c r="ME52" s="275" t="s">
        <v>1723</v>
      </c>
      <c r="MF52" s="276">
        <f>IF(MA12&gt;0,MA12,)</f>
        <v>0</v>
      </c>
      <c r="MG52" s="457"/>
      <c r="MH52" s="417"/>
      <c r="MI52" s="297"/>
      <c r="MJ52" s="23"/>
      <c r="MK52" s="23"/>
      <c r="ML52" s="23"/>
      <c r="MM52" s="275" t="s">
        <v>1723</v>
      </c>
      <c r="MN52" s="276">
        <f>IF(MI12&gt;0,MI12,)</f>
        <v>0</v>
      </c>
      <c r="MO52" s="417"/>
      <c r="MP52" s="297"/>
      <c r="MQ52" s="23"/>
      <c r="MR52" s="23"/>
      <c r="MS52" s="23"/>
      <c r="MT52" s="275" t="s">
        <v>1723</v>
      </c>
      <c r="MU52" s="276">
        <f>IF(MP12&gt;0,MP12,)</f>
        <v>0</v>
      </c>
      <c r="MV52" s="457"/>
      <c r="MW52" s="417"/>
      <c r="MX52" s="297"/>
      <c r="MY52" s="23"/>
      <c r="MZ52" s="23"/>
      <c r="NA52" s="23"/>
      <c r="NB52" s="275" t="s">
        <v>1723</v>
      </c>
      <c r="NC52" s="276">
        <f>IF(MX12&gt;0,MX12,)</f>
        <v>0</v>
      </c>
      <c r="ND52" s="457"/>
      <c r="NE52" s="417"/>
      <c r="NF52" s="297"/>
      <c r="NG52" s="23"/>
      <c r="NH52" s="23"/>
      <c r="NI52" s="23"/>
      <c r="NJ52" s="275" t="s">
        <v>1723</v>
      </c>
      <c r="NK52" s="276">
        <f>IF(NF12&gt;0,NF12,)</f>
        <v>0</v>
      </c>
      <c r="NL52" s="457"/>
      <c r="NM52" s="417"/>
      <c r="NN52" s="297"/>
      <c r="NO52" s="23"/>
      <c r="NP52" s="23"/>
      <c r="NQ52" s="23"/>
      <c r="NR52" s="275" t="s">
        <v>1723</v>
      </c>
      <c r="NS52" s="276">
        <f>IF(NN12&gt;0,NN12,)</f>
        <v>0</v>
      </c>
      <c r="NT52" s="290"/>
      <c r="NU52" s="297"/>
      <c r="NV52" s="23"/>
      <c r="NW52" s="23"/>
      <c r="NX52" s="23"/>
      <c r="NY52" s="275" t="s">
        <v>1723</v>
      </c>
      <c r="NZ52" s="276">
        <f>IF(NU12&gt;0,NU12,)</f>
        <v>0</v>
      </c>
      <c r="OA52" s="457"/>
      <c r="OB52" s="417"/>
      <c r="OC52" s="297"/>
      <c r="OD52" s="23"/>
      <c r="OE52" s="23"/>
      <c r="OF52" s="23"/>
      <c r="OG52" s="275" t="s">
        <v>1723</v>
      </c>
      <c r="OH52" s="276">
        <f>IF(OC12&gt;0,OC12,)</f>
        <v>0</v>
      </c>
      <c r="OI52" s="457"/>
      <c r="OJ52" s="417"/>
      <c r="OK52" s="297"/>
      <c r="OL52" s="23"/>
      <c r="OM52" s="23"/>
      <c r="ON52" s="23"/>
      <c r="OO52" s="275" t="s">
        <v>1723</v>
      </c>
      <c r="OP52" s="276">
        <f>IF(OK12&gt;0,OK12,)</f>
        <v>0</v>
      </c>
      <c r="OQ52" s="457"/>
      <c r="OR52" s="417"/>
      <c r="OS52" s="297"/>
      <c r="OT52" s="23"/>
      <c r="OU52" s="23"/>
      <c r="OV52" s="23"/>
      <c r="OW52" s="275" t="s">
        <v>1723</v>
      </c>
      <c r="OX52" s="276">
        <f>IF(OS12&gt;0,OS12,)</f>
        <v>0</v>
      </c>
      <c r="OY52" s="457"/>
      <c r="OZ52" s="417"/>
      <c r="PA52" s="297"/>
      <c r="PB52" s="23"/>
      <c r="PC52" s="23"/>
      <c r="PD52" s="23"/>
      <c r="PE52" s="275" t="s">
        <v>1723</v>
      </c>
      <c r="PF52" s="276">
        <f>IF(PA12&gt;0,PA12,)</f>
        <v>0</v>
      </c>
      <c r="PG52" s="290"/>
      <c r="PH52" s="297"/>
      <c r="PI52" s="23"/>
      <c r="PJ52" s="23"/>
      <c r="PK52" s="23"/>
      <c r="PL52" s="275" t="s">
        <v>1723</v>
      </c>
      <c r="PM52" s="276">
        <f>IF(PH12&gt;0,PH12,)</f>
        <v>0</v>
      </c>
      <c r="PN52" s="457"/>
      <c r="PO52" s="417"/>
      <c r="PP52" s="297"/>
      <c r="PQ52" s="23"/>
      <c r="PR52" s="23"/>
      <c r="PS52" s="23"/>
      <c r="PT52" s="275" t="s">
        <v>1723</v>
      </c>
      <c r="PU52" s="276">
        <f>IF(PP12&gt;0,PP12,)</f>
        <v>0</v>
      </c>
      <c r="PV52" s="290" t="s">
        <v>1858</v>
      </c>
      <c r="PW52" s="297"/>
      <c r="PX52" s="23"/>
      <c r="PY52" s="23"/>
      <c r="PZ52" s="23"/>
      <c r="QA52" s="275" t="s">
        <v>1723</v>
      </c>
      <c r="QB52" s="276">
        <v>1</v>
      </c>
      <c r="QC52" s="290" t="s">
        <v>1857</v>
      </c>
      <c r="QD52" s="297"/>
      <c r="QE52" s="23"/>
      <c r="QF52" s="23"/>
      <c r="QG52" s="23"/>
      <c r="QH52" s="275" t="s">
        <v>1723</v>
      </c>
      <c r="QI52" s="276">
        <v>1</v>
      </c>
      <c r="QJ52" s="457"/>
      <c r="QK52" s="417"/>
      <c r="QL52" s="297"/>
      <c r="QM52" s="23"/>
      <c r="QN52" s="23"/>
      <c r="QO52" s="23"/>
      <c r="QP52" s="275" t="s">
        <v>1723</v>
      </c>
      <c r="QQ52" s="276">
        <f>IF(QL12&gt;0,QL12,)</f>
        <v>0</v>
      </c>
      <c r="QR52" s="290"/>
      <c r="QS52" s="297"/>
      <c r="QT52" s="23"/>
      <c r="QU52" s="23"/>
      <c r="QV52" s="23"/>
      <c r="QW52" s="275" t="s">
        <v>1723</v>
      </c>
      <c r="QX52" s="276">
        <f>IF(QS12&gt;0,QS12,)</f>
        <v>0</v>
      </c>
      <c r="QY52" s="457"/>
      <c r="QZ52" s="417"/>
      <c r="RA52" s="297"/>
      <c r="RB52" s="23"/>
      <c r="RC52" s="23"/>
      <c r="RD52" s="23"/>
      <c r="RE52" s="275" t="s">
        <v>1723</v>
      </c>
      <c r="RF52" s="276">
        <f>IF(RA12&gt;0,RA12,)</f>
        <v>0</v>
      </c>
      <c r="RG52" s="457"/>
      <c r="RH52" s="417"/>
      <c r="RI52" s="297"/>
      <c r="RJ52" s="23"/>
      <c r="RK52" s="23"/>
      <c r="RL52" s="23"/>
      <c r="RM52" s="275" t="s">
        <v>1723</v>
      </c>
      <c r="RN52" s="276">
        <f>IF(RI12&gt;0,RI12,)</f>
        <v>0</v>
      </c>
      <c r="RO52" s="290"/>
      <c r="RP52" s="297"/>
      <c r="RQ52" s="23"/>
      <c r="RR52" s="23"/>
      <c r="RS52" s="23"/>
      <c r="RT52" s="275" t="s">
        <v>1723</v>
      </c>
      <c r="RU52" s="276">
        <f>IF(RP12&gt;0,RP12,)</f>
        <v>0</v>
      </c>
      <c r="RV52" s="457"/>
      <c r="RW52" s="417"/>
      <c r="RX52" s="297"/>
      <c r="RY52" s="23"/>
      <c r="RZ52" s="23"/>
      <c r="SA52" s="23"/>
      <c r="SB52" s="275" t="s">
        <v>1723</v>
      </c>
      <c r="SC52" s="276">
        <f>IF(RX12&gt;0,RX12,)</f>
        <v>0</v>
      </c>
      <c r="SD52" s="457"/>
      <c r="SE52" s="417"/>
      <c r="SF52" s="297"/>
      <c r="SG52" s="23"/>
      <c r="SH52" s="23"/>
      <c r="SI52" s="23"/>
      <c r="SJ52" s="275" t="s">
        <v>1723</v>
      </c>
      <c r="SK52" s="276">
        <f>IF(SF12&gt;0,SF12,)</f>
        <v>0</v>
      </c>
      <c r="SL52" s="290"/>
      <c r="SM52" s="297"/>
      <c r="SN52" s="23"/>
      <c r="SO52" s="23"/>
      <c r="SP52" s="23"/>
      <c r="SQ52" s="275" t="s">
        <v>1723</v>
      </c>
      <c r="SR52" s="276">
        <f>IF(SM12&gt;0,SM12,)</f>
        <v>0</v>
      </c>
      <c r="SS52" s="290"/>
      <c r="ST52" s="297"/>
      <c r="SU52" s="23"/>
      <c r="SV52" s="23"/>
      <c r="SW52" s="23"/>
      <c r="SX52" s="275" t="s">
        <v>1723</v>
      </c>
      <c r="SY52" s="276">
        <f>IF(ST12&gt;0,ST12,)</f>
        <v>0</v>
      </c>
      <c r="SZ52" s="290"/>
      <c r="TA52" s="297"/>
      <c r="TB52" s="23"/>
      <c r="TC52" s="23"/>
      <c r="TD52" s="23"/>
      <c r="TE52" s="275" t="s">
        <v>1723</v>
      </c>
      <c r="TF52" s="276">
        <f>IF(TA12&gt;0,TA12,)</f>
        <v>0</v>
      </c>
      <c r="TG52" s="290"/>
      <c r="TH52" s="297"/>
      <c r="TI52" s="23"/>
      <c r="TJ52" s="23"/>
      <c r="TK52" s="23"/>
      <c r="TL52" s="275" t="s">
        <v>1723</v>
      </c>
      <c r="TM52" s="276">
        <f>IF(TH12&gt;0,TH12,)</f>
        <v>0</v>
      </c>
      <c r="TN52" s="290"/>
      <c r="TO52" s="297"/>
      <c r="TP52" s="23"/>
      <c r="TQ52" s="23"/>
      <c r="TR52" s="23"/>
      <c r="TS52" s="275" t="s">
        <v>1723</v>
      </c>
      <c r="TT52" s="276">
        <f>IF(TO12&gt;0,TO12,)</f>
        <v>0</v>
      </c>
      <c r="TU52" s="290"/>
      <c r="TV52" s="297"/>
      <c r="TW52" s="23"/>
      <c r="TX52" s="23"/>
      <c r="TY52" s="23"/>
      <c r="TZ52" s="275" t="s">
        <v>1723</v>
      </c>
      <c r="UA52" s="276">
        <f>IF(TV12&gt;0,TV12,)</f>
        <v>0</v>
      </c>
      <c r="UB52" s="457"/>
      <c r="UC52" s="417"/>
      <c r="UD52" s="297"/>
      <c r="UE52" s="23"/>
      <c r="UF52" s="23"/>
      <c r="UG52" s="23"/>
      <c r="UH52" s="275" t="s">
        <v>1723</v>
      </c>
      <c r="UI52" s="276">
        <f>IF(UD12&gt;0,UD12,)</f>
        <v>0</v>
      </c>
      <c r="UJ52" s="457"/>
      <c r="UK52" s="417"/>
      <c r="UL52" s="297"/>
      <c r="UM52" s="23"/>
      <c r="UN52" s="23"/>
      <c r="UO52" s="23"/>
      <c r="UP52" s="275" t="s">
        <v>1723</v>
      </c>
      <c r="UQ52" s="276">
        <f>IF(UL12&gt;0,UL12,)</f>
        <v>0</v>
      </c>
      <c r="UR52" s="457"/>
      <c r="US52" s="417"/>
      <c r="UT52" s="297"/>
      <c r="UU52" s="23"/>
      <c r="UV52" s="23"/>
      <c r="UW52" s="23"/>
      <c r="UX52" s="275" t="s">
        <v>1723</v>
      </c>
      <c r="UY52" s="276">
        <f>IF(UT12&gt;0,UT12,)</f>
        <v>0</v>
      </c>
      <c r="UZ52" s="457"/>
      <c r="VA52" s="417"/>
      <c r="VB52" s="297"/>
      <c r="VC52" s="23"/>
      <c r="VD52" s="23"/>
      <c r="VE52" s="23"/>
      <c r="VF52" s="275" t="s">
        <v>1723</v>
      </c>
      <c r="VG52" s="276">
        <f>IF(VB12&gt;0,VB12,)</f>
        <v>0</v>
      </c>
      <c r="VH52" s="457"/>
      <c r="VI52" s="417"/>
      <c r="VJ52" s="297"/>
      <c r="VK52" s="23"/>
      <c r="VL52" s="23"/>
      <c r="VM52" s="23"/>
      <c r="VN52" s="275" t="s">
        <v>1723</v>
      </c>
      <c r="VO52" s="276">
        <f>IF(VJ12&gt;0,VJ12,)</f>
        <v>0</v>
      </c>
      <c r="VP52" s="457"/>
      <c r="VQ52" s="417"/>
      <c r="VR52" s="297"/>
      <c r="VS52" s="23"/>
      <c r="VT52" s="23"/>
      <c r="VU52" s="23"/>
      <c r="VV52" s="275" t="s">
        <v>1723</v>
      </c>
      <c r="VW52" s="276">
        <f>IF(VR12&gt;0,VR12,)</f>
        <v>0</v>
      </c>
      <c r="VX52" s="290"/>
      <c r="VY52" s="297"/>
      <c r="VZ52" s="23"/>
      <c r="WA52" s="23"/>
      <c r="WB52" s="23"/>
      <c r="WC52" s="275" t="s">
        <v>1723</v>
      </c>
      <c r="WD52" s="276">
        <f>IF(VY12&gt;0,VY12,)</f>
        <v>0</v>
      </c>
      <c r="WE52" s="457"/>
      <c r="WF52" s="417"/>
      <c r="WG52" s="297"/>
      <c r="WH52" s="23"/>
      <c r="WI52" s="23"/>
      <c r="WJ52" s="23"/>
      <c r="WK52" s="275" t="s">
        <v>1723</v>
      </c>
      <c r="WL52" s="276">
        <f>IF(WG12&gt;0,WG12,)</f>
        <v>0</v>
      </c>
      <c r="WM52" s="457"/>
      <c r="WN52" s="417"/>
      <c r="WO52" s="297"/>
      <c r="WP52" s="23"/>
      <c r="WQ52" s="23"/>
      <c r="WR52" s="23"/>
      <c r="WS52" s="275" t="s">
        <v>1723</v>
      </c>
      <c r="WT52" s="276">
        <f>IF(WO12&gt;0,WO12,)</f>
        <v>0</v>
      </c>
      <c r="WU52" s="457"/>
      <c r="WV52" s="417"/>
      <c r="WW52" s="297"/>
      <c r="WX52" s="23"/>
      <c r="WY52" s="23"/>
      <c r="WZ52" s="23"/>
      <c r="XA52" s="275" t="s">
        <v>1723</v>
      </c>
      <c r="XB52" s="276">
        <f>IF(WW12&gt;0,WW12,)</f>
        <v>0</v>
      </c>
      <c r="XC52" s="428">
        <v>0</v>
      </c>
    </row>
    <row r="53" spans="1:630" outlineLevel="1" x14ac:dyDescent="0.25">
      <c r="A53" s="5"/>
      <c r="B53" s="5"/>
      <c r="C53" s="283"/>
      <c r="D53" s="284"/>
      <c r="E53" s="444"/>
      <c r="F53" s="290"/>
      <c r="G53" s="297"/>
      <c r="H53" s="23"/>
      <c r="I53" s="23"/>
      <c r="J53" s="23"/>
      <c r="K53" s="275" t="s">
        <v>1722</v>
      </c>
      <c r="L53" s="276">
        <f>IF(K12&gt;0,K12,)</f>
        <v>1</v>
      </c>
      <c r="M53" s="457"/>
      <c r="N53" s="417"/>
      <c r="O53" s="297"/>
      <c r="P53" s="23"/>
      <c r="Q53" s="23"/>
      <c r="R53" s="23"/>
      <c r="S53" s="275" t="s">
        <v>1722</v>
      </c>
      <c r="T53" s="276">
        <f>IF(S12&gt;0,S12,)</f>
        <v>0</v>
      </c>
      <c r="U53" s="457"/>
      <c r="V53" s="417"/>
      <c r="W53" s="297"/>
      <c r="X53" s="23"/>
      <c r="Y53" s="23"/>
      <c r="Z53" s="23"/>
      <c r="AA53" s="275" t="s">
        <v>1722</v>
      </c>
      <c r="AB53" s="276">
        <f>IF(AA12&gt;0,AA12,)</f>
        <v>0</v>
      </c>
      <c r="AC53" s="457"/>
      <c r="AD53" s="417"/>
      <c r="AE53" s="297"/>
      <c r="AF53" s="23"/>
      <c r="AG53" s="23"/>
      <c r="AH53" s="23"/>
      <c r="AI53" s="275" t="s">
        <v>1722</v>
      </c>
      <c r="AJ53" s="276">
        <f>IF(AI12&gt;0,AI12,)</f>
        <v>0</v>
      </c>
      <c r="AK53" s="457"/>
      <c r="AL53" s="417"/>
      <c r="AM53" s="297"/>
      <c r="AN53" s="23"/>
      <c r="AO53" s="23"/>
      <c r="AP53" s="23"/>
      <c r="AQ53" s="275" t="s">
        <v>1722</v>
      </c>
      <c r="AR53" s="276">
        <f>IF(AQ12&gt;0,AQ12,)</f>
        <v>0</v>
      </c>
      <c r="AS53" s="290"/>
      <c r="AT53" s="297"/>
      <c r="AU53" s="23"/>
      <c r="AV53" s="23"/>
      <c r="AW53" s="23"/>
      <c r="AX53" s="275" t="s">
        <v>1722</v>
      </c>
      <c r="AY53" s="276">
        <f>IF(AX12&gt;0,AX12,)</f>
        <v>0</v>
      </c>
      <c r="AZ53" s="457"/>
      <c r="BA53" s="417"/>
      <c r="BB53" s="297"/>
      <c r="BC53" s="23"/>
      <c r="BD53" s="23"/>
      <c r="BE53" s="23"/>
      <c r="BF53" s="275" t="s">
        <v>1722</v>
      </c>
      <c r="BG53" s="276">
        <f>IF(BF12&gt;0,BF12,)</f>
        <v>0</v>
      </c>
      <c r="BH53" s="417"/>
      <c r="BI53" s="297"/>
      <c r="BJ53" s="23"/>
      <c r="BK53" s="23"/>
      <c r="BL53" s="23"/>
      <c r="BM53" s="275" t="s">
        <v>1722</v>
      </c>
      <c r="BN53" s="276">
        <f>IF(BM12&gt;0,BM12,)</f>
        <v>0</v>
      </c>
      <c r="BO53" s="457"/>
      <c r="BP53" s="417"/>
      <c r="BQ53" s="297"/>
      <c r="BR53" s="23"/>
      <c r="BS53" s="23"/>
      <c r="BT53" s="23"/>
      <c r="BU53" s="275" t="s">
        <v>1722</v>
      </c>
      <c r="BV53" s="276">
        <f>IF(BU12&gt;0,BU12,)</f>
        <v>0</v>
      </c>
      <c r="BW53" s="457"/>
      <c r="BX53" s="417"/>
      <c r="BY53" s="297"/>
      <c r="BZ53" s="23"/>
      <c r="CA53" s="23"/>
      <c r="CB53" s="23"/>
      <c r="CC53" s="275" t="s">
        <v>1722</v>
      </c>
      <c r="CD53" s="276">
        <f>IF(CC12&gt;0,CC12,)</f>
        <v>0</v>
      </c>
      <c r="CE53" s="457"/>
      <c r="CF53" s="417"/>
      <c r="CG53" s="297"/>
      <c r="CH53" s="23"/>
      <c r="CI53" s="23"/>
      <c r="CJ53" s="23"/>
      <c r="CK53" s="275" t="s">
        <v>1722</v>
      </c>
      <c r="CL53" s="276">
        <f>IF(CK12&gt;0,CK12,)</f>
        <v>0</v>
      </c>
      <c r="CM53" s="457"/>
      <c r="CN53" s="417"/>
      <c r="CO53" s="297"/>
      <c r="CP53" s="23"/>
      <c r="CQ53" s="23"/>
      <c r="CR53" s="23"/>
      <c r="CS53" s="275" t="s">
        <v>1722</v>
      </c>
      <c r="CT53" s="276">
        <f>IF(CS12&gt;0,CS12,)</f>
        <v>0</v>
      </c>
      <c r="CU53" s="457"/>
      <c r="CV53" s="417"/>
      <c r="CW53" s="297"/>
      <c r="CX53" s="23"/>
      <c r="CY53" s="23"/>
      <c r="CZ53" s="23"/>
      <c r="DA53" s="275" t="s">
        <v>1722</v>
      </c>
      <c r="DB53" s="276">
        <f>IF(DA12&gt;0,DA12,)</f>
        <v>0</v>
      </c>
      <c r="DC53" s="457"/>
      <c r="DD53" s="417"/>
      <c r="DE53" s="297"/>
      <c r="DF53" s="23"/>
      <c r="DG53" s="23"/>
      <c r="DH53" s="23"/>
      <c r="DI53" s="275" t="s">
        <v>1722</v>
      </c>
      <c r="DJ53" s="276">
        <f>IF(DI12&gt;0,DI12,)</f>
        <v>0</v>
      </c>
      <c r="DK53" s="457"/>
      <c r="DL53" s="417"/>
      <c r="DM53" s="297"/>
      <c r="DN53" s="23"/>
      <c r="DO53" s="23"/>
      <c r="DP53" s="23"/>
      <c r="DQ53" s="275" t="s">
        <v>1722</v>
      </c>
      <c r="DR53" s="276">
        <f>IF(DQ12&gt;0,DQ12,)</f>
        <v>0</v>
      </c>
      <c r="DS53" s="457"/>
      <c r="DT53" s="417"/>
      <c r="DU53" s="297"/>
      <c r="DV53" s="23"/>
      <c r="DW53" s="23"/>
      <c r="DX53" s="23"/>
      <c r="DY53" s="275" t="s">
        <v>1722</v>
      </c>
      <c r="DZ53" s="276">
        <f>IF(DY12&gt;0,DY12,)</f>
        <v>0</v>
      </c>
      <c r="EA53" s="457"/>
      <c r="EB53" s="417"/>
      <c r="EC53" s="297"/>
      <c r="ED53" s="23"/>
      <c r="EE53" s="23"/>
      <c r="EF53" s="23"/>
      <c r="EG53" s="275" t="s">
        <v>1722</v>
      </c>
      <c r="EH53" s="276">
        <f>IF(EG12&gt;0,EG12,)</f>
        <v>0</v>
      </c>
      <c r="EI53" s="457"/>
      <c r="EJ53" s="417"/>
      <c r="EK53" s="297"/>
      <c r="EL53" s="23"/>
      <c r="EM53" s="23"/>
      <c r="EN53" s="23"/>
      <c r="EO53" s="275" t="s">
        <v>1722</v>
      </c>
      <c r="EP53" s="276">
        <f>IF(EO12&gt;0,EO12,)</f>
        <v>0</v>
      </c>
      <c r="EQ53" s="457"/>
      <c r="ER53" s="417"/>
      <c r="ES53" s="297"/>
      <c r="ET53" s="23"/>
      <c r="EU53" s="23"/>
      <c r="EV53" s="23"/>
      <c r="EW53" s="275" t="s">
        <v>1722</v>
      </c>
      <c r="EX53" s="276">
        <f>IF(EW12&gt;0,EW12,)</f>
        <v>0</v>
      </c>
      <c r="EY53" s="457"/>
      <c r="EZ53" s="417"/>
      <c r="FA53" s="297"/>
      <c r="FB53" s="23"/>
      <c r="FC53" s="23"/>
      <c r="FD53" s="23"/>
      <c r="FE53" s="275" t="s">
        <v>1722</v>
      </c>
      <c r="FF53" s="276">
        <f>IF(FE12&gt;0,FE12,)</f>
        <v>0</v>
      </c>
      <c r="FG53" s="457"/>
      <c r="FH53" s="417"/>
      <c r="FI53" s="297"/>
      <c r="FJ53" s="23"/>
      <c r="FK53" s="23"/>
      <c r="FL53" s="23"/>
      <c r="FM53" s="275" t="s">
        <v>1722</v>
      </c>
      <c r="FN53" s="276">
        <f>IF(FM12&gt;0,FM12,)</f>
        <v>0</v>
      </c>
      <c r="FO53" s="457"/>
      <c r="FP53" s="417"/>
      <c r="FQ53" s="297"/>
      <c r="FR53" s="23"/>
      <c r="FS53" s="23"/>
      <c r="FT53" s="23"/>
      <c r="FU53" s="275" t="s">
        <v>1722</v>
      </c>
      <c r="FV53" s="276">
        <f>IF(FU12&gt;0,FU12,)</f>
        <v>0</v>
      </c>
      <c r="FW53" s="457"/>
      <c r="FX53" s="417"/>
      <c r="FY53" s="297"/>
      <c r="FZ53" s="23"/>
      <c r="GA53" s="23"/>
      <c r="GB53" s="23"/>
      <c r="GC53" s="275" t="s">
        <v>1722</v>
      </c>
      <c r="GD53" s="276">
        <f>IF(GC12&gt;0,GC12,)</f>
        <v>0</v>
      </c>
      <c r="GE53" s="290"/>
      <c r="GF53" s="297"/>
      <c r="GG53" s="23"/>
      <c r="GH53" s="23"/>
      <c r="GI53" s="23"/>
      <c r="GJ53" s="275" t="s">
        <v>1722</v>
      </c>
      <c r="GK53" s="276">
        <f>IF(GJ12&gt;0,GJ12,)</f>
        <v>0</v>
      </c>
      <c r="GL53" s="290"/>
      <c r="GM53" s="297"/>
      <c r="GN53" s="23"/>
      <c r="GO53" s="23"/>
      <c r="GP53" s="23"/>
      <c r="GQ53" s="275" t="s">
        <v>1722</v>
      </c>
      <c r="GR53" s="276">
        <f>IF(GQ12&gt;0,GQ12,)</f>
        <v>0</v>
      </c>
      <c r="GS53" s="290"/>
      <c r="GT53" s="297"/>
      <c r="GU53" s="23"/>
      <c r="GV53" s="23"/>
      <c r="GW53" s="23"/>
      <c r="GX53" s="275" t="s">
        <v>1722</v>
      </c>
      <c r="GY53" s="276">
        <f>IF(GX12&gt;0,GX12,)</f>
        <v>0</v>
      </c>
      <c r="GZ53" s="457"/>
      <c r="HA53" s="417"/>
      <c r="HB53" s="297"/>
      <c r="HC53" s="23"/>
      <c r="HD53" s="23"/>
      <c r="HE53" s="23"/>
      <c r="HF53" s="275" t="s">
        <v>1722</v>
      </c>
      <c r="HG53" s="276">
        <f>IF(HF12&gt;0,HF12,)</f>
        <v>0</v>
      </c>
      <c r="HH53" s="457"/>
      <c r="HI53" s="417"/>
      <c r="HJ53" s="297"/>
      <c r="HK53" s="23"/>
      <c r="HL53" s="23"/>
      <c r="HM53" s="23"/>
      <c r="HN53" s="275" t="s">
        <v>1722</v>
      </c>
      <c r="HO53" s="276">
        <f>IF(HN12&gt;0,HN12,)</f>
        <v>0</v>
      </c>
      <c r="HP53" s="457"/>
      <c r="HQ53" s="417"/>
      <c r="HR53" s="297"/>
      <c r="HS53" s="23"/>
      <c r="HT53" s="23"/>
      <c r="HU53" s="23"/>
      <c r="HV53" s="275" t="s">
        <v>1722</v>
      </c>
      <c r="HW53" s="276">
        <f>IF(HV12&gt;0,HV12,)</f>
        <v>0</v>
      </c>
      <c r="HX53" s="457"/>
      <c r="HY53" s="417"/>
      <c r="HZ53" s="297"/>
      <c r="IA53" s="23"/>
      <c r="IB53" s="23"/>
      <c r="IC53" s="23"/>
      <c r="ID53" s="275" t="s">
        <v>1722</v>
      </c>
      <c r="IE53" s="276">
        <f>IF(ID12&gt;0,ID12,)</f>
        <v>0</v>
      </c>
      <c r="IF53" s="457"/>
      <c r="IG53" s="417"/>
      <c r="IH53" s="297"/>
      <c r="II53" s="23"/>
      <c r="IJ53" s="23"/>
      <c r="IK53" s="23"/>
      <c r="IL53" s="275" t="s">
        <v>1722</v>
      </c>
      <c r="IM53" s="276">
        <f>IF(IL12&gt;0,IL12,)</f>
        <v>0</v>
      </c>
      <c r="IN53" s="457"/>
      <c r="IO53" s="417"/>
      <c r="IP53" s="297"/>
      <c r="IQ53" s="23"/>
      <c r="IR53" s="23"/>
      <c r="IS53" s="23"/>
      <c r="IT53" s="275" t="s">
        <v>1722</v>
      </c>
      <c r="IU53" s="276">
        <f>IF(IT12&gt;0,IT12,)</f>
        <v>0</v>
      </c>
      <c r="IV53" s="457"/>
      <c r="IW53" s="417"/>
      <c r="IX53" s="297"/>
      <c r="IY53" s="23"/>
      <c r="IZ53" s="23"/>
      <c r="JA53" s="23"/>
      <c r="JB53" s="275" t="s">
        <v>1722</v>
      </c>
      <c r="JC53" s="276">
        <f>IF(JB12&gt;0,JB12,)</f>
        <v>0</v>
      </c>
      <c r="JD53" s="457"/>
      <c r="JE53" s="417"/>
      <c r="JF53" s="297"/>
      <c r="JG53" s="23"/>
      <c r="JH53" s="23"/>
      <c r="JI53" s="23"/>
      <c r="JJ53" s="275" t="s">
        <v>1722</v>
      </c>
      <c r="JK53" s="276">
        <f>IF(JJ12&gt;0,JJ12,)</f>
        <v>0</v>
      </c>
      <c r="JL53" s="457"/>
      <c r="JM53" s="417"/>
      <c r="JN53" s="297"/>
      <c r="JO53" s="23"/>
      <c r="JP53" s="23"/>
      <c r="JQ53" s="23"/>
      <c r="JR53" s="275" t="s">
        <v>1722</v>
      </c>
      <c r="JS53" s="276">
        <f>IF(JR12&gt;0,JR12,)</f>
        <v>0</v>
      </c>
      <c r="JT53" s="457"/>
      <c r="JU53" s="417"/>
      <c r="JV53" s="297"/>
      <c r="JW53" s="23"/>
      <c r="JX53" s="23"/>
      <c r="JY53" s="23"/>
      <c r="JZ53" s="275" t="s">
        <v>1722</v>
      </c>
      <c r="KA53" s="276">
        <f>IF(JZ12&gt;0,JZ12,)</f>
        <v>0</v>
      </c>
      <c r="KB53" s="457"/>
      <c r="KC53" s="417"/>
      <c r="KD53" s="297"/>
      <c r="KE53" s="23"/>
      <c r="KF53" s="23"/>
      <c r="KG53" s="23"/>
      <c r="KH53" s="275" t="s">
        <v>1722</v>
      </c>
      <c r="KI53" s="276">
        <f>IF(KH12&gt;0,KH12,)</f>
        <v>0</v>
      </c>
      <c r="KJ53" s="290"/>
      <c r="KK53" s="297"/>
      <c r="KL53" s="23"/>
      <c r="KM53" s="23"/>
      <c r="KN53" s="23"/>
      <c r="KO53" s="275" t="s">
        <v>1722</v>
      </c>
      <c r="KP53" s="276">
        <f>IF(KO12&gt;0,KO12,)</f>
        <v>0</v>
      </c>
      <c r="KQ53" s="290"/>
      <c r="KR53" s="297"/>
      <c r="KS53" s="23"/>
      <c r="KT53" s="23"/>
      <c r="KU53" s="23"/>
      <c r="KV53" s="275" t="s">
        <v>1722</v>
      </c>
      <c r="KW53" s="276">
        <f>IF(KV12&gt;0,KV12,)</f>
        <v>0</v>
      </c>
      <c r="KX53" s="290"/>
      <c r="KY53" s="297"/>
      <c r="KZ53" s="23"/>
      <c r="LA53" s="23"/>
      <c r="LB53" s="23"/>
      <c r="LC53" s="275" t="s">
        <v>1722</v>
      </c>
      <c r="LD53" s="276">
        <f>IF(LC12&gt;0,LC12,)</f>
        <v>0</v>
      </c>
      <c r="LE53" s="290"/>
      <c r="LF53" s="297"/>
      <c r="LG53" s="23"/>
      <c r="LH53" s="23"/>
      <c r="LI53" s="23"/>
      <c r="LJ53" s="275" t="s">
        <v>1722</v>
      </c>
      <c r="LK53" s="276">
        <f>IF(LJ12&gt;0,LJ12,)</f>
        <v>0</v>
      </c>
      <c r="LL53" s="290"/>
      <c r="LM53" s="297"/>
      <c r="LN53" s="23"/>
      <c r="LO53" s="23"/>
      <c r="LP53" s="23"/>
      <c r="LQ53" s="275" t="s">
        <v>1722</v>
      </c>
      <c r="LR53" s="276">
        <f>IF(LQ12&gt;0,LQ12,)</f>
        <v>0</v>
      </c>
      <c r="LS53" s="290"/>
      <c r="LT53" s="297"/>
      <c r="LU53" s="23"/>
      <c r="LV53" s="23"/>
      <c r="LW53" s="23"/>
      <c r="LX53" s="275" t="s">
        <v>1722</v>
      </c>
      <c r="LY53" s="276">
        <f>IF(LX12&gt;0,LX12,)</f>
        <v>0</v>
      </c>
      <c r="LZ53" s="290"/>
      <c r="MA53" s="297"/>
      <c r="MB53" s="23"/>
      <c r="MC53" s="23"/>
      <c r="MD53" s="23"/>
      <c r="ME53" s="275" t="s">
        <v>1722</v>
      </c>
      <c r="MF53" s="276">
        <f>IF(ME12&gt;0,ME12,)</f>
        <v>0</v>
      </c>
      <c r="MG53" s="457"/>
      <c r="MH53" s="417"/>
      <c r="MI53" s="297"/>
      <c r="MJ53" s="23"/>
      <c r="MK53" s="23"/>
      <c r="ML53" s="23"/>
      <c r="MM53" s="275" t="s">
        <v>1722</v>
      </c>
      <c r="MN53" s="276">
        <f>IF(MM12&gt;0,MM12,)</f>
        <v>0</v>
      </c>
      <c r="MO53" s="417"/>
      <c r="MP53" s="297"/>
      <c r="MQ53" s="23"/>
      <c r="MR53" s="23"/>
      <c r="MS53" s="23"/>
      <c r="MT53" s="275" t="s">
        <v>1722</v>
      </c>
      <c r="MU53" s="276">
        <f>IF(MT12&gt;0,MT12,)</f>
        <v>0</v>
      </c>
      <c r="MV53" s="457"/>
      <c r="MW53" s="417"/>
      <c r="MX53" s="297"/>
      <c r="MY53" s="23"/>
      <c r="MZ53" s="23"/>
      <c r="NA53" s="23"/>
      <c r="NB53" s="275" t="s">
        <v>1722</v>
      </c>
      <c r="NC53" s="276">
        <f>IF(NB12&gt;0,NB12,)</f>
        <v>0</v>
      </c>
      <c r="ND53" s="457"/>
      <c r="NE53" s="417"/>
      <c r="NF53" s="297"/>
      <c r="NG53" s="23"/>
      <c r="NH53" s="23"/>
      <c r="NI53" s="23"/>
      <c r="NJ53" s="275" t="s">
        <v>1722</v>
      </c>
      <c r="NK53" s="276">
        <f>IF(NJ12&gt;0,NJ12,)</f>
        <v>0</v>
      </c>
      <c r="NL53" s="457"/>
      <c r="NM53" s="417"/>
      <c r="NN53" s="297"/>
      <c r="NO53" s="23"/>
      <c r="NP53" s="23"/>
      <c r="NQ53" s="23"/>
      <c r="NR53" s="275" t="s">
        <v>1722</v>
      </c>
      <c r="NS53" s="276">
        <f>IF(NR12&gt;0,NR12,)</f>
        <v>0</v>
      </c>
      <c r="NT53" s="290"/>
      <c r="NU53" s="297"/>
      <c r="NV53" s="23"/>
      <c r="NW53" s="23"/>
      <c r="NX53" s="23"/>
      <c r="NY53" s="275" t="s">
        <v>1722</v>
      </c>
      <c r="NZ53" s="276">
        <f>IF(NY12&gt;0,NY12,)</f>
        <v>0</v>
      </c>
      <c r="OA53" s="457"/>
      <c r="OB53" s="417"/>
      <c r="OC53" s="297"/>
      <c r="OD53" s="23"/>
      <c r="OE53" s="23"/>
      <c r="OF53" s="23"/>
      <c r="OG53" s="275" t="s">
        <v>1722</v>
      </c>
      <c r="OH53" s="276">
        <f>IF(OG12&gt;0,OG12,)</f>
        <v>0</v>
      </c>
      <c r="OI53" s="457"/>
      <c r="OJ53" s="417"/>
      <c r="OK53" s="297"/>
      <c r="OL53" s="23"/>
      <c r="OM53" s="23"/>
      <c r="ON53" s="23"/>
      <c r="OO53" s="275" t="s">
        <v>1722</v>
      </c>
      <c r="OP53" s="276">
        <f>IF(OO12&gt;0,OO12,)</f>
        <v>0</v>
      </c>
      <c r="OQ53" s="457"/>
      <c r="OR53" s="417"/>
      <c r="OS53" s="297"/>
      <c r="OT53" s="23"/>
      <c r="OU53" s="23"/>
      <c r="OV53" s="23"/>
      <c r="OW53" s="275" t="s">
        <v>1722</v>
      </c>
      <c r="OX53" s="276">
        <f>IF(OW12&gt;0,OW12,)</f>
        <v>0</v>
      </c>
      <c r="OY53" s="457"/>
      <c r="OZ53" s="417"/>
      <c r="PA53" s="297"/>
      <c r="PB53" s="23"/>
      <c r="PC53" s="23"/>
      <c r="PD53" s="23"/>
      <c r="PE53" s="275" t="s">
        <v>1722</v>
      </c>
      <c r="PF53" s="276">
        <f>IF(PE12&gt;0,PE12,)</f>
        <v>0</v>
      </c>
      <c r="PG53" s="290"/>
      <c r="PH53" s="297"/>
      <c r="PI53" s="23"/>
      <c r="PJ53" s="23"/>
      <c r="PK53" s="23"/>
      <c r="PL53" s="275" t="s">
        <v>1722</v>
      </c>
      <c r="PM53" s="276">
        <f>IF(PL12&gt;0,PL12,)</f>
        <v>0</v>
      </c>
      <c r="PN53" s="457"/>
      <c r="PO53" s="417"/>
      <c r="PP53" s="297"/>
      <c r="PQ53" s="23"/>
      <c r="PR53" s="23"/>
      <c r="PS53" s="23"/>
      <c r="PT53" s="275" t="s">
        <v>1722</v>
      </c>
      <c r="PU53" s="276">
        <f>IF(PT12&gt;0,PT12,)</f>
        <v>0</v>
      </c>
      <c r="PV53" s="290"/>
      <c r="PW53" s="297"/>
      <c r="PX53" s="23"/>
      <c r="PY53" s="23"/>
      <c r="PZ53" s="23"/>
      <c r="QA53" s="275" t="s">
        <v>1722</v>
      </c>
      <c r="QB53" s="276">
        <f>IF(QA12&gt;0,QA12,)</f>
        <v>0</v>
      </c>
      <c r="QC53" s="290"/>
      <c r="QD53" s="297"/>
      <c r="QE53" s="23"/>
      <c r="QF53" s="23"/>
      <c r="QG53" s="23"/>
      <c r="QH53" s="275" t="s">
        <v>1722</v>
      </c>
      <c r="QI53" s="276">
        <f>IF(QH12&gt;0,QH12,)</f>
        <v>0</v>
      </c>
      <c r="QJ53" s="457"/>
      <c r="QK53" s="417"/>
      <c r="QL53" s="297"/>
      <c r="QM53" s="23"/>
      <c r="QN53" s="23"/>
      <c r="QO53" s="23"/>
      <c r="QP53" s="275" t="s">
        <v>1722</v>
      </c>
      <c r="QQ53" s="276">
        <f>IF(QP12&gt;0,QP12,)</f>
        <v>0</v>
      </c>
      <c r="QR53" s="290"/>
      <c r="QS53" s="297"/>
      <c r="QT53" s="23"/>
      <c r="QU53" s="23"/>
      <c r="QV53" s="23"/>
      <c r="QW53" s="275" t="s">
        <v>1722</v>
      </c>
      <c r="QX53" s="276">
        <f>IF(QW12&gt;0,QW12,)</f>
        <v>0</v>
      </c>
      <c r="QY53" s="457"/>
      <c r="QZ53" s="417"/>
      <c r="RA53" s="297"/>
      <c r="RB53" s="23"/>
      <c r="RC53" s="23"/>
      <c r="RD53" s="23"/>
      <c r="RE53" s="275" t="s">
        <v>1722</v>
      </c>
      <c r="RF53" s="276">
        <f>IF(RE12&gt;0,RE12,)</f>
        <v>0</v>
      </c>
      <c r="RG53" s="457"/>
      <c r="RH53" s="417"/>
      <c r="RI53" s="297"/>
      <c r="RJ53" s="23"/>
      <c r="RK53" s="23"/>
      <c r="RL53" s="23"/>
      <c r="RM53" s="275" t="s">
        <v>1722</v>
      </c>
      <c r="RN53" s="276">
        <f>IF(RM12&gt;0,RM12,)</f>
        <v>0</v>
      </c>
      <c r="RO53" s="290"/>
      <c r="RP53" s="297"/>
      <c r="RQ53" s="23"/>
      <c r="RR53" s="23"/>
      <c r="RS53" s="23"/>
      <c r="RT53" s="275" t="s">
        <v>1722</v>
      </c>
      <c r="RU53" s="276">
        <f>IF(RT12&gt;0,RT12,)</f>
        <v>0</v>
      </c>
      <c r="RV53" s="457"/>
      <c r="RW53" s="417"/>
      <c r="RX53" s="297"/>
      <c r="RY53" s="23"/>
      <c r="RZ53" s="23"/>
      <c r="SA53" s="23"/>
      <c r="SB53" s="275" t="s">
        <v>1722</v>
      </c>
      <c r="SC53" s="276">
        <f>IF(SB12&gt;0,SB12,)</f>
        <v>0</v>
      </c>
      <c r="SD53" s="457"/>
      <c r="SE53" s="417"/>
      <c r="SF53" s="297"/>
      <c r="SG53" s="23" t="s">
        <v>1925</v>
      </c>
      <c r="SH53" s="23"/>
      <c r="SI53" s="23"/>
      <c r="SJ53" s="275" t="s">
        <v>1722</v>
      </c>
      <c r="SK53" s="276">
        <f>IF(SJ12&gt;0,SJ12,)</f>
        <v>0</v>
      </c>
      <c r="SL53" s="290"/>
      <c r="SM53" s="297"/>
      <c r="SN53" s="23"/>
      <c r="SO53" s="23"/>
      <c r="SP53" s="23"/>
      <c r="SQ53" s="275" t="s">
        <v>1722</v>
      </c>
      <c r="SR53" s="276">
        <f>IF(SQ12&gt;0,SQ12,)</f>
        <v>0</v>
      </c>
      <c r="SS53" s="290"/>
      <c r="ST53" s="297"/>
      <c r="SU53" s="23"/>
      <c r="SV53" s="23"/>
      <c r="SW53" s="23"/>
      <c r="SX53" s="275" t="s">
        <v>1722</v>
      </c>
      <c r="SY53" s="276">
        <f>IF(SX12&gt;0,SX12,)</f>
        <v>0</v>
      </c>
      <c r="SZ53" s="290"/>
      <c r="TA53" s="297"/>
      <c r="TB53" s="23"/>
      <c r="TC53" s="23"/>
      <c r="TD53" s="23"/>
      <c r="TE53" s="275" t="s">
        <v>1722</v>
      </c>
      <c r="TF53" s="276">
        <f>IF(TE12&gt;0,TE12,)</f>
        <v>0</v>
      </c>
      <c r="TG53" s="290"/>
      <c r="TH53" s="297"/>
      <c r="TI53" s="23"/>
      <c r="TJ53" s="23"/>
      <c r="TK53" s="23"/>
      <c r="TL53" s="275" t="s">
        <v>1722</v>
      </c>
      <c r="TM53" s="276">
        <f>IF(TL12&gt;0,TL12,)</f>
        <v>0</v>
      </c>
      <c r="TN53" s="290"/>
      <c r="TO53" s="297"/>
      <c r="TP53" s="23"/>
      <c r="TQ53" s="23"/>
      <c r="TR53" s="23"/>
      <c r="TS53" s="275" t="s">
        <v>1722</v>
      </c>
      <c r="TT53" s="276">
        <f>IF(TS12&gt;0,TS12,)</f>
        <v>0</v>
      </c>
      <c r="TU53" s="290"/>
      <c r="TV53" s="297"/>
      <c r="TW53" s="23"/>
      <c r="TX53" s="23"/>
      <c r="TY53" s="23"/>
      <c r="TZ53" s="275" t="s">
        <v>1722</v>
      </c>
      <c r="UA53" s="276">
        <f>IF(TZ12&gt;0,TZ12,)</f>
        <v>0</v>
      </c>
      <c r="UB53" s="457"/>
      <c r="UC53" s="417"/>
      <c r="UD53" s="297"/>
      <c r="UE53" s="23"/>
      <c r="UF53" s="23"/>
      <c r="UG53" s="23"/>
      <c r="UH53" s="275" t="s">
        <v>1722</v>
      </c>
      <c r="UI53" s="276">
        <f>IF(UH12&gt;0,UH12,)</f>
        <v>0</v>
      </c>
      <c r="UJ53" s="457"/>
      <c r="UK53" s="417"/>
      <c r="UL53" s="297"/>
      <c r="UM53" s="23"/>
      <c r="UN53" s="23"/>
      <c r="UO53" s="23"/>
      <c r="UP53" s="275" t="s">
        <v>1722</v>
      </c>
      <c r="UQ53" s="276">
        <f>IF(UP12&gt;0,UP12,)</f>
        <v>0</v>
      </c>
      <c r="UR53" s="457"/>
      <c r="US53" s="417"/>
      <c r="UT53" s="297"/>
      <c r="UU53" s="23"/>
      <c r="UV53" s="23"/>
      <c r="UW53" s="23"/>
      <c r="UX53" s="275" t="s">
        <v>1722</v>
      </c>
      <c r="UY53" s="276">
        <f>IF(UX12&gt;0,UX12,)</f>
        <v>0</v>
      </c>
      <c r="UZ53" s="457"/>
      <c r="VA53" s="417"/>
      <c r="VB53" s="297"/>
      <c r="VC53" s="23"/>
      <c r="VD53" s="23"/>
      <c r="VE53" s="23"/>
      <c r="VF53" s="275" t="s">
        <v>1722</v>
      </c>
      <c r="VG53" s="276">
        <f>IF(VF12&gt;0,VF12,)</f>
        <v>0</v>
      </c>
      <c r="VH53" s="457"/>
      <c r="VI53" s="417"/>
      <c r="VJ53" s="297"/>
      <c r="VK53" s="23"/>
      <c r="VL53" s="23"/>
      <c r="VM53" s="23"/>
      <c r="VN53" s="275" t="s">
        <v>1722</v>
      </c>
      <c r="VO53" s="276">
        <f>IF(VN12&gt;0,VN12,)</f>
        <v>0</v>
      </c>
      <c r="VP53" s="457"/>
      <c r="VQ53" s="417"/>
      <c r="VR53" s="297"/>
      <c r="VS53" s="23"/>
      <c r="VT53" s="23"/>
      <c r="VU53" s="23"/>
      <c r="VV53" s="275" t="s">
        <v>1722</v>
      </c>
      <c r="VW53" s="276">
        <f>IF(VV12&gt;0,VV12,)</f>
        <v>0</v>
      </c>
      <c r="VX53" s="290"/>
      <c r="VY53" s="297"/>
      <c r="VZ53" s="23"/>
      <c r="WA53" s="23"/>
      <c r="WB53" s="23"/>
      <c r="WC53" s="275" t="s">
        <v>1722</v>
      </c>
      <c r="WD53" s="276">
        <f>IF(WC12&gt;0,WC12,)</f>
        <v>0</v>
      </c>
      <c r="WE53" s="457"/>
      <c r="WF53" s="417"/>
      <c r="WG53" s="297"/>
      <c r="WH53" s="23"/>
      <c r="WI53" s="23"/>
      <c r="WJ53" s="23"/>
      <c r="WK53" s="275" t="s">
        <v>1722</v>
      </c>
      <c r="WL53" s="276">
        <f>IF(WK12&gt;0,WK12,)</f>
        <v>0</v>
      </c>
      <c r="WM53" s="457"/>
      <c r="WN53" s="417"/>
      <c r="WO53" s="297"/>
      <c r="WP53" s="23"/>
      <c r="WQ53" s="23"/>
      <c r="WR53" s="23"/>
      <c r="WS53" s="275" t="s">
        <v>1722</v>
      </c>
      <c r="WT53" s="276">
        <f>IF(WS12&gt;0,WS12,)</f>
        <v>0</v>
      </c>
      <c r="WU53" s="457"/>
      <c r="WV53" s="417"/>
      <c r="WW53" s="297"/>
      <c r="WX53" s="23"/>
      <c r="WY53" s="23"/>
      <c r="WZ53" s="23"/>
      <c r="XA53" s="275" t="s">
        <v>1722</v>
      </c>
      <c r="XB53" s="276">
        <f>IF(XA12&gt;0,XA12,)</f>
        <v>0</v>
      </c>
      <c r="XC53" s="440">
        <v>0</v>
      </c>
    </row>
    <row r="54" spans="1:630" outlineLevel="1" x14ac:dyDescent="0.25">
      <c r="A54" s="5"/>
      <c r="B54" s="5"/>
      <c r="C54" s="283"/>
      <c r="D54" s="284"/>
      <c r="E54" s="444"/>
      <c r="F54" s="290" t="s">
        <v>230</v>
      </c>
      <c r="G54" s="297"/>
      <c r="H54" s="23"/>
      <c r="I54" s="23"/>
      <c r="J54" s="23"/>
      <c r="K54" s="275" t="s">
        <v>1724</v>
      </c>
      <c r="L54" s="276">
        <f>IF(I12&gt;0,I12,)</f>
        <v>2</v>
      </c>
      <c r="M54" s="457"/>
      <c r="N54" s="417"/>
      <c r="O54" s="297"/>
      <c r="P54" s="23"/>
      <c r="Q54" s="23"/>
      <c r="R54" s="23"/>
      <c r="S54" s="275" t="s">
        <v>1724</v>
      </c>
      <c r="T54" s="276">
        <f>IF(Q12&gt;0,Q12,)</f>
        <v>0</v>
      </c>
      <c r="U54" s="457"/>
      <c r="V54" s="417"/>
      <c r="W54" s="297"/>
      <c r="X54" s="23"/>
      <c r="Y54" s="23"/>
      <c r="Z54" s="23"/>
      <c r="AA54" s="275" t="s">
        <v>1724</v>
      </c>
      <c r="AB54" s="276">
        <f>IF(Y12&gt;0,Y12,)</f>
        <v>0</v>
      </c>
      <c r="AC54" s="457"/>
      <c r="AD54" s="417"/>
      <c r="AE54" s="297"/>
      <c r="AF54" s="23"/>
      <c r="AG54" s="23"/>
      <c r="AH54" s="23"/>
      <c r="AI54" s="275" t="s">
        <v>1724</v>
      </c>
      <c r="AJ54" s="276">
        <f>IF(AG12&gt;0,AG12,)</f>
        <v>0</v>
      </c>
      <c r="AK54" s="457"/>
      <c r="AL54" s="417"/>
      <c r="AM54" s="297"/>
      <c r="AN54" s="23"/>
      <c r="AO54" s="23"/>
      <c r="AP54" s="23"/>
      <c r="AQ54" s="275" t="s">
        <v>1724</v>
      </c>
      <c r="AR54" s="276">
        <f>IF(AO12&gt;0,AO12,)</f>
        <v>0</v>
      </c>
      <c r="AS54" s="290"/>
      <c r="AT54" s="297"/>
      <c r="AU54" s="23"/>
      <c r="AV54" s="23"/>
      <c r="AW54" s="23"/>
      <c r="AX54" s="275" t="s">
        <v>1724</v>
      </c>
      <c r="AY54" s="276">
        <f>IF(AV12&gt;0,AV12,)</f>
        <v>0</v>
      </c>
      <c r="AZ54" s="457"/>
      <c r="BA54" s="417"/>
      <c r="BB54" s="297"/>
      <c r="BC54" s="23"/>
      <c r="BD54" s="23"/>
      <c r="BE54" s="23"/>
      <c r="BF54" s="275" t="s">
        <v>1724</v>
      </c>
      <c r="BG54" s="276">
        <f>IF(BD12&gt;0,BD12,)</f>
        <v>0</v>
      </c>
      <c r="BH54" s="417"/>
      <c r="BI54" s="297"/>
      <c r="BJ54" s="23"/>
      <c r="BK54" s="23"/>
      <c r="BL54" s="23"/>
      <c r="BM54" s="275" t="s">
        <v>1724</v>
      </c>
      <c r="BN54" s="276">
        <f>IF(BK12&gt;0,BK12,)</f>
        <v>0</v>
      </c>
      <c r="BO54" s="457"/>
      <c r="BP54" s="417"/>
      <c r="BQ54" s="297"/>
      <c r="BR54" s="23"/>
      <c r="BS54" s="23"/>
      <c r="BT54" s="23"/>
      <c r="BU54" s="275" t="s">
        <v>1724</v>
      </c>
      <c r="BV54" s="276">
        <f>IF(BS12&gt;0,BS12,)</f>
        <v>0</v>
      </c>
      <c r="BW54" s="457"/>
      <c r="BX54" s="417"/>
      <c r="BY54" s="297"/>
      <c r="BZ54" s="23"/>
      <c r="CA54" s="23"/>
      <c r="CB54" s="23"/>
      <c r="CC54" s="275" t="s">
        <v>1724</v>
      </c>
      <c r="CD54" s="276">
        <f>IF(CA12&gt;0,CA12,)</f>
        <v>0</v>
      </c>
      <c r="CE54" s="457"/>
      <c r="CF54" s="417"/>
      <c r="CG54" s="297"/>
      <c r="CH54" s="23"/>
      <c r="CI54" s="23"/>
      <c r="CJ54" s="23"/>
      <c r="CK54" s="275" t="s">
        <v>1724</v>
      </c>
      <c r="CL54" s="276">
        <f>IF(CI12&gt;0,CI12,)</f>
        <v>0</v>
      </c>
      <c r="CM54" s="457"/>
      <c r="CN54" s="417"/>
      <c r="CO54" s="297"/>
      <c r="CP54" s="23"/>
      <c r="CQ54" s="23"/>
      <c r="CR54" s="23"/>
      <c r="CS54" s="275" t="s">
        <v>1724</v>
      </c>
      <c r="CT54" s="276">
        <f>IF(CQ12&gt;0,CQ12,)</f>
        <v>0</v>
      </c>
      <c r="CU54" s="457"/>
      <c r="CV54" s="417"/>
      <c r="CW54" s="297"/>
      <c r="CX54" s="23"/>
      <c r="CY54" s="23"/>
      <c r="CZ54" s="23"/>
      <c r="DA54" s="275" t="s">
        <v>1724</v>
      </c>
      <c r="DB54" s="276">
        <f>IF(CY12&gt;0,CY12,)</f>
        <v>0</v>
      </c>
      <c r="DC54" s="457"/>
      <c r="DD54" s="417"/>
      <c r="DE54" s="297"/>
      <c r="DF54" s="23"/>
      <c r="DG54" s="23"/>
      <c r="DH54" s="23"/>
      <c r="DI54" s="275" t="s">
        <v>1724</v>
      </c>
      <c r="DJ54" s="276">
        <f>IF(DG12&gt;0,DG12,)</f>
        <v>0</v>
      </c>
      <c r="DK54" s="457"/>
      <c r="DL54" s="417"/>
      <c r="DM54" s="297"/>
      <c r="DN54" s="23"/>
      <c r="DO54" s="23"/>
      <c r="DP54" s="23"/>
      <c r="DQ54" s="275" t="s">
        <v>1724</v>
      </c>
      <c r="DR54" s="276">
        <f>IF(DO12&gt;0,DO12,)</f>
        <v>0</v>
      </c>
      <c r="DS54" s="457"/>
      <c r="DT54" s="417"/>
      <c r="DU54" s="297"/>
      <c r="DV54" s="23"/>
      <c r="DW54" s="23"/>
      <c r="DX54" s="23"/>
      <c r="DY54" s="275" t="s">
        <v>1724</v>
      </c>
      <c r="DZ54" s="276">
        <f>IF(DW12&gt;0,DW12,)</f>
        <v>0</v>
      </c>
      <c r="EA54" s="457"/>
      <c r="EB54" s="417"/>
      <c r="EC54" s="297"/>
      <c r="ED54" s="23"/>
      <c r="EE54" s="23"/>
      <c r="EF54" s="23"/>
      <c r="EG54" s="275" t="s">
        <v>1724</v>
      </c>
      <c r="EH54" s="276">
        <f>IF(EE12&gt;0,EE12,)</f>
        <v>0</v>
      </c>
      <c r="EI54" s="457"/>
      <c r="EJ54" s="417"/>
      <c r="EK54" s="297"/>
      <c r="EL54" s="23"/>
      <c r="EM54" s="23"/>
      <c r="EN54" s="23"/>
      <c r="EO54" s="275" t="s">
        <v>1724</v>
      </c>
      <c r="EP54" s="276">
        <f>IF(EM12&gt;0,EM12,)</f>
        <v>0</v>
      </c>
      <c r="EQ54" s="457"/>
      <c r="ER54" s="417"/>
      <c r="ES54" s="297"/>
      <c r="ET54" s="23"/>
      <c r="EU54" s="23"/>
      <c r="EV54" s="23"/>
      <c r="EW54" s="275" t="s">
        <v>1724</v>
      </c>
      <c r="EX54" s="276">
        <f>IF(EU12&gt;0,EU12,)</f>
        <v>0</v>
      </c>
      <c r="EY54" s="457"/>
      <c r="EZ54" s="417"/>
      <c r="FA54" s="297"/>
      <c r="FB54" s="23"/>
      <c r="FC54" s="23"/>
      <c r="FD54" s="23"/>
      <c r="FE54" s="275" t="s">
        <v>1724</v>
      </c>
      <c r="FF54" s="276">
        <f>IF(FC12&gt;0,FC12,)</f>
        <v>0</v>
      </c>
      <c r="FG54" s="457"/>
      <c r="FH54" s="417"/>
      <c r="FI54" s="297"/>
      <c r="FJ54" s="23"/>
      <c r="FK54" s="23"/>
      <c r="FL54" s="23"/>
      <c r="FM54" s="275" t="s">
        <v>1724</v>
      </c>
      <c r="FN54" s="276">
        <f>IF(FK12&gt;0,FK12,)</f>
        <v>0</v>
      </c>
      <c r="FO54" s="457"/>
      <c r="FP54" s="417"/>
      <c r="FQ54" s="297"/>
      <c r="FR54" s="23"/>
      <c r="FS54" s="23"/>
      <c r="FT54" s="23"/>
      <c r="FU54" s="275" t="s">
        <v>1724</v>
      </c>
      <c r="FV54" s="276">
        <f>IF(FS12&gt;0,FS12,)</f>
        <v>0</v>
      </c>
      <c r="FW54" s="457"/>
      <c r="FX54" s="417"/>
      <c r="FY54" s="297"/>
      <c r="FZ54" s="23"/>
      <c r="GA54" s="23"/>
      <c r="GB54" s="23"/>
      <c r="GC54" s="275" t="s">
        <v>1724</v>
      </c>
      <c r="GD54" s="276">
        <f>IF(GA12&gt;0,GA12,)</f>
        <v>0</v>
      </c>
      <c r="GE54" s="290"/>
      <c r="GF54" s="297"/>
      <c r="GG54" s="23"/>
      <c r="GH54" s="23"/>
      <c r="GI54" s="23"/>
      <c r="GJ54" s="275" t="s">
        <v>1724</v>
      </c>
      <c r="GK54" s="276">
        <f>IF(GH12&gt;0,GH12,)</f>
        <v>0</v>
      </c>
      <c r="GL54" s="290"/>
      <c r="GM54" s="297"/>
      <c r="GN54" s="23"/>
      <c r="GO54" s="23"/>
      <c r="GP54" s="23"/>
      <c r="GQ54" s="275" t="s">
        <v>1724</v>
      </c>
      <c r="GR54" s="276">
        <f>IF(GO12&gt;0,GO12,)</f>
        <v>0</v>
      </c>
      <c r="GS54" s="290"/>
      <c r="GT54" s="297"/>
      <c r="GU54" s="23"/>
      <c r="GV54" s="23"/>
      <c r="GW54" s="23"/>
      <c r="GX54" s="275" t="s">
        <v>1724</v>
      </c>
      <c r="GY54" s="276">
        <f>IF(GV12&gt;0,GV12,)</f>
        <v>0</v>
      </c>
      <c r="GZ54" s="457"/>
      <c r="HA54" s="417"/>
      <c r="HB54" s="297"/>
      <c r="HC54" s="23"/>
      <c r="HD54" s="23"/>
      <c r="HE54" s="23"/>
      <c r="HF54" s="275" t="s">
        <v>1724</v>
      </c>
      <c r="HG54" s="276">
        <f>IF(HD12&gt;0,HD12,)</f>
        <v>0</v>
      </c>
      <c r="HH54" s="457"/>
      <c r="HI54" s="417"/>
      <c r="HJ54" s="297"/>
      <c r="HK54" s="23"/>
      <c r="HL54" s="23"/>
      <c r="HM54" s="23"/>
      <c r="HN54" s="275" t="s">
        <v>1724</v>
      </c>
      <c r="HO54" s="276">
        <f>IF(HL12&gt;0,HL12,)</f>
        <v>0</v>
      </c>
      <c r="HP54" s="457"/>
      <c r="HQ54" s="417"/>
      <c r="HR54" s="297"/>
      <c r="HS54" s="23"/>
      <c r="HT54" s="23"/>
      <c r="HU54" s="23"/>
      <c r="HV54" s="275" t="s">
        <v>1724</v>
      </c>
      <c r="HW54" s="276">
        <f>IF(HT12&gt;0,HT12,)</f>
        <v>0</v>
      </c>
      <c r="HX54" s="457"/>
      <c r="HY54" s="417"/>
      <c r="HZ54" s="297"/>
      <c r="IA54" s="23"/>
      <c r="IB54" s="23"/>
      <c r="IC54" s="23"/>
      <c r="ID54" s="275" t="s">
        <v>1724</v>
      </c>
      <c r="IE54" s="276">
        <f>IF(IB12&gt;0,IB12,)</f>
        <v>0</v>
      </c>
      <c r="IF54" s="457"/>
      <c r="IG54" s="417"/>
      <c r="IH54" s="297"/>
      <c r="II54" s="23"/>
      <c r="IJ54" s="23"/>
      <c r="IK54" s="23"/>
      <c r="IL54" s="275" t="s">
        <v>1724</v>
      </c>
      <c r="IM54" s="276">
        <f>IF(IJ12&gt;0,IJ12,)</f>
        <v>0</v>
      </c>
      <c r="IN54" s="457"/>
      <c r="IO54" s="417"/>
      <c r="IP54" s="297"/>
      <c r="IQ54" s="23"/>
      <c r="IR54" s="23"/>
      <c r="IS54" s="23"/>
      <c r="IT54" s="275" t="s">
        <v>1724</v>
      </c>
      <c r="IU54" s="276">
        <f>IF(IR12&gt;0,IR12,)</f>
        <v>0</v>
      </c>
      <c r="IV54" s="457"/>
      <c r="IW54" s="417"/>
      <c r="IX54" s="297"/>
      <c r="IY54" s="23"/>
      <c r="IZ54" s="23"/>
      <c r="JA54" s="23"/>
      <c r="JB54" s="275" t="s">
        <v>1724</v>
      </c>
      <c r="JC54" s="276">
        <f>IF(IZ12&gt;0,IZ12,)</f>
        <v>0</v>
      </c>
      <c r="JD54" s="457"/>
      <c r="JE54" s="417"/>
      <c r="JF54" s="297"/>
      <c r="JG54" s="23"/>
      <c r="JH54" s="23"/>
      <c r="JI54" s="23"/>
      <c r="JJ54" s="275" t="s">
        <v>1724</v>
      </c>
      <c r="JK54" s="276">
        <f>IF(JH12&gt;0,JH12,)</f>
        <v>0</v>
      </c>
      <c r="JL54" s="457"/>
      <c r="JM54" s="417"/>
      <c r="JN54" s="297"/>
      <c r="JO54" s="23"/>
      <c r="JP54" s="23"/>
      <c r="JQ54" s="23"/>
      <c r="JR54" s="275" t="s">
        <v>1724</v>
      </c>
      <c r="JS54" s="276">
        <f>IF(JP12&gt;0,JP12,)</f>
        <v>0</v>
      </c>
      <c r="JT54" s="457"/>
      <c r="JU54" s="417"/>
      <c r="JV54" s="297"/>
      <c r="JW54" s="23"/>
      <c r="JX54" s="23"/>
      <c r="JY54" s="23"/>
      <c r="JZ54" s="275" t="s">
        <v>1724</v>
      </c>
      <c r="KA54" s="276">
        <f>IF(JX12&gt;0,JX12,)</f>
        <v>0</v>
      </c>
      <c r="KB54" s="457"/>
      <c r="KC54" s="417"/>
      <c r="KD54" s="297"/>
      <c r="KE54" s="23"/>
      <c r="KF54" s="23"/>
      <c r="KG54" s="23"/>
      <c r="KH54" s="275" t="s">
        <v>1724</v>
      </c>
      <c r="KI54" s="276">
        <f>IF(KF12&gt;0,KF12,)</f>
        <v>0</v>
      </c>
      <c r="KJ54" s="290"/>
      <c r="KK54" s="297"/>
      <c r="KL54" s="23"/>
      <c r="KM54" s="23"/>
      <c r="KN54" s="23"/>
      <c r="KO54" s="275" t="s">
        <v>1724</v>
      </c>
      <c r="KP54" s="276">
        <f>IF(KM12&gt;0,KM12,)</f>
        <v>0</v>
      </c>
      <c r="KQ54" s="290"/>
      <c r="KR54" s="297"/>
      <c r="KS54" s="23"/>
      <c r="KT54" s="23"/>
      <c r="KU54" s="23"/>
      <c r="KV54" s="275" t="s">
        <v>1724</v>
      </c>
      <c r="KW54" s="276">
        <f>IF(KT12&gt;0,KT12,)</f>
        <v>0</v>
      </c>
      <c r="KX54" s="290"/>
      <c r="KY54" s="297"/>
      <c r="KZ54" s="23"/>
      <c r="LA54" s="23"/>
      <c r="LB54" s="23"/>
      <c r="LC54" s="275" t="s">
        <v>1724</v>
      </c>
      <c r="LD54" s="276">
        <f>IF(LA12&gt;0,LA12,)</f>
        <v>0</v>
      </c>
      <c r="LE54" s="290"/>
      <c r="LF54" s="297"/>
      <c r="LG54" s="23"/>
      <c r="LH54" s="23"/>
      <c r="LI54" s="23"/>
      <c r="LJ54" s="275" t="s">
        <v>1724</v>
      </c>
      <c r="LK54" s="276">
        <f>IF(LH12&gt;0,LH12,)</f>
        <v>0</v>
      </c>
      <c r="LL54" s="290"/>
      <c r="LM54" s="297"/>
      <c r="LN54" s="23"/>
      <c r="LO54" s="23"/>
      <c r="LP54" s="23"/>
      <c r="LQ54" s="275" t="s">
        <v>1724</v>
      </c>
      <c r="LR54" s="276">
        <f>IF(LO12&gt;0,LO12,)</f>
        <v>0</v>
      </c>
      <c r="LS54" s="290"/>
      <c r="LT54" s="297"/>
      <c r="LU54" s="23"/>
      <c r="LV54" s="23"/>
      <c r="LW54" s="23"/>
      <c r="LX54" s="275" t="s">
        <v>1724</v>
      </c>
      <c r="LY54" s="276">
        <f>IF(LV12&gt;0,LV12,)</f>
        <v>0</v>
      </c>
      <c r="LZ54" s="290"/>
      <c r="MA54" s="297"/>
      <c r="MB54" s="23"/>
      <c r="MC54" s="23"/>
      <c r="MD54" s="23"/>
      <c r="ME54" s="275" t="s">
        <v>1724</v>
      </c>
      <c r="MF54" s="276">
        <f>IF(MC12&gt;0,MC12,)</f>
        <v>0</v>
      </c>
      <c r="MG54" s="457"/>
      <c r="MH54" s="417"/>
      <c r="MI54" s="297"/>
      <c r="MJ54" s="23"/>
      <c r="MK54" s="23"/>
      <c r="ML54" s="23"/>
      <c r="MM54" s="275" t="s">
        <v>1724</v>
      </c>
      <c r="MN54" s="276">
        <f>IF(MK12&gt;0,MK12,)</f>
        <v>0</v>
      </c>
      <c r="MO54" s="417"/>
      <c r="MP54" s="297"/>
      <c r="MQ54" s="23"/>
      <c r="MR54" s="23"/>
      <c r="MS54" s="23"/>
      <c r="MT54" s="275" t="s">
        <v>1724</v>
      </c>
      <c r="MU54" s="276">
        <f>IF(MR12&gt;0,MR12,)</f>
        <v>0</v>
      </c>
      <c r="MV54" s="457"/>
      <c r="MW54" s="417"/>
      <c r="MX54" s="297"/>
      <c r="MY54" s="23"/>
      <c r="MZ54" s="23"/>
      <c r="NA54" s="23"/>
      <c r="NB54" s="275" t="s">
        <v>1724</v>
      </c>
      <c r="NC54" s="276">
        <f>IF(MZ12&gt;0,MZ12,)</f>
        <v>0</v>
      </c>
      <c r="ND54" s="457"/>
      <c r="NE54" s="417"/>
      <c r="NF54" s="297"/>
      <c r="NG54" s="23"/>
      <c r="NH54" s="23"/>
      <c r="NI54" s="23"/>
      <c r="NJ54" s="275" t="s">
        <v>1724</v>
      </c>
      <c r="NK54" s="276">
        <f>IF(NH12&gt;0,NH12,)</f>
        <v>0</v>
      </c>
      <c r="NL54" s="457"/>
      <c r="NM54" s="417"/>
      <c r="NN54" s="297"/>
      <c r="NO54" s="23"/>
      <c r="NP54" s="23"/>
      <c r="NQ54" s="23"/>
      <c r="NR54" s="275" t="s">
        <v>1724</v>
      </c>
      <c r="NS54" s="276">
        <f>IF(NP12&gt;0,NP12,)</f>
        <v>0</v>
      </c>
      <c r="NT54" s="290"/>
      <c r="NU54" s="297"/>
      <c r="NV54" s="23"/>
      <c r="NW54" s="23"/>
      <c r="NX54" s="23"/>
      <c r="NY54" s="275" t="s">
        <v>1724</v>
      </c>
      <c r="NZ54" s="276">
        <f>IF(NW12&gt;0,NW12,)</f>
        <v>0</v>
      </c>
      <c r="OA54" s="457"/>
      <c r="OB54" s="417"/>
      <c r="OC54" s="297"/>
      <c r="OD54" s="23"/>
      <c r="OE54" s="23"/>
      <c r="OF54" s="23"/>
      <c r="OG54" s="275" t="s">
        <v>1724</v>
      </c>
      <c r="OH54" s="276">
        <f>IF(OE12&gt;0,OE12,)</f>
        <v>0</v>
      </c>
      <c r="OI54" s="457"/>
      <c r="OJ54" s="417"/>
      <c r="OK54" s="297"/>
      <c r="OL54" s="23"/>
      <c r="OM54" s="23"/>
      <c r="ON54" s="23"/>
      <c r="OO54" s="275" t="s">
        <v>1724</v>
      </c>
      <c r="OP54" s="276">
        <f>IF(OM12&gt;0,OM12,)</f>
        <v>0</v>
      </c>
      <c r="OQ54" s="457"/>
      <c r="OR54" s="417"/>
      <c r="OS54" s="297"/>
      <c r="OT54" s="23"/>
      <c r="OU54" s="23"/>
      <c r="OV54" s="23"/>
      <c r="OW54" s="275" t="s">
        <v>1724</v>
      </c>
      <c r="OX54" s="276">
        <f>IF(OU12&gt;0,OU12,)</f>
        <v>0</v>
      </c>
      <c r="OY54" s="457"/>
      <c r="OZ54" s="417"/>
      <c r="PA54" s="297"/>
      <c r="PB54" s="23"/>
      <c r="PC54" s="23"/>
      <c r="PD54" s="23"/>
      <c r="PE54" s="275" t="s">
        <v>1724</v>
      </c>
      <c r="PF54" s="276">
        <f>IF(PC12&gt;0,PC12,)</f>
        <v>0</v>
      </c>
      <c r="PG54" s="290"/>
      <c r="PH54" s="297"/>
      <c r="PI54" s="23"/>
      <c r="PJ54" s="23"/>
      <c r="PK54" s="23"/>
      <c r="PL54" s="275" t="s">
        <v>1724</v>
      </c>
      <c r="PM54" s="276">
        <f>IF(PJ12&gt;0,PJ12,)</f>
        <v>0</v>
      </c>
      <c r="PN54" s="457"/>
      <c r="PO54" s="417"/>
      <c r="PP54" s="297"/>
      <c r="PQ54" s="23"/>
      <c r="PR54" s="23"/>
      <c r="PS54" s="23"/>
      <c r="PT54" s="275" t="s">
        <v>1724</v>
      </c>
      <c r="PU54" s="276">
        <f>IF(PR12&gt;0,PR12,)</f>
        <v>0</v>
      </c>
      <c r="PV54" s="290"/>
      <c r="PW54" s="297"/>
      <c r="PX54" s="23"/>
      <c r="PY54" s="23"/>
      <c r="PZ54" s="23"/>
      <c r="QA54" s="275" t="s">
        <v>1724</v>
      </c>
      <c r="QB54" s="276">
        <f>IF(PY12&gt;0,PY12,)</f>
        <v>0</v>
      </c>
      <c r="QC54" s="290"/>
      <c r="QD54" s="297"/>
      <c r="QE54" s="23"/>
      <c r="QF54" s="23"/>
      <c r="QG54" s="23"/>
      <c r="QH54" s="275" t="s">
        <v>1724</v>
      </c>
      <c r="QI54" s="276">
        <f>IF(QF12&gt;0,QF12,)</f>
        <v>0</v>
      </c>
      <c r="QJ54" s="457"/>
      <c r="QK54" s="417"/>
      <c r="QL54" s="297"/>
      <c r="QM54" s="23"/>
      <c r="QN54" s="23"/>
      <c r="QO54" s="23"/>
      <c r="QP54" s="275" t="s">
        <v>1724</v>
      </c>
      <c r="QQ54" s="276">
        <f>IF(QN12&gt;0,QN12,)</f>
        <v>0</v>
      </c>
      <c r="QR54" s="290"/>
      <c r="QS54" s="297"/>
      <c r="QT54" s="23"/>
      <c r="QU54" s="23"/>
      <c r="QV54" s="23"/>
      <c r="QW54" s="275" t="s">
        <v>1724</v>
      </c>
      <c r="QX54" s="276">
        <f>IF(QU12&gt;0,QU12,)</f>
        <v>0</v>
      </c>
      <c r="QY54" s="457"/>
      <c r="QZ54" s="417"/>
      <c r="RA54" s="297"/>
      <c r="RB54" s="23"/>
      <c r="RC54" s="23"/>
      <c r="RD54" s="23"/>
      <c r="RE54" s="275" t="s">
        <v>1724</v>
      </c>
      <c r="RF54" s="276">
        <f>IF(RC12&gt;0,RC12,)</f>
        <v>0</v>
      </c>
      <c r="RG54" s="457"/>
      <c r="RH54" s="417"/>
      <c r="RI54" s="297"/>
      <c r="RJ54" s="23"/>
      <c r="RK54" s="23"/>
      <c r="RL54" s="23"/>
      <c r="RM54" s="275" t="s">
        <v>1724</v>
      </c>
      <c r="RN54" s="276">
        <f>IF(RK12&gt;0,RK12,)</f>
        <v>0</v>
      </c>
      <c r="RO54" s="290"/>
      <c r="RP54" s="297"/>
      <c r="RQ54" s="23"/>
      <c r="RR54" s="23"/>
      <c r="RS54" s="23"/>
      <c r="RT54" s="275" t="s">
        <v>1724</v>
      </c>
      <c r="RU54" s="276">
        <f>IF(RR12&gt;0,RR12,)</f>
        <v>0</v>
      </c>
      <c r="RV54" s="457"/>
      <c r="RW54" s="417"/>
      <c r="RX54" s="297"/>
      <c r="RY54" s="23"/>
      <c r="RZ54" s="23"/>
      <c r="SA54" s="23"/>
      <c r="SB54" s="275" t="s">
        <v>1724</v>
      </c>
      <c r="SC54" s="276">
        <f>IF(RZ12&gt;0,RZ12,)</f>
        <v>0</v>
      </c>
      <c r="SD54" s="457"/>
      <c r="SE54" s="417"/>
      <c r="SF54" s="297"/>
      <c r="SG54" s="23"/>
      <c r="SH54" s="23"/>
      <c r="SI54" s="23"/>
      <c r="SJ54" s="275" t="s">
        <v>1724</v>
      </c>
      <c r="SK54" s="276">
        <f>IF(SH12&gt;0,SH12,)</f>
        <v>0</v>
      </c>
      <c r="SL54" s="290"/>
      <c r="SM54" s="297"/>
      <c r="SN54" s="23"/>
      <c r="SO54" s="23"/>
      <c r="SP54" s="23"/>
      <c r="SQ54" s="275" t="s">
        <v>1724</v>
      </c>
      <c r="SR54" s="276">
        <f>IF(SO12&gt;0,SO12,)</f>
        <v>0</v>
      </c>
      <c r="SS54" s="290"/>
      <c r="ST54" s="297"/>
      <c r="SU54" s="23"/>
      <c r="SV54" s="23"/>
      <c r="SW54" s="23"/>
      <c r="SX54" s="275" t="s">
        <v>1724</v>
      </c>
      <c r="SY54" s="276">
        <f>IF(SV12&gt;0,SV12,)</f>
        <v>0</v>
      </c>
      <c r="SZ54" s="290"/>
      <c r="TA54" s="297"/>
      <c r="TB54" s="23"/>
      <c r="TC54" s="23"/>
      <c r="TD54" s="23"/>
      <c r="TE54" s="275" t="s">
        <v>1724</v>
      </c>
      <c r="TF54" s="276">
        <f>IF(TC12&gt;0,TC12,)</f>
        <v>0</v>
      </c>
      <c r="TG54" s="290"/>
      <c r="TH54" s="297"/>
      <c r="TI54" s="23"/>
      <c r="TJ54" s="23"/>
      <c r="TK54" s="23"/>
      <c r="TL54" s="275" t="s">
        <v>1724</v>
      </c>
      <c r="TM54" s="276">
        <f>IF(TJ12&gt;0,TJ12,)</f>
        <v>0</v>
      </c>
      <c r="TN54" s="290"/>
      <c r="TO54" s="297"/>
      <c r="TP54" s="23"/>
      <c r="TQ54" s="23"/>
      <c r="TR54" s="23"/>
      <c r="TS54" s="275" t="s">
        <v>1724</v>
      </c>
      <c r="TT54" s="276">
        <f>IF(TQ12&gt;0,TQ12,)</f>
        <v>0</v>
      </c>
      <c r="TU54" s="290"/>
      <c r="TV54" s="297"/>
      <c r="TW54" s="23"/>
      <c r="TX54" s="23"/>
      <c r="TY54" s="23"/>
      <c r="TZ54" s="275" t="s">
        <v>1724</v>
      </c>
      <c r="UA54" s="276">
        <f>IF(TX12&gt;0,TX12,)</f>
        <v>0</v>
      </c>
      <c r="UB54" s="457"/>
      <c r="UC54" s="417"/>
      <c r="UD54" s="297"/>
      <c r="UE54" s="23"/>
      <c r="UF54" s="23"/>
      <c r="UG54" s="23"/>
      <c r="UH54" s="275" t="s">
        <v>1724</v>
      </c>
      <c r="UI54" s="276">
        <f>IF(UF12&gt;0,UF12,)</f>
        <v>0</v>
      </c>
      <c r="UJ54" s="457"/>
      <c r="UK54" s="417"/>
      <c r="UL54" s="297"/>
      <c r="UM54" s="23"/>
      <c r="UN54" s="23"/>
      <c r="UO54" s="23"/>
      <c r="UP54" s="275" t="s">
        <v>1724</v>
      </c>
      <c r="UQ54" s="276">
        <f>IF(UN12&gt;0,UN12,)</f>
        <v>0</v>
      </c>
      <c r="UR54" s="457"/>
      <c r="US54" s="417"/>
      <c r="UT54" s="297"/>
      <c r="UU54" s="23"/>
      <c r="UV54" s="23"/>
      <c r="UW54" s="23"/>
      <c r="UX54" s="275" t="s">
        <v>1724</v>
      </c>
      <c r="UY54" s="276">
        <f>IF(UV12&gt;0,UV12,)</f>
        <v>0</v>
      </c>
      <c r="UZ54" s="457"/>
      <c r="VA54" s="417"/>
      <c r="VB54" s="297"/>
      <c r="VC54" s="23"/>
      <c r="VD54" s="23"/>
      <c r="VE54" s="23"/>
      <c r="VF54" s="275" t="s">
        <v>1724</v>
      </c>
      <c r="VG54" s="276">
        <f>IF(VD12&gt;0,VD12,)</f>
        <v>0</v>
      </c>
      <c r="VH54" s="457"/>
      <c r="VI54" s="417"/>
      <c r="VJ54" s="297"/>
      <c r="VK54" s="23"/>
      <c r="VL54" s="23"/>
      <c r="VM54" s="23"/>
      <c r="VN54" s="275" t="s">
        <v>1724</v>
      </c>
      <c r="VO54" s="276">
        <f>IF(VL12&gt;0,VL12,)</f>
        <v>0</v>
      </c>
      <c r="VP54" s="457"/>
      <c r="VQ54" s="417"/>
      <c r="VR54" s="297"/>
      <c r="VS54" s="23"/>
      <c r="VT54" s="23"/>
      <c r="VU54" s="23"/>
      <c r="VV54" s="275" t="s">
        <v>1724</v>
      </c>
      <c r="VW54" s="276">
        <f>IF(VT12&gt;0,VT12,)</f>
        <v>0</v>
      </c>
      <c r="VX54" s="290"/>
      <c r="VY54" s="297"/>
      <c r="VZ54" s="23"/>
      <c r="WA54" s="23"/>
      <c r="WB54" s="23"/>
      <c r="WC54" s="275" t="s">
        <v>1724</v>
      </c>
      <c r="WD54" s="276">
        <f>IF(WA12&gt;0,WA12,)</f>
        <v>0</v>
      </c>
      <c r="WE54" s="457"/>
      <c r="WF54" s="417"/>
      <c r="WG54" s="297"/>
      <c r="WH54" s="23"/>
      <c r="WI54" s="23"/>
      <c r="WJ54" s="23"/>
      <c r="WK54" s="275" t="s">
        <v>1724</v>
      </c>
      <c r="WL54" s="276">
        <f>IF(WI12&gt;0,WI12,)</f>
        <v>0</v>
      </c>
      <c r="WM54" s="457"/>
      <c r="WN54" s="417"/>
      <c r="WO54" s="297"/>
      <c r="WP54" s="23"/>
      <c r="WQ54" s="23"/>
      <c r="WR54" s="23"/>
      <c r="WS54" s="275" t="s">
        <v>1724</v>
      </c>
      <c r="WT54" s="276">
        <f>IF(WQ12&gt;0,WQ12,)</f>
        <v>0</v>
      </c>
      <c r="WU54" s="457"/>
      <c r="WV54" s="417"/>
      <c r="WW54" s="297"/>
      <c r="WX54" s="23"/>
      <c r="WY54" s="23"/>
      <c r="WZ54" s="23"/>
      <c r="XA54" s="275" t="s">
        <v>1724</v>
      </c>
      <c r="XB54" s="276">
        <f>IF(WY12&gt;0,WY12,)</f>
        <v>0</v>
      </c>
      <c r="XC54" s="440">
        <v>0</v>
      </c>
    </row>
    <row r="55" spans="1:630" ht="16.5" outlineLevel="1" thickBot="1" x14ac:dyDescent="0.3">
      <c r="A55" s="5"/>
      <c r="B55" s="5"/>
      <c r="C55" s="285"/>
      <c r="D55" s="286" t="s">
        <v>1727</v>
      </c>
      <c r="E55" s="444"/>
      <c r="F55" s="396">
        <f>F50+F51+L52+L53+L54</f>
        <v>121</v>
      </c>
      <c r="G55" s="393" t="str">
        <f>IF(F55&gt;I9,"!! Too much hours planned vs CE !!","")</f>
        <v>!! Too much hours planned vs CE !!</v>
      </c>
      <c r="H55" s="38"/>
      <c r="I55" s="38"/>
      <c r="J55" s="38"/>
      <c r="K55" s="38"/>
      <c r="L55" s="432">
        <f>F51+L52+L53+L54</f>
        <v>97</v>
      </c>
      <c r="M55" s="457"/>
      <c r="N55" s="418">
        <f>N50+N51+T52+T53+T54</f>
        <v>0</v>
      </c>
      <c r="O55" s="393" t="str">
        <f>IF(N55&gt;Q9,"!! Too much hours planned vs CE !!","")</f>
        <v/>
      </c>
      <c r="P55" s="38"/>
      <c r="Q55" s="38"/>
      <c r="R55" s="38"/>
      <c r="S55" s="38"/>
      <c r="T55" s="432">
        <f>N51+T52+T53+T54</f>
        <v>0</v>
      </c>
      <c r="U55" s="457"/>
      <c r="V55" s="418">
        <f>V50+V51+AB52+AB53+AB54</f>
        <v>0</v>
      </c>
      <c r="W55" s="393" t="str">
        <f>IF(V55&gt;Y9,"!! Too much hours planned vs CE !!","")</f>
        <v/>
      </c>
      <c r="X55" s="38"/>
      <c r="Y55" s="38"/>
      <c r="Z55" s="38"/>
      <c r="AA55" s="38"/>
      <c r="AB55" s="432">
        <f>V51+AB52+AB53+AB54</f>
        <v>0</v>
      </c>
      <c r="AC55" s="457"/>
      <c r="AD55" s="418">
        <f>AD50+AD51+AJ52+AJ53+AJ54</f>
        <v>0</v>
      </c>
      <c r="AE55" s="393" t="str">
        <f>IF(AD55&gt;AG9,"!! Too much hours planned vs CE !!","")</f>
        <v/>
      </c>
      <c r="AF55" s="38"/>
      <c r="AG55" s="38"/>
      <c r="AH55" s="38"/>
      <c r="AI55" s="38"/>
      <c r="AJ55" s="432">
        <f>AD51+AJ52+AJ53+AJ54</f>
        <v>0</v>
      </c>
      <c r="AK55" s="457"/>
      <c r="AL55" s="418">
        <f>AL50+AL51+AR52+AR53+AR54</f>
        <v>0</v>
      </c>
      <c r="AM55" s="393" t="str">
        <f>IF(AL55&gt;AO9,"!! Too much hours planned vs CE !!","")</f>
        <v/>
      </c>
      <c r="AN55" s="38"/>
      <c r="AO55" s="38"/>
      <c r="AP55" s="38"/>
      <c r="AQ55" s="38"/>
      <c r="AR55" s="432">
        <f>AL51+AR52+AR53+AR54</f>
        <v>0</v>
      </c>
      <c r="AS55" s="396">
        <f>AS50+AS51+AY52+AY53+AY54</f>
        <v>0</v>
      </c>
      <c r="AT55" s="393" t="str">
        <f>IF(AS55&gt;AV9,"!! Too much hours planned vs CE !!","")</f>
        <v/>
      </c>
      <c r="AU55" s="38"/>
      <c r="AV55" s="38"/>
      <c r="AW55" s="38"/>
      <c r="AX55" s="38"/>
      <c r="AY55" s="432">
        <f>AS51+AY52+AY53+AY54</f>
        <v>0</v>
      </c>
      <c r="AZ55" s="457"/>
      <c r="BA55" s="418">
        <f>BA50+BA51+BG52+BG53+BG54</f>
        <v>0</v>
      </c>
      <c r="BB55" s="393" t="str">
        <f>IF(BA55&gt;BD9,"!! Too much hours planned vs CE !!","")</f>
        <v/>
      </c>
      <c r="BC55" s="38"/>
      <c r="BD55" s="38"/>
      <c r="BE55" s="38"/>
      <c r="BF55" s="38"/>
      <c r="BG55" s="432">
        <f>BA51+BG52+BG53+BG54</f>
        <v>0</v>
      </c>
      <c r="BH55" s="418">
        <f>BH50+BH51+BN52+BN53+BN54</f>
        <v>0</v>
      </c>
      <c r="BI55" s="393" t="str">
        <f>IF(BH55&gt;BK9,"!! Too much hours planned vs CE !!","")</f>
        <v/>
      </c>
      <c r="BJ55" s="38"/>
      <c r="BK55" s="38"/>
      <c r="BL55" s="38"/>
      <c r="BM55" s="38"/>
      <c r="BN55" s="432">
        <f>BH51+BN52+BN53+BN54</f>
        <v>0</v>
      </c>
      <c r="BO55" s="457"/>
      <c r="BP55" s="418">
        <f>BP50+BP51+BV52+BV53+BV54</f>
        <v>0</v>
      </c>
      <c r="BQ55" s="393" t="str">
        <f>IF(BP55&gt;BS9,"!! Too much hours planned vs CE !!","")</f>
        <v/>
      </c>
      <c r="BR55" s="38"/>
      <c r="BS55" s="38"/>
      <c r="BT55" s="38"/>
      <c r="BU55" s="38"/>
      <c r="BV55" s="432">
        <f>BP51+BV52+BV53+BV54</f>
        <v>0</v>
      </c>
      <c r="BW55" s="457"/>
      <c r="BX55" s="418">
        <f>BX50+BX51+CD52+CD53+CD54</f>
        <v>0</v>
      </c>
      <c r="BY55" s="393" t="str">
        <f>IF(BX55&gt;CA9,"!! Too much hours planned vs CE !!","")</f>
        <v/>
      </c>
      <c r="BZ55" s="38"/>
      <c r="CA55" s="38"/>
      <c r="CB55" s="38"/>
      <c r="CC55" s="38"/>
      <c r="CD55" s="432">
        <f>BX51+CD52+CD53+CD54</f>
        <v>0</v>
      </c>
      <c r="CE55" s="457"/>
      <c r="CF55" s="418">
        <f>CF50+CF51+CL52+CL53+CL54</f>
        <v>0</v>
      </c>
      <c r="CG55" s="393" t="str">
        <f>IF(CF55&gt;CI9,"!! Too much hours planned vs CE !!","")</f>
        <v/>
      </c>
      <c r="CH55" s="38"/>
      <c r="CI55" s="38"/>
      <c r="CJ55" s="38"/>
      <c r="CK55" s="38"/>
      <c r="CL55" s="432">
        <f>CF51+CL52+CL53+CL54</f>
        <v>0</v>
      </c>
      <c r="CM55" s="457"/>
      <c r="CN55" s="418">
        <f>CN50+CN51+CT52+CT53+CT54</f>
        <v>0</v>
      </c>
      <c r="CO55" s="393" t="str">
        <f>IF(CN55&gt;CQ9,"!! Too much hours planned vs CE !!","")</f>
        <v/>
      </c>
      <c r="CP55" s="38"/>
      <c r="CQ55" s="38"/>
      <c r="CR55" s="38"/>
      <c r="CS55" s="38"/>
      <c r="CT55" s="432">
        <f>CN51+CT52+CT53+CT54</f>
        <v>0</v>
      </c>
      <c r="CU55" s="457"/>
      <c r="CV55" s="418">
        <f>CV50+CV51+DB52+DB53+DB54</f>
        <v>0</v>
      </c>
      <c r="CW55" s="393" t="str">
        <f>IF(CV55&gt;CY9,"!! Too much hours planned vs CE !!","")</f>
        <v/>
      </c>
      <c r="CX55" s="38"/>
      <c r="CY55" s="38"/>
      <c r="CZ55" s="38"/>
      <c r="DA55" s="38"/>
      <c r="DB55" s="432">
        <f>CV51+DB52+DB53+DB54</f>
        <v>0</v>
      </c>
      <c r="DC55" s="457"/>
      <c r="DD55" s="418">
        <f>DD50+DD51+DJ52+DJ53+DJ54</f>
        <v>0</v>
      </c>
      <c r="DE55" s="393" t="str">
        <f>IF(DD55&gt;DG9,"!! Too much hours planned vs CE !!","")</f>
        <v/>
      </c>
      <c r="DF55" s="38"/>
      <c r="DG55" s="38"/>
      <c r="DH55" s="38"/>
      <c r="DI55" s="38"/>
      <c r="DJ55" s="432">
        <f>DD51+DJ52+DJ53+DJ54</f>
        <v>0</v>
      </c>
      <c r="DK55" s="457"/>
      <c r="DL55" s="418">
        <f>DL50+DL51+DR52+DR53+DR54</f>
        <v>0</v>
      </c>
      <c r="DM55" s="393" t="str">
        <f>IF(DL55&gt;DO9,"!! Too much hours planned vs CE !!","")</f>
        <v/>
      </c>
      <c r="DN55" s="38"/>
      <c r="DO55" s="38"/>
      <c r="DP55" s="38"/>
      <c r="DQ55" s="38"/>
      <c r="DR55" s="432">
        <f>DL51+DR52+DR53+DR54</f>
        <v>0</v>
      </c>
      <c r="DS55" s="457"/>
      <c r="DT55" s="418">
        <f>DT50+DT51+DZ52+DZ53+DZ54</f>
        <v>0</v>
      </c>
      <c r="DU55" s="393" t="str">
        <f>IF(DT55&gt;DW9,"!! Too much hours planned vs CE !!","")</f>
        <v/>
      </c>
      <c r="DV55" s="38"/>
      <c r="DW55" s="38"/>
      <c r="DX55" s="38"/>
      <c r="DY55" s="38"/>
      <c r="DZ55" s="432">
        <f>DT51+DZ52+DZ53+DZ54</f>
        <v>0</v>
      </c>
      <c r="EA55" s="457"/>
      <c r="EB55" s="418">
        <f>EB50+EB51+EH52+EH53+EH54</f>
        <v>24</v>
      </c>
      <c r="EC55" s="393" t="str">
        <f>IF(EB55&gt;EE9,"!! Too much hours planned vs CE !!","")</f>
        <v/>
      </c>
      <c r="ED55" s="38"/>
      <c r="EE55" s="38"/>
      <c r="EF55" s="38"/>
      <c r="EG55" s="38"/>
      <c r="EH55" s="432">
        <f>EB51+EH52+EH53+EH54</f>
        <v>24</v>
      </c>
      <c r="EI55" s="457"/>
      <c r="EJ55" s="418">
        <f>EJ50+EJ51+EP52+EP53+EP54</f>
        <v>0</v>
      </c>
      <c r="EK55" s="393" t="str">
        <f>IF(EJ55&gt;EM9,"!! Too much hours planned vs CE !!","")</f>
        <v/>
      </c>
      <c r="EL55" s="38"/>
      <c r="EM55" s="38"/>
      <c r="EN55" s="38"/>
      <c r="EO55" s="38"/>
      <c r="EP55" s="432">
        <f>EJ51+EP52+EP53+EP54</f>
        <v>0</v>
      </c>
      <c r="EQ55" s="457"/>
      <c r="ER55" s="418">
        <f>ER50+ER51+EX52+EX53+EX54</f>
        <v>0</v>
      </c>
      <c r="ES55" s="393" t="str">
        <f>IF(ER55&gt;EU9,"!! Too much hours planned vs CE !!","")</f>
        <v/>
      </c>
      <c r="ET55" s="38"/>
      <c r="EU55" s="38"/>
      <c r="EV55" s="38"/>
      <c r="EW55" s="38"/>
      <c r="EX55" s="432">
        <f>ER51+EX52+EX53+EX54</f>
        <v>0</v>
      </c>
      <c r="EY55" s="457"/>
      <c r="EZ55" s="418">
        <f>EZ50+EZ51+FF52+FF53+FF54</f>
        <v>174</v>
      </c>
      <c r="FA55" s="393" t="str">
        <f>IF(EZ55&gt;FC9,"!! Too much hours planned vs CE !!","")</f>
        <v>!! Too much hours planned vs CE !!</v>
      </c>
      <c r="FB55" s="38"/>
      <c r="FC55" s="38"/>
      <c r="FD55" s="38"/>
      <c r="FE55" s="38"/>
      <c r="FF55" s="432">
        <f>EZ51+FF52+FF53+FF54</f>
        <v>154</v>
      </c>
      <c r="FG55" s="457"/>
      <c r="FH55" s="418">
        <f>FH50+FH51+FN52+FN53+FN54</f>
        <v>0</v>
      </c>
      <c r="FI55" s="393" t="str">
        <f>IF(FH55&gt;FK9,"!! Too much hours planned vs CE !!","")</f>
        <v/>
      </c>
      <c r="FJ55" s="38"/>
      <c r="FK55" s="38"/>
      <c r="FL55" s="38"/>
      <c r="FM55" s="38"/>
      <c r="FN55" s="432">
        <f>FH51+FN52+FN53+FN54</f>
        <v>0</v>
      </c>
      <c r="FO55" s="457"/>
      <c r="FP55" s="418">
        <f>FP50+FP51+FV52+FV53+FV54</f>
        <v>0</v>
      </c>
      <c r="FQ55" s="393" t="str">
        <f>IF(FP55&gt;FS9,"!! Too much hours planned vs CE !!","")</f>
        <v/>
      </c>
      <c r="FR55" s="38"/>
      <c r="FS55" s="38"/>
      <c r="FT55" s="38"/>
      <c r="FU55" s="38"/>
      <c r="FV55" s="432">
        <f>FP51+FV52+FV53+FV54</f>
        <v>0</v>
      </c>
      <c r="FW55" s="457"/>
      <c r="FX55" s="418">
        <f>FX50+FX51+GD52+GD53+GD54</f>
        <v>0</v>
      </c>
      <c r="FY55" s="393" t="str">
        <f>IF(FX55&gt;GA9,"!! Too much hours planned vs CE !!","")</f>
        <v/>
      </c>
      <c r="FZ55" s="38"/>
      <c r="GA55" s="38"/>
      <c r="GB55" s="38"/>
      <c r="GC55" s="38"/>
      <c r="GD55" s="432">
        <f>FX51+GD52+GD53+GD54</f>
        <v>0</v>
      </c>
      <c r="GE55" s="396">
        <f>GE50+GE51+GK52+GK53+GK54</f>
        <v>0</v>
      </c>
      <c r="GF55" s="393" t="str">
        <f>IF(GE55&gt;GH9,"!! Too much hours planned vs CE !!","")</f>
        <v/>
      </c>
      <c r="GG55" s="38"/>
      <c r="GH55" s="38"/>
      <c r="GI55" s="38"/>
      <c r="GJ55" s="38"/>
      <c r="GK55" s="432">
        <f>GE51+GK52+GK53+GK54</f>
        <v>0</v>
      </c>
      <c r="GL55" s="396">
        <f>GL50+GL51+GR52+GR53+GR54</f>
        <v>0</v>
      </c>
      <c r="GM55" s="393" t="str">
        <f>IF(GL55&gt;GO9,"!! Too much hours planned vs CE !!","")</f>
        <v/>
      </c>
      <c r="GN55" s="38"/>
      <c r="GO55" s="38"/>
      <c r="GP55" s="38"/>
      <c r="GQ55" s="38"/>
      <c r="GR55" s="432">
        <f>GL51+GR52+GR53+GR54</f>
        <v>0</v>
      </c>
      <c r="GS55" s="396">
        <f>GS50+GS51+GY52+GY53+GY54</f>
        <v>0</v>
      </c>
      <c r="GT55" s="393" t="str">
        <f>IF(GS55&gt;GV9,"!! Too much hours planned vs CE !!","")</f>
        <v/>
      </c>
      <c r="GU55" s="38"/>
      <c r="GV55" s="38"/>
      <c r="GW55" s="38"/>
      <c r="GX55" s="38"/>
      <c r="GY55" s="432">
        <f>GS51+GY52+GY53+GY54</f>
        <v>0</v>
      </c>
      <c r="GZ55" s="457"/>
      <c r="HA55" s="418">
        <f>HA50+HA51+HG52+HG53+HG54</f>
        <v>0</v>
      </c>
      <c r="HB55" s="393" t="str">
        <f>IF(HA55&gt;HD9,"!! Too much hours planned vs CE !!","")</f>
        <v/>
      </c>
      <c r="HC55" s="38"/>
      <c r="HD55" s="38"/>
      <c r="HE55" s="38"/>
      <c r="HF55" s="38"/>
      <c r="HG55" s="432">
        <f>HA51+HG52+HG53+HG54</f>
        <v>0</v>
      </c>
      <c r="HH55" s="457"/>
      <c r="HI55" s="418">
        <f>HI50+HI51+HO52+HO53+HO54</f>
        <v>0</v>
      </c>
      <c r="HJ55" s="393" t="str">
        <f>IF(HI55&gt;HL9,"!! Too much hours planned vs CE !!","")</f>
        <v/>
      </c>
      <c r="HK55" s="38"/>
      <c r="HL55" s="38"/>
      <c r="HM55" s="38"/>
      <c r="HN55" s="38"/>
      <c r="HO55" s="432">
        <f>HI51+HO52+HO53+HO54</f>
        <v>0</v>
      </c>
      <c r="HP55" s="457"/>
      <c r="HQ55" s="418">
        <f>HQ50+HQ51+HW52+HW53+HW54</f>
        <v>4</v>
      </c>
      <c r="HR55" s="393" t="str">
        <f>IF(HQ55&gt;HT9,"!! Too much hours planned vs CE !!","")</f>
        <v/>
      </c>
      <c r="HS55" s="38"/>
      <c r="HT55" s="38"/>
      <c r="HU55" s="38"/>
      <c r="HV55" s="38"/>
      <c r="HW55" s="432">
        <f>HQ51+HW52+HW53+HW54</f>
        <v>4</v>
      </c>
      <c r="HX55" s="457"/>
      <c r="HY55" s="418">
        <f>HY50+HY51+IE52+IE53+IE54</f>
        <v>0</v>
      </c>
      <c r="HZ55" s="393" t="str">
        <f>IF(HY55&gt;IB9,"!! Too much hours planned vs CE !!","")</f>
        <v/>
      </c>
      <c r="IA55" s="38"/>
      <c r="IB55" s="38"/>
      <c r="IC55" s="38"/>
      <c r="ID55" s="38"/>
      <c r="IE55" s="432">
        <f>HY51+IE52+IE53+IE54</f>
        <v>0</v>
      </c>
      <c r="IF55" s="457"/>
      <c r="IG55" s="418">
        <f>IG50+IG51+IM52+IM53+IM54</f>
        <v>0</v>
      </c>
      <c r="IH55" s="393" t="str">
        <f>IF(IG55&gt;IJ9,"!! Too much hours planned vs CE !!","")</f>
        <v/>
      </c>
      <c r="II55" s="38"/>
      <c r="IJ55" s="38"/>
      <c r="IK55" s="38"/>
      <c r="IL55" s="38"/>
      <c r="IM55" s="432">
        <f>IG51+IM52+IM53+IM54</f>
        <v>0</v>
      </c>
      <c r="IN55" s="457"/>
      <c r="IO55" s="418">
        <f>IO50+IO51+IU52+IU53+IU54</f>
        <v>0</v>
      </c>
      <c r="IP55" s="393" t="str">
        <f>IF(IO55&gt;IR9,"!! Too much hours planned vs CE !!","")</f>
        <v/>
      </c>
      <c r="IQ55" s="38"/>
      <c r="IR55" s="38"/>
      <c r="IS55" s="38"/>
      <c r="IT55" s="38"/>
      <c r="IU55" s="432">
        <f>IO51+IU52+IU53+IU54</f>
        <v>0</v>
      </c>
      <c r="IV55" s="457"/>
      <c r="IW55" s="418">
        <f>IW50+IW51+JC52+JC53+JC54</f>
        <v>0</v>
      </c>
      <c r="IX55" s="393" t="str">
        <f>IF(IW55&gt;IZ9,"!! Too much hours planned vs CE !!","")</f>
        <v/>
      </c>
      <c r="IY55" s="38"/>
      <c r="IZ55" s="38"/>
      <c r="JA55" s="38"/>
      <c r="JB55" s="38"/>
      <c r="JC55" s="432">
        <f>IW51+JC52+JC53+JC54</f>
        <v>0</v>
      </c>
      <c r="JD55" s="457"/>
      <c r="JE55" s="418">
        <f>JE50+JE51+JK52+JK53+JK54</f>
        <v>0</v>
      </c>
      <c r="JF55" s="393" t="str">
        <f>IF(JE55&gt;JH9,"!! Too much hours planned vs CE !!","")</f>
        <v/>
      </c>
      <c r="JG55" s="38"/>
      <c r="JH55" s="38"/>
      <c r="JI55" s="38"/>
      <c r="JJ55" s="38"/>
      <c r="JK55" s="432">
        <f>JE51+JK52+JK53+JK54</f>
        <v>0</v>
      </c>
      <c r="JL55" s="457"/>
      <c r="JM55" s="418">
        <f>JM50+JM51+JS52+JS53+JS54</f>
        <v>0</v>
      </c>
      <c r="JN55" s="393" t="str">
        <f>IF(JM55&gt;JP9,"!! Too much hours planned vs CE !!","")</f>
        <v/>
      </c>
      <c r="JO55" s="38"/>
      <c r="JP55" s="38"/>
      <c r="JQ55" s="38"/>
      <c r="JR55" s="38"/>
      <c r="JS55" s="432">
        <f>JM51+JS52+JS53+JS54</f>
        <v>0</v>
      </c>
      <c r="JT55" s="457"/>
      <c r="JU55" s="418">
        <f>JU50+JU51+KA52+KA53+KA54</f>
        <v>0</v>
      </c>
      <c r="JV55" s="393" t="str">
        <f>IF(JU55&gt;JX9,"!! Too much hours planned vs CE !!","")</f>
        <v/>
      </c>
      <c r="JW55" s="38"/>
      <c r="JX55" s="38"/>
      <c r="JY55" s="38"/>
      <c r="JZ55" s="38"/>
      <c r="KA55" s="432">
        <f>JU51+KA52+KA53+KA54</f>
        <v>0</v>
      </c>
      <c r="KB55" s="457"/>
      <c r="KC55" s="418">
        <f>KC50+KC51+KI52+KI53+KI54</f>
        <v>170</v>
      </c>
      <c r="KD55" s="393" t="str">
        <f>IF(KC55&gt;KF9,"!! Too much hours planned vs CE !!","")</f>
        <v/>
      </c>
      <c r="KE55" s="38"/>
      <c r="KF55" s="38"/>
      <c r="KG55" s="38"/>
      <c r="KH55" s="38"/>
      <c r="KI55" s="432">
        <f>KC51+KI52+KI53+KI54</f>
        <v>154</v>
      </c>
      <c r="KJ55" s="396">
        <f>KJ50+KJ51+KP52+KP53+KP54</f>
        <v>0</v>
      </c>
      <c r="KK55" s="393" t="str">
        <f>IF(KJ55&gt;KM9,"!! Too much hours planned vs CE !!","")</f>
        <v/>
      </c>
      <c r="KL55" s="38"/>
      <c r="KM55" s="38"/>
      <c r="KN55" s="38"/>
      <c r="KO55" s="38"/>
      <c r="KP55" s="432">
        <f>KJ51+KP52+KP53+KP54</f>
        <v>0</v>
      </c>
      <c r="KQ55" s="396">
        <f>KQ50+KQ51+KW52+KW53+KW54</f>
        <v>0</v>
      </c>
      <c r="KR55" s="393" t="str">
        <f>IF(KQ55&gt;KT9,"!! Too much hours planned vs CE !!","")</f>
        <v/>
      </c>
      <c r="KS55" s="38"/>
      <c r="KT55" s="38"/>
      <c r="KU55" s="38"/>
      <c r="KV55" s="38"/>
      <c r="KW55" s="432">
        <f>KQ51+KW52+KW53+KW54</f>
        <v>0</v>
      </c>
      <c r="KX55" s="396">
        <f>KX50+KX51+LD52+LD53+LD54</f>
        <v>0</v>
      </c>
      <c r="KY55" s="393" t="str">
        <f>IF(KX55&gt;LA9,"!! Too much hours planned vs CE !!","")</f>
        <v/>
      </c>
      <c r="KZ55" s="38"/>
      <c r="LA55" s="38"/>
      <c r="LB55" s="38"/>
      <c r="LC55" s="38"/>
      <c r="LD55" s="432">
        <f>KX51+LD52+LD53+LD54</f>
        <v>0</v>
      </c>
      <c r="LE55" s="396">
        <f>LE50+LE51+LK52+LK53+LK54</f>
        <v>0</v>
      </c>
      <c r="LF55" s="393" t="str">
        <f>IF(LE55&gt;LH9,"!! Too much hours planned vs CE !!","")</f>
        <v/>
      </c>
      <c r="LG55" s="38"/>
      <c r="LH55" s="38"/>
      <c r="LI55" s="38"/>
      <c r="LJ55" s="38"/>
      <c r="LK55" s="432">
        <f>LE51+LK52+LK53+LK54</f>
        <v>0</v>
      </c>
      <c r="LL55" s="396">
        <f>LL50+LL51+LR52+LR53+LR54</f>
        <v>0</v>
      </c>
      <c r="LM55" s="393" t="str">
        <f>IF(LL55&gt;LO9,"!! Too much hours planned vs CE !!","")</f>
        <v/>
      </c>
      <c r="LN55" s="38"/>
      <c r="LO55" s="38"/>
      <c r="LP55" s="38"/>
      <c r="LQ55" s="38"/>
      <c r="LR55" s="432">
        <f>LL51+LR52+LR53+LR54</f>
        <v>0</v>
      </c>
      <c r="LS55" s="396">
        <f>LS50+LS51+LY52+LY53+LY54</f>
        <v>0</v>
      </c>
      <c r="LT55" s="393" t="str">
        <f>IF(LS55&gt;LV9,"!! Too much hours planned vs CE !!","")</f>
        <v/>
      </c>
      <c r="LU55" s="38"/>
      <c r="LV55" s="38"/>
      <c r="LW55" s="38"/>
      <c r="LX55" s="38"/>
      <c r="LY55" s="432">
        <f>LS51+LY52+LY53+LY54</f>
        <v>0</v>
      </c>
      <c r="LZ55" s="396">
        <f>LZ50+LZ51+MF52+MF53+MF54</f>
        <v>0</v>
      </c>
      <c r="MA55" s="393" t="str">
        <f>IF(LZ55&gt;MC9,"!! Too much hours planned vs CE !!","")</f>
        <v/>
      </c>
      <c r="MB55" s="38"/>
      <c r="MC55" s="38"/>
      <c r="MD55" s="38"/>
      <c r="ME55" s="38"/>
      <c r="MF55" s="432">
        <f>LZ51+MF52+MF53+MF54</f>
        <v>0</v>
      </c>
      <c r="MG55" s="457"/>
      <c r="MH55" s="418">
        <f>MH50+MH51+MN52+MN53+MN54</f>
        <v>0</v>
      </c>
      <c r="MI55" s="393" t="str">
        <f>IF(MH55&gt;MK9,"!! Too much hours planned vs CE !!","")</f>
        <v/>
      </c>
      <c r="MJ55" s="38"/>
      <c r="MK55" s="38"/>
      <c r="ML55" s="38"/>
      <c r="MM55" s="38"/>
      <c r="MN55" s="432">
        <f>MH51+MN52+MN53+MN54</f>
        <v>0</v>
      </c>
      <c r="MO55" s="418">
        <f>MO50+MO51+MU52+MU53+MU54</f>
        <v>0</v>
      </c>
      <c r="MP55" s="393" t="str">
        <f>IF(MO55&gt;MR9,"!! Too much hours planned vs CE !!","")</f>
        <v/>
      </c>
      <c r="MQ55" s="38"/>
      <c r="MR55" s="38"/>
      <c r="MS55" s="38"/>
      <c r="MT55" s="38"/>
      <c r="MU55" s="432">
        <f>MO51+MU52+MU53+MU54</f>
        <v>0</v>
      </c>
      <c r="MV55" s="457"/>
      <c r="MW55" s="418">
        <f>MW50+MW51+NC52+NC53+NC54</f>
        <v>0</v>
      </c>
      <c r="MX55" s="393" t="str">
        <f>IF(MW55&gt;MZ9,"!! Too much hours planned vs CE !!","")</f>
        <v/>
      </c>
      <c r="MY55" s="38"/>
      <c r="MZ55" s="38"/>
      <c r="NA55" s="38"/>
      <c r="NB55" s="38"/>
      <c r="NC55" s="432">
        <f>MW51+NC52+NC53+NC54</f>
        <v>0</v>
      </c>
      <c r="ND55" s="457"/>
      <c r="NE55" s="418">
        <f>NE50+NE51+NK52+NK53+NK54</f>
        <v>0</v>
      </c>
      <c r="NF55" s="393" t="str">
        <f>IF(NE55&gt;NH9,"!! Too much hours planned vs CE !!","")</f>
        <v/>
      </c>
      <c r="NG55" s="38"/>
      <c r="NH55" s="38"/>
      <c r="NI55" s="38"/>
      <c r="NJ55" s="38"/>
      <c r="NK55" s="432">
        <f>NE51+NK52+NK53+NK54</f>
        <v>0</v>
      </c>
      <c r="NL55" s="457"/>
      <c r="NM55" s="418">
        <f>NM50+NM51+NS52+NS53+NS54</f>
        <v>0</v>
      </c>
      <c r="NN55" s="393" t="str">
        <f>IF(NM55&gt;NP9,"!! Too much hours planned vs CE !!","")</f>
        <v/>
      </c>
      <c r="NO55" s="38"/>
      <c r="NP55" s="38"/>
      <c r="NQ55" s="38"/>
      <c r="NR55" s="38"/>
      <c r="NS55" s="432">
        <f>NM51+NS52+NS53+NS54</f>
        <v>0</v>
      </c>
      <c r="NT55" s="396">
        <f>NT50+NT51+NZ52+NZ53+NZ54</f>
        <v>0</v>
      </c>
      <c r="NU55" s="393" t="str">
        <f>IF(NT55&gt;NW9,"!! Too much hours planned vs CE !!","")</f>
        <v/>
      </c>
      <c r="NV55" s="38"/>
      <c r="NW55" s="38"/>
      <c r="NX55" s="38"/>
      <c r="NY55" s="38"/>
      <c r="NZ55" s="432">
        <f>NT51+NZ52+NZ53+NZ54</f>
        <v>0</v>
      </c>
      <c r="OA55" s="457"/>
      <c r="OB55" s="418">
        <f>OB50+OB51+OH52+OH53+OH54</f>
        <v>0</v>
      </c>
      <c r="OC55" s="393" t="str">
        <f>IF(OB55&gt;OE9,"!! Too much hours planned vs CE !!","")</f>
        <v/>
      </c>
      <c r="OD55" s="38"/>
      <c r="OE55" s="38"/>
      <c r="OF55" s="38"/>
      <c r="OG55" s="38"/>
      <c r="OH55" s="432">
        <f>OB51+OH52+OH53+OH54</f>
        <v>0</v>
      </c>
      <c r="OI55" s="457"/>
      <c r="OJ55" s="418">
        <f>OJ50+OJ51+OP52+OP53+OP54</f>
        <v>0</v>
      </c>
      <c r="OK55" s="393" t="str">
        <f>IF(OJ55&gt;OM9,"!! Too much hours planned vs CE !!","")</f>
        <v/>
      </c>
      <c r="OL55" s="38"/>
      <c r="OM55" s="38"/>
      <c r="ON55" s="38"/>
      <c r="OO55" s="38"/>
      <c r="OP55" s="432">
        <f>OJ51+OP52+OP53+OP54</f>
        <v>0</v>
      </c>
      <c r="OQ55" s="457"/>
      <c r="OR55" s="418">
        <f>OR50+OR51+OX52+OX53+OX54</f>
        <v>0</v>
      </c>
      <c r="OS55" s="393" t="str">
        <f>IF(OR55&gt;OU9,"!! Too much hours planned vs CE !!","")</f>
        <v/>
      </c>
      <c r="OT55" s="38"/>
      <c r="OU55" s="38"/>
      <c r="OV55" s="38"/>
      <c r="OW55" s="38"/>
      <c r="OX55" s="432">
        <f>OR51+OX52+OX53+OX54</f>
        <v>0</v>
      </c>
      <c r="OY55" s="457"/>
      <c r="OZ55" s="418">
        <f>OZ50+OZ51+PF52+PF53+PF54</f>
        <v>0</v>
      </c>
      <c r="PA55" s="393" t="str">
        <f>IF(OZ55&gt;PC9,"!! Too much hours planned vs CE !!","")</f>
        <v/>
      </c>
      <c r="PB55" s="38"/>
      <c r="PC55" s="38"/>
      <c r="PD55" s="38"/>
      <c r="PE55" s="38"/>
      <c r="PF55" s="432">
        <f>OZ51+PF52+PF53+PF54</f>
        <v>0</v>
      </c>
      <c r="PG55" s="396">
        <f>PG50+PG51+PM52+PM53+PM54</f>
        <v>0</v>
      </c>
      <c r="PH55" s="393" t="str">
        <f>IF(PG55&gt;PJ9,"!! Too much hours planned vs CE !!","")</f>
        <v/>
      </c>
      <c r="PI55" s="38"/>
      <c r="PJ55" s="38"/>
      <c r="PK55" s="38"/>
      <c r="PL55" s="38"/>
      <c r="PM55" s="432">
        <f>PG51+PM52+PM53+PM54</f>
        <v>0</v>
      </c>
      <c r="PN55" s="457"/>
      <c r="PO55" s="418">
        <f>PO50+PO51+PU52+PU53+PU54</f>
        <v>0</v>
      </c>
      <c r="PP55" s="393" t="str">
        <f>IF(PO55&gt;PR9,"!! Too much hours planned vs CE !!","")</f>
        <v/>
      </c>
      <c r="PQ55" s="38"/>
      <c r="PR55" s="38"/>
      <c r="PS55" s="38"/>
      <c r="PT55" s="38"/>
      <c r="PU55" s="432">
        <f>PO51+PU52+PU53+PU54</f>
        <v>0</v>
      </c>
      <c r="PV55" s="396">
        <f>PV50+PV51+QB52+QB53+QB54</f>
        <v>141</v>
      </c>
      <c r="PW55" s="393" t="str">
        <f>IF(PV55&gt;PY9,"!! Too much hours planned vs CE !!","")</f>
        <v/>
      </c>
      <c r="PX55" s="38"/>
      <c r="PY55" s="38"/>
      <c r="PZ55" s="38"/>
      <c r="QA55" s="38"/>
      <c r="QB55" s="432">
        <f>PV51+QB52+QB53+QB54</f>
        <v>113</v>
      </c>
      <c r="QC55" s="396">
        <f>QC50+QC51+QI52+QI53+QI54</f>
        <v>1</v>
      </c>
      <c r="QD55" s="393" t="str">
        <f>IF(QC55&gt;QF9,"!! Too much hours planned vs CE !!","")</f>
        <v/>
      </c>
      <c r="QE55" s="38"/>
      <c r="QF55" s="38"/>
      <c r="QG55" s="38"/>
      <c r="QH55" s="38"/>
      <c r="QI55" s="432">
        <f>QC51+QI52+QI53+QI54</f>
        <v>1</v>
      </c>
      <c r="QJ55" s="457"/>
      <c r="QK55" s="418">
        <f>QK50+QK51+QQ52+QQ53+QQ54</f>
        <v>0</v>
      </c>
      <c r="QL55" s="393" t="str">
        <f>IF(QK55&gt;QN9,"!! Too much hours planned vs CE !!","")</f>
        <v/>
      </c>
      <c r="QM55" s="38"/>
      <c r="QN55" s="38"/>
      <c r="QO55" s="38"/>
      <c r="QP55" s="38"/>
      <c r="QQ55" s="432">
        <f>QK51+QQ52+QQ53+QQ54</f>
        <v>0</v>
      </c>
      <c r="QR55" s="396">
        <f>QR50+QR51+QX52+QX53+QX54</f>
        <v>0</v>
      </c>
      <c r="QS55" s="393" t="str">
        <f>IF(QR55&gt;QU9,"!! Too much hours planned vs CE !!","")</f>
        <v/>
      </c>
      <c r="QT55" s="38"/>
      <c r="QU55" s="38"/>
      <c r="QV55" s="38"/>
      <c r="QW55" s="38"/>
      <c r="QX55" s="432">
        <f>QR51+QX52+QX53+QX54</f>
        <v>0</v>
      </c>
      <c r="QY55" s="457"/>
      <c r="QZ55" s="418">
        <f>QZ50+QZ51+RF52+RF53+RF54</f>
        <v>0</v>
      </c>
      <c r="RA55" s="393" t="str">
        <f>IF(QZ55&gt;RC9,"!! Too much hours planned vs CE !!","")</f>
        <v/>
      </c>
      <c r="RB55" s="38"/>
      <c r="RC55" s="38"/>
      <c r="RD55" s="38"/>
      <c r="RE55" s="38"/>
      <c r="RF55" s="432">
        <f>QZ51+RF52+RF53+RF54</f>
        <v>0</v>
      </c>
      <c r="RG55" s="457"/>
      <c r="RH55" s="418">
        <f>RH50+RH51+RN52+RN53+RN54</f>
        <v>0</v>
      </c>
      <c r="RI55" s="393" t="str">
        <f>IF(RH55&gt;RK9,"!! Too much hours planned vs CE !!","")</f>
        <v/>
      </c>
      <c r="RJ55" s="38"/>
      <c r="RK55" s="38"/>
      <c r="RL55" s="38"/>
      <c r="RM55" s="38"/>
      <c r="RN55" s="432">
        <f>RH51+RN52+RN53+RN54</f>
        <v>0</v>
      </c>
      <c r="RO55" s="396">
        <f>RO50+RO51+RU52+RU53+RU54</f>
        <v>0</v>
      </c>
      <c r="RP55" s="393" t="str">
        <f>IF(RO55&gt;RR9,"!! Too much hours planned vs CE !!","")</f>
        <v/>
      </c>
      <c r="RQ55" s="38"/>
      <c r="RR55" s="38"/>
      <c r="RS55" s="38"/>
      <c r="RT55" s="38"/>
      <c r="RU55" s="432">
        <f>RO51+RU52+RU53+RU54</f>
        <v>0</v>
      </c>
      <c r="RV55" s="457"/>
      <c r="RW55" s="418">
        <f>RW50+RW51+SC52+SC53+SC54</f>
        <v>0</v>
      </c>
      <c r="RX55" s="393" t="str">
        <f>IF(RW55&gt;RZ9,"!! Too much hours planned vs CE !!","")</f>
        <v/>
      </c>
      <c r="RY55" s="38"/>
      <c r="RZ55" s="38"/>
      <c r="SA55" s="38"/>
      <c r="SB55" s="38"/>
      <c r="SC55" s="432">
        <f>RW51+SC52+SC53+SC54</f>
        <v>0</v>
      </c>
      <c r="SD55" s="457"/>
      <c r="SE55" s="418">
        <f>SE50+SE51+SK52+SK53+SK54</f>
        <v>0</v>
      </c>
      <c r="SF55" s="393" t="str">
        <f>IF(SE55&gt;SH9,"!! Too much hours planned vs CE !!","")</f>
        <v/>
      </c>
      <c r="SG55" s="38"/>
      <c r="SH55" s="38"/>
      <c r="SI55" s="38"/>
      <c r="SJ55" s="38"/>
      <c r="SK55" s="432">
        <f>SE51+SK52+SK53+SK54</f>
        <v>0</v>
      </c>
      <c r="SL55" s="396">
        <f>SL50+SL51+SR52+SR53+SR54</f>
        <v>0</v>
      </c>
      <c r="SM55" s="393" t="str">
        <f>IF(SL55&gt;SO9,"!! Too much hours planned vs CE !!","")</f>
        <v/>
      </c>
      <c r="SN55" s="38"/>
      <c r="SO55" s="38"/>
      <c r="SP55" s="38"/>
      <c r="SQ55" s="38"/>
      <c r="SR55" s="432">
        <f>SL51+SR52+SR53+SR54</f>
        <v>0</v>
      </c>
      <c r="SS55" s="396">
        <f>SS50+SS51+SY52+SY53+SY54</f>
        <v>0</v>
      </c>
      <c r="ST55" s="393" t="str">
        <f>IF(SS55&gt;SV9,"!! Too much hours planned vs CE !!","")</f>
        <v/>
      </c>
      <c r="SU55" s="38"/>
      <c r="SV55" s="38"/>
      <c r="SW55" s="38"/>
      <c r="SX55" s="38"/>
      <c r="SY55" s="432">
        <f>SS51+SY52+SY53+SY54</f>
        <v>0</v>
      </c>
      <c r="SZ55" s="396">
        <f>SZ50+SZ51+TF52+TF53+TF54</f>
        <v>0</v>
      </c>
      <c r="TA55" s="393" t="str">
        <f>IF(SZ55&gt;TC9,"!! Too much hours planned vs CE !!","")</f>
        <v/>
      </c>
      <c r="TB55" s="38"/>
      <c r="TC55" s="38"/>
      <c r="TD55" s="38"/>
      <c r="TE55" s="38"/>
      <c r="TF55" s="432">
        <f>SZ51+TF52+TF53+TF54</f>
        <v>0</v>
      </c>
      <c r="TG55" s="396">
        <f>TG50+TG51+TM52+TM53+TM54</f>
        <v>0</v>
      </c>
      <c r="TH55" s="393" t="str">
        <f>IF(TG55&gt;TJ9,"!! Too much hours planned vs CE !!","")</f>
        <v/>
      </c>
      <c r="TI55" s="38"/>
      <c r="TJ55" s="38"/>
      <c r="TK55" s="38"/>
      <c r="TL55" s="38"/>
      <c r="TM55" s="432">
        <f>TG51+TM52+TM53+TM54</f>
        <v>0</v>
      </c>
      <c r="TN55" s="396">
        <f>TN50+TN51+TT52+TT53+TT54</f>
        <v>0</v>
      </c>
      <c r="TO55" s="393" t="str">
        <f>IF(TN55&gt;TQ9,"!! Too much hours planned vs CE !!","")</f>
        <v/>
      </c>
      <c r="TP55" s="38"/>
      <c r="TQ55" s="38"/>
      <c r="TR55" s="38"/>
      <c r="TS55" s="38"/>
      <c r="TT55" s="432">
        <f>TN51+TT52+TT53+TT54</f>
        <v>0</v>
      </c>
      <c r="TU55" s="396">
        <f>TU50+TU51+UA52+UA53+UA54</f>
        <v>0</v>
      </c>
      <c r="TV55" s="393" t="str">
        <f>IF(TU55&gt;TX9,"!! Too much hours planned vs CE !!","")</f>
        <v/>
      </c>
      <c r="TW55" s="38"/>
      <c r="TX55" s="38"/>
      <c r="TY55" s="38"/>
      <c r="TZ55" s="38"/>
      <c r="UA55" s="432">
        <f>TU51+UA52+UA53+UA54</f>
        <v>0</v>
      </c>
      <c r="UB55" s="457"/>
      <c r="UC55" s="418">
        <f>UC50+UC51+UI52+UI53+UI54</f>
        <v>0</v>
      </c>
      <c r="UD55" s="393" t="str">
        <f>IF(UC55&gt;UF9,"!! Too much hours planned vs CE !!","")</f>
        <v/>
      </c>
      <c r="UE55" s="38"/>
      <c r="UF55" s="38"/>
      <c r="UG55" s="38"/>
      <c r="UH55" s="38"/>
      <c r="UI55" s="432">
        <f>UC51+UI52+UI53+UI54</f>
        <v>0</v>
      </c>
      <c r="UJ55" s="457"/>
      <c r="UK55" s="418">
        <f>UK50+UK51+UQ52+UQ53+UQ54</f>
        <v>0</v>
      </c>
      <c r="UL55" s="393" t="str">
        <f>IF(UK55&gt;UN9,"!! Too much hours planned vs CE !!","")</f>
        <v/>
      </c>
      <c r="UM55" s="38"/>
      <c r="UN55" s="38"/>
      <c r="UO55" s="38"/>
      <c r="UP55" s="38"/>
      <c r="UQ55" s="432">
        <f>UK51+UQ52+UQ53+UQ54</f>
        <v>0</v>
      </c>
      <c r="UR55" s="457"/>
      <c r="US55" s="418">
        <f>US50+US51+UY52+UY53+UY54</f>
        <v>0</v>
      </c>
      <c r="UT55" s="393" t="str">
        <f>IF(US55&gt;UV9,"!! Too much hours planned vs CE !!","")</f>
        <v/>
      </c>
      <c r="UU55" s="38"/>
      <c r="UV55" s="38"/>
      <c r="UW55" s="38"/>
      <c r="UX55" s="38"/>
      <c r="UY55" s="432">
        <f>US51+UY52+UY53+UY54</f>
        <v>0</v>
      </c>
      <c r="UZ55" s="457"/>
      <c r="VA55" s="418">
        <f>VA50+VA51+VG52+VG53+VG54</f>
        <v>0</v>
      </c>
      <c r="VB55" s="393" t="str">
        <f>IF(VA55&gt;VD9,"!! Too much hours planned vs CE !!","")</f>
        <v/>
      </c>
      <c r="VC55" s="38"/>
      <c r="VD55" s="38"/>
      <c r="VE55" s="38"/>
      <c r="VF55" s="38"/>
      <c r="VG55" s="432">
        <f>VA51+VG52+VG53+VG54</f>
        <v>0</v>
      </c>
      <c r="VH55" s="457"/>
      <c r="VI55" s="418">
        <f>VI50+VI51+VO52+VO53+VO54</f>
        <v>0</v>
      </c>
      <c r="VJ55" s="393" t="str">
        <f>IF(VI55&gt;VL9,"!! Too much hours planned vs CE !!","")</f>
        <v/>
      </c>
      <c r="VK55" s="38"/>
      <c r="VL55" s="38"/>
      <c r="VM55" s="38"/>
      <c r="VN55" s="38"/>
      <c r="VO55" s="432">
        <f>VI51+VO52+VO53+VO54</f>
        <v>0</v>
      </c>
      <c r="VP55" s="457"/>
      <c r="VQ55" s="418">
        <f>VQ50+VQ51+VW52+VW53+VW54</f>
        <v>0</v>
      </c>
      <c r="VR55" s="393" t="str">
        <f>IF(VQ55&gt;VT9,"!! Too much hours planned vs CE !!","")</f>
        <v/>
      </c>
      <c r="VS55" s="38"/>
      <c r="VT55" s="38"/>
      <c r="VU55" s="38"/>
      <c r="VV55" s="38"/>
      <c r="VW55" s="432">
        <f>VQ51+VW52+VW53+VW54</f>
        <v>0</v>
      </c>
      <c r="VX55" s="396">
        <f>VX50+VX51+WD52+WD53+WD54</f>
        <v>0</v>
      </c>
      <c r="VY55" s="393" t="str">
        <f>IF(VX55&gt;WA9,"!! Too much hours planned vs CE !!","")</f>
        <v/>
      </c>
      <c r="VZ55" s="38"/>
      <c r="WA55" s="38"/>
      <c r="WB55" s="38"/>
      <c r="WC55" s="38"/>
      <c r="WD55" s="432">
        <f>VX51+WD52+WD53+WD54</f>
        <v>0</v>
      </c>
      <c r="WE55" s="457"/>
      <c r="WF55" s="418">
        <f>WF50+WF51+WL52+WL53+WL54</f>
        <v>0</v>
      </c>
      <c r="WG55" s="393" t="str">
        <f>IF(WF55&gt;WI9,"!! Too much hours planned vs CE !!","")</f>
        <v/>
      </c>
      <c r="WH55" s="38"/>
      <c r="WI55" s="38"/>
      <c r="WJ55" s="38"/>
      <c r="WK55" s="38"/>
      <c r="WL55" s="432">
        <f>WF51+WL52+WL53+WL54</f>
        <v>0</v>
      </c>
      <c r="WM55" s="457"/>
      <c r="WN55" s="418">
        <f>WN50+WN51+WT52+WT53+WT54</f>
        <v>0</v>
      </c>
      <c r="WO55" s="393" t="str">
        <f>IF(WN55&gt;WQ9,"!! Too much hours planned vs CE !!","")</f>
        <v/>
      </c>
      <c r="WP55" s="38"/>
      <c r="WQ55" s="38"/>
      <c r="WR55" s="38"/>
      <c r="WS55" s="38"/>
      <c r="WT55" s="432">
        <f>WN51+WT52+WT53+WT54</f>
        <v>0</v>
      </c>
      <c r="WU55" s="457"/>
      <c r="WV55" s="418">
        <f>WV50+WV51+XB52+XB53+XB54</f>
        <v>0</v>
      </c>
      <c r="WW55" s="393" t="str">
        <f>IF(WV55&gt;WY9,"!! Too much hours planned vs CE !!","")</f>
        <v/>
      </c>
      <c r="WX55" s="38"/>
      <c r="WY55" s="38"/>
      <c r="WZ55" s="38"/>
      <c r="XA55" s="38"/>
      <c r="XB55" s="432">
        <f>WV51+XB52+XB53+XB54</f>
        <v>0</v>
      </c>
      <c r="XC55" s="440">
        <v>0</v>
      </c>
    </row>
    <row r="56" spans="1:630" outlineLevel="1" x14ac:dyDescent="0.25">
      <c r="A56" s="5"/>
      <c r="B56" s="5"/>
      <c r="C56" s="5"/>
      <c r="D56" s="5"/>
      <c r="E56" s="203"/>
      <c r="F56" s="5"/>
      <c r="G56" s="5"/>
      <c r="H56" s="5"/>
      <c r="I56" s="5"/>
      <c r="J56" s="5"/>
      <c r="K56" s="5"/>
      <c r="L56" s="5"/>
      <c r="M56" s="453"/>
      <c r="N56" s="5"/>
      <c r="O56" s="5"/>
      <c r="P56" s="5"/>
      <c r="Q56" s="5"/>
      <c r="R56" s="5"/>
      <c r="S56" s="5"/>
      <c r="T56" s="5"/>
      <c r="U56" s="453"/>
      <c r="V56" s="5"/>
      <c r="W56" s="5"/>
      <c r="X56" s="5"/>
      <c r="Y56" s="5"/>
      <c r="Z56" s="5"/>
      <c r="AA56" s="5"/>
      <c r="AB56" s="5"/>
      <c r="AC56" s="453"/>
      <c r="AD56" s="5"/>
      <c r="AE56" s="5"/>
      <c r="AF56" s="5"/>
      <c r="AG56" s="5"/>
      <c r="AH56" s="5"/>
      <c r="AI56" s="5"/>
      <c r="AJ56" s="5"/>
      <c r="AK56" s="453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453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453"/>
      <c r="BP56" s="5"/>
      <c r="BQ56" s="5"/>
      <c r="BR56" s="5"/>
      <c r="BS56" s="5"/>
      <c r="BT56" s="5"/>
      <c r="BU56" s="5"/>
      <c r="BV56" s="5"/>
      <c r="BW56" s="453"/>
      <c r="BX56" s="5"/>
      <c r="BY56" s="5"/>
      <c r="BZ56" s="5"/>
      <c r="CA56" s="5"/>
      <c r="CB56" s="5"/>
      <c r="CC56" s="5"/>
      <c r="CD56" s="5"/>
      <c r="CE56" s="453"/>
      <c r="CF56" s="5"/>
      <c r="CG56" s="5"/>
      <c r="CH56" s="5"/>
      <c r="CI56" s="5"/>
      <c r="CJ56" s="5"/>
      <c r="CK56" s="5"/>
      <c r="CL56" s="5"/>
      <c r="CM56" s="453"/>
      <c r="CN56" s="5"/>
      <c r="CO56" s="5"/>
      <c r="CP56" s="5"/>
      <c r="CQ56" s="5"/>
      <c r="CR56" s="5"/>
      <c r="CS56" s="5"/>
      <c r="CT56" s="5"/>
      <c r="CU56" s="453"/>
      <c r="CV56" s="5"/>
      <c r="CW56" s="5"/>
      <c r="CX56" s="5"/>
      <c r="CY56" s="5"/>
      <c r="CZ56" s="5"/>
      <c r="DA56" s="5"/>
      <c r="DB56" s="5"/>
      <c r="DC56" s="453"/>
      <c r="DD56" s="5"/>
      <c r="DE56" s="5"/>
      <c r="DF56" s="5"/>
      <c r="DG56" s="5"/>
      <c r="DH56" s="5"/>
      <c r="DI56" s="5"/>
      <c r="DJ56" s="5"/>
      <c r="DK56" s="453"/>
      <c r="DL56" s="5"/>
      <c r="DM56" s="5"/>
      <c r="DN56" s="5"/>
      <c r="DO56" s="5"/>
      <c r="DP56" s="5"/>
      <c r="DQ56" s="5"/>
      <c r="DR56" s="5"/>
      <c r="DS56" s="453"/>
      <c r="DT56" s="5"/>
      <c r="DU56" s="5"/>
      <c r="DV56" s="5"/>
      <c r="DW56" s="5"/>
      <c r="DX56" s="5"/>
      <c r="DY56" s="5"/>
      <c r="DZ56" s="5"/>
      <c r="EA56" s="453"/>
      <c r="EB56" s="5"/>
      <c r="EC56" s="5"/>
      <c r="ED56" s="5"/>
      <c r="EE56" s="5"/>
      <c r="EF56" s="5"/>
      <c r="EG56" s="5"/>
      <c r="EH56" s="5"/>
      <c r="EI56" s="453"/>
      <c r="EJ56" s="5"/>
      <c r="EK56" s="5"/>
      <c r="EL56" s="5"/>
      <c r="EM56" s="5"/>
      <c r="EN56" s="5"/>
      <c r="EO56" s="5"/>
      <c r="EP56" s="5"/>
      <c r="EQ56" s="453"/>
      <c r="ER56" s="5"/>
      <c r="ES56" s="5"/>
      <c r="ET56" s="5"/>
      <c r="EU56" s="5"/>
      <c r="EV56" s="5"/>
      <c r="EW56" s="5"/>
      <c r="EX56" s="5"/>
      <c r="EY56" s="453"/>
      <c r="EZ56" s="5"/>
      <c r="FA56" s="5"/>
      <c r="FB56" s="5"/>
      <c r="FC56" s="5"/>
      <c r="FD56" s="5"/>
      <c r="FE56" s="5"/>
      <c r="FF56" s="5"/>
      <c r="FG56" s="453"/>
      <c r="FH56" s="5"/>
      <c r="FI56" s="5"/>
      <c r="FJ56" s="5"/>
      <c r="FK56" s="5"/>
      <c r="FL56" s="5"/>
      <c r="FM56" s="5"/>
      <c r="FN56" s="5"/>
      <c r="FO56" s="453"/>
      <c r="FP56" s="5"/>
      <c r="FQ56" s="5"/>
      <c r="FR56" s="5"/>
      <c r="FS56" s="5"/>
      <c r="FT56" s="5"/>
      <c r="FU56" s="5"/>
      <c r="FV56" s="5"/>
      <c r="FW56" s="453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453"/>
      <c r="HA56" s="5"/>
      <c r="HB56" s="5"/>
      <c r="HC56" s="5"/>
      <c r="HD56" s="5"/>
      <c r="HE56" s="5"/>
      <c r="HF56" s="5"/>
      <c r="HG56" s="5"/>
      <c r="HH56" s="453"/>
      <c r="HI56" s="5"/>
      <c r="HJ56" s="5"/>
      <c r="HK56" s="5"/>
      <c r="HL56" s="5"/>
      <c r="HM56" s="5"/>
      <c r="HN56" s="5"/>
      <c r="HO56" s="5"/>
      <c r="HP56" s="453"/>
      <c r="HQ56" s="5"/>
      <c r="HR56" s="5"/>
      <c r="HS56" s="5"/>
      <c r="HT56" s="5"/>
      <c r="HU56" s="5"/>
      <c r="HV56" s="5"/>
      <c r="HW56" s="5"/>
      <c r="HX56" s="453"/>
      <c r="HY56" s="5"/>
      <c r="HZ56" s="5"/>
      <c r="IA56" s="5"/>
      <c r="IB56" s="5"/>
      <c r="IC56" s="5"/>
      <c r="ID56" s="5"/>
      <c r="IE56" s="5"/>
      <c r="IF56" s="453"/>
      <c r="IG56" s="5"/>
      <c r="IH56" s="5"/>
      <c r="II56" s="5"/>
      <c r="IJ56" s="5"/>
      <c r="IK56" s="5"/>
      <c r="IL56" s="5"/>
      <c r="IM56" s="5"/>
      <c r="IN56" s="453"/>
      <c r="IO56" s="5"/>
      <c r="IP56" s="5"/>
      <c r="IQ56" s="5"/>
      <c r="IR56" s="5"/>
      <c r="IS56" s="5"/>
      <c r="IT56" s="5"/>
      <c r="IU56" s="5"/>
      <c r="IV56" s="453"/>
      <c r="IW56" s="5"/>
      <c r="IX56" s="5"/>
      <c r="IY56" s="5"/>
      <c r="IZ56" s="5"/>
      <c r="JA56" s="5"/>
      <c r="JB56" s="5"/>
      <c r="JC56" s="5"/>
      <c r="JD56" s="453"/>
      <c r="JE56" s="5"/>
      <c r="JF56" s="5"/>
      <c r="JG56" s="5"/>
      <c r="JH56" s="5"/>
      <c r="JI56" s="5"/>
      <c r="JJ56" s="5"/>
      <c r="JK56" s="5"/>
      <c r="JL56" s="453"/>
      <c r="JM56" s="5"/>
      <c r="JN56" s="5"/>
      <c r="JO56" s="5"/>
      <c r="JP56" s="5"/>
      <c r="JQ56" s="5"/>
      <c r="JR56" s="5"/>
      <c r="JS56" s="5"/>
      <c r="JT56" s="453"/>
      <c r="JU56" s="5"/>
      <c r="JV56" s="5"/>
      <c r="JW56" s="5"/>
      <c r="JX56" s="5"/>
      <c r="JY56" s="5"/>
      <c r="JZ56" s="5"/>
      <c r="KA56" s="5"/>
      <c r="KB56" s="453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453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453"/>
      <c r="MW56" s="5"/>
      <c r="MX56" s="5"/>
      <c r="MY56" s="5"/>
      <c r="MZ56" s="5"/>
      <c r="NA56" s="5"/>
      <c r="NB56" s="5"/>
      <c r="NC56" s="5"/>
      <c r="ND56" s="453"/>
      <c r="NE56" s="5"/>
      <c r="NF56" s="5"/>
      <c r="NG56" s="5"/>
      <c r="NH56" s="5"/>
      <c r="NI56" s="5"/>
      <c r="NJ56" s="5"/>
      <c r="NK56" s="5"/>
      <c r="NL56" s="453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453"/>
      <c r="OB56" s="5"/>
      <c r="OC56" s="5"/>
      <c r="OD56" s="5"/>
      <c r="OE56" s="5"/>
      <c r="OF56" s="5"/>
      <c r="OG56" s="5"/>
      <c r="OH56" s="5"/>
      <c r="OI56" s="453"/>
      <c r="OJ56" s="5"/>
      <c r="OK56" s="5"/>
      <c r="OL56" s="5"/>
      <c r="OM56" s="5"/>
      <c r="ON56" s="5"/>
      <c r="OO56" s="5"/>
      <c r="OP56" s="5"/>
      <c r="OQ56" s="453"/>
      <c r="OR56" s="5"/>
      <c r="OS56" s="5"/>
      <c r="OT56" s="5"/>
      <c r="OU56" s="5"/>
      <c r="OV56" s="5"/>
      <c r="OW56" s="5"/>
      <c r="OX56" s="5"/>
      <c r="OY56" s="453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453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453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453"/>
      <c r="QZ56" s="5"/>
      <c r="RA56" s="5"/>
      <c r="RB56" s="5"/>
      <c r="RC56" s="5"/>
      <c r="RD56" s="5"/>
      <c r="RE56" s="5"/>
      <c r="RF56" s="5"/>
      <c r="RG56" s="453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453"/>
      <c r="RW56" s="5"/>
      <c r="RX56" s="5"/>
      <c r="RY56" s="5"/>
      <c r="RZ56" s="5"/>
      <c r="SA56" s="5"/>
      <c r="SB56" s="5"/>
      <c r="SC56" s="5"/>
      <c r="SD56" s="453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453"/>
      <c r="UC56" s="5"/>
      <c r="UD56" s="5"/>
      <c r="UE56" s="5"/>
      <c r="UF56" s="5"/>
      <c r="UG56" s="5"/>
      <c r="UH56" s="5"/>
      <c r="UI56" s="5"/>
      <c r="UJ56" s="453"/>
      <c r="UK56" s="5"/>
      <c r="UL56" s="5"/>
      <c r="UM56" s="5"/>
      <c r="UN56" s="5"/>
      <c r="UO56" s="5"/>
      <c r="UP56" s="5"/>
      <c r="UQ56" s="5"/>
      <c r="UR56" s="453"/>
      <c r="US56" s="5"/>
      <c r="UT56" s="5"/>
      <c r="UU56" s="5"/>
      <c r="UV56" s="5"/>
      <c r="UW56" s="5"/>
      <c r="UX56" s="5"/>
      <c r="UY56" s="5"/>
      <c r="UZ56" s="453"/>
      <c r="VA56" s="5"/>
      <c r="VB56" s="5"/>
      <c r="VC56" s="5"/>
      <c r="VD56" s="5"/>
      <c r="VE56" s="5"/>
      <c r="VF56" s="5"/>
      <c r="VG56" s="5"/>
      <c r="VH56" s="453"/>
      <c r="VI56" s="5"/>
      <c r="VJ56" s="5"/>
      <c r="VK56" s="5"/>
      <c r="VL56" s="5"/>
      <c r="VM56" s="5"/>
      <c r="VN56" s="5"/>
      <c r="VO56" s="5"/>
      <c r="VP56" s="453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453"/>
      <c r="WF56" s="5"/>
      <c r="WG56" s="5"/>
      <c r="WH56" s="5"/>
      <c r="WI56" s="5"/>
      <c r="WJ56" s="5"/>
      <c r="WK56" s="5"/>
      <c r="WL56" s="5"/>
      <c r="WM56" s="453"/>
      <c r="WN56" s="5"/>
      <c r="WO56" s="5"/>
      <c r="WP56" s="5"/>
      <c r="WQ56" s="5"/>
      <c r="WR56" s="5"/>
      <c r="WS56" s="5"/>
      <c r="WT56" s="5"/>
      <c r="WU56" s="453"/>
      <c r="WV56" s="5"/>
      <c r="WW56" s="5"/>
      <c r="WX56" s="5"/>
      <c r="WY56" s="5"/>
      <c r="WZ56" s="5"/>
      <c r="XA56" s="5"/>
      <c r="XB56" s="5"/>
      <c r="XC56" s="428">
        <v>0</v>
      </c>
    </row>
    <row r="57" spans="1:630" outlineLevel="1" x14ac:dyDescent="0.25">
      <c r="A57" s="5"/>
      <c r="B57" s="5"/>
      <c r="C57" s="5"/>
      <c r="D57" s="5"/>
      <c r="E57" s="203"/>
      <c r="F57" s="5"/>
      <c r="G57" s="5"/>
      <c r="H57" s="5"/>
      <c r="I57" s="5"/>
      <c r="J57" s="5"/>
      <c r="K57" s="5"/>
      <c r="L57" s="5"/>
      <c r="M57" s="371"/>
      <c r="N57" s="5"/>
      <c r="O57" s="5"/>
      <c r="P57" s="5"/>
      <c r="Q57" s="5"/>
      <c r="R57" s="5"/>
      <c r="S57" s="5"/>
      <c r="T57" s="5"/>
      <c r="U57" s="371"/>
      <c r="V57" s="5"/>
      <c r="W57" s="5"/>
      <c r="X57" s="5"/>
      <c r="Y57" s="5"/>
      <c r="Z57" s="5"/>
      <c r="AA57" s="5"/>
      <c r="AB57" s="5"/>
      <c r="AC57" s="371"/>
      <c r="AD57" s="5"/>
      <c r="AE57" s="5"/>
      <c r="AF57" s="5"/>
      <c r="AG57" s="5"/>
      <c r="AH57" s="5"/>
      <c r="AI57" s="5"/>
      <c r="AJ57" s="5"/>
      <c r="AK57" s="371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79" t="s">
        <v>162</v>
      </c>
      <c r="AX57" s="580"/>
      <c r="AY57" s="581"/>
      <c r="AZ57" s="371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79" t="s">
        <v>162</v>
      </c>
      <c r="BM57" s="580"/>
      <c r="BN57" s="581"/>
      <c r="BO57" s="371"/>
      <c r="BP57" s="5"/>
      <c r="BQ57" s="5"/>
      <c r="BR57" s="5"/>
      <c r="BS57" s="5"/>
      <c r="BT57" s="5"/>
      <c r="BU57" s="5"/>
      <c r="BV57" s="5"/>
      <c r="BW57" s="371"/>
      <c r="BX57" s="5"/>
      <c r="BY57" s="5"/>
      <c r="BZ57" s="5"/>
      <c r="CA57" s="5"/>
      <c r="CB57" s="5"/>
      <c r="CC57" s="5"/>
      <c r="CD57" s="5"/>
      <c r="CE57" s="371"/>
      <c r="CF57" s="5"/>
      <c r="CG57" s="5"/>
      <c r="CH57" s="5"/>
      <c r="CI57" s="5"/>
      <c r="CJ57" s="5"/>
      <c r="CK57" s="5"/>
      <c r="CL57" s="5"/>
      <c r="CM57" s="371"/>
      <c r="CN57" s="5"/>
      <c r="CO57" s="5"/>
      <c r="CP57" s="5"/>
      <c r="CQ57" s="5"/>
      <c r="CR57" s="5"/>
      <c r="CS57" s="5"/>
      <c r="CT57" s="5"/>
      <c r="CU57" s="371"/>
      <c r="CV57" s="5"/>
      <c r="CW57" s="5"/>
      <c r="CX57" s="5"/>
      <c r="CY57" s="5"/>
      <c r="CZ57" s="5"/>
      <c r="DA57" s="5"/>
      <c r="DB57" s="5"/>
      <c r="DC57" s="371"/>
      <c r="DD57" s="5"/>
      <c r="DE57" s="5"/>
      <c r="DF57" s="5"/>
      <c r="DG57" s="5"/>
      <c r="DH57" s="5"/>
      <c r="DI57" s="5"/>
      <c r="DJ57" s="5"/>
      <c r="DK57" s="371"/>
      <c r="DL57" s="5"/>
      <c r="DM57" s="5"/>
      <c r="DN57" s="5"/>
      <c r="DO57" s="5"/>
      <c r="DP57" s="5"/>
      <c r="DQ57" s="5"/>
      <c r="DR57" s="5"/>
      <c r="DS57" s="371"/>
      <c r="DT57" s="5"/>
      <c r="DU57" s="5"/>
      <c r="DV57" s="5"/>
      <c r="DW57" s="5"/>
      <c r="DX57" s="5"/>
      <c r="DY57" s="5"/>
      <c r="DZ57" s="5"/>
      <c r="EA57" s="371"/>
      <c r="EB57" s="5"/>
      <c r="EC57" s="5"/>
      <c r="ED57" s="5"/>
      <c r="EE57" s="5"/>
      <c r="EF57" s="5"/>
      <c r="EG57" s="5"/>
      <c r="EH57" s="5"/>
      <c r="EI57" s="371"/>
      <c r="EJ57" s="5"/>
      <c r="EK57" s="5"/>
      <c r="EL57" s="5"/>
      <c r="EM57" s="5"/>
      <c r="EN57" s="5"/>
      <c r="EO57" s="5"/>
      <c r="EP57" s="5"/>
      <c r="EQ57" s="371"/>
      <c r="ER57" s="5"/>
      <c r="ES57" s="5"/>
      <c r="ET57" s="5"/>
      <c r="EU57" s="5"/>
      <c r="EV57" s="5"/>
      <c r="EW57" s="5"/>
      <c r="EX57" s="5"/>
      <c r="EY57" s="371"/>
      <c r="EZ57" s="5"/>
      <c r="FA57" s="5"/>
      <c r="FB57" s="5"/>
      <c r="FC57" s="5"/>
      <c r="FD57" s="5"/>
      <c r="FE57" s="5"/>
      <c r="FF57" s="5"/>
      <c r="FG57" s="371"/>
      <c r="FH57" s="5"/>
      <c r="FI57" s="5"/>
      <c r="FJ57" s="5"/>
      <c r="FK57" s="5"/>
      <c r="FL57" s="5"/>
      <c r="FM57" s="5"/>
      <c r="FN57" s="5"/>
      <c r="FO57" s="371"/>
      <c r="FP57" s="5"/>
      <c r="FQ57" s="5"/>
      <c r="FR57" s="5"/>
      <c r="FS57" s="5"/>
      <c r="FT57" s="5"/>
      <c r="FU57" s="5"/>
      <c r="FV57" s="5"/>
      <c r="FW57" s="371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79" t="s">
        <v>162</v>
      </c>
      <c r="GX57" s="580"/>
      <c r="GY57" s="581"/>
      <c r="GZ57" s="371"/>
      <c r="HA57" s="5"/>
      <c r="HB57" s="5"/>
      <c r="HC57" s="5"/>
      <c r="HD57" s="5"/>
      <c r="HE57" s="5"/>
      <c r="HF57" s="5"/>
      <c r="HG57" s="5"/>
      <c r="HH57" s="371"/>
      <c r="HI57" s="5"/>
      <c r="HJ57" s="5"/>
      <c r="HK57" s="5"/>
      <c r="HL57" s="5"/>
      <c r="HM57" s="5"/>
      <c r="HN57" s="5"/>
      <c r="HO57" s="5"/>
      <c r="HP57" s="371"/>
      <c r="HQ57" s="5"/>
      <c r="HR57" s="5"/>
      <c r="HS57" s="5"/>
      <c r="HT57" s="5"/>
      <c r="HU57" s="5"/>
      <c r="HV57" s="5"/>
      <c r="HW57" s="5"/>
      <c r="HX57" s="371"/>
      <c r="HY57" s="5"/>
      <c r="HZ57" s="5"/>
      <c r="IA57" s="5"/>
      <c r="IB57" s="5"/>
      <c r="IC57" s="5"/>
      <c r="ID57" s="5"/>
      <c r="IE57" s="5"/>
      <c r="IF57" s="371"/>
      <c r="IG57" s="5"/>
      <c r="IH57" s="5"/>
      <c r="II57" s="5"/>
      <c r="IJ57" s="5"/>
      <c r="IK57" s="5"/>
      <c r="IL57" s="5"/>
      <c r="IM57" s="5"/>
      <c r="IN57" s="371"/>
      <c r="IO57" s="5"/>
      <c r="IP57" s="5"/>
      <c r="IQ57" s="5"/>
      <c r="IR57" s="5"/>
      <c r="IS57" s="5"/>
      <c r="IT57" s="5"/>
      <c r="IU57" s="5"/>
      <c r="IV57" s="371"/>
      <c r="IW57" s="5"/>
      <c r="IX57" s="5"/>
      <c r="IY57" s="5"/>
      <c r="IZ57" s="5"/>
      <c r="JA57" s="5"/>
      <c r="JB57" s="5"/>
      <c r="JC57" s="5"/>
      <c r="JD57" s="371"/>
      <c r="JE57" s="5"/>
      <c r="JF57" s="5"/>
      <c r="JG57" s="5"/>
      <c r="JH57" s="5"/>
      <c r="JI57" s="5"/>
      <c r="JJ57" s="5"/>
      <c r="JK57" s="5"/>
      <c r="JL57" s="371"/>
      <c r="JM57" s="5"/>
      <c r="JN57" s="5"/>
      <c r="JO57" s="5"/>
      <c r="JP57" s="5"/>
      <c r="JQ57" s="5"/>
      <c r="JR57" s="5"/>
      <c r="JS57" s="5"/>
      <c r="JT57" s="371"/>
      <c r="JU57" s="5"/>
      <c r="JV57" s="5"/>
      <c r="JW57" s="5"/>
      <c r="JX57" s="5"/>
      <c r="JY57" s="5"/>
      <c r="JZ57" s="5"/>
      <c r="KA57" s="5"/>
      <c r="KB57" s="371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79" t="s">
        <v>162</v>
      </c>
      <c r="ME57" s="580"/>
      <c r="MF57" s="581"/>
      <c r="MG57" s="371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79" t="s">
        <v>162</v>
      </c>
      <c r="MT57" s="580"/>
      <c r="MU57" s="581"/>
      <c r="MV57" s="371"/>
      <c r="MW57" s="5"/>
      <c r="MX57" s="5"/>
      <c r="MY57" s="5"/>
      <c r="MZ57" s="5"/>
      <c r="NA57" s="5"/>
      <c r="NB57" s="5"/>
      <c r="NC57" s="5"/>
      <c r="ND57" s="371"/>
      <c r="NE57" s="5"/>
      <c r="NF57" s="5"/>
      <c r="NG57" s="5"/>
      <c r="NH57" s="5"/>
      <c r="NI57" s="5"/>
      <c r="NJ57" s="5"/>
      <c r="NK57" s="5"/>
      <c r="NL57" s="371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79" t="s">
        <v>162</v>
      </c>
      <c r="NY57" s="580"/>
      <c r="NZ57" s="581"/>
      <c r="OA57" s="371"/>
      <c r="OB57" s="5"/>
      <c r="OC57" s="5"/>
      <c r="OD57" s="5"/>
      <c r="OE57" s="5"/>
      <c r="OF57" s="5"/>
      <c r="OG57" s="5"/>
      <c r="OH57" s="5"/>
      <c r="OI57" s="371"/>
      <c r="OJ57" s="5"/>
      <c r="OK57" s="5"/>
      <c r="OL57" s="5"/>
      <c r="OM57" s="5"/>
      <c r="ON57" s="5"/>
      <c r="OO57" s="5"/>
      <c r="OP57" s="5"/>
      <c r="OQ57" s="371"/>
      <c r="OR57" s="5"/>
      <c r="OS57" s="5"/>
      <c r="OT57" s="5"/>
      <c r="OU57" s="5"/>
      <c r="OV57" s="5"/>
      <c r="OW57" s="5"/>
      <c r="OX57" s="5"/>
      <c r="OY57" s="371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79" t="s">
        <v>162</v>
      </c>
      <c r="PL57" s="580"/>
      <c r="PM57" s="581"/>
      <c r="PN57" s="371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79" t="s">
        <v>162</v>
      </c>
      <c r="QH57" s="580"/>
      <c r="QI57" s="581"/>
      <c r="QJ57" s="371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79" t="s">
        <v>162</v>
      </c>
      <c r="QW57" s="580"/>
      <c r="QX57" s="581"/>
      <c r="QY57" s="371"/>
      <c r="QZ57" s="5"/>
      <c r="RA57" s="5"/>
      <c r="RB57" s="5"/>
      <c r="RC57" s="5"/>
      <c r="RD57" s="5"/>
      <c r="RE57" s="5"/>
      <c r="RF57" s="5"/>
      <c r="RG57" s="371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79" t="s">
        <v>162</v>
      </c>
      <c r="RT57" s="580"/>
      <c r="RU57" s="581"/>
      <c r="RV57" s="371"/>
      <c r="RW57" s="5"/>
      <c r="RX57" s="5"/>
      <c r="RY57" s="5"/>
      <c r="RZ57" s="5"/>
      <c r="SA57" s="5"/>
      <c r="SB57" s="5"/>
      <c r="SC57" s="5"/>
      <c r="SD57" s="371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79" t="s">
        <v>162</v>
      </c>
      <c r="TZ57" s="580"/>
      <c r="UA57" s="581"/>
      <c r="UB57" s="371"/>
      <c r="UC57" s="5"/>
      <c r="UD57" s="5"/>
      <c r="UE57" s="5"/>
      <c r="UF57" s="5"/>
      <c r="UG57" s="5"/>
      <c r="UH57" s="5"/>
      <c r="UI57" s="5"/>
      <c r="UJ57" s="371"/>
      <c r="UK57" s="5"/>
      <c r="UL57" s="5"/>
      <c r="UM57" s="5"/>
      <c r="UN57" s="5"/>
      <c r="UO57" s="5"/>
      <c r="UP57" s="5"/>
      <c r="UQ57" s="5"/>
      <c r="UR57" s="371"/>
      <c r="US57" s="5"/>
      <c r="UT57" s="5"/>
      <c r="UU57" s="5"/>
      <c r="UV57" s="5"/>
      <c r="UW57" s="5"/>
      <c r="UX57" s="5"/>
      <c r="UY57" s="5"/>
      <c r="UZ57" s="371"/>
      <c r="VA57" s="5"/>
      <c r="VB57" s="5"/>
      <c r="VC57" s="5"/>
      <c r="VD57" s="5"/>
      <c r="VE57" s="5"/>
      <c r="VF57" s="5"/>
      <c r="VG57" s="5"/>
      <c r="VH57" s="371"/>
      <c r="VI57" s="5"/>
      <c r="VJ57" s="5"/>
      <c r="VK57" s="5"/>
      <c r="VL57" s="5"/>
      <c r="VM57" s="5"/>
      <c r="VN57" s="5"/>
      <c r="VO57" s="5"/>
      <c r="VP57" s="371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79" t="s">
        <v>162</v>
      </c>
      <c r="WC57" s="580"/>
      <c r="WD57" s="581"/>
      <c r="WE57" s="371"/>
      <c r="WF57" s="5"/>
      <c r="WG57" s="5"/>
      <c r="WH57" s="5"/>
      <c r="WI57" s="5"/>
      <c r="WJ57" s="5"/>
      <c r="WK57" s="5"/>
      <c r="WL57" s="5"/>
      <c r="WM57" s="371"/>
      <c r="WN57" s="5"/>
      <c r="WO57" s="5"/>
      <c r="WP57" s="5"/>
      <c r="WQ57" s="5"/>
      <c r="WR57" s="5"/>
      <c r="WS57" s="5"/>
      <c r="WT57" s="5"/>
      <c r="WU57" s="371"/>
      <c r="WV57" s="5"/>
      <c r="WW57" s="5"/>
      <c r="WX57" s="5"/>
      <c r="WY57" s="5"/>
      <c r="WZ57" s="5"/>
      <c r="XA57" s="5"/>
      <c r="XB57" s="5"/>
      <c r="XC57" s="428">
        <v>0</v>
      </c>
    </row>
    <row r="58" spans="1:630" outlineLevel="2" x14ac:dyDescent="0.25">
      <c r="A58" s="5"/>
      <c r="B58" s="5"/>
      <c r="C58" s="5"/>
      <c r="D58" s="5"/>
      <c r="E58" s="203"/>
      <c r="F58" s="5" t="str">
        <f>F5</f>
        <v>MODEL</v>
      </c>
      <c r="G58" s="5" t="str">
        <f>F15</f>
        <v>ADD THE POSITION - CONCERNED EVENT (BRAND) HERE</v>
      </c>
      <c r="H58" s="5"/>
      <c r="I58" s="5"/>
      <c r="J58" s="5"/>
      <c r="K58" s="5"/>
      <c r="L58" s="5"/>
      <c r="M58" s="371"/>
      <c r="N58" s="201" t="str">
        <f>N5</f>
        <v>Client 1</v>
      </c>
      <c r="O58" s="201" t="str">
        <f>N15</f>
        <v>ADD THE POSITION - CONCERNED EVENT (BRAND) HERE</v>
      </c>
      <c r="P58" s="5"/>
      <c r="Q58" s="5"/>
      <c r="R58" s="5"/>
      <c r="S58" s="5"/>
      <c r="T58" s="5"/>
      <c r="U58" s="371"/>
      <c r="V58" s="201" t="str">
        <f>V5</f>
        <v>Client 2</v>
      </c>
      <c r="W58" s="201" t="str">
        <f>V15</f>
        <v>ADD THE POSITION - CONCERNED EVENT (BRAND) HERE</v>
      </c>
      <c r="X58" s="5"/>
      <c r="Y58" s="5"/>
      <c r="Z58" s="5"/>
      <c r="AA58" s="5"/>
      <c r="AB58" s="5"/>
      <c r="AC58" s="371"/>
      <c r="AD58" s="201" t="str">
        <f>AD5</f>
        <v>Client 3</v>
      </c>
      <c r="AE58" s="201" t="str">
        <f>AD15</f>
        <v>ADD THE POSITION - CONCERNED EVENT (BRAND) HERE</v>
      </c>
      <c r="AF58" s="5"/>
      <c r="AG58" s="5"/>
      <c r="AH58" s="5"/>
      <c r="AI58" s="5"/>
      <c r="AJ58" s="5"/>
      <c r="AK58" s="371"/>
      <c r="AL58" s="201" t="str">
        <f>AL5</f>
        <v>Client 4</v>
      </c>
      <c r="AM58" s="201" t="str">
        <f>AL15</f>
        <v>BRAND AMBASSADOR</v>
      </c>
      <c r="AN58" s="5"/>
      <c r="AO58" s="5"/>
      <c r="AP58" s="5"/>
      <c r="AQ58" s="5"/>
      <c r="AR58" s="5"/>
      <c r="AS58" s="201" t="str">
        <f>AS5</f>
        <v>Client 4</v>
      </c>
      <c r="AT58" s="201" t="str">
        <f>AS15</f>
        <v>ADDITIONAL ?</v>
      </c>
      <c r="AU58" s="5"/>
      <c r="AV58" s="5"/>
      <c r="AW58" s="480" t="str">
        <f>AL58</f>
        <v>Client 4</v>
      </c>
      <c r="AX58" s="3"/>
      <c r="AY58" s="446"/>
      <c r="AZ58" s="371"/>
      <c r="BA58" s="201" t="str">
        <f>BA5</f>
        <v>Client 5</v>
      </c>
      <c r="BB58" s="201" t="str">
        <f>BA15</f>
        <v>ADD THE POSITION - CONCERNED EVENT (BRAND) HERE</v>
      </c>
      <c r="BC58" s="5"/>
      <c r="BD58" s="5"/>
      <c r="BE58" s="5"/>
      <c r="BF58" s="5"/>
      <c r="BG58" s="5"/>
      <c r="BH58" s="201" t="str">
        <f>BH5</f>
        <v>Client E</v>
      </c>
      <c r="BI58" s="201" t="str">
        <f>BH15</f>
        <v>ADD THE POSITION - CONCERNED EVENT (BRAND) HERE</v>
      </c>
      <c r="BJ58" s="5"/>
      <c r="BK58" s="5"/>
      <c r="BL58" s="480" t="str">
        <f>BA58</f>
        <v>Client 5</v>
      </c>
      <c r="BM58" s="3"/>
      <c r="BN58" s="446"/>
      <c r="BO58" s="371"/>
      <c r="BP58" s="201" t="str">
        <f>BP5</f>
        <v>Client 6</v>
      </c>
      <c r="BQ58" s="201" t="str">
        <f>BP15</f>
        <v>ADD THE POSITION - CONCERNED EVENT (BRAND) HERE</v>
      </c>
      <c r="BR58" s="5"/>
      <c r="BS58" s="5"/>
      <c r="BT58" s="5"/>
      <c r="BU58" s="5"/>
      <c r="BV58" s="5"/>
      <c r="BW58" s="371"/>
      <c r="BX58" s="201" t="str">
        <f>BX5</f>
        <v>Client 7</v>
      </c>
      <c r="BY58" s="201" t="str">
        <f>BX15</f>
        <v>ADD THE POSITION - CONCERNED EVENT (BRAND) HERE</v>
      </c>
      <c r="BZ58" s="5"/>
      <c r="CA58" s="5"/>
      <c r="CB58" s="5"/>
      <c r="CC58" s="5"/>
      <c r="CD58" s="5"/>
      <c r="CE58" s="371"/>
      <c r="CF58" s="201" t="str">
        <f>CF5</f>
        <v>Client 8</v>
      </c>
      <c r="CG58" s="201" t="str">
        <f>CF15</f>
        <v>ADD THE POSITION - CONCERNED EVENT (BRAND) HERE</v>
      </c>
      <c r="CH58" s="5"/>
      <c r="CI58" s="5"/>
      <c r="CJ58" s="5"/>
      <c r="CK58" s="5"/>
      <c r="CL58" s="5"/>
      <c r="CM58" s="371"/>
      <c r="CN58" s="201" t="str">
        <f>CN5</f>
        <v>Client 9</v>
      </c>
      <c r="CO58" s="201" t="str">
        <f>CN15</f>
        <v>ADD THE POSITION - CONCERNED EVENT (BRAND) HERE</v>
      </c>
      <c r="CP58" s="5"/>
      <c r="CQ58" s="5"/>
      <c r="CR58" s="5"/>
      <c r="CS58" s="5"/>
      <c r="CT58" s="5"/>
      <c r="CU58" s="371"/>
      <c r="CV58" s="201" t="str">
        <f>CV5</f>
        <v>Client 10</v>
      </c>
      <c r="CW58" s="201" t="str">
        <f>CV15</f>
        <v>ADD THE POSITION - CONCERNED EVENT (BRAND) HERE</v>
      </c>
      <c r="CX58" s="5"/>
      <c r="CY58" s="5"/>
      <c r="CZ58" s="5"/>
      <c r="DA58" s="5"/>
      <c r="DB58" s="5"/>
      <c r="DC58" s="371"/>
      <c r="DD58" s="201" t="str">
        <f>DD5</f>
        <v>Client 11</v>
      </c>
      <c r="DE58" s="201" t="str">
        <f>DD15</f>
        <v>ADD THE POSITION - CONCERNED EVENT (BRAND) HERE</v>
      </c>
      <c r="DF58" s="5"/>
      <c r="DG58" s="5"/>
      <c r="DH58" s="5"/>
      <c r="DI58" s="5"/>
      <c r="DJ58" s="5"/>
      <c r="DK58" s="371"/>
      <c r="DL58" s="201" t="str">
        <f>DL5</f>
        <v>Client 12</v>
      </c>
      <c r="DM58" s="201" t="str">
        <f>DL15</f>
        <v>ADD THE POSITION - CONCERNED EVENT (BRAND) HERE</v>
      </c>
      <c r="DN58" s="5"/>
      <c r="DO58" s="5"/>
      <c r="DP58" s="5"/>
      <c r="DQ58" s="5"/>
      <c r="DR58" s="5"/>
      <c r="DS58" s="371"/>
      <c r="DT58" s="201" t="str">
        <f>DT5</f>
        <v>Client 13</v>
      </c>
      <c r="DU58" s="201" t="str">
        <f>DT15</f>
        <v>ADD THE POSITION - CONCERNED EVENT (BRAND) HERE</v>
      </c>
      <c r="DV58" s="5"/>
      <c r="DW58" s="5"/>
      <c r="DX58" s="5"/>
      <c r="DY58" s="5"/>
      <c r="DZ58" s="5"/>
      <c r="EA58" s="371"/>
      <c r="EB58" s="201" t="str">
        <f>EB5</f>
        <v>Client 14</v>
      </c>
      <c r="EC58" s="201" t="str">
        <f>EB15</f>
        <v>ADD THE POSITION - CONCERNED EVENT (BRAND) HERE</v>
      </c>
      <c r="ED58" s="5"/>
      <c r="EE58" s="5"/>
      <c r="EF58" s="5"/>
      <c r="EG58" s="5"/>
      <c r="EH58" s="5"/>
      <c r="EI58" s="371"/>
      <c r="EJ58" s="201" t="str">
        <f>EJ5</f>
        <v>Client 15</v>
      </c>
      <c r="EK58" s="201" t="str">
        <f>EJ15</f>
        <v>ADD THE POSITION - CONCERNED EVENT (BRAND) HERE</v>
      </c>
      <c r="EL58" s="5"/>
      <c r="EM58" s="5"/>
      <c r="EN58" s="5"/>
      <c r="EO58" s="5"/>
      <c r="EP58" s="5"/>
      <c r="EQ58" s="371"/>
      <c r="ER58" s="201" t="str">
        <f>ER5</f>
        <v>Client 16</v>
      </c>
      <c r="ES58" s="201" t="str">
        <f>ER15</f>
        <v>ADD THE POSITION - CONCERNED EVENT (BRAND) HERE</v>
      </c>
      <c r="ET58" s="5"/>
      <c r="EU58" s="5"/>
      <c r="EV58" s="5"/>
      <c r="EW58" s="5"/>
      <c r="EX58" s="5"/>
      <c r="EY58" s="371"/>
      <c r="EZ58" s="201" t="str">
        <f>EZ5</f>
        <v>Client 17</v>
      </c>
      <c r="FA58" s="201" t="str">
        <f>EZ15</f>
        <v>ADD THE POSITION - CONCERNED EVENT (BRAND) HERE</v>
      </c>
      <c r="FB58" s="5"/>
      <c r="FC58" s="5"/>
      <c r="FD58" s="5"/>
      <c r="FE58" s="5"/>
      <c r="FF58" s="5"/>
      <c r="FG58" s="371"/>
      <c r="FH58" s="201" t="str">
        <f>FH5</f>
        <v>Client 18</v>
      </c>
      <c r="FI58" s="201" t="str">
        <f>FH15</f>
        <v>ADD THE POSITION - CONCERNED EVENT (BRAND) HERE</v>
      </c>
      <c r="FJ58" s="5"/>
      <c r="FK58" s="5"/>
      <c r="FL58" s="5"/>
      <c r="FM58" s="5"/>
      <c r="FN58" s="5"/>
      <c r="FO58" s="371"/>
      <c r="FP58" s="201" t="str">
        <f>FP5</f>
        <v>Client 19</v>
      </c>
      <c r="FQ58" s="201" t="str">
        <f>FP15</f>
        <v>ADD THE POSITION - CONCERNED EVENT (BRAND) HERE</v>
      </c>
      <c r="FR58" s="5"/>
      <c r="FS58" s="5"/>
      <c r="FT58" s="5"/>
      <c r="FU58" s="5"/>
      <c r="FV58" s="5"/>
      <c r="FW58" s="371"/>
      <c r="FX58" s="201" t="str">
        <f>FX5</f>
        <v>Client 20</v>
      </c>
      <c r="FY58" s="201" t="str">
        <f>FX15</f>
        <v>ADD THE POSITION - CONCERNED EVENT (BRAND) HERE</v>
      </c>
      <c r="FZ58" s="5"/>
      <c r="GA58" s="5"/>
      <c r="GB58" s="5"/>
      <c r="GC58" s="5"/>
      <c r="GD58" s="5"/>
      <c r="GE58" s="201" t="str">
        <f>GE5</f>
        <v>Client 20</v>
      </c>
      <c r="GF58" s="201" t="str">
        <f>GE15</f>
        <v>ADD THE POSITION - CONCERNED EVENT (BRAND) HERE</v>
      </c>
      <c r="GG58" s="5"/>
      <c r="GH58" s="5"/>
      <c r="GI58" s="5"/>
      <c r="GJ58" s="5"/>
      <c r="GK58" s="5"/>
      <c r="GL58" s="201" t="str">
        <f>GL5</f>
        <v>Client 20</v>
      </c>
      <c r="GM58" s="201" t="str">
        <f>GL15</f>
        <v>ADD THE POSITION - CONCERNED EVENT (BRAND) HERE</v>
      </c>
      <c r="GN58" s="5"/>
      <c r="GO58" s="5"/>
      <c r="GP58" s="5"/>
      <c r="GQ58" s="5"/>
      <c r="GR58" s="5"/>
      <c r="GS58" s="201" t="str">
        <f>GS5</f>
        <v>Client 20</v>
      </c>
      <c r="GT58" s="201" t="str">
        <f>GS15</f>
        <v>ADD THE POSITION - CONCERNED EVENT (BRAND) HERE</v>
      </c>
      <c r="GU58" s="5"/>
      <c r="GV58" s="5"/>
      <c r="GW58" s="480" t="str">
        <f>GL58</f>
        <v>Client 20</v>
      </c>
      <c r="GX58" s="3"/>
      <c r="GY58" s="446"/>
      <c r="GZ58" s="371"/>
      <c r="HA58" s="201" t="str">
        <f>HA5</f>
        <v>Client 21</v>
      </c>
      <c r="HB58" s="201" t="str">
        <f>HA15</f>
        <v>ADD THE POSITION - CONCERNED EVENT (BRAND) HERE</v>
      </c>
      <c r="HC58" s="5"/>
      <c r="HD58" s="5"/>
      <c r="HE58" s="5"/>
      <c r="HF58" s="5"/>
      <c r="HG58" s="5"/>
      <c r="HH58" s="371"/>
      <c r="HI58" s="201" t="str">
        <f>HI5</f>
        <v>Client 22</v>
      </c>
      <c r="HJ58" s="201" t="str">
        <f>HI15</f>
        <v>ADD THE POSITION - CONCERNED EVENT (BRAND) HERE</v>
      </c>
      <c r="HK58" s="5"/>
      <c r="HL58" s="5"/>
      <c r="HM58" s="5"/>
      <c r="HN58" s="5"/>
      <c r="HO58" s="5"/>
      <c r="HP58" s="371"/>
      <c r="HQ58" s="201" t="str">
        <f>HQ5</f>
        <v>Client 23</v>
      </c>
      <c r="HR58" s="201" t="str">
        <f>HQ15</f>
        <v>ADD THE POSITION - CONCERNED EVENT (BRAND) HERE</v>
      </c>
      <c r="HS58" s="5"/>
      <c r="HT58" s="5"/>
      <c r="HU58" s="5"/>
      <c r="HV58" s="5"/>
      <c r="HW58" s="5"/>
      <c r="HX58" s="371"/>
      <c r="HY58" s="201" t="str">
        <f>HY5</f>
        <v>Client 24</v>
      </c>
      <c r="HZ58" s="201" t="str">
        <f>HY15</f>
        <v>ADD THE POSITION - CONCERNED EVENT (BRAND) HERE</v>
      </c>
      <c r="IA58" s="5"/>
      <c r="IB58" s="5"/>
      <c r="IC58" s="5"/>
      <c r="ID58" s="5"/>
      <c r="IE58" s="5"/>
      <c r="IF58" s="371"/>
      <c r="IG58" s="201" t="str">
        <f>IG5</f>
        <v>Client 25</v>
      </c>
      <c r="IH58" s="201" t="str">
        <f>IG15</f>
        <v>ADD THE POSITION - CONCERNED EVENT (BRAND) HERE</v>
      </c>
      <c r="II58" s="5"/>
      <c r="IJ58" s="5"/>
      <c r="IK58" s="5"/>
      <c r="IL58" s="5"/>
      <c r="IM58" s="5"/>
      <c r="IN58" s="371"/>
      <c r="IO58" s="201" t="str">
        <f>IO5</f>
        <v>Client 26</v>
      </c>
      <c r="IP58" s="201" t="str">
        <f>IO15</f>
        <v>ADD THE POSITION - CONCERNED EVENT (BRAND) HERE</v>
      </c>
      <c r="IQ58" s="5"/>
      <c r="IR58" s="5"/>
      <c r="IS58" s="5"/>
      <c r="IT58" s="5"/>
      <c r="IU58" s="5"/>
      <c r="IV58" s="371"/>
      <c r="IW58" s="201" t="str">
        <f>IW5</f>
        <v>Client 27</v>
      </c>
      <c r="IX58" s="201" t="str">
        <f>IW15</f>
        <v>ADD THE POSITION - CONCERNED EVENT (BRAND) HERE</v>
      </c>
      <c r="IY58" s="5"/>
      <c r="IZ58" s="5"/>
      <c r="JA58" s="5"/>
      <c r="JB58" s="5"/>
      <c r="JC58" s="5"/>
      <c r="JD58" s="371"/>
      <c r="JE58" s="201" t="str">
        <f>JE5</f>
        <v>Client 28</v>
      </c>
      <c r="JF58" s="201" t="str">
        <f>JE15</f>
        <v>ADD THE POSITION - CONCERNED EVENT (BRAND) HERE</v>
      </c>
      <c r="JG58" s="5"/>
      <c r="JH58" s="5"/>
      <c r="JI58" s="5"/>
      <c r="JJ58" s="5"/>
      <c r="JK58" s="5"/>
      <c r="JL58" s="371"/>
      <c r="JM58" s="201" t="str">
        <f>JM5</f>
        <v>Client 29</v>
      </c>
      <c r="JN58" s="201" t="str">
        <f>JM15</f>
        <v>BRAND AMBASSADOR</v>
      </c>
      <c r="JO58" s="5"/>
      <c r="JP58" s="5"/>
      <c r="JQ58" s="5"/>
      <c r="JR58" s="5"/>
      <c r="JS58" s="5"/>
      <c r="JT58" s="371"/>
      <c r="JU58" s="201" t="str">
        <f>JU5</f>
        <v>Client 30</v>
      </c>
      <c r="JV58" s="201" t="str">
        <f>JU15</f>
        <v>ADD THE POSITION - CONCERNED EVENT (BRAND) HERE</v>
      </c>
      <c r="JW58" s="5"/>
      <c r="JX58" s="5"/>
      <c r="JY58" s="5"/>
      <c r="JZ58" s="5"/>
      <c r="KA58" s="5"/>
      <c r="KB58" s="371"/>
      <c r="KC58" s="201" t="str">
        <f>KC5</f>
        <v>Client 31</v>
      </c>
      <c r="KD58" s="201" t="str">
        <f>KC15</f>
        <v>RR1</v>
      </c>
      <c r="KE58" s="5"/>
      <c r="KF58" s="5"/>
      <c r="KG58" s="5"/>
      <c r="KH58" s="5"/>
      <c r="KI58" s="5"/>
      <c r="KJ58" s="201" t="str">
        <f>KJ5</f>
        <v>Client 31</v>
      </c>
      <c r="KK58" s="201" t="str">
        <f>KJ15</f>
        <v>RR2</v>
      </c>
      <c r="KL58" s="5"/>
      <c r="KM58" s="5"/>
      <c r="KN58" s="5"/>
      <c r="KO58" s="5"/>
      <c r="KP58" s="5"/>
      <c r="KQ58" s="201" t="str">
        <f>KQ5</f>
        <v>Client 31</v>
      </c>
      <c r="KR58" s="201" t="str">
        <f>KQ15</f>
        <v>DEP 1</v>
      </c>
      <c r="KS58" s="5"/>
      <c r="KT58" s="5"/>
      <c r="KU58" s="5"/>
      <c r="KV58" s="5"/>
      <c r="KW58" s="5"/>
      <c r="KX58" s="201" t="str">
        <f>KX5</f>
        <v>Client 31</v>
      </c>
      <c r="KY58" s="201" t="str">
        <f>KX15</f>
        <v>DEP 2</v>
      </c>
      <c r="KZ58" s="5"/>
      <c r="LA58" s="5"/>
      <c r="LB58" s="5"/>
      <c r="LC58" s="5"/>
      <c r="LD58" s="5"/>
      <c r="LE58" s="201" t="str">
        <f>LE5</f>
        <v>Client 31</v>
      </c>
      <c r="LF58" s="201" t="str">
        <f>LE15</f>
        <v>ARR 1</v>
      </c>
      <c r="LG58" s="5"/>
      <c r="LH58" s="5"/>
      <c r="LI58" s="5"/>
      <c r="LJ58" s="5"/>
      <c r="LK58" s="5"/>
      <c r="LL58" s="201" t="str">
        <f>LL5</f>
        <v>Client 31</v>
      </c>
      <c r="LM58" s="201" t="str">
        <f>LL15</f>
        <v>ARR 2</v>
      </c>
      <c r="LN58" s="5"/>
      <c r="LO58" s="5"/>
      <c r="LP58" s="5"/>
      <c r="LQ58" s="5"/>
      <c r="LR58" s="5"/>
      <c r="LS58" s="201" t="str">
        <f>LS5</f>
        <v>Client 31</v>
      </c>
      <c r="LT58" s="201" t="str">
        <f>LS15</f>
        <v>ADDITIONAL ?</v>
      </c>
      <c r="LU58" s="5"/>
      <c r="LV58" s="5"/>
      <c r="LW58" s="5"/>
      <c r="LX58" s="5"/>
      <c r="LY58" s="5"/>
      <c r="LZ58" s="201" t="str">
        <f>LZ5</f>
        <v>Client 31</v>
      </c>
      <c r="MA58" s="201" t="str">
        <f>LZ15</f>
        <v>ADDITIONAL ?</v>
      </c>
      <c r="MB58" s="5"/>
      <c r="MC58" s="5"/>
      <c r="MD58" s="480" t="str">
        <f>LS58</f>
        <v>Client 31</v>
      </c>
      <c r="ME58" s="3"/>
      <c r="MF58" s="446"/>
      <c r="MG58" s="371"/>
      <c r="MH58" s="201" t="str">
        <f>MH5</f>
        <v>Client 32</v>
      </c>
      <c r="MI58" s="201" t="str">
        <f>MH15</f>
        <v>ADD THE POSITION - CONCERNED EVENT (BRAND) HERE</v>
      </c>
      <c r="MJ58" s="5"/>
      <c r="MK58" s="5"/>
      <c r="ML58" s="5"/>
      <c r="MM58" s="5"/>
      <c r="MN58" s="5"/>
      <c r="MO58" s="201" t="str">
        <f>MO5</f>
        <v>Client 32</v>
      </c>
      <c r="MP58" s="201" t="str">
        <f>MO15</f>
        <v>ADD THE POSITION - CONCERNED EVENT (BRAND) HERE</v>
      </c>
      <c r="MQ58" s="5"/>
      <c r="MR58" s="5"/>
      <c r="MS58" s="480" t="str">
        <f>MH58</f>
        <v>Client 32</v>
      </c>
      <c r="MT58" s="3"/>
      <c r="MU58" s="446"/>
      <c r="MV58" s="371"/>
      <c r="MW58" s="201" t="str">
        <f>MW5</f>
        <v>Client 33</v>
      </c>
      <c r="MX58" s="201" t="str">
        <f>MW15</f>
        <v>ADD THE POSITION - CONCERNED EVENT (BRAND) HERE</v>
      </c>
      <c r="MY58" s="5"/>
      <c r="MZ58" s="5"/>
      <c r="NA58" s="5"/>
      <c r="NB58" s="5"/>
      <c r="NC58" s="5"/>
      <c r="ND58" s="371"/>
      <c r="NE58" s="201" t="str">
        <f>NE5</f>
        <v>Client 34</v>
      </c>
      <c r="NF58" s="201" t="str">
        <f>NE15</f>
        <v>ADD THE POSITION - CONCERNED EVENT (BRAND) HERE</v>
      </c>
      <c r="NG58" s="5"/>
      <c r="NH58" s="5"/>
      <c r="NI58" s="5"/>
      <c r="NJ58" s="5"/>
      <c r="NK58" s="5"/>
      <c r="NL58" s="371"/>
      <c r="NM58" s="201" t="str">
        <f>NM5</f>
        <v>Client 35</v>
      </c>
      <c r="NN58" s="201" t="str">
        <f>NM15</f>
        <v>ADD THE POSITION - CONCERNED EVENT (BRAND) HERE</v>
      </c>
      <c r="NO58" s="5"/>
      <c r="NP58" s="5"/>
      <c r="NQ58" s="5"/>
      <c r="NR58" s="5"/>
      <c r="NS58" s="5"/>
      <c r="NT58" s="201" t="str">
        <f>NT5</f>
        <v>Client 35</v>
      </c>
      <c r="NU58" s="201" t="str">
        <f>NT15</f>
        <v>ADDITIONAL ?</v>
      </c>
      <c r="NV58" s="5"/>
      <c r="NW58" s="5"/>
      <c r="NX58" s="480" t="str">
        <f>NM58</f>
        <v>Client 35</v>
      </c>
      <c r="NY58" s="3"/>
      <c r="NZ58" s="446"/>
      <c r="OA58" s="371"/>
      <c r="OB58" s="201" t="str">
        <f>OB5</f>
        <v>Client 36</v>
      </c>
      <c r="OC58" s="201" t="str">
        <f>OB15</f>
        <v>ADD THE POSITION - CONCERNED EVENT (BRAND) HERE</v>
      </c>
      <c r="OD58" s="5"/>
      <c r="OE58" s="5"/>
      <c r="OF58" s="5"/>
      <c r="OG58" s="5"/>
      <c r="OH58" s="5"/>
      <c r="OI58" s="371"/>
      <c r="OJ58" s="201" t="str">
        <f>OJ5</f>
        <v>Client 37</v>
      </c>
      <c r="OK58" s="201" t="str">
        <f>OJ15</f>
        <v>ADD THE POSITION - CONCERNED EVENT (BRAND) HERE</v>
      </c>
      <c r="OL58" s="5"/>
      <c r="OM58" s="5"/>
      <c r="ON58" s="5"/>
      <c r="OO58" s="5"/>
      <c r="OP58" s="5"/>
      <c r="OQ58" s="371"/>
      <c r="OR58" s="201" t="str">
        <f>OR5</f>
        <v>Client 38</v>
      </c>
      <c r="OS58" s="201" t="str">
        <f>OR15</f>
        <v>ADD THE POSITION - CONCERNED EVENT (BRAND) HERE</v>
      </c>
      <c r="OT58" s="5"/>
      <c r="OU58" s="5"/>
      <c r="OV58" s="5"/>
      <c r="OW58" s="5"/>
      <c r="OX58" s="5"/>
      <c r="OY58" s="371"/>
      <c r="OZ58" s="201" t="str">
        <f>OZ5</f>
        <v>Client 39</v>
      </c>
      <c r="PA58" s="201" t="str">
        <f>OZ15</f>
        <v>BRAND AMBASSADOR</v>
      </c>
      <c r="PB58" s="5"/>
      <c r="PC58" s="5"/>
      <c r="PD58" s="5"/>
      <c r="PE58" s="5"/>
      <c r="PF58" s="5"/>
      <c r="PG58" s="201" t="str">
        <f>PG5</f>
        <v>Client 39</v>
      </c>
      <c r="PH58" s="201" t="str">
        <f>PG15</f>
        <v>ADDITIONAL ?</v>
      </c>
      <c r="PI58" s="5"/>
      <c r="PJ58" s="5"/>
      <c r="PK58" s="480" t="str">
        <f>OZ58</f>
        <v>Client 39</v>
      </c>
      <c r="PL58" s="3"/>
      <c r="PM58" s="446"/>
      <c r="PN58" s="371"/>
      <c r="PO58" s="201" t="str">
        <f>PO5</f>
        <v>Client 40</v>
      </c>
      <c r="PP58" s="201" t="str">
        <f>PO15</f>
        <v>BRAND AMBASSADOR</v>
      </c>
      <c r="PQ58" s="5"/>
      <c r="PR58" s="5"/>
      <c r="PS58" s="5"/>
      <c r="PT58" s="5"/>
      <c r="PU58" s="5"/>
      <c r="PV58" s="201" t="str">
        <f>PV5</f>
        <v>Client 40</v>
      </c>
      <c r="PW58" s="201" t="str">
        <f>PV15</f>
        <v>TOBLERONE</v>
      </c>
      <c r="PX58" s="5"/>
      <c r="PY58" s="5"/>
      <c r="PZ58" s="5"/>
      <c r="QA58" s="5"/>
      <c r="QB58" s="5"/>
      <c r="QC58" s="201" t="str">
        <f>QC5</f>
        <v>Client 40</v>
      </c>
      <c r="QD58" s="201" t="str">
        <f>QC15</f>
        <v>ADDITIONAL ?</v>
      </c>
      <c r="QE58" s="5"/>
      <c r="QF58" s="5"/>
      <c r="QG58" s="480" t="str">
        <f>PV58</f>
        <v>Client 40</v>
      </c>
      <c r="QH58" s="3"/>
      <c r="QI58" s="446"/>
      <c r="QJ58" s="371"/>
      <c r="QK58" s="201" t="str">
        <f>QK5</f>
        <v>Client 41</v>
      </c>
      <c r="QL58" s="201" t="str">
        <f>QK15</f>
        <v>ADD THE POSITION - CONCERNED EVENT (BRAND) HERE</v>
      </c>
      <c r="QM58" s="5"/>
      <c r="QN58" s="5"/>
      <c r="QO58" s="5"/>
      <c r="QP58" s="5"/>
      <c r="QQ58" s="5"/>
      <c r="QR58" s="201" t="str">
        <f>QR5</f>
        <v>Client 41</v>
      </c>
      <c r="QS58" s="201" t="str">
        <f>QR15</f>
        <v>ADDITIONAL ?</v>
      </c>
      <c r="QT58" s="5"/>
      <c r="QU58" s="5"/>
      <c r="QV58" s="480" t="str">
        <f>QK58</f>
        <v>Client 41</v>
      </c>
      <c r="QW58" s="3"/>
      <c r="QX58" s="446"/>
      <c r="QY58" s="371"/>
      <c r="QZ58" s="201" t="str">
        <f>QZ5</f>
        <v>Client 42</v>
      </c>
      <c r="RA58" s="201" t="str">
        <f>QZ15</f>
        <v>ADD THE POSITION - CONCERNED EVENT (BRAND) HERE</v>
      </c>
      <c r="RB58" s="5"/>
      <c r="RC58" s="5"/>
      <c r="RD58" s="5"/>
      <c r="RE58" s="5"/>
      <c r="RF58" s="5"/>
      <c r="RG58" s="371"/>
      <c r="RH58" s="201" t="str">
        <f>RH5</f>
        <v>Client 43</v>
      </c>
      <c r="RI58" s="201" t="str">
        <f>RH15</f>
        <v>BRAND AMBASSADOR</v>
      </c>
      <c r="RJ58" s="5"/>
      <c r="RK58" s="5"/>
      <c r="RL58" s="5"/>
      <c r="RM58" s="5"/>
      <c r="RN58" s="5"/>
      <c r="RO58" s="201" t="str">
        <f>RO5</f>
        <v>Client 43</v>
      </c>
      <c r="RP58" s="201" t="str">
        <f>RO15</f>
        <v>ADDITIONAL ?</v>
      </c>
      <c r="RQ58" s="5"/>
      <c r="RR58" s="5"/>
      <c r="RS58" s="480" t="str">
        <f>RH58</f>
        <v>Client 43</v>
      </c>
      <c r="RT58" s="3"/>
      <c r="RU58" s="446"/>
      <c r="RV58" s="371"/>
      <c r="RW58" s="201" t="str">
        <f>RW5</f>
        <v>Client 44</v>
      </c>
      <c r="RX58" s="201" t="str">
        <f>RW15</f>
        <v>ADD THE POSITION - CONCERNED EVENT (BRAND) HERE</v>
      </c>
      <c r="RY58" s="5"/>
      <c r="RZ58" s="5"/>
      <c r="SA58" s="5"/>
      <c r="SB58" s="5"/>
      <c r="SC58" s="5"/>
      <c r="SD58" s="371"/>
      <c r="SE58" s="201" t="str">
        <f>SE5</f>
        <v>Client 45</v>
      </c>
      <c r="SF58" s="201" t="str">
        <f>SE15</f>
        <v>CORNER</v>
      </c>
      <c r="SG58" s="5"/>
      <c r="SH58" s="5"/>
      <c r="SI58" s="5"/>
      <c r="SJ58" s="5"/>
      <c r="SK58" s="5"/>
      <c r="SL58" s="201" t="str">
        <f>SL5</f>
        <v>Client 45</v>
      </c>
      <c r="SM58" s="201" t="str">
        <f>SL15</f>
        <v>CC L1</v>
      </c>
      <c r="SN58" s="5"/>
      <c r="SO58" s="5"/>
      <c r="SP58" s="5"/>
      <c r="SQ58" s="5"/>
      <c r="SR58" s="5"/>
      <c r="SS58" s="201" t="str">
        <f>SS5</f>
        <v>Client 45</v>
      </c>
      <c r="ST58" s="201" t="str">
        <f>SS15</f>
        <v>CC L2 - EARLY</v>
      </c>
      <c r="SU58" s="5"/>
      <c r="SV58" s="5"/>
      <c r="SW58" s="5"/>
      <c r="SX58" s="5"/>
      <c r="SY58" s="5"/>
      <c r="SZ58" s="201" t="str">
        <f>SZ5</f>
        <v>Client 45</v>
      </c>
      <c r="TA58" s="201" t="str">
        <f>SZ15</f>
        <v>CC L2 - LATE</v>
      </c>
      <c r="TB58" s="5"/>
      <c r="TC58" s="5"/>
      <c r="TD58" s="5"/>
      <c r="TE58" s="5"/>
      <c r="TF58" s="5"/>
      <c r="TG58" s="201" t="str">
        <f>TG5</f>
        <v>Client 45</v>
      </c>
      <c r="TH58" s="201" t="str">
        <f>TG15</f>
        <v>DEPUTY</v>
      </c>
      <c r="TI58" s="5"/>
      <c r="TJ58" s="5"/>
      <c r="TK58" s="5"/>
      <c r="TL58" s="5"/>
      <c r="TM58" s="5"/>
      <c r="TN58" s="201" t="str">
        <f>TN5</f>
        <v>Client 45</v>
      </c>
      <c r="TO58" s="201" t="str">
        <f>TN15</f>
        <v>SUPERVISOR</v>
      </c>
      <c r="TP58" s="5"/>
      <c r="TQ58" s="5"/>
      <c r="TR58" s="5"/>
      <c r="TS58" s="5"/>
      <c r="TT58" s="5"/>
      <c r="TU58" s="201" t="str">
        <f>TU5</f>
        <v>Client 45</v>
      </c>
      <c r="TV58" s="201" t="str">
        <f>TU15</f>
        <v>ADDITIONAL ?</v>
      </c>
      <c r="TW58" s="5"/>
      <c r="TX58" s="5"/>
      <c r="TY58" s="480" t="str">
        <f>TN58</f>
        <v>Client 45</v>
      </c>
      <c r="TZ58" s="3"/>
      <c r="UA58" s="446"/>
      <c r="UB58" s="371"/>
      <c r="UC58" s="201" t="str">
        <f>UC5</f>
        <v>Client 46</v>
      </c>
      <c r="UD58" s="201" t="str">
        <f>UC15</f>
        <v>ADD THE POSITION - CONCERNED EVENT (BRAND) HERE</v>
      </c>
      <c r="UE58" s="5"/>
      <c r="UF58" s="5"/>
      <c r="UG58" s="5"/>
      <c r="UH58" s="5"/>
      <c r="UI58" s="5"/>
      <c r="UJ58" s="371"/>
      <c r="UK58" s="201" t="str">
        <f>UK5</f>
        <v>Client 47</v>
      </c>
      <c r="UL58" s="201" t="str">
        <f>UK15</f>
        <v>ADD THE POSITION - CONCERNED EVENT (BRAND) HERE</v>
      </c>
      <c r="UM58" s="5"/>
      <c r="UN58" s="5"/>
      <c r="UO58" s="5"/>
      <c r="UP58" s="5"/>
      <c r="UQ58" s="5"/>
      <c r="UR58" s="371"/>
      <c r="US58" s="201" t="str">
        <f>US5</f>
        <v>Client 48</v>
      </c>
      <c r="UT58" s="201" t="str">
        <f>US15</f>
        <v>ADD THE POSITION - CONCERNED EVENT (BRAND) HERE</v>
      </c>
      <c r="UU58" s="5"/>
      <c r="UV58" s="5"/>
      <c r="UW58" s="5"/>
      <c r="UX58" s="5"/>
      <c r="UY58" s="5"/>
      <c r="UZ58" s="371"/>
      <c r="VA58" s="201" t="str">
        <f>VA5</f>
        <v>Client 49</v>
      </c>
      <c r="VB58" s="201" t="str">
        <f>VA15</f>
        <v>ADD THE POSITION - CONCERNED EVENT (BRAND) HERE</v>
      </c>
      <c r="VC58" s="5"/>
      <c r="VD58" s="5"/>
      <c r="VE58" s="5"/>
      <c r="VF58" s="5"/>
      <c r="VG58" s="5"/>
      <c r="VH58" s="371"/>
      <c r="VI58" s="201" t="str">
        <f>VI5</f>
        <v>Client 50</v>
      </c>
      <c r="VJ58" s="201" t="str">
        <f>VI15</f>
        <v>ADD THE POSITION - CONCERNED EVENT (BRAND) HERE</v>
      </c>
      <c r="VK58" s="5"/>
      <c r="VL58" s="5"/>
      <c r="VM58" s="5"/>
      <c r="VN58" s="5"/>
      <c r="VO58" s="5"/>
      <c r="VP58" s="371"/>
      <c r="VQ58" s="201" t="str">
        <f>VQ5</f>
        <v>Client 51</v>
      </c>
      <c r="VR58" s="201" t="str">
        <f>VQ15</f>
        <v xml:space="preserve">BRAND AMBASSADOR </v>
      </c>
      <c r="VS58" s="5"/>
      <c r="VT58" s="5"/>
      <c r="VU58" s="5"/>
      <c r="VV58" s="5"/>
      <c r="VW58" s="5"/>
      <c r="VX58" s="201" t="str">
        <f>VX5</f>
        <v>Client 51</v>
      </c>
      <c r="VY58" s="201" t="str">
        <f>VX15</f>
        <v>ADDITIONAL ?</v>
      </c>
      <c r="VZ58" s="5"/>
      <c r="WA58" s="5"/>
      <c r="WB58" s="480" t="str">
        <f>VQ58</f>
        <v>Client 51</v>
      </c>
      <c r="WC58" s="3"/>
      <c r="WD58" s="446"/>
      <c r="WE58" s="371"/>
      <c r="WF58" s="201" t="str">
        <f>WF5</f>
        <v>Client 52</v>
      </c>
      <c r="WG58" s="201" t="str">
        <f>WF15</f>
        <v>ADD THE POSITION - CONCERNED EVENT (BRAND) HERE</v>
      </c>
      <c r="WH58" s="5"/>
      <c r="WI58" s="5"/>
      <c r="WJ58" s="5"/>
      <c r="WK58" s="5"/>
      <c r="WL58" s="5"/>
      <c r="WM58" s="371"/>
      <c r="WN58" s="201" t="str">
        <f>WN5</f>
        <v>Client 53</v>
      </c>
      <c r="WO58" s="201" t="str">
        <f>WN15</f>
        <v>ADD THE POSITION - CONCERNED EVENT (BRAND) HERE</v>
      </c>
      <c r="WP58" s="5"/>
      <c r="WQ58" s="5"/>
      <c r="WR58" s="5"/>
      <c r="WS58" s="5"/>
      <c r="WT58" s="5"/>
      <c r="WU58" s="371"/>
      <c r="WV58" s="201" t="str">
        <f>WV5</f>
        <v>Client 54</v>
      </c>
      <c r="WW58" s="201" t="str">
        <f>WV15</f>
        <v>ADD THE POSITION - CONCERNED EVENT (BRAND) HERE</v>
      </c>
      <c r="WX58" s="5"/>
      <c r="WY58" s="5"/>
      <c r="WZ58" s="5"/>
      <c r="XA58" s="5"/>
      <c r="XB58" s="5"/>
      <c r="XC58" s="428">
        <v>0</v>
      </c>
    </row>
    <row r="59" spans="1:630" outlineLevel="2" x14ac:dyDescent="0.25">
      <c r="A59" s="5"/>
      <c r="B59" s="5"/>
      <c r="C59" s="5"/>
      <c r="D59" s="5"/>
      <c r="E59" s="203"/>
      <c r="F59" s="5" t="s">
        <v>1735</v>
      </c>
      <c r="G59" s="5" t="s">
        <v>1736</v>
      </c>
      <c r="H59" s="5" t="s">
        <v>1903</v>
      </c>
      <c r="I59" s="5"/>
      <c r="J59" s="5"/>
      <c r="K59" s="5"/>
      <c r="L59" s="5"/>
      <c r="M59" s="371"/>
      <c r="N59" s="5" t="s">
        <v>1735</v>
      </c>
      <c r="O59" s="5" t="s">
        <v>1736</v>
      </c>
      <c r="P59" s="5" t="s">
        <v>1903</v>
      </c>
      <c r="Q59" s="5"/>
      <c r="R59" s="5"/>
      <c r="S59" s="5"/>
      <c r="T59" s="5"/>
      <c r="U59" s="371"/>
      <c r="V59" s="5" t="s">
        <v>1735</v>
      </c>
      <c r="W59" s="5" t="s">
        <v>1736</v>
      </c>
      <c r="X59" s="5" t="s">
        <v>1903</v>
      </c>
      <c r="Y59" s="5"/>
      <c r="Z59" s="5"/>
      <c r="AA59" s="5"/>
      <c r="AB59" s="5"/>
      <c r="AC59" s="371"/>
      <c r="AD59" s="5" t="s">
        <v>1735</v>
      </c>
      <c r="AE59" s="5" t="s">
        <v>1736</v>
      </c>
      <c r="AF59" s="5" t="s">
        <v>1903</v>
      </c>
      <c r="AG59" s="5"/>
      <c r="AH59" s="5"/>
      <c r="AI59" s="5"/>
      <c r="AJ59" s="5"/>
      <c r="AK59" s="371"/>
      <c r="AL59" s="5" t="s">
        <v>1735</v>
      </c>
      <c r="AM59" s="5" t="s">
        <v>1736</v>
      </c>
      <c r="AN59" s="5" t="s">
        <v>1903</v>
      </c>
      <c r="AO59" s="5"/>
      <c r="AP59" s="5"/>
      <c r="AQ59" s="5"/>
      <c r="AR59" s="5"/>
      <c r="AS59" s="5" t="s">
        <v>1735</v>
      </c>
      <c r="AT59" s="5" t="s">
        <v>1736</v>
      </c>
      <c r="AU59" s="5" t="s">
        <v>1903</v>
      </c>
      <c r="AV59" s="5"/>
      <c r="AW59" s="221" t="s">
        <v>1735</v>
      </c>
      <c r="AX59" s="3" t="s">
        <v>1736</v>
      </c>
      <c r="AY59" s="446" t="s">
        <v>1903</v>
      </c>
      <c r="AZ59" s="371"/>
      <c r="BA59" s="5" t="s">
        <v>1735</v>
      </c>
      <c r="BB59" s="5" t="s">
        <v>1736</v>
      </c>
      <c r="BC59" s="5" t="s">
        <v>1903</v>
      </c>
      <c r="BD59" s="5"/>
      <c r="BE59" s="5"/>
      <c r="BF59" s="5"/>
      <c r="BG59" s="5"/>
      <c r="BH59" s="5" t="s">
        <v>1735</v>
      </c>
      <c r="BI59" s="5" t="s">
        <v>1736</v>
      </c>
      <c r="BJ59" s="5" t="s">
        <v>1903</v>
      </c>
      <c r="BK59" s="5"/>
      <c r="BL59" s="221" t="s">
        <v>1735</v>
      </c>
      <c r="BM59" s="3" t="s">
        <v>1736</v>
      </c>
      <c r="BN59" s="446" t="s">
        <v>1903</v>
      </c>
      <c r="BO59" s="371"/>
      <c r="BP59" s="5" t="s">
        <v>1735</v>
      </c>
      <c r="BQ59" s="5" t="s">
        <v>1736</v>
      </c>
      <c r="BR59" s="5" t="s">
        <v>1903</v>
      </c>
      <c r="BS59" s="5"/>
      <c r="BT59" s="5"/>
      <c r="BU59" s="5"/>
      <c r="BV59" s="5"/>
      <c r="BW59" s="371"/>
      <c r="BX59" s="5" t="s">
        <v>1735</v>
      </c>
      <c r="BY59" s="5" t="s">
        <v>1736</v>
      </c>
      <c r="BZ59" s="5" t="s">
        <v>1903</v>
      </c>
      <c r="CA59" s="5"/>
      <c r="CB59" s="5"/>
      <c r="CC59" s="5"/>
      <c r="CD59" s="5"/>
      <c r="CE59" s="371"/>
      <c r="CF59" s="5" t="s">
        <v>1735</v>
      </c>
      <c r="CG59" s="5" t="s">
        <v>1736</v>
      </c>
      <c r="CH59" s="5" t="s">
        <v>1903</v>
      </c>
      <c r="CI59" s="5"/>
      <c r="CJ59" s="5"/>
      <c r="CK59" s="5"/>
      <c r="CL59" s="5"/>
      <c r="CM59" s="371"/>
      <c r="CN59" s="5" t="s">
        <v>1735</v>
      </c>
      <c r="CO59" s="5" t="s">
        <v>1736</v>
      </c>
      <c r="CP59" s="5" t="s">
        <v>1903</v>
      </c>
      <c r="CQ59" s="5"/>
      <c r="CR59" s="5"/>
      <c r="CS59" s="5"/>
      <c r="CT59" s="5"/>
      <c r="CU59" s="371"/>
      <c r="CV59" s="5" t="s">
        <v>1735</v>
      </c>
      <c r="CW59" s="5" t="s">
        <v>1736</v>
      </c>
      <c r="CX59" s="5" t="s">
        <v>1903</v>
      </c>
      <c r="CY59" s="5"/>
      <c r="CZ59" s="5"/>
      <c r="DA59" s="5"/>
      <c r="DB59" s="5"/>
      <c r="DC59" s="371"/>
      <c r="DD59" s="5" t="s">
        <v>1735</v>
      </c>
      <c r="DE59" s="5" t="s">
        <v>1736</v>
      </c>
      <c r="DF59" s="5" t="s">
        <v>1903</v>
      </c>
      <c r="DG59" s="5"/>
      <c r="DH59" s="5"/>
      <c r="DI59" s="5"/>
      <c r="DJ59" s="5"/>
      <c r="DK59" s="371"/>
      <c r="DL59" s="5" t="s">
        <v>1735</v>
      </c>
      <c r="DM59" s="5" t="s">
        <v>1736</v>
      </c>
      <c r="DN59" s="5" t="s">
        <v>1903</v>
      </c>
      <c r="DO59" s="5"/>
      <c r="DP59" s="5"/>
      <c r="DQ59" s="5"/>
      <c r="DR59" s="5"/>
      <c r="DS59" s="371"/>
      <c r="DT59" s="5" t="s">
        <v>1735</v>
      </c>
      <c r="DU59" s="5" t="s">
        <v>1736</v>
      </c>
      <c r="DV59" s="5" t="s">
        <v>1903</v>
      </c>
      <c r="DW59" s="5"/>
      <c r="DX59" s="5"/>
      <c r="DY59" s="5"/>
      <c r="DZ59" s="5"/>
      <c r="EA59" s="371"/>
      <c r="EB59" s="5" t="s">
        <v>1735</v>
      </c>
      <c r="EC59" s="5" t="s">
        <v>1736</v>
      </c>
      <c r="ED59" s="5" t="s">
        <v>1903</v>
      </c>
      <c r="EE59" s="5"/>
      <c r="EF59" s="5"/>
      <c r="EG59" s="5"/>
      <c r="EH59" s="5"/>
      <c r="EI59" s="371"/>
      <c r="EJ59" s="5" t="s">
        <v>1735</v>
      </c>
      <c r="EK59" s="5" t="s">
        <v>1736</v>
      </c>
      <c r="EL59" s="5" t="s">
        <v>1903</v>
      </c>
      <c r="EM59" s="5"/>
      <c r="EN59" s="5"/>
      <c r="EO59" s="5"/>
      <c r="EP59" s="5"/>
      <c r="EQ59" s="371"/>
      <c r="ER59" s="5" t="s">
        <v>1735</v>
      </c>
      <c r="ES59" s="5" t="s">
        <v>1736</v>
      </c>
      <c r="ET59" s="5" t="s">
        <v>1903</v>
      </c>
      <c r="EU59" s="5"/>
      <c r="EV59" s="5"/>
      <c r="EW59" s="5"/>
      <c r="EX59" s="5"/>
      <c r="EY59" s="371"/>
      <c r="EZ59" s="5" t="s">
        <v>1735</v>
      </c>
      <c r="FA59" s="5" t="s">
        <v>1736</v>
      </c>
      <c r="FB59" s="5" t="s">
        <v>1903</v>
      </c>
      <c r="FC59" s="5"/>
      <c r="FD59" s="5"/>
      <c r="FE59" s="5"/>
      <c r="FF59" s="5"/>
      <c r="FG59" s="371"/>
      <c r="FH59" s="5" t="s">
        <v>1735</v>
      </c>
      <c r="FI59" s="5" t="s">
        <v>1736</v>
      </c>
      <c r="FJ59" s="5" t="s">
        <v>1903</v>
      </c>
      <c r="FK59" s="5"/>
      <c r="FL59" s="5"/>
      <c r="FM59" s="5"/>
      <c r="FN59" s="5"/>
      <c r="FO59" s="371"/>
      <c r="FP59" s="5" t="s">
        <v>1735</v>
      </c>
      <c r="FQ59" s="5" t="s">
        <v>1736</v>
      </c>
      <c r="FR59" s="5" t="s">
        <v>1903</v>
      </c>
      <c r="FS59" s="5"/>
      <c r="FT59" s="5"/>
      <c r="FU59" s="5"/>
      <c r="FV59" s="5"/>
      <c r="FW59" s="371"/>
      <c r="FX59" s="5" t="s">
        <v>1735</v>
      </c>
      <c r="FY59" s="5" t="s">
        <v>1736</v>
      </c>
      <c r="FZ59" s="5" t="s">
        <v>1903</v>
      </c>
      <c r="GA59" s="5"/>
      <c r="GB59" s="5"/>
      <c r="GC59" s="5"/>
      <c r="GD59" s="5"/>
      <c r="GE59" s="5" t="s">
        <v>1735</v>
      </c>
      <c r="GF59" s="5" t="s">
        <v>1736</v>
      </c>
      <c r="GG59" s="5" t="s">
        <v>1903</v>
      </c>
      <c r="GH59" s="5"/>
      <c r="GI59" s="5"/>
      <c r="GJ59" s="5"/>
      <c r="GK59" s="5"/>
      <c r="GL59" s="5" t="s">
        <v>1735</v>
      </c>
      <c r="GM59" s="5" t="s">
        <v>1736</v>
      </c>
      <c r="GN59" s="5" t="s">
        <v>1903</v>
      </c>
      <c r="GO59" s="5"/>
      <c r="GP59" s="5"/>
      <c r="GQ59" s="5"/>
      <c r="GR59" s="5"/>
      <c r="GS59" s="5" t="s">
        <v>1735</v>
      </c>
      <c r="GT59" s="5" t="s">
        <v>1736</v>
      </c>
      <c r="GU59" s="5" t="s">
        <v>1903</v>
      </c>
      <c r="GV59" s="5"/>
      <c r="GW59" s="221" t="s">
        <v>1735</v>
      </c>
      <c r="GX59" s="3" t="s">
        <v>1736</v>
      </c>
      <c r="GY59" s="446" t="s">
        <v>1903</v>
      </c>
      <c r="GZ59" s="371"/>
      <c r="HA59" s="5" t="s">
        <v>1735</v>
      </c>
      <c r="HB59" s="5" t="s">
        <v>1736</v>
      </c>
      <c r="HC59" s="5" t="s">
        <v>1903</v>
      </c>
      <c r="HD59" s="5"/>
      <c r="HE59" s="5"/>
      <c r="HF59" s="5"/>
      <c r="HG59" s="5"/>
      <c r="HH59" s="371"/>
      <c r="HI59" s="5" t="s">
        <v>1735</v>
      </c>
      <c r="HJ59" s="5" t="s">
        <v>1736</v>
      </c>
      <c r="HK59" s="5" t="s">
        <v>1903</v>
      </c>
      <c r="HL59" s="5"/>
      <c r="HM59" s="5"/>
      <c r="HN59" s="5"/>
      <c r="HO59" s="5"/>
      <c r="HP59" s="371"/>
      <c r="HQ59" s="5" t="s">
        <v>1735</v>
      </c>
      <c r="HR59" s="5" t="s">
        <v>1736</v>
      </c>
      <c r="HS59" s="5" t="s">
        <v>1903</v>
      </c>
      <c r="HT59" s="5"/>
      <c r="HU59" s="5"/>
      <c r="HV59" s="5"/>
      <c r="HW59" s="5"/>
      <c r="HX59" s="371"/>
      <c r="HY59" s="5" t="s">
        <v>1735</v>
      </c>
      <c r="HZ59" s="5" t="s">
        <v>1736</v>
      </c>
      <c r="IA59" s="5" t="s">
        <v>1903</v>
      </c>
      <c r="IB59" s="5"/>
      <c r="IC59" s="5"/>
      <c r="ID59" s="5"/>
      <c r="IE59" s="5"/>
      <c r="IF59" s="371"/>
      <c r="IG59" s="5" t="s">
        <v>1735</v>
      </c>
      <c r="IH59" s="5" t="s">
        <v>1736</v>
      </c>
      <c r="II59" s="5" t="s">
        <v>1903</v>
      </c>
      <c r="IJ59" s="5"/>
      <c r="IK59" s="5"/>
      <c r="IL59" s="5"/>
      <c r="IM59" s="5"/>
      <c r="IN59" s="371"/>
      <c r="IO59" s="5" t="s">
        <v>1735</v>
      </c>
      <c r="IP59" s="5" t="s">
        <v>1736</v>
      </c>
      <c r="IQ59" s="5" t="s">
        <v>1903</v>
      </c>
      <c r="IR59" s="5"/>
      <c r="IS59" s="5"/>
      <c r="IT59" s="5"/>
      <c r="IU59" s="5"/>
      <c r="IV59" s="371"/>
      <c r="IW59" s="5" t="s">
        <v>1735</v>
      </c>
      <c r="IX59" s="5" t="s">
        <v>1736</v>
      </c>
      <c r="IY59" s="5" t="s">
        <v>1903</v>
      </c>
      <c r="IZ59" s="5"/>
      <c r="JA59" s="5"/>
      <c r="JB59" s="5"/>
      <c r="JC59" s="5"/>
      <c r="JD59" s="371"/>
      <c r="JE59" s="5" t="s">
        <v>1735</v>
      </c>
      <c r="JF59" s="5" t="s">
        <v>1736</v>
      </c>
      <c r="JG59" s="5" t="s">
        <v>1903</v>
      </c>
      <c r="JH59" s="5"/>
      <c r="JI59" s="5"/>
      <c r="JJ59" s="5"/>
      <c r="JK59" s="5"/>
      <c r="JL59" s="371"/>
      <c r="JM59" s="5" t="s">
        <v>1735</v>
      </c>
      <c r="JN59" s="5" t="s">
        <v>1736</v>
      </c>
      <c r="JO59" s="5" t="s">
        <v>1903</v>
      </c>
      <c r="JP59" s="5"/>
      <c r="JQ59" s="5"/>
      <c r="JR59" s="5"/>
      <c r="JS59" s="5"/>
      <c r="JT59" s="371"/>
      <c r="JU59" s="5" t="s">
        <v>1735</v>
      </c>
      <c r="JV59" s="5" t="s">
        <v>1736</v>
      </c>
      <c r="JW59" s="5" t="s">
        <v>1903</v>
      </c>
      <c r="JX59" s="5"/>
      <c r="JY59" s="5"/>
      <c r="JZ59" s="5"/>
      <c r="KA59" s="5"/>
      <c r="KB59" s="371"/>
      <c r="KC59" s="5" t="s">
        <v>1735</v>
      </c>
      <c r="KD59" s="5" t="s">
        <v>1736</v>
      </c>
      <c r="KE59" s="5" t="s">
        <v>1903</v>
      </c>
      <c r="KF59" s="5"/>
      <c r="KG59" s="5"/>
      <c r="KH59" s="5"/>
      <c r="KI59" s="5"/>
      <c r="KJ59" s="5" t="s">
        <v>1735</v>
      </c>
      <c r="KK59" s="5" t="s">
        <v>1736</v>
      </c>
      <c r="KL59" s="5" t="s">
        <v>1903</v>
      </c>
      <c r="KM59" s="5"/>
      <c r="KN59" s="5"/>
      <c r="KO59" s="5"/>
      <c r="KP59" s="5"/>
      <c r="KQ59" s="5" t="s">
        <v>1735</v>
      </c>
      <c r="KR59" s="5" t="s">
        <v>1736</v>
      </c>
      <c r="KS59" s="5" t="s">
        <v>1903</v>
      </c>
      <c r="KT59" s="5"/>
      <c r="KU59" s="5"/>
      <c r="KV59" s="5"/>
      <c r="KW59" s="5"/>
      <c r="KX59" s="5" t="s">
        <v>1735</v>
      </c>
      <c r="KY59" s="5" t="s">
        <v>1736</v>
      </c>
      <c r="KZ59" s="5" t="s">
        <v>1903</v>
      </c>
      <c r="LA59" s="5"/>
      <c r="LB59" s="5"/>
      <c r="LC59" s="5"/>
      <c r="LD59" s="5"/>
      <c r="LE59" s="5" t="s">
        <v>1735</v>
      </c>
      <c r="LF59" s="5" t="s">
        <v>1736</v>
      </c>
      <c r="LG59" s="5" t="s">
        <v>1903</v>
      </c>
      <c r="LH59" s="5"/>
      <c r="LI59" s="5"/>
      <c r="LJ59" s="5"/>
      <c r="LK59" s="5"/>
      <c r="LL59" s="5" t="s">
        <v>1735</v>
      </c>
      <c r="LM59" s="5" t="s">
        <v>1736</v>
      </c>
      <c r="LN59" s="5" t="s">
        <v>1903</v>
      </c>
      <c r="LO59" s="5"/>
      <c r="LP59" s="5"/>
      <c r="LQ59" s="5"/>
      <c r="LR59" s="5"/>
      <c r="LS59" s="5" t="s">
        <v>1735</v>
      </c>
      <c r="LT59" s="5" t="s">
        <v>1736</v>
      </c>
      <c r="LU59" s="5" t="s">
        <v>1903</v>
      </c>
      <c r="LV59" s="5"/>
      <c r="LW59" s="5"/>
      <c r="LX59" s="5"/>
      <c r="LY59" s="5"/>
      <c r="LZ59" s="5" t="s">
        <v>1735</v>
      </c>
      <c r="MA59" s="5" t="s">
        <v>1736</v>
      </c>
      <c r="MB59" s="5" t="s">
        <v>1903</v>
      </c>
      <c r="MC59" s="5"/>
      <c r="MD59" s="221" t="s">
        <v>1735</v>
      </c>
      <c r="ME59" s="3" t="s">
        <v>1736</v>
      </c>
      <c r="MF59" s="446" t="s">
        <v>1903</v>
      </c>
      <c r="MG59" s="371"/>
      <c r="MH59" s="5" t="s">
        <v>1735</v>
      </c>
      <c r="MI59" s="5" t="s">
        <v>1736</v>
      </c>
      <c r="MJ59" s="5" t="s">
        <v>1903</v>
      </c>
      <c r="MK59" s="5"/>
      <c r="ML59" s="5"/>
      <c r="MM59" s="5"/>
      <c r="MN59" s="5"/>
      <c r="MO59" s="5" t="s">
        <v>1735</v>
      </c>
      <c r="MP59" s="5" t="s">
        <v>1736</v>
      </c>
      <c r="MQ59" s="5" t="s">
        <v>1903</v>
      </c>
      <c r="MR59" s="5"/>
      <c r="MS59" s="221" t="s">
        <v>1735</v>
      </c>
      <c r="MT59" s="3" t="s">
        <v>1736</v>
      </c>
      <c r="MU59" s="446" t="s">
        <v>1903</v>
      </c>
      <c r="MV59" s="371"/>
      <c r="MW59" s="5" t="s">
        <v>1735</v>
      </c>
      <c r="MX59" s="5" t="s">
        <v>1736</v>
      </c>
      <c r="MY59" s="5" t="s">
        <v>1903</v>
      </c>
      <c r="MZ59" s="5"/>
      <c r="NA59" s="5"/>
      <c r="NB59" s="5"/>
      <c r="NC59" s="5"/>
      <c r="ND59" s="371"/>
      <c r="NE59" s="5" t="s">
        <v>1735</v>
      </c>
      <c r="NF59" s="5" t="s">
        <v>1736</v>
      </c>
      <c r="NG59" s="5" t="s">
        <v>1903</v>
      </c>
      <c r="NH59" s="5"/>
      <c r="NI59" s="5"/>
      <c r="NJ59" s="5"/>
      <c r="NK59" s="5"/>
      <c r="NL59" s="371"/>
      <c r="NM59" s="5" t="s">
        <v>1735</v>
      </c>
      <c r="NN59" s="5" t="s">
        <v>1736</v>
      </c>
      <c r="NO59" s="5" t="s">
        <v>1903</v>
      </c>
      <c r="NP59" s="5"/>
      <c r="NQ59" s="5"/>
      <c r="NR59" s="5"/>
      <c r="NS59" s="5"/>
      <c r="NT59" s="5" t="s">
        <v>1735</v>
      </c>
      <c r="NU59" s="5" t="s">
        <v>1736</v>
      </c>
      <c r="NV59" s="5" t="s">
        <v>1903</v>
      </c>
      <c r="NW59" s="5"/>
      <c r="NX59" s="221" t="s">
        <v>1735</v>
      </c>
      <c r="NY59" s="3" t="s">
        <v>1736</v>
      </c>
      <c r="NZ59" s="446" t="s">
        <v>1903</v>
      </c>
      <c r="OA59" s="371"/>
      <c r="OB59" s="5" t="s">
        <v>1735</v>
      </c>
      <c r="OC59" s="5" t="s">
        <v>1736</v>
      </c>
      <c r="OD59" s="5" t="s">
        <v>1903</v>
      </c>
      <c r="OE59" s="5"/>
      <c r="OF59" s="5"/>
      <c r="OG59" s="5"/>
      <c r="OH59" s="5"/>
      <c r="OI59" s="371"/>
      <c r="OJ59" s="5" t="s">
        <v>1735</v>
      </c>
      <c r="OK59" s="5" t="s">
        <v>1736</v>
      </c>
      <c r="OL59" s="5" t="s">
        <v>1903</v>
      </c>
      <c r="OM59" s="5"/>
      <c r="ON59" s="5"/>
      <c r="OO59" s="5"/>
      <c r="OP59" s="5"/>
      <c r="OQ59" s="371"/>
      <c r="OR59" s="5" t="s">
        <v>1735</v>
      </c>
      <c r="OS59" s="5" t="s">
        <v>1736</v>
      </c>
      <c r="OT59" s="5" t="s">
        <v>1903</v>
      </c>
      <c r="OU59" s="5"/>
      <c r="OV59" s="5"/>
      <c r="OW59" s="5"/>
      <c r="OX59" s="5"/>
      <c r="OY59" s="371"/>
      <c r="OZ59" s="5" t="s">
        <v>1735</v>
      </c>
      <c r="PA59" s="5" t="s">
        <v>1736</v>
      </c>
      <c r="PB59" s="5" t="s">
        <v>1903</v>
      </c>
      <c r="PC59" s="5"/>
      <c r="PD59" s="5"/>
      <c r="PE59" s="5"/>
      <c r="PF59" s="5"/>
      <c r="PG59" s="5" t="s">
        <v>1735</v>
      </c>
      <c r="PH59" s="5" t="s">
        <v>1736</v>
      </c>
      <c r="PI59" s="5" t="s">
        <v>1903</v>
      </c>
      <c r="PJ59" s="5"/>
      <c r="PK59" s="221" t="s">
        <v>1735</v>
      </c>
      <c r="PL59" s="3" t="s">
        <v>1736</v>
      </c>
      <c r="PM59" s="446" t="s">
        <v>1903</v>
      </c>
      <c r="PN59" s="371"/>
      <c r="PO59" s="5" t="s">
        <v>1735</v>
      </c>
      <c r="PP59" s="5" t="s">
        <v>1736</v>
      </c>
      <c r="PQ59" s="5" t="s">
        <v>1903</v>
      </c>
      <c r="PR59" s="5"/>
      <c r="PS59" s="5"/>
      <c r="PT59" s="5"/>
      <c r="PU59" s="5"/>
      <c r="PV59" s="5" t="s">
        <v>1735</v>
      </c>
      <c r="PW59" s="5" t="s">
        <v>1736</v>
      </c>
      <c r="PX59" s="5" t="s">
        <v>1903</v>
      </c>
      <c r="PY59" s="5"/>
      <c r="PZ59" s="5"/>
      <c r="QA59" s="5"/>
      <c r="QB59" s="5"/>
      <c r="QC59" s="5" t="s">
        <v>1735</v>
      </c>
      <c r="QD59" s="5" t="s">
        <v>1736</v>
      </c>
      <c r="QE59" s="5" t="s">
        <v>1903</v>
      </c>
      <c r="QF59" s="5"/>
      <c r="QG59" s="221" t="s">
        <v>1735</v>
      </c>
      <c r="QH59" s="3" t="s">
        <v>1736</v>
      </c>
      <c r="QI59" s="446" t="s">
        <v>1903</v>
      </c>
      <c r="QJ59" s="371"/>
      <c r="QK59" s="5" t="s">
        <v>1735</v>
      </c>
      <c r="QL59" s="5" t="s">
        <v>1736</v>
      </c>
      <c r="QM59" s="5" t="s">
        <v>1903</v>
      </c>
      <c r="QN59" s="5"/>
      <c r="QO59" s="5"/>
      <c r="QP59" s="5"/>
      <c r="QQ59" s="5"/>
      <c r="QR59" s="5" t="s">
        <v>1735</v>
      </c>
      <c r="QS59" s="5" t="s">
        <v>1736</v>
      </c>
      <c r="QT59" s="5" t="s">
        <v>1903</v>
      </c>
      <c r="QU59" s="5"/>
      <c r="QV59" s="221" t="s">
        <v>1735</v>
      </c>
      <c r="QW59" s="3" t="s">
        <v>1736</v>
      </c>
      <c r="QX59" s="446" t="s">
        <v>1903</v>
      </c>
      <c r="QY59" s="371"/>
      <c r="QZ59" s="5" t="s">
        <v>1735</v>
      </c>
      <c r="RA59" s="5" t="s">
        <v>1736</v>
      </c>
      <c r="RB59" s="5" t="s">
        <v>1903</v>
      </c>
      <c r="RC59" s="5"/>
      <c r="RD59" s="5"/>
      <c r="RE59" s="5"/>
      <c r="RF59" s="5"/>
      <c r="RG59" s="371"/>
      <c r="RH59" s="5" t="s">
        <v>1735</v>
      </c>
      <c r="RI59" s="5" t="s">
        <v>1736</v>
      </c>
      <c r="RJ59" s="5" t="s">
        <v>1903</v>
      </c>
      <c r="RK59" s="5"/>
      <c r="RL59" s="5"/>
      <c r="RM59" s="5"/>
      <c r="RN59" s="5"/>
      <c r="RO59" s="5" t="s">
        <v>1735</v>
      </c>
      <c r="RP59" s="5" t="s">
        <v>1736</v>
      </c>
      <c r="RQ59" s="5" t="s">
        <v>1903</v>
      </c>
      <c r="RR59" s="5"/>
      <c r="RS59" s="221" t="s">
        <v>1735</v>
      </c>
      <c r="RT59" s="3" t="s">
        <v>1736</v>
      </c>
      <c r="RU59" s="446" t="s">
        <v>1903</v>
      </c>
      <c r="RV59" s="371"/>
      <c r="RW59" s="5" t="s">
        <v>1735</v>
      </c>
      <c r="RX59" s="5" t="s">
        <v>1736</v>
      </c>
      <c r="RY59" s="5" t="s">
        <v>1903</v>
      </c>
      <c r="RZ59" s="5"/>
      <c r="SA59" s="5"/>
      <c r="SB59" s="5"/>
      <c r="SC59" s="5"/>
      <c r="SD59" s="371"/>
      <c r="SE59" s="5" t="s">
        <v>1735</v>
      </c>
      <c r="SF59" s="5" t="s">
        <v>1736</v>
      </c>
      <c r="SG59" s="5" t="s">
        <v>1903</v>
      </c>
      <c r="SH59" s="5"/>
      <c r="SI59" s="5"/>
      <c r="SJ59" s="5"/>
      <c r="SK59" s="5"/>
      <c r="SL59" s="5" t="s">
        <v>1735</v>
      </c>
      <c r="SM59" s="5" t="s">
        <v>1736</v>
      </c>
      <c r="SN59" s="5" t="s">
        <v>1903</v>
      </c>
      <c r="SO59" s="5"/>
      <c r="SP59" s="5"/>
      <c r="SQ59" s="5"/>
      <c r="SR59" s="5"/>
      <c r="SS59" s="5" t="s">
        <v>1735</v>
      </c>
      <c r="ST59" s="5" t="s">
        <v>1736</v>
      </c>
      <c r="SU59" s="5" t="s">
        <v>1903</v>
      </c>
      <c r="SV59" s="5"/>
      <c r="SW59" s="5"/>
      <c r="SX59" s="5"/>
      <c r="SY59" s="5"/>
      <c r="SZ59" s="5" t="s">
        <v>1735</v>
      </c>
      <c r="TA59" s="5" t="s">
        <v>1736</v>
      </c>
      <c r="TB59" s="5" t="s">
        <v>1903</v>
      </c>
      <c r="TC59" s="5"/>
      <c r="TD59" s="5"/>
      <c r="TE59" s="5"/>
      <c r="TF59" s="5"/>
      <c r="TG59" s="5" t="s">
        <v>1735</v>
      </c>
      <c r="TH59" s="5" t="s">
        <v>1736</v>
      </c>
      <c r="TI59" s="5" t="s">
        <v>1903</v>
      </c>
      <c r="TJ59" s="5"/>
      <c r="TK59" s="5"/>
      <c r="TL59" s="5"/>
      <c r="TM59" s="5"/>
      <c r="TN59" s="5" t="s">
        <v>1735</v>
      </c>
      <c r="TO59" s="5" t="s">
        <v>1736</v>
      </c>
      <c r="TP59" s="5" t="s">
        <v>1903</v>
      </c>
      <c r="TQ59" s="5"/>
      <c r="TR59" s="5"/>
      <c r="TS59" s="5"/>
      <c r="TT59" s="5"/>
      <c r="TU59" s="5" t="s">
        <v>1735</v>
      </c>
      <c r="TV59" s="5" t="s">
        <v>1736</v>
      </c>
      <c r="TW59" s="5" t="s">
        <v>1903</v>
      </c>
      <c r="TX59" s="5"/>
      <c r="TY59" s="221" t="s">
        <v>1735</v>
      </c>
      <c r="TZ59" s="3" t="s">
        <v>1736</v>
      </c>
      <c r="UA59" s="446" t="s">
        <v>1903</v>
      </c>
      <c r="UB59" s="371"/>
      <c r="UC59" s="5" t="s">
        <v>1735</v>
      </c>
      <c r="UD59" s="5" t="s">
        <v>1736</v>
      </c>
      <c r="UE59" s="5" t="s">
        <v>1903</v>
      </c>
      <c r="UF59" s="5"/>
      <c r="UG59" s="5"/>
      <c r="UH59" s="5"/>
      <c r="UI59" s="5"/>
      <c r="UJ59" s="371"/>
      <c r="UK59" s="5" t="s">
        <v>1735</v>
      </c>
      <c r="UL59" s="5" t="s">
        <v>1736</v>
      </c>
      <c r="UM59" s="5" t="s">
        <v>1903</v>
      </c>
      <c r="UN59" s="5"/>
      <c r="UO59" s="5"/>
      <c r="UP59" s="5"/>
      <c r="UQ59" s="5"/>
      <c r="UR59" s="371"/>
      <c r="US59" s="5" t="s">
        <v>1735</v>
      </c>
      <c r="UT59" s="5" t="s">
        <v>1736</v>
      </c>
      <c r="UU59" s="5" t="s">
        <v>1903</v>
      </c>
      <c r="UV59" s="5"/>
      <c r="UW59" s="5"/>
      <c r="UX59" s="5"/>
      <c r="UY59" s="5"/>
      <c r="UZ59" s="371"/>
      <c r="VA59" s="5" t="s">
        <v>1735</v>
      </c>
      <c r="VB59" s="5" t="s">
        <v>1736</v>
      </c>
      <c r="VC59" s="5" t="s">
        <v>1903</v>
      </c>
      <c r="VD59" s="5"/>
      <c r="VE59" s="5"/>
      <c r="VF59" s="5"/>
      <c r="VG59" s="5"/>
      <c r="VH59" s="371"/>
      <c r="VI59" s="5" t="s">
        <v>1735</v>
      </c>
      <c r="VJ59" s="5" t="s">
        <v>1736</v>
      </c>
      <c r="VK59" s="5" t="s">
        <v>1903</v>
      </c>
      <c r="VL59" s="5"/>
      <c r="VM59" s="5"/>
      <c r="VN59" s="5"/>
      <c r="VO59" s="5"/>
      <c r="VP59" s="371"/>
      <c r="VQ59" s="5" t="s">
        <v>1735</v>
      </c>
      <c r="VR59" s="5" t="s">
        <v>1736</v>
      </c>
      <c r="VS59" s="5" t="s">
        <v>1903</v>
      </c>
      <c r="VT59" s="5"/>
      <c r="VU59" s="5"/>
      <c r="VV59" s="5"/>
      <c r="VW59" s="5"/>
      <c r="VX59" s="5" t="s">
        <v>1735</v>
      </c>
      <c r="VY59" s="5" t="s">
        <v>1736</v>
      </c>
      <c r="VZ59" s="5" t="s">
        <v>1903</v>
      </c>
      <c r="WA59" s="5"/>
      <c r="WB59" s="221" t="s">
        <v>1735</v>
      </c>
      <c r="WC59" s="3" t="s">
        <v>1736</v>
      </c>
      <c r="WD59" s="446" t="s">
        <v>1903</v>
      </c>
      <c r="WE59" s="371"/>
      <c r="WF59" s="5" t="s">
        <v>1735</v>
      </c>
      <c r="WG59" s="5" t="s">
        <v>1736</v>
      </c>
      <c r="WH59" s="5" t="s">
        <v>1903</v>
      </c>
      <c r="WI59" s="5"/>
      <c r="WJ59" s="5"/>
      <c r="WK59" s="5"/>
      <c r="WL59" s="5"/>
      <c r="WM59" s="371"/>
      <c r="WN59" s="5" t="s">
        <v>1735</v>
      </c>
      <c r="WO59" s="5" t="s">
        <v>1736</v>
      </c>
      <c r="WP59" s="5" t="s">
        <v>1903</v>
      </c>
      <c r="WQ59" s="5"/>
      <c r="WR59" s="5"/>
      <c r="WS59" s="5"/>
      <c r="WT59" s="5"/>
      <c r="WU59" s="371"/>
      <c r="WV59" s="5" t="s">
        <v>1735</v>
      </c>
      <c r="WW59" s="5" t="s">
        <v>1736</v>
      </c>
      <c r="WX59" s="5" t="s">
        <v>1903</v>
      </c>
      <c r="WY59" s="5"/>
      <c r="WZ59" s="5"/>
      <c r="XA59" s="5"/>
      <c r="XB59" s="5"/>
      <c r="XC59" s="428">
        <v>0</v>
      </c>
    </row>
    <row r="60" spans="1:630" outlineLevel="2" x14ac:dyDescent="0.25">
      <c r="A60" s="5"/>
      <c r="B60" s="5" t="s">
        <v>1854</v>
      </c>
      <c r="C60" s="5" t="s">
        <v>1939</v>
      </c>
      <c r="D60" s="5" t="s">
        <v>1844</v>
      </c>
      <c r="E60" s="203" t="str">
        <f>$B60</f>
        <v>PBSLBE</v>
      </c>
      <c r="F60" s="5">
        <f>SUMIF(F$18:F$52,$B60,L$18:L$52)-G60</f>
        <v>0</v>
      </c>
      <c r="G60" s="34">
        <f>SUMPRODUCT(($C$18:$C$48="Sunday")*(F$18:F$48=$B60)*(L$18:L$48))</f>
        <v>0</v>
      </c>
      <c r="H60" s="5">
        <f>SUMIF(F$53:F$54,$B60,L$53:L$54)</f>
        <v>0</v>
      </c>
      <c r="I60" s="5"/>
      <c r="J60" s="5"/>
      <c r="K60" s="5"/>
      <c r="L60" s="5"/>
      <c r="M60" s="371" t="str">
        <f>$B60</f>
        <v>PBSLBE</v>
      </c>
      <c r="N60" s="449">
        <f>SUMIF(N$18:N$52,$B60,T$18:T$52)-O60</f>
        <v>0</v>
      </c>
      <c r="O60" s="370">
        <f>SUMPRODUCT(($C$18:$C$48="Sunday")*(N$18:N$48=$B60)*(T$18:T$48))</f>
        <v>0</v>
      </c>
      <c r="P60" s="449">
        <f>SUMIF(N$53:N$54,$B60,T$53:T$54)</f>
        <v>0</v>
      </c>
      <c r="Q60" s="5"/>
      <c r="R60" s="5"/>
      <c r="S60" s="5"/>
      <c r="T60" s="5"/>
      <c r="U60" s="371" t="str">
        <f>$B60</f>
        <v>PBSLBE</v>
      </c>
      <c r="V60" s="449">
        <f>SUMIF(V$18:V$52,$B60,AB$18:AB$52)-W60</f>
        <v>0</v>
      </c>
      <c r="W60" s="370">
        <f>SUMPRODUCT(($C$18:$C$48="Sunday")*(V$18:V$48=$B60)*(AB$18:AB$48))</f>
        <v>0</v>
      </c>
      <c r="X60" s="449">
        <f>SUMIF(V$53:V$54,$B60,AB$53:AB$54)</f>
        <v>0</v>
      </c>
      <c r="Y60" s="5"/>
      <c r="Z60" s="5"/>
      <c r="AA60" s="5"/>
      <c r="AB60" s="5"/>
      <c r="AC60" s="371" t="str">
        <f>$B60</f>
        <v>PBSLBE</v>
      </c>
      <c r="AD60" s="449">
        <f>SUMIF(AD$18:AD$52,$B60,AJ$18:AJ$52)-AE60</f>
        <v>0</v>
      </c>
      <c r="AE60" s="370">
        <f>SUMPRODUCT(($C$18:$C$48="Sunday")*(AD$18:AD$48=$B60)*(AJ$18:AJ$48))</f>
        <v>0</v>
      </c>
      <c r="AF60" s="449">
        <f>SUMIF(AD$53:AD$54,$B60,AJ$53:AJ$54)</f>
        <v>0</v>
      </c>
      <c r="AG60" s="5"/>
      <c r="AH60" s="5"/>
      <c r="AI60" s="5"/>
      <c r="AJ60" s="5"/>
      <c r="AK60" s="371"/>
      <c r="AL60" s="449">
        <f>SUMIF(AL$18:AL$52,$B60,AR$18:AR$52)-AM60</f>
        <v>0</v>
      </c>
      <c r="AM60" s="370">
        <f>SUMPRODUCT(($C$18:$C$48="Sunday")*(AL$18:AL$48=$B60)*(AR$18:AR$48))</f>
        <v>0</v>
      </c>
      <c r="AN60" s="449">
        <f>SUMIF(AL$53:AL$54,$B60,AR$53:AR$54)</f>
        <v>0</v>
      </c>
      <c r="AO60" s="5"/>
      <c r="AP60" s="5"/>
      <c r="AQ60" s="5"/>
      <c r="AR60" s="5"/>
      <c r="AS60" s="449">
        <f>SUMIF(AS$18:AS$52,$B60,AY$18:AY$52)-AT60</f>
        <v>0</v>
      </c>
      <c r="AT60" s="370">
        <f>SUMPRODUCT(($C$18:$C$48="Sunday")*(AS$18:AS$48=$B60)*(AY$18:AY$48))</f>
        <v>0</v>
      </c>
      <c r="AU60" s="449">
        <f>SUMIF(AS$53:AS$54,$B60,AY$53:AY$54)</f>
        <v>0</v>
      </c>
      <c r="AV60" s="371" t="str">
        <f>$B60</f>
        <v>PBSLBE</v>
      </c>
      <c r="AW60" s="482">
        <f>AS60+AL60</f>
        <v>0</v>
      </c>
      <c r="AX60" s="381">
        <f>AT60+AM60</f>
        <v>0</v>
      </c>
      <c r="AY60" s="483">
        <f>AU60+AN60</f>
        <v>0</v>
      </c>
      <c r="AZ60" s="371"/>
      <c r="BA60" s="449">
        <f t="shared" ref="BA60:BA73" si="161">SUMIF(BA$18:BA$52,$B60,BG$18:BG$52)-BB60</f>
        <v>0</v>
      </c>
      <c r="BB60" s="370">
        <f t="shared" ref="BB60:BB73" si="162">SUMPRODUCT(($C$18:$C$48="Sunday")*(BA$18:BA$48=$B60)*(BG$18:BG$48))</f>
        <v>0</v>
      </c>
      <c r="BC60" s="449">
        <f t="shared" ref="BC60:BC73" si="163">SUMIF(BA$53:BA$54,$B60,BG$53:BG$54)</f>
        <v>0</v>
      </c>
      <c r="BD60" s="5"/>
      <c r="BE60" s="5"/>
      <c r="BF60" s="5"/>
      <c r="BG60" s="5"/>
      <c r="BH60" s="449">
        <f>SUMIF(BH$18:BH$52,$B60,BN$18:BN$52)-BI60</f>
        <v>0</v>
      </c>
      <c r="BI60" s="370">
        <f>SUMPRODUCT(($C$18:$C$48="Sunday")*(BH$18:BH$48=$B60)*(BN$18:BN$48))</f>
        <v>0</v>
      </c>
      <c r="BJ60" s="449">
        <f>SUMIF(BH$53:BH$54,$B60,BN$53:BN$54)</f>
        <v>0</v>
      </c>
      <c r="BK60" s="371" t="str">
        <f>$B60</f>
        <v>PBSLBE</v>
      </c>
      <c r="BL60" s="482">
        <f>BH60+BA60</f>
        <v>0</v>
      </c>
      <c r="BM60" s="381">
        <f>BI60+BB60</f>
        <v>0</v>
      </c>
      <c r="BN60" s="483">
        <f>BJ60+BC60</f>
        <v>0</v>
      </c>
      <c r="BO60" s="371" t="str">
        <f>$B60</f>
        <v>PBSLBE</v>
      </c>
      <c r="BP60" s="449">
        <f>SUMIF(BP$18:BP$52,$B60,BV$18:BV$52)-BQ60</f>
        <v>0</v>
      </c>
      <c r="BQ60" s="370">
        <f>SUMPRODUCT(($C$18:$C$48="Sunday")*(BP$18:BP$48=$B60)*(BV$18:BV$48))</f>
        <v>0</v>
      </c>
      <c r="BR60" s="449">
        <f>SUMIF(BP$53:BP$54,$B60,BV$53:BV$54)</f>
        <v>0</v>
      </c>
      <c r="BS60" s="5"/>
      <c r="BT60" s="5"/>
      <c r="BU60" s="5"/>
      <c r="BV60" s="5"/>
      <c r="BW60" s="371" t="str">
        <f>$B60</f>
        <v>PBSLBE</v>
      </c>
      <c r="BX60" s="449">
        <f>SUMIF(BX$18:BX$52,$B60,CD$18:CD$52)-BY60</f>
        <v>0</v>
      </c>
      <c r="BY60" s="370">
        <f>SUMPRODUCT(($C$18:$C$48="Sunday")*(BX$18:BX$48=$B60)*(CD$18:CD$48))</f>
        <v>0</v>
      </c>
      <c r="BZ60" s="449">
        <f>SUMIF(BX$53:BX$54,$B60,CD$53:CD$54)</f>
        <v>0</v>
      </c>
      <c r="CA60" s="5"/>
      <c r="CB60" s="5"/>
      <c r="CC60" s="5"/>
      <c r="CD60" s="5"/>
      <c r="CE60" s="371" t="str">
        <f>$B60</f>
        <v>PBSLBE</v>
      </c>
      <c r="CF60" s="449">
        <f>SUMIF(CF$18:CF$52,$B60,CL$18:CL$52)-CG60</f>
        <v>0</v>
      </c>
      <c r="CG60" s="370">
        <f>SUMPRODUCT(($C$18:$C$48="Sunday")*(CF$18:CF$48=$B60)*(CL$18:CL$48))</f>
        <v>0</v>
      </c>
      <c r="CH60" s="449">
        <f>SUMIF(CF$53:CF$54,$B60,CL$53:CL$54)</f>
        <v>0</v>
      </c>
      <c r="CI60" s="5"/>
      <c r="CJ60" s="5"/>
      <c r="CK60" s="5"/>
      <c r="CL60" s="5"/>
      <c r="CM60" s="371" t="str">
        <f>$B60</f>
        <v>PBSLBE</v>
      </c>
      <c r="CN60" s="449">
        <f>SUMIF(CN$18:CN$52,$B60,CT$18:CT$52)-CO60</f>
        <v>0</v>
      </c>
      <c r="CO60" s="370">
        <f>SUMPRODUCT(($C$18:$C$48="Sunday")*(CN$18:CN$48=$B60)*(CT$18:CT$48))</f>
        <v>0</v>
      </c>
      <c r="CP60" s="449">
        <f>SUMIF(CN$53:CN$54,$B60,CT$53:CT$54)</f>
        <v>0</v>
      </c>
      <c r="CQ60" s="5"/>
      <c r="CR60" s="5"/>
      <c r="CS60" s="5"/>
      <c r="CT60" s="5"/>
      <c r="CU60" s="371" t="str">
        <f>$B60</f>
        <v>PBSLBE</v>
      </c>
      <c r="CV60" s="449">
        <f>SUMIF(CV$18:CV$52,$B60,DB$18:DB$52)-CW60</f>
        <v>0</v>
      </c>
      <c r="CW60" s="370">
        <f>SUMPRODUCT(($C$18:$C$48="Sunday")*(CV$18:CV$48=$B60)*(DB$18:DB$48))</f>
        <v>0</v>
      </c>
      <c r="CX60" s="449">
        <f>SUMIF(CV$53:CV$54,$B60,DB$53:DB$54)</f>
        <v>0</v>
      </c>
      <c r="CY60" s="5"/>
      <c r="CZ60" s="5"/>
      <c r="DA60" s="5"/>
      <c r="DB60" s="5"/>
      <c r="DC60" s="371" t="str">
        <f>$B60</f>
        <v>PBSLBE</v>
      </c>
      <c r="DD60" s="449">
        <f t="shared" ref="DD60:DD73" si="164">SUMIF(DD$18:DD$52,$B60,DJ$18:DJ$52)-DE60</f>
        <v>0</v>
      </c>
      <c r="DE60" s="370">
        <f t="shared" ref="DE60:DE73" si="165">SUMPRODUCT(($C$18:$C$48="Sunday")*(DD$18:DD$48=$B60)*(DJ$18:DJ$48))</f>
        <v>0</v>
      </c>
      <c r="DF60" s="449">
        <f t="shared" ref="DF60:DF73" si="166">SUMIF(DD$53:DD$54,$B60,DJ$53:DJ$54)</f>
        <v>0</v>
      </c>
      <c r="DG60" s="5"/>
      <c r="DH60" s="5"/>
      <c r="DI60" s="5"/>
      <c r="DJ60" s="5"/>
      <c r="DK60" s="371" t="str">
        <f>$B60</f>
        <v>PBSLBE</v>
      </c>
      <c r="DL60" s="449">
        <f>SUMIF(DL$18:DL$52,$B60,DR$18:DR$52)-DM60</f>
        <v>0</v>
      </c>
      <c r="DM60" s="370">
        <f>SUMPRODUCT(($C$18:$C$48="Sunday")*(DL$18:DL$48=$B60)*(DR$18:DR$48))</f>
        <v>0</v>
      </c>
      <c r="DN60" s="449">
        <f>SUMIF(DL$53:DL$54,$B60,DR$53:DR$54)</f>
        <v>0</v>
      </c>
      <c r="DO60" s="5"/>
      <c r="DP60" s="5"/>
      <c r="DQ60" s="5"/>
      <c r="DR60" s="5"/>
      <c r="DS60" s="371" t="str">
        <f>$B60</f>
        <v>PBSLBE</v>
      </c>
      <c r="DT60" s="449">
        <f>SUMIF(DT$18:DT$52,$B60,DZ$18:DZ$52)-DU60</f>
        <v>0</v>
      </c>
      <c r="DU60" s="370">
        <f>SUMPRODUCT(($C$18:$C$48="Sunday")*(DT$18:DT$48=$B60)*(DZ$18:DZ$48))</f>
        <v>0</v>
      </c>
      <c r="DV60" s="449">
        <f>SUMIF(DT$53:DT$54,$B60,DZ$53:DZ$54)</f>
        <v>0</v>
      </c>
      <c r="DW60" s="5"/>
      <c r="DX60" s="5"/>
      <c r="DY60" s="5"/>
      <c r="DZ60" s="5"/>
      <c r="EA60" s="371" t="str">
        <f>$B60</f>
        <v>PBSLBE</v>
      </c>
      <c r="EB60" s="449">
        <f>SUMIF(EB$18:EB$52,$B60,EH$18:EH$52)-EC60</f>
        <v>0</v>
      </c>
      <c r="EC60" s="370">
        <f>SUMPRODUCT(($C$18:$C$48="Sunday")*(EB$18:EB$48=$B60)*(EH$18:EH$48))</f>
        <v>0</v>
      </c>
      <c r="ED60" s="449">
        <f>SUMIF(EB$53:EB$54,$B60,EH$53:EH$54)</f>
        <v>0</v>
      </c>
      <c r="EE60" s="5"/>
      <c r="EF60" s="5"/>
      <c r="EG60" s="5"/>
      <c r="EH60" s="5"/>
      <c r="EI60" s="371" t="str">
        <f>$B60</f>
        <v>PBSLBE</v>
      </c>
      <c r="EJ60" s="449">
        <f>SUMIF(EJ$18:EJ$52,$B60,EP$18:EP$52)-EK60</f>
        <v>0</v>
      </c>
      <c r="EK60" s="370">
        <f>SUMPRODUCT(($C$18:$C$48="Sunday")*(EJ$18:EJ$48=$B60)*(EP$18:EP$48))</f>
        <v>0</v>
      </c>
      <c r="EL60" s="449">
        <f>SUMIF(EJ$53:EJ$54,$B60,EP$53:EP$54)</f>
        <v>0</v>
      </c>
      <c r="EM60" s="5"/>
      <c r="EN60" s="5"/>
      <c r="EO60" s="5"/>
      <c r="EP60" s="5"/>
      <c r="EQ60" s="371" t="str">
        <f>$B60</f>
        <v>PBSLBE</v>
      </c>
      <c r="ER60" s="449">
        <f>SUMIF(ER$18:ER$52,$B60,EX$18:EX$52)-ES60</f>
        <v>0</v>
      </c>
      <c r="ES60" s="370">
        <f>SUMPRODUCT(($C$18:$C$48="Sunday")*(ER$18:ER$48=$B60)*(EX$18:EX$48))</f>
        <v>0</v>
      </c>
      <c r="ET60" s="449">
        <f>SUMIF(ER$53:ER$54,$B60,EX$53:EX$54)</f>
        <v>0</v>
      </c>
      <c r="EU60" s="5"/>
      <c r="EV60" s="5"/>
      <c r="EW60" s="5"/>
      <c r="EX60" s="5"/>
      <c r="EY60" s="371" t="str">
        <f>$B60</f>
        <v>PBSLBE</v>
      </c>
      <c r="EZ60" s="449">
        <f>SUMIF(EZ$18:EZ$52,$B60,FF$18:FF$52)-FA60</f>
        <v>0</v>
      </c>
      <c r="FA60" s="370">
        <f>SUMPRODUCT(($C$18:$C$48="Sunday")*(EZ$18:EZ$48=$B60)*(FF$18:FF$48))</f>
        <v>0</v>
      </c>
      <c r="FB60" s="449">
        <f>SUMIF(EZ$53:EZ$54,$B60,FF$53:FF$54)</f>
        <v>0</v>
      </c>
      <c r="FC60" s="5"/>
      <c r="FD60" s="5"/>
      <c r="FE60" s="5"/>
      <c r="FF60" s="5"/>
      <c r="FG60" s="371" t="str">
        <f>$B60</f>
        <v>PBSLBE</v>
      </c>
      <c r="FH60" s="449">
        <f>SUMIF(FH$18:FH$52,$B60,FN$18:FN$52)-FI60</f>
        <v>0</v>
      </c>
      <c r="FI60" s="370">
        <f>SUMPRODUCT(($C$18:$C$48="Sunday")*(FH$18:FH$48=$B60)*(FN$18:FN$48))</f>
        <v>0</v>
      </c>
      <c r="FJ60" s="449">
        <f>SUMIF(FH$53:FH$54,$B60,FN$53:FN$54)</f>
        <v>0</v>
      </c>
      <c r="FK60" s="5"/>
      <c r="FL60" s="5"/>
      <c r="FM60" s="5"/>
      <c r="FN60" s="5"/>
      <c r="FO60" s="371" t="str">
        <f>$B60</f>
        <v>PBSLBE</v>
      </c>
      <c r="FP60" s="449">
        <f>SUMIF(FP$18:FP$52,$B60,FV$18:FV$52)-FQ60</f>
        <v>0</v>
      </c>
      <c r="FQ60" s="370">
        <f>SUMPRODUCT(($C$18:$C$48="Sunday")*(FP$18:FP$48=$B60)*(FV$18:FV$48))</f>
        <v>0</v>
      </c>
      <c r="FR60" s="449">
        <f>SUMIF(FP$53:FP$54,$B60,FV$53:FV$54)</f>
        <v>0</v>
      </c>
      <c r="FS60" s="5"/>
      <c r="FT60" s="5"/>
      <c r="FU60" s="5"/>
      <c r="FV60" s="5"/>
      <c r="FW60" s="371"/>
      <c r="FX60" s="449">
        <f>SUMIF(FX$18:FX$52,$B60,GD$18:GD$52)-FY60</f>
        <v>0</v>
      </c>
      <c r="FY60" s="370">
        <f>SUMPRODUCT(($C$18:$C$48="Sunday")*(FX$18:FX$48=$B60)*(GD$18:GD$48))</f>
        <v>0</v>
      </c>
      <c r="FZ60" s="449">
        <f>SUMIF(FX$53:FX$54,$B60,GD$53:GD$54)</f>
        <v>0</v>
      </c>
      <c r="GA60" s="5"/>
      <c r="GB60" s="5"/>
      <c r="GC60" s="5"/>
      <c r="GD60" s="5"/>
      <c r="GE60" s="449">
        <f>SUMIF(GE$18:GE$52,$B60,GK$18:GK$52)-GF60</f>
        <v>0</v>
      </c>
      <c r="GF60" s="370">
        <f>SUMPRODUCT(($C$18:$C$48="Sunday")*(GE$18:GE$48=$B60)*(GK$18:GK$48))</f>
        <v>0</v>
      </c>
      <c r="GG60" s="449">
        <f>SUMIF(GE$53:GE$54,$B60,GK$53:GK$54)</f>
        <v>0</v>
      </c>
      <c r="GH60" s="5"/>
      <c r="GI60" s="5"/>
      <c r="GJ60" s="5"/>
      <c r="GK60" s="5"/>
      <c r="GL60" s="449">
        <f>SUMIF(GL$18:GL$52,$B60,GR$18:GR$52)-GM60</f>
        <v>0</v>
      </c>
      <c r="GM60" s="370">
        <f>SUMPRODUCT(($C$18:$C$48="Sunday")*(GL$18:GL$48=$B60)*(GR$18:GR$48))</f>
        <v>0</v>
      </c>
      <c r="GN60" s="449">
        <f>SUMIF(GL$53:GL$54,$B60,GR$53:GR$54)</f>
        <v>0</v>
      </c>
      <c r="GO60" s="5"/>
      <c r="GP60" s="5"/>
      <c r="GQ60" s="5"/>
      <c r="GR60" s="5"/>
      <c r="GS60" s="449">
        <f>SUMIF(GS$18:GS$52,$B60,GY$18:GY$52)-GT60</f>
        <v>0</v>
      </c>
      <c r="GT60" s="370">
        <f>SUMPRODUCT(($C$18:$C$48="Sunday")*(GS$18:GS$48=$B60)*(GY$18:GY$48))</f>
        <v>0</v>
      </c>
      <c r="GU60" s="449">
        <f>SUMIF(GS$53:GS$54,$B60,GY$53:GY$54)</f>
        <v>0</v>
      </c>
      <c r="GV60" s="371" t="str">
        <f>$B60</f>
        <v>PBSLBE</v>
      </c>
      <c r="GW60" s="482">
        <f>GS60+GL60+GE60+FX60</f>
        <v>0</v>
      </c>
      <c r="GX60" s="381">
        <f>GT60+GM60+GF60+FY60</f>
        <v>0</v>
      </c>
      <c r="GY60" s="483">
        <f>GU60+GN60+GG60+FZ60</f>
        <v>0</v>
      </c>
      <c r="GZ60" s="371" t="str">
        <f>$B60</f>
        <v>PBSLBE</v>
      </c>
      <c r="HA60" s="449">
        <f>SUMIF(HA$18:HA$52,$B60,HG$18:HG$52)-HB60</f>
        <v>0</v>
      </c>
      <c r="HB60" s="370">
        <f>SUMPRODUCT(($C$18:$C$48="Sunday")*(HA$18:HA$48=$B60)*(HG$18:HG$48))</f>
        <v>0</v>
      </c>
      <c r="HC60" s="449">
        <f>SUMIF(HA$53:HA$54,$B60,HG$53:HG$54)</f>
        <v>0</v>
      </c>
      <c r="HD60" s="5"/>
      <c r="HE60" s="5"/>
      <c r="HF60" s="5"/>
      <c r="HG60" s="5"/>
      <c r="HH60" s="371" t="str">
        <f>$B60</f>
        <v>PBSLBE</v>
      </c>
      <c r="HI60" s="449">
        <f>SUMIF(HI$18:HI$52,$B60,HO$18:HO$52)-HJ60</f>
        <v>0</v>
      </c>
      <c r="HJ60" s="370">
        <f>SUMPRODUCT(($C$18:$C$48="Sunday")*(HI$18:HI$48=$B60)*(HO$18:HO$48))</f>
        <v>0</v>
      </c>
      <c r="HK60" s="449">
        <f>SUMIF(HI$53:HI$54,$B60,HO$53:HO$54)</f>
        <v>0</v>
      </c>
      <c r="HL60" s="5"/>
      <c r="HM60" s="5"/>
      <c r="HN60" s="5"/>
      <c r="HO60" s="5"/>
      <c r="HP60" s="371" t="str">
        <f>$B60</f>
        <v>PBSLBE</v>
      </c>
      <c r="HQ60" s="449">
        <f>SUMIF(HQ$18:HQ$52,$B60,HW$18:HW$52)-HR60</f>
        <v>0</v>
      </c>
      <c r="HR60" s="370">
        <f>SUMPRODUCT(($C$18:$C$48="Sunday")*(HQ$18:HQ$48=$B60)*(HW$18:HW$48))</f>
        <v>0</v>
      </c>
      <c r="HS60" s="449">
        <f>SUMIF(HQ$53:HQ$54,$B60,HW$53:HW$54)</f>
        <v>0</v>
      </c>
      <c r="HT60" s="5"/>
      <c r="HU60" s="5"/>
      <c r="HV60" s="5"/>
      <c r="HW60" s="5"/>
      <c r="HX60" s="371" t="str">
        <f>$B60</f>
        <v>PBSLBE</v>
      </c>
      <c r="HY60" s="449">
        <f>SUMIF(HY$18:HY$52,$B60,IE$18:IE$52)-HZ60</f>
        <v>0</v>
      </c>
      <c r="HZ60" s="370">
        <f>SUMPRODUCT(($C$18:$C$48="Sunday")*(HY$18:HY$48=$B60)*(IE$18:IE$48))</f>
        <v>0</v>
      </c>
      <c r="IA60" s="449">
        <f>SUMIF(HY$53:HY$54,$B60,IE$53:IE$54)</f>
        <v>0</v>
      </c>
      <c r="IB60" s="5"/>
      <c r="IC60" s="5"/>
      <c r="ID60" s="5"/>
      <c r="IE60" s="5"/>
      <c r="IF60" s="371" t="str">
        <f>$B60</f>
        <v>PBSLBE</v>
      </c>
      <c r="IG60" s="449">
        <f>SUMIF(IG$18:IG$52,$B60,IM$18:IM$52)-IH60</f>
        <v>0</v>
      </c>
      <c r="IH60" s="370">
        <f>SUMPRODUCT(($C$18:$C$48="Sunday")*(IG$18:IG$48=$B60)*(IM$18:IM$48))</f>
        <v>0</v>
      </c>
      <c r="II60" s="449">
        <f>SUMIF(IG$53:IG$54,$B60,IM$53:IM$54)</f>
        <v>0</v>
      </c>
      <c r="IJ60" s="5"/>
      <c r="IK60" s="5"/>
      <c r="IL60" s="5"/>
      <c r="IM60" s="5"/>
      <c r="IN60" s="371" t="str">
        <f>$B60</f>
        <v>PBSLBE</v>
      </c>
      <c r="IO60" s="449">
        <f>SUMIF(IO$18:IO$52,$B60,IU$18:IU$52)-IP60</f>
        <v>0</v>
      </c>
      <c r="IP60" s="370">
        <f>SUMPRODUCT(($C$18:$C$48="Sunday")*(IO$18:IO$48=$B60)*(IU$18:IU$48))</f>
        <v>0</v>
      </c>
      <c r="IQ60" s="449">
        <f>SUMIF(IO$53:IO$54,$B60,IU$53:IU$54)</f>
        <v>0</v>
      </c>
      <c r="IR60" s="5"/>
      <c r="IS60" s="5"/>
      <c r="IT60" s="5"/>
      <c r="IU60" s="5"/>
      <c r="IV60" s="371" t="str">
        <f>$B60</f>
        <v>PBSLBE</v>
      </c>
      <c r="IW60" s="449">
        <f>SUMIF(IW$18:IW$52,$B60,JC$18:JC$52)-IX60</f>
        <v>0</v>
      </c>
      <c r="IX60" s="370">
        <f>SUMPRODUCT(($C$18:$C$48="Sunday")*(IW$18:IW$48=$B60)*(JC$18:JC$48))</f>
        <v>0</v>
      </c>
      <c r="IY60" s="449">
        <f>SUMIF(IW$53:IW$54,$B60,JC$53:JC$54)</f>
        <v>0</v>
      </c>
      <c r="IZ60" s="5"/>
      <c r="JA60" s="5"/>
      <c r="JB60" s="5"/>
      <c r="JC60" s="5"/>
      <c r="JD60" s="371" t="str">
        <f>$B60</f>
        <v>PBSLBE</v>
      </c>
      <c r="JE60" s="449">
        <f>SUMIF(JE$18:JE$52,$B60,JK$18:JK$52)-JF60</f>
        <v>0</v>
      </c>
      <c r="JF60" s="370">
        <f>SUMPRODUCT(($C$18:$C$48="Sunday")*(JE$18:JE$48=$B60)*(JK$18:JK$48))</f>
        <v>0</v>
      </c>
      <c r="JG60" s="449">
        <f>SUMIF(JE$53:JE$54,$B60,JK$53:JK$54)</f>
        <v>0</v>
      </c>
      <c r="JH60" s="5"/>
      <c r="JI60" s="5"/>
      <c r="JJ60" s="5"/>
      <c r="JK60" s="5"/>
      <c r="JL60" s="371" t="str">
        <f>$B60</f>
        <v>PBSLBE</v>
      </c>
      <c r="JM60" s="449">
        <f>SUMIF(JM$18:JM$52,$B60,JS$18:JS$52)-JN60</f>
        <v>0</v>
      </c>
      <c r="JN60" s="370">
        <f>SUMPRODUCT(($C$18:$C$48="Sunday")*(JM$18:JM$48=$B60)*(JS$18:JS$48))</f>
        <v>0</v>
      </c>
      <c r="JO60" s="449">
        <f>SUMIF(JM$53:JM$54,$B60,JS$53:JS$54)</f>
        <v>0</v>
      </c>
      <c r="JP60" s="5"/>
      <c r="JQ60" s="5"/>
      <c r="JR60" s="5"/>
      <c r="JS60" s="5"/>
      <c r="JT60" s="371" t="str">
        <f>$B60</f>
        <v>PBSLBE</v>
      </c>
      <c r="JU60" s="449">
        <f>SUMIF(JU$18:JU$52,$B60,KA$18:KA$52)-JV60</f>
        <v>0</v>
      </c>
      <c r="JV60" s="370">
        <f>SUMPRODUCT(($C$18:$C$48="Sunday")*(JU$18:JU$48=$B60)*(KA$18:KA$48))</f>
        <v>0</v>
      </c>
      <c r="JW60" s="449">
        <f>SUMIF(JU$53:JU$54,$B60,KA$53:KA$54)</f>
        <v>0</v>
      </c>
      <c r="JX60" s="5"/>
      <c r="JY60" s="5"/>
      <c r="JZ60" s="5"/>
      <c r="KA60" s="5"/>
      <c r="KB60" s="371"/>
      <c r="KC60" s="449">
        <f>SUMIF(KC$18:KC$52,$B60,KI$18:KI$52)-KD60</f>
        <v>0</v>
      </c>
      <c r="KD60" s="370">
        <f>SUMPRODUCT(($C$18:$C$48="Sunday")*(KC$18:KC$48=$B60)*(KI$18:KI$48))</f>
        <v>0</v>
      </c>
      <c r="KE60" s="449">
        <f>SUMIF(KC$53:KC$54,$B60,KI$53:KI$54)</f>
        <v>0</v>
      </c>
      <c r="KF60" s="5"/>
      <c r="KG60" s="5"/>
      <c r="KH60" s="5"/>
      <c r="KI60" s="5"/>
      <c r="KJ60" s="449">
        <f>SUMIF(KJ$18:KJ$52,$B60,KP$18:KP$52)-KK60</f>
        <v>0</v>
      </c>
      <c r="KK60" s="370">
        <f>SUMPRODUCT(($C$18:$C$48="Sunday")*(KJ$18:KJ$48=$B60)*(KP$18:KP$48))</f>
        <v>0</v>
      </c>
      <c r="KL60" s="449">
        <f>SUMIF(KJ$53:KJ$54,$B60,KP$53:KP$54)</f>
        <v>0</v>
      </c>
      <c r="KM60" s="5"/>
      <c r="KN60" s="5"/>
      <c r="KO60" s="5"/>
      <c r="KP60" s="5"/>
      <c r="KQ60" s="449">
        <f>SUMIF(KQ$18:KQ$52,$B60,KW$18:KW$52)-KR60</f>
        <v>0</v>
      </c>
      <c r="KR60" s="370">
        <f>SUMPRODUCT(($C$18:$C$48="Sunday")*(KQ$18:KQ$48=$B60)*(KW$18:KW$48))</f>
        <v>0</v>
      </c>
      <c r="KS60" s="449">
        <f>SUMIF(KQ$53:KQ$54,$B60,KW$53:KW$54)</f>
        <v>0</v>
      </c>
      <c r="KT60" s="5"/>
      <c r="KU60" s="5"/>
      <c r="KV60" s="5"/>
      <c r="KW60" s="5"/>
      <c r="KX60" s="449">
        <f>SUMIF(KX$18:KX$52,$B60,LD$18:LD$52)-KY60</f>
        <v>0</v>
      </c>
      <c r="KY60" s="370">
        <f>SUMPRODUCT(($C$18:$C$48="Sunday")*(KX$18:KX$48=$B60)*(LD$18:LD$48))</f>
        <v>0</v>
      </c>
      <c r="KZ60" s="449">
        <f>SUMIF(KX$53:KX$54,$B60,LD$53:LD$54)</f>
        <v>0</v>
      </c>
      <c r="LA60" s="5"/>
      <c r="LB60" s="5"/>
      <c r="LC60" s="5"/>
      <c r="LD60" s="5"/>
      <c r="LE60" s="449">
        <f>SUMIF(LE$18:LE$52,$B60,LK$18:LK$52)-LF60</f>
        <v>0</v>
      </c>
      <c r="LF60" s="370">
        <f>SUMPRODUCT(($C$18:$C$48="Sunday")*(LE$18:LE$48=$B60)*(LK$18:LK$48))</f>
        <v>0</v>
      </c>
      <c r="LG60" s="449">
        <f>SUMIF(LE$53:LE$54,$B60,LK$53:LK$54)</f>
        <v>0</v>
      </c>
      <c r="LH60" s="5"/>
      <c r="LI60" s="5"/>
      <c r="LJ60" s="5"/>
      <c r="LK60" s="5"/>
      <c r="LL60" s="449">
        <f>SUMIF(LL$18:LL$52,$B60,LR$18:LR$52)-LM60</f>
        <v>0</v>
      </c>
      <c r="LM60" s="370">
        <f>SUMPRODUCT(($C$18:$C$48="Sunday")*(LL$18:LL$48=$B60)*(LR$18:LR$48))</f>
        <v>0</v>
      </c>
      <c r="LN60" s="449">
        <f>SUMIF(LL$53:LL$54,$B60,LR$53:LR$54)</f>
        <v>0</v>
      </c>
      <c r="LO60" s="5"/>
      <c r="LP60" s="5"/>
      <c r="LQ60" s="5"/>
      <c r="LR60" s="5"/>
      <c r="LS60" s="449">
        <f>SUMIF(LS$18:LS$52,$B60,LY$18:LY$52)-LT60</f>
        <v>0</v>
      </c>
      <c r="LT60" s="370">
        <f>SUMPRODUCT(($C$18:$C$48="Sunday")*(LS$18:LS$48=$B60)*(LY$18:LY$48))</f>
        <v>0</v>
      </c>
      <c r="LU60" s="449">
        <f>SUMIF(LS$53:LS$54,$B60,LY$53:LY$54)</f>
        <v>0</v>
      </c>
      <c r="LV60" s="5"/>
      <c r="LW60" s="5"/>
      <c r="LX60" s="5"/>
      <c r="LY60" s="5"/>
      <c r="LZ60" s="449">
        <f>SUMIF(LZ$18:LZ$52,$B60,MF$18:MF$52)-MA60</f>
        <v>0</v>
      </c>
      <c r="MA60" s="370">
        <f>SUMPRODUCT(($C$18:$C$48="Sunday")*(LZ$18:LZ$48=$B60)*(MF$18:MF$48))</f>
        <v>0</v>
      </c>
      <c r="MB60" s="449">
        <f>SUMIF(LZ$53:LZ$54,$B60,MF$53:MF$54)</f>
        <v>0</v>
      </c>
      <c r="MC60" s="371" t="str">
        <f>$B60</f>
        <v>PBSLBE</v>
      </c>
      <c r="MD60" s="482">
        <f>LZ60+LS60+LL60+LE60+KX60+KQ60+KJ60+KC60</f>
        <v>0</v>
      </c>
      <c r="ME60" s="381">
        <f>MA60+LT60+LM60+LF60+KY60+KR60+KK60+KD60</f>
        <v>0</v>
      </c>
      <c r="MF60" s="483">
        <f>MB60+LU60+LN60+LG60+KZ60+KS60+KL60+KE60</f>
        <v>0</v>
      </c>
      <c r="MG60" s="371" t="str">
        <f>$B60</f>
        <v>PBSLBE</v>
      </c>
      <c r="MH60" s="449">
        <f>SUMIF(MH$18:MH$52,$B60,MN$18:MN$52)-MI60</f>
        <v>0</v>
      </c>
      <c r="MI60" s="370">
        <f>SUMPRODUCT(($C$18:$C$48="Sunday")*(MH$18:MH$48=$B60)*(MN$18:MN$48))</f>
        <v>0</v>
      </c>
      <c r="MJ60" s="449">
        <f>SUMIF(MH$53:MH$54,$B60,MN$53:MN$54)</f>
        <v>0</v>
      </c>
      <c r="MK60" s="5"/>
      <c r="ML60" s="5"/>
      <c r="MM60" s="5"/>
      <c r="MN60" s="5"/>
      <c r="MO60" s="449">
        <f>SUMIF(MO$18:MO$52,$B60,MU$18:MU$52)-MP60</f>
        <v>0</v>
      </c>
      <c r="MP60" s="370">
        <f>SUMPRODUCT(($C$18:$C$48="Sunday")*(MO$18:MO$48=$B60)*(MU$18:MU$48))</f>
        <v>0</v>
      </c>
      <c r="MQ60" s="449">
        <f>SUMIF(MO$53:MO$54,$B60,MU$53:MU$54)</f>
        <v>0</v>
      </c>
      <c r="MR60" s="371" t="str">
        <f>$B60</f>
        <v>PBSLBE</v>
      </c>
      <c r="MS60" s="482">
        <f>MO60+MH60</f>
        <v>0</v>
      </c>
      <c r="MT60" s="381">
        <f>MP60+MI60</f>
        <v>0</v>
      </c>
      <c r="MU60" s="483">
        <f>MQ60+MJ60</f>
        <v>0</v>
      </c>
      <c r="MV60" s="371" t="str">
        <f>$B60</f>
        <v>PBSLBE</v>
      </c>
      <c r="MW60" s="449">
        <f>SUMIF(MW$18:MW$52,$B60,NC$18:NC$52)-MX60</f>
        <v>0</v>
      </c>
      <c r="MX60" s="370">
        <f>SUMPRODUCT(($C$18:$C$48="Sunday")*(MW$18:MW$48=$B60)*(NC$18:NC$48))</f>
        <v>0</v>
      </c>
      <c r="MY60" s="449">
        <f>SUMIF(MW$53:MW$54,$B60,NC$53:NC$54)</f>
        <v>0</v>
      </c>
      <c r="MZ60" s="5"/>
      <c r="NA60" s="5"/>
      <c r="NB60" s="5"/>
      <c r="NC60" s="5"/>
      <c r="ND60" s="371" t="str">
        <f>$B60</f>
        <v>PBSLBE</v>
      </c>
      <c r="NE60" s="449">
        <f>SUMIF(NE$18:NE$52,$B60,NK$18:NK$52)-NF60</f>
        <v>0</v>
      </c>
      <c r="NF60" s="370">
        <f>SUMPRODUCT(($C$18:$C$48="Sunday")*(NE$18:NE$48=$B60)*(NK$18:NK$48))</f>
        <v>0</v>
      </c>
      <c r="NG60" s="449">
        <f>SUMIF(NE$53:NE$54,$B60,NK$53:NK$54)</f>
        <v>0</v>
      </c>
      <c r="NH60" s="5"/>
      <c r="NI60" s="5"/>
      <c r="NJ60" s="5"/>
      <c r="NK60" s="5"/>
      <c r="NL60" s="371"/>
      <c r="NM60" s="449">
        <f>SUMIF(NM$18:NM$52,$B60,NS$18:NS$52)-NN60</f>
        <v>0</v>
      </c>
      <c r="NN60" s="370">
        <f>SUMPRODUCT(($C$18:$C$48="Sunday")*(NM$18:NM$48=$B60)*(NS$18:NS$48))</f>
        <v>0</v>
      </c>
      <c r="NO60" s="449">
        <f>SUMIF(NM$53:NM$54,$B60,NS$53:NS$54)</f>
        <v>0</v>
      </c>
      <c r="NP60" s="5"/>
      <c r="NQ60" s="5"/>
      <c r="NR60" s="5"/>
      <c r="NS60" s="5"/>
      <c r="NT60" s="449">
        <f>SUMIF(NT$18:NT$52,$B60,NZ$18:NZ$52)-NU60</f>
        <v>0</v>
      </c>
      <c r="NU60" s="370">
        <f>SUMPRODUCT(($C$18:$C$48="Sunday")*(NT$18:NT$48=$B60)*(NZ$18:NZ$48))</f>
        <v>0</v>
      </c>
      <c r="NV60" s="449">
        <f>SUMIF(NT$53:NT$54,$B60,NZ$53:NZ$54)</f>
        <v>0</v>
      </c>
      <c r="NW60" s="371" t="str">
        <f>$B60</f>
        <v>PBSLBE</v>
      </c>
      <c r="NX60" s="482">
        <f>NT60+NM60</f>
        <v>0</v>
      </c>
      <c r="NY60" s="381">
        <f>NU60+NN60</f>
        <v>0</v>
      </c>
      <c r="NZ60" s="483">
        <f>NV60+NO60</f>
        <v>0</v>
      </c>
      <c r="OA60" s="371" t="str">
        <f>$B60</f>
        <v>PBSLBE</v>
      </c>
      <c r="OB60" s="449">
        <f>SUMIF(OB$18:OB$52,$B60,OH$18:OH$52)-OC60</f>
        <v>0</v>
      </c>
      <c r="OC60" s="370">
        <f>SUMPRODUCT(($C$18:$C$48="Sunday")*(OB$18:OB$48=$B60)*(OH$18:OH$48))</f>
        <v>0</v>
      </c>
      <c r="OD60" s="449">
        <f>SUMIF(OB$53:OB$54,$B60,OH$53:OH$54)</f>
        <v>0</v>
      </c>
      <c r="OE60" s="5"/>
      <c r="OF60" s="5"/>
      <c r="OG60" s="5"/>
      <c r="OH60" s="5"/>
      <c r="OI60" s="371" t="str">
        <f>$B60</f>
        <v>PBSLBE</v>
      </c>
      <c r="OJ60" s="449">
        <f>SUMIF(OJ$18:OJ$52,$B60,OP$18:OP$52)-OK60</f>
        <v>0</v>
      </c>
      <c r="OK60" s="370">
        <f>SUMPRODUCT(($C$18:$C$48="Sunday")*(OJ$18:OJ$48=$B60)*(OP$18:OP$48))</f>
        <v>0</v>
      </c>
      <c r="OL60" s="449">
        <f>SUMIF(OJ$53:OJ$54,$B60,OP$53:OP$54)</f>
        <v>0</v>
      </c>
      <c r="OM60" s="5"/>
      <c r="ON60" s="5"/>
      <c r="OO60" s="5"/>
      <c r="OP60" s="5"/>
      <c r="OQ60" s="371" t="str">
        <f>$B60</f>
        <v>PBSLBE</v>
      </c>
      <c r="OR60" s="449">
        <f>SUMIF(OR$18:OR$52,$B60,OX$18:OX$52)-OS60</f>
        <v>0</v>
      </c>
      <c r="OS60" s="370">
        <f>SUMPRODUCT(($C$18:$C$48="Sunday")*(OR$18:OR$48=$B60)*(OX$18:OX$48))</f>
        <v>0</v>
      </c>
      <c r="OT60" s="449">
        <f>SUMIF(OR$53:OR$54,$B60,OX$53:OX$54)</f>
        <v>0</v>
      </c>
      <c r="OU60" s="5"/>
      <c r="OV60" s="5"/>
      <c r="OW60" s="5"/>
      <c r="OX60" s="5"/>
      <c r="OY60" s="371"/>
      <c r="OZ60" s="449">
        <f>SUMIF(OZ$18:OZ$52,$B60,PF$18:PF$52)-PA60</f>
        <v>0</v>
      </c>
      <c r="PA60" s="370">
        <f>SUMPRODUCT(($C$18:$C$48="Sunday")*(OZ$18:OZ$48=$B60)*(PF$18:PF$48))</f>
        <v>0</v>
      </c>
      <c r="PB60" s="449">
        <f>SUMIF(OZ$53:OZ$54,$B60,PF$53:PF$54)</f>
        <v>0</v>
      </c>
      <c r="PC60" s="5"/>
      <c r="PD60" s="5"/>
      <c r="PE60" s="5"/>
      <c r="PF60" s="5"/>
      <c r="PG60" s="449">
        <f>SUMIF(PG$18:PG$52,$B60,PM$18:PM$52)-PH60</f>
        <v>0</v>
      </c>
      <c r="PH60" s="370">
        <f>SUMPRODUCT(($C$18:$C$48="Sunday")*(PG$18:PG$48=$B60)*(PM$18:PM$48))</f>
        <v>0</v>
      </c>
      <c r="PI60" s="449">
        <f>SUMIF(PG$53:PG$54,$B60,PM$53:PM$54)</f>
        <v>0</v>
      </c>
      <c r="PJ60" s="371" t="str">
        <f>$B60</f>
        <v>PBSLBE</v>
      </c>
      <c r="PK60" s="482">
        <f>PG60+OZ60</f>
        <v>0</v>
      </c>
      <c r="PL60" s="381">
        <f>PH60+PA60</f>
        <v>0</v>
      </c>
      <c r="PM60" s="483">
        <f>PI60+PB60</f>
        <v>0</v>
      </c>
      <c r="PN60" s="371"/>
      <c r="PO60" s="449">
        <f>SUMIF(PO$18:PO$52,$B60,PU$18:PU$52)-PP60</f>
        <v>0</v>
      </c>
      <c r="PP60" s="370">
        <f>SUMPRODUCT(($C$18:$C$48="Sunday")*(PO$18:PO$48=$B60)*(PU$18:PU$48))</f>
        <v>0</v>
      </c>
      <c r="PQ60" s="449">
        <f>SUMIF(PO$53:PO$54,$B60,PU$53:PU$54)</f>
        <v>0</v>
      </c>
      <c r="PR60" s="5"/>
      <c r="PS60" s="5"/>
      <c r="PT60" s="5"/>
      <c r="PU60" s="5"/>
      <c r="PV60" s="449">
        <f>SUMIF(PV$18:PV$52,$B60,QB$18:QB$52)-PW60</f>
        <v>0</v>
      </c>
      <c r="PW60" s="370">
        <f>SUMPRODUCT(($C$18:$C$48="Sunday")*(PV$18:PV$48=$B60)*(QB$18:QB$48))</f>
        <v>0</v>
      </c>
      <c r="PX60" s="449">
        <f>SUMIF(PV$53:PV$54,$B60,QB$53:QB$54)</f>
        <v>0</v>
      </c>
      <c r="PY60" s="5"/>
      <c r="PZ60" s="5"/>
      <c r="QA60" s="5"/>
      <c r="QB60" s="5"/>
      <c r="QC60" s="449">
        <f>SUMIF(QC$18:QC$52,$B60,QI$18:QI$52)-QD60</f>
        <v>0</v>
      </c>
      <c r="QD60" s="370">
        <f>SUMPRODUCT(($C$18:$C$48="Sunday")*(QC$18:QC$48=$B60)*(QI$18:QI$48))</f>
        <v>0</v>
      </c>
      <c r="QE60" s="449">
        <f>SUMIF(QC$53:QC$54,$B60,QI$53:QI$54)</f>
        <v>0</v>
      </c>
      <c r="QF60" s="371" t="str">
        <f>$B60</f>
        <v>PBSLBE</v>
      </c>
      <c r="QG60" s="482">
        <f>QC60+PV60+PO60</f>
        <v>0</v>
      </c>
      <c r="QH60" s="381">
        <f>QD60+PW60+PP60</f>
        <v>0</v>
      </c>
      <c r="QI60" s="483">
        <f>QE60+PX60+PQ60</f>
        <v>0</v>
      </c>
      <c r="QJ60" s="371"/>
      <c r="QK60" s="449">
        <f>SUMIF(QK$18:QK$52,$B60,QQ$18:QQ$52)-QL60</f>
        <v>0</v>
      </c>
      <c r="QL60" s="370">
        <f>SUMPRODUCT(($C$18:$C$48="Sunday")*(QK$18:QK$48=$B60)*(QQ$18:QQ$48))</f>
        <v>0</v>
      </c>
      <c r="QM60" s="449">
        <f>SUMIF(QK$53:QK$54,$B60,QQ$53:QQ$54)</f>
        <v>0</v>
      </c>
      <c r="QN60" s="5"/>
      <c r="QO60" s="5"/>
      <c r="QP60" s="5"/>
      <c r="QQ60" s="5"/>
      <c r="QR60" s="449">
        <f>SUMIF(QR$18:QR$52,$B60,QX$18:QX$52)-QS60</f>
        <v>0</v>
      </c>
      <c r="QS60" s="370">
        <f>SUMPRODUCT(($C$18:$C$48="Sunday")*(QR$18:QR$48=$B60)*(QX$18:QX$48))</f>
        <v>0</v>
      </c>
      <c r="QT60" s="449">
        <f>SUMIF(QR$53:QR$54,$B60,QX$53:QX$54)</f>
        <v>0</v>
      </c>
      <c r="QU60" s="371" t="str">
        <f>$B60</f>
        <v>PBSLBE</v>
      </c>
      <c r="QV60" s="482">
        <f>QR60+QK60</f>
        <v>0</v>
      </c>
      <c r="QW60" s="381">
        <f>QS60+QL60</f>
        <v>0</v>
      </c>
      <c r="QX60" s="483">
        <f>QT60+QM60</f>
        <v>0</v>
      </c>
      <c r="QY60" s="371" t="str">
        <f>$B60</f>
        <v>PBSLBE</v>
      </c>
      <c r="QZ60" s="449">
        <f>SUMIF(QZ$18:QZ$52,$B60,RF$18:RF$52)-RA60</f>
        <v>0</v>
      </c>
      <c r="RA60" s="370">
        <f>SUMPRODUCT(($C$18:$C$48="Sunday")*(QZ$18:QZ$48=$B60)*(RF$18:RF$48))</f>
        <v>0</v>
      </c>
      <c r="RB60" s="449">
        <f>SUMIF(QZ$53:QZ$54,$B60,RF$53:RF$54)</f>
        <v>0</v>
      </c>
      <c r="RC60" s="5"/>
      <c r="RD60" s="5"/>
      <c r="RE60" s="5"/>
      <c r="RF60" s="5"/>
      <c r="RG60" s="371"/>
      <c r="RH60" s="449">
        <f>SUMIF(RH$18:RH$52,$B60,RN$18:RN$52)-RI60</f>
        <v>0</v>
      </c>
      <c r="RI60" s="370">
        <f>SUMPRODUCT(($C$18:$C$48="Sunday")*(RH$18:RH$48=$B60)*(RN$18:RN$48))</f>
        <v>0</v>
      </c>
      <c r="RJ60" s="449">
        <f>SUMIF(RH$53:RH$54,$B60,RN$53:RN$54)</f>
        <v>0</v>
      </c>
      <c r="RK60" s="5"/>
      <c r="RL60" s="5"/>
      <c r="RM60" s="5"/>
      <c r="RN60" s="5"/>
      <c r="RO60" s="449">
        <f>SUMIF(RO$18:RO$52,$B60,RU$18:RU$52)-RP60</f>
        <v>0</v>
      </c>
      <c r="RP60" s="370">
        <f>SUMPRODUCT(($C$18:$C$48="Sunday")*(RO$18:RO$48=$B60)*(RU$18:RU$48))</f>
        <v>0</v>
      </c>
      <c r="RQ60" s="449">
        <f>SUMIF(RO$53:RO$54,$B60,RU$53:RU$54)</f>
        <v>0</v>
      </c>
      <c r="RR60" s="371" t="str">
        <f>$B60</f>
        <v>PBSLBE</v>
      </c>
      <c r="RS60" s="482">
        <f>RO60+RH60</f>
        <v>0</v>
      </c>
      <c r="RT60" s="381">
        <f>RP60+RI60</f>
        <v>0</v>
      </c>
      <c r="RU60" s="483">
        <f>RQ60+RJ60</f>
        <v>0</v>
      </c>
      <c r="RV60" s="371" t="str">
        <f>$B60</f>
        <v>PBSLBE</v>
      </c>
      <c r="RW60" s="449">
        <f>SUMIF(RW$18:RW$52,$B60,SC$18:SC$52)-RX60</f>
        <v>0</v>
      </c>
      <c r="RX60" s="370">
        <f>SUMPRODUCT(($C$18:$C$48="Sunday")*(RW$18:RW$48=$B60)*(SC$18:SC$48))</f>
        <v>0</v>
      </c>
      <c r="RY60" s="449">
        <f>SUMIF(RW$53:RW$54,$B60,SC$53:SC$54)</f>
        <v>0</v>
      </c>
      <c r="RZ60" s="5"/>
      <c r="SA60" s="5"/>
      <c r="SB60" s="5"/>
      <c r="SC60" s="5"/>
      <c r="SD60" s="371"/>
      <c r="SE60" s="449">
        <f>SUMIF(SE$18:SE$52,$B60,SK$18:SK$52)-SF60</f>
        <v>0</v>
      </c>
      <c r="SF60" s="370">
        <f>SUMPRODUCT(($C$18:$C$48="Sunday")*(SE$18:SE$48=$B60)*(SK$18:SK$48))</f>
        <v>0</v>
      </c>
      <c r="SG60" s="449">
        <f>SUMIF(SE$53:SE$54,$B60,SK$53:SK$54)</f>
        <v>0</v>
      </c>
      <c r="SH60" s="5"/>
      <c r="SI60" s="5"/>
      <c r="SJ60" s="5"/>
      <c r="SK60" s="5"/>
      <c r="SL60" s="449">
        <f>SUMIF(SL$18:SL$52,$B60,SR$18:SR$52)-SM60</f>
        <v>0</v>
      </c>
      <c r="SM60" s="370">
        <f>SUMPRODUCT(($C$18:$C$48="Sunday")*(SL$18:SL$48=$B60)*(SR$18:SR$48))</f>
        <v>0</v>
      </c>
      <c r="SN60" s="449">
        <f>SUMIF(SL$53:SL$54,$B60,SR$53:SR$54)</f>
        <v>0</v>
      </c>
      <c r="SO60" s="5"/>
      <c r="SP60" s="5"/>
      <c r="SQ60" s="5"/>
      <c r="SR60" s="5"/>
      <c r="SS60" s="449">
        <f>SUMIF(SS$18:SS$52,$B60,SY$18:SY$52)-ST60</f>
        <v>0</v>
      </c>
      <c r="ST60" s="370">
        <f>SUMPRODUCT(($C$18:$C$48="Sunday")*(SS$18:SS$48=$B60)*(SY$18:SY$48))</f>
        <v>0</v>
      </c>
      <c r="SU60" s="449">
        <f>SUMIF(SS$53:SS$54,$B60,SY$53:SY$54)</f>
        <v>0</v>
      </c>
      <c r="SV60" s="5"/>
      <c r="SW60" s="5"/>
      <c r="SX60" s="5"/>
      <c r="SY60" s="5"/>
      <c r="SZ60" s="449">
        <f>SUMIF(SZ$18:SZ$52,$B60,TF$18:TF$52)-TA60</f>
        <v>0</v>
      </c>
      <c r="TA60" s="370">
        <f>SUMPRODUCT(($C$18:$C$48="Sunday")*(SZ$18:SZ$48=$B60)*(TF$18:TF$48))</f>
        <v>0</v>
      </c>
      <c r="TB60" s="449">
        <f>SUMIF(SZ$53:SZ$54,$B60,TF$53:TF$54)</f>
        <v>0</v>
      </c>
      <c r="TC60" s="5"/>
      <c r="TD60" s="5"/>
      <c r="TE60" s="5"/>
      <c r="TF60" s="5"/>
      <c r="TG60" s="449">
        <f>SUMIF(TG$18:TG$52,$B60,TM$18:TM$52)-TH60</f>
        <v>0</v>
      </c>
      <c r="TH60" s="370">
        <f>SUMPRODUCT(($C$18:$C$48="Sunday")*(TG$18:TG$48=$B60)*(TM$18:TM$48))</f>
        <v>0</v>
      </c>
      <c r="TI60" s="449">
        <f>SUMIF(TG$53:TG$54,$B60,TM$53:TM$54)</f>
        <v>0</v>
      </c>
      <c r="TJ60" s="5"/>
      <c r="TK60" s="5"/>
      <c r="TL60" s="5"/>
      <c r="TM60" s="5"/>
      <c r="TN60" s="449">
        <f>SUMIF(TN$18:TN$52,$B60,TT$18:TT$52)-TO60</f>
        <v>0</v>
      </c>
      <c r="TO60" s="370">
        <f>SUMPRODUCT(($C$18:$C$48="Sunday")*(TN$18:TN$48=$B60)*(TT$18:TT$48))</f>
        <v>0</v>
      </c>
      <c r="TP60" s="449">
        <f>SUMIF(TN$53:TN$54,$B60,TT$53:TT$54)</f>
        <v>0</v>
      </c>
      <c r="TQ60" s="5"/>
      <c r="TR60" s="5"/>
      <c r="TS60" s="5"/>
      <c r="TT60" s="5"/>
      <c r="TU60" s="449">
        <f>SUMIF(TU$18:TU$52,$B60,UA$18:UA$52)-TV60</f>
        <v>0</v>
      </c>
      <c r="TV60" s="370">
        <f>SUMPRODUCT(($C$18:$C$48="Sunday")*(TU$18:TU$48=$B60)*(UA$18:UA$48))</f>
        <v>0</v>
      </c>
      <c r="TW60" s="449">
        <f>SUMIF(TU$53:TU$54,$B60,UA$53:UA$54)</f>
        <v>0</v>
      </c>
      <c r="TX60" s="371" t="str">
        <f>$B60</f>
        <v>PBSLBE</v>
      </c>
      <c r="TY60" s="482">
        <f>TU60+TN60+TG60+SZ60+SS60+SL60+SE60</f>
        <v>0</v>
      </c>
      <c r="TZ60" s="381">
        <f>TV60+TO60+TH60+TA60+ST60+SM60+SF60</f>
        <v>0</v>
      </c>
      <c r="UA60" s="483">
        <f>TW60+TP60+TI60+TB60+SU60+SN60+SG60</f>
        <v>0</v>
      </c>
      <c r="UB60" s="371" t="str">
        <f>$B60</f>
        <v>PBSLBE</v>
      </c>
      <c r="UC60" s="449">
        <f>SUMIF(UC$18:UC$52,$B60,UI$18:UI$52)-UD60</f>
        <v>0</v>
      </c>
      <c r="UD60" s="370">
        <f>SUMPRODUCT(($C$18:$C$48="Sunday")*(UC$18:UC$48=$B60)*(UI$18:UI$48))</f>
        <v>0</v>
      </c>
      <c r="UE60" s="449">
        <f>SUMIF(UC$53:UC$54,$B60,UI$53:UI$54)</f>
        <v>0</v>
      </c>
      <c r="UF60" s="5"/>
      <c r="UG60" s="5"/>
      <c r="UH60" s="5"/>
      <c r="UI60" s="5"/>
      <c r="UJ60" s="371" t="str">
        <f>$B60</f>
        <v>PBSLBE</v>
      </c>
      <c r="UK60" s="449">
        <f>SUMIF(UK$18:UK$52,$B60,UQ$18:UQ$52)-UL60</f>
        <v>0</v>
      </c>
      <c r="UL60" s="370">
        <f>SUMPRODUCT(($C$18:$C$48="Sunday")*(UK$18:UK$48=$B60)*(UQ$18:UQ$48))</f>
        <v>0</v>
      </c>
      <c r="UM60" s="449">
        <f>SUMIF(UK$53:UK$54,$B60,UQ$53:UQ$54)</f>
        <v>0</v>
      </c>
      <c r="UN60" s="5"/>
      <c r="UO60" s="5"/>
      <c r="UP60" s="5"/>
      <c r="UQ60" s="5"/>
      <c r="UR60" s="371" t="str">
        <f>$B60</f>
        <v>PBSLBE</v>
      </c>
      <c r="US60" s="449">
        <f>SUMIF(US$18:US$52,$B60,UY$18:UY$52)-UT60</f>
        <v>0</v>
      </c>
      <c r="UT60" s="370">
        <f>SUMPRODUCT(($C$18:$C$48="Sunday")*(US$18:US$48=$B60)*(UY$18:UY$48))</f>
        <v>0</v>
      </c>
      <c r="UU60" s="449">
        <f>SUMIF(US$53:US$54,$B60,UY$53:UY$54)</f>
        <v>0</v>
      </c>
      <c r="UV60" s="5"/>
      <c r="UW60" s="5"/>
      <c r="UX60" s="5"/>
      <c r="UY60" s="5"/>
      <c r="UZ60" s="371" t="str">
        <f>$B60</f>
        <v>PBSLBE</v>
      </c>
      <c r="VA60" s="449">
        <f>SUMIF(VA$18:VA$52,$B60,VG$18:VG$52)-VB60</f>
        <v>0</v>
      </c>
      <c r="VB60" s="370">
        <f>SUMPRODUCT(($C$18:$C$48="Sunday")*(VA$18:VA$48=$B60)*(VG$18:VG$48))</f>
        <v>0</v>
      </c>
      <c r="VC60" s="449">
        <f>SUMIF(VA$53:VA$54,$B60,VG$53:VG$54)</f>
        <v>0</v>
      </c>
      <c r="VD60" s="5"/>
      <c r="VE60" s="5"/>
      <c r="VF60" s="5"/>
      <c r="VG60" s="5"/>
      <c r="VH60" s="371" t="str">
        <f>$B60</f>
        <v>PBSLBE</v>
      </c>
      <c r="VI60" s="449">
        <f t="shared" ref="VI60:VI73" si="167">SUMIF(VI$18:VI$52,$B60,VO$18:VO$52)-VJ60</f>
        <v>0</v>
      </c>
      <c r="VJ60" s="370">
        <f t="shared" ref="VJ60:VJ73" si="168">SUMPRODUCT(($C$18:$C$48="Sunday")*(VI$18:VI$48=$B60)*(VO$18:VO$48))</f>
        <v>0</v>
      </c>
      <c r="VK60" s="449">
        <f t="shared" ref="VK60:VK73" si="169">SUMIF(VI$53:VI$54,$B60,VO$53:VO$54)</f>
        <v>0</v>
      </c>
      <c r="VL60" s="5"/>
      <c r="VM60" s="5"/>
      <c r="VN60" s="5"/>
      <c r="VO60" s="5"/>
      <c r="VP60" s="371"/>
      <c r="VQ60" s="449">
        <f>SUMIF(VQ$18:VQ$52,$B60,VW$18:VW$52)-VR60</f>
        <v>0</v>
      </c>
      <c r="VR60" s="370">
        <f>SUMPRODUCT(($C$18:$C$48="Sunday")*(VQ$18:VQ$48=$B60)*(VW$18:VW$48))</f>
        <v>0</v>
      </c>
      <c r="VS60" s="449">
        <f>SUMIF(VQ$53:VQ$54,$B60,VW$53:VW$54)</f>
        <v>0</v>
      </c>
      <c r="VT60" s="5"/>
      <c r="VU60" s="5"/>
      <c r="VV60" s="5"/>
      <c r="VW60" s="5"/>
      <c r="VX60" s="449">
        <f>SUMIF(VX$18:VX$52,$B60,WD$18:WD$52)-VY60</f>
        <v>0</v>
      </c>
      <c r="VY60" s="370">
        <f>SUMPRODUCT(($C$18:$C$48="Sunday")*(VX$18:VX$48=$B60)*(WD$18:WD$48))</f>
        <v>0</v>
      </c>
      <c r="VZ60" s="449">
        <f>SUMIF(VX$53:VX$54,$B60,WD$53:WD$54)</f>
        <v>0</v>
      </c>
      <c r="WA60" s="371" t="str">
        <f>$B60</f>
        <v>PBSLBE</v>
      </c>
      <c r="WB60" s="482">
        <f>VX60+VQ60</f>
        <v>0</v>
      </c>
      <c r="WC60" s="381">
        <f>VY60+VR60</f>
        <v>0</v>
      </c>
      <c r="WD60" s="483">
        <f>VZ60+VS60</f>
        <v>0</v>
      </c>
      <c r="WE60" s="371" t="str">
        <f>$B60</f>
        <v>PBSLBE</v>
      </c>
      <c r="WF60" s="449">
        <f>SUMIF(WF$18:WF$52,$B60,WL$18:WL$52)-WG60</f>
        <v>0</v>
      </c>
      <c r="WG60" s="370">
        <f>SUMPRODUCT(($C$18:$C$48="Sunday")*(WF$18:WF$48=$B60)*(WL$18:WL$48))</f>
        <v>0</v>
      </c>
      <c r="WH60" s="449">
        <f>SUMIF(WF$53:WF$54,$B60,WL$53:WL$54)</f>
        <v>0</v>
      </c>
      <c r="WI60" s="5"/>
      <c r="WJ60" s="5"/>
      <c r="WK60" s="5"/>
      <c r="WL60" s="5"/>
      <c r="WM60" s="371" t="str">
        <f>$B60</f>
        <v>PBSLBE</v>
      </c>
      <c r="WN60" s="449">
        <f>SUMIF(WN$18:WN$52,$B60,WT$18:WT$52)-WO60</f>
        <v>0</v>
      </c>
      <c r="WO60" s="370">
        <f>SUMPRODUCT(($C$18:$C$48="Sunday")*(WN$18:WN$48=$B60)*(WT$18:WT$48))</f>
        <v>0</v>
      </c>
      <c r="WP60" s="449">
        <f>SUMIF(WN$53:WN$54,$B60,WT$53:WT$54)</f>
        <v>0</v>
      </c>
      <c r="WQ60" s="5"/>
      <c r="WR60" s="5"/>
      <c r="WS60" s="5"/>
      <c r="WT60" s="5"/>
      <c r="WU60" s="371" t="str">
        <f>$B60</f>
        <v>PBSLBE</v>
      </c>
      <c r="WV60" s="449">
        <f>SUMIF(WV$18:WV$52,$B60,XB$18:XB$52)-WW60</f>
        <v>0</v>
      </c>
      <c r="WW60" s="370">
        <f>SUMPRODUCT(($C$18:$C$48="Sunday")*(WV$18:WV$48=$B60)*(XB$18:XB$48))</f>
        <v>0</v>
      </c>
      <c r="WX60" s="449">
        <f>SUMIF(WV$53:WV$54,$B60,XB$53:XB$54)</f>
        <v>0</v>
      </c>
      <c r="WY60" s="5"/>
      <c r="WZ60" s="5"/>
      <c r="XA60" s="5"/>
      <c r="XB60" s="5"/>
      <c r="XC60" s="371" t="str">
        <f>$B60</f>
        <v>PBSLBE</v>
      </c>
      <c r="XD60" s="16">
        <f>WV60+WN60+WF60+WB60+VI60+VA60+US60+UK60+UC60+TY60+RW60+RS60+QZ60+QV60+QG60+PK60+OR60+OJ60+OB60+NX60+NE60+MW60+MS60+MD60+JU60+JM60+JE60+IW60+IO60+IG60+HY60+HQ60+HI60+HA60+GW60+FP60+FH60+EZ60+ER60+EJ60+EB60+DT60+DL60+CV60+DD60+CN60+CF60+BX60+BP60+BL60+AW60+AD60+V60+N60</f>
        <v>0</v>
      </c>
      <c r="XE60" s="16">
        <f>WW60+WO60+WG60+WC60+VJ60+VB60+UT60+UL60+UD60+TZ60+RX60+RT60+RA60+QW60+QH60+PL60+OS60+OK60+OC60+NY60+NF60+MX60+MT60+ME60+JV60+JN60+JF60+IX60+IP60+IH60+HZ60+HR60+HJ60+HB60+GX60+FQ60+FI60+FA60+ES60+EK60+EC60+DU60+DM60+CW60+DE60+CO60+CG60+BY60+BQ60+BM60+AX60+AE60+W60+O60</f>
        <v>0</v>
      </c>
      <c r="XF60" s="16">
        <f>WX60+WP60+WH60+WD60+VK60+VC60+UU60+UM60+UE60+UA60+RY60+RU60+RB60+QX60+QI60+PM60+OT60+OL60+OD60+NZ60+NG60+MY60+MU60+MF60+JW60+JO60+JG60+IY60+IQ60+II60+IA60+HS60+HK60+HC60+GY60+FR60+FJ60+FB60+ET60+EL60+ED60+DV60+DN60+CX60+DF60+CP60+CH60+BZ60+BR60+BN60+AY60+AF60+X60+P60</f>
        <v>0</v>
      </c>
    </row>
    <row r="61" spans="1:630" outlineLevel="2" x14ac:dyDescent="0.25">
      <c r="A61" s="5"/>
      <c r="B61" s="5" t="s">
        <v>226</v>
      </c>
      <c r="C61" s="5" t="s">
        <v>1940</v>
      </c>
      <c r="D61" s="5" t="s">
        <v>5</v>
      </c>
      <c r="E61" s="203" t="str">
        <f t="shared" ref="E61:E73" si="170">$B61</f>
        <v>PBSLDJ</v>
      </c>
      <c r="F61" s="5">
        <f t="shared" ref="F61:F73" si="171">SUMIF(F$18:F$52,$B61,L$18:L$52)-G61</f>
        <v>16</v>
      </c>
      <c r="G61" s="34">
        <f t="shared" ref="G61:G73" si="172">SUMPRODUCT(($C$18:$C$48="Sunday")*(F$18:F$48=$B61)*(L$18:L$48))</f>
        <v>0</v>
      </c>
      <c r="H61" s="5">
        <f t="shared" ref="H61:H73" si="173">SUMIF(F$53:F$54,$B61,L$53:L$54)</f>
        <v>0</v>
      </c>
      <c r="I61" s="5"/>
      <c r="J61" s="5"/>
      <c r="K61" s="5"/>
      <c r="L61" s="5"/>
      <c r="M61" s="371" t="str">
        <f t="shared" ref="M61:M73" si="174">$B61</f>
        <v>PBSLDJ</v>
      </c>
      <c r="N61" s="449">
        <f t="shared" ref="N61:N73" si="175">SUMIF(N$18:N$52,$B61,T$18:T$52)-O61</f>
        <v>0</v>
      </c>
      <c r="O61" s="370">
        <f t="shared" ref="O61:O73" si="176">SUMPRODUCT(($C$18:$C$48="Sunday")*(N$18:N$48=$B61)*(T$18:T$48))</f>
        <v>0</v>
      </c>
      <c r="P61" s="449">
        <f t="shared" ref="P61:P73" si="177">SUMIF(N$53:N$54,$B61,T$53:T$54)</f>
        <v>0</v>
      </c>
      <c r="Q61" s="5"/>
      <c r="R61" s="5"/>
      <c r="S61" s="5"/>
      <c r="T61" s="5"/>
      <c r="U61" s="371" t="str">
        <f t="shared" ref="U61:U73" si="178">$B61</f>
        <v>PBSLDJ</v>
      </c>
      <c r="V61" s="449">
        <f t="shared" ref="V61:V73" si="179">SUMIF(V$18:V$52,$B61,AB$18:AB$52)-W61</f>
        <v>0</v>
      </c>
      <c r="W61" s="370">
        <f t="shared" ref="W61:W73" si="180">SUMPRODUCT(($C$18:$C$48="Sunday")*(V$18:V$48=$B61)*(AB$18:AB$48))</f>
        <v>0</v>
      </c>
      <c r="X61" s="449">
        <f t="shared" ref="X61:X73" si="181">SUMIF(V$53:V$54,$B61,AB$53:AB$54)</f>
        <v>0</v>
      </c>
      <c r="Y61" s="5"/>
      <c r="Z61" s="5"/>
      <c r="AA61" s="5"/>
      <c r="AB61" s="5"/>
      <c r="AC61" s="371" t="str">
        <f t="shared" ref="AC61:AC73" si="182">$B61</f>
        <v>PBSLDJ</v>
      </c>
      <c r="AD61" s="449">
        <f t="shared" ref="AD61:AD73" si="183">SUMIF(AD$18:AD$52,$B61,AJ$18:AJ$52)-AE61</f>
        <v>0</v>
      </c>
      <c r="AE61" s="370">
        <f t="shared" ref="AE61:AE73" si="184">SUMPRODUCT(($C$18:$C$48="Sunday")*(AD$18:AD$48=$B61)*(AJ$18:AJ$48))</f>
        <v>0</v>
      </c>
      <c r="AF61" s="449">
        <f t="shared" ref="AF61:AF73" si="185">SUMIF(AD$53:AD$54,$B61,AJ$53:AJ$54)</f>
        <v>0</v>
      </c>
      <c r="AG61" s="5"/>
      <c r="AH61" s="5"/>
      <c r="AI61" s="5"/>
      <c r="AJ61" s="5"/>
      <c r="AK61" s="371"/>
      <c r="AL61" s="449">
        <f t="shared" ref="AL61:AL73" si="186">SUMIF(AL$18:AL$52,$B61,AR$18:AR$52)-AM61</f>
        <v>0</v>
      </c>
      <c r="AM61" s="370">
        <f t="shared" ref="AM61:AM73" si="187">SUMPRODUCT(($C$18:$C$48="Sunday")*(AL$18:AL$48=$B61)*(AR$18:AR$48))</f>
        <v>0</v>
      </c>
      <c r="AN61" s="449">
        <f t="shared" ref="AN61:AN73" si="188">SUMIF(AL$53:AL$54,$B61,AR$53:AR$54)</f>
        <v>0</v>
      </c>
      <c r="AO61" s="5"/>
      <c r="AP61" s="5"/>
      <c r="AQ61" s="5"/>
      <c r="AR61" s="5"/>
      <c r="AS61" s="449">
        <f t="shared" ref="AS61:AS73" si="189">SUMIF(AS$18:AS$52,$B61,AY$18:AY$52)-AT61</f>
        <v>0</v>
      </c>
      <c r="AT61" s="370">
        <f t="shared" ref="AT61:AT73" si="190">SUMPRODUCT(($C$18:$C$48="Sunday")*(AS$18:AS$48=$B61)*(AY$18:AY$48))</f>
        <v>0</v>
      </c>
      <c r="AU61" s="449">
        <f t="shared" ref="AU61:AU73" si="191">SUMIF(AS$53:AS$54,$B61,AY$53:AY$54)</f>
        <v>0</v>
      </c>
      <c r="AV61" s="371" t="str">
        <f t="shared" ref="AV61:AV73" si="192">$B61</f>
        <v>PBSLDJ</v>
      </c>
      <c r="AW61" s="482">
        <f t="shared" ref="AW61:AW74" si="193">AS61+AL61</f>
        <v>0</v>
      </c>
      <c r="AX61" s="381">
        <f t="shared" ref="AX61:AX74" si="194">AT61+AM61</f>
        <v>0</v>
      </c>
      <c r="AY61" s="483">
        <f t="shared" ref="AY61:AY74" si="195">AU61+AN61</f>
        <v>0</v>
      </c>
      <c r="AZ61" s="371"/>
      <c r="BA61" s="449">
        <f t="shared" si="161"/>
        <v>0</v>
      </c>
      <c r="BB61" s="370">
        <f t="shared" si="162"/>
        <v>0</v>
      </c>
      <c r="BC61" s="449">
        <f t="shared" si="163"/>
        <v>0</v>
      </c>
      <c r="BD61" s="5"/>
      <c r="BE61" s="5"/>
      <c r="BF61" s="5"/>
      <c r="BG61" s="5"/>
      <c r="BH61" s="449">
        <f t="shared" ref="BH61:BH73" si="196">SUMIF(BH$18:BH$52,$B61,BN$18:BN$52)-BI61</f>
        <v>0</v>
      </c>
      <c r="BI61" s="370">
        <f t="shared" ref="BI61:BI73" si="197">SUMPRODUCT(($C$18:$C$48="Sunday")*(BH$18:BH$48=$B61)*(BN$18:BN$48))</f>
        <v>0</v>
      </c>
      <c r="BJ61" s="449">
        <f t="shared" ref="BJ61:BJ73" si="198">SUMIF(BH$53:BH$54,$B61,BN$53:BN$54)</f>
        <v>0</v>
      </c>
      <c r="BK61" s="371" t="str">
        <f t="shared" ref="BK61:BK73" si="199">$B61</f>
        <v>PBSLDJ</v>
      </c>
      <c r="BL61" s="482">
        <f t="shared" ref="BL61:BL74" si="200">BH61+BA61</f>
        <v>0</v>
      </c>
      <c r="BM61" s="381">
        <f t="shared" ref="BM61:BM74" si="201">BI61+BB61</f>
        <v>0</v>
      </c>
      <c r="BN61" s="483">
        <f t="shared" ref="BN61:BN74" si="202">BJ61+BC61</f>
        <v>0</v>
      </c>
      <c r="BO61" s="371" t="str">
        <f t="shared" ref="BO61:BO73" si="203">$B61</f>
        <v>PBSLDJ</v>
      </c>
      <c r="BP61" s="449">
        <f t="shared" ref="BP61:BP73" si="204">SUMIF(BP$18:BP$52,$B61,BV$18:BV$52)-BQ61</f>
        <v>0</v>
      </c>
      <c r="BQ61" s="370">
        <f t="shared" ref="BQ61:BQ73" si="205">SUMPRODUCT(($C$18:$C$48="Sunday")*(BP$18:BP$48=$B61)*(BV$18:BV$48))</f>
        <v>0</v>
      </c>
      <c r="BR61" s="449">
        <f t="shared" ref="BR61:BR73" si="206">SUMIF(BP$53:BP$54,$B61,BV$53:BV$54)</f>
        <v>0</v>
      </c>
      <c r="BS61" s="5"/>
      <c r="BT61" s="5"/>
      <c r="BU61" s="5"/>
      <c r="BV61" s="5"/>
      <c r="BW61" s="371" t="str">
        <f t="shared" ref="BW61:BW73" si="207">$B61</f>
        <v>PBSLDJ</v>
      </c>
      <c r="BX61" s="449">
        <f t="shared" ref="BX61:BX73" si="208">SUMIF(BX$18:BX$52,$B61,CD$18:CD$52)-BY61</f>
        <v>0</v>
      </c>
      <c r="BY61" s="370">
        <f t="shared" ref="BY61:BY73" si="209">SUMPRODUCT(($C$18:$C$48="Sunday")*(BX$18:BX$48=$B61)*(CD$18:CD$48))</f>
        <v>0</v>
      </c>
      <c r="BZ61" s="449">
        <f t="shared" ref="BZ61:BZ73" si="210">SUMIF(BX$53:BX$54,$B61,CD$53:CD$54)</f>
        <v>0</v>
      </c>
      <c r="CA61" s="5"/>
      <c r="CB61" s="5"/>
      <c r="CC61" s="5"/>
      <c r="CD61" s="5"/>
      <c r="CE61" s="371" t="str">
        <f t="shared" ref="CE61:CE73" si="211">$B61</f>
        <v>PBSLDJ</v>
      </c>
      <c r="CF61" s="449">
        <f t="shared" ref="CF61:CF73" si="212">SUMIF(CF$18:CF$52,$B61,CL$18:CL$52)-CG61</f>
        <v>0</v>
      </c>
      <c r="CG61" s="370">
        <f t="shared" ref="CG61:CG73" si="213">SUMPRODUCT(($C$18:$C$48="Sunday")*(CF$18:CF$48=$B61)*(CL$18:CL$48))</f>
        <v>0</v>
      </c>
      <c r="CH61" s="449">
        <f t="shared" ref="CH61:CH73" si="214">SUMIF(CF$53:CF$54,$B61,CL$53:CL$54)</f>
        <v>0</v>
      </c>
      <c r="CI61" s="5"/>
      <c r="CJ61" s="5"/>
      <c r="CK61" s="5"/>
      <c r="CL61" s="5"/>
      <c r="CM61" s="371" t="str">
        <f t="shared" ref="CM61:CM73" si="215">$B61</f>
        <v>PBSLDJ</v>
      </c>
      <c r="CN61" s="449">
        <f t="shared" ref="CN61:CN73" si="216">SUMIF(CN$18:CN$52,$B61,CT$18:CT$52)-CO61</f>
        <v>0</v>
      </c>
      <c r="CO61" s="370">
        <f t="shared" ref="CO61:CO73" si="217">SUMPRODUCT(($C$18:$C$48="Sunday")*(CN$18:CN$48=$B61)*(CT$18:CT$48))</f>
        <v>0</v>
      </c>
      <c r="CP61" s="449">
        <f t="shared" ref="CP61:CP73" si="218">SUMIF(CN$53:CN$54,$B61,CT$53:CT$54)</f>
        <v>0</v>
      </c>
      <c r="CQ61" s="5"/>
      <c r="CR61" s="5"/>
      <c r="CS61" s="5"/>
      <c r="CT61" s="5"/>
      <c r="CU61" s="371" t="str">
        <f t="shared" ref="CU61:CU73" si="219">$B61</f>
        <v>PBSLDJ</v>
      </c>
      <c r="CV61" s="449">
        <f t="shared" ref="CV61:CV73" si="220">SUMIF(CV$18:CV$52,$B61,DB$18:DB$52)-CW61</f>
        <v>0</v>
      </c>
      <c r="CW61" s="370">
        <f t="shared" ref="CW61:CW73" si="221">SUMPRODUCT(($C$18:$C$48="Sunday")*(CV$18:CV$48=$B61)*(DB$18:DB$48))</f>
        <v>0</v>
      </c>
      <c r="CX61" s="449">
        <f t="shared" ref="CX61:CX73" si="222">SUMIF(CV$53:CV$54,$B61,DB$53:DB$54)</f>
        <v>0</v>
      </c>
      <c r="CY61" s="5"/>
      <c r="CZ61" s="5"/>
      <c r="DA61" s="5"/>
      <c r="DB61" s="5"/>
      <c r="DC61" s="371" t="str">
        <f t="shared" ref="DC61:DC73" si="223">$B61</f>
        <v>PBSLDJ</v>
      </c>
      <c r="DD61" s="449">
        <f t="shared" si="164"/>
        <v>0</v>
      </c>
      <c r="DE61" s="370">
        <f t="shared" si="165"/>
        <v>0</v>
      </c>
      <c r="DF61" s="449">
        <f t="shared" si="166"/>
        <v>0</v>
      </c>
      <c r="DG61" s="5"/>
      <c r="DH61" s="5"/>
      <c r="DI61" s="5"/>
      <c r="DJ61" s="5"/>
      <c r="DK61" s="371" t="str">
        <f t="shared" ref="DK61:DK73" si="224">$B61</f>
        <v>PBSLDJ</v>
      </c>
      <c r="DL61" s="449">
        <f t="shared" ref="DL61:DL73" si="225">SUMIF(DL$18:DL$52,$B61,DR$18:DR$52)-DM61</f>
        <v>0</v>
      </c>
      <c r="DM61" s="370">
        <f t="shared" ref="DM61:DM73" si="226">SUMPRODUCT(($C$18:$C$48="Sunday")*(DL$18:DL$48=$B61)*(DR$18:DR$48))</f>
        <v>0</v>
      </c>
      <c r="DN61" s="449">
        <f t="shared" ref="DN61:DN73" si="227">SUMIF(DL$53:DL$54,$B61,DR$53:DR$54)</f>
        <v>0</v>
      </c>
      <c r="DO61" s="5"/>
      <c r="DP61" s="5"/>
      <c r="DQ61" s="5"/>
      <c r="DR61" s="5"/>
      <c r="DS61" s="371" t="str">
        <f t="shared" ref="DS61:DS73" si="228">$B61</f>
        <v>PBSLDJ</v>
      </c>
      <c r="DT61" s="449">
        <f t="shared" ref="DT61:DT73" si="229">SUMIF(DT$18:DT$52,$B61,DZ$18:DZ$52)-DU61</f>
        <v>0</v>
      </c>
      <c r="DU61" s="370">
        <f t="shared" ref="DU61:DU73" si="230">SUMPRODUCT(($C$18:$C$48="Sunday")*(DT$18:DT$48=$B61)*(DZ$18:DZ$48))</f>
        <v>0</v>
      </c>
      <c r="DV61" s="449">
        <f t="shared" ref="DV61:DV73" si="231">SUMIF(DT$53:DT$54,$B61,DZ$53:DZ$54)</f>
        <v>0</v>
      </c>
      <c r="DW61" s="5"/>
      <c r="DX61" s="5"/>
      <c r="DY61" s="5"/>
      <c r="DZ61" s="5"/>
      <c r="EA61" s="371" t="str">
        <f t="shared" ref="EA61:EA73" si="232">$B61</f>
        <v>PBSLDJ</v>
      </c>
      <c r="EB61" s="449">
        <f t="shared" ref="EB61:EB73" si="233">SUMIF(EB$18:EB$52,$B61,EH$18:EH$52)-EC61</f>
        <v>0</v>
      </c>
      <c r="EC61" s="370">
        <f t="shared" ref="EC61:EC73" si="234">SUMPRODUCT(($C$18:$C$48="Sunday")*(EB$18:EB$48=$B61)*(EH$18:EH$48))</f>
        <v>0</v>
      </c>
      <c r="ED61" s="449">
        <f t="shared" ref="ED61:ED73" si="235">SUMIF(EB$53:EB$54,$B61,EH$53:EH$54)</f>
        <v>0</v>
      </c>
      <c r="EE61" s="5"/>
      <c r="EF61" s="5"/>
      <c r="EG61" s="5"/>
      <c r="EH61" s="5"/>
      <c r="EI61" s="371" t="str">
        <f t="shared" ref="EI61:EI73" si="236">$B61</f>
        <v>PBSLDJ</v>
      </c>
      <c r="EJ61" s="449">
        <f t="shared" ref="EJ61:EJ73" si="237">SUMIF(EJ$18:EJ$52,$B61,EP$18:EP$52)-EK61</f>
        <v>0</v>
      </c>
      <c r="EK61" s="370">
        <f t="shared" ref="EK61:EK73" si="238">SUMPRODUCT(($C$18:$C$48="Sunday")*(EJ$18:EJ$48=$B61)*(EP$18:EP$48))</f>
        <v>0</v>
      </c>
      <c r="EL61" s="449">
        <f t="shared" ref="EL61:EL73" si="239">SUMIF(EJ$53:EJ$54,$B61,EP$53:EP$54)</f>
        <v>0</v>
      </c>
      <c r="EM61" s="5"/>
      <c r="EN61" s="5"/>
      <c r="EO61" s="5"/>
      <c r="EP61" s="5"/>
      <c r="EQ61" s="371" t="str">
        <f t="shared" ref="EQ61:EQ73" si="240">$B61</f>
        <v>PBSLDJ</v>
      </c>
      <c r="ER61" s="449">
        <f t="shared" ref="ER61:ER73" si="241">SUMIF(ER$18:ER$52,$B61,EX$18:EX$52)-ES61</f>
        <v>0</v>
      </c>
      <c r="ES61" s="370">
        <f t="shared" ref="ES61:ES73" si="242">SUMPRODUCT(($C$18:$C$48="Sunday")*(ER$18:ER$48=$B61)*(EX$18:EX$48))</f>
        <v>0</v>
      </c>
      <c r="ET61" s="449">
        <f t="shared" ref="ET61:ET73" si="243">SUMIF(ER$53:ER$54,$B61,EX$53:EX$54)</f>
        <v>0</v>
      </c>
      <c r="EU61" s="5"/>
      <c r="EV61" s="5"/>
      <c r="EW61" s="5"/>
      <c r="EX61" s="5"/>
      <c r="EY61" s="371" t="str">
        <f t="shared" ref="EY61:EY73" si="244">$B61</f>
        <v>PBSLDJ</v>
      </c>
      <c r="EZ61" s="449">
        <f t="shared" ref="EZ61:EZ73" si="245">SUMIF(EZ$18:EZ$52,$B61,FF$18:FF$52)-FA61</f>
        <v>0</v>
      </c>
      <c r="FA61" s="370">
        <f t="shared" ref="FA61:FA73" si="246">SUMPRODUCT(($C$18:$C$48="Sunday")*(EZ$18:EZ$48=$B61)*(FF$18:FF$48))</f>
        <v>0</v>
      </c>
      <c r="FB61" s="449">
        <f t="shared" ref="FB61:FB73" si="247">SUMIF(EZ$53:EZ$54,$B61,FF$53:FF$54)</f>
        <v>0</v>
      </c>
      <c r="FC61" s="5"/>
      <c r="FD61" s="5"/>
      <c r="FE61" s="5"/>
      <c r="FF61" s="5"/>
      <c r="FG61" s="371" t="str">
        <f t="shared" ref="FG61:FG73" si="248">$B61</f>
        <v>PBSLDJ</v>
      </c>
      <c r="FH61" s="449">
        <f t="shared" ref="FH61:FH73" si="249">SUMIF(FH$18:FH$52,$B61,FN$18:FN$52)-FI61</f>
        <v>0</v>
      </c>
      <c r="FI61" s="370">
        <f t="shared" ref="FI61:FI73" si="250">SUMPRODUCT(($C$18:$C$48="Sunday")*(FH$18:FH$48=$B61)*(FN$18:FN$48))</f>
        <v>0</v>
      </c>
      <c r="FJ61" s="449">
        <f t="shared" ref="FJ61:FJ73" si="251">SUMIF(FH$53:FH$54,$B61,FN$53:FN$54)</f>
        <v>0</v>
      </c>
      <c r="FK61" s="5"/>
      <c r="FL61" s="5"/>
      <c r="FM61" s="5"/>
      <c r="FN61" s="5"/>
      <c r="FO61" s="371" t="str">
        <f t="shared" ref="FO61:FO73" si="252">$B61</f>
        <v>PBSLDJ</v>
      </c>
      <c r="FP61" s="449">
        <f t="shared" ref="FP61:FP73" si="253">SUMIF(FP$18:FP$52,$B61,FV$18:FV$52)-FQ61</f>
        <v>0</v>
      </c>
      <c r="FQ61" s="370">
        <f t="shared" ref="FQ61:FQ73" si="254">SUMPRODUCT(($C$18:$C$48="Sunday")*(FP$18:FP$48=$B61)*(FV$18:FV$48))</f>
        <v>0</v>
      </c>
      <c r="FR61" s="449">
        <f t="shared" ref="FR61:FR73" si="255">SUMIF(FP$53:FP$54,$B61,FV$53:FV$54)</f>
        <v>0</v>
      </c>
      <c r="FS61" s="5"/>
      <c r="FT61" s="5"/>
      <c r="FU61" s="5"/>
      <c r="FV61" s="5"/>
      <c r="FW61" s="371"/>
      <c r="FX61" s="449">
        <f t="shared" ref="FX61:FX73" si="256">SUMIF(FX$18:FX$52,$B61,GD$18:GD$52)-FY61</f>
        <v>0</v>
      </c>
      <c r="FY61" s="370">
        <f t="shared" ref="FY61:FY73" si="257">SUMPRODUCT(($C$18:$C$48="Sunday")*(FX$18:FX$48=$B61)*(GD$18:GD$48))</f>
        <v>0</v>
      </c>
      <c r="FZ61" s="449">
        <f t="shared" ref="FZ61:FZ73" si="258">SUMIF(FX$53:FX$54,$B61,GD$53:GD$54)</f>
        <v>0</v>
      </c>
      <c r="GA61" s="5"/>
      <c r="GB61" s="5"/>
      <c r="GC61" s="5"/>
      <c r="GD61" s="5"/>
      <c r="GE61" s="449">
        <f t="shared" ref="GE61:GE73" si="259">SUMIF(GE$18:GE$52,$B61,GK$18:GK$52)-GF61</f>
        <v>0</v>
      </c>
      <c r="GF61" s="370">
        <f t="shared" ref="GF61:GF73" si="260">SUMPRODUCT(($C$18:$C$48="Sunday")*(GE$18:GE$48=$B61)*(GK$18:GK$48))</f>
        <v>0</v>
      </c>
      <c r="GG61" s="449">
        <f t="shared" ref="GG61:GG73" si="261">SUMIF(GE$53:GE$54,$B61,GK$53:GK$54)</f>
        <v>0</v>
      </c>
      <c r="GH61" s="5"/>
      <c r="GI61" s="5"/>
      <c r="GJ61" s="5"/>
      <c r="GK61" s="5"/>
      <c r="GL61" s="449">
        <f t="shared" ref="GL61:GL73" si="262">SUMIF(GL$18:GL$52,$B61,GR$18:GR$52)-GM61</f>
        <v>0</v>
      </c>
      <c r="GM61" s="370">
        <f t="shared" ref="GM61:GM73" si="263">SUMPRODUCT(($C$18:$C$48="Sunday")*(GL$18:GL$48=$B61)*(GR$18:GR$48))</f>
        <v>0</v>
      </c>
      <c r="GN61" s="449">
        <f t="shared" ref="GN61:GN73" si="264">SUMIF(GL$53:GL$54,$B61,GR$53:GR$54)</f>
        <v>0</v>
      </c>
      <c r="GO61" s="5"/>
      <c r="GP61" s="5"/>
      <c r="GQ61" s="5"/>
      <c r="GR61" s="5"/>
      <c r="GS61" s="449">
        <f t="shared" ref="GS61:GS73" si="265">SUMIF(GS$18:GS$52,$B61,GY$18:GY$52)-GT61</f>
        <v>0</v>
      </c>
      <c r="GT61" s="370">
        <f t="shared" ref="GT61:GT73" si="266">SUMPRODUCT(($C$18:$C$48="Sunday")*(GS$18:GS$48=$B61)*(GY$18:GY$48))</f>
        <v>0</v>
      </c>
      <c r="GU61" s="449">
        <f t="shared" ref="GU61:GU73" si="267">SUMIF(GS$53:GS$54,$B61,GY$53:GY$54)</f>
        <v>0</v>
      </c>
      <c r="GV61" s="371" t="str">
        <f t="shared" ref="GV61:GV73" si="268">$B61</f>
        <v>PBSLDJ</v>
      </c>
      <c r="GW61" s="482">
        <f t="shared" ref="GW61:GW74" si="269">GS61+GL61+GE61+FX61</f>
        <v>0</v>
      </c>
      <c r="GX61" s="381">
        <f t="shared" ref="GX61:GX74" si="270">GT61+GM61+GF61+FY61</f>
        <v>0</v>
      </c>
      <c r="GY61" s="483">
        <f t="shared" ref="GY61:GY74" si="271">GU61+GN61+GG61+FZ61</f>
        <v>0</v>
      </c>
      <c r="GZ61" s="371" t="str">
        <f t="shared" ref="GZ61:GZ73" si="272">$B61</f>
        <v>PBSLDJ</v>
      </c>
      <c r="HA61" s="449">
        <f t="shared" ref="HA61:HA73" si="273">SUMIF(HA$18:HA$52,$B61,HG$18:HG$52)-HB61</f>
        <v>0</v>
      </c>
      <c r="HB61" s="370">
        <f t="shared" ref="HB61:HB73" si="274">SUMPRODUCT(($C$18:$C$48="Sunday")*(HA$18:HA$48=$B61)*(HG$18:HG$48))</f>
        <v>0</v>
      </c>
      <c r="HC61" s="449">
        <f t="shared" ref="HC61:HC73" si="275">SUMIF(HA$53:HA$54,$B61,HG$53:HG$54)</f>
        <v>0</v>
      </c>
      <c r="HD61" s="5"/>
      <c r="HE61" s="5"/>
      <c r="HF61" s="5"/>
      <c r="HG61" s="5"/>
      <c r="HH61" s="371" t="str">
        <f t="shared" ref="HH61:HH73" si="276">$B61</f>
        <v>PBSLDJ</v>
      </c>
      <c r="HI61" s="449">
        <f t="shared" ref="HI61:HI73" si="277">SUMIF(HI$18:HI$52,$B61,HO$18:HO$52)-HJ61</f>
        <v>0</v>
      </c>
      <c r="HJ61" s="370">
        <f t="shared" ref="HJ61:HJ73" si="278">SUMPRODUCT(($C$18:$C$48="Sunday")*(HI$18:HI$48=$B61)*(HO$18:HO$48))</f>
        <v>0</v>
      </c>
      <c r="HK61" s="449">
        <f t="shared" ref="HK61:HK73" si="279">SUMIF(HI$53:HI$54,$B61,HO$53:HO$54)</f>
        <v>0</v>
      </c>
      <c r="HL61" s="5"/>
      <c r="HM61" s="5"/>
      <c r="HN61" s="5"/>
      <c r="HO61" s="5"/>
      <c r="HP61" s="371" t="str">
        <f t="shared" ref="HP61:HP73" si="280">$B61</f>
        <v>PBSLDJ</v>
      </c>
      <c r="HQ61" s="449">
        <f t="shared" ref="HQ61:HQ73" si="281">SUMIF(HQ$18:HQ$52,$B61,HW$18:HW$52)-HR61</f>
        <v>0</v>
      </c>
      <c r="HR61" s="370">
        <f t="shared" ref="HR61:HR73" si="282">SUMPRODUCT(($C$18:$C$48="Sunday")*(HQ$18:HQ$48=$B61)*(HW$18:HW$48))</f>
        <v>0</v>
      </c>
      <c r="HS61" s="449">
        <f t="shared" ref="HS61:HS73" si="283">SUMIF(HQ$53:HQ$54,$B61,HW$53:HW$54)</f>
        <v>0</v>
      </c>
      <c r="HT61" s="5"/>
      <c r="HU61" s="5"/>
      <c r="HV61" s="5"/>
      <c r="HW61" s="5"/>
      <c r="HX61" s="371" t="str">
        <f t="shared" ref="HX61:HX73" si="284">$B61</f>
        <v>PBSLDJ</v>
      </c>
      <c r="HY61" s="449">
        <f t="shared" ref="HY61:HY73" si="285">SUMIF(HY$18:HY$52,$B61,IE$18:IE$52)-HZ61</f>
        <v>0</v>
      </c>
      <c r="HZ61" s="370">
        <f t="shared" ref="HZ61:HZ73" si="286">SUMPRODUCT(($C$18:$C$48="Sunday")*(HY$18:HY$48=$B61)*(IE$18:IE$48))</f>
        <v>0</v>
      </c>
      <c r="IA61" s="449">
        <f t="shared" ref="IA61:IA73" si="287">SUMIF(HY$53:HY$54,$B61,IE$53:IE$54)</f>
        <v>0</v>
      </c>
      <c r="IB61" s="5"/>
      <c r="IC61" s="5"/>
      <c r="ID61" s="5"/>
      <c r="IE61" s="5"/>
      <c r="IF61" s="371" t="str">
        <f t="shared" ref="IF61:IF73" si="288">$B61</f>
        <v>PBSLDJ</v>
      </c>
      <c r="IG61" s="449">
        <f t="shared" ref="IG61:IG73" si="289">SUMIF(IG$18:IG$52,$B61,IM$18:IM$52)-IH61</f>
        <v>0</v>
      </c>
      <c r="IH61" s="370">
        <f t="shared" ref="IH61:IH73" si="290">SUMPRODUCT(($C$18:$C$48="Sunday")*(IG$18:IG$48=$B61)*(IM$18:IM$48))</f>
        <v>0</v>
      </c>
      <c r="II61" s="449">
        <f t="shared" ref="II61:II73" si="291">SUMIF(IG$53:IG$54,$B61,IM$53:IM$54)</f>
        <v>0</v>
      </c>
      <c r="IJ61" s="5"/>
      <c r="IK61" s="5"/>
      <c r="IL61" s="5"/>
      <c r="IM61" s="5"/>
      <c r="IN61" s="371" t="str">
        <f t="shared" ref="IN61:IN73" si="292">$B61</f>
        <v>PBSLDJ</v>
      </c>
      <c r="IO61" s="449">
        <f t="shared" ref="IO61:IO73" si="293">SUMIF(IO$18:IO$52,$B61,IU$18:IU$52)-IP61</f>
        <v>0</v>
      </c>
      <c r="IP61" s="370">
        <f t="shared" ref="IP61:IP73" si="294">SUMPRODUCT(($C$18:$C$48="Sunday")*(IO$18:IO$48=$B61)*(IU$18:IU$48))</f>
        <v>0</v>
      </c>
      <c r="IQ61" s="449">
        <f t="shared" ref="IQ61:IQ73" si="295">SUMIF(IO$53:IO$54,$B61,IU$53:IU$54)</f>
        <v>0</v>
      </c>
      <c r="IR61" s="5"/>
      <c r="IS61" s="5"/>
      <c r="IT61" s="5"/>
      <c r="IU61" s="5"/>
      <c r="IV61" s="371" t="str">
        <f t="shared" ref="IV61:IV73" si="296">$B61</f>
        <v>PBSLDJ</v>
      </c>
      <c r="IW61" s="449">
        <f t="shared" ref="IW61:IW73" si="297">SUMIF(IW$18:IW$52,$B61,JC$18:JC$52)-IX61</f>
        <v>0</v>
      </c>
      <c r="IX61" s="370">
        <f t="shared" ref="IX61:IX73" si="298">SUMPRODUCT(($C$18:$C$48="Sunday")*(IW$18:IW$48=$B61)*(JC$18:JC$48))</f>
        <v>0</v>
      </c>
      <c r="IY61" s="449">
        <f t="shared" ref="IY61:IY73" si="299">SUMIF(IW$53:IW$54,$B61,JC$53:JC$54)</f>
        <v>0</v>
      </c>
      <c r="IZ61" s="5"/>
      <c r="JA61" s="5"/>
      <c r="JB61" s="5"/>
      <c r="JC61" s="5"/>
      <c r="JD61" s="371" t="str">
        <f t="shared" ref="JD61:JD73" si="300">$B61</f>
        <v>PBSLDJ</v>
      </c>
      <c r="JE61" s="449">
        <f t="shared" ref="JE61:JE73" si="301">SUMIF(JE$18:JE$52,$B61,JK$18:JK$52)-JF61</f>
        <v>0</v>
      </c>
      <c r="JF61" s="370">
        <f t="shared" ref="JF61:JF73" si="302">SUMPRODUCT(($C$18:$C$48="Sunday")*(JE$18:JE$48=$B61)*(JK$18:JK$48))</f>
        <v>0</v>
      </c>
      <c r="JG61" s="449">
        <f t="shared" ref="JG61:JG73" si="303">SUMIF(JE$53:JE$54,$B61,JK$53:JK$54)</f>
        <v>0</v>
      </c>
      <c r="JH61" s="5"/>
      <c r="JI61" s="5"/>
      <c r="JJ61" s="5"/>
      <c r="JK61" s="5"/>
      <c r="JL61" s="371" t="str">
        <f t="shared" ref="JL61:JL73" si="304">$B61</f>
        <v>PBSLDJ</v>
      </c>
      <c r="JM61" s="449">
        <f t="shared" ref="JM61:JM73" si="305">SUMIF(JM$18:JM$52,$B61,JS$18:JS$52)-JN61</f>
        <v>0</v>
      </c>
      <c r="JN61" s="370">
        <f t="shared" ref="JN61:JN73" si="306">SUMPRODUCT(($C$18:$C$48="Sunday")*(JM$18:JM$48=$B61)*(JS$18:JS$48))</f>
        <v>0</v>
      </c>
      <c r="JO61" s="449">
        <f t="shared" ref="JO61:JO73" si="307">SUMIF(JM$53:JM$54,$B61,JS$53:JS$54)</f>
        <v>0</v>
      </c>
      <c r="JP61" s="5"/>
      <c r="JQ61" s="5"/>
      <c r="JR61" s="5"/>
      <c r="JS61" s="5"/>
      <c r="JT61" s="371" t="str">
        <f t="shared" ref="JT61:JT73" si="308">$B61</f>
        <v>PBSLDJ</v>
      </c>
      <c r="JU61" s="449">
        <f t="shared" ref="JU61:JU73" si="309">SUMIF(JU$18:JU$52,$B61,KA$18:KA$52)-JV61</f>
        <v>0</v>
      </c>
      <c r="JV61" s="370">
        <f t="shared" ref="JV61:JV73" si="310">SUMPRODUCT(($C$18:$C$48="Sunday")*(JU$18:JU$48=$B61)*(KA$18:KA$48))</f>
        <v>0</v>
      </c>
      <c r="JW61" s="449">
        <f t="shared" ref="JW61:JW73" si="311">SUMIF(JU$53:JU$54,$B61,KA$53:KA$54)</f>
        <v>0</v>
      </c>
      <c r="JX61" s="5"/>
      <c r="JY61" s="5"/>
      <c r="JZ61" s="5"/>
      <c r="KA61" s="5"/>
      <c r="KB61" s="371"/>
      <c r="KC61" s="449">
        <f t="shared" ref="KC61:KC73" si="312">SUMIF(KC$18:KC$52,$B61,KI$18:KI$52)-KD61</f>
        <v>48</v>
      </c>
      <c r="KD61" s="370">
        <f t="shared" ref="KD61:KD73" si="313">SUMPRODUCT(($C$18:$C$48="Sunday")*(KC$18:KC$48=$B61)*(KI$18:KI$48))</f>
        <v>0</v>
      </c>
      <c r="KE61" s="449">
        <f t="shared" ref="KE61:KE73" si="314">SUMIF(KC$53:KC$54,$B61,KI$53:KI$54)</f>
        <v>0</v>
      </c>
      <c r="KF61" s="5"/>
      <c r="KG61" s="5"/>
      <c r="KH61" s="5"/>
      <c r="KI61" s="5"/>
      <c r="KJ61" s="449">
        <f t="shared" ref="KJ61:KJ73" si="315">SUMIF(KJ$18:KJ$52,$B61,KP$18:KP$52)-KK61</f>
        <v>0</v>
      </c>
      <c r="KK61" s="370">
        <f t="shared" ref="KK61:KK73" si="316">SUMPRODUCT(($C$18:$C$48="Sunday")*(KJ$18:KJ$48=$B61)*(KP$18:KP$48))</f>
        <v>0</v>
      </c>
      <c r="KL61" s="449">
        <f t="shared" ref="KL61:KL73" si="317">SUMIF(KJ$53:KJ$54,$B61,KP$53:KP$54)</f>
        <v>0</v>
      </c>
      <c r="KM61" s="5"/>
      <c r="KN61" s="5"/>
      <c r="KO61" s="5"/>
      <c r="KP61" s="5"/>
      <c r="KQ61" s="449">
        <f t="shared" ref="KQ61:KQ73" si="318">SUMIF(KQ$18:KQ$52,$B61,KW$18:KW$52)-KR61</f>
        <v>0</v>
      </c>
      <c r="KR61" s="370">
        <f t="shared" ref="KR61:KR73" si="319">SUMPRODUCT(($C$18:$C$48="Sunday")*(KQ$18:KQ$48=$B61)*(KW$18:KW$48))</f>
        <v>0</v>
      </c>
      <c r="KS61" s="449">
        <f t="shared" ref="KS61:KS73" si="320">SUMIF(KQ$53:KQ$54,$B61,KW$53:KW$54)</f>
        <v>0</v>
      </c>
      <c r="KT61" s="5"/>
      <c r="KU61" s="5"/>
      <c r="KV61" s="5"/>
      <c r="KW61" s="5"/>
      <c r="KX61" s="449">
        <f t="shared" ref="KX61:KX73" si="321">SUMIF(KX$18:KX$52,$B61,LD$18:LD$52)-KY61</f>
        <v>0</v>
      </c>
      <c r="KY61" s="370">
        <f t="shared" ref="KY61:KY73" si="322">SUMPRODUCT(($C$18:$C$48="Sunday")*(KX$18:KX$48=$B61)*(LD$18:LD$48))</f>
        <v>0</v>
      </c>
      <c r="KZ61" s="449">
        <f t="shared" ref="KZ61:KZ73" si="323">SUMIF(KX$53:KX$54,$B61,LD$53:LD$54)</f>
        <v>0</v>
      </c>
      <c r="LA61" s="5"/>
      <c r="LB61" s="5"/>
      <c r="LC61" s="5"/>
      <c r="LD61" s="5"/>
      <c r="LE61" s="449">
        <f t="shared" ref="LE61:LE73" si="324">SUMIF(LE$18:LE$52,$B61,LK$18:LK$52)-LF61</f>
        <v>0</v>
      </c>
      <c r="LF61" s="370">
        <f t="shared" ref="LF61:LF73" si="325">SUMPRODUCT(($C$18:$C$48="Sunday")*(LE$18:LE$48=$B61)*(LK$18:LK$48))</f>
        <v>0</v>
      </c>
      <c r="LG61" s="449">
        <f t="shared" ref="LG61:LG73" si="326">SUMIF(LE$53:LE$54,$B61,LK$53:LK$54)</f>
        <v>0</v>
      </c>
      <c r="LH61" s="5"/>
      <c r="LI61" s="5"/>
      <c r="LJ61" s="5"/>
      <c r="LK61" s="5"/>
      <c r="LL61" s="449">
        <f t="shared" ref="LL61:LL73" si="327">SUMIF(LL$18:LL$52,$B61,LR$18:LR$52)-LM61</f>
        <v>0</v>
      </c>
      <c r="LM61" s="370">
        <f t="shared" ref="LM61:LM73" si="328">SUMPRODUCT(($C$18:$C$48="Sunday")*(LL$18:LL$48=$B61)*(LR$18:LR$48))</f>
        <v>0</v>
      </c>
      <c r="LN61" s="449">
        <f t="shared" ref="LN61:LN73" si="329">SUMIF(LL$53:LL$54,$B61,LR$53:LR$54)</f>
        <v>0</v>
      </c>
      <c r="LO61" s="5"/>
      <c r="LP61" s="5"/>
      <c r="LQ61" s="5"/>
      <c r="LR61" s="5"/>
      <c r="LS61" s="449">
        <f t="shared" ref="LS61:LS73" si="330">SUMIF(LS$18:LS$52,$B61,LY$18:LY$52)-LT61</f>
        <v>0</v>
      </c>
      <c r="LT61" s="370">
        <f t="shared" ref="LT61:LT73" si="331">SUMPRODUCT(($C$18:$C$48="Sunday")*(LS$18:LS$48=$B61)*(LY$18:LY$48))</f>
        <v>0</v>
      </c>
      <c r="LU61" s="449">
        <f t="shared" ref="LU61:LU73" si="332">SUMIF(LS$53:LS$54,$B61,LY$53:LY$54)</f>
        <v>0</v>
      </c>
      <c r="LV61" s="5"/>
      <c r="LW61" s="5"/>
      <c r="LX61" s="5"/>
      <c r="LY61" s="5"/>
      <c r="LZ61" s="449">
        <f t="shared" ref="LZ61:LZ73" si="333">SUMIF(LZ$18:LZ$52,$B61,MF$18:MF$52)-MA61</f>
        <v>0</v>
      </c>
      <c r="MA61" s="370">
        <f t="shared" ref="MA61:MA73" si="334">SUMPRODUCT(($C$18:$C$48="Sunday")*(LZ$18:LZ$48=$B61)*(MF$18:MF$48))</f>
        <v>0</v>
      </c>
      <c r="MB61" s="449">
        <f t="shared" ref="MB61:MB73" si="335">SUMIF(LZ$53:LZ$54,$B61,MF$53:MF$54)</f>
        <v>0</v>
      </c>
      <c r="MC61" s="371" t="str">
        <f t="shared" ref="MC61:MC73" si="336">$B61</f>
        <v>PBSLDJ</v>
      </c>
      <c r="MD61" s="482">
        <f t="shared" ref="MD61:MD74" si="337">LZ61+LS61+LL61+LE61+KX61+KQ61+KJ61+KC61</f>
        <v>48</v>
      </c>
      <c r="ME61" s="381">
        <f t="shared" ref="ME61:ME74" si="338">MA61+LT61+LM61+LF61+KY61+KR61+KK61+KD61</f>
        <v>0</v>
      </c>
      <c r="MF61" s="483">
        <f t="shared" ref="MF61:MF74" si="339">MB61+LU61+LN61+LG61+KZ61+KS61+KL61+KE61</f>
        <v>0</v>
      </c>
      <c r="MG61" s="371" t="str">
        <f t="shared" ref="MG61:MG73" si="340">$B61</f>
        <v>PBSLDJ</v>
      </c>
      <c r="MH61" s="449">
        <f t="shared" ref="MH61:MH73" si="341">SUMIF(MH$18:MH$52,$B61,MN$18:MN$52)-MI61</f>
        <v>0</v>
      </c>
      <c r="MI61" s="370">
        <f t="shared" ref="MI61:MI73" si="342">SUMPRODUCT(($C$18:$C$48="Sunday")*(MH$18:MH$48=$B61)*(MN$18:MN$48))</f>
        <v>0</v>
      </c>
      <c r="MJ61" s="449">
        <f t="shared" ref="MJ61:MJ73" si="343">SUMIF(MH$53:MH$54,$B61,MN$53:MN$54)</f>
        <v>0</v>
      </c>
      <c r="MK61" s="5"/>
      <c r="ML61" s="5"/>
      <c r="MM61" s="5"/>
      <c r="MN61" s="5"/>
      <c r="MO61" s="449">
        <f t="shared" ref="MO61:MO73" si="344">SUMIF(MO$18:MO$52,$B61,MU$18:MU$52)-MP61</f>
        <v>0</v>
      </c>
      <c r="MP61" s="370">
        <f t="shared" ref="MP61:MP73" si="345">SUMPRODUCT(($C$18:$C$48="Sunday")*(MO$18:MO$48=$B61)*(MU$18:MU$48))</f>
        <v>0</v>
      </c>
      <c r="MQ61" s="449">
        <f t="shared" ref="MQ61:MQ73" si="346">SUMIF(MO$53:MO$54,$B61,MU$53:MU$54)</f>
        <v>0</v>
      </c>
      <c r="MR61" s="371" t="str">
        <f t="shared" ref="MR61:MR73" si="347">$B61</f>
        <v>PBSLDJ</v>
      </c>
      <c r="MS61" s="482">
        <f t="shared" ref="MS61:MS74" si="348">MO61+MH61</f>
        <v>0</v>
      </c>
      <c r="MT61" s="381">
        <f t="shared" ref="MT61:MT74" si="349">MP61+MI61</f>
        <v>0</v>
      </c>
      <c r="MU61" s="483">
        <f t="shared" ref="MU61:MU74" si="350">MQ61+MJ61</f>
        <v>0</v>
      </c>
      <c r="MV61" s="371" t="str">
        <f t="shared" ref="MV61:MV73" si="351">$B61</f>
        <v>PBSLDJ</v>
      </c>
      <c r="MW61" s="449">
        <f t="shared" ref="MW61:MW73" si="352">SUMIF(MW$18:MW$52,$B61,NC$18:NC$52)-MX61</f>
        <v>0</v>
      </c>
      <c r="MX61" s="370">
        <f t="shared" ref="MX61:MX73" si="353">SUMPRODUCT(($C$18:$C$48="Sunday")*(MW$18:MW$48=$B61)*(NC$18:NC$48))</f>
        <v>0</v>
      </c>
      <c r="MY61" s="449">
        <f t="shared" ref="MY61:MY73" si="354">SUMIF(MW$53:MW$54,$B61,NC$53:NC$54)</f>
        <v>0</v>
      </c>
      <c r="MZ61" s="5"/>
      <c r="NA61" s="5"/>
      <c r="NB61" s="5"/>
      <c r="NC61" s="5"/>
      <c r="ND61" s="371" t="str">
        <f t="shared" ref="ND61:ND73" si="355">$B61</f>
        <v>PBSLDJ</v>
      </c>
      <c r="NE61" s="449">
        <f t="shared" ref="NE61:NE73" si="356">SUMIF(NE$18:NE$52,$B61,NK$18:NK$52)-NF61</f>
        <v>0</v>
      </c>
      <c r="NF61" s="370">
        <f t="shared" ref="NF61:NF73" si="357">SUMPRODUCT(($C$18:$C$48="Sunday")*(NE$18:NE$48=$B61)*(NK$18:NK$48))</f>
        <v>0</v>
      </c>
      <c r="NG61" s="449">
        <f t="shared" ref="NG61:NG73" si="358">SUMIF(NE$53:NE$54,$B61,NK$53:NK$54)</f>
        <v>0</v>
      </c>
      <c r="NH61" s="5"/>
      <c r="NI61" s="5"/>
      <c r="NJ61" s="5"/>
      <c r="NK61" s="5"/>
      <c r="NL61" s="371"/>
      <c r="NM61" s="449">
        <f t="shared" ref="NM61:NM73" si="359">SUMIF(NM$18:NM$52,$B61,NS$18:NS$52)-NN61</f>
        <v>0</v>
      </c>
      <c r="NN61" s="370">
        <f t="shared" ref="NN61:NN73" si="360">SUMPRODUCT(($C$18:$C$48="Sunday")*(NM$18:NM$48=$B61)*(NS$18:NS$48))</f>
        <v>0</v>
      </c>
      <c r="NO61" s="449">
        <f t="shared" ref="NO61:NO73" si="361">SUMIF(NM$53:NM$54,$B61,NS$53:NS$54)</f>
        <v>0</v>
      </c>
      <c r="NP61" s="5"/>
      <c r="NQ61" s="5"/>
      <c r="NR61" s="5"/>
      <c r="NS61" s="5"/>
      <c r="NT61" s="449">
        <f t="shared" ref="NT61:NT73" si="362">SUMIF(NT$18:NT$52,$B61,NZ$18:NZ$52)-NU61</f>
        <v>0</v>
      </c>
      <c r="NU61" s="370">
        <f t="shared" ref="NU61:NU73" si="363">SUMPRODUCT(($C$18:$C$48="Sunday")*(NT$18:NT$48=$B61)*(NZ$18:NZ$48))</f>
        <v>0</v>
      </c>
      <c r="NV61" s="449">
        <f t="shared" ref="NV61:NV73" si="364">SUMIF(NT$53:NT$54,$B61,NZ$53:NZ$54)</f>
        <v>0</v>
      </c>
      <c r="NW61" s="371" t="str">
        <f t="shared" ref="NW61:NW73" si="365">$B61</f>
        <v>PBSLDJ</v>
      </c>
      <c r="NX61" s="482">
        <f t="shared" ref="NX61:NX74" si="366">NT61+NM61</f>
        <v>0</v>
      </c>
      <c r="NY61" s="381">
        <f t="shared" ref="NY61:NY74" si="367">NU61+NN61</f>
        <v>0</v>
      </c>
      <c r="NZ61" s="483">
        <f t="shared" ref="NZ61:NZ74" si="368">NV61+NO61</f>
        <v>0</v>
      </c>
      <c r="OA61" s="371" t="str">
        <f t="shared" ref="OA61:OA73" si="369">$B61</f>
        <v>PBSLDJ</v>
      </c>
      <c r="OB61" s="449">
        <f t="shared" ref="OB61:OB73" si="370">SUMIF(OB$18:OB$52,$B61,OH$18:OH$52)-OC61</f>
        <v>0</v>
      </c>
      <c r="OC61" s="370">
        <f t="shared" ref="OC61:OC73" si="371">SUMPRODUCT(($C$18:$C$48="Sunday")*(OB$18:OB$48=$B61)*(OH$18:OH$48))</f>
        <v>0</v>
      </c>
      <c r="OD61" s="449">
        <f t="shared" ref="OD61:OD73" si="372">SUMIF(OB$53:OB$54,$B61,OH$53:OH$54)</f>
        <v>0</v>
      </c>
      <c r="OE61" s="5"/>
      <c r="OF61" s="5"/>
      <c r="OG61" s="5"/>
      <c r="OH61" s="5"/>
      <c r="OI61" s="371" t="str">
        <f t="shared" ref="OI61:OI73" si="373">$B61</f>
        <v>PBSLDJ</v>
      </c>
      <c r="OJ61" s="449">
        <f t="shared" ref="OJ61:OJ73" si="374">SUMIF(OJ$18:OJ$52,$B61,OP$18:OP$52)-OK61</f>
        <v>0</v>
      </c>
      <c r="OK61" s="370">
        <f t="shared" ref="OK61:OK73" si="375">SUMPRODUCT(($C$18:$C$48="Sunday")*(OJ$18:OJ$48=$B61)*(OP$18:OP$48))</f>
        <v>0</v>
      </c>
      <c r="OL61" s="449">
        <f t="shared" ref="OL61:OL73" si="376">SUMIF(OJ$53:OJ$54,$B61,OP$53:OP$54)</f>
        <v>0</v>
      </c>
      <c r="OM61" s="5"/>
      <c r="ON61" s="5"/>
      <c r="OO61" s="5"/>
      <c r="OP61" s="5"/>
      <c r="OQ61" s="371" t="str">
        <f t="shared" ref="OQ61:OQ73" si="377">$B61</f>
        <v>PBSLDJ</v>
      </c>
      <c r="OR61" s="449">
        <f t="shared" ref="OR61:OR73" si="378">SUMIF(OR$18:OR$52,$B61,OX$18:OX$52)-OS61</f>
        <v>0</v>
      </c>
      <c r="OS61" s="370">
        <f t="shared" ref="OS61:OS73" si="379">SUMPRODUCT(($C$18:$C$48="Sunday")*(OR$18:OR$48=$B61)*(OX$18:OX$48))</f>
        <v>0</v>
      </c>
      <c r="OT61" s="449">
        <f t="shared" ref="OT61:OT73" si="380">SUMIF(OR$53:OR$54,$B61,OX$53:OX$54)</f>
        <v>0</v>
      </c>
      <c r="OU61" s="5"/>
      <c r="OV61" s="5"/>
      <c r="OW61" s="5"/>
      <c r="OX61" s="5"/>
      <c r="OY61" s="371"/>
      <c r="OZ61" s="449">
        <f t="shared" ref="OZ61:OZ73" si="381">SUMIF(OZ$18:OZ$52,$B61,PF$18:PF$52)-PA61</f>
        <v>0</v>
      </c>
      <c r="PA61" s="370">
        <f t="shared" ref="PA61:PA73" si="382">SUMPRODUCT(($C$18:$C$48="Sunday")*(OZ$18:OZ$48=$B61)*(PF$18:PF$48))</f>
        <v>0</v>
      </c>
      <c r="PB61" s="449">
        <f t="shared" ref="PB61:PB73" si="383">SUMIF(OZ$53:OZ$54,$B61,PF$53:PF$54)</f>
        <v>0</v>
      </c>
      <c r="PC61" s="5"/>
      <c r="PD61" s="5"/>
      <c r="PE61" s="5"/>
      <c r="PF61" s="5"/>
      <c r="PG61" s="449">
        <f t="shared" ref="PG61:PG73" si="384">SUMIF(PG$18:PG$52,$B61,PM$18:PM$52)-PH61</f>
        <v>0</v>
      </c>
      <c r="PH61" s="370">
        <f t="shared" ref="PH61:PH73" si="385">SUMPRODUCT(($C$18:$C$48="Sunday")*(PG$18:PG$48=$B61)*(PM$18:PM$48))</f>
        <v>0</v>
      </c>
      <c r="PI61" s="449">
        <f t="shared" ref="PI61:PI73" si="386">SUMIF(PG$53:PG$54,$B61,PM$53:PM$54)</f>
        <v>0</v>
      </c>
      <c r="PJ61" s="371" t="str">
        <f t="shared" ref="PJ61:PJ73" si="387">$B61</f>
        <v>PBSLDJ</v>
      </c>
      <c r="PK61" s="482">
        <f t="shared" ref="PK61:PK74" si="388">PG61+OZ61</f>
        <v>0</v>
      </c>
      <c r="PL61" s="381">
        <f t="shared" ref="PL61:PL74" si="389">PH61+PA61</f>
        <v>0</v>
      </c>
      <c r="PM61" s="483">
        <f t="shared" ref="PM61:PM74" si="390">PI61+PB61</f>
        <v>0</v>
      </c>
      <c r="PN61" s="371"/>
      <c r="PO61" s="449">
        <f t="shared" ref="PO61:PO73" si="391">SUMIF(PO$18:PO$52,$B61,PU$18:PU$52)-PP61</f>
        <v>0</v>
      </c>
      <c r="PP61" s="370">
        <f t="shared" ref="PP61:PP73" si="392">SUMPRODUCT(($C$18:$C$48="Sunday")*(PO$18:PO$48=$B61)*(PU$18:PU$48))</f>
        <v>0</v>
      </c>
      <c r="PQ61" s="449">
        <f t="shared" ref="PQ61:PQ73" si="393">SUMIF(PO$53:PO$54,$B61,PU$53:PU$54)</f>
        <v>0</v>
      </c>
      <c r="PR61" s="5"/>
      <c r="PS61" s="5"/>
      <c r="PT61" s="5"/>
      <c r="PU61" s="5"/>
      <c r="PV61" s="449">
        <f t="shared" ref="PV61:PV73" si="394">SUMIF(PV$18:PV$52,$B61,QB$18:QB$52)-PW61</f>
        <v>0</v>
      </c>
      <c r="PW61" s="370">
        <f t="shared" ref="PW61:PW73" si="395">SUMPRODUCT(($C$18:$C$48="Sunday")*(PV$18:PV$48=$B61)*(QB$18:QB$48))</f>
        <v>0</v>
      </c>
      <c r="PX61" s="449">
        <f t="shared" ref="PX61:PX73" si="396">SUMIF(PV$53:PV$54,$B61,QB$53:QB$54)</f>
        <v>0</v>
      </c>
      <c r="PY61" s="5"/>
      <c r="PZ61" s="5"/>
      <c r="QA61" s="5"/>
      <c r="QB61" s="5"/>
      <c r="QC61" s="449">
        <f t="shared" ref="QC61:QC73" si="397">SUMIF(QC$18:QC$52,$B61,QI$18:QI$52)-QD61</f>
        <v>0</v>
      </c>
      <c r="QD61" s="370">
        <f t="shared" ref="QD61:QD73" si="398">SUMPRODUCT(($C$18:$C$48="Sunday")*(QC$18:QC$48=$B61)*(QI$18:QI$48))</f>
        <v>0</v>
      </c>
      <c r="QE61" s="449">
        <f t="shared" ref="QE61:QE73" si="399">SUMIF(QC$53:QC$54,$B61,QI$53:QI$54)</f>
        <v>0</v>
      </c>
      <c r="QF61" s="371" t="str">
        <f t="shared" ref="QF61:QF73" si="400">$B61</f>
        <v>PBSLDJ</v>
      </c>
      <c r="QG61" s="482">
        <f t="shared" ref="QG61:QG74" si="401">QC61+PV61+PO61</f>
        <v>0</v>
      </c>
      <c r="QH61" s="381">
        <f t="shared" ref="QH61:QH74" si="402">QD61+PW61+PP61</f>
        <v>0</v>
      </c>
      <c r="QI61" s="483">
        <f t="shared" ref="QI61:QI74" si="403">QE61+PX61+PQ61</f>
        <v>0</v>
      </c>
      <c r="QJ61" s="371"/>
      <c r="QK61" s="449">
        <f t="shared" ref="QK61:QK73" si="404">SUMIF(QK$18:QK$52,$B61,QQ$18:QQ$52)-QL61</f>
        <v>0</v>
      </c>
      <c r="QL61" s="370">
        <f t="shared" ref="QL61:QL73" si="405">SUMPRODUCT(($C$18:$C$48="Sunday")*(QK$18:QK$48=$B61)*(QQ$18:QQ$48))</f>
        <v>0</v>
      </c>
      <c r="QM61" s="449">
        <f t="shared" ref="QM61:QM73" si="406">SUMIF(QK$53:QK$54,$B61,QQ$53:QQ$54)</f>
        <v>0</v>
      </c>
      <c r="QN61" s="5"/>
      <c r="QO61" s="5"/>
      <c r="QP61" s="5"/>
      <c r="QQ61" s="5"/>
      <c r="QR61" s="449">
        <f t="shared" ref="QR61:QR73" si="407">SUMIF(QR$18:QR$52,$B61,QX$18:QX$52)-QS61</f>
        <v>0</v>
      </c>
      <c r="QS61" s="370">
        <f t="shared" ref="QS61:QS73" si="408">SUMPRODUCT(($C$18:$C$48="Sunday")*(QR$18:QR$48=$B61)*(QX$18:QX$48))</f>
        <v>0</v>
      </c>
      <c r="QT61" s="449">
        <f t="shared" ref="QT61:QT73" si="409">SUMIF(QR$53:QR$54,$B61,QX$53:QX$54)</f>
        <v>0</v>
      </c>
      <c r="QU61" s="371" t="str">
        <f t="shared" ref="QU61:QU73" si="410">$B61</f>
        <v>PBSLDJ</v>
      </c>
      <c r="QV61" s="482">
        <f t="shared" ref="QV61:QV74" si="411">QR61+QK61</f>
        <v>0</v>
      </c>
      <c r="QW61" s="381">
        <f t="shared" ref="QW61:QW74" si="412">QS61+QL61</f>
        <v>0</v>
      </c>
      <c r="QX61" s="483">
        <f t="shared" ref="QX61:QX74" si="413">QT61+QM61</f>
        <v>0</v>
      </c>
      <c r="QY61" s="371" t="str">
        <f t="shared" ref="QY61:QY73" si="414">$B61</f>
        <v>PBSLDJ</v>
      </c>
      <c r="QZ61" s="449">
        <f t="shared" ref="QZ61:QZ73" si="415">SUMIF(QZ$18:QZ$52,$B61,RF$18:RF$52)-RA61</f>
        <v>0</v>
      </c>
      <c r="RA61" s="370">
        <f t="shared" ref="RA61:RA73" si="416">SUMPRODUCT(($C$18:$C$48="Sunday")*(QZ$18:QZ$48=$B61)*(RF$18:RF$48))</f>
        <v>0</v>
      </c>
      <c r="RB61" s="449">
        <f t="shared" ref="RB61:RB73" si="417">SUMIF(QZ$53:QZ$54,$B61,RF$53:RF$54)</f>
        <v>0</v>
      </c>
      <c r="RC61" s="5"/>
      <c r="RD61" s="5"/>
      <c r="RE61" s="5"/>
      <c r="RF61" s="5"/>
      <c r="RG61" s="371"/>
      <c r="RH61" s="449">
        <f t="shared" ref="RH61:RH73" si="418">SUMIF(RH$18:RH$52,$B61,RN$18:RN$52)-RI61</f>
        <v>0</v>
      </c>
      <c r="RI61" s="370">
        <f t="shared" ref="RI61:RI73" si="419">SUMPRODUCT(($C$18:$C$48="Sunday")*(RH$18:RH$48=$B61)*(RN$18:RN$48))</f>
        <v>0</v>
      </c>
      <c r="RJ61" s="449">
        <f t="shared" ref="RJ61:RJ73" si="420">SUMIF(RH$53:RH$54,$B61,RN$53:RN$54)</f>
        <v>0</v>
      </c>
      <c r="RK61" s="5"/>
      <c r="RL61" s="5"/>
      <c r="RM61" s="5"/>
      <c r="RN61" s="5"/>
      <c r="RO61" s="449">
        <f t="shared" ref="RO61:RO73" si="421">SUMIF(RO$18:RO$52,$B61,RU$18:RU$52)-RP61</f>
        <v>0</v>
      </c>
      <c r="RP61" s="370">
        <f t="shared" ref="RP61:RP73" si="422">SUMPRODUCT(($C$18:$C$48="Sunday")*(RO$18:RO$48=$B61)*(RU$18:RU$48))</f>
        <v>0</v>
      </c>
      <c r="RQ61" s="449">
        <f t="shared" ref="RQ61:RQ73" si="423">SUMIF(RO$53:RO$54,$B61,RU$53:RU$54)</f>
        <v>0</v>
      </c>
      <c r="RR61" s="371" t="str">
        <f t="shared" ref="RR61:RR73" si="424">$B61</f>
        <v>PBSLDJ</v>
      </c>
      <c r="RS61" s="482">
        <f t="shared" ref="RS61:RS74" si="425">RO61+RH61</f>
        <v>0</v>
      </c>
      <c r="RT61" s="381">
        <f t="shared" ref="RT61:RT74" si="426">RP61+RI61</f>
        <v>0</v>
      </c>
      <c r="RU61" s="483">
        <f t="shared" ref="RU61:RU74" si="427">RQ61+RJ61</f>
        <v>0</v>
      </c>
      <c r="RV61" s="371" t="str">
        <f t="shared" ref="RV61:RV73" si="428">$B61</f>
        <v>PBSLDJ</v>
      </c>
      <c r="RW61" s="449">
        <f t="shared" ref="RW61:RW73" si="429">SUMIF(RW$18:RW$52,$B61,SC$18:SC$52)-RX61</f>
        <v>0</v>
      </c>
      <c r="RX61" s="370">
        <f t="shared" ref="RX61:RX73" si="430">SUMPRODUCT(($C$18:$C$48="Sunday")*(RW$18:RW$48=$B61)*(SC$18:SC$48))</f>
        <v>0</v>
      </c>
      <c r="RY61" s="449">
        <f t="shared" ref="RY61:RY73" si="431">SUMIF(RW$53:RW$54,$B61,SC$53:SC$54)</f>
        <v>0</v>
      </c>
      <c r="RZ61" s="5"/>
      <c r="SA61" s="5"/>
      <c r="SB61" s="5"/>
      <c r="SC61" s="5"/>
      <c r="SD61" s="371"/>
      <c r="SE61" s="449">
        <f t="shared" ref="SE61:SE73" si="432">SUMIF(SE$18:SE$52,$B61,SK$18:SK$52)-SF61</f>
        <v>0</v>
      </c>
      <c r="SF61" s="370">
        <f t="shared" ref="SF61:SF73" si="433">SUMPRODUCT(($C$18:$C$48="Sunday")*(SE$18:SE$48=$B61)*(SK$18:SK$48))</f>
        <v>0</v>
      </c>
      <c r="SG61" s="449">
        <f t="shared" ref="SG61:SG73" si="434">SUMIF(SE$53:SE$54,$B61,SK$53:SK$54)</f>
        <v>0</v>
      </c>
      <c r="SH61" s="5"/>
      <c r="SI61" s="5"/>
      <c r="SJ61" s="5"/>
      <c r="SK61" s="5"/>
      <c r="SL61" s="449">
        <f t="shared" ref="SL61:SL73" si="435">SUMIF(SL$18:SL$52,$B61,SR$18:SR$52)-SM61</f>
        <v>0</v>
      </c>
      <c r="SM61" s="370">
        <f t="shared" ref="SM61:SM73" si="436">SUMPRODUCT(($C$18:$C$48="Sunday")*(SL$18:SL$48=$B61)*(SR$18:SR$48))</f>
        <v>0</v>
      </c>
      <c r="SN61" s="449">
        <f t="shared" ref="SN61:SN73" si="437">SUMIF(SL$53:SL$54,$B61,SR$53:SR$54)</f>
        <v>0</v>
      </c>
      <c r="SO61" s="5"/>
      <c r="SP61" s="5"/>
      <c r="SQ61" s="5"/>
      <c r="SR61" s="5"/>
      <c r="SS61" s="449">
        <f t="shared" ref="SS61:SS73" si="438">SUMIF(SS$18:SS$52,$B61,SY$18:SY$52)-ST61</f>
        <v>0</v>
      </c>
      <c r="ST61" s="370">
        <f t="shared" ref="ST61:ST73" si="439">SUMPRODUCT(($C$18:$C$48="Sunday")*(SS$18:SS$48=$B61)*(SY$18:SY$48))</f>
        <v>0</v>
      </c>
      <c r="SU61" s="449">
        <f t="shared" ref="SU61:SU73" si="440">SUMIF(SS$53:SS$54,$B61,SY$53:SY$54)</f>
        <v>0</v>
      </c>
      <c r="SV61" s="5"/>
      <c r="SW61" s="5"/>
      <c r="SX61" s="5"/>
      <c r="SY61" s="5"/>
      <c r="SZ61" s="449">
        <f t="shared" ref="SZ61:SZ73" si="441">SUMIF(SZ$18:SZ$52,$B61,TF$18:TF$52)-TA61</f>
        <v>0</v>
      </c>
      <c r="TA61" s="370">
        <f t="shared" ref="TA61:TA73" si="442">SUMPRODUCT(($C$18:$C$48="Sunday")*(SZ$18:SZ$48=$B61)*(TF$18:TF$48))</f>
        <v>0</v>
      </c>
      <c r="TB61" s="449">
        <f t="shared" ref="TB61:TB73" si="443">SUMIF(SZ$53:SZ$54,$B61,TF$53:TF$54)</f>
        <v>0</v>
      </c>
      <c r="TC61" s="5"/>
      <c r="TD61" s="5"/>
      <c r="TE61" s="5"/>
      <c r="TF61" s="5"/>
      <c r="TG61" s="449">
        <f t="shared" ref="TG61:TG73" si="444">SUMIF(TG$18:TG$52,$B61,TM$18:TM$52)-TH61</f>
        <v>0</v>
      </c>
      <c r="TH61" s="370">
        <f t="shared" ref="TH61:TH73" si="445">SUMPRODUCT(($C$18:$C$48="Sunday")*(TG$18:TG$48=$B61)*(TM$18:TM$48))</f>
        <v>0</v>
      </c>
      <c r="TI61" s="449">
        <f t="shared" ref="TI61:TI73" si="446">SUMIF(TG$53:TG$54,$B61,TM$53:TM$54)</f>
        <v>0</v>
      </c>
      <c r="TJ61" s="5"/>
      <c r="TK61" s="5"/>
      <c r="TL61" s="5"/>
      <c r="TM61" s="5"/>
      <c r="TN61" s="449">
        <f t="shared" ref="TN61:TN73" si="447">SUMIF(TN$18:TN$52,$B61,TT$18:TT$52)-TO61</f>
        <v>0</v>
      </c>
      <c r="TO61" s="370">
        <f t="shared" ref="TO61:TO73" si="448">SUMPRODUCT(($C$18:$C$48="Sunday")*(TN$18:TN$48=$B61)*(TT$18:TT$48))</f>
        <v>0</v>
      </c>
      <c r="TP61" s="449">
        <f t="shared" ref="TP61:TP73" si="449">SUMIF(TN$53:TN$54,$B61,TT$53:TT$54)</f>
        <v>0</v>
      </c>
      <c r="TQ61" s="5"/>
      <c r="TR61" s="5"/>
      <c r="TS61" s="5"/>
      <c r="TT61" s="5"/>
      <c r="TU61" s="449">
        <f t="shared" ref="TU61:TU73" si="450">SUMIF(TU$18:TU$52,$B61,UA$18:UA$52)-TV61</f>
        <v>0</v>
      </c>
      <c r="TV61" s="370">
        <f t="shared" ref="TV61:TV73" si="451">SUMPRODUCT(($C$18:$C$48="Sunday")*(TU$18:TU$48=$B61)*(UA$18:UA$48))</f>
        <v>0</v>
      </c>
      <c r="TW61" s="449">
        <f t="shared" ref="TW61:TW73" si="452">SUMIF(TU$53:TU$54,$B61,UA$53:UA$54)</f>
        <v>0</v>
      </c>
      <c r="TX61" s="371" t="str">
        <f t="shared" ref="TX61:TX73" si="453">$B61</f>
        <v>PBSLDJ</v>
      </c>
      <c r="TY61" s="482">
        <f t="shared" ref="TY61:TY74" si="454">TU61+TN61+TG61+SZ61+SS61+SL61+SE61</f>
        <v>0</v>
      </c>
      <c r="TZ61" s="381">
        <f t="shared" ref="TZ61:TZ74" si="455">TV61+TO61+TH61+TA61+ST61+SM61+SF61</f>
        <v>0</v>
      </c>
      <c r="UA61" s="483">
        <f t="shared" ref="UA61:UA74" si="456">TW61+TP61+TI61+TB61+SU61+SN61+SG61</f>
        <v>0</v>
      </c>
      <c r="UB61" s="371" t="str">
        <f t="shared" ref="UB61:UB73" si="457">$B61</f>
        <v>PBSLDJ</v>
      </c>
      <c r="UC61" s="449">
        <f t="shared" ref="UC61:UC73" si="458">SUMIF(UC$18:UC$52,$B61,UI$18:UI$52)-UD61</f>
        <v>0</v>
      </c>
      <c r="UD61" s="370">
        <f t="shared" ref="UD61:UD73" si="459">SUMPRODUCT(($C$18:$C$48="Sunday")*(UC$18:UC$48=$B61)*(UI$18:UI$48))</f>
        <v>0</v>
      </c>
      <c r="UE61" s="449">
        <f t="shared" ref="UE61:UE73" si="460">SUMIF(UC$53:UC$54,$B61,UI$53:UI$54)</f>
        <v>0</v>
      </c>
      <c r="UF61" s="5"/>
      <c r="UG61" s="5"/>
      <c r="UH61" s="5"/>
      <c r="UI61" s="5"/>
      <c r="UJ61" s="371" t="str">
        <f t="shared" ref="UJ61:UJ73" si="461">$B61</f>
        <v>PBSLDJ</v>
      </c>
      <c r="UK61" s="449">
        <f t="shared" ref="UK61:UK73" si="462">SUMIF(UK$18:UK$52,$B61,UQ$18:UQ$52)-UL61</f>
        <v>0</v>
      </c>
      <c r="UL61" s="370">
        <f t="shared" ref="UL61:UL73" si="463">SUMPRODUCT(($C$18:$C$48="Sunday")*(UK$18:UK$48=$B61)*(UQ$18:UQ$48))</f>
        <v>0</v>
      </c>
      <c r="UM61" s="449">
        <f t="shared" ref="UM61:UM73" si="464">SUMIF(UK$53:UK$54,$B61,UQ$53:UQ$54)</f>
        <v>0</v>
      </c>
      <c r="UN61" s="5"/>
      <c r="UO61" s="5"/>
      <c r="UP61" s="5"/>
      <c r="UQ61" s="5"/>
      <c r="UR61" s="371" t="str">
        <f t="shared" ref="UR61:UR73" si="465">$B61</f>
        <v>PBSLDJ</v>
      </c>
      <c r="US61" s="449">
        <f t="shared" ref="US61:US73" si="466">SUMIF(US$18:US$52,$B61,UY$18:UY$52)-UT61</f>
        <v>0</v>
      </c>
      <c r="UT61" s="370">
        <f t="shared" ref="UT61:UT73" si="467">SUMPRODUCT(($C$18:$C$48="Sunday")*(US$18:US$48=$B61)*(UY$18:UY$48))</f>
        <v>0</v>
      </c>
      <c r="UU61" s="449">
        <f t="shared" ref="UU61:UU73" si="468">SUMIF(US$53:US$54,$B61,UY$53:UY$54)</f>
        <v>0</v>
      </c>
      <c r="UV61" s="5"/>
      <c r="UW61" s="5"/>
      <c r="UX61" s="5"/>
      <c r="UY61" s="5"/>
      <c r="UZ61" s="371" t="str">
        <f t="shared" ref="UZ61:UZ73" si="469">$B61</f>
        <v>PBSLDJ</v>
      </c>
      <c r="VA61" s="449">
        <f t="shared" ref="VA61:VA73" si="470">SUMIF(VA$18:VA$52,$B61,VG$18:VG$52)-VB61</f>
        <v>0</v>
      </c>
      <c r="VB61" s="370">
        <f t="shared" ref="VB61:VB73" si="471">SUMPRODUCT(($C$18:$C$48="Sunday")*(VA$18:VA$48=$B61)*(VG$18:VG$48))</f>
        <v>0</v>
      </c>
      <c r="VC61" s="449">
        <f t="shared" ref="VC61:VC73" si="472">SUMIF(VA$53:VA$54,$B61,VG$53:VG$54)</f>
        <v>0</v>
      </c>
      <c r="VD61" s="5"/>
      <c r="VE61" s="5"/>
      <c r="VF61" s="5"/>
      <c r="VG61" s="5"/>
      <c r="VH61" s="371" t="str">
        <f t="shared" ref="VH61:VH73" si="473">$B61</f>
        <v>PBSLDJ</v>
      </c>
      <c r="VI61" s="449">
        <f t="shared" si="167"/>
        <v>0</v>
      </c>
      <c r="VJ61" s="370">
        <f t="shared" si="168"/>
        <v>0</v>
      </c>
      <c r="VK61" s="449">
        <f t="shared" si="169"/>
        <v>0</v>
      </c>
      <c r="VL61" s="5"/>
      <c r="VM61" s="5"/>
      <c r="VN61" s="5"/>
      <c r="VO61" s="5"/>
      <c r="VP61" s="371"/>
      <c r="VQ61" s="449">
        <f t="shared" ref="VQ61:VQ73" si="474">SUMIF(VQ$18:VQ$52,$B61,VW$18:VW$52)-VR61</f>
        <v>0</v>
      </c>
      <c r="VR61" s="370">
        <f t="shared" ref="VR61:VR73" si="475">SUMPRODUCT(($C$18:$C$48="Sunday")*(VQ$18:VQ$48=$B61)*(VW$18:VW$48))</f>
        <v>0</v>
      </c>
      <c r="VS61" s="449">
        <f t="shared" ref="VS61:VS73" si="476">SUMIF(VQ$53:VQ$54,$B61,VW$53:VW$54)</f>
        <v>0</v>
      </c>
      <c r="VT61" s="5"/>
      <c r="VU61" s="5"/>
      <c r="VV61" s="5"/>
      <c r="VW61" s="5"/>
      <c r="VX61" s="449">
        <f t="shared" ref="VX61:VX73" si="477">SUMIF(VX$18:VX$52,$B61,WD$18:WD$52)-VY61</f>
        <v>0</v>
      </c>
      <c r="VY61" s="370">
        <f t="shared" ref="VY61:VY73" si="478">SUMPRODUCT(($C$18:$C$48="Sunday")*(VX$18:VX$48=$B61)*(WD$18:WD$48))</f>
        <v>0</v>
      </c>
      <c r="VZ61" s="449">
        <f t="shared" ref="VZ61:VZ73" si="479">SUMIF(VX$53:VX$54,$B61,WD$53:WD$54)</f>
        <v>0</v>
      </c>
      <c r="WA61" s="371" t="str">
        <f t="shared" ref="WA61:WA73" si="480">$B61</f>
        <v>PBSLDJ</v>
      </c>
      <c r="WB61" s="482">
        <f t="shared" ref="WB61:WB74" si="481">VX61+VQ61</f>
        <v>0</v>
      </c>
      <c r="WC61" s="381">
        <f t="shared" ref="WC61:WC74" si="482">VY61+VR61</f>
        <v>0</v>
      </c>
      <c r="WD61" s="483">
        <f t="shared" ref="WD61:WD74" si="483">VZ61+VS61</f>
        <v>0</v>
      </c>
      <c r="WE61" s="371" t="str">
        <f t="shared" ref="WE61:WE73" si="484">$B61</f>
        <v>PBSLDJ</v>
      </c>
      <c r="WF61" s="449">
        <f t="shared" ref="WF61:WF73" si="485">SUMIF(WF$18:WF$52,$B61,WL$18:WL$52)-WG61</f>
        <v>0</v>
      </c>
      <c r="WG61" s="370">
        <f t="shared" ref="WG61:WG73" si="486">SUMPRODUCT(($C$18:$C$48="Sunday")*(WF$18:WF$48=$B61)*(WL$18:WL$48))</f>
        <v>0</v>
      </c>
      <c r="WH61" s="449">
        <f t="shared" ref="WH61:WH73" si="487">SUMIF(WF$53:WF$54,$B61,WL$53:WL$54)</f>
        <v>0</v>
      </c>
      <c r="WI61" s="5"/>
      <c r="WJ61" s="5"/>
      <c r="WK61" s="5"/>
      <c r="WL61" s="5"/>
      <c r="WM61" s="371" t="str">
        <f t="shared" ref="WM61:WM73" si="488">$B61</f>
        <v>PBSLDJ</v>
      </c>
      <c r="WN61" s="449">
        <f t="shared" ref="WN61:WN73" si="489">SUMIF(WN$18:WN$52,$B61,WT$18:WT$52)-WO61</f>
        <v>0</v>
      </c>
      <c r="WO61" s="370">
        <f t="shared" ref="WO61:WO73" si="490">SUMPRODUCT(($C$18:$C$48="Sunday")*(WN$18:WN$48=$B61)*(WT$18:WT$48))</f>
        <v>0</v>
      </c>
      <c r="WP61" s="449">
        <f t="shared" ref="WP61:WP73" si="491">SUMIF(WN$53:WN$54,$B61,WT$53:WT$54)</f>
        <v>0</v>
      </c>
      <c r="WQ61" s="5"/>
      <c r="WR61" s="5"/>
      <c r="WS61" s="5"/>
      <c r="WT61" s="5"/>
      <c r="WU61" s="371" t="str">
        <f t="shared" ref="WU61:WU73" si="492">$B61</f>
        <v>PBSLDJ</v>
      </c>
      <c r="WV61" s="449">
        <f t="shared" ref="WV61:WV73" si="493">SUMIF(WV$18:WV$52,$B61,XB$18:XB$52)-WW61</f>
        <v>0</v>
      </c>
      <c r="WW61" s="370">
        <f t="shared" ref="WW61:WW73" si="494">SUMPRODUCT(($C$18:$C$48="Sunday")*(WV$18:WV$48=$B61)*(XB$18:XB$48))</f>
        <v>0</v>
      </c>
      <c r="WX61" s="449">
        <f t="shared" ref="WX61:WX73" si="495">SUMIF(WV$53:WV$54,$B61,XB$53:XB$54)</f>
        <v>0</v>
      </c>
      <c r="WY61" s="5"/>
      <c r="WZ61" s="5"/>
      <c r="XA61" s="5"/>
      <c r="XB61" s="5"/>
      <c r="XC61" s="371" t="str">
        <f t="shared" ref="XC61:XC76" si="496">$B61</f>
        <v>PBSLDJ</v>
      </c>
      <c r="XD61" s="16">
        <f t="shared" ref="XD61:XD76" si="497">WV61+WN61+WF61+WB61+VI61+VA61+US61+UK61+UC61+TY61+RW61+RS61+QZ61+QV61+QG61+PK61+OR61+OJ61+OB61+NX61+NE61+MW61+MS61+MD61+JU61+JM61+JE61+IW61+IO61+IG61+HY61+HQ61+HI61+HA61+GW61+FP61+FH61+EZ61+ER61+EJ61+EB61+DT61+DL61+CV61+DD61+CN61+CF61+BX61+BP61+BL61+AW61+AD61+V61+N61</f>
        <v>48</v>
      </c>
      <c r="XE61" s="16">
        <f t="shared" ref="XE61:XE74" si="498">WW61+WO61+WG61+WC61+VJ61+VB61+UT61+UL61+UD61+TZ61+RX61+RT61+RA61+QW61+QH61+PL61+OS61+OK61+OC61+NY61+NF61+MX61+MT61+ME61+JV61+JN61+JF61+IX61+IP61+IH61+HZ61+HR61+HJ61+HB61+GX61+FQ61+FI61+FA61+ES61+EK61+EC61+DU61+DM61+CW61+DE61+CO61+CG61+BY61+BQ61+BM61+AX61+AE61+W61+O61</f>
        <v>0</v>
      </c>
      <c r="XF61" s="16">
        <f t="shared" ref="XF61:XF74" si="499">WX61+WP61+WH61+WD61+VK61+VC61+UU61+UM61+UE61+UA61+RY61+RU61+RB61+QX61+QI61+PM61+OT61+OL61+OD61+NZ61+NG61+MY61+MU61+MF61+JW61+JO61+JG61+IY61+IQ61+II61+IA61+HS61+HK61+HC61+GY61+FR61+FJ61+FB61+ET61+EL61+ED61+DV61+DN61+CX61+DF61+CP61+CH61+BZ61+BR61+BN61+AY61+AF61+X61+P61</f>
        <v>0</v>
      </c>
    </row>
    <row r="62" spans="1:630" outlineLevel="2" x14ac:dyDescent="0.25">
      <c r="A62" s="5"/>
      <c r="B62" s="5" t="s">
        <v>303</v>
      </c>
      <c r="C62" s="5" t="s">
        <v>1996</v>
      </c>
      <c r="D62" s="5" t="s">
        <v>5</v>
      </c>
      <c r="E62" s="203"/>
      <c r="F62" s="5"/>
      <c r="G62" s="34"/>
      <c r="H62" s="5"/>
      <c r="I62" s="5"/>
      <c r="J62" s="5"/>
      <c r="K62" s="5"/>
      <c r="L62" s="5"/>
      <c r="M62" s="371" t="str">
        <f t="shared" si="174"/>
        <v>SDJ</v>
      </c>
      <c r="N62" s="449">
        <f t="shared" ref="N62" si="500">SUMIF(N$18:N$52,$B62,T$18:T$52)-O62</f>
        <v>0</v>
      </c>
      <c r="O62" s="370">
        <f t="shared" ref="O62" si="501">SUMPRODUCT(($C$18:$C$48="Sunday")*(N$18:N$48=$B62)*(T$18:T$48))</f>
        <v>0</v>
      </c>
      <c r="P62" s="449">
        <f t="shared" ref="P62" si="502">SUMIF(N$53:N$54,$B62,T$53:T$54)</f>
        <v>0</v>
      </c>
      <c r="Q62" s="5"/>
      <c r="R62" s="5"/>
      <c r="S62" s="5"/>
      <c r="T62" s="5"/>
      <c r="U62" s="371" t="str">
        <f t="shared" si="178"/>
        <v>SDJ</v>
      </c>
      <c r="V62" s="449">
        <f t="shared" ref="V62" si="503">SUMIF(V$18:V$52,$B62,AB$18:AB$52)-W62</f>
        <v>0</v>
      </c>
      <c r="W62" s="370">
        <f t="shared" ref="W62" si="504">SUMPRODUCT(($C$18:$C$48="Sunday")*(V$18:V$48=$B62)*(AB$18:AB$48))</f>
        <v>0</v>
      </c>
      <c r="X62" s="449">
        <f t="shared" ref="X62" si="505">SUMIF(V$53:V$54,$B62,AB$53:AB$54)</f>
        <v>0</v>
      </c>
      <c r="Y62" s="5"/>
      <c r="Z62" s="5"/>
      <c r="AA62" s="5"/>
      <c r="AB62" s="5"/>
      <c r="AC62" s="371" t="str">
        <f t="shared" si="182"/>
        <v>SDJ</v>
      </c>
      <c r="AD62" s="449">
        <f t="shared" ref="AD62" si="506">SUMIF(AD$18:AD$52,$B62,AJ$18:AJ$52)-AE62</f>
        <v>0</v>
      </c>
      <c r="AE62" s="370">
        <f t="shared" ref="AE62" si="507">SUMPRODUCT(($C$18:$C$48="Sunday")*(AD$18:AD$48=$B62)*(AJ$18:AJ$48))</f>
        <v>0</v>
      </c>
      <c r="AF62" s="449">
        <f t="shared" ref="AF62" si="508">SUMIF(AD$53:AD$54,$B62,AJ$53:AJ$54)</f>
        <v>0</v>
      </c>
      <c r="AG62" s="5"/>
      <c r="AH62" s="5"/>
      <c r="AI62" s="5"/>
      <c r="AJ62" s="5"/>
      <c r="AK62" s="371"/>
      <c r="AL62" s="449">
        <f t="shared" ref="AL62" si="509">SUMIF(AL$18:AL$52,$B62,AR$18:AR$52)-AM62</f>
        <v>0</v>
      </c>
      <c r="AM62" s="370">
        <f t="shared" ref="AM62" si="510">SUMPRODUCT(($C$18:$C$48="Sunday")*(AL$18:AL$48=$B62)*(AR$18:AR$48))</f>
        <v>0</v>
      </c>
      <c r="AN62" s="449">
        <f t="shared" ref="AN62" si="511">SUMIF(AL$53:AL$54,$B62,AR$53:AR$54)</f>
        <v>0</v>
      </c>
      <c r="AO62" s="5"/>
      <c r="AP62" s="5"/>
      <c r="AQ62" s="5"/>
      <c r="AR62" s="5"/>
      <c r="AS62" s="449">
        <f t="shared" ref="AS62" si="512">SUMIF(AS$18:AS$52,$B62,AY$18:AY$52)-AT62</f>
        <v>0</v>
      </c>
      <c r="AT62" s="370">
        <f t="shared" ref="AT62" si="513">SUMPRODUCT(($C$18:$C$48="Sunday")*(AS$18:AS$48=$B62)*(AY$18:AY$48))</f>
        <v>0</v>
      </c>
      <c r="AU62" s="449">
        <f t="shared" ref="AU62" si="514">SUMIF(AS$53:AS$54,$B62,AY$53:AY$54)</f>
        <v>0</v>
      </c>
      <c r="AV62" s="371" t="str">
        <f t="shared" si="192"/>
        <v>SDJ</v>
      </c>
      <c r="AW62" s="482">
        <f t="shared" ref="AW62" si="515">AS62+AL62</f>
        <v>0</v>
      </c>
      <c r="AX62" s="381">
        <f t="shared" ref="AX62" si="516">AT62+AM62</f>
        <v>0</v>
      </c>
      <c r="AY62" s="483">
        <f t="shared" ref="AY62" si="517">AU62+AN62</f>
        <v>0</v>
      </c>
      <c r="AZ62" s="371"/>
      <c r="BA62" s="449">
        <f t="shared" ref="BA62" si="518">SUMIF(BA$18:BA$52,$B62,BG$18:BG$52)-BB62</f>
        <v>0</v>
      </c>
      <c r="BB62" s="370">
        <f t="shared" ref="BB62" si="519">SUMPRODUCT(($C$18:$C$48="Sunday")*(BA$18:BA$48=$B62)*(BG$18:BG$48))</f>
        <v>0</v>
      </c>
      <c r="BC62" s="449">
        <f t="shared" ref="BC62" si="520">SUMIF(BA$53:BA$54,$B62,BG$53:BG$54)</f>
        <v>0</v>
      </c>
      <c r="BD62" s="5"/>
      <c r="BE62" s="5"/>
      <c r="BF62" s="5"/>
      <c r="BG62" s="5"/>
      <c r="BH62" s="449">
        <f t="shared" ref="BH62" si="521">SUMIF(BH$18:BH$52,$B62,BN$18:BN$52)-BI62</f>
        <v>0</v>
      </c>
      <c r="BI62" s="370">
        <f t="shared" ref="BI62" si="522">SUMPRODUCT(($C$18:$C$48="Sunday")*(BH$18:BH$48=$B62)*(BN$18:BN$48))</f>
        <v>0</v>
      </c>
      <c r="BJ62" s="449">
        <f t="shared" ref="BJ62" si="523">SUMIF(BH$53:BH$54,$B62,BN$53:BN$54)</f>
        <v>0</v>
      </c>
      <c r="BK62" s="371" t="str">
        <f t="shared" si="199"/>
        <v>SDJ</v>
      </c>
      <c r="BL62" s="482">
        <f t="shared" ref="BL62" si="524">BH62+BA62</f>
        <v>0</v>
      </c>
      <c r="BM62" s="381">
        <f t="shared" ref="BM62" si="525">BI62+BB62</f>
        <v>0</v>
      </c>
      <c r="BN62" s="483">
        <f t="shared" ref="BN62" si="526">BJ62+BC62</f>
        <v>0</v>
      </c>
      <c r="BO62" s="371" t="str">
        <f t="shared" si="203"/>
        <v>SDJ</v>
      </c>
      <c r="BP62" s="449">
        <f t="shared" ref="BP62" si="527">SUMIF(BP$18:BP$52,$B62,BV$18:BV$52)-BQ62</f>
        <v>0</v>
      </c>
      <c r="BQ62" s="370">
        <f t="shared" ref="BQ62" si="528">SUMPRODUCT(($C$18:$C$48="Sunday")*(BP$18:BP$48=$B62)*(BV$18:BV$48))</f>
        <v>0</v>
      </c>
      <c r="BR62" s="449">
        <f t="shared" ref="BR62" si="529">SUMIF(BP$53:BP$54,$B62,BV$53:BV$54)</f>
        <v>0</v>
      </c>
      <c r="BS62" s="5"/>
      <c r="BT62" s="5"/>
      <c r="BU62" s="5"/>
      <c r="BV62" s="5"/>
      <c r="BW62" s="371" t="str">
        <f t="shared" si="207"/>
        <v>SDJ</v>
      </c>
      <c r="BX62" s="449">
        <f t="shared" ref="BX62" si="530">SUMIF(BX$18:BX$52,$B62,CD$18:CD$52)-BY62</f>
        <v>0</v>
      </c>
      <c r="BY62" s="370">
        <f t="shared" ref="BY62" si="531">SUMPRODUCT(($C$18:$C$48="Sunday")*(BX$18:BX$48=$B62)*(CD$18:CD$48))</f>
        <v>0</v>
      </c>
      <c r="BZ62" s="449">
        <f t="shared" ref="BZ62" si="532">SUMIF(BX$53:BX$54,$B62,CD$53:CD$54)</f>
        <v>0</v>
      </c>
      <c r="CA62" s="5"/>
      <c r="CB62" s="5"/>
      <c r="CC62" s="5"/>
      <c r="CD62" s="5"/>
      <c r="CE62" s="371" t="str">
        <f t="shared" si="211"/>
        <v>SDJ</v>
      </c>
      <c r="CF62" s="449">
        <f t="shared" ref="CF62" si="533">SUMIF(CF$18:CF$52,$B62,CL$18:CL$52)-CG62</f>
        <v>0</v>
      </c>
      <c r="CG62" s="370">
        <f t="shared" ref="CG62" si="534">SUMPRODUCT(($C$18:$C$48="Sunday")*(CF$18:CF$48=$B62)*(CL$18:CL$48))</f>
        <v>0</v>
      </c>
      <c r="CH62" s="449">
        <f t="shared" ref="CH62" si="535">SUMIF(CF$53:CF$54,$B62,CL$53:CL$54)</f>
        <v>0</v>
      </c>
      <c r="CI62" s="5"/>
      <c r="CJ62" s="5"/>
      <c r="CK62" s="5"/>
      <c r="CL62" s="5"/>
      <c r="CM62" s="371" t="str">
        <f t="shared" si="215"/>
        <v>SDJ</v>
      </c>
      <c r="CN62" s="449">
        <f t="shared" ref="CN62" si="536">SUMIF(CN$18:CN$52,$B62,CT$18:CT$52)-CO62</f>
        <v>0</v>
      </c>
      <c r="CO62" s="370">
        <f t="shared" ref="CO62" si="537">SUMPRODUCT(($C$18:$C$48="Sunday")*(CN$18:CN$48=$B62)*(CT$18:CT$48))</f>
        <v>0</v>
      </c>
      <c r="CP62" s="449">
        <f t="shared" ref="CP62" si="538">SUMIF(CN$53:CN$54,$B62,CT$53:CT$54)</f>
        <v>0</v>
      </c>
      <c r="CQ62" s="5"/>
      <c r="CR62" s="5"/>
      <c r="CS62" s="5"/>
      <c r="CT62" s="5"/>
      <c r="CU62" s="371" t="str">
        <f t="shared" si="219"/>
        <v>SDJ</v>
      </c>
      <c r="CV62" s="449">
        <f t="shared" ref="CV62" si="539">SUMIF(CV$18:CV$52,$B62,DB$18:DB$52)-CW62</f>
        <v>0</v>
      </c>
      <c r="CW62" s="370">
        <f t="shared" ref="CW62" si="540">SUMPRODUCT(($C$18:$C$48="Sunday")*(CV$18:CV$48=$B62)*(DB$18:DB$48))</f>
        <v>0</v>
      </c>
      <c r="CX62" s="449">
        <f t="shared" ref="CX62" si="541">SUMIF(CV$53:CV$54,$B62,DB$53:DB$54)</f>
        <v>0</v>
      </c>
      <c r="CY62" s="5"/>
      <c r="CZ62" s="5"/>
      <c r="DA62" s="5"/>
      <c r="DB62" s="5"/>
      <c r="DC62" s="371" t="str">
        <f t="shared" si="223"/>
        <v>SDJ</v>
      </c>
      <c r="DD62" s="449">
        <f t="shared" ref="DD62" si="542">SUMIF(DD$18:DD$52,$B62,DJ$18:DJ$52)-DE62</f>
        <v>0</v>
      </c>
      <c r="DE62" s="370">
        <f t="shared" ref="DE62" si="543">SUMPRODUCT(($C$18:$C$48="Sunday")*(DD$18:DD$48=$B62)*(DJ$18:DJ$48))</f>
        <v>0</v>
      </c>
      <c r="DF62" s="449">
        <f t="shared" ref="DF62" si="544">SUMIF(DD$53:DD$54,$B62,DJ$53:DJ$54)</f>
        <v>0</v>
      </c>
      <c r="DG62" s="5"/>
      <c r="DH62" s="5"/>
      <c r="DI62" s="5"/>
      <c r="DJ62" s="5"/>
      <c r="DK62" s="371" t="str">
        <f t="shared" si="224"/>
        <v>SDJ</v>
      </c>
      <c r="DL62" s="449">
        <f t="shared" ref="DL62" si="545">SUMIF(DL$18:DL$52,$B62,DR$18:DR$52)-DM62</f>
        <v>0</v>
      </c>
      <c r="DM62" s="370">
        <f t="shared" ref="DM62" si="546">SUMPRODUCT(($C$18:$C$48="Sunday")*(DL$18:DL$48=$B62)*(DR$18:DR$48))</f>
        <v>0</v>
      </c>
      <c r="DN62" s="449">
        <f t="shared" ref="DN62" si="547">SUMIF(DL$53:DL$54,$B62,DR$53:DR$54)</f>
        <v>0</v>
      </c>
      <c r="DO62" s="5"/>
      <c r="DP62" s="5"/>
      <c r="DQ62" s="5"/>
      <c r="DR62" s="5"/>
      <c r="DS62" s="371" t="str">
        <f t="shared" si="228"/>
        <v>SDJ</v>
      </c>
      <c r="DT62" s="449">
        <f t="shared" ref="DT62" si="548">SUMIF(DT$18:DT$52,$B62,DZ$18:DZ$52)-DU62</f>
        <v>0</v>
      </c>
      <c r="DU62" s="370">
        <f t="shared" ref="DU62" si="549">SUMPRODUCT(($C$18:$C$48="Sunday")*(DT$18:DT$48=$B62)*(DZ$18:DZ$48))</f>
        <v>0</v>
      </c>
      <c r="DV62" s="449">
        <f t="shared" ref="DV62" si="550">SUMIF(DT$53:DT$54,$B62,DZ$53:DZ$54)</f>
        <v>0</v>
      </c>
      <c r="DW62" s="5"/>
      <c r="DX62" s="5"/>
      <c r="DY62" s="5"/>
      <c r="DZ62" s="5"/>
      <c r="EA62" s="371" t="str">
        <f t="shared" si="232"/>
        <v>SDJ</v>
      </c>
      <c r="EB62" s="449">
        <f t="shared" ref="EB62" si="551">SUMIF(EB$18:EB$52,$B62,EH$18:EH$52)-EC62</f>
        <v>0</v>
      </c>
      <c r="EC62" s="370">
        <f t="shared" ref="EC62" si="552">SUMPRODUCT(($C$18:$C$48="Sunday")*(EB$18:EB$48=$B62)*(EH$18:EH$48))</f>
        <v>0</v>
      </c>
      <c r="ED62" s="449">
        <f t="shared" ref="ED62" si="553">SUMIF(EB$53:EB$54,$B62,EH$53:EH$54)</f>
        <v>0</v>
      </c>
      <c r="EE62" s="5"/>
      <c r="EF62" s="5"/>
      <c r="EG62" s="5"/>
      <c r="EH62" s="5"/>
      <c r="EI62" s="371" t="str">
        <f t="shared" si="236"/>
        <v>SDJ</v>
      </c>
      <c r="EJ62" s="449">
        <f t="shared" ref="EJ62" si="554">SUMIF(EJ$18:EJ$52,$B62,EP$18:EP$52)-EK62</f>
        <v>0</v>
      </c>
      <c r="EK62" s="370">
        <f t="shared" ref="EK62" si="555">SUMPRODUCT(($C$18:$C$48="Sunday")*(EJ$18:EJ$48=$B62)*(EP$18:EP$48))</f>
        <v>0</v>
      </c>
      <c r="EL62" s="449">
        <f t="shared" ref="EL62" si="556">SUMIF(EJ$53:EJ$54,$B62,EP$53:EP$54)</f>
        <v>0</v>
      </c>
      <c r="EM62" s="5"/>
      <c r="EN62" s="5"/>
      <c r="EO62" s="5"/>
      <c r="EP62" s="5"/>
      <c r="EQ62" s="371" t="str">
        <f t="shared" si="240"/>
        <v>SDJ</v>
      </c>
      <c r="ER62" s="449">
        <f t="shared" ref="ER62" si="557">SUMIF(ER$18:ER$52,$B62,EX$18:EX$52)-ES62</f>
        <v>0</v>
      </c>
      <c r="ES62" s="370">
        <f t="shared" ref="ES62" si="558">SUMPRODUCT(($C$18:$C$48="Sunday")*(ER$18:ER$48=$B62)*(EX$18:EX$48))</f>
        <v>0</v>
      </c>
      <c r="ET62" s="449">
        <f t="shared" ref="ET62" si="559">SUMIF(ER$53:ER$54,$B62,EX$53:EX$54)</f>
        <v>0</v>
      </c>
      <c r="EU62" s="5"/>
      <c r="EV62" s="5"/>
      <c r="EW62" s="5"/>
      <c r="EX62" s="5"/>
      <c r="EY62" s="371" t="str">
        <f t="shared" si="244"/>
        <v>SDJ</v>
      </c>
      <c r="EZ62" s="449">
        <f t="shared" ref="EZ62" si="560">SUMIF(EZ$18:EZ$52,$B62,FF$18:FF$52)-FA62</f>
        <v>0</v>
      </c>
      <c r="FA62" s="370">
        <f t="shared" ref="FA62" si="561">SUMPRODUCT(($C$18:$C$48="Sunday")*(EZ$18:EZ$48=$B62)*(FF$18:FF$48))</f>
        <v>0</v>
      </c>
      <c r="FB62" s="449">
        <f t="shared" ref="FB62" si="562">SUMIF(EZ$53:EZ$54,$B62,FF$53:FF$54)</f>
        <v>0</v>
      </c>
      <c r="FC62" s="5"/>
      <c r="FD62" s="5"/>
      <c r="FE62" s="5"/>
      <c r="FF62" s="5"/>
      <c r="FG62" s="371" t="str">
        <f t="shared" si="248"/>
        <v>SDJ</v>
      </c>
      <c r="FH62" s="449">
        <f t="shared" ref="FH62" si="563">SUMIF(FH$18:FH$52,$B62,FN$18:FN$52)-FI62</f>
        <v>0</v>
      </c>
      <c r="FI62" s="370">
        <f t="shared" ref="FI62" si="564">SUMPRODUCT(($C$18:$C$48="Sunday")*(FH$18:FH$48=$B62)*(FN$18:FN$48))</f>
        <v>0</v>
      </c>
      <c r="FJ62" s="449">
        <f t="shared" ref="FJ62" si="565">SUMIF(FH$53:FH$54,$B62,FN$53:FN$54)</f>
        <v>0</v>
      </c>
      <c r="FK62" s="5"/>
      <c r="FL62" s="5"/>
      <c r="FM62" s="5"/>
      <c r="FN62" s="5"/>
      <c r="FO62" s="371" t="str">
        <f t="shared" si="252"/>
        <v>SDJ</v>
      </c>
      <c r="FP62" s="449">
        <f t="shared" ref="FP62" si="566">SUMIF(FP$18:FP$52,$B62,FV$18:FV$52)-FQ62</f>
        <v>0</v>
      </c>
      <c r="FQ62" s="370">
        <f t="shared" ref="FQ62" si="567">SUMPRODUCT(($C$18:$C$48="Sunday")*(FP$18:FP$48=$B62)*(FV$18:FV$48))</f>
        <v>0</v>
      </c>
      <c r="FR62" s="449">
        <f t="shared" ref="FR62" si="568">SUMIF(FP$53:FP$54,$B62,FV$53:FV$54)</f>
        <v>0</v>
      </c>
      <c r="FS62" s="5"/>
      <c r="FT62" s="5"/>
      <c r="FU62" s="5"/>
      <c r="FV62" s="5"/>
      <c r="FW62" s="371"/>
      <c r="FX62" s="449">
        <f t="shared" ref="FX62" si="569">SUMIF(FX$18:FX$52,$B62,GD$18:GD$52)-FY62</f>
        <v>0</v>
      </c>
      <c r="FY62" s="370">
        <f t="shared" ref="FY62" si="570">SUMPRODUCT(($C$18:$C$48="Sunday")*(FX$18:FX$48=$B62)*(GD$18:GD$48))</f>
        <v>0</v>
      </c>
      <c r="FZ62" s="449">
        <f t="shared" ref="FZ62" si="571">SUMIF(FX$53:FX$54,$B62,GD$53:GD$54)</f>
        <v>0</v>
      </c>
      <c r="GA62" s="5"/>
      <c r="GB62" s="5"/>
      <c r="GC62" s="5"/>
      <c r="GD62" s="5"/>
      <c r="GE62" s="449">
        <f t="shared" ref="GE62" si="572">SUMIF(GE$18:GE$52,$B62,GK$18:GK$52)-GF62</f>
        <v>0</v>
      </c>
      <c r="GF62" s="370">
        <f t="shared" ref="GF62" si="573">SUMPRODUCT(($C$18:$C$48="Sunday")*(GE$18:GE$48=$B62)*(GK$18:GK$48))</f>
        <v>0</v>
      </c>
      <c r="GG62" s="449">
        <f t="shared" ref="GG62" si="574">SUMIF(GE$53:GE$54,$B62,GK$53:GK$54)</f>
        <v>0</v>
      </c>
      <c r="GH62" s="5"/>
      <c r="GI62" s="5"/>
      <c r="GJ62" s="5"/>
      <c r="GK62" s="5"/>
      <c r="GL62" s="449">
        <f t="shared" ref="GL62" si="575">SUMIF(GL$18:GL$52,$B62,GR$18:GR$52)-GM62</f>
        <v>0</v>
      </c>
      <c r="GM62" s="370">
        <f t="shared" ref="GM62" si="576">SUMPRODUCT(($C$18:$C$48="Sunday")*(GL$18:GL$48=$B62)*(GR$18:GR$48))</f>
        <v>0</v>
      </c>
      <c r="GN62" s="449">
        <f t="shared" ref="GN62" si="577">SUMIF(GL$53:GL$54,$B62,GR$53:GR$54)</f>
        <v>0</v>
      </c>
      <c r="GO62" s="5"/>
      <c r="GP62" s="5"/>
      <c r="GQ62" s="5"/>
      <c r="GR62" s="5"/>
      <c r="GS62" s="449">
        <f t="shared" ref="GS62" si="578">SUMIF(GS$18:GS$52,$B62,GY$18:GY$52)-GT62</f>
        <v>0</v>
      </c>
      <c r="GT62" s="370">
        <f t="shared" ref="GT62" si="579">SUMPRODUCT(($C$18:$C$48="Sunday")*(GS$18:GS$48=$B62)*(GY$18:GY$48))</f>
        <v>0</v>
      </c>
      <c r="GU62" s="449">
        <f t="shared" ref="GU62" si="580">SUMIF(GS$53:GS$54,$B62,GY$53:GY$54)</f>
        <v>0</v>
      </c>
      <c r="GV62" s="371" t="str">
        <f t="shared" si="268"/>
        <v>SDJ</v>
      </c>
      <c r="GW62" s="482">
        <f t="shared" ref="GW62" si="581">GS62+GL62+GE62+FX62</f>
        <v>0</v>
      </c>
      <c r="GX62" s="381">
        <f t="shared" ref="GX62" si="582">GT62+GM62+GF62+FY62</f>
        <v>0</v>
      </c>
      <c r="GY62" s="483">
        <f t="shared" ref="GY62" si="583">GU62+GN62+GG62+FZ62</f>
        <v>0</v>
      </c>
      <c r="GZ62" s="371" t="str">
        <f t="shared" si="272"/>
        <v>SDJ</v>
      </c>
      <c r="HA62" s="449">
        <f t="shared" ref="HA62" si="584">SUMIF(HA$18:HA$52,$B62,HG$18:HG$52)-HB62</f>
        <v>0</v>
      </c>
      <c r="HB62" s="370">
        <f t="shared" ref="HB62" si="585">SUMPRODUCT(($C$18:$C$48="Sunday")*(HA$18:HA$48=$B62)*(HG$18:HG$48))</f>
        <v>0</v>
      </c>
      <c r="HC62" s="449">
        <f t="shared" ref="HC62" si="586">SUMIF(HA$53:HA$54,$B62,HG$53:HG$54)</f>
        <v>0</v>
      </c>
      <c r="HD62" s="5"/>
      <c r="HE62" s="5"/>
      <c r="HF62" s="5"/>
      <c r="HG62" s="5"/>
      <c r="HH62" s="371" t="str">
        <f t="shared" si="276"/>
        <v>SDJ</v>
      </c>
      <c r="HI62" s="449">
        <f t="shared" ref="HI62" si="587">SUMIF(HI$18:HI$52,$B62,HO$18:HO$52)-HJ62</f>
        <v>0</v>
      </c>
      <c r="HJ62" s="370">
        <f t="shared" ref="HJ62" si="588">SUMPRODUCT(($C$18:$C$48="Sunday")*(HI$18:HI$48=$B62)*(HO$18:HO$48))</f>
        <v>0</v>
      </c>
      <c r="HK62" s="449">
        <f t="shared" ref="HK62" si="589">SUMIF(HI$53:HI$54,$B62,HO$53:HO$54)</f>
        <v>0</v>
      </c>
      <c r="HL62" s="5"/>
      <c r="HM62" s="5"/>
      <c r="HN62" s="5"/>
      <c r="HO62" s="5"/>
      <c r="HP62" s="371" t="str">
        <f t="shared" si="280"/>
        <v>SDJ</v>
      </c>
      <c r="HQ62" s="449">
        <f t="shared" ref="HQ62" si="590">SUMIF(HQ$18:HQ$52,$B62,HW$18:HW$52)-HR62</f>
        <v>0</v>
      </c>
      <c r="HR62" s="370">
        <f t="shared" ref="HR62" si="591">SUMPRODUCT(($C$18:$C$48="Sunday")*(HQ$18:HQ$48=$B62)*(HW$18:HW$48))</f>
        <v>0</v>
      </c>
      <c r="HS62" s="449">
        <f t="shared" ref="HS62" si="592">SUMIF(HQ$53:HQ$54,$B62,HW$53:HW$54)</f>
        <v>0</v>
      </c>
      <c r="HT62" s="5"/>
      <c r="HU62" s="5"/>
      <c r="HV62" s="5"/>
      <c r="HW62" s="5"/>
      <c r="HX62" s="371" t="str">
        <f t="shared" si="284"/>
        <v>SDJ</v>
      </c>
      <c r="HY62" s="449">
        <f t="shared" ref="HY62" si="593">SUMIF(HY$18:HY$52,$B62,IE$18:IE$52)-HZ62</f>
        <v>0</v>
      </c>
      <c r="HZ62" s="370">
        <f t="shared" ref="HZ62" si="594">SUMPRODUCT(($C$18:$C$48="Sunday")*(HY$18:HY$48=$B62)*(IE$18:IE$48))</f>
        <v>0</v>
      </c>
      <c r="IA62" s="449">
        <f t="shared" ref="IA62" si="595">SUMIF(HY$53:HY$54,$B62,IE$53:IE$54)</f>
        <v>0</v>
      </c>
      <c r="IB62" s="5"/>
      <c r="IC62" s="5"/>
      <c r="ID62" s="5"/>
      <c r="IE62" s="5"/>
      <c r="IF62" s="371" t="str">
        <f t="shared" si="288"/>
        <v>SDJ</v>
      </c>
      <c r="IG62" s="449">
        <f t="shared" ref="IG62" si="596">SUMIF(IG$18:IG$52,$B62,IM$18:IM$52)-IH62</f>
        <v>0</v>
      </c>
      <c r="IH62" s="370">
        <f t="shared" ref="IH62" si="597">SUMPRODUCT(($C$18:$C$48="Sunday")*(IG$18:IG$48=$B62)*(IM$18:IM$48))</f>
        <v>0</v>
      </c>
      <c r="II62" s="449">
        <f t="shared" ref="II62" si="598">SUMIF(IG$53:IG$54,$B62,IM$53:IM$54)</f>
        <v>0</v>
      </c>
      <c r="IJ62" s="5"/>
      <c r="IK62" s="5"/>
      <c r="IL62" s="5"/>
      <c r="IM62" s="5"/>
      <c r="IN62" s="371" t="str">
        <f t="shared" si="292"/>
        <v>SDJ</v>
      </c>
      <c r="IO62" s="449">
        <f t="shared" ref="IO62" si="599">SUMIF(IO$18:IO$52,$B62,IU$18:IU$52)-IP62</f>
        <v>0</v>
      </c>
      <c r="IP62" s="370">
        <f t="shared" ref="IP62" si="600">SUMPRODUCT(($C$18:$C$48="Sunday")*(IO$18:IO$48=$B62)*(IU$18:IU$48))</f>
        <v>0</v>
      </c>
      <c r="IQ62" s="449">
        <f t="shared" ref="IQ62" si="601">SUMIF(IO$53:IO$54,$B62,IU$53:IU$54)</f>
        <v>0</v>
      </c>
      <c r="IR62" s="5"/>
      <c r="IS62" s="5"/>
      <c r="IT62" s="5"/>
      <c r="IU62" s="5"/>
      <c r="IV62" s="371" t="str">
        <f t="shared" si="296"/>
        <v>SDJ</v>
      </c>
      <c r="IW62" s="449">
        <f t="shared" ref="IW62" si="602">SUMIF(IW$18:IW$52,$B62,JC$18:JC$52)-IX62</f>
        <v>0</v>
      </c>
      <c r="IX62" s="370">
        <f t="shared" ref="IX62" si="603">SUMPRODUCT(($C$18:$C$48="Sunday")*(IW$18:IW$48=$B62)*(JC$18:JC$48))</f>
        <v>0</v>
      </c>
      <c r="IY62" s="449">
        <f t="shared" ref="IY62" si="604">SUMIF(IW$53:IW$54,$B62,JC$53:JC$54)</f>
        <v>0</v>
      </c>
      <c r="IZ62" s="5"/>
      <c r="JA62" s="5"/>
      <c r="JB62" s="5"/>
      <c r="JC62" s="5"/>
      <c r="JD62" s="371" t="str">
        <f t="shared" si="300"/>
        <v>SDJ</v>
      </c>
      <c r="JE62" s="449">
        <f t="shared" ref="JE62" si="605">SUMIF(JE$18:JE$52,$B62,JK$18:JK$52)-JF62</f>
        <v>0</v>
      </c>
      <c r="JF62" s="370">
        <f t="shared" ref="JF62" si="606">SUMPRODUCT(($C$18:$C$48="Sunday")*(JE$18:JE$48=$B62)*(JK$18:JK$48))</f>
        <v>0</v>
      </c>
      <c r="JG62" s="449">
        <f t="shared" ref="JG62" si="607">SUMIF(JE$53:JE$54,$B62,JK$53:JK$54)</f>
        <v>0</v>
      </c>
      <c r="JH62" s="5"/>
      <c r="JI62" s="5"/>
      <c r="JJ62" s="5"/>
      <c r="JK62" s="5"/>
      <c r="JL62" s="371" t="str">
        <f t="shared" si="304"/>
        <v>SDJ</v>
      </c>
      <c r="JM62" s="449">
        <f t="shared" ref="JM62" si="608">SUMIF(JM$18:JM$52,$B62,JS$18:JS$52)-JN62</f>
        <v>0</v>
      </c>
      <c r="JN62" s="370">
        <f t="shared" ref="JN62" si="609">SUMPRODUCT(($C$18:$C$48="Sunday")*(JM$18:JM$48=$B62)*(JS$18:JS$48))</f>
        <v>0</v>
      </c>
      <c r="JO62" s="449">
        <f t="shared" ref="JO62" si="610">SUMIF(JM$53:JM$54,$B62,JS$53:JS$54)</f>
        <v>0</v>
      </c>
      <c r="JP62" s="5"/>
      <c r="JQ62" s="5"/>
      <c r="JR62" s="5"/>
      <c r="JS62" s="5"/>
      <c r="JT62" s="371" t="str">
        <f t="shared" si="308"/>
        <v>SDJ</v>
      </c>
      <c r="JU62" s="449">
        <f t="shared" ref="JU62" si="611">SUMIF(JU$18:JU$52,$B62,KA$18:KA$52)-JV62</f>
        <v>0</v>
      </c>
      <c r="JV62" s="370">
        <f t="shared" ref="JV62" si="612">SUMPRODUCT(($C$18:$C$48="Sunday")*(JU$18:JU$48=$B62)*(KA$18:KA$48))</f>
        <v>0</v>
      </c>
      <c r="JW62" s="449">
        <f t="shared" ref="JW62" si="613">SUMIF(JU$53:JU$54,$B62,KA$53:KA$54)</f>
        <v>0</v>
      </c>
      <c r="JX62" s="5"/>
      <c r="JY62" s="5"/>
      <c r="JZ62" s="5"/>
      <c r="KA62" s="5"/>
      <c r="KB62" s="371"/>
      <c r="KC62" s="449">
        <f t="shared" ref="KC62" si="614">SUMIF(KC$18:KC$52,$B62,KI$18:KI$52)-KD62</f>
        <v>0</v>
      </c>
      <c r="KD62" s="370">
        <f t="shared" ref="KD62" si="615">SUMPRODUCT(($C$18:$C$48="Sunday")*(KC$18:KC$48=$B62)*(KI$18:KI$48))</f>
        <v>0</v>
      </c>
      <c r="KE62" s="449">
        <f t="shared" ref="KE62" si="616">SUMIF(KC$53:KC$54,$B62,KI$53:KI$54)</f>
        <v>0</v>
      </c>
      <c r="KF62" s="5"/>
      <c r="KG62" s="5"/>
      <c r="KH62" s="5"/>
      <c r="KI62" s="5"/>
      <c r="KJ62" s="449">
        <f t="shared" ref="KJ62" si="617">SUMIF(KJ$18:KJ$52,$B62,KP$18:KP$52)-KK62</f>
        <v>0</v>
      </c>
      <c r="KK62" s="370">
        <f t="shared" ref="KK62" si="618">SUMPRODUCT(($C$18:$C$48="Sunday")*(KJ$18:KJ$48=$B62)*(KP$18:KP$48))</f>
        <v>0</v>
      </c>
      <c r="KL62" s="449">
        <f t="shared" ref="KL62" si="619">SUMIF(KJ$53:KJ$54,$B62,KP$53:KP$54)</f>
        <v>0</v>
      </c>
      <c r="KM62" s="5"/>
      <c r="KN62" s="5"/>
      <c r="KO62" s="5"/>
      <c r="KP62" s="5"/>
      <c r="KQ62" s="449">
        <f t="shared" ref="KQ62" si="620">SUMIF(KQ$18:KQ$52,$B62,KW$18:KW$52)-KR62</f>
        <v>0</v>
      </c>
      <c r="KR62" s="370">
        <f t="shared" ref="KR62" si="621">SUMPRODUCT(($C$18:$C$48="Sunday")*(KQ$18:KQ$48=$B62)*(KW$18:KW$48))</f>
        <v>0</v>
      </c>
      <c r="KS62" s="449">
        <f t="shared" ref="KS62" si="622">SUMIF(KQ$53:KQ$54,$B62,KW$53:KW$54)</f>
        <v>0</v>
      </c>
      <c r="KT62" s="5"/>
      <c r="KU62" s="5"/>
      <c r="KV62" s="5"/>
      <c r="KW62" s="5"/>
      <c r="KX62" s="449">
        <f t="shared" ref="KX62" si="623">SUMIF(KX$18:KX$52,$B62,LD$18:LD$52)-KY62</f>
        <v>0</v>
      </c>
      <c r="KY62" s="370">
        <f t="shared" ref="KY62" si="624">SUMPRODUCT(($C$18:$C$48="Sunday")*(KX$18:KX$48=$B62)*(LD$18:LD$48))</f>
        <v>0</v>
      </c>
      <c r="KZ62" s="449">
        <f t="shared" ref="KZ62" si="625">SUMIF(KX$53:KX$54,$B62,LD$53:LD$54)</f>
        <v>0</v>
      </c>
      <c r="LA62" s="5"/>
      <c r="LB62" s="5"/>
      <c r="LC62" s="5"/>
      <c r="LD62" s="5"/>
      <c r="LE62" s="449">
        <f t="shared" ref="LE62" si="626">SUMIF(LE$18:LE$52,$B62,LK$18:LK$52)-LF62</f>
        <v>0</v>
      </c>
      <c r="LF62" s="370">
        <f t="shared" ref="LF62" si="627">SUMPRODUCT(($C$18:$C$48="Sunday")*(LE$18:LE$48=$B62)*(LK$18:LK$48))</f>
        <v>0</v>
      </c>
      <c r="LG62" s="449">
        <f t="shared" ref="LG62" si="628">SUMIF(LE$53:LE$54,$B62,LK$53:LK$54)</f>
        <v>0</v>
      </c>
      <c r="LH62" s="5"/>
      <c r="LI62" s="5"/>
      <c r="LJ62" s="5"/>
      <c r="LK62" s="5"/>
      <c r="LL62" s="449">
        <f t="shared" ref="LL62" si="629">SUMIF(LL$18:LL$52,$B62,LR$18:LR$52)-LM62</f>
        <v>0</v>
      </c>
      <c r="LM62" s="370">
        <f t="shared" ref="LM62" si="630">SUMPRODUCT(($C$18:$C$48="Sunday")*(LL$18:LL$48=$B62)*(LR$18:LR$48))</f>
        <v>0</v>
      </c>
      <c r="LN62" s="449">
        <f t="shared" ref="LN62" si="631">SUMIF(LL$53:LL$54,$B62,LR$53:LR$54)</f>
        <v>0</v>
      </c>
      <c r="LO62" s="5"/>
      <c r="LP62" s="5"/>
      <c r="LQ62" s="5"/>
      <c r="LR62" s="5"/>
      <c r="LS62" s="449">
        <f t="shared" ref="LS62" si="632">SUMIF(LS$18:LS$52,$B62,LY$18:LY$52)-LT62</f>
        <v>0</v>
      </c>
      <c r="LT62" s="370">
        <f t="shared" ref="LT62" si="633">SUMPRODUCT(($C$18:$C$48="Sunday")*(LS$18:LS$48=$B62)*(LY$18:LY$48))</f>
        <v>0</v>
      </c>
      <c r="LU62" s="449">
        <f t="shared" ref="LU62" si="634">SUMIF(LS$53:LS$54,$B62,LY$53:LY$54)</f>
        <v>0</v>
      </c>
      <c r="LV62" s="5"/>
      <c r="LW62" s="5"/>
      <c r="LX62" s="5"/>
      <c r="LY62" s="5"/>
      <c r="LZ62" s="449">
        <f t="shared" ref="LZ62" si="635">SUMIF(LZ$18:LZ$52,$B62,MF$18:MF$52)-MA62</f>
        <v>0</v>
      </c>
      <c r="MA62" s="370">
        <f t="shared" ref="MA62" si="636">SUMPRODUCT(($C$18:$C$48="Sunday")*(LZ$18:LZ$48=$B62)*(MF$18:MF$48))</f>
        <v>0</v>
      </c>
      <c r="MB62" s="449">
        <f t="shared" ref="MB62" si="637">SUMIF(LZ$53:LZ$54,$B62,MF$53:MF$54)</f>
        <v>0</v>
      </c>
      <c r="MC62" s="371" t="str">
        <f t="shared" si="336"/>
        <v>SDJ</v>
      </c>
      <c r="MD62" s="482">
        <f t="shared" ref="MD62" si="638">LZ62+LS62+LL62+LE62+KX62+KQ62+KJ62+KC62</f>
        <v>0</v>
      </c>
      <c r="ME62" s="381">
        <f t="shared" ref="ME62" si="639">MA62+LT62+LM62+LF62+KY62+KR62+KK62+KD62</f>
        <v>0</v>
      </c>
      <c r="MF62" s="483">
        <f t="shared" ref="MF62" si="640">MB62+LU62+LN62+LG62+KZ62+KS62+KL62+KE62</f>
        <v>0</v>
      </c>
      <c r="MG62" s="371" t="str">
        <f t="shared" si="340"/>
        <v>SDJ</v>
      </c>
      <c r="MH62" s="449">
        <f t="shared" ref="MH62" si="641">SUMIF(MH$18:MH$52,$B62,MN$18:MN$52)-MI62</f>
        <v>0</v>
      </c>
      <c r="MI62" s="370">
        <f t="shared" ref="MI62" si="642">SUMPRODUCT(($C$18:$C$48="Sunday")*(MH$18:MH$48=$B62)*(MN$18:MN$48))</f>
        <v>0</v>
      </c>
      <c r="MJ62" s="449">
        <f t="shared" ref="MJ62" si="643">SUMIF(MH$53:MH$54,$B62,MN$53:MN$54)</f>
        <v>0</v>
      </c>
      <c r="MK62" s="5"/>
      <c r="ML62" s="5"/>
      <c r="MM62" s="5"/>
      <c r="MN62" s="5"/>
      <c r="MO62" s="449">
        <f t="shared" ref="MO62" si="644">SUMIF(MO$18:MO$52,$B62,MU$18:MU$52)-MP62</f>
        <v>0</v>
      </c>
      <c r="MP62" s="370">
        <f t="shared" ref="MP62" si="645">SUMPRODUCT(($C$18:$C$48="Sunday")*(MO$18:MO$48=$B62)*(MU$18:MU$48))</f>
        <v>0</v>
      </c>
      <c r="MQ62" s="449">
        <f t="shared" ref="MQ62" si="646">SUMIF(MO$53:MO$54,$B62,MU$53:MU$54)</f>
        <v>0</v>
      </c>
      <c r="MR62" s="371" t="str">
        <f t="shared" si="347"/>
        <v>SDJ</v>
      </c>
      <c r="MS62" s="482">
        <f t="shared" ref="MS62" si="647">MO62+MH62</f>
        <v>0</v>
      </c>
      <c r="MT62" s="381">
        <f t="shared" ref="MT62" si="648">MP62+MI62</f>
        <v>0</v>
      </c>
      <c r="MU62" s="483">
        <f t="shared" ref="MU62" si="649">MQ62+MJ62</f>
        <v>0</v>
      </c>
      <c r="MV62" s="371" t="str">
        <f t="shared" si="351"/>
        <v>SDJ</v>
      </c>
      <c r="MW62" s="449">
        <f t="shared" ref="MW62" si="650">SUMIF(MW$18:MW$52,$B62,NC$18:NC$52)-MX62</f>
        <v>0</v>
      </c>
      <c r="MX62" s="370">
        <f t="shared" ref="MX62" si="651">SUMPRODUCT(($C$18:$C$48="Sunday")*(MW$18:MW$48=$B62)*(NC$18:NC$48))</f>
        <v>0</v>
      </c>
      <c r="MY62" s="449">
        <f t="shared" ref="MY62" si="652">SUMIF(MW$53:MW$54,$B62,NC$53:NC$54)</f>
        <v>0</v>
      </c>
      <c r="MZ62" s="5"/>
      <c r="NA62" s="5"/>
      <c r="NB62" s="5"/>
      <c r="NC62" s="5"/>
      <c r="ND62" s="371" t="str">
        <f t="shared" si="355"/>
        <v>SDJ</v>
      </c>
      <c r="NE62" s="449">
        <f t="shared" ref="NE62" si="653">SUMIF(NE$18:NE$52,$B62,NK$18:NK$52)-NF62</f>
        <v>0</v>
      </c>
      <c r="NF62" s="370">
        <f t="shared" ref="NF62" si="654">SUMPRODUCT(($C$18:$C$48="Sunday")*(NE$18:NE$48=$B62)*(NK$18:NK$48))</f>
        <v>0</v>
      </c>
      <c r="NG62" s="449">
        <f t="shared" ref="NG62" si="655">SUMIF(NE$53:NE$54,$B62,NK$53:NK$54)</f>
        <v>0</v>
      </c>
      <c r="NH62" s="5"/>
      <c r="NI62" s="5"/>
      <c r="NJ62" s="5"/>
      <c r="NK62" s="5"/>
      <c r="NL62" s="371"/>
      <c r="NM62" s="449">
        <f t="shared" ref="NM62" si="656">SUMIF(NM$18:NM$52,$B62,NS$18:NS$52)-NN62</f>
        <v>0</v>
      </c>
      <c r="NN62" s="370">
        <f t="shared" ref="NN62" si="657">SUMPRODUCT(($C$18:$C$48="Sunday")*(NM$18:NM$48=$B62)*(NS$18:NS$48))</f>
        <v>0</v>
      </c>
      <c r="NO62" s="449">
        <f t="shared" ref="NO62" si="658">SUMIF(NM$53:NM$54,$B62,NS$53:NS$54)</f>
        <v>0</v>
      </c>
      <c r="NP62" s="5"/>
      <c r="NQ62" s="5"/>
      <c r="NR62" s="5"/>
      <c r="NS62" s="5"/>
      <c r="NT62" s="449">
        <f t="shared" ref="NT62" si="659">SUMIF(NT$18:NT$52,$B62,NZ$18:NZ$52)-NU62</f>
        <v>0</v>
      </c>
      <c r="NU62" s="370">
        <f t="shared" ref="NU62" si="660">SUMPRODUCT(($C$18:$C$48="Sunday")*(NT$18:NT$48=$B62)*(NZ$18:NZ$48))</f>
        <v>0</v>
      </c>
      <c r="NV62" s="449">
        <f t="shared" ref="NV62" si="661">SUMIF(NT$53:NT$54,$B62,NZ$53:NZ$54)</f>
        <v>0</v>
      </c>
      <c r="NW62" s="371" t="str">
        <f t="shared" si="365"/>
        <v>SDJ</v>
      </c>
      <c r="NX62" s="482">
        <f t="shared" ref="NX62" si="662">NT62+NM62</f>
        <v>0</v>
      </c>
      <c r="NY62" s="381">
        <f t="shared" ref="NY62" si="663">NU62+NN62</f>
        <v>0</v>
      </c>
      <c r="NZ62" s="483">
        <f t="shared" ref="NZ62" si="664">NV62+NO62</f>
        <v>0</v>
      </c>
      <c r="OA62" s="371" t="str">
        <f t="shared" si="369"/>
        <v>SDJ</v>
      </c>
      <c r="OB62" s="449">
        <f t="shared" ref="OB62" si="665">SUMIF(OB$18:OB$52,$B62,OH$18:OH$52)-OC62</f>
        <v>0</v>
      </c>
      <c r="OC62" s="370">
        <f t="shared" ref="OC62" si="666">SUMPRODUCT(($C$18:$C$48="Sunday")*(OB$18:OB$48=$B62)*(OH$18:OH$48))</f>
        <v>0</v>
      </c>
      <c r="OD62" s="449">
        <f t="shared" ref="OD62" si="667">SUMIF(OB$53:OB$54,$B62,OH$53:OH$54)</f>
        <v>0</v>
      </c>
      <c r="OE62" s="5"/>
      <c r="OF62" s="5"/>
      <c r="OG62" s="5"/>
      <c r="OH62" s="5"/>
      <c r="OI62" s="371" t="str">
        <f t="shared" si="373"/>
        <v>SDJ</v>
      </c>
      <c r="OJ62" s="449">
        <f t="shared" ref="OJ62" si="668">SUMIF(OJ$18:OJ$52,$B62,OP$18:OP$52)-OK62</f>
        <v>0</v>
      </c>
      <c r="OK62" s="370">
        <f t="shared" ref="OK62" si="669">SUMPRODUCT(($C$18:$C$48="Sunday")*(OJ$18:OJ$48=$B62)*(OP$18:OP$48))</f>
        <v>0</v>
      </c>
      <c r="OL62" s="449">
        <f t="shared" ref="OL62" si="670">SUMIF(OJ$53:OJ$54,$B62,OP$53:OP$54)</f>
        <v>0</v>
      </c>
      <c r="OM62" s="5"/>
      <c r="ON62" s="5"/>
      <c r="OO62" s="5"/>
      <c r="OP62" s="5"/>
      <c r="OQ62" s="371" t="str">
        <f t="shared" si="377"/>
        <v>SDJ</v>
      </c>
      <c r="OR62" s="449">
        <f t="shared" ref="OR62" si="671">SUMIF(OR$18:OR$52,$B62,OX$18:OX$52)-OS62</f>
        <v>0</v>
      </c>
      <c r="OS62" s="370">
        <f t="shared" ref="OS62" si="672">SUMPRODUCT(($C$18:$C$48="Sunday")*(OR$18:OR$48=$B62)*(OX$18:OX$48))</f>
        <v>0</v>
      </c>
      <c r="OT62" s="449">
        <f t="shared" ref="OT62" si="673">SUMIF(OR$53:OR$54,$B62,OX$53:OX$54)</f>
        <v>0</v>
      </c>
      <c r="OU62" s="5"/>
      <c r="OV62" s="5"/>
      <c r="OW62" s="5"/>
      <c r="OX62" s="5"/>
      <c r="OY62" s="371"/>
      <c r="OZ62" s="449">
        <f t="shared" ref="OZ62" si="674">SUMIF(OZ$18:OZ$52,$B62,PF$18:PF$52)-PA62</f>
        <v>0</v>
      </c>
      <c r="PA62" s="370">
        <f t="shared" ref="PA62" si="675">SUMPRODUCT(($C$18:$C$48="Sunday")*(OZ$18:OZ$48=$B62)*(PF$18:PF$48))</f>
        <v>0</v>
      </c>
      <c r="PB62" s="449">
        <f t="shared" ref="PB62" si="676">SUMIF(OZ$53:OZ$54,$B62,PF$53:PF$54)</f>
        <v>0</v>
      </c>
      <c r="PC62" s="5"/>
      <c r="PD62" s="5"/>
      <c r="PE62" s="5"/>
      <c r="PF62" s="5"/>
      <c r="PG62" s="449">
        <f t="shared" ref="PG62" si="677">SUMIF(PG$18:PG$52,$B62,PM$18:PM$52)-PH62</f>
        <v>0</v>
      </c>
      <c r="PH62" s="370">
        <f t="shared" ref="PH62" si="678">SUMPRODUCT(($C$18:$C$48="Sunday")*(PG$18:PG$48=$B62)*(PM$18:PM$48))</f>
        <v>0</v>
      </c>
      <c r="PI62" s="449">
        <f t="shared" ref="PI62" si="679">SUMIF(PG$53:PG$54,$B62,PM$53:PM$54)</f>
        <v>0</v>
      </c>
      <c r="PJ62" s="371" t="str">
        <f t="shared" si="387"/>
        <v>SDJ</v>
      </c>
      <c r="PK62" s="482">
        <f t="shared" ref="PK62" si="680">PG62+OZ62</f>
        <v>0</v>
      </c>
      <c r="PL62" s="381">
        <f t="shared" ref="PL62" si="681">PH62+PA62</f>
        <v>0</v>
      </c>
      <c r="PM62" s="483">
        <f t="shared" ref="PM62" si="682">PI62+PB62</f>
        <v>0</v>
      </c>
      <c r="PN62" s="371"/>
      <c r="PO62" s="449">
        <f t="shared" ref="PO62" si="683">SUMIF(PO$18:PO$52,$B62,PU$18:PU$52)-PP62</f>
        <v>0</v>
      </c>
      <c r="PP62" s="370">
        <f t="shared" ref="PP62" si="684">SUMPRODUCT(($C$18:$C$48="Sunday")*(PO$18:PO$48=$B62)*(PU$18:PU$48))</f>
        <v>0</v>
      </c>
      <c r="PQ62" s="449">
        <f t="shared" ref="PQ62" si="685">SUMIF(PO$53:PO$54,$B62,PU$53:PU$54)</f>
        <v>0</v>
      </c>
      <c r="PR62" s="5"/>
      <c r="PS62" s="5"/>
      <c r="PT62" s="5"/>
      <c r="PU62" s="5"/>
      <c r="PV62" s="449">
        <f t="shared" ref="PV62" si="686">SUMIF(PV$18:PV$52,$B62,QB$18:QB$52)-PW62</f>
        <v>0</v>
      </c>
      <c r="PW62" s="370">
        <f t="shared" ref="PW62" si="687">SUMPRODUCT(($C$18:$C$48="Sunday")*(PV$18:PV$48=$B62)*(QB$18:QB$48))</f>
        <v>0</v>
      </c>
      <c r="PX62" s="449">
        <f t="shared" ref="PX62" si="688">SUMIF(PV$53:PV$54,$B62,QB$53:QB$54)</f>
        <v>0</v>
      </c>
      <c r="PY62" s="5"/>
      <c r="PZ62" s="5"/>
      <c r="QA62" s="5"/>
      <c r="QB62" s="5"/>
      <c r="QC62" s="449">
        <f t="shared" ref="QC62" si="689">SUMIF(QC$18:QC$52,$B62,QI$18:QI$52)-QD62</f>
        <v>0</v>
      </c>
      <c r="QD62" s="370">
        <f t="shared" ref="QD62" si="690">SUMPRODUCT(($C$18:$C$48="Sunday")*(QC$18:QC$48=$B62)*(QI$18:QI$48))</f>
        <v>0</v>
      </c>
      <c r="QE62" s="449">
        <f t="shared" ref="QE62" si="691">SUMIF(QC$53:QC$54,$B62,QI$53:QI$54)</f>
        <v>0</v>
      </c>
      <c r="QF62" s="371" t="str">
        <f t="shared" si="400"/>
        <v>SDJ</v>
      </c>
      <c r="QG62" s="482">
        <f t="shared" ref="QG62" si="692">QC62+PV62+PO62</f>
        <v>0</v>
      </c>
      <c r="QH62" s="381">
        <f t="shared" ref="QH62" si="693">QD62+PW62+PP62</f>
        <v>0</v>
      </c>
      <c r="QI62" s="483">
        <f t="shared" ref="QI62" si="694">QE62+PX62+PQ62</f>
        <v>0</v>
      </c>
      <c r="QJ62" s="371"/>
      <c r="QK62" s="449">
        <f t="shared" ref="QK62" si="695">SUMIF(QK$18:QK$52,$B62,QQ$18:QQ$52)-QL62</f>
        <v>0</v>
      </c>
      <c r="QL62" s="370">
        <f t="shared" ref="QL62" si="696">SUMPRODUCT(($C$18:$C$48="Sunday")*(QK$18:QK$48=$B62)*(QQ$18:QQ$48))</f>
        <v>0</v>
      </c>
      <c r="QM62" s="449">
        <f t="shared" ref="QM62" si="697">SUMIF(QK$53:QK$54,$B62,QQ$53:QQ$54)</f>
        <v>0</v>
      </c>
      <c r="QN62" s="5"/>
      <c r="QO62" s="5"/>
      <c r="QP62" s="5"/>
      <c r="QQ62" s="5"/>
      <c r="QR62" s="449">
        <f t="shared" ref="QR62" si="698">SUMIF(QR$18:QR$52,$B62,QX$18:QX$52)-QS62</f>
        <v>0</v>
      </c>
      <c r="QS62" s="370">
        <f t="shared" ref="QS62" si="699">SUMPRODUCT(($C$18:$C$48="Sunday")*(QR$18:QR$48=$B62)*(QX$18:QX$48))</f>
        <v>0</v>
      </c>
      <c r="QT62" s="449">
        <f t="shared" ref="QT62" si="700">SUMIF(QR$53:QR$54,$B62,QX$53:QX$54)</f>
        <v>0</v>
      </c>
      <c r="QU62" s="371" t="str">
        <f t="shared" si="410"/>
        <v>SDJ</v>
      </c>
      <c r="QV62" s="482">
        <f t="shared" ref="QV62" si="701">QR62+QK62</f>
        <v>0</v>
      </c>
      <c r="QW62" s="381">
        <f t="shared" ref="QW62" si="702">QS62+QL62</f>
        <v>0</v>
      </c>
      <c r="QX62" s="483">
        <f t="shared" ref="QX62" si="703">QT62+QM62</f>
        <v>0</v>
      </c>
      <c r="QY62" s="371" t="str">
        <f t="shared" si="414"/>
        <v>SDJ</v>
      </c>
      <c r="QZ62" s="449">
        <f t="shared" ref="QZ62" si="704">SUMIF(QZ$18:QZ$52,$B62,RF$18:RF$52)-RA62</f>
        <v>0</v>
      </c>
      <c r="RA62" s="370">
        <f t="shared" ref="RA62" si="705">SUMPRODUCT(($C$18:$C$48="Sunday")*(QZ$18:QZ$48=$B62)*(RF$18:RF$48))</f>
        <v>0</v>
      </c>
      <c r="RB62" s="449">
        <f t="shared" ref="RB62" si="706">SUMIF(QZ$53:QZ$54,$B62,RF$53:RF$54)</f>
        <v>0</v>
      </c>
      <c r="RC62" s="5"/>
      <c r="RD62" s="5"/>
      <c r="RE62" s="5"/>
      <c r="RF62" s="5"/>
      <c r="RG62" s="371"/>
      <c r="RH62" s="449">
        <f t="shared" ref="RH62" si="707">SUMIF(RH$18:RH$52,$B62,RN$18:RN$52)-RI62</f>
        <v>0</v>
      </c>
      <c r="RI62" s="370">
        <f t="shared" ref="RI62" si="708">SUMPRODUCT(($C$18:$C$48="Sunday")*(RH$18:RH$48=$B62)*(RN$18:RN$48))</f>
        <v>0</v>
      </c>
      <c r="RJ62" s="449">
        <f t="shared" ref="RJ62" si="709">SUMIF(RH$53:RH$54,$B62,RN$53:RN$54)</f>
        <v>0</v>
      </c>
      <c r="RK62" s="5"/>
      <c r="RL62" s="5"/>
      <c r="RM62" s="5"/>
      <c r="RN62" s="5"/>
      <c r="RO62" s="449">
        <f t="shared" ref="RO62" si="710">SUMIF(RO$18:RO$52,$B62,RU$18:RU$52)-RP62</f>
        <v>0</v>
      </c>
      <c r="RP62" s="370">
        <f t="shared" ref="RP62" si="711">SUMPRODUCT(($C$18:$C$48="Sunday")*(RO$18:RO$48=$B62)*(RU$18:RU$48))</f>
        <v>0</v>
      </c>
      <c r="RQ62" s="449">
        <f t="shared" ref="RQ62" si="712">SUMIF(RO$53:RO$54,$B62,RU$53:RU$54)</f>
        <v>0</v>
      </c>
      <c r="RR62" s="371" t="str">
        <f t="shared" si="424"/>
        <v>SDJ</v>
      </c>
      <c r="RS62" s="482">
        <f t="shared" ref="RS62" si="713">RO62+RH62</f>
        <v>0</v>
      </c>
      <c r="RT62" s="381">
        <f t="shared" ref="RT62" si="714">RP62+RI62</f>
        <v>0</v>
      </c>
      <c r="RU62" s="483">
        <f t="shared" ref="RU62" si="715">RQ62+RJ62</f>
        <v>0</v>
      </c>
      <c r="RV62" s="371" t="str">
        <f t="shared" si="428"/>
        <v>SDJ</v>
      </c>
      <c r="RW62" s="449">
        <f t="shared" ref="RW62" si="716">SUMIF(RW$18:RW$52,$B62,SC$18:SC$52)-RX62</f>
        <v>0</v>
      </c>
      <c r="RX62" s="370">
        <f t="shared" ref="RX62" si="717">SUMPRODUCT(($C$18:$C$48="Sunday")*(RW$18:RW$48=$B62)*(SC$18:SC$48))</f>
        <v>0</v>
      </c>
      <c r="RY62" s="449">
        <f t="shared" ref="RY62" si="718">SUMIF(RW$53:RW$54,$B62,SC$53:SC$54)</f>
        <v>0</v>
      </c>
      <c r="RZ62" s="5"/>
      <c r="SA62" s="5"/>
      <c r="SB62" s="5"/>
      <c r="SC62" s="5"/>
      <c r="SD62" s="371"/>
      <c r="SE62" s="449">
        <f t="shared" ref="SE62" si="719">SUMIF(SE$18:SE$52,$B62,SK$18:SK$52)-SF62</f>
        <v>0</v>
      </c>
      <c r="SF62" s="370">
        <f t="shared" ref="SF62" si="720">SUMPRODUCT(($C$18:$C$48="Sunday")*(SE$18:SE$48=$B62)*(SK$18:SK$48))</f>
        <v>0</v>
      </c>
      <c r="SG62" s="449">
        <f t="shared" ref="SG62" si="721">SUMIF(SE$53:SE$54,$B62,SK$53:SK$54)</f>
        <v>0</v>
      </c>
      <c r="SH62" s="5"/>
      <c r="SI62" s="5"/>
      <c r="SJ62" s="5"/>
      <c r="SK62" s="5"/>
      <c r="SL62" s="449">
        <f t="shared" ref="SL62" si="722">SUMIF(SL$18:SL$52,$B62,SR$18:SR$52)-SM62</f>
        <v>0</v>
      </c>
      <c r="SM62" s="370">
        <f t="shared" ref="SM62" si="723">SUMPRODUCT(($C$18:$C$48="Sunday")*(SL$18:SL$48=$B62)*(SR$18:SR$48))</f>
        <v>0</v>
      </c>
      <c r="SN62" s="449">
        <f t="shared" ref="SN62" si="724">SUMIF(SL$53:SL$54,$B62,SR$53:SR$54)</f>
        <v>0</v>
      </c>
      <c r="SO62" s="5"/>
      <c r="SP62" s="5"/>
      <c r="SQ62" s="5"/>
      <c r="SR62" s="5"/>
      <c r="SS62" s="449">
        <f t="shared" ref="SS62" si="725">SUMIF(SS$18:SS$52,$B62,SY$18:SY$52)-ST62</f>
        <v>0</v>
      </c>
      <c r="ST62" s="370">
        <f t="shared" ref="ST62" si="726">SUMPRODUCT(($C$18:$C$48="Sunday")*(SS$18:SS$48=$B62)*(SY$18:SY$48))</f>
        <v>0</v>
      </c>
      <c r="SU62" s="449">
        <f t="shared" ref="SU62" si="727">SUMIF(SS$53:SS$54,$B62,SY$53:SY$54)</f>
        <v>0</v>
      </c>
      <c r="SV62" s="5"/>
      <c r="SW62" s="5"/>
      <c r="SX62" s="5"/>
      <c r="SY62" s="5"/>
      <c r="SZ62" s="449">
        <f t="shared" ref="SZ62" si="728">SUMIF(SZ$18:SZ$52,$B62,TF$18:TF$52)-TA62</f>
        <v>0</v>
      </c>
      <c r="TA62" s="370">
        <f t="shared" ref="TA62" si="729">SUMPRODUCT(($C$18:$C$48="Sunday")*(SZ$18:SZ$48=$B62)*(TF$18:TF$48))</f>
        <v>0</v>
      </c>
      <c r="TB62" s="449">
        <f t="shared" ref="TB62" si="730">SUMIF(SZ$53:SZ$54,$B62,TF$53:TF$54)</f>
        <v>0</v>
      </c>
      <c r="TC62" s="5"/>
      <c r="TD62" s="5"/>
      <c r="TE62" s="5"/>
      <c r="TF62" s="5"/>
      <c r="TG62" s="449">
        <f t="shared" ref="TG62" si="731">SUMIF(TG$18:TG$52,$B62,TM$18:TM$52)-TH62</f>
        <v>0</v>
      </c>
      <c r="TH62" s="370">
        <f t="shared" ref="TH62" si="732">SUMPRODUCT(($C$18:$C$48="Sunday")*(TG$18:TG$48=$B62)*(TM$18:TM$48))</f>
        <v>0</v>
      </c>
      <c r="TI62" s="449">
        <f t="shared" ref="TI62" si="733">SUMIF(TG$53:TG$54,$B62,TM$53:TM$54)</f>
        <v>0</v>
      </c>
      <c r="TJ62" s="5"/>
      <c r="TK62" s="5"/>
      <c r="TL62" s="5"/>
      <c r="TM62" s="5"/>
      <c r="TN62" s="449">
        <f t="shared" ref="TN62" si="734">SUMIF(TN$18:TN$52,$B62,TT$18:TT$52)-TO62</f>
        <v>0</v>
      </c>
      <c r="TO62" s="370">
        <f t="shared" ref="TO62" si="735">SUMPRODUCT(($C$18:$C$48="Sunday")*(TN$18:TN$48=$B62)*(TT$18:TT$48))</f>
        <v>0</v>
      </c>
      <c r="TP62" s="449">
        <f t="shared" ref="TP62" si="736">SUMIF(TN$53:TN$54,$B62,TT$53:TT$54)</f>
        <v>0</v>
      </c>
      <c r="TQ62" s="5"/>
      <c r="TR62" s="5"/>
      <c r="TS62" s="5"/>
      <c r="TT62" s="5"/>
      <c r="TU62" s="449">
        <f t="shared" ref="TU62" si="737">SUMIF(TU$18:TU$52,$B62,UA$18:UA$52)-TV62</f>
        <v>0</v>
      </c>
      <c r="TV62" s="370">
        <f t="shared" ref="TV62" si="738">SUMPRODUCT(($C$18:$C$48="Sunday")*(TU$18:TU$48=$B62)*(UA$18:UA$48))</f>
        <v>0</v>
      </c>
      <c r="TW62" s="449">
        <f t="shared" ref="TW62" si="739">SUMIF(TU$53:TU$54,$B62,UA$53:UA$54)</f>
        <v>0</v>
      </c>
      <c r="TX62" s="371" t="str">
        <f t="shared" si="453"/>
        <v>SDJ</v>
      </c>
      <c r="TY62" s="482">
        <f t="shared" ref="TY62" si="740">TU62+TN62+TG62+SZ62+SS62+SL62+SE62</f>
        <v>0</v>
      </c>
      <c r="TZ62" s="381">
        <f t="shared" ref="TZ62" si="741">TV62+TO62+TH62+TA62+ST62+SM62+SF62</f>
        <v>0</v>
      </c>
      <c r="UA62" s="483">
        <f t="shared" ref="UA62" si="742">TW62+TP62+TI62+TB62+SU62+SN62+SG62</f>
        <v>0</v>
      </c>
      <c r="UB62" s="371" t="str">
        <f t="shared" si="457"/>
        <v>SDJ</v>
      </c>
      <c r="UC62" s="449">
        <f t="shared" ref="UC62" si="743">SUMIF(UC$18:UC$52,$B62,UI$18:UI$52)-UD62</f>
        <v>0</v>
      </c>
      <c r="UD62" s="370">
        <f t="shared" ref="UD62" si="744">SUMPRODUCT(($C$18:$C$48="Sunday")*(UC$18:UC$48=$B62)*(UI$18:UI$48))</f>
        <v>0</v>
      </c>
      <c r="UE62" s="449">
        <f t="shared" ref="UE62" si="745">SUMIF(UC$53:UC$54,$B62,UI$53:UI$54)</f>
        <v>0</v>
      </c>
      <c r="UF62" s="5"/>
      <c r="UG62" s="5"/>
      <c r="UH62" s="5"/>
      <c r="UI62" s="5"/>
      <c r="UJ62" s="371" t="str">
        <f t="shared" si="461"/>
        <v>SDJ</v>
      </c>
      <c r="UK62" s="449">
        <f t="shared" ref="UK62" si="746">SUMIF(UK$18:UK$52,$B62,UQ$18:UQ$52)-UL62</f>
        <v>0</v>
      </c>
      <c r="UL62" s="370">
        <f t="shared" ref="UL62" si="747">SUMPRODUCT(($C$18:$C$48="Sunday")*(UK$18:UK$48=$B62)*(UQ$18:UQ$48))</f>
        <v>0</v>
      </c>
      <c r="UM62" s="449">
        <f t="shared" ref="UM62" si="748">SUMIF(UK$53:UK$54,$B62,UQ$53:UQ$54)</f>
        <v>0</v>
      </c>
      <c r="UN62" s="5"/>
      <c r="UO62" s="5"/>
      <c r="UP62" s="5"/>
      <c r="UQ62" s="5"/>
      <c r="UR62" s="371" t="str">
        <f t="shared" si="465"/>
        <v>SDJ</v>
      </c>
      <c r="US62" s="449">
        <f t="shared" ref="US62" si="749">SUMIF(US$18:US$52,$B62,UY$18:UY$52)-UT62</f>
        <v>0</v>
      </c>
      <c r="UT62" s="370">
        <f t="shared" ref="UT62" si="750">SUMPRODUCT(($C$18:$C$48="Sunday")*(US$18:US$48=$B62)*(UY$18:UY$48))</f>
        <v>0</v>
      </c>
      <c r="UU62" s="449">
        <f t="shared" ref="UU62" si="751">SUMIF(US$53:US$54,$B62,UY$53:UY$54)</f>
        <v>0</v>
      </c>
      <c r="UV62" s="5"/>
      <c r="UW62" s="5"/>
      <c r="UX62" s="5"/>
      <c r="UY62" s="5"/>
      <c r="UZ62" s="371" t="str">
        <f t="shared" si="469"/>
        <v>SDJ</v>
      </c>
      <c r="VA62" s="449">
        <f t="shared" ref="VA62" si="752">SUMIF(VA$18:VA$52,$B62,VG$18:VG$52)-VB62</f>
        <v>0</v>
      </c>
      <c r="VB62" s="370">
        <f t="shared" ref="VB62" si="753">SUMPRODUCT(($C$18:$C$48="Sunday")*(VA$18:VA$48=$B62)*(VG$18:VG$48))</f>
        <v>0</v>
      </c>
      <c r="VC62" s="449">
        <f t="shared" ref="VC62" si="754">SUMIF(VA$53:VA$54,$B62,VG$53:VG$54)</f>
        <v>0</v>
      </c>
      <c r="VD62" s="5"/>
      <c r="VE62" s="5"/>
      <c r="VF62" s="5"/>
      <c r="VG62" s="5"/>
      <c r="VH62" s="371" t="str">
        <f t="shared" si="473"/>
        <v>SDJ</v>
      </c>
      <c r="VI62" s="449">
        <f t="shared" ref="VI62" si="755">SUMIF(VI$18:VI$52,$B62,VO$18:VO$52)-VJ62</f>
        <v>0</v>
      </c>
      <c r="VJ62" s="370">
        <f t="shared" ref="VJ62" si="756">SUMPRODUCT(($C$18:$C$48="Sunday")*(VI$18:VI$48=$B62)*(VO$18:VO$48))</f>
        <v>0</v>
      </c>
      <c r="VK62" s="449">
        <f t="shared" ref="VK62" si="757">SUMIF(VI$53:VI$54,$B62,VO$53:VO$54)</f>
        <v>0</v>
      </c>
      <c r="VL62" s="5"/>
      <c r="VM62" s="5"/>
      <c r="VN62" s="5"/>
      <c r="VO62" s="5"/>
      <c r="VP62" s="371"/>
      <c r="VQ62" s="449">
        <f t="shared" ref="VQ62" si="758">SUMIF(VQ$18:VQ$52,$B62,VW$18:VW$52)-VR62</f>
        <v>0</v>
      </c>
      <c r="VR62" s="370">
        <f t="shared" ref="VR62" si="759">SUMPRODUCT(($C$18:$C$48="Sunday")*(VQ$18:VQ$48=$B62)*(VW$18:VW$48))</f>
        <v>0</v>
      </c>
      <c r="VS62" s="449">
        <f t="shared" ref="VS62" si="760">SUMIF(VQ$53:VQ$54,$B62,VW$53:VW$54)</f>
        <v>0</v>
      </c>
      <c r="VT62" s="5"/>
      <c r="VU62" s="5"/>
      <c r="VV62" s="5"/>
      <c r="VW62" s="5"/>
      <c r="VX62" s="449">
        <f t="shared" ref="VX62" si="761">SUMIF(VX$18:VX$52,$B62,WD$18:WD$52)-VY62</f>
        <v>0</v>
      </c>
      <c r="VY62" s="370">
        <f t="shared" ref="VY62" si="762">SUMPRODUCT(($C$18:$C$48="Sunday")*(VX$18:VX$48=$B62)*(WD$18:WD$48))</f>
        <v>0</v>
      </c>
      <c r="VZ62" s="449">
        <f t="shared" ref="VZ62" si="763">SUMIF(VX$53:VX$54,$B62,WD$53:WD$54)</f>
        <v>0</v>
      </c>
      <c r="WA62" s="371" t="str">
        <f t="shared" si="480"/>
        <v>SDJ</v>
      </c>
      <c r="WB62" s="482">
        <f t="shared" ref="WB62" si="764">VX62+VQ62</f>
        <v>0</v>
      </c>
      <c r="WC62" s="381">
        <f t="shared" ref="WC62" si="765">VY62+VR62</f>
        <v>0</v>
      </c>
      <c r="WD62" s="483">
        <f t="shared" ref="WD62" si="766">VZ62+VS62</f>
        <v>0</v>
      </c>
      <c r="WE62" s="371" t="str">
        <f t="shared" si="484"/>
        <v>SDJ</v>
      </c>
      <c r="WF62" s="449">
        <f t="shared" ref="WF62" si="767">SUMIF(WF$18:WF$52,$B62,WL$18:WL$52)-WG62</f>
        <v>0</v>
      </c>
      <c r="WG62" s="370">
        <f t="shared" ref="WG62" si="768">SUMPRODUCT(($C$18:$C$48="Sunday")*(WF$18:WF$48=$B62)*(WL$18:WL$48))</f>
        <v>0</v>
      </c>
      <c r="WH62" s="449">
        <f t="shared" ref="WH62" si="769">SUMIF(WF$53:WF$54,$B62,WL$53:WL$54)</f>
        <v>0</v>
      </c>
      <c r="WI62" s="5"/>
      <c r="WJ62" s="5"/>
      <c r="WK62" s="5"/>
      <c r="WL62" s="5"/>
      <c r="WM62" s="371" t="str">
        <f t="shared" si="488"/>
        <v>SDJ</v>
      </c>
      <c r="WN62" s="449">
        <f t="shared" ref="WN62" si="770">SUMIF(WN$18:WN$52,$B62,WT$18:WT$52)-WO62</f>
        <v>0</v>
      </c>
      <c r="WO62" s="370">
        <f t="shared" ref="WO62" si="771">SUMPRODUCT(($C$18:$C$48="Sunday")*(WN$18:WN$48=$B62)*(WT$18:WT$48))</f>
        <v>0</v>
      </c>
      <c r="WP62" s="449">
        <f t="shared" ref="WP62" si="772">SUMIF(WN$53:WN$54,$B62,WT$53:WT$54)</f>
        <v>0</v>
      </c>
      <c r="WQ62" s="5"/>
      <c r="WR62" s="5"/>
      <c r="WS62" s="5"/>
      <c r="WT62" s="5"/>
      <c r="WU62" s="371" t="str">
        <f t="shared" si="492"/>
        <v>SDJ</v>
      </c>
      <c r="WV62" s="449">
        <f t="shared" ref="WV62" si="773">SUMIF(WV$18:WV$52,$B62,XB$18:XB$52)-WW62</f>
        <v>0</v>
      </c>
      <c r="WW62" s="370">
        <f t="shared" ref="WW62" si="774">SUMPRODUCT(($C$18:$C$48="Sunday")*(WV$18:WV$48=$B62)*(XB$18:XB$48))</f>
        <v>0</v>
      </c>
      <c r="WX62" s="449">
        <f t="shared" ref="WX62" si="775">SUMIF(WV$53:WV$54,$B62,XB$53:XB$54)</f>
        <v>0</v>
      </c>
      <c r="WY62" s="5"/>
      <c r="WZ62" s="5"/>
      <c r="XA62" s="5"/>
      <c r="XB62" s="5"/>
      <c r="XC62" s="371" t="str">
        <f t="shared" si="496"/>
        <v>SDJ</v>
      </c>
      <c r="XD62" s="16">
        <f t="shared" si="497"/>
        <v>0</v>
      </c>
      <c r="XE62" s="16">
        <f t="shared" si="498"/>
        <v>0</v>
      </c>
      <c r="XF62" s="16">
        <f t="shared" si="499"/>
        <v>0</v>
      </c>
    </row>
    <row r="63" spans="1:630" outlineLevel="2" x14ac:dyDescent="0.25">
      <c r="A63" s="5"/>
      <c r="B63" s="5" t="s">
        <v>227</v>
      </c>
      <c r="C63" s="5" t="s">
        <v>1997</v>
      </c>
      <c r="D63" s="5" t="s">
        <v>151</v>
      </c>
      <c r="E63" s="203" t="str">
        <f t="shared" si="170"/>
        <v>PBSLDT</v>
      </c>
      <c r="F63" s="5">
        <f t="shared" si="171"/>
        <v>22</v>
      </c>
      <c r="G63" s="34">
        <f t="shared" si="172"/>
        <v>8</v>
      </c>
      <c r="H63" s="5">
        <f t="shared" si="173"/>
        <v>0</v>
      </c>
      <c r="I63" s="5"/>
      <c r="J63" s="5"/>
      <c r="K63" s="5"/>
      <c r="L63" s="5"/>
      <c r="M63" s="371" t="str">
        <f t="shared" si="174"/>
        <v>PBSLDT</v>
      </c>
      <c r="N63" s="449">
        <f t="shared" si="175"/>
        <v>0</v>
      </c>
      <c r="O63" s="370">
        <f t="shared" si="176"/>
        <v>0</v>
      </c>
      <c r="P63" s="449">
        <f t="shared" si="177"/>
        <v>0</v>
      </c>
      <c r="Q63" s="5"/>
      <c r="R63" s="5"/>
      <c r="S63" s="5"/>
      <c r="T63" s="5"/>
      <c r="U63" s="371" t="str">
        <f t="shared" si="178"/>
        <v>PBSLDT</v>
      </c>
      <c r="V63" s="449">
        <f t="shared" si="179"/>
        <v>0</v>
      </c>
      <c r="W63" s="370">
        <f t="shared" si="180"/>
        <v>0</v>
      </c>
      <c r="X63" s="449">
        <f t="shared" si="181"/>
        <v>0</v>
      </c>
      <c r="Y63" s="5"/>
      <c r="Z63" s="5"/>
      <c r="AA63" s="5"/>
      <c r="AB63" s="5"/>
      <c r="AC63" s="371" t="str">
        <f t="shared" si="182"/>
        <v>PBSLDT</v>
      </c>
      <c r="AD63" s="449">
        <f t="shared" si="183"/>
        <v>0</v>
      </c>
      <c r="AE63" s="370">
        <f t="shared" si="184"/>
        <v>0</v>
      </c>
      <c r="AF63" s="449">
        <f t="shared" si="185"/>
        <v>0</v>
      </c>
      <c r="AG63" s="5"/>
      <c r="AH63" s="5"/>
      <c r="AI63" s="5"/>
      <c r="AJ63" s="5"/>
      <c r="AK63" s="371"/>
      <c r="AL63" s="449">
        <f t="shared" si="186"/>
        <v>0</v>
      </c>
      <c r="AM63" s="370">
        <f t="shared" si="187"/>
        <v>0</v>
      </c>
      <c r="AN63" s="449">
        <f t="shared" si="188"/>
        <v>0</v>
      </c>
      <c r="AO63" s="5"/>
      <c r="AP63" s="5"/>
      <c r="AQ63" s="5"/>
      <c r="AR63" s="5"/>
      <c r="AS63" s="449">
        <f t="shared" si="189"/>
        <v>0</v>
      </c>
      <c r="AT63" s="370">
        <f t="shared" si="190"/>
        <v>0</v>
      </c>
      <c r="AU63" s="449">
        <f t="shared" si="191"/>
        <v>0</v>
      </c>
      <c r="AV63" s="371" t="str">
        <f t="shared" si="192"/>
        <v>PBSLDT</v>
      </c>
      <c r="AW63" s="482">
        <f t="shared" si="193"/>
        <v>0</v>
      </c>
      <c r="AX63" s="381">
        <f t="shared" si="194"/>
        <v>0</v>
      </c>
      <c r="AY63" s="483">
        <f t="shared" si="195"/>
        <v>0</v>
      </c>
      <c r="AZ63" s="371"/>
      <c r="BA63" s="449">
        <f t="shared" si="161"/>
        <v>0</v>
      </c>
      <c r="BB63" s="370">
        <f t="shared" si="162"/>
        <v>0</v>
      </c>
      <c r="BC63" s="449">
        <f t="shared" si="163"/>
        <v>0</v>
      </c>
      <c r="BD63" s="5"/>
      <c r="BE63" s="5"/>
      <c r="BF63" s="5"/>
      <c r="BG63" s="5"/>
      <c r="BH63" s="449">
        <f t="shared" si="196"/>
        <v>0</v>
      </c>
      <c r="BI63" s="370">
        <f t="shared" si="197"/>
        <v>0</v>
      </c>
      <c r="BJ63" s="449">
        <f t="shared" si="198"/>
        <v>0</v>
      </c>
      <c r="BK63" s="371" t="str">
        <f t="shared" si="199"/>
        <v>PBSLDT</v>
      </c>
      <c r="BL63" s="482">
        <f t="shared" si="200"/>
        <v>0</v>
      </c>
      <c r="BM63" s="381">
        <f t="shared" si="201"/>
        <v>0</v>
      </c>
      <c r="BN63" s="483">
        <f t="shared" si="202"/>
        <v>0</v>
      </c>
      <c r="BO63" s="371" t="str">
        <f t="shared" si="203"/>
        <v>PBSLDT</v>
      </c>
      <c r="BP63" s="449">
        <f t="shared" si="204"/>
        <v>0</v>
      </c>
      <c r="BQ63" s="370">
        <f t="shared" si="205"/>
        <v>0</v>
      </c>
      <c r="BR63" s="449">
        <f t="shared" si="206"/>
        <v>0</v>
      </c>
      <c r="BS63" s="5"/>
      <c r="BT63" s="5"/>
      <c r="BU63" s="5"/>
      <c r="BV63" s="5"/>
      <c r="BW63" s="371" t="str">
        <f t="shared" si="207"/>
        <v>PBSLDT</v>
      </c>
      <c r="BX63" s="449">
        <f t="shared" si="208"/>
        <v>0</v>
      </c>
      <c r="BY63" s="370">
        <f t="shared" si="209"/>
        <v>0</v>
      </c>
      <c r="BZ63" s="449">
        <f t="shared" si="210"/>
        <v>0</v>
      </c>
      <c r="CA63" s="5"/>
      <c r="CB63" s="5"/>
      <c r="CC63" s="5"/>
      <c r="CD63" s="5"/>
      <c r="CE63" s="371" t="str">
        <f t="shared" si="211"/>
        <v>PBSLDT</v>
      </c>
      <c r="CF63" s="449">
        <f t="shared" si="212"/>
        <v>0</v>
      </c>
      <c r="CG63" s="370">
        <f t="shared" si="213"/>
        <v>0</v>
      </c>
      <c r="CH63" s="449">
        <f t="shared" si="214"/>
        <v>0</v>
      </c>
      <c r="CI63" s="5"/>
      <c r="CJ63" s="5"/>
      <c r="CK63" s="5"/>
      <c r="CL63" s="5"/>
      <c r="CM63" s="371" t="str">
        <f t="shared" si="215"/>
        <v>PBSLDT</v>
      </c>
      <c r="CN63" s="449">
        <f t="shared" si="216"/>
        <v>0</v>
      </c>
      <c r="CO63" s="370">
        <f t="shared" si="217"/>
        <v>0</v>
      </c>
      <c r="CP63" s="449">
        <f t="shared" si="218"/>
        <v>0</v>
      </c>
      <c r="CQ63" s="5"/>
      <c r="CR63" s="5"/>
      <c r="CS63" s="5"/>
      <c r="CT63" s="5"/>
      <c r="CU63" s="371" t="str">
        <f t="shared" si="219"/>
        <v>PBSLDT</v>
      </c>
      <c r="CV63" s="449">
        <f t="shared" si="220"/>
        <v>0</v>
      </c>
      <c r="CW63" s="370">
        <f t="shared" si="221"/>
        <v>0</v>
      </c>
      <c r="CX63" s="449">
        <f t="shared" si="222"/>
        <v>0</v>
      </c>
      <c r="CY63" s="5"/>
      <c r="CZ63" s="5"/>
      <c r="DA63" s="5"/>
      <c r="DB63" s="5"/>
      <c r="DC63" s="371" t="str">
        <f t="shared" si="223"/>
        <v>PBSLDT</v>
      </c>
      <c r="DD63" s="449">
        <f t="shared" si="164"/>
        <v>0</v>
      </c>
      <c r="DE63" s="370">
        <f t="shared" si="165"/>
        <v>0</v>
      </c>
      <c r="DF63" s="449">
        <f t="shared" si="166"/>
        <v>0</v>
      </c>
      <c r="DG63" s="5"/>
      <c r="DH63" s="5"/>
      <c r="DI63" s="5"/>
      <c r="DJ63" s="5"/>
      <c r="DK63" s="371" t="str">
        <f t="shared" si="224"/>
        <v>PBSLDT</v>
      </c>
      <c r="DL63" s="449">
        <f t="shared" si="225"/>
        <v>0</v>
      </c>
      <c r="DM63" s="370">
        <f t="shared" si="226"/>
        <v>0</v>
      </c>
      <c r="DN63" s="449">
        <f t="shared" si="227"/>
        <v>0</v>
      </c>
      <c r="DO63" s="5"/>
      <c r="DP63" s="5"/>
      <c r="DQ63" s="5"/>
      <c r="DR63" s="5"/>
      <c r="DS63" s="371" t="str">
        <f t="shared" si="228"/>
        <v>PBSLDT</v>
      </c>
      <c r="DT63" s="449">
        <f t="shared" si="229"/>
        <v>0</v>
      </c>
      <c r="DU63" s="370">
        <f t="shared" si="230"/>
        <v>0</v>
      </c>
      <c r="DV63" s="449">
        <f t="shared" si="231"/>
        <v>0</v>
      </c>
      <c r="DW63" s="5"/>
      <c r="DX63" s="5"/>
      <c r="DY63" s="5"/>
      <c r="DZ63" s="5"/>
      <c r="EA63" s="371" t="str">
        <f t="shared" si="232"/>
        <v>PBSLDT</v>
      </c>
      <c r="EB63" s="449">
        <f t="shared" si="233"/>
        <v>0</v>
      </c>
      <c r="EC63" s="370">
        <f t="shared" si="234"/>
        <v>0</v>
      </c>
      <c r="ED63" s="449">
        <f t="shared" si="235"/>
        <v>0</v>
      </c>
      <c r="EE63" s="5"/>
      <c r="EF63" s="5"/>
      <c r="EG63" s="5"/>
      <c r="EH63" s="5"/>
      <c r="EI63" s="371" t="str">
        <f t="shared" si="236"/>
        <v>PBSLDT</v>
      </c>
      <c r="EJ63" s="449">
        <f t="shared" si="237"/>
        <v>0</v>
      </c>
      <c r="EK63" s="370">
        <f t="shared" si="238"/>
        <v>0</v>
      </c>
      <c r="EL63" s="449">
        <f t="shared" si="239"/>
        <v>0</v>
      </c>
      <c r="EM63" s="5"/>
      <c r="EN63" s="5"/>
      <c r="EO63" s="5"/>
      <c r="EP63" s="5"/>
      <c r="EQ63" s="371" t="str">
        <f t="shared" si="240"/>
        <v>PBSLDT</v>
      </c>
      <c r="ER63" s="449">
        <f t="shared" si="241"/>
        <v>0</v>
      </c>
      <c r="ES63" s="370">
        <f t="shared" si="242"/>
        <v>0</v>
      </c>
      <c r="ET63" s="449">
        <f t="shared" si="243"/>
        <v>0</v>
      </c>
      <c r="EU63" s="5"/>
      <c r="EV63" s="5"/>
      <c r="EW63" s="5"/>
      <c r="EX63" s="5"/>
      <c r="EY63" s="371" t="str">
        <f t="shared" si="244"/>
        <v>PBSLDT</v>
      </c>
      <c r="EZ63" s="449">
        <f t="shared" si="245"/>
        <v>0</v>
      </c>
      <c r="FA63" s="370">
        <f t="shared" si="246"/>
        <v>0</v>
      </c>
      <c r="FB63" s="449">
        <f t="shared" si="247"/>
        <v>0</v>
      </c>
      <c r="FC63" s="5"/>
      <c r="FD63" s="5"/>
      <c r="FE63" s="5"/>
      <c r="FF63" s="5"/>
      <c r="FG63" s="371" t="str">
        <f t="shared" si="248"/>
        <v>PBSLDT</v>
      </c>
      <c r="FH63" s="449">
        <f t="shared" si="249"/>
        <v>0</v>
      </c>
      <c r="FI63" s="370">
        <f t="shared" si="250"/>
        <v>0</v>
      </c>
      <c r="FJ63" s="449">
        <f t="shared" si="251"/>
        <v>0</v>
      </c>
      <c r="FK63" s="5"/>
      <c r="FL63" s="5"/>
      <c r="FM63" s="5"/>
      <c r="FN63" s="5"/>
      <c r="FO63" s="371" t="str">
        <f t="shared" si="252"/>
        <v>PBSLDT</v>
      </c>
      <c r="FP63" s="449">
        <f t="shared" si="253"/>
        <v>0</v>
      </c>
      <c r="FQ63" s="370">
        <f t="shared" si="254"/>
        <v>0</v>
      </c>
      <c r="FR63" s="449">
        <f t="shared" si="255"/>
        <v>0</v>
      </c>
      <c r="FS63" s="5"/>
      <c r="FT63" s="5"/>
      <c r="FU63" s="5"/>
      <c r="FV63" s="5"/>
      <c r="FW63" s="371"/>
      <c r="FX63" s="449">
        <f t="shared" si="256"/>
        <v>0</v>
      </c>
      <c r="FY63" s="370">
        <f t="shared" si="257"/>
        <v>0</v>
      </c>
      <c r="FZ63" s="449">
        <f t="shared" si="258"/>
        <v>0</v>
      </c>
      <c r="GA63" s="5"/>
      <c r="GB63" s="5"/>
      <c r="GC63" s="5"/>
      <c r="GD63" s="5"/>
      <c r="GE63" s="449">
        <f t="shared" si="259"/>
        <v>0</v>
      </c>
      <c r="GF63" s="370">
        <f t="shared" si="260"/>
        <v>0</v>
      </c>
      <c r="GG63" s="449">
        <f t="shared" si="261"/>
        <v>0</v>
      </c>
      <c r="GH63" s="5"/>
      <c r="GI63" s="5"/>
      <c r="GJ63" s="5"/>
      <c r="GK63" s="5"/>
      <c r="GL63" s="449">
        <f t="shared" si="262"/>
        <v>0</v>
      </c>
      <c r="GM63" s="370">
        <f t="shared" si="263"/>
        <v>0</v>
      </c>
      <c r="GN63" s="449">
        <f t="shared" si="264"/>
        <v>0</v>
      </c>
      <c r="GO63" s="5"/>
      <c r="GP63" s="5"/>
      <c r="GQ63" s="5"/>
      <c r="GR63" s="5"/>
      <c r="GS63" s="449">
        <f t="shared" si="265"/>
        <v>0</v>
      </c>
      <c r="GT63" s="370">
        <f t="shared" si="266"/>
        <v>0</v>
      </c>
      <c r="GU63" s="449">
        <f t="shared" si="267"/>
        <v>0</v>
      </c>
      <c r="GV63" s="371" t="str">
        <f t="shared" si="268"/>
        <v>PBSLDT</v>
      </c>
      <c r="GW63" s="482">
        <f t="shared" si="269"/>
        <v>0</v>
      </c>
      <c r="GX63" s="381">
        <f t="shared" si="270"/>
        <v>0</v>
      </c>
      <c r="GY63" s="483">
        <f t="shared" si="271"/>
        <v>0</v>
      </c>
      <c r="GZ63" s="371" t="str">
        <f t="shared" si="272"/>
        <v>PBSLDT</v>
      </c>
      <c r="HA63" s="449">
        <f t="shared" si="273"/>
        <v>0</v>
      </c>
      <c r="HB63" s="370">
        <f t="shared" si="274"/>
        <v>0</v>
      </c>
      <c r="HC63" s="449">
        <f t="shared" si="275"/>
        <v>0</v>
      </c>
      <c r="HD63" s="5"/>
      <c r="HE63" s="5"/>
      <c r="HF63" s="5"/>
      <c r="HG63" s="5"/>
      <c r="HH63" s="371" t="str">
        <f t="shared" si="276"/>
        <v>PBSLDT</v>
      </c>
      <c r="HI63" s="449">
        <f t="shared" si="277"/>
        <v>0</v>
      </c>
      <c r="HJ63" s="370">
        <f t="shared" si="278"/>
        <v>0</v>
      </c>
      <c r="HK63" s="449">
        <f t="shared" si="279"/>
        <v>0</v>
      </c>
      <c r="HL63" s="5"/>
      <c r="HM63" s="5"/>
      <c r="HN63" s="5"/>
      <c r="HO63" s="5"/>
      <c r="HP63" s="371" t="str">
        <f t="shared" si="280"/>
        <v>PBSLDT</v>
      </c>
      <c r="HQ63" s="449">
        <f t="shared" si="281"/>
        <v>0</v>
      </c>
      <c r="HR63" s="370">
        <f t="shared" si="282"/>
        <v>0</v>
      </c>
      <c r="HS63" s="449">
        <f t="shared" si="283"/>
        <v>0</v>
      </c>
      <c r="HT63" s="5"/>
      <c r="HU63" s="5"/>
      <c r="HV63" s="5"/>
      <c r="HW63" s="5"/>
      <c r="HX63" s="371" t="str">
        <f t="shared" si="284"/>
        <v>PBSLDT</v>
      </c>
      <c r="HY63" s="449">
        <f t="shared" si="285"/>
        <v>0</v>
      </c>
      <c r="HZ63" s="370">
        <f t="shared" si="286"/>
        <v>0</v>
      </c>
      <c r="IA63" s="449">
        <f t="shared" si="287"/>
        <v>0</v>
      </c>
      <c r="IB63" s="5"/>
      <c r="IC63" s="5"/>
      <c r="ID63" s="5"/>
      <c r="IE63" s="5"/>
      <c r="IF63" s="371" t="str">
        <f t="shared" si="288"/>
        <v>PBSLDT</v>
      </c>
      <c r="IG63" s="449">
        <f t="shared" si="289"/>
        <v>0</v>
      </c>
      <c r="IH63" s="370">
        <f t="shared" si="290"/>
        <v>0</v>
      </c>
      <c r="II63" s="449">
        <f t="shared" si="291"/>
        <v>0</v>
      </c>
      <c r="IJ63" s="5"/>
      <c r="IK63" s="5"/>
      <c r="IL63" s="5"/>
      <c r="IM63" s="5"/>
      <c r="IN63" s="371" t="str">
        <f t="shared" si="292"/>
        <v>PBSLDT</v>
      </c>
      <c r="IO63" s="449">
        <f t="shared" si="293"/>
        <v>0</v>
      </c>
      <c r="IP63" s="370">
        <f t="shared" si="294"/>
        <v>0</v>
      </c>
      <c r="IQ63" s="449">
        <f t="shared" si="295"/>
        <v>0</v>
      </c>
      <c r="IR63" s="5"/>
      <c r="IS63" s="5"/>
      <c r="IT63" s="5"/>
      <c r="IU63" s="5"/>
      <c r="IV63" s="371" t="str">
        <f t="shared" si="296"/>
        <v>PBSLDT</v>
      </c>
      <c r="IW63" s="449">
        <f t="shared" si="297"/>
        <v>0</v>
      </c>
      <c r="IX63" s="370">
        <f t="shared" si="298"/>
        <v>0</v>
      </c>
      <c r="IY63" s="449">
        <f t="shared" si="299"/>
        <v>0</v>
      </c>
      <c r="IZ63" s="5"/>
      <c r="JA63" s="5"/>
      <c r="JB63" s="5"/>
      <c r="JC63" s="5"/>
      <c r="JD63" s="371" t="str">
        <f t="shared" si="300"/>
        <v>PBSLDT</v>
      </c>
      <c r="JE63" s="449">
        <f t="shared" si="301"/>
        <v>0</v>
      </c>
      <c r="JF63" s="370">
        <f t="shared" si="302"/>
        <v>0</v>
      </c>
      <c r="JG63" s="449">
        <f t="shared" si="303"/>
        <v>0</v>
      </c>
      <c r="JH63" s="5"/>
      <c r="JI63" s="5"/>
      <c r="JJ63" s="5"/>
      <c r="JK63" s="5"/>
      <c r="JL63" s="371" t="str">
        <f t="shared" si="304"/>
        <v>PBSLDT</v>
      </c>
      <c r="JM63" s="449">
        <f t="shared" si="305"/>
        <v>0</v>
      </c>
      <c r="JN63" s="370">
        <f t="shared" si="306"/>
        <v>0</v>
      </c>
      <c r="JO63" s="449">
        <f t="shared" si="307"/>
        <v>0</v>
      </c>
      <c r="JP63" s="5"/>
      <c r="JQ63" s="5"/>
      <c r="JR63" s="5"/>
      <c r="JS63" s="5"/>
      <c r="JT63" s="371" t="str">
        <f t="shared" si="308"/>
        <v>PBSLDT</v>
      </c>
      <c r="JU63" s="449">
        <f t="shared" si="309"/>
        <v>0</v>
      </c>
      <c r="JV63" s="370">
        <f t="shared" si="310"/>
        <v>0</v>
      </c>
      <c r="JW63" s="449">
        <f t="shared" si="311"/>
        <v>0</v>
      </c>
      <c r="JX63" s="5"/>
      <c r="JY63" s="5"/>
      <c r="JZ63" s="5"/>
      <c r="KA63" s="5"/>
      <c r="KB63" s="371"/>
      <c r="KC63" s="449">
        <f t="shared" si="312"/>
        <v>0</v>
      </c>
      <c r="KD63" s="370">
        <f t="shared" si="313"/>
        <v>0</v>
      </c>
      <c r="KE63" s="449">
        <f t="shared" si="314"/>
        <v>0</v>
      </c>
      <c r="KF63" s="5"/>
      <c r="KG63" s="5"/>
      <c r="KH63" s="5"/>
      <c r="KI63" s="5"/>
      <c r="KJ63" s="449">
        <f t="shared" si="315"/>
        <v>0</v>
      </c>
      <c r="KK63" s="370">
        <f t="shared" si="316"/>
        <v>0</v>
      </c>
      <c r="KL63" s="449">
        <f t="shared" si="317"/>
        <v>0</v>
      </c>
      <c r="KM63" s="5"/>
      <c r="KN63" s="5"/>
      <c r="KO63" s="5"/>
      <c r="KP63" s="5"/>
      <c r="KQ63" s="449">
        <f t="shared" si="318"/>
        <v>0</v>
      </c>
      <c r="KR63" s="370">
        <f t="shared" si="319"/>
        <v>0</v>
      </c>
      <c r="KS63" s="449">
        <f t="shared" si="320"/>
        <v>0</v>
      </c>
      <c r="KT63" s="5"/>
      <c r="KU63" s="5"/>
      <c r="KV63" s="5"/>
      <c r="KW63" s="5"/>
      <c r="KX63" s="449">
        <f t="shared" si="321"/>
        <v>0</v>
      </c>
      <c r="KY63" s="370">
        <f t="shared" si="322"/>
        <v>0</v>
      </c>
      <c r="KZ63" s="449">
        <f t="shared" si="323"/>
        <v>0</v>
      </c>
      <c r="LA63" s="5"/>
      <c r="LB63" s="5"/>
      <c r="LC63" s="5"/>
      <c r="LD63" s="5"/>
      <c r="LE63" s="449">
        <f t="shared" si="324"/>
        <v>0</v>
      </c>
      <c r="LF63" s="370">
        <f t="shared" si="325"/>
        <v>0</v>
      </c>
      <c r="LG63" s="449">
        <f t="shared" si="326"/>
        <v>0</v>
      </c>
      <c r="LH63" s="5"/>
      <c r="LI63" s="5"/>
      <c r="LJ63" s="5"/>
      <c r="LK63" s="5"/>
      <c r="LL63" s="449">
        <f t="shared" si="327"/>
        <v>0</v>
      </c>
      <c r="LM63" s="370">
        <f t="shared" si="328"/>
        <v>0</v>
      </c>
      <c r="LN63" s="449">
        <f t="shared" si="329"/>
        <v>0</v>
      </c>
      <c r="LO63" s="5"/>
      <c r="LP63" s="5"/>
      <c r="LQ63" s="5"/>
      <c r="LR63" s="5"/>
      <c r="LS63" s="449">
        <f t="shared" si="330"/>
        <v>0</v>
      </c>
      <c r="LT63" s="370">
        <f t="shared" si="331"/>
        <v>0</v>
      </c>
      <c r="LU63" s="449">
        <f t="shared" si="332"/>
        <v>0</v>
      </c>
      <c r="LV63" s="5"/>
      <c r="LW63" s="5"/>
      <c r="LX63" s="5"/>
      <c r="LY63" s="5"/>
      <c r="LZ63" s="449">
        <f t="shared" si="333"/>
        <v>0</v>
      </c>
      <c r="MA63" s="370">
        <f t="shared" si="334"/>
        <v>0</v>
      </c>
      <c r="MB63" s="449">
        <f t="shared" si="335"/>
        <v>0</v>
      </c>
      <c r="MC63" s="371" t="str">
        <f t="shared" si="336"/>
        <v>PBSLDT</v>
      </c>
      <c r="MD63" s="482">
        <f t="shared" si="337"/>
        <v>0</v>
      </c>
      <c r="ME63" s="381">
        <f t="shared" si="338"/>
        <v>0</v>
      </c>
      <c r="MF63" s="483">
        <f t="shared" si="339"/>
        <v>0</v>
      </c>
      <c r="MG63" s="371" t="str">
        <f t="shared" si="340"/>
        <v>PBSLDT</v>
      </c>
      <c r="MH63" s="449">
        <f t="shared" si="341"/>
        <v>0</v>
      </c>
      <c r="MI63" s="370">
        <f t="shared" si="342"/>
        <v>0</v>
      </c>
      <c r="MJ63" s="449">
        <f t="shared" si="343"/>
        <v>0</v>
      </c>
      <c r="MK63" s="5"/>
      <c r="ML63" s="5"/>
      <c r="MM63" s="5"/>
      <c r="MN63" s="5"/>
      <c r="MO63" s="449">
        <f t="shared" si="344"/>
        <v>0</v>
      </c>
      <c r="MP63" s="370">
        <f t="shared" si="345"/>
        <v>0</v>
      </c>
      <c r="MQ63" s="449">
        <f t="shared" si="346"/>
        <v>0</v>
      </c>
      <c r="MR63" s="371" t="str">
        <f t="shared" si="347"/>
        <v>PBSLDT</v>
      </c>
      <c r="MS63" s="482">
        <f t="shared" si="348"/>
        <v>0</v>
      </c>
      <c r="MT63" s="381">
        <f t="shared" si="349"/>
        <v>0</v>
      </c>
      <c r="MU63" s="483">
        <f t="shared" si="350"/>
        <v>0</v>
      </c>
      <c r="MV63" s="371" t="str">
        <f t="shared" si="351"/>
        <v>PBSLDT</v>
      </c>
      <c r="MW63" s="449">
        <f t="shared" si="352"/>
        <v>0</v>
      </c>
      <c r="MX63" s="370">
        <f t="shared" si="353"/>
        <v>0</v>
      </c>
      <c r="MY63" s="449">
        <f t="shared" si="354"/>
        <v>0</v>
      </c>
      <c r="MZ63" s="5"/>
      <c r="NA63" s="5"/>
      <c r="NB63" s="5"/>
      <c r="NC63" s="5"/>
      <c r="ND63" s="371" t="str">
        <f t="shared" si="355"/>
        <v>PBSLDT</v>
      </c>
      <c r="NE63" s="449">
        <f t="shared" si="356"/>
        <v>0</v>
      </c>
      <c r="NF63" s="370">
        <f t="shared" si="357"/>
        <v>0</v>
      </c>
      <c r="NG63" s="449">
        <f t="shared" si="358"/>
        <v>0</v>
      </c>
      <c r="NH63" s="5"/>
      <c r="NI63" s="5"/>
      <c r="NJ63" s="5"/>
      <c r="NK63" s="5"/>
      <c r="NL63" s="371"/>
      <c r="NM63" s="449">
        <f t="shared" si="359"/>
        <v>0</v>
      </c>
      <c r="NN63" s="370">
        <f t="shared" si="360"/>
        <v>0</v>
      </c>
      <c r="NO63" s="449">
        <f t="shared" si="361"/>
        <v>0</v>
      </c>
      <c r="NP63" s="5"/>
      <c r="NQ63" s="5"/>
      <c r="NR63" s="5"/>
      <c r="NS63" s="5"/>
      <c r="NT63" s="449">
        <f t="shared" si="362"/>
        <v>0</v>
      </c>
      <c r="NU63" s="370">
        <f t="shared" si="363"/>
        <v>0</v>
      </c>
      <c r="NV63" s="449">
        <f t="shared" si="364"/>
        <v>0</v>
      </c>
      <c r="NW63" s="371" t="str">
        <f t="shared" si="365"/>
        <v>PBSLDT</v>
      </c>
      <c r="NX63" s="482">
        <f t="shared" si="366"/>
        <v>0</v>
      </c>
      <c r="NY63" s="381">
        <f t="shared" si="367"/>
        <v>0</v>
      </c>
      <c r="NZ63" s="483">
        <f t="shared" si="368"/>
        <v>0</v>
      </c>
      <c r="OA63" s="371" t="str">
        <f t="shared" si="369"/>
        <v>PBSLDT</v>
      </c>
      <c r="OB63" s="449">
        <f t="shared" si="370"/>
        <v>0</v>
      </c>
      <c r="OC63" s="370">
        <f t="shared" si="371"/>
        <v>0</v>
      </c>
      <c r="OD63" s="449">
        <f t="shared" si="372"/>
        <v>0</v>
      </c>
      <c r="OE63" s="5"/>
      <c r="OF63" s="5"/>
      <c r="OG63" s="5"/>
      <c r="OH63" s="5"/>
      <c r="OI63" s="371" t="str">
        <f t="shared" si="373"/>
        <v>PBSLDT</v>
      </c>
      <c r="OJ63" s="449">
        <f t="shared" si="374"/>
        <v>0</v>
      </c>
      <c r="OK63" s="370">
        <f t="shared" si="375"/>
        <v>0</v>
      </c>
      <c r="OL63" s="449">
        <f t="shared" si="376"/>
        <v>0</v>
      </c>
      <c r="OM63" s="5"/>
      <c r="ON63" s="5"/>
      <c r="OO63" s="5"/>
      <c r="OP63" s="5"/>
      <c r="OQ63" s="371" t="str">
        <f t="shared" si="377"/>
        <v>PBSLDT</v>
      </c>
      <c r="OR63" s="449">
        <f t="shared" si="378"/>
        <v>0</v>
      </c>
      <c r="OS63" s="370">
        <f t="shared" si="379"/>
        <v>0</v>
      </c>
      <c r="OT63" s="449">
        <f t="shared" si="380"/>
        <v>0</v>
      </c>
      <c r="OU63" s="5"/>
      <c r="OV63" s="5"/>
      <c r="OW63" s="5"/>
      <c r="OX63" s="5"/>
      <c r="OY63" s="371"/>
      <c r="OZ63" s="449">
        <f t="shared" si="381"/>
        <v>0</v>
      </c>
      <c r="PA63" s="370">
        <f t="shared" si="382"/>
        <v>0</v>
      </c>
      <c r="PB63" s="449">
        <f t="shared" si="383"/>
        <v>0</v>
      </c>
      <c r="PC63" s="5"/>
      <c r="PD63" s="5"/>
      <c r="PE63" s="5"/>
      <c r="PF63" s="5"/>
      <c r="PG63" s="449">
        <f t="shared" si="384"/>
        <v>0</v>
      </c>
      <c r="PH63" s="370">
        <f t="shared" si="385"/>
        <v>0</v>
      </c>
      <c r="PI63" s="449">
        <f t="shared" si="386"/>
        <v>0</v>
      </c>
      <c r="PJ63" s="371" t="str">
        <f t="shared" si="387"/>
        <v>PBSLDT</v>
      </c>
      <c r="PK63" s="482">
        <f t="shared" si="388"/>
        <v>0</v>
      </c>
      <c r="PL63" s="381">
        <f t="shared" si="389"/>
        <v>0</v>
      </c>
      <c r="PM63" s="483">
        <f t="shared" si="390"/>
        <v>0</v>
      </c>
      <c r="PN63" s="371"/>
      <c r="PO63" s="449">
        <f t="shared" si="391"/>
        <v>0</v>
      </c>
      <c r="PP63" s="370">
        <f t="shared" si="392"/>
        <v>0</v>
      </c>
      <c r="PQ63" s="449">
        <f t="shared" si="393"/>
        <v>0</v>
      </c>
      <c r="PR63" s="5"/>
      <c r="PS63" s="5"/>
      <c r="PT63" s="5"/>
      <c r="PU63" s="5"/>
      <c r="PV63" s="449">
        <f t="shared" si="394"/>
        <v>0</v>
      </c>
      <c r="PW63" s="370">
        <f t="shared" si="395"/>
        <v>0</v>
      </c>
      <c r="PX63" s="449">
        <f t="shared" si="396"/>
        <v>0</v>
      </c>
      <c r="PY63" s="5"/>
      <c r="PZ63" s="5"/>
      <c r="QA63" s="5"/>
      <c r="QB63" s="5"/>
      <c r="QC63" s="449">
        <f t="shared" si="397"/>
        <v>0</v>
      </c>
      <c r="QD63" s="370">
        <f t="shared" si="398"/>
        <v>0</v>
      </c>
      <c r="QE63" s="449">
        <f t="shared" si="399"/>
        <v>0</v>
      </c>
      <c r="QF63" s="371" t="str">
        <f t="shared" si="400"/>
        <v>PBSLDT</v>
      </c>
      <c r="QG63" s="482">
        <f t="shared" si="401"/>
        <v>0</v>
      </c>
      <c r="QH63" s="381">
        <f t="shared" si="402"/>
        <v>0</v>
      </c>
      <c r="QI63" s="483">
        <f t="shared" si="403"/>
        <v>0</v>
      </c>
      <c r="QJ63" s="371"/>
      <c r="QK63" s="449">
        <f t="shared" si="404"/>
        <v>0</v>
      </c>
      <c r="QL63" s="370">
        <f t="shared" si="405"/>
        <v>0</v>
      </c>
      <c r="QM63" s="449">
        <f t="shared" si="406"/>
        <v>0</v>
      </c>
      <c r="QN63" s="5"/>
      <c r="QO63" s="5"/>
      <c r="QP63" s="5"/>
      <c r="QQ63" s="5"/>
      <c r="QR63" s="449">
        <f t="shared" si="407"/>
        <v>0</v>
      </c>
      <c r="QS63" s="370">
        <f t="shared" si="408"/>
        <v>0</v>
      </c>
      <c r="QT63" s="449">
        <f t="shared" si="409"/>
        <v>0</v>
      </c>
      <c r="QU63" s="371" t="str">
        <f t="shared" si="410"/>
        <v>PBSLDT</v>
      </c>
      <c r="QV63" s="482">
        <f t="shared" si="411"/>
        <v>0</v>
      </c>
      <c r="QW63" s="381">
        <f t="shared" si="412"/>
        <v>0</v>
      </c>
      <c r="QX63" s="483">
        <f t="shared" si="413"/>
        <v>0</v>
      </c>
      <c r="QY63" s="371" t="str">
        <f t="shared" si="414"/>
        <v>PBSLDT</v>
      </c>
      <c r="QZ63" s="449">
        <f t="shared" si="415"/>
        <v>0</v>
      </c>
      <c r="RA63" s="370">
        <f t="shared" si="416"/>
        <v>0</v>
      </c>
      <c r="RB63" s="449">
        <f t="shared" si="417"/>
        <v>0</v>
      </c>
      <c r="RC63" s="5"/>
      <c r="RD63" s="5"/>
      <c r="RE63" s="5"/>
      <c r="RF63" s="5"/>
      <c r="RG63" s="371"/>
      <c r="RH63" s="449">
        <f t="shared" si="418"/>
        <v>0</v>
      </c>
      <c r="RI63" s="370">
        <f t="shared" si="419"/>
        <v>0</v>
      </c>
      <c r="RJ63" s="449">
        <f t="shared" si="420"/>
        <v>0</v>
      </c>
      <c r="RK63" s="5"/>
      <c r="RL63" s="5"/>
      <c r="RM63" s="5"/>
      <c r="RN63" s="5"/>
      <c r="RO63" s="449">
        <f t="shared" si="421"/>
        <v>0</v>
      </c>
      <c r="RP63" s="370">
        <f t="shared" si="422"/>
        <v>0</v>
      </c>
      <c r="RQ63" s="449">
        <f t="shared" si="423"/>
        <v>0</v>
      </c>
      <c r="RR63" s="371" t="str">
        <f t="shared" si="424"/>
        <v>PBSLDT</v>
      </c>
      <c r="RS63" s="482">
        <f t="shared" si="425"/>
        <v>0</v>
      </c>
      <c r="RT63" s="381">
        <f t="shared" si="426"/>
        <v>0</v>
      </c>
      <c r="RU63" s="483">
        <f t="shared" si="427"/>
        <v>0</v>
      </c>
      <c r="RV63" s="371" t="str">
        <f t="shared" si="428"/>
        <v>PBSLDT</v>
      </c>
      <c r="RW63" s="449">
        <f t="shared" si="429"/>
        <v>0</v>
      </c>
      <c r="RX63" s="370">
        <f t="shared" si="430"/>
        <v>0</v>
      </c>
      <c r="RY63" s="449">
        <f t="shared" si="431"/>
        <v>0</v>
      </c>
      <c r="RZ63" s="5"/>
      <c r="SA63" s="5"/>
      <c r="SB63" s="5"/>
      <c r="SC63" s="5"/>
      <c r="SD63" s="371"/>
      <c r="SE63" s="449">
        <f t="shared" si="432"/>
        <v>0</v>
      </c>
      <c r="SF63" s="370">
        <f t="shared" si="433"/>
        <v>0</v>
      </c>
      <c r="SG63" s="449">
        <f t="shared" si="434"/>
        <v>0</v>
      </c>
      <c r="SH63" s="5"/>
      <c r="SI63" s="5"/>
      <c r="SJ63" s="5"/>
      <c r="SK63" s="5"/>
      <c r="SL63" s="449">
        <f t="shared" si="435"/>
        <v>0</v>
      </c>
      <c r="SM63" s="370">
        <f t="shared" si="436"/>
        <v>0</v>
      </c>
      <c r="SN63" s="449">
        <f t="shared" si="437"/>
        <v>0</v>
      </c>
      <c r="SO63" s="5"/>
      <c r="SP63" s="5"/>
      <c r="SQ63" s="5"/>
      <c r="SR63" s="5"/>
      <c r="SS63" s="449">
        <f t="shared" si="438"/>
        <v>0</v>
      </c>
      <c r="ST63" s="370">
        <f t="shared" si="439"/>
        <v>0</v>
      </c>
      <c r="SU63" s="449">
        <f t="shared" si="440"/>
        <v>0</v>
      </c>
      <c r="SV63" s="5"/>
      <c r="SW63" s="5"/>
      <c r="SX63" s="5"/>
      <c r="SY63" s="5"/>
      <c r="SZ63" s="449">
        <f t="shared" si="441"/>
        <v>0</v>
      </c>
      <c r="TA63" s="370">
        <f t="shared" si="442"/>
        <v>0</v>
      </c>
      <c r="TB63" s="449">
        <f t="shared" si="443"/>
        <v>0</v>
      </c>
      <c r="TC63" s="5"/>
      <c r="TD63" s="5"/>
      <c r="TE63" s="5"/>
      <c r="TF63" s="5"/>
      <c r="TG63" s="449">
        <f t="shared" si="444"/>
        <v>0</v>
      </c>
      <c r="TH63" s="370">
        <f t="shared" si="445"/>
        <v>0</v>
      </c>
      <c r="TI63" s="449">
        <f t="shared" si="446"/>
        <v>0</v>
      </c>
      <c r="TJ63" s="5"/>
      <c r="TK63" s="5"/>
      <c r="TL63" s="5"/>
      <c r="TM63" s="5"/>
      <c r="TN63" s="449">
        <f t="shared" si="447"/>
        <v>0</v>
      </c>
      <c r="TO63" s="370">
        <f t="shared" si="448"/>
        <v>0</v>
      </c>
      <c r="TP63" s="449">
        <f t="shared" si="449"/>
        <v>0</v>
      </c>
      <c r="TQ63" s="5"/>
      <c r="TR63" s="5"/>
      <c r="TS63" s="5"/>
      <c r="TT63" s="5"/>
      <c r="TU63" s="449">
        <f t="shared" si="450"/>
        <v>0</v>
      </c>
      <c r="TV63" s="370">
        <f t="shared" si="451"/>
        <v>0</v>
      </c>
      <c r="TW63" s="449">
        <f t="shared" si="452"/>
        <v>0</v>
      </c>
      <c r="TX63" s="371" t="str">
        <f t="shared" si="453"/>
        <v>PBSLDT</v>
      </c>
      <c r="TY63" s="482">
        <f t="shared" si="454"/>
        <v>0</v>
      </c>
      <c r="TZ63" s="381">
        <f t="shared" si="455"/>
        <v>0</v>
      </c>
      <c r="UA63" s="483">
        <f t="shared" si="456"/>
        <v>0</v>
      </c>
      <c r="UB63" s="371" t="str">
        <f t="shared" si="457"/>
        <v>PBSLDT</v>
      </c>
      <c r="UC63" s="449">
        <f t="shared" si="458"/>
        <v>0</v>
      </c>
      <c r="UD63" s="370">
        <f t="shared" si="459"/>
        <v>0</v>
      </c>
      <c r="UE63" s="449">
        <f t="shared" si="460"/>
        <v>0</v>
      </c>
      <c r="UF63" s="5"/>
      <c r="UG63" s="5"/>
      <c r="UH63" s="5"/>
      <c r="UI63" s="5"/>
      <c r="UJ63" s="371" t="str">
        <f t="shared" si="461"/>
        <v>PBSLDT</v>
      </c>
      <c r="UK63" s="449">
        <f t="shared" si="462"/>
        <v>0</v>
      </c>
      <c r="UL63" s="370">
        <f t="shared" si="463"/>
        <v>0</v>
      </c>
      <c r="UM63" s="449">
        <f t="shared" si="464"/>
        <v>0</v>
      </c>
      <c r="UN63" s="5"/>
      <c r="UO63" s="5"/>
      <c r="UP63" s="5"/>
      <c r="UQ63" s="5"/>
      <c r="UR63" s="371" t="str">
        <f t="shared" si="465"/>
        <v>PBSLDT</v>
      </c>
      <c r="US63" s="449">
        <f t="shared" si="466"/>
        <v>0</v>
      </c>
      <c r="UT63" s="370">
        <f t="shared" si="467"/>
        <v>0</v>
      </c>
      <c r="UU63" s="449">
        <f t="shared" si="468"/>
        <v>0</v>
      </c>
      <c r="UV63" s="5"/>
      <c r="UW63" s="5"/>
      <c r="UX63" s="5"/>
      <c r="UY63" s="5"/>
      <c r="UZ63" s="371" t="str">
        <f t="shared" si="469"/>
        <v>PBSLDT</v>
      </c>
      <c r="VA63" s="449">
        <f t="shared" si="470"/>
        <v>0</v>
      </c>
      <c r="VB63" s="370">
        <f t="shared" si="471"/>
        <v>0</v>
      </c>
      <c r="VC63" s="449">
        <f t="shared" si="472"/>
        <v>0</v>
      </c>
      <c r="VD63" s="5"/>
      <c r="VE63" s="5"/>
      <c r="VF63" s="5"/>
      <c r="VG63" s="5"/>
      <c r="VH63" s="371" t="str">
        <f t="shared" si="473"/>
        <v>PBSLDT</v>
      </c>
      <c r="VI63" s="449">
        <f t="shared" si="167"/>
        <v>0</v>
      </c>
      <c r="VJ63" s="370">
        <f t="shared" si="168"/>
        <v>0</v>
      </c>
      <c r="VK63" s="449">
        <f t="shared" si="169"/>
        <v>0</v>
      </c>
      <c r="VL63" s="5"/>
      <c r="VM63" s="5"/>
      <c r="VN63" s="5"/>
      <c r="VO63" s="5"/>
      <c r="VP63" s="371"/>
      <c r="VQ63" s="449">
        <f t="shared" si="474"/>
        <v>0</v>
      </c>
      <c r="VR63" s="370">
        <f t="shared" si="475"/>
        <v>0</v>
      </c>
      <c r="VS63" s="449">
        <f t="shared" si="476"/>
        <v>0</v>
      </c>
      <c r="VT63" s="5"/>
      <c r="VU63" s="5"/>
      <c r="VV63" s="5"/>
      <c r="VW63" s="5"/>
      <c r="VX63" s="449">
        <f t="shared" si="477"/>
        <v>0</v>
      </c>
      <c r="VY63" s="370">
        <f t="shared" si="478"/>
        <v>0</v>
      </c>
      <c r="VZ63" s="449">
        <f t="shared" si="479"/>
        <v>0</v>
      </c>
      <c r="WA63" s="371" t="str">
        <f t="shared" si="480"/>
        <v>PBSLDT</v>
      </c>
      <c r="WB63" s="482">
        <f t="shared" si="481"/>
        <v>0</v>
      </c>
      <c r="WC63" s="381">
        <f t="shared" si="482"/>
        <v>0</v>
      </c>
      <c r="WD63" s="483">
        <f t="shared" si="483"/>
        <v>0</v>
      </c>
      <c r="WE63" s="371" t="str">
        <f t="shared" si="484"/>
        <v>PBSLDT</v>
      </c>
      <c r="WF63" s="449">
        <f t="shared" si="485"/>
        <v>0</v>
      </c>
      <c r="WG63" s="370">
        <f t="shared" si="486"/>
        <v>0</v>
      </c>
      <c r="WH63" s="449">
        <f t="shared" si="487"/>
        <v>0</v>
      </c>
      <c r="WI63" s="5"/>
      <c r="WJ63" s="5"/>
      <c r="WK63" s="5"/>
      <c r="WL63" s="5"/>
      <c r="WM63" s="371" t="str">
        <f t="shared" si="488"/>
        <v>PBSLDT</v>
      </c>
      <c r="WN63" s="449">
        <f t="shared" si="489"/>
        <v>0</v>
      </c>
      <c r="WO63" s="370">
        <f t="shared" si="490"/>
        <v>0</v>
      </c>
      <c r="WP63" s="449">
        <f t="shared" si="491"/>
        <v>0</v>
      </c>
      <c r="WQ63" s="5"/>
      <c r="WR63" s="5"/>
      <c r="WS63" s="5"/>
      <c r="WT63" s="5"/>
      <c r="WU63" s="371" t="str">
        <f t="shared" si="492"/>
        <v>PBSLDT</v>
      </c>
      <c r="WV63" s="449">
        <f t="shared" si="493"/>
        <v>0</v>
      </c>
      <c r="WW63" s="370">
        <f t="shared" si="494"/>
        <v>0</v>
      </c>
      <c r="WX63" s="449">
        <f t="shared" si="495"/>
        <v>0</v>
      </c>
      <c r="WY63" s="5"/>
      <c r="WZ63" s="5"/>
      <c r="XA63" s="5"/>
      <c r="XB63" s="5"/>
      <c r="XC63" s="371" t="str">
        <f t="shared" si="496"/>
        <v>PBSLDT</v>
      </c>
      <c r="XD63" s="16">
        <f t="shared" si="497"/>
        <v>0</v>
      </c>
      <c r="XE63" s="16">
        <f t="shared" si="498"/>
        <v>0</v>
      </c>
      <c r="XF63" s="16">
        <f t="shared" si="499"/>
        <v>0</v>
      </c>
    </row>
    <row r="64" spans="1:630" outlineLevel="2" x14ac:dyDescent="0.25">
      <c r="A64" s="5"/>
      <c r="B64" s="5" t="s">
        <v>1838</v>
      </c>
      <c r="C64" s="5" t="s">
        <v>1998</v>
      </c>
      <c r="D64" s="5" t="s">
        <v>1840</v>
      </c>
      <c r="E64" s="203" t="str">
        <f t="shared" si="170"/>
        <v>PBSLGK</v>
      </c>
      <c r="F64" s="5">
        <f t="shared" si="171"/>
        <v>0</v>
      </c>
      <c r="G64" s="34">
        <f t="shared" si="172"/>
        <v>0</v>
      </c>
      <c r="H64" s="5">
        <f t="shared" si="173"/>
        <v>0</v>
      </c>
      <c r="I64" s="5"/>
      <c r="J64" s="5"/>
      <c r="K64" s="5"/>
      <c r="L64" s="5"/>
      <c r="M64" s="371" t="str">
        <f t="shared" si="174"/>
        <v>PBSLGK</v>
      </c>
      <c r="N64" s="449">
        <f t="shared" si="175"/>
        <v>0</v>
      </c>
      <c r="O64" s="370">
        <f t="shared" si="176"/>
        <v>0</v>
      </c>
      <c r="P64" s="449">
        <f t="shared" si="177"/>
        <v>0</v>
      </c>
      <c r="Q64" s="5"/>
      <c r="R64" s="5"/>
      <c r="S64" s="5"/>
      <c r="T64" s="5"/>
      <c r="U64" s="371" t="str">
        <f t="shared" si="178"/>
        <v>PBSLGK</v>
      </c>
      <c r="V64" s="449">
        <f t="shared" si="179"/>
        <v>0</v>
      </c>
      <c r="W64" s="370">
        <f t="shared" si="180"/>
        <v>0</v>
      </c>
      <c r="X64" s="449">
        <f t="shared" si="181"/>
        <v>0</v>
      </c>
      <c r="Y64" s="5"/>
      <c r="Z64" s="5"/>
      <c r="AA64" s="5"/>
      <c r="AB64" s="5"/>
      <c r="AC64" s="371" t="str">
        <f t="shared" si="182"/>
        <v>PBSLGK</v>
      </c>
      <c r="AD64" s="449">
        <f t="shared" si="183"/>
        <v>0</v>
      </c>
      <c r="AE64" s="370">
        <f t="shared" si="184"/>
        <v>0</v>
      </c>
      <c r="AF64" s="449">
        <f t="shared" si="185"/>
        <v>0</v>
      </c>
      <c r="AG64" s="5"/>
      <c r="AH64" s="5"/>
      <c r="AI64" s="5"/>
      <c r="AJ64" s="5"/>
      <c r="AK64" s="371"/>
      <c r="AL64" s="449">
        <f t="shared" si="186"/>
        <v>0</v>
      </c>
      <c r="AM64" s="370">
        <f t="shared" si="187"/>
        <v>0</v>
      </c>
      <c r="AN64" s="449">
        <f t="shared" si="188"/>
        <v>0</v>
      </c>
      <c r="AO64" s="5"/>
      <c r="AP64" s="5"/>
      <c r="AQ64" s="5"/>
      <c r="AR64" s="5"/>
      <c r="AS64" s="449">
        <f t="shared" si="189"/>
        <v>0</v>
      </c>
      <c r="AT64" s="370">
        <f t="shared" si="190"/>
        <v>0</v>
      </c>
      <c r="AU64" s="449">
        <f t="shared" si="191"/>
        <v>0</v>
      </c>
      <c r="AV64" s="371" t="str">
        <f t="shared" si="192"/>
        <v>PBSLGK</v>
      </c>
      <c r="AW64" s="482">
        <f t="shared" si="193"/>
        <v>0</v>
      </c>
      <c r="AX64" s="381">
        <f t="shared" si="194"/>
        <v>0</v>
      </c>
      <c r="AY64" s="483">
        <f t="shared" si="195"/>
        <v>0</v>
      </c>
      <c r="AZ64" s="371"/>
      <c r="BA64" s="449">
        <f t="shared" si="161"/>
        <v>0</v>
      </c>
      <c r="BB64" s="370">
        <f t="shared" si="162"/>
        <v>0</v>
      </c>
      <c r="BC64" s="449">
        <f t="shared" si="163"/>
        <v>0</v>
      </c>
      <c r="BD64" s="5"/>
      <c r="BE64" s="5"/>
      <c r="BF64" s="5"/>
      <c r="BG64" s="5"/>
      <c r="BH64" s="449">
        <f t="shared" si="196"/>
        <v>0</v>
      </c>
      <c r="BI64" s="370">
        <f t="shared" si="197"/>
        <v>0</v>
      </c>
      <c r="BJ64" s="449">
        <f t="shared" si="198"/>
        <v>0</v>
      </c>
      <c r="BK64" s="371" t="str">
        <f t="shared" si="199"/>
        <v>PBSLGK</v>
      </c>
      <c r="BL64" s="482">
        <f t="shared" si="200"/>
        <v>0</v>
      </c>
      <c r="BM64" s="381">
        <f t="shared" si="201"/>
        <v>0</v>
      </c>
      <c r="BN64" s="483">
        <f t="shared" si="202"/>
        <v>0</v>
      </c>
      <c r="BO64" s="371" t="str">
        <f t="shared" si="203"/>
        <v>PBSLGK</v>
      </c>
      <c r="BP64" s="449">
        <f t="shared" si="204"/>
        <v>0</v>
      </c>
      <c r="BQ64" s="370">
        <f t="shared" si="205"/>
        <v>0</v>
      </c>
      <c r="BR64" s="449">
        <f t="shared" si="206"/>
        <v>0</v>
      </c>
      <c r="BS64" s="5"/>
      <c r="BT64" s="5"/>
      <c r="BU64" s="5"/>
      <c r="BV64" s="5"/>
      <c r="BW64" s="371" t="str">
        <f t="shared" si="207"/>
        <v>PBSLGK</v>
      </c>
      <c r="BX64" s="449">
        <f t="shared" si="208"/>
        <v>0</v>
      </c>
      <c r="BY64" s="370">
        <f t="shared" si="209"/>
        <v>0</v>
      </c>
      <c r="BZ64" s="449">
        <f t="shared" si="210"/>
        <v>0</v>
      </c>
      <c r="CA64" s="5"/>
      <c r="CB64" s="5"/>
      <c r="CC64" s="5"/>
      <c r="CD64" s="5"/>
      <c r="CE64" s="371" t="str">
        <f t="shared" si="211"/>
        <v>PBSLGK</v>
      </c>
      <c r="CF64" s="449">
        <f t="shared" si="212"/>
        <v>0</v>
      </c>
      <c r="CG64" s="370">
        <f t="shared" si="213"/>
        <v>0</v>
      </c>
      <c r="CH64" s="449">
        <f t="shared" si="214"/>
        <v>0</v>
      </c>
      <c r="CI64" s="5"/>
      <c r="CJ64" s="5"/>
      <c r="CK64" s="5"/>
      <c r="CL64" s="5"/>
      <c r="CM64" s="371" t="str">
        <f t="shared" si="215"/>
        <v>PBSLGK</v>
      </c>
      <c r="CN64" s="449">
        <f t="shared" si="216"/>
        <v>0</v>
      </c>
      <c r="CO64" s="370">
        <f t="shared" si="217"/>
        <v>0</v>
      </c>
      <c r="CP64" s="449">
        <f t="shared" si="218"/>
        <v>0</v>
      </c>
      <c r="CQ64" s="5"/>
      <c r="CR64" s="5"/>
      <c r="CS64" s="5"/>
      <c r="CT64" s="5"/>
      <c r="CU64" s="371" t="str">
        <f t="shared" si="219"/>
        <v>PBSLGK</v>
      </c>
      <c r="CV64" s="449">
        <f t="shared" si="220"/>
        <v>0</v>
      </c>
      <c r="CW64" s="370">
        <f t="shared" si="221"/>
        <v>0</v>
      </c>
      <c r="CX64" s="449">
        <f t="shared" si="222"/>
        <v>0</v>
      </c>
      <c r="CY64" s="5"/>
      <c r="CZ64" s="5"/>
      <c r="DA64" s="5"/>
      <c r="DB64" s="5"/>
      <c r="DC64" s="371" t="str">
        <f t="shared" si="223"/>
        <v>PBSLGK</v>
      </c>
      <c r="DD64" s="449">
        <f t="shared" si="164"/>
        <v>0</v>
      </c>
      <c r="DE64" s="370">
        <f t="shared" si="165"/>
        <v>0</v>
      </c>
      <c r="DF64" s="449">
        <f t="shared" si="166"/>
        <v>0</v>
      </c>
      <c r="DG64" s="5"/>
      <c r="DH64" s="5"/>
      <c r="DI64" s="5"/>
      <c r="DJ64" s="5"/>
      <c r="DK64" s="371" t="str">
        <f t="shared" si="224"/>
        <v>PBSLGK</v>
      </c>
      <c r="DL64" s="449">
        <f t="shared" si="225"/>
        <v>0</v>
      </c>
      <c r="DM64" s="370">
        <f t="shared" si="226"/>
        <v>0</v>
      </c>
      <c r="DN64" s="449">
        <f t="shared" si="227"/>
        <v>0</v>
      </c>
      <c r="DO64" s="5"/>
      <c r="DP64" s="5"/>
      <c r="DQ64" s="5"/>
      <c r="DR64" s="5"/>
      <c r="DS64" s="371" t="str">
        <f t="shared" si="228"/>
        <v>PBSLGK</v>
      </c>
      <c r="DT64" s="449">
        <f t="shared" si="229"/>
        <v>0</v>
      </c>
      <c r="DU64" s="370">
        <f t="shared" si="230"/>
        <v>0</v>
      </c>
      <c r="DV64" s="449">
        <f t="shared" si="231"/>
        <v>0</v>
      </c>
      <c r="DW64" s="5"/>
      <c r="DX64" s="5"/>
      <c r="DY64" s="5"/>
      <c r="DZ64" s="5"/>
      <c r="EA64" s="371" t="str">
        <f t="shared" si="232"/>
        <v>PBSLGK</v>
      </c>
      <c r="EB64" s="449">
        <f t="shared" si="233"/>
        <v>0</v>
      </c>
      <c r="EC64" s="370">
        <f t="shared" si="234"/>
        <v>0</v>
      </c>
      <c r="ED64" s="449">
        <f t="shared" si="235"/>
        <v>0</v>
      </c>
      <c r="EE64" s="5"/>
      <c r="EF64" s="5"/>
      <c r="EG64" s="5"/>
      <c r="EH64" s="5"/>
      <c r="EI64" s="371" t="str">
        <f t="shared" si="236"/>
        <v>PBSLGK</v>
      </c>
      <c r="EJ64" s="449">
        <f t="shared" si="237"/>
        <v>0</v>
      </c>
      <c r="EK64" s="370">
        <f t="shared" si="238"/>
        <v>0</v>
      </c>
      <c r="EL64" s="449">
        <f t="shared" si="239"/>
        <v>0</v>
      </c>
      <c r="EM64" s="5"/>
      <c r="EN64" s="5"/>
      <c r="EO64" s="5"/>
      <c r="EP64" s="5"/>
      <c r="EQ64" s="371" t="str">
        <f t="shared" si="240"/>
        <v>PBSLGK</v>
      </c>
      <c r="ER64" s="449">
        <f t="shared" si="241"/>
        <v>0</v>
      </c>
      <c r="ES64" s="370">
        <f t="shared" si="242"/>
        <v>0</v>
      </c>
      <c r="ET64" s="449">
        <f t="shared" si="243"/>
        <v>0</v>
      </c>
      <c r="EU64" s="5"/>
      <c r="EV64" s="5"/>
      <c r="EW64" s="5"/>
      <c r="EX64" s="5"/>
      <c r="EY64" s="371" t="str">
        <f t="shared" si="244"/>
        <v>PBSLGK</v>
      </c>
      <c r="EZ64" s="449">
        <f t="shared" si="245"/>
        <v>0</v>
      </c>
      <c r="FA64" s="370">
        <f t="shared" si="246"/>
        <v>0</v>
      </c>
      <c r="FB64" s="449">
        <f t="shared" si="247"/>
        <v>0</v>
      </c>
      <c r="FC64" s="5"/>
      <c r="FD64" s="5"/>
      <c r="FE64" s="5"/>
      <c r="FF64" s="5"/>
      <c r="FG64" s="371" t="str">
        <f t="shared" si="248"/>
        <v>PBSLGK</v>
      </c>
      <c r="FH64" s="449">
        <f t="shared" si="249"/>
        <v>0</v>
      </c>
      <c r="FI64" s="370">
        <f t="shared" si="250"/>
        <v>0</v>
      </c>
      <c r="FJ64" s="449">
        <f t="shared" si="251"/>
        <v>0</v>
      </c>
      <c r="FK64" s="5"/>
      <c r="FL64" s="5"/>
      <c r="FM64" s="5"/>
      <c r="FN64" s="5"/>
      <c r="FO64" s="371" t="str">
        <f t="shared" si="252"/>
        <v>PBSLGK</v>
      </c>
      <c r="FP64" s="449">
        <f t="shared" si="253"/>
        <v>0</v>
      </c>
      <c r="FQ64" s="370">
        <f t="shared" si="254"/>
        <v>0</v>
      </c>
      <c r="FR64" s="449">
        <f t="shared" si="255"/>
        <v>0</v>
      </c>
      <c r="FS64" s="5"/>
      <c r="FT64" s="5"/>
      <c r="FU64" s="5"/>
      <c r="FV64" s="5"/>
      <c r="FW64" s="371"/>
      <c r="FX64" s="449">
        <f t="shared" si="256"/>
        <v>0</v>
      </c>
      <c r="FY64" s="370">
        <f t="shared" si="257"/>
        <v>0</v>
      </c>
      <c r="FZ64" s="449">
        <f t="shared" si="258"/>
        <v>0</v>
      </c>
      <c r="GA64" s="5"/>
      <c r="GB64" s="5"/>
      <c r="GC64" s="5"/>
      <c r="GD64" s="5"/>
      <c r="GE64" s="449">
        <f t="shared" si="259"/>
        <v>0</v>
      </c>
      <c r="GF64" s="370">
        <f t="shared" si="260"/>
        <v>0</v>
      </c>
      <c r="GG64" s="449">
        <f t="shared" si="261"/>
        <v>0</v>
      </c>
      <c r="GH64" s="5"/>
      <c r="GI64" s="5"/>
      <c r="GJ64" s="5"/>
      <c r="GK64" s="5"/>
      <c r="GL64" s="449">
        <f t="shared" si="262"/>
        <v>0</v>
      </c>
      <c r="GM64" s="370">
        <f t="shared" si="263"/>
        <v>0</v>
      </c>
      <c r="GN64" s="449">
        <f t="shared" si="264"/>
        <v>0</v>
      </c>
      <c r="GO64" s="5"/>
      <c r="GP64" s="5"/>
      <c r="GQ64" s="5"/>
      <c r="GR64" s="5"/>
      <c r="GS64" s="449">
        <f t="shared" si="265"/>
        <v>0</v>
      </c>
      <c r="GT64" s="370">
        <f t="shared" si="266"/>
        <v>0</v>
      </c>
      <c r="GU64" s="449">
        <f t="shared" si="267"/>
        <v>0</v>
      </c>
      <c r="GV64" s="371" t="str">
        <f t="shared" si="268"/>
        <v>PBSLGK</v>
      </c>
      <c r="GW64" s="482">
        <f t="shared" si="269"/>
        <v>0</v>
      </c>
      <c r="GX64" s="381">
        <f t="shared" si="270"/>
        <v>0</v>
      </c>
      <c r="GY64" s="483">
        <f t="shared" si="271"/>
        <v>0</v>
      </c>
      <c r="GZ64" s="371" t="str">
        <f t="shared" si="272"/>
        <v>PBSLGK</v>
      </c>
      <c r="HA64" s="449">
        <f t="shared" si="273"/>
        <v>0</v>
      </c>
      <c r="HB64" s="370">
        <f t="shared" si="274"/>
        <v>0</v>
      </c>
      <c r="HC64" s="449">
        <f t="shared" si="275"/>
        <v>0</v>
      </c>
      <c r="HD64" s="5"/>
      <c r="HE64" s="5"/>
      <c r="HF64" s="5"/>
      <c r="HG64" s="5"/>
      <c r="HH64" s="371" t="str">
        <f t="shared" si="276"/>
        <v>PBSLGK</v>
      </c>
      <c r="HI64" s="449">
        <f t="shared" si="277"/>
        <v>0</v>
      </c>
      <c r="HJ64" s="370">
        <f t="shared" si="278"/>
        <v>0</v>
      </c>
      <c r="HK64" s="449">
        <f t="shared" si="279"/>
        <v>0</v>
      </c>
      <c r="HL64" s="5"/>
      <c r="HM64" s="5"/>
      <c r="HN64" s="5"/>
      <c r="HO64" s="5"/>
      <c r="HP64" s="371" t="str">
        <f t="shared" si="280"/>
        <v>PBSLGK</v>
      </c>
      <c r="HQ64" s="449">
        <f t="shared" si="281"/>
        <v>0</v>
      </c>
      <c r="HR64" s="370">
        <f t="shared" si="282"/>
        <v>0</v>
      </c>
      <c r="HS64" s="449">
        <f t="shared" si="283"/>
        <v>0</v>
      </c>
      <c r="HT64" s="5"/>
      <c r="HU64" s="5"/>
      <c r="HV64" s="5"/>
      <c r="HW64" s="5"/>
      <c r="HX64" s="371" t="str">
        <f t="shared" si="284"/>
        <v>PBSLGK</v>
      </c>
      <c r="HY64" s="449">
        <f t="shared" si="285"/>
        <v>0</v>
      </c>
      <c r="HZ64" s="370">
        <f t="shared" si="286"/>
        <v>0</v>
      </c>
      <c r="IA64" s="449">
        <f t="shared" si="287"/>
        <v>0</v>
      </c>
      <c r="IB64" s="5"/>
      <c r="IC64" s="5"/>
      <c r="ID64" s="5"/>
      <c r="IE64" s="5"/>
      <c r="IF64" s="371" t="str">
        <f t="shared" si="288"/>
        <v>PBSLGK</v>
      </c>
      <c r="IG64" s="449">
        <f t="shared" si="289"/>
        <v>0</v>
      </c>
      <c r="IH64" s="370">
        <f t="shared" si="290"/>
        <v>0</v>
      </c>
      <c r="II64" s="449">
        <f t="shared" si="291"/>
        <v>0</v>
      </c>
      <c r="IJ64" s="5"/>
      <c r="IK64" s="5"/>
      <c r="IL64" s="5"/>
      <c r="IM64" s="5"/>
      <c r="IN64" s="371" t="str">
        <f t="shared" si="292"/>
        <v>PBSLGK</v>
      </c>
      <c r="IO64" s="449">
        <f t="shared" si="293"/>
        <v>0</v>
      </c>
      <c r="IP64" s="370">
        <f t="shared" si="294"/>
        <v>0</v>
      </c>
      <c r="IQ64" s="449">
        <f t="shared" si="295"/>
        <v>0</v>
      </c>
      <c r="IR64" s="5"/>
      <c r="IS64" s="5"/>
      <c r="IT64" s="5"/>
      <c r="IU64" s="5"/>
      <c r="IV64" s="371" t="str">
        <f t="shared" si="296"/>
        <v>PBSLGK</v>
      </c>
      <c r="IW64" s="449">
        <f t="shared" si="297"/>
        <v>0</v>
      </c>
      <c r="IX64" s="370">
        <f t="shared" si="298"/>
        <v>0</v>
      </c>
      <c r="IY64" s="449">
        <f t="shared" si="299"/>
        <v>0</v>
      </c>
      <c r="IZ64" s="5"/>
      <c r="JA64" s="5"/>
      <c r="JB64" s="5"/>
      <c r="JC64" s="5"/>
      <c r="JD64" s="371" t="str">
        <f t="shared" si="300"/>
        <v>PBSLGK</v>
      </c>
      <c r="JE64" s="449">
        <f t="shared" si="301"/>
        <v>0</v>
      </c>
      <c r="JF64" s="370">
        <f t="shared" si="302"/>
        <v>0</v>
      </c>
      <c r="JG64" s="449">
        <f t="shared" si="303"/>
        <v>0</v>
      </c>
      <c r="JH64" s="5"/>
      <c r="JI64" s="5"/>
      <c r="JJ64" s="5"/>
      <c r="JK64" s="5"/>
      <c r="JL64" s="371" t="str">
        <f t="shared" si="304"/>
        <v>PBSLGK</v>
      </c>
      <c r="JM64" s="449">
        <f t="shared" si="305"/>
        <v>0</v>
      </c>
      <c r="JN64" s="370">
        <f t="shared" si="306"/>
        <v>0</v>
      </c>
      <c r="JO64" s="449">
        <f t="shared" si="307"/>
        <v>0</v>
      </c>
      <c r="JP64" s="5"/>
      <c r="JQ64" s="5"/>
      <c r="JR64" s="5"/>
      <c r="JS64" s="5"/>
      <c r="JT64" s="371" t="str">
        <f t="shared" si="308"/>
        <v>PBSLGK</v>
      </c>
      <c r="JU64" s="449">
        <f t="shared" si="309"/>
        <v>0</v>
      </c>
      <c r="JV64" s="370">
        <f t="shared" si="310"/>
        <v>0</v>
      </c>
      <c r="JW64" s="449">
        <f t="shared" si="311"/>
        <v>0</v>
      </c>
      <c r="JX64" s="5"/>
      <c r="JY64" s="5"/>
      <c r="JZ64" s="5"/>
      <c r="KA64" s="5"/>
      <c r="KB64" s="371"/>
      <c r="KC64" s="449">
        <f t="shared" si="312"/>
        <v>0</v>
      </c>
      <c r="KD64" s="370">
        <f t="shared" si="313"/>
        <v>0</v>
      </c>
      <c r="KE64" s="449">
        <f t="shared" si="314"/>
        <v>0</v>
      </c>
      <c r="KF64" s="5"/>
      <c r="KG64" s="5"/>
      <c r="KH64" s="5"/>
      <c r="KI64" s="5"/>
      <c r="KJ64" s="449">
        <f t="shared" si="315"/>
        <v>0</v>
      </c>
      <c r="KK64" s="370">
        <f t="shared" si="316"/>
        <v>0</v>
      </c>
      <c r="KL64" s="449">
        <f t="shared" si="317"/>
        <v>0</v>
      </c>
      <c r="KM64" s="5"/>
      <c r="KN64" s="5"/>
      <c r="KO64" s="5"/>
      <c r="KP64" s="5"/>
      <c r="KQ64" s="449">
        <f t="shared" si="318"/>
        <v>0</v>
      </c>
      <c r="KR64" s="370">
        <f t="shared" si="319"/>
        <v>0</v>
      </c>
      <c r="KS64" s="449">
        <f t="shared" si="320"/>
        <v>0</v>
      </c>
      <c r="KT64" s="5"/>
      <c r="KU64" s="5"/>
      <c r="KV64" s="5"/>
      <c r="KW64" s="5"/>
      <c r="KX64" s="449">
        <f t="shared" si="321"/>
        <v>0</v>
      </c>
      <c r="KY64" s="370">
        <f t="shared" si="322"/>
        <v>0</v>
      </c>
      <c r="KZ64" s="449">
        <f t="shared" si="323"/>
        <v>0</v>
      </c>
      <c r="LA64" s="5"/>
      <c r="LB64" s="5"/>
      <c r="LC64" s="5"/>
      <c r="LD64" s="5"/>
      <c r="LE64" s="449">
        <f t="shared" si="324"/>
        <v>0</v>
      </c>
      <c r="LF64" s="370">
        <f t="shared" si="325"/>
        <v>0</v>
      </c>
      <c r="LG64" s="449">
        <f t="shared" si="326"/>
        <v>0</v>
      </c>
      <c r="LH64" s="5"/>
      <c r="LI64" s="5"/>
      <c r="LJ64" s="5"/>
      <c r="LK64" s="5"/>
      <c r="LL64" s="449">
        <f t="shared" si="327"/>
        <v>0</v>
      </c>
      <c r="LM64" s="370">
        <f t="shared" si="328"/>
        <v>0</v>
      </c>
      <c r="LN64" s="449">
        <f t="shared" si="329"/>
        <v>0</v>
      </c>
      <c r="LO64" s="5"/>
      <c r="LP64" s="5"/>
      <c r="LQ64" s="5"/>
      <c r="LR64" s="5"/>
      <c r="LS64" s="449">
        <f t="shared" si="330"/>
        <v>0</v>
      </c>
      <c r="LT64" s="370">
        <f t="shared" si="331"/>
        <v>0</v>
      </c>
      <c r="LU64" s="449">
        <f t="shared" si="332"/>
        <v>0</v>
      </c>
      <c r="LV64" s="5"/>
      <c r="LW64" s="5"/>
      <c r="LX64" s="5"/>
      <c r="LY64" s="5"/>
      <c r="LZ64" s="449">
        <f t="shared" si="333"/>
        <v>0</v>
      </c>
      <c r="MA64" s="370">
        <f t="shared" si="334"/>
        <v>0</v>
      </c>
      <c r="MB64" s="449">
        <f t="shared" si="335"/>
        <v>0</v>
      </c>
      <c r="MC64" s="371" t="str">
        <f t="shared" si="336"/>
        <v>PBSLGK</v>
      </c>
      <c r="MD64" s="482">
        <f t="shared" si="337"/>
        <v>0</v>
      </c>
      <c r="ME64" s="381">
        <f t="shared" si="338"/>
        <v>0</v>
      </c>
      <c r="MF64" s="483">
        <f t="shared" si="339"/>
        <v>0</v>
      </c>
      <c r="MG64" s="371" t="str">
        <f t="shared" si="340"/>
        <v>PBSLGK</v>
      </c>
      <c r="MH64" s="449">
        <f t="shared" si="341"/>
        <v>0</v>
      </c>
      <c r="MI64" s="370">
        <f t="shared" si="342"/>
        <v>0</v>
      </c>
      <c r="MJ64" s="449">
        <f t="shared" si="343"/>
        <v>0</v>
      </c>
      <c r="MK64" s="5"/>
      <c r="ML64" s="5"/>
      <c r="MM64" s="5"/>
      <c r="MN64" s="5"/>
      <c r="MO64" s="449">
        <f t="shared" si="344"/>
        <v>0</v>
      </c>
      <c r="MP64" s="370">
        <f t="shared" si="345"/>
        <v>0</v>
      </c>
      <c r="MQ64" s="449">
        <f t="shared" si="346"/>
        <v>0</v>
      </c>
      <c r="MR64" s="371" t="str">
        <f t="shared" si="347"/>
        <v>PBSLGK</v>
      </c>
      <c r="MS64" s="482">
        <f t="shared" si="348"/>
        <v>0</v>
      </c>
      <c r="MT64" s="381">
        <f t="shared" si="349"/>
        <v>0</v>
      </c>
      <c r="MU64" s="483">
        <f t="shared" si="350"/>
        <v>0</v>
      </c>
      <c r="MV64" s="371" t="str">
        <f t="shared" si="351"/>
        <v>PBSLGK</v>
      </c>
      <c r="MW64" s="449">
        <f t="shared" si="352"/>
        <v>0</v>
      </c>
      <c r="MX64" s="370">
        <f t="shared" si="353"/>
        <v>0</v>
      </c>
      <c r="MY64" s="449">
        <f t="shared" si="354"/>
        <v>0</v>
      </c>
      <c r="MZ64" s="5"/>
      <c r="NA64" s="5"/>
      <c r="NB64" s="5"/>
      <c r="NC64" s="5"/>
      <c r="ND64" s="371" t="str">
        <f t="shared" si="355"/>
        <v>PBSLGK</v>
      </c>
      <c r="NE64" s="449">
        <f t="shared" si="356"/>
        <v>0</v>
      </c>
      <c r="NF64" s="370">
        <f t="shared" si="357"/>
        <v>0</v>
      </c>
      <c r="NG64" s="449">
        <f t="shared" si="358"/>
        <v>0</v>
      </c>
      <c r="NH64" s="5"/>
      <c r="NI64" s="5"/>
      <c r="NJ64" s="5"/>
      <c r="NK64" s="5"/>
      <c r="NL64" s="371"/>
      <c r="NM64" s="449">
        <f t="shared" si="359"/>
        <v>0</v>
      </c>
      <c r="NN64" s="370">
        <f t="shared" si="360"/>
        <v>0</v>
      </c>
      <c r="NO64" s="449">
        <f t="shared" si="361"/>
        <v>0</v>
      </c>
      <c r="NP64" s="5"/>
      <c r="NQ64" s="5"/>
      <c r="NR64" s="5"/>
      <c r="NS64" s="5"/>
      <c r="NT64" s="449">
        <f t="shared" si="362"/>
        <v>0</v>
      </c>
      <c r="NU64" s="370">
        <f t="shared" si="363"/>
        <v>0</v>
      </c>
      <c r="NV64" s="449">
        <f t="shared" si="364"/>
        <v>0</v>
      </c>
      <c r="NW64" s="371" t="str">
        <f t="shared" si="365"/>
        <v>PBSLGK</v>
      </c>
      <c r="NX64" s="482">
        <f t="shared" si="366"/>
        <v>0</v>
      </c>
      <c r="NY64" s="381">
        <f t="shared" si="367"/>
        <v>0</v>
      </c>
      <c r="NZ64" s="483">
        <f t="shared" si="368"/>
        <v>0</v>
      </c>
      <c r="OA64" s="371" t="str">
        <f t="shared" si="369"/>
        <v>PBSLGK</v>
      </c>
      <c r="OB64" s="449">
        <f t="shared" si="370"/>
        <v>0</v>
      </c>
      <c r="OC64" s="370">
        <f t="shared" si="371"/>
        <v>0</v>
      </c>
      <c r="OD64" s="449">
        <f t="shared" si="372"/>
        <v>0</v>
      </c>
      <c r="OE64" s="5"/>
      <c r="OF64" s="5"/>
      <c r="OG64" s="5"/>
      <c r="OH64" s="5"/>
      <c r="OI64" s="371" t="str">
        <f t="shared" si="373"/>
        <v>PBSLGK</v>
      </c>
      <c r="OJ64" s="449">
        <f t="shared" si="374"/>
        <v>0</v>
      </c>
      <c r="OK64" s="370">
        <f t="shared" si="375"/>
        <v>0</v>
      </c>
      <c r="OL64" s="449">
        <f t="shared" si="376"/>
        <v>0</v>
      </c>
      <c r="OM64" s="5"/>
      <c r="ON64" s="5"/>
      <c r="OO64" s="5"/>
      <c r="OP64" s="5"/>
      <c r="OQ64" s="371" t="str">
        <f t="shared" si="377"/>
        <v>PBSLGK</v>
      </c>
      <c r="OR64" s="449">
        <f t="shared" si="378"/>
        <v>0</v>
      </c>
      <c r="OS64" s="370">
        <f t="shared" si="379"/>
        <v>0</v>
      </c>
      <c r="OT64" s="449">
        <f t="shared" si="380"/>
        <v>0</v>
      </c>
      <c r="OU64" s="5"/>
      <c r="OV64" s="5"/>
      <c r="OW64" s="5"/>
      <c r="OX64" s="5"/>
      <c r="OY64" s="371"/>
      <c r="OZ64" s="449">
        <f t="shared" si="381"/>
        <v>0</v>
      </c>
      <c r="PA64" s="370">
        <f t="shared" si="382"/>
        <v>0</v>
      </c>
      <c r="PB64" s="449">
        <f t="shared" si="383"/>
        <v>0</v>
      </c>
      <c r="PC64" s="5"/>
      <c r="PD64" s="5"/>
      <c r="PE64" s="5"/>
      <c r="PF64" s="5"/>
      <c r="PG64" s="449">
        <f t="shared" si="384"/>
        <v>0</v>
      </c>
      <c r="PH64" s="370">
        <f t="shared" si="385"/>
        <v>0</v>
      </c>
      <c r="PI64" s="449">
        <f t="shared" si="386"/>
        <v>0</v>
      </c>
      <c r="PJ64" s="371" t="str">
        <f t="shared" si="387"/>
        <v>PBSLGK</v>
      </c>
      <c r="PK64" s="482">
        <f t="shared" si="388"/>
        <v>0</v>
      </c>
      <c r="PL64" s="381">
        <f t="shared" si="389"/>
        <v>0</v>
      </c>
      <c r="PM64" s="483">
        <f t="shared" si="390"/>
        <v>0</v>
      </c>
      <c r="PN64" s="371"/>
      <c r="PO64" s="449">
        <f t="shared" si="391"/>
        <v>0</v>
      </c>
      <c r="PP64" s="370">
        <f t="shared" si="392"/>
        <v>0</v>
      </c>
      <c r="PQ64" s="449">
        <f t="shared" si="393"/>
        <v>0</v>
      </c>
      <c r="PR64" s="5"/>
      <c r="PS64" s="5"/>
      <c r="PT64" s="5"/>
      <c r="PU64" s="5"/>
      <c r="PV64" s="449">
        <f t="shared" si="394"/>
        <v>0</v>
      </c>
      <c r="PW64" s="370">
        <f t="shared" si="395"/>
        <v>0</v>
      </c>
      <c r="PX64" s="449">
        <f t="shared" si="396"/>
        <v>0</v>
      </c>
      <c r="PY64" s="5"/>
      <c r="PZ64" s="5"/>
      <c r="QA64" s="5"/>
      <c r="QB64" s="5"/>
      <c r="QC64" s="449">
        <f t="shared" si="397"/>
        <v>0</v>
      </c>
      <c r="QD64" s="370">
        <f t="shared" si="398"/>
        <v>0</v>
      </c>
      <c r="QE64" s="449">
        <f t="shared" si="399"/>
        <v>0</v>
      </c>
      <c r="QF64" s="371" t="str">
        <f t="shared" si="400"/>
        <v>PBSLGK</v>
      </c>
      <c r="QG64" s="482">
        <f t="shared" si="401"/>
        <v>0</v>
      </c>
      <c r="QH64" s="381">
        <f t="shared" si="402"/>
        <v>0</v>
      </c>
      <c r="QI64" s="483">
        <f t="shared" si="403"/>
        <v>0</v>
      </c>
      <c r="QJ64" s="371"/>
      <c r="QK64" s="449">
        <f t="shared" si="404"/>
        <v>0</v>
      </c>
      <c r="QL64" s="370">
        <f t="shared" si="405"/>
        <v>0</v>
      </c>
      <c r="QM64" s="449">
        <f t="shared" si="406"/>
        <v>0</v>
      </c>
      <c r="QN64" s="5"/>
      <c r="QO64" s="5"/>
      <c r="QP64" s="5"/>
      <c r="QQ64" s="5"/>
      <c r="QR64" s="449">
        <f t="shared" si="407"/>
        <v>0</v>
      </c>
      <c r="QS64" s="370">
        <f t="shared" si="408"/>
        <v>0</v>
      </c>
      <c r="QT64" s="449">
        <f t="shared" si="409"/>
        <v>0</v>
      </c>
      <c r="QU64" s="371" t="str">
        <f t="shared" si="410"/>
        <v>PBSLGK</v>
      </c>
      <c r="QV64" s="482">
        <f t="shared" si="411"/>
        <v>0</v>
      </c>
      <c r="QW64" s="381">
        <f t="shared" si="412"/>
        <v>0</v>
      </c>
      <c r="QX64" s="483">
        <f t="shared" si="413"/>
        <v>0</v>
      </c>
      <c r="QY64" s="371" t="str">
        <f t="shared" si="414"/>
        <v>PBSLGK</v>
      </c>
      <c r="QZ64" s="449">
        <f t="shared" si="415"/>
        <v>0</v>
      </c>
      <c r="RA64" s="370">
        <f t="shared" si="416"/>
        <v>0</v>
      </c>
      <c r="RB64" s="449">
        <f t="shared" si="417"/>
        <v>0</v>
      </c>
      <c r="RC64" s="5"/>
      <c r="RD64" s="5"/>
      <c r="RE64" s="5"/>
      <c r="RF64" s="5"/>
      <c r="RG64" s="371"/>
      <c r="RH64" s="449">
        <f t="shared" si="418"/>
        <v>0</v>
      </c>
      <c r="RI64" s="370">
        <f t="shared" si="419"/>
        <v>0</v>
      </c>
      <c r="RJ64" s="449">
        <f t="shared" si="420"/>
        <v>0</v>
      </c>
      <c r="RK64" s="5"/>
      <c r="RL64" s="5"/>
      <c r="RM64" s="5"/>
      <c r="RN64" s="5"/>
      <c r="RO64" s="449">
        <f t="shared" si="421"/>
        <v>0</v>
      </c>
      <c r="RP64" s="370">
        <f t="shared" si="422"/>
        <v>0</v>
      </c>
      <c r="RQ64" s="449">
        <f t="shared" si="423"/>
        <v>0</v>
      </c>
      <c r="RR64" s="371" t="str">
        <f t="shared" si="424"/>
        <v>PBSLGK</v>
      </c>
      <c r="RS64" s="482">
        <f t="shared" si="425"/>
        <v>0</v>
      </c>
      <c r="RT64" s="381">
        <f t="shared" si="426"/>
        <v>0</v>
      </c>
      <c r="RU64" s="483">
        <f t="shared" si="427"/>
        <v>0</v>
      </c>
      <c r="RV64" s="371" t="str">
        <f t="shared" si="428"/>
        <v>PBSLGK</v>
      </c>
      <c r="RW64" s="449">
        <f t="shared" si="429"/>
        <v>0</v>
      </c>
      <c r="RX64" s="370">
        <f t="shared" si="430"/>
        <v>0</v>
      </c>
      <c r="RY64" s="449">
        <f t="shared" si="431"/>
        <v>0</v>
      </c>
      <c r="RZ64" s="5"/>
      <c r="SA64" s="5"/>
      <c r="SB64" s="5"/>
      <c r="SC64" s="5"/>
      <c r="SD64" s="371"/>
      <c r="SE64" s="449">
        <f t="shared" si="432"/>
        <v>0</v>
      </c>
      <c r="SF64" s="370">
        <f t="shared" si="433"/>
        <v>0</v>
      </c>
      <c r="SG64" s="449">
        <f t="shared" si="434"/>
        <v>0</v>
      </c>
      <c r="SH64" s="5"/>
      <c r="SI64" s="5"/>
      <c r="SJ64" s="5"/>
      <c r="SK64" s="5"/>
      <c r="SL64" s="449">
        <f t="shared" si="435"/>
        <v>0</v>
      </c>
      <c r="SM64" s="370">
        <f t="shared" si="436"/>
        <v>0</v>
      </c>
      <c r="SN64" s="449">
        <f t="shared" si="437"/>
        <v>0</v>
      </c>
      <c r="SO64" s="5"/>
      <c r="SP64" s="5"/>
      <c r="SQ64" s="5"/>
      <c r="SR64" s="5"/>
      <c r="SS64" s="449">
        <f t="shared" si="438"/>
        <v>0</v>
      </c>
      <c r="ST64" s="370">
        <f t="shared" si="439"/>
        <v>0</v>
      </c>
      <c r="SU64" s="449">
        <f t="shared" si="440"/>
        <v>0</v>
      </c>
      <c r="SV64" s="5"/>
      <c r="SW64" s="5"/>
      <c r="SX64" s="5"/>
      <c r="SY64" s="5"/>
      <c r="SZ64" s="449">
        <f t="shared" si="441"/>
        <v>0</v>
      </c>
      <c r="TA64" s="370">
        <f t="shared" si="442"/>
        <v>0</v>
      </c>
      <c r="TB64" s="449">
        <f t="shared" si="443"/>
        <v>0</v>
      </c>
      <c r="TC64" s="5"/>
      <c r="TD64" s="5"/>
      <c r="TE64" s="5"/>
      <c r="TF64" s="5"/>
      <c r="TG64" s="449">
        <f t="shared" si="444"/>
        <v>0</v>
      </c>
      <c r="TH64" s="370">
        <f t="shared" si="445"/>
        <v>0</v>
      </c>
      <c r="TI64" s="449">
        <f t="shared" si="446"/>
        <v>0</v>
      </c>
      <c r="TJ64" s="5"/>
      <c r="TK64" s="5"/>
      <c r="TL64" s="5"/>
      <c r="TM64" s="5"/>
      <c r="TN64" s="449">
        <f t="shared" si="447"/>
        <v>0</v>
      </c>
      <c r="TO64" s="370">
        <f t="shared" si="448"/>
        <v>0</v>
      </c>
      <c r="TP64" s="449">
        <f t="shared" si="449"/>
        <v>0</v>
      </c>
      <c r="TQ64" s="5"/>
      <c r="TR64" s="5"/>
      <c r="TS64" s="5"/>
      <c r="TT64" s="5"/>
      <c r="TU64" s="449">
        <f t="shared" si="450"/>
        <v>0</v>
      </c>
      <c r="TV64" s="370">
        <f t="shared" si="451"/>
        <v>0</v>
      </c>
      <c r="TW64" s="449">
        <f t="shared" si="452"/>
        <v>0</v>
      </c>
      <c r="TX64" s="371" t="str">
        <f t="shared" si="453"/>
        <v>PBSLGK</v>
      </c>
      <c r="TY64" s="482">
        <f t="shared" si="454"/>
        <v>0</v>
      </c>
      <c r="TZ64" s="381">
        <f t="shared" si="455"/>
        <v>0</v>
      </c>
      <c r="UA64" s="483">
        <f t="shared" si="456"/>
        <v>0</v>
      </c>
      <c r="UB64" s="371" t="str">
        <f t="shared" si="457"/>
        <v>PBSLGK</v>
      </c>
      <c r="UC64" s="449">
        <f t="shared" si="458"/>
        <v>0</v>
      </c>
      <c r="UD64" s="370">
        <f t="shared" si="459"/>
        <v>0</v>
      </c>
      <c r="UE64" s="449">
        <f t="shared" si="460"/>
        <v>0</v>
      </c>
      <c r="UF64" s="5"/>
      <c r="UG64" s="5"/>
      <c r="UH64" s="5"/>
      <c r="UI64" s="5"/>
      <c r="UJ64" s="371" t="str">
        <f t="shared" si="461"/>
        <v>PBSLGK</v>
      </c>
      <c r="UK64" s="449">
        <f t="shared" si="462"/>
        <v>0</v>
      </c>
      <c r="UL64" s="370">
        <f t="shared" si="463"/>
        <v>0</v>
      </c>
      <c r="UM64" s="449">
        <f t="shared" si="464"/>
        <v>0</v>
      </c>
      <c r="UN64" s="5"/>
      <c r="UO64" s="5"/>
      <c r="UP64" s="5"/>
      <c r="UQ64" s="5"/>
      <c r="UR64" s="371" t="str">
        <f t="shared" si="465"/>
        <v>PBSLGK</v>
      </c>
      <c r="US64" s="449">
        <f t="shared" si="466"/>
        <v>0</v>
      </c>
      <c r="UT64" s="370">
        <f t="shared" si="467"/>
        <v>0</v>
      </c>
      <c r="UU64" s="449">
        <f t="shared" si="468"/>
        <v>0</v>
      </c>
      <c r="UV64" s="5"/>
      <c r="UW64" s="5"/>
      <c r="UX64" s="5"/>
      <c r="UY64" s="5"/>
      <c r="UZ64" s="371" t="str">
        <f t="shared" si="469"/>
        <v>PBSLGK</v>
      </c>
      <c r="VA64" s="449">
        <f t="shared" si="470"/>
        <v>0</v>
      </c>
      <c r="VB64" s="370">
        <f t="shared" si="471"/>
        <v>0</v>
      </c>
      <c r="VC64" s="449">
        <f t="shared" si="472"/>
        <v>0</v>
      </c>
      <c r="VD64" s="5"/>
      <c r="VE64" s="5"/>
      <c r="VF64" s="5"/>
      <c r="VG64" s="5"/>
      <c r="VH64" s="371" t="str">
        <f t="shared" si="473"/>
        <v>PBSLGK</v>
      </c>
      <c r="VI64" s="449">
        <f t="shared" si="167"/>
        <v>0</v>
      </c>
      <c r="VJ64" s="370">
        <f t="shared" si="168"/>
        <v>0</v>
      </c>
      <c r="VK64" s="449">
        <f t="shared" si="169"/>
        <v>0</v>
      </c>
      <c r="VL64" s="5"/>
      <c r="VM64" s="5"/>
      <c r="VN64" s="5"/>
      <c r="VO64" s="5"/>
      <c r="VP64" s="371"/>
      <c r="VQ64" s="449">
        <f t="shared" si="474"/>
        <v>0</v>
      </c>
      <c r="VR64" s="370">
        <f t="shared" si="475"/>
        <v>0</v>
      </c>
      <c r="VS64" s="449">
        <f t="shared" si="476"/>
        <v>0</v>
      </c>
      <c r="VT64" s="5"/>
      <c r="VU64" s="5"/>
      <c r="VV64" s="5"/>
      <c r="VW64" s="5"/>
      <c r="VX64" s="449">
        <f t="shared" si="477"/>
        <v>0</v>
      </c>
      <c r="VY64" s="370">
        <f t="shared" si="478"/>
        <v>0</v>
      </c>
      <c r="VZ64" s="449">
        <f t="shared" si="479"/>
        <v>0</v>
      </c>
      <c r="WA64" s="371" t="str">
        <f t="shared" si="480"/>
        <v>PBSLGK</v>
      </c>
      <c r="WB64" s="482">
        <f t="shared" si="481"/>
        <v>0</v>
      </c>
      <c r="WC64" s="381">
        <f t="shared" si="482"/>
        <v>0</v>
      </c>
      <c r="WD64" s="483">
        <f t="shared" si="483"/>
        <v>0</v>
      </c>
      <c r="WE64" s="371" t="str">
        <f t="shared" si="484"/>
        <v>PBSLGK</v>
      </c>
      <c r="WF64" s="449">
        <f t="shared" si="485"/>
        <v>0</v>
      </c>
      <c r="WG64" s="370">
        <f t="shared" si="486"/>
        <v>0</v>
      </c>
      <c r="WH64" s="449">
        <f t="shared" si="487"/>
        <v>0</v>
      </c>
      <c r="WI64" s="5"/>
      <c r="WJ64" s="5"/>
      <c r="WK64" s="5"/>
      <c r="WL64" s="5"/>
      <c r="WM64" s="371" t="str">
        <f t="shared" si="488"/>
        <v>PBSLGK</v>
      </c>
      <c r="WN64" s="449">
        <f t="shared" si="489"/>
        <v>0</v>
      </c>
      <c r="WO64" s="370">
        <f t="shared" si="490"/>
        <v>0</v>
      </c>
      <c r="WP64" s="449">
        <f t="shared" si="491"/>
        <v>0</v>
      </c>
      <c r="WQ64" s="5"/>
      <c r="WR64" s="5"/>
      <c r="WS64" s="5"/>
      <c r="WT64" s="5"/>
      <c r="WU64" s="371" t="str">
        <f t="shared" si="492"/>
        <v>PBSLGK</v>
      </c>
      <c r="WV64" s="449">
        <f t="shared" si="493"/>
        <v>0</v>
      </c>
      <c r="WW64" s="370">
        <f t="shared" si="494"/>
        <v>0</v>
      </c>
      <c r="WX64" s="449">
        <f t="shared" si="495"/>
        <v>0</v>
      </c>
      <c r="WY64" s="5"/>
      <c r="WZ64" s="5"/>
      <c r="XA64" s="5"/>
      <c r="XB64" s="5"/>
      <c r="XC64" s="371" t="str">
        <f t="shared" si="496"/>
        <v>PBSLGK</v>
      </c>
      <c r="XD64" s="16">
        <f t="shared" si="497"/>
        <v>0</v>
      </c>
      <c r="XE64" s="16">
        <f t="shared" si="498"/>
        <v>0</v>
      </c>
      <c r="XF64" s="16">
        <f t="shared" si="499"/>
        <v>0</v>
      </c>
    </row>
    <row r="65" spans="1:630" outlineLevel="2" x14ac:dyDescent="0.25">
      <c r="A65" s="5"/>
      <c r="B65" s="5" t="s">
        <v>1855</v>
      </c>
      <c r="C65" s="5" t="s">
        <v>1999</v>
      </c>
      <c r="D65" s="5" t="s">
        <v>1851</v>
      </c>
      <c r="E65" s="203" t="str">
        <f t="shared" si="170"/>
        <v>PBSLHT</v>
      </c>
      <c r="F65" s="5">
        <f t="shared" si="171"/>
        <v>0</v>
      </c>
      <c r="G65" s="34">
        <f t="shared" si="172"/>
        <v>0</v>
      </c>
      <c r="H65" s="5">
        <f t="shared" si="173"/>
        <v>0</v>
      </c>
      <c r="I65" s="5"/>
      <c r="J65" s="5"/>
      <c r="K65" s="5"/>
      <c r="L65" s="5"/>
      <c r="M65" s="371" t="str">
        <f t="shared" si="174"/>
        <v>PBSLHT</v>
      </c>
      <c r="N65" s="449">
        <f t="shared" si="175"/>
        <v>0</v>
      </c>
      <c r="O65" s="370">
        <f t="shared" si="176"/>
        <v>0</v>
      </c>
      <c r="P65" s="449">
        <f t="shared" si="177"/>
        <v>0</v>
      </c>
      <c r="Q65" s="5"/>
      <c r="R65" s="5"/>
      <c r="S65" s="5"/>
      <c r="T65" s="5"/>
      <c r="U65" s="371" t="str">
        <f t="shared" si="178"/>
        <v>PBSLHT</v>
      </c>
      <c r="V65" s="449">
        <f t="shared" si="179"/>
        <v>0</v>
      </c>
      <c r="W65" s="370">
        <f t="shared" si="180"/>
        <v>0</v>
      </c>
      <c r="X65" s="449">
        <f t="shared" si="181"/>
        <v>0</v>
      </c>
      <c r="Y65" s="5"/>
      <c r="Z65" s="5"/>
      <c r="AA65" s="5"/>
      <c r="AB65" s="5"/>
      <c r="AC65" s="371" t="str">
        <f t="shared" si="182"/>
        <v>PBSLHT</v>
      </c>
      <c r="AD65" s="449">
        <f t="shared" si="183"/>
        <v>0</v>
      </c>
      <c r="AE65" s="370">
        <f t="shared" si="184"/>
        <v>0</v>
      </c>
      <c r="AF65" s="449">
        <f t="shared" si="185"/>
        <v>0</v>
      </c>
      <c r="AG65" s="5"/>
      <c r="AH65" s="5"/>
      <c r="AI65" s="5"/>
      <c r="AJ65" s="5"/>
      <c r="AK65" s="371"/>
      <c r="AL65" s="449">
        <f t="shared" si="186"/>
        <v>0</v>
      </c>
      <c r="AM65" s="370">
        <f t="shared" si="187"/>
        <v>0</v>
      </c>
      <c r="AN65" s="449">
        <f t="shared" si="188"/>
        <v>0</v>
      </c>
      <c r="AO65" s="5"/>
      <c r="AP65" s="5"/>
      <c r="AQ65" s="5"/>
      <c r="AR65" s="5"/>
      <c r="AS65" s="449">
        <f t="shared" si="189"/>
        <v>0</v>
      </c>
      <c r="AT65" s="370">
        <f t="shared" si="190"/>
        <v>0</v>
      </c>
      <c r="AU65" s="449">
        <f t="shared" si="191"/>
        <v>0</v>
      </c>
      <c r="AV65" s="371" t="str">
        <f t="shared" si="192"/>
        <v>PBSLHT</v>
      </c>
      <c r="AW65" s="482">
        <f t="shared" si="193"/>
        <v>0</v>
      </c>
      <c r="AX65" s="381">
        <f t="shared" si="194"/>
        <v>0</v>
      </c>
      <c r="AY65" s="483">
        <f t="shared" si="195"/>
        <v>0</v>
      </c>
      <c r="AZ65" s="371"/>
      <c r="BA65" s="449">
        <f t="shared" si="161"/>
        <v>0</v>
      </c>
      <c r="BB65" s="370">
        <f t="shared" si="162"/>
        <v>0</v>
      </c>
      <c r="BC65" s="449">
        <f t="shared" si="163"/>
        <v>0</v>
      </c>
      <c r="BD65" s="5"/>
      <c r="BE65" s="5"/>
      <c r="BF65" s="5"/>
      <c r="BG65" s="5"/>
      <c r="BH65" s="449">
        <f t="shared" si="196"/>
        <v>0</v>
      </c>
      <c r="BI65" s="370">
        <f t="shared" si="197"/>
        <v>0</v>
      </c>
      <c r="BJ65" s="449">
        <f t="shared" si="198"/>
        <v>0</v>
      </c>
      <c r="BK65" s="371" t="str">
        <f t="shared" si="199"/>
        <v>PBSLHT</v>
      </c>
      <c r="BL65" s="482">
        <f t="shared" si="200"/>
        <v>0</v>
      </c>
      <c r="BM65" s="381">
        <f t="shared" si="201"/>
        <v>0</v>
      </c>
      <c r="BN65" s="483">
        <f t="shared" si="202"/>
        <v>0</v>
      </c>
      <c r="BO65" s="371" t="str">
        <f t="shared" si="203"/>
        <v>PBSLHT</v>
      </c>
      <c r="BP65" s="449">
        <f t="shared" si="204"/>
        <v>0</v>
      </c>
      <c r="BQ65" s="370">
        <f t="shared" si="205"/>
        <v>0</v>
      </c>
      <c r="BR65" s="449">
        <f t="shared" si="206"/>
        <v>0</v>
      </c>
      <c r="BS65" s="5"/>
      <c r="BT65" s="5"/>
      <c r="BU65" s="5"/>
      <c r="BV65" s="5"/>
      <c r="BW65" s="371" t="str">
        <f t="shared" si="207"/>
        <v>PBSLHT</v>
      </c>
      <c r="BX65" s="449">
        <f t="shared" si="208"/>
        <v>0</v>
      </c>
      <c r="BY65" s="370">
        <f t="shared" si="209"/>
        <v>0</v>
      </c>
      <c r="BZ65" s="449">
        <f t="shared" si="210"/>
        <v>0</v>
      </c>
      <c r="CA65" s="5"/>
      <c r="CB65" s="5"/>
      <c r="CC65" s="5"/>
      <c r="CD65" s="5"/>
      <c r="CE65" s="371" t="str">
        <f t="shared" si="211"/>
        <v>PBSLHT</v>
      </c>
      <c r="CF65" s="449">
        <f t="shared" si="212"/>
        <v>0</v>
      </c>
      <c r="CG65" s="370">
        <f t="shared" si="213"/>
        <v>0</v>
      </c>
      <c r="CH65" s="449">
        <f t="shared" si="214"/>
        <v>0</v>
      </c>
      <c r="CI65" s="5"/>
      <c r="CJ65" s="5"/>
      <c r="CK65" s="5"/>
      <c r="CL65" s="5"/>
      <c r="CM65" s="371" t="str">
        <f t="shared" si="215"/>
        <v>PBSLHT</v>
      </c>
      <c r="CN65" s="449">
        <f t="shared" si="216"/>
        <v>0</v>
      </c>
      <c r="CO65" s="370">
        <f t="shared" si="217"/>
        <v>0</v>
      </c>
      <c r="CP65" s="449">
        <f t="shared" si="218"/>
        <v>0</v>
      </c>
      <c r="CQ65" s="5"/>
      <c r="CR65" s="5"/>
      <c r="CS65" s="5"/>
      <c r="CT65" s="5"/>
      <c r="CU65" s="371" t="str">
        <f t="shared" si="219"/>
        <v>PBSLHT</v>
      </c>
      <c r="CV65" s="449">
        <f t="shared" si="220"/>
        <v>0</v>
      </c>
      <c r="CW65" s="370">
        <f t="shared" si="221"/>
        <v>0</v>
      </c>
      <c r="CX65" s="449">
        <f t="shared" si="222"/>
        <v>0</v>
      </c>
      <c r="CY65" s="5"/>
      <c r="CZ65" s="5"/>
      <c r="DA65" s="5"/>
      <c r="DB65" s="5"/>
      <c r="DC65" s="371" t="str">
        <f t="shared" si="223"/>
        <v>PBSLHT</v>
      </c>
      <c r="DD65" s="449">
        <f t="shared" si="164"/>
        <v>0</v>
      </c>
      <c r="DE65" s="370">
        <f t="shared" si="165"/>
        <v>0</v>
      </c>
      <c r="DF65" s="449">
        <f t="shared" si="166"/>
        <v>0</v>
      </c>
      <c r="DG65" s="5"/>
      <c r="DH65" s="5"/>
      <c r="DI65" s="5"/>
      <c r="DJ65" s="5"/>
      <c r="DK65" s="371" t="str">
        <f t="shared" si="224"/>
        <v>PBSLHT</v>
      </c>
      <c r="DL65" s="449">
        <f t="shared" si="225"/>
        <v>0</v>
      </c>
      <c r="DM65" s="370">
        <f t="shared" si="226"/>
        <v>0</v>
      </c>
      <c r="DN65" s="449">
        <f t="shared" si="227"/>
        <v>0</v>
      </c>
      <c r="DO65" s="5"/>
      <c r="DP65" s="5"/>
      <c r="DQ65" s="5"/>
      <c r="DR65" s="5"/>
      <c r="DS65" s="371" t="str">
        <f t="shared" si="228"/>
        <v>PBSLHT</v>
      </c>
      <c r="DT65" s="449">
        <f t="shared" si="229"/>
        <v>0</v>
      </c>
      <c r="DU65" s="370">
        <f t="shared" si="230"/>
        <v>0</v>
      </c>
      <c r="DV65" s="449">
        <f t="shared" si="231"/>
        <v>0</v>
      </c>
      <c r="DW65" s="5"/>
      <c r="DX65" s="5"/>
      <c r="DY65" s="5"/>
      <c r="DZ65" s="5"/>
      <c r="EA65" s="371" t="str">
        <f t="shared" si="232"/>
        <v>PBSLHT</v>
      </c>
      <c r="EB65" s="449">
        <f t="shared" si="233"/>
        <v>0</v>
      </c>
      <c r="EC65" s="370">
        <f t="shared" si="234"/>
        <v>0</v>
      </c>
      <c r="ED65" s="449">
        <f t="shared" si="235"/>
        <v>0</v>
      </c>
      <c r="EE65" s="5"/>
      <c r="EF65" s="5"/>
      <c r="EG65" s="5"/>
      <c r="EH65" s="5"/>
      <c r="EI65" s="371" t="str">
        <f t="shared" si="236"/>
        <v>PBSLHT</v>
      </c>
      <c r="EJ65" s="449">
        <f t="shared" si="237"/>
        <v>0</v>
      </c>
      <c r="EK65" s="370">
        <f t="shared" si="238"/>
        <v>0</v>
      </c>
      <c r="EL65" s="449">
        <f t="shared" si="239"/>
        <v>0</v>
      </c>
      <c r="EM65" s="5"/>
      <c r="EN65" s="5"/>
      <c r="EO65" s="5"/>
      <c r="EP65" s="5"/>
      <c r="EQ65" s="371" t="str">
        <f t="shared" si="240"/>
        <v>PBSLHT</v>
      </c>
      <c r="ER65" s="449">
        <f t="shared" si="241"/>
        <v>0</v>
      </c>
      <c r="ES65" s="370">
        <f t="shared" si="242"/>
        <v>0</v>
      </c>
      <c r="ET65" s="449">
        <f t="shared" si="243"/>
        <v>0</v>
      </c>
      <c r="EU65" s="5"/>
      <c r="EV65" s="5"/>
      <c r="EW65" s="5"/>
      <c r="EX65" s="5"/>
      <c r="EY65" s="371" t="str">
        <f t="shared" si="244"/>
        <v>PBSLHT</v>
      </c>
      <c r="EZ65" s="449">
        <f t="shared" si="245"/>
        <v>0</v>
      </c>
      <c r="FA65" s="370">
        <f t="shared" si="246"/>
        <v>0</v>
      </c>
      <c r="FB65" s="449">
        <f t="shared" si="247"/>
        <v>0</v>
      </c>
      <c r="FC65" s="5"/>
      <c r="FD65" s="5"/>
      <c r="FE65" s="5"/>
      <c r="FF65" s="5"/>
      <c r="FG65" s="371" t="str">
        <f t="shared" si="248"/>
        <v>PBSLHT</v>
      </c>
      <c r="FH65" s="449">
        <f t="shared" si="249"/>
        <v>0</v>
      </c>
      <c r="FI65" s="370">
        <f t="shared" si="250"/>
        <v>0</v>
      </c>
      <c r="FJ65" s="449">
        <f t="shared" si="251"/>
        <v>0</v>
      </c>
      <c r="FK65" s="5"/>
      <c r="FL65" s="5"/>
      <c r="FM65" s="5"/>
      <c r="FN65" s="5"/>
      <c r="FO65" s="371" t="str">
        <f t="shared" si="252"/>
        <v>PBSLHT</v>
      </c>
      <c r="FP65" s="449">
        <f t="shared" si="253"/>
        <v>0</v>
      </c>
      <c r="FQ65" s="370">
        <f t="shared" si="254"/>
        <v>0</v>
      </c>
      <c r="FR65" s="449">
        <f t="shared" si="255"/>
        <v>0</v>
      </c>
      <c r="FS65" s="5"/>
      <c r="FT65" s="5"/>
      <c r="FU65" s="5"/>
      <c r="FV65" s="5"/>
      <c r="FW65" s="371"/>
      <c r="FX65" s="449">
        <f t="shared" si="256"/>
        <v>0</v>
      </c>
      <c r="FY65" s="370">
        <f t="shared" si="257"/>
        <v>0</v>
      </c>
      <c r="FZ65" s="449">
        <f t="shared" si="258"/>
        <v>0</v>
      </c>
      <c r="GA65" s="5"/>
      <c r="GB65" s="5"/>
      <c r="GC65" s="5"/>
      <c r="GD65" s="5"/>
      <c r="GE65" s="449">
        <f t="shared" si="259"/>
        <v>0</v>
      </c>
      <c r="GF65" s="370">
        <f t="shared" si="260"/>
        <v>0</v>
      </c>
      <c r="GG65" s="449">
        <f t="shared" si="261"/>
        <v>0</v>
      </c>
      <c r="GH65" s="5"/>
      <c r="GI65" s="5"/>
      <c r="GJ65" s="5"/>
      <c r="GK65" s="5"/>
      <c r="GL65" s="449">
        <f t="shared" si="262"/>
        <v>0</v>
      </c>
      <c r="GM65" s="370">
        <f t="shared" si="263"/>
        <v>0</v>
      </c>
      <c r="GN65" s="449">
        <f t="shared" si="264"/>
        <v>0</v>
      </c>
      <c r="GO65" s="5"/>
      <c r="GP65" s="5"/>
      <c r="GQ65" s="5"/>
      <c r="GR65" s="5"/>
      <c r="GS65" s="449">
        <f t="shared" si="265"/>
        <v>0</v>
      </c>
      <c r="GT65" s="370">
        <f t="shared" si="266"/>
        <v>0</v>
      </c>
      <c r="GU65" s="449">
        <f t="shared" si="267"/>
        <v>0</v>
      </c>
      <c r="GV65" s="371" t="str">
        <f t="shared" si="268"/>
        <v>PBSLHT</v>
      </c>
      <c r="GW65" s="482">
        <f t="shared" si="269"/>
        <v>0</v>
      </c>
      <c r="GX65" s="381">
        <f t="shared" si="270"/>
        <v>0</v>
      </c>
      <c r="GY65" s="483">
        <f t="shared" si="271"/>
        <v>0</v>
      </c>
      <c r="GZ65" s="371" t="str">
        <f t="shared" si="272"/>
        <v>PBSLHT</v>
      </c>
      <c r="HA65" s="449">
        <f t="shared" si="273"/>
        <v>0</v>
      </c>
      <c r="HB65" s="370">
        <f t="shared" si="274"/>
        <v>0</v>
      </c>
      <c r="HC65" s="449">
        <f t="shared" si="275"/>
        <v>0</v>
      </c>
      <c r="HD65" s="5"/>
      <c r="HE65" s="5"/>
      <c r="HF65" s="5"/>
      <c r="HG65" s="5"/>
      <c r="HH65" s="371" t="str">
        <f t="shared" si="276"/>
        <v>PBSLHT</v>
      </c>
      <c r="HI65" s="449">
        <f t="shared" si="277"/>
        <v>0</v>
      </c>
      <c r="HJ65" s="370">
        <f t="shared" si="278"/>
        <v>0</v>
      </c>
      <c r="HK65" s="449">
        <f t="shared" si="279"/>
        <v>0</v>
      </c>
      <c r="HL65" s="5"/>
      <c r="HM65" s="5"/>
      <c r="HN65" s="5"/>
      <c r="HO65" s="5"/>
      <c r="HP65" s="371" t="str">
        <f t="shared" si="280"/>
        <v>PBSLHT</v>
      </c>
      <c r="HQ65" s="449">
        <f t="shared" si="281"/>
        <v>0</v>
      </c>
      <c r="HR65" s="370">
        <f t="shared" si="282"/>
        <v>0</v>
      </c>
      <c r="HS65" s="449">
        <f t="shared" si="283"/>
        <v>0</v>
      </c>
      <c r="HT65" s="5"/>
      <c r="HU65" s="5"/>
      <c r="HV65" s="5"/>
      <c r="HW65" s="5"/>
      <c r="HX65" s="371" t="str">
        <f t="shared" si="284"/>
        <v>PBSLHT</v>
      </c>
      <c r="HY65" s="449">
        <f t="shared" si="285"/>
        <v>0</v>
      </c>
      <c r="HZ65" s="370">
        <f t="shared" si="286"/>
        <v>0</v>
      </c>
      <c r="IA65" s="449">
        <f t="shared" si="287"/>
        <v>0</v>
      </c>
      <c r="IB65" s="5"/>
      <c r="IC65" s="5"/>
      <c r="ID65" s="5"/>
      <c r="IE65" s="5"/>
      <c r="IF65" s="371" t="str">
        <f t="shared" si="288"/>
        <v>PBSLHT</v>
      </c>
      <c r="IG65" s="449">
        <f t="shared" si="289"/>
        <v>0</v>
      </c>
      <c r="IH65" s="370">
        <f t="shared" si="290"/>
        <v>0</v>
      </c>
      <c r="II65" s="449">
        <f t="shared" si="291"/>
        <v>0</v>
      </c>
      <c r="IJ65" s="5"/>
      <c r="IK65" s="5"/>
      <c r="IL65" s="5"/>
      <c r="IM65" s="5"/>
      <c r="IN65" s="371" t="str">
        <f t="shared" si="292"/>
        <v>PBSLHT</v>
      </c>
      <c r="IO65" s="449">
        <f t="shared" si="293"/>
        <v>0</v>
      </c>
      <c r="IP65" s="370">
        <f t="shared" si="294"/>
        <v>0</v>
      </c>
      <c r="IQ65" s="449">
        <f t="shared" si="295"/>
        <v>0</v>
      </c>
      <c r="IR65" s="5"/>
      <c r="IS65" s="5"/>
      <c r="IT65" s="5"/>
      <c r="IU65" s="5"/>
      <c r="IV65" s="371" t="str">
        <f t="shared" si="296"/>
        <v>PBSLHT</v>
      </c>
      <c r="IW65" s="449">
        <f t="shared" si="297"/>
        <v>0</v>
      </c>
      <c r="IX65" s="370">
        <f t="shared" si="298"/>
        <v>0</v>
      </c>
      <c r="IY65" s="449">
        <f t="shared" si="299"/>
        <v>0</v>
      </c>
      <c r="IZ65" s="5"/>
      <c r="JA65" s="5"/>
      <c r="JB65" s="5"/>
      <c r="JC65" s="5"/>
      <c r="JD65" s="371" t="str">
        <f t="shared" si="300"/>
        <v>PBSLHT</v>
      </c>
      <c r="JE65" s="449">
        <f t="shared" si="301"/>
        <v>0</v>
      </c>
      <c r="JF65" s="370">
        <f t="shared" si="302"/>
        <v>0</v>
      </c>
      <c r="JG65" s="449">
        <f t="shared" si="303"/>
        <v>0</v>
      </c>
      <c r="JH65" s="5"/>
      <c r="JI65" s="5"/>
      <c r="JJ65" s="5"/>
      <c r="JK65" s="5"/>
      <c r="JL65" s="371" t="str">
        <f t="shared" si="304"/>
        <v>PBSLHT</v>
      </c>
      <c r="JM65" s="449">
        <f t="shared" si="305"/>
        <v>0</v>
      </c>
      <c r="JN65" s="370">
        <f t="shared" si="306"/>
        <v>0</v>
      </c>
      <c r="JO65" s="449">
        <f t="shared" si="307"/>
        <v>0</v>
      </c>
      <c r="JP65" s="5"/>
      <c r="JQ65" s="5"/>
      <c r="JR65" s="5"/>
      <c r="JS65" s="5"/>
      <c r="JT65" s="371" t="str">
        <f t="shared" si="308"/>
        <v>PBSLHT</v>
      </c>
      <c r="JU65" s="449">
        <f t="shared" si="309"/>
        <v>0</v>
      </c>
      <c r="JV65" s="370">
        <f t="shared" si="310"/>
        <v>0</v>
      </c>
      <c r="JW65" s="449">
        <f t="shared" si="311"/>
        <v>0</v>
      </c>
      <c r="JX65" s="5"/>
      <c r="JY65" s="5"/>
      <c r="JZ65" s="5"/>
      <c r="KA65" s="5"/>
      <c r="KB65" s="371"/>
      <c r="KC65" s="449">
        <f t="shared" si="312"/>
        <v>0</v>
      </c>
      <c r="KD65" s="370">
        <f t="shared" si="313"/>
        <v>0</v>
      </c>
      <c r="KE65" s="449">
        <f t="shared" si="314"/>
        <v>0</v>
      </c>
      <c r="KF65" s="5"/>
      <c r="KG65" s="5"/>
      <c r="KH65" s="5"/>
      <c r="KI65" s="5"/>
      <c r="KJ65" s="449">
        <f t="shared" si="315"/>
        <v>0</v>
      </c>
      <c r="KK65" s="370">
        <f t="shared" si="316"/>
        <v>0</v>
      </c>
      <c r="KL65" s="449">
        <f t="shared" si="317"/>
        <v>0</v>
      </c>
      <c r="KM65" s="5"/>
      <c r="KN65" s="5"/>
      <c r="KO65" s="5"/>
      <c r="KP65" s="5"/>
      <c r="KQ65" s="449">
        <f t="shared" si="318"/>
        <v>0</v>
      </c>
      <c r="KR65" s="370">
        <f t="shared" si="319"/>
        <v>0</v>
      </c>
      <c r="KS65" s="449">
        <f t="shared" si="320"/>
        <v>0</v>
      </c>
      <c r="KT65" s="5"/>
      <c r="KU65" s="5"/>
      <c r="KV65" s="5"/>
      <c r="KW65" s="5"/>
      <c r="KX65" s="449">
        <f t="shared" si="321"/>
        <v>0</v>
      </c>
      <c r="KY65" s="370">
        <f t="shared" si="322"/>
        <v>0</v>
      </c>
      <c r="KZ65" s="449">
        <f t="shared" si="323"/>
        <v>0</v>
      </c>
      <c r="LA65" s="5"/>
      <c r="LB65" s="5"/>
      <c r="LC65" s="5"/>
      <c r="LD65" s="5"/>
      <c r="LE65" s="449">
        <f t="shared" si="324"/>
        <v>0</v>
      </c>
      <c r="LF65" s="370">
        <f t="shared" si="325"/>
        <v>0</v>
      </c>
      <c r="LG65" s="449">
        <f t="shared" si="326"/>
        <v>0</v>
      </c>
      <c r="LH65" s="5"/>
      <c r="LI65" s="5"/>
      <c r="LJ65" s="5"/>
      <c r="LK65" s="5"/>
      <c r="LL65" s="449">
        <f t="shared" si="327"/>
        <v>0</v>
      </c>
      <c r="LM65" s="370">
        <f t="shared" si="328"/>
        <v>0</v>
      </c>
      <c r="LN65" s="449">
        <f t="shared" si="329"/>
        <v>0</v>
      </c>
      <c r="LO65" s="5"/>
      <c r="LP65" s="5"/>
      <c r="LQ65" s="5"/>
      <c r="LR65" s="5"/>
      <c r="LS65" s="449">
        <f t="shared" si="330"/>
        <v>0</v>
      </c>
      <c r="LT65" s="370">
        <f t="shared" si="331"/>
        <v>0</v>
      </c>
      <c r="LU65" s="449">
        <f t="shared" si="332"/>
        <v>0</v>
      </c>
      <c r="LV65" s="5"/>
      <c r="LW65" s="5"/>
      <c r="LX65" s="5"/>
      <c r="LY65" s="5"/>
      <c r="LZ65" s="449">
        <f t="shared" si="333"/>
        <v>0</v>
      </c>
      <c r="MA65" s="370">
        <f t="shared" si="334"/>
        <v>0</v>
      </c>
      <c r="MB65" s="449">
        <f t="shared" si="335"/>
        <v>0</v>
      </c>
      <c r="MC65" s="371" t="str">
        <f t="shared" si="336"/>
        <v>PBSLHT</v>
      </c>
      <c r="MD65" s="482">
        <f t="shared" si="337"/>
        <v>0</v>
      </c>
      <c r="ME65" s="381">
        <f t="shared" si="338"/>
        <v>0</v>
      </c>
      <c r="MF65" s="483">
        <f t="shared" si="339"/>
        <v>0</v>
      </c>
      <c r="MG65" s="371" t="str">
        <f t="shared" si="340"/>
        <v>PBSLHT</v>
      </c>
      <c r="MH65" s="449">
        <f t="shared" si="341"/>
        <v>0</v>
      </c>
      <c r="MI65" s="370">
        <f t="shared" si="342"/>
        <v>0</v>
      </c>
      <c r="MJ65" s="449">
        <f t="shared" si="343"/>
        <v>0</v>
      </c>
      <c r="MK65" s="5"/>
      <c r="ML65" s="5"/>
      <c r="MM65" s="5"/>
      <c r="MN65" s="5"/>
      <c r="MO65" s="449">
        <f t="shared" si="344"/>
        <v>0</v>
      </c>
      <c r="MP65" s="370">
        <f t="shared" si="345"/>
        <v>0</v>
      </c>
      <c r="MQ65" s="449">
        <f t="shared" si="346"/>
        <v>0</v>
      </c>
      <c r="MR65" s="371" t="str">
        <f t="shared" si="347"/>
        <v>PBSLHT</v>
      </c>
      <c r="MS65" s="482">
        <f t="shared" si="348"/>
        <v>0</v>
      </c>
      <c r="MT65" s="381">
        <f t="shared" si="349"/>
        <v>0</v>
      </c>
      <c r="MU65" s="483">
        <f t="shared" si="350"/>
        <v>0</v>
      </c>
      <c r="MV65" s="371" t="str">
        <f t="shared" si="351"/>
        <v>PBSLHT</v>
      </c>
      <c r="MW65" s="449">
        <f t="shared" si="352"/>
        <v>0</v>
      </c>
      <c r="MX65" s="370">
        <f t="shared" si="353"/>
        <v>0</v>
      </c>
      <c r="MY65" s="449">
        <f t="shared" si="354"/>
        <v>0</v>
      </c>
      <c r="MZ65" s="5"/>
      <c r="NA65" s="5"/>
      <c r="NB65" s="5"/>
      <c r="NC65" s="5"/>
      <c r="ND65" s="371" t="str">
        <f t="shared" si="355"/>
        <v>PBSLHT</v>
      </c>
      <c r="NE65" s="449">
        <f t="shared" si="356"/>
        <v>0</v>
      </c>
      <c r="NF65" s="370">
        <f t="shared" si="357"/>
        <v>0</v>
      </c>
      <c r="NG65" s="449">
        <f t="shared" si="358"/>
        <v>0</v>
      </c>
      <c r="NH65" s="5"/>
      <c r="NI65" s="5"/>
      <c r="NJ65" s="5"/>
      <c r="NK65" s="5"/>
      <c r="NL65" s="371"/>
      <c r="NM65" s="449">
        <f t="shared" si="359"/>
        <v>0</v>
      </c>
      <c r="NN65" s="370">
        <f t="shared" si="360"/>
        <v>0</v>
      </c>
      <c r="NO65" s="449">
        <f t="shared" si="361"/>
        <v>0</v>
      </c>
      <c r="NP65" s="5"/>
      <c r="NQ65" s="5"/>
      <c r="NR65" s="5"/>
      <c r="NS65" s="5"/>
      <c r="NT65" s="449">
        <f t="shared" si="362"/>
        <v>0</v>
      </c>
      <c r="NU65" s="370">
        <f t="shared" si="363"/>
        <v>0</v>
      </c>
      <c r="NV65" s="449">
        <f t="shared" si="364"/>
        <v>0</v>
      </c>
      <c r="NW65" s="371" t="str">
        <f t="shared" si="365"/>
        <v>PBSLHT</v>
      </c>
      <c r="NX65" s="482">
        <f t="shared" si="366"/>
        <v>0</v>
      </c>
      <c r="NY65" s="381">
        <f t="shared" si="367"/>
        <v>0</v>
      </c>
      <c r="NZ65" s="483">
        <f t="shared" si="368"/>
        <v>0</v>
      </c>
      <c r="OA65" s="371" t="str">
        <f t="shared" si="369"/>
        <v>PBSLHT</v>
      </c>
      <c r="OB65" s="449">
        <f t="shared" si="370"/>
        <v>0</v>
      </c>
      <c r="OC65" s="370">
        <f t="shared" si="371"/>
        <v>0</v>
      </c>
      <c r="OD65" s="449">
        <f t="shared" si="372"/>
        <v>0</v>
      </c>
      <c r="OE65" s="5"/>
      <c r="OF65" s="5"/>
      <c r="OG65" s="5"/>
      <c r="OH65" s="5"/>
      <c r="OI65" s="371" t="str">
        <f t="shared" si="373"/>
        <v>PBSLHT</v>
      </c>
      <c r="OJ65" s="449">
        <f t="shared" si="374"/>
        <v>0</v>
      </c>
      <c r="OK65" s="370">
        <f t="shared" si="375"/>
        <v>0</v>
      </c>
      <c r="OL65" s="449">
        <f t="shared" si="376"/>
        <v>0</v>
      </c>
      <c r="OM65" s="5"/>
      <c r="ON65" s="5"/>
      <c r="OO65" s="5"/>
      <c r="OP65" s="5"/>
      <c r="OQ65" s="371" t="str">
        <f t="shared" si="377"/>
        <v>PBSLHT</v>
      </c>
      <c r="OR65" s="449">
        <f t="shared" si="378"/>
        <v>0</v>
      </c>
      <c r="OS65" s="370">
        <f t="shared" si="379"/>
        <v>0</v>
      </c>
      <c r="OT65" s="449">
        <f t="shared" si="380"/>
        <v>0</v>
      </c>
      <c r="OU65" s="5"/>
      <c r="OV65" s="5"/>
      <c r="OW65" s="5"/>
      <c r="OX65" s="5"/>
      <c r="OY65" s="371"/>
      <c r="OZ65" s="449">
        <f t="shared" si="381"/>
        <v>0</v>
      </c>
      <c r="PA65" s="370">
        <f t="shared" si="382"/>
        <v>0</v>
      </c>
      <c r="PB65" s="449">
        <f t="shared" si="383"/>
        <v>0</v>
      </c>
      <c r="PC65" s="5"/>
      <c r="PD65" s="5"/>
      <c r="PE65" s="5"/>
      <c r="PF65" s="5"/>
      <c r="PG65" s="449">
        <f t="shared" si="384"/>
        <v>0</v>
      </c>
      <c r="PH65" s="370">
        <f t="shared" si="385"/>
        <v>0</v>
      </c>
      <c r="PI65" s="449">
        <f t="shared" si="386"/>
        <v>0</v>
      </c>
      <c r="PJ65" s="371" t="str">
        <f t="shared" si="387"/>
        <v>PBSLHT</v>
      </c>
      <c r="PK65" s="482">
        <f t="shared" si="388"/>
        <v>0</v>
      </c>
      <c r="PL65" s="381">
        <f t="shared" si="389"/>
        <v>0</v>
      </c>
      <c r="PM65" s="483">
        <f t="shared" si="390"/>
        <v>0</v>
      </c>
      <c r="PN65" s="371"/>
      <c r="PO65" s="449">
        <f t="shared" si="391"/>
        <v>0</v>
      </c>
      <c r="PP65" s="370">
        <f t="shared" si="392"/>
        <v>0</v>
      </c>
      <c r="PQ65" s="449">
        <f t="shared" si="393"/>
        <v>0</v>
      </c>
      <c r="PR65" s="5"/>
      <c r="PS65" s="5"/>
      <c r="PT65" s="5"/>
      <c r="PU65" s="5"/>
      <c r="PV65" s="449">
        <f t="shared" si="394"/>
        <v>0</v>
      </c>
      <c r="PW65" s="370">
        <f t="shared" si="395"/>
        <v>0</v>
      </c>
      <c r="PX65" s="449">
        <f t="shared" si="396"/>
        <v>0</v>
      </c>
      <c r="PY65" s="5"/>
      <c r="PZ65" s="5"/>
      <c r="QA65" s="5"/>
      <c r="QB65" s="5"/>
      <c r="QC65" s="449">
        <f t="shared" si="397"/>
        <v>0</v>
      </c>
      <c r="QD65" s="370">
        <f t="shared" si="398"/>
        <v>0</v>
      </c>
      <c r="QE65" s="449">
        <f t="shared" si="399"/>
        <v>0</v>
      </c>
      <c r="QF65" s="371" t="str">
        <f t="shared" si="400"/>
        <v>PBSLHT</v>
      </c>
      <c r="QG65" s="482">
        <f t="shared" si="401"/>
        <v>0</v>
      </c>
      <c r="QH65" s="381">
        <f t="shared" si="402"/>
        <v>0</v>
      </c>
      <c r="QI65" s="483">
        <f t="shared" si="403"/>
        <v>0</v>
      </c>
      <c r="QJ65" s="371"/>
      <c r="QK65" s="449">
        <f t="shared" si="404"/>
        <v>0</v>
      </c>
      <c r="QL65" s="370">
        <f t="shared" si="405"/>
        <v>0</v>
      </c>
      <c r="QM65" s="449">
        <f t="shared" si="406"/>
        <v>0</v>
      </c>
      <c r="QN65" s="5"/>
      <c r="QO65" s="5"/>
      <c r="QP65" s="5"/>
      <c r="QQ65" s="5"/>
      <c r="QR65" s="449">
        <f t="shared" si="407"/>
        <v>0</v>
      </c>
      <c r="QS65" s="370">
        <f t="shared" si="408"/>
        <v>0</v>
      </c>
      <c r="QT65" s="449">
        <f t="shared" si="409"/>
        <v>0</v>
      </c>
      <c r="QU65" s="371" t="str">
        <f t="shared" si="410"/>
        <v>PBSLHT</v>
      </c>
      <c r="QV65" s="482">
        <f t="shared" si="411"/>
        <v>0</v>
      </c>
      <c r="QW65" s="381">
        <f t="shared" si="412"/>
        <v>0</v>
      </c>
      <c r="QX65" s="483">
        <f t="shared" si="413"/>
        <v>0</v>
      </c>
      <c r="QY65" s="371" t="str">
        <f t="shared" si="414"/>
        <v>PBSLHT</v>
      </c>
      <c r="QZ65" s="449">
        <f t="shared" si="415"/>
        <v>0</v>
      </c>
      <c r="RA65" s="370">
        <f t="shared" si="416"/>
        <v>0</v>
      </c>
      <c r="RB65" s="449">
        <f t="shared" si="417"/>
        <v>0</v>
      </c>
      <c r="RC65" s="5"/>
      <c r="RD65" s="5"/>
      <c r="RE65" s="5"/>
      <c r="RF65" s="5"/>
      <c r="RG65" s="371"/>
      <c r="RH65" s="449">
        <f t="shared" si="418"/>
        <v>0</v>
      </c>
      <c r="RI65" s="370">
        <f t="shared" si="419"/>
        <v>0</v>
      </c>
      <c r="RJ65" s="449">
        <f t="shared" si="420"/>
        <v>0</v>
      </c>
      <c r="RK65" s="5"/>
      <c r="RL65" s="5"/>
      <c r="RM65" s="5"/>
      <c r="RN65" s="5"/>
      <c r="RO65" s="449">
        <f t="shared" si="421"/>
        <v>0</v>
      </c>
      <c r="RP65" s="370">
        <f t="shared" si="422"/>
        <v>0</v>
      </c>
      <c r="RQ65" s="449">
        <f t="shared" si="423"/>
        <v>0</v>
      </c>
      <c r="RR65" s="371" t="str">
        <f t="shared" si="424"/>
        <v>PBSLHT</v>
      </c>
      <c r="RS65" s="482">
        <f t="shared" si="425"/>
        <v>0</v>
      </c>
      <c r="RT65" s="381">
        <f t="shared" si="426"/>
        <v>0</v>
      </c>
      <c r="RU65" s="483">
        <f t="shared" si="427"/>
        <v>0</v>
      </c>
      <c r="RV65" s="371" t="str">
        <f t="shared" si="428"/>
        <v>PBSLHT</v>
      </c>
      <c r="RW65" s="449">
        <f t="shared" si="429"/>
        <v>0</v>
      </c>
      <c r="RX65" s="370">
        <f t="shared" si="430"/>
        <v>0</v>
      </c>
      <c r="RY65" s="449">
        <f t="shared" si="431"/>
        <v>0</v>
      </c>
      <c r="RZ65" s="5"/>
      <c r="SA65" s="5"/>
      <c r="SB65" s="5"/>
      <c r="SC65" s="5"/>
      <c r="SD65" s="371"/>
      <c r="SE65" s="449">
        <f t="shared" si="432"/>
        <v>0</v>
      </c>
      <c r="SF65" s="370">
        <f t="shared" si="433"/>
        <v>0</v>
      </c>
      <c r="SG65" s="449">
        <f t="shared" si="434"/>
        <v>0</v>
      </c>
      <c r="SH65" s="5"/>
      <c r="SI65" s="5"/>
      <c r="SJ65" s="5"/>
      <c r="SK65" s="5"/>
      <c r="SL65" s="449">
        <f t="shared" si="435"/>
        <v>0</v>
      </c>
      <c r="SM65" s="370">
        <f t="shared" si="436"/>
        <v>0</v>
      </c>
      <c r="SN65" s="449">
        <f t="shared" si="437"/>
        <v>0</v>
      </c>
      <c r="SO65" s="5"/>
      <c r="SP65" s="5"/>
      <c r="SQ65" s="5"/>
      <c r="SR65" s="5"/>
      <c r="SS65" s="449">
        <f t="shared" si="438"/>
        <v>0</v>
      </c>
      <c r="ST65" s="370">
        <f t="shared" si="439"/>
        <v>0</v>
      </c>
      <c r="SU65" s="449">
        <f t="shared" si="440"/>
        <v>0</v>
      </c>
      <c r="SV65" s="5"/>
      <c r="SW65" s="5"/>
      <c r="SX65" s="5"/>
      <c r="SY65" s="5"/>
      <c r="SZ65" s="449">
        <f t="shared" si="441"/>
        <v>0</v>
      </c>
      <c r="TA65" s="370">
        <f t="shared" si="442"/>
        <v>0</v>
      </c>
      <c r="TB65" s="449">
        <f t="shared" si="443"/>
        <v>0</v>
      </c>
      <c r="TC65" s="5"/>
      <c r="TD65" s="5"/>
      <c r="TE65" s="5"/>
      <c r="TF65" s="5"/>
      <c r="TG65" s="449">
        <f t="shared" si="444"/>
        <v>0</v>
      </c>
      <c r="TH65" s="370">
        <f t="shared" si="445"/>
        <v>0</v>
      </c>
      <c r="TI65" s="449">
        <f t="shared" si="446"/>
        <v>0</v>
      </c>
      <c r="TJ65" s="5"/>
      <c r="TK65" s="5"/>
      <c r="TL65" s="5"/>
      <c r="TM65" s="5"/>
      <c r="TN65" s="449">
        <f t="shared" si="447"/>
        <v>0</v>
      </c>
      <c r="TO65" s="370">
        <f t="shared" si="448"/>
        <v>0</v>
      </c>
      <c r="TP65" s="449">
        <f t="shared" si="449"/>
        <v>0</v>
      </c>
      <c r="TQ65" s="5"/>
      <c r="TR65" s="5"/>
      <c r="TS65" s="5"/>
      <c r="TT65" s="5"/>
      <c r="TU65" s="449">
        <f t="shared" si="450"/>
        <v>0</v>
      </c>
      <c r="TV65" s="370">
        <f t="shared" si="451"/>
        <v>0</v>
      </c>
      <c r="TW65" s="449">
        <f t="shared" si="452"/>
        <v>0</v>
      </c>
      <c r="TX65" s="371" t="str">
        <f t="shared" si="453"/>
        <v>PBSLHT</v>
      </c>
      <c r="TY65" s="482">
        <f t="shared" si="454"/>
        <v>0</v>
      </c>
      <c r="TZ65" s="381">
        <f t="shared" si="455"/>
        <v>0</v>
      </c>
      <c r="UA65" s="483">
        <f t="shared" si="456"/>
        <v>0</v>
      </c>
      <c r="UB65" s="371" t="str">
        <f t="shared" si="457"/>
        <v>PBSLHT</v>
      </c>
      <c r="UC65" s="449">
        <f t="shared" si="458"/>
        <v>0</v>
      </c>
      <c r="UD65" s="370">
        <f t="shared" si="459"/>
        <v>0</v>
      </c>
      <c r="UE65" s="449">
        <f t="shared" si="460"/>
        <v>0</v>
      </c>
      <c r="UF65" s="5"/>
      <c r="UG65" s="5"/>
      <c r="UH65" s="5"/>
      <c r="UI65" s="5"/>
      <c r="UJ65" s="371" t="str">
        <f t="shared" si="461"/>
        <v>PBSLHT</v>
      </c>
      <c r="UK65" s="449">
        <f t="shared" si="462"/>
        <v>0</v>
      </c>
      <c r="UL65" s="370">
        <f t="shared" si="463"/>
        <v>0</v>
      </c>
      <c r="UM65" s="449">
        <f t="shared" si="464"/>
        <v>0</v>
      </c>
      <c r="UN65" s="5"/>
      <c r="UO65" s="5"/>
      <c r="UP65" s="5"/>
      <c r="UQ65" s="5"/>
      <c r="UR65" s="371" t="str">
        <f t="shared" si="465"/>
        <v>PBSLHT</v>
      </c>
      <c r="US65" s="449">
        <f t="shared" si="466"/>
        <v>0</v>
      </c>
      <c r="UT65" s="370">
        <f t="shared" si="467"/>
        <v>0</v>
      </c>
      <c r="UU65" s="449">
        <f t="shared" si="468"/>
        <v>0</v>
      </c>
      <c r="UV65" s="5"/>
      <c r="UW65" s="5"/>
      <c r="UX65" s="5"/>
      <c r="UY65" s="5"/>
      <c r="UZ65" s="371" t="str">
        <f t="shared" si="469"/>
        <v>PBSLHT</v>
      </c>
      <c r="VA65" s="449">
        <f t="shared" si="470"/>
        <v>0</v>
      </c>
      <c r="VB65" s="370">
        <f t="shared" si="471"/>
        <v>0</v>
      </c>
      <c r="VC65" s="449">
        <f t="shared" si="472"/>
        <v>0</v>
      </c>
      <c r="VD65" s="5"/>
      <c r="VE65" s="5"/>
      <c r="VF65" s="5"/>
      <c r="VG65" s="5"/>
      <c r="VH65" s="371" t="str">
        <f t="shared" si="473"/>
        <v>PBSLHT</v>
      </c>
      <c r="VI65" s="449">
        <f t="shared" si="167"/>
        <v>0</v>
      </c>
      <c r="VJ65" s="370">
        <f t="shared" si="168"/>
        <v>0</v>
      </c>
      <c r="VK65" s="449">
        <f t="shared" si="169"/>
        <v>0</v>
      </c>
      <c r="VL65" s="5"/>
      <c r="VM65" s="5"/>
      <c r="VN65" s="5"/>
      <c r="VO65" s="5"/>
      <c r="VP65" s="371"/>
      <c r="VQ65" s="449">
        <f t="shared" si="474"/>
        <v>0</v>
      </c>
      <c r="VR65" s="370">
        <f t="shared" si="475"/>
        <v>0</v>
      </c>
      <c r="VS65" s="449">
        <f t="shared" si="476"/>
        <v>0</v>
      </c>
      <c r="VT65" s="5"/>
      <c r="VU65" s="5"/>
      <c r="VV65" s="5"/>
      <c r="VW65" s="5"/>
      <c r="VX65" s="449">
        <f t="shared" si="477"/>
        <v>0</v>
      </c>
      <c r="VY65" s="370">
        <f t="shared" si="478"/>
        <v>0</v>
      </c>
      <c r="VZ65" s="449">
        <f t="shared" si="479"/>
        <v>0</v>
      </c>
      <c r="WA65" s="371" t="str">
        <f t="shared" si="480"/>
        <v>PBSLHT</v>
      </c>
      <c r="WB65" s="482">
        <f t="shared" si="481"/>
        <v>0</v>
      </c>
      <c r="WC65" s="381">
        <f t="shared" si="482"/>
        <v>0</v>
      </c>
      <c r="WD65" s="483">
        <f t="shared" si="483"/>
        <v>0</v>
      </c>
      <c r="WE65" s="371" t="str">
        <f t="shared" si="484"/>
        <v>PBSLHT</v>
      </c>
      <c r="WF65" s="449">
        <f t="shared" si="485"/>
        <v>0</v>
      </c>
      <c r="WG65" s="370">
        <f t="shared" si="486"/>
        <v>0</v>
      </c>
      <c r="WH65" s="449">
        <f t="shared" si="487"/>
        <v>0</v>
      </c>
      <c r="WI65" s="5"/>
      <c r="WJ65" s="5"/>
      <c r="WK65" s="5"/>
      <c r="WL65" s="5"/>
      <c r="WM65" s="371" t="str">
        <f t="shared" si="488"/>
        <v>PBSLHT</v>
      </c>
      <c r="WN65" s="449">
        <f t="shared" si="489"/>
        <v>0</v>
      </c>
      <c r="WO65" s="370">
        <f t="shared" si="490"/>
        <v>0</v>
      </c>
      <c r="WP65" s="449">
        <f t="shared" si="491"/>
        <v>0</v>
      </c>
      <c r="WQ65" s="5"/>
      <c r="WR65" s="5"/>
      <c r="WS65" s="5"/>
      <c r="WT65" s="5"/>
      <c r="WU65" s="371" t="str">
        <f t="shared" si="492"/>
        <v>PBSLHT</v>
      </c>
      <c r="WV65" s="449">
        <f t="shared" si="493"/>
        <v>0</v>
      </c>
      <c r="WW65" s="370">
        <f t="shared" si="494"/>
        <v>0</v>
      </c>
      <c r="WX65" s="449">
        <f t="shared" si="495"/>
        <v>0</v>
      </c>
      <c r="WY65" s="5"/>
      <c r="WZ65" s="5"/>
      <c r="XA65" s="5"/>
      <c r="XB65" s="5"/>
      <c r="XC65" s="371" t="str">
        <f t="shared" si="496"/>
        <v>PBSLHT</v>
      </c>
      <c r="XD65" s="16">
        <f t="shared" si="497"/>
        <v>0</v>
      </c>
      <c r="XE65" s="16">
        <f t="shared" si="498"/>
        <v>0</v>
      </c>
      <c r="XF65" s="16">
        <f t="shared" si="499"/>
        <v>0</v>
      </c>
    </row>
    <row r="66" spans="1:630" outlineLevel="2" x14ac:dyDescent="0.25">
      <c r="A66" s="5"/>
      <c r="B66" s="5" t="s">
        <v>229</v>
      </c>
      <c r="C66" s="5" t="s">
        <v>2000</v>
      </c>
      <c r="D66" s="5" t="s">
        <v>13</v>
      </c>
      <c r="E66" s="203" t="str">
        <f t="shared" si="170"/>
        <v>PBSLJM</v>
      </c>
      <c r="F66" s="5">
        <f t="shared" si="171"/>
        <v>32</v>
      </c>
      <c r="G66" s="34">
        <f t="shared" si="172"/>
        <v>8</v>
      </c>
      <c r="H66" s="5">
        <f t="shared" si="173"/>
        <v>0</v>
      </c>
      <c r="I66" s="5"/>
      <c r="J66" s="5"/>
      <c r="K66" s="5"/>
      <c r="L66" s="5"/>
      <c r="M66" s="371" t="str">
        <f t="shared" si="174"/>
        <v>PBSLJM</v>
      </c>
      <c r="N66" s="449">
        <f t="shared" si="175"/>
        <v>0</v>
      </c>
      <c r="O66" s="370">
        <f t="shared" si="176"/>
        <v>0</v>
      </c>
      <c r="P66" s="449">
        <f t="shared" si="177"/>
        <v>0</v>
      </c>
      <c r="Q66" s="5"/>
      <c r="R66" s="5"/>
      <c r="S66" s="5"/>
      <c r="T66" s="5"/>
      <c r="U66" s="371" t="str">
        <f t="shared" si="178"/>
        <v>PBSLJM</v>
      </c>
      <c r="V66" s="449">
        <f t="shared" si="179"/>
        <v>0</v>
      </c>
      <c r="W66" s="370">
        <f t="shared" si="180"/>
        <v>0</v>
      </c>
      <c r="X66" s="449">
        <f t="shared" si="181"/>
        <v>0</v>
      </c>
      <c r="Y66" s="5"/>
      <c r="Z66" s="5"/>
      <c r="AA66" s="5"/>
      <c r="AB66" s="5"/>
      <c r="AC66" s="371" t="str">
        <f t="shared" si="182"/>
        <v>PBSLJM</v>
      </c>
      <c r="AD66" s="449">
        <f t="shared" si="183"/>
        <v>0</v>
      </c>
      <c r="AE66" s="370">
        <f t="shared" si="184"/>
        <v>0</v>
      </c>
      <c r="AF66" s="449">
        <f t="shared" si="185"/>
        <v>0</v>
      </c>
      <c r="AG66" s="5"/>
      <c r="AH66" s="5"/>
      <c r="AI66" s="5"/>
      <c r="AJ66" s="5"/>
      <c r="AK66" s="371"/>
      <c r="AL66" s="449">
        <f t="shared" si="186"/>
        <v>0</v>
      </c>
      <c r="AM66" s="370">
        <f t="shared" si="187"/>
        <v>0</v>
      </c>
      <c r="AN66" s="449">
        <f t="shared" si="188"/>
        <v>0</v>
      </c>
      <c r="AO66" s="5"/>
      <c r="AP66" s="5"/>
      <c r="AQ66" s="5"/>
      <c r="AR66" s="5"/>
      <c r="AS66" s="449">
        <f t="shared" si="189"/>
        <v>0</v>
      </c>
      <c r="AT66" s="370">
        <f t="shared" si="190"/>
        <v>0</v>
      </c>
      <c r="AU66" s="449">
        <f t="shared" si="191"/>
        <v>0</v>
      </c>
      <c r="AV66" s="371" t="str">
        <f t="shared" si="192"/>
        <v>PBSLJM</v>
      </c>
      <c r="AW66" s="482">
        <f t="shared" si="193"/>
        <v>0</v>
      </c>
      <c r="AX66" s="381">
        <f t="shared" si="194"/>
        <v>0</v>
      </c>
      <c r="AY66" s="483">
        <f t="shared" si="195"/>
        <v>0</v>
      </c>
      <c r="AZ66" s="371"/>
      <c r="BA66" s="449">
        <f t="shared" si="161"/>
        <v>0</v>
      </c>
      <c r="BB66" s="370">
        <f t="shared" si="162"/>
        <v>0</v>
      </c>
      <c r="BC66" s="449">
        <f t="shared" si="163"/>
        <v>0</v>
      </c>
      <c r="BD66" s="5"/>
      <c r="BE66" s="5"/>
      <c r="BF66" s="5"/>
      <c r="BG66" s="5"/>
      <c r="BH66" s="449">
        <f t="shared" si="196"/>
        <v>0</v>
      </c>
      <c r="BI66" s="370">
        <f t="shared" si="197"/>
        <v>0</v>
      </c>
      <c r="BJ66" s="449">
        <f t="shared" si="198"/>
        <v>0</v>
      </c>
      <c r="BK66" s="371" t="str">
        <f t="shared" si="199"/>
        <v>PBSLJM</v>
      </c>
      <c r="BL66" s="482">
        <f t="shared" si="200"/>
        <v>0</v>
      </c>
      <c r="BM66" s="381">
        <f t="shared" si="201"/>
        <v>0</v>
      </c>
      <c r="BN66" s="483">
        <f t="shared" si="202"/>
        <v>0</v>
      </c>
      <c r="BO66" s="371" t="str">
        <f t="shared" si="203"/>
        <v>PBSLJM</v>
      </c>
      <c r="BP66" s="449">
        <f t="shared" si="204"/>
        <v>0</v>
      </c>
      <c r="BQ66" s="370">
        <f t="shared" si="205"/>
        <v>0</v>
      </c>
      <c r="BR66" s="449">
        <f t="shared" si="206"/>
        <v>0</v>
      </c>
      <c r="BS66" s="5"/>
      <c r="BT66" s="5"/>
      <c r="BU66" s="5"/>
      <c r="BV66" s="5"/>
      <c r="BW66" s="371" t="str">
        <f t="shared" si="207"/>
        <v>PBSLJM</v>
      </c>
      <c r="BX66" s="449">
        <f t="shared" si="208"/>
        <v>0</v>
      </c>
      <c r="BY66" s="370">
        <f t="shared" si="209"/>
        <v>0</v>
      </c>
      <c r="BZ66" s="449">
        <f t="shared" si="210"/>
        <v>0</v>
      </c>
      <c r="CA66" s="5"/>
      <c r="CB66" s="5"/>
      <c r="CC66" s="5"/>
      <c r="CD66" s="5"/>
      <c r="CE66" s="371" t="str">
        <f t="shared" si="211"/>
        <v>PBSLJM</v>
      </c>
      <c r="CF66" s="449">
        <f t="shared" si="212"/>
        <v>0</v>
      </c>
      <c r="CG66" s="370">
        <f t="shared" si="213"/>
        <v>0</v>
      </c>
      <c r="CH66" s="449">
        <f t="shared" si="214"/>
        <v>0</v>
      </c>
      <c r="CI66" s="5"/>
      <c r="CJ66" s="5"/>
      <c r="CK66" s="5"/>
      <c r="CL66" s="5"/>
      <c r="CM66" s="371" t="str">
        <f t="shared" si="215"/>
        <v>PBSLJM</v>
      </c>
      <c r="CN66" s="449">
        <f t="shared" si="216"/>
        <v>0</v>
      </c>
      <c r="CO66" s="370">
        <f t="shared" si="217"/>
        <v>0</v>
      </c>
      <c r="CP66" s="449">
        <f t="shared" si="218"/>
        <v>0</v>
      </c>
      <c r="CQ66" s="5"/>
      <c r="CR66" s="5"/>
      <c r="CS66" s="5"/>
      <c r="CT66" s="5"/>
      <c r="CU66" s="371" t="str">
        <f t="shared" si="219"/>
        <v>PBSLJM</v>
      </c>
      <c r="CV66" s="449">
        <f t="shared" si="220"/>
        <v>0</v>
      </c>
      <c r="CW66" s="370">
        <f t="shared" si="221"/>
        <v>0</v>
      </c>
      <c r="CX66" s="449">
        <f t="shared" si="222"/>
        <v>0</v>
      </c>
      <c r="CY66" s="5"/>
      <c r="CZ66" s="5"/>
      <c r="DA66" s="5"/>
      <c r="DB66" s="5"/>
      <c r="DC66" s="371" t="str">
        <f t="shared" si="223"/>
        <v>PBSLJM</v>
      </c>
      <c r="DD66" s="449">
        <f t="shared" si="164"/>
        <v>0</v>
      </c>
      <c r="DE66" s="370">
        <f t="shared" si="165"/>
        <v>0</v>
      </c>
      <c r="DF66" s="449">
        <f t="shared" si="166"/>
        <v>0</v>
      </c>
      <c r="DG66" s="5"/>
      <c r="DH66" s="5"/>
      <c r="DI66" s="5"/>
      <c r="DJ66" s="5"/>
      <c r="DK66" s="371" t="str">
        <f t="shared" si="224"/>
        <v>PBSLJM</v>
      </c>
      <c r="DL66" s="449">
        <f t="shared" si="225"/>
        <v>0</v>
      </c>
      <c r="DM66" s="370">
        <f t="shared" si="226"/>
        <v>0</v>
      </c>
      <c r="DN66" s="449">
        <f t="shared" si="227"/>
        <v>0</v>
      </c>
      <c r="DO66" s="5"/>
      <c r="DP66" s="5"/>
      <c r="DQ66" s="5"/>
      <c r="DR66" s="5"/>
      <c r="DS66" s="371" t="str">
        <f t="shared" si="228"/>
        <v>PBSLJM</v>
      </c>
      <c r="DT66" s="449">
        <f t="shared" si="229"/>
        <v>0</v>
      </c>
      <c r="DU66" s="370">
        <f t="shared" si="230"/>
        <v>0</v>
      </c>
      <c r="DV66" s="449">
        <f t="shared" si="231"/>
        <v>0</v>
      </c>
      <c r="DW66" s="5"/>
      <c r="DX66" s="5"/>
      <c r="DY66" s="5"/>
      <c r="DZ66" s="5"/>
      <c r="EA66" s="371" t="str">
        <f t="shared" si="232"/>
        <v>PBSLJM</v>
      </c>
      <c r="EB66" s="449">
        <f t="shared" si="233"/>
        <v>0</v>
      </c>
      <c r="EC66" s="370">
        <f t="shared" si="234"/>
        <v>0</v>
      </c>
      <c r="ED66" s="449">
        <f t="shared" si="235"/>
        <v>0</v>
      </c>
      <c r="EE66" s="5"/>
      <c r="EF66" s="5"/>
      <c r="EG66" s="5"/>
      <c r="EH66" s="5"/>
      <c r="EI66" s="371" t="str">
        <f t="shared" si="236"/>
        <v>PBSLJM</v>
      </c>
      <c r="EJ66" s="449">
        <f t="shared" si="237"/>
        <v>0</v>
      </c>
      <c r="EK66" s="370">
        <f t="shared" si="238"/>
        <v>0</v>
      </c>
      <c r="EL66" s="449">
        <f t="shared" si="239"/>
        <v>0</v>
      </c>
      <c r="EM66" s="5"/>
      <c r="EN66" s="5"/>
      <c r="EO66" s="5"/>
      <c r="EP66" s="5"/>
      <c r="EQ66" s="371" t="str">
        <f t="shared" si="240"/>
        <v>PBSLJM</v>
      </c>
      <c r="ER66" s="449">
        <f t="shared" si="241"/>
        <v>0</v>
      </c>
      <c r="ES66" s="370">
        <f t="shared" si="242"/>
        <v>0</v>
      </c>
      <c r="ET66" s="449">
        <f t="shared" si="243"/>
        <v>0</v>
      </c>
      <c r="EU66" s="5"/>
      <c r="EV66" s="5"/>
      <c r="EW66" s="5"/>
      <c r="EX66" s="5"/>
      <c r="EY66" s="371" t="str">
        <f t="shared" si="244"/>
        <v>PBSLJM</v>
      </c>
      <c r="EZ66" s="449">
        <f t="shared" si="245"/>
        <v>154</v>
      </c>
      <c r="FA66" s="370">
        <f t="shared" si="246"/>
        <v>20</v>
      </c>
      <c r="FB66" s="449">
        <f t="shared" si="247"/>
        <v>0</v>
      </c>
      <c r="FC66" s="5"/>
      <c r="FD66" s="5"/>
      <c r="FE66" s="5"/>
      <c r="FF66" s="5"/>
      <c r="FG66" s="371" t="str">
        <f t="shared" si="248"/>
        <v>PBSLJM</v>
      </c>
      <c r="FH66" s="449">
        <f t="shared" si="249"/>
        <v>0</v>
      </c>
      <c r="FI66" s="370">
        <f t="shared" si="250"/>
        <v>0</v>
      </c>
      <c r="FJ66" s="449">
        <f t="shared" si="251"/>
        <v>0</v>
      </c>
      <c r="FK66" s="5"/>
      <c r="FL66" s="5"/>
      <c r="FM66" s="5"/>
      <c r="FN66" s="5"/>
      <c r="FO66" s="371" t="str">
        <f t="shared" si="252"/>
        <v>PBSLJM</v>
      </c>
      <c r="FP66" s="449">
        <f t="shared" si="253"/>
        <v>0</v>
      </c>
      <c r="FQ66" s="370">
        <f t="shared" si="254"/>
        <v>0</v>
      </c>
      <c r="FR66" s="449">
        <f t="shared" si="255"/>
        <v>0</v>
      </c>
      <c r="FS66" s="5"/>
      <c r="FT66" s="5"/>
      <c r="FU66" s="5"/>
      <c r="FV66" s="5"/>
      <c r="FW66" s="371"/>
      <c r="FX66" s="449">
        <f t="shared" si="256"/>
        <v>0</v>
      </c>
      <c r="FY66" s="370">
        <f t="shared" si="257"/>
        <v>0</v>
      </c>
      <c r="FZ66" s="449">
        <f t="shared" si="258"/>
        <v>0</v>
      </c>
      <c r="GA66" s="5"/>
      <c r="GB66" s="5"/>
      <c r="GC66" s="5"/>
      <c r="GD66" s="5"/>
      <c r="GE66" s="449">
        <f t="shared" si="259"/>
        <v>0</v>
      </c>
      <c r="GF66" s="370">
        <f t="shared" si="260"/>
        <v>0</v>
      </c>
      <c r="GG66" s="449">
        <f t="shared" si="261"/>
        <v>0</v>
      </c>
      <c r="GH66" s="5"/>
      <c r="GI66" s="5"/>
      <c r="GJ66" s="5"/>
      <c r="GK66" s="5"/>
      <c r="GL66" s="449">
        <f t="shared" si="262"/>
        <v>0</v>
      </c>
      <c r="GM66" s="370">
        <f t="shared" si="263"/>
        <v>0</v>
      </c>
      <c r="GN66" s="449">
        <f t="shared" si="264"/>
        <v>0</v>
      </c>
      <c r="GO66" s="5"/>
      <c r="GP66" s="5"/>
      <c r="GQ66" s="5"/>
      <c r="GR66" s="5"/>
      <c r="GS66" s="449">
        <f t="shared" si="265"/>
        <v>0</v>
      </c>
      <c r="GT66" s="370">
        <f t="shared" si="266"/>
        <v>0</v>
      </c>
      <c r="GU66" s="449">
        <f t="shared" si="267"/>
        <v>0</v>
      </c>
      <c r="GV66" s="371" t="str">
        <f t="shared" si="268"/>
        <v>PBSLJM</v>
      </c>
      <c r="GW66" s="482">
        <f t="shared" si="269"/>
        <v>0</v>
      </c>
      <c r="GX66" s="381">
        <f t="shared" si="270"/>
        <v>0</v>
      </c>
      <c r="GY66" s="483">
        <f t="shared" si="271"/>
        <v>0</v>
      </c>
      <c r="GZ66" s="371" t="str">
        <f t="shared" si="272"/>
        <v>PBSLJM</v>
      </c>
      <c r="HA66" s="449">
        <f t="shared" si="273"/>
        <v>0</v>
      </c>
      <c r="HB66" s="370">
        <f t="shared" si="274"/>
        <v>0</v>
      </c>
      <c r="HC66" s="449">
        <f t="shared" si="275"/>
        <v>0</v>
      </c>
      <c r="HD66" s="5"/>
      <c r="HE66" s="5"/>
      <c r="HF66" s="5"/>
      <c r="HG66" s="5"/>
      <c r="HH66" s="371" t="str">
        <f t="shared" si="276"/>
        <v>PBSLJM</v>
      </c>
      <c r="HI66" s="449">
        <f t="shared" si="277"/>
        <v>0</v>
      </c>
      <c r="HJ66" s="370">
        <f t="shared" si="278"/>
        <v>0</v>
      </c>
      <c r="HK66" s="449">
        <f t="shared" si="279"/>
        <v>0</v>
      </c>
      <c r="HL66" s="5"/>
      <c r="HM66" s="5"/>
      <c r="HN66" s="5"/>
      <c r="HO66" s="5"/>
      <c r="HP66" s="371" t="str">
        <f t="shared" si="280"/>
        <v>PBSLJM</v>
      </c>
      <c r="HQ66" s="449">
        <f t="shared" si="281"/>
        <v>0</v>
      </c>
      <c r="HR66" s="370">
        <f t="shared" si="282"/>
        <v>0</v>
      </c>
      <c r="HS66" s="449">
        <f t="shared" si="283"/>
        <v>0</v>
      </c>
      <c r="HT66" s="5"/>
      <c r="HU66" s="5"/>
      <c r="HV66" s="5"/>
      <c r="HW66" s="5"/>
      <c r="HX66" s="371" t="str">
        <f t="shared" si="284"/>
        <v>PBSLJM</v>
      </c>
      <c r="HY66" s="449">
        <f t="shared" si="285"/>
        <v>0</v>
      </c>
      <c r="HZ66" s="370">
        <f t="shared" si="286"/>
        <v>0</v>
      </c>
      <c r="IA66" s="449">
        <f t="shared" si="287"/>
        <v>0</v>
      </c>
      <c r="IB66" s="5"/>
      <c r="IC66" s="5"/>
      <c r="ID66" s="5"/>
      <c r="IE66" s="5"/>
      <c r="IF66" s="371" t="str">
        <f t="shared" si="288"/>
        <v>PBSLJM</v>
      </c>
      <c r="IG66" s="449">
        <f t="shared" si="289"/>
        <v>0</v>
      </c>
      <c r="IH66" s="370">
        <f t="shared" si="290"/>
        <v>0</v>
      </c>
      <c r="II66" s="449">
        <f t="shared" si="291"/>
        <v>0</v>
      </c>
      <c r="IJ66" s="5"/>
      <c r="IK66" s="5"/>
      <c r="IL66" s="5"/>
      <c r="IM66" s="5"/>
      <c r="IN66" s="371" t="str">
        <f t="shared" si="292"/>
        <v>PBSLJM</v>
      </c>
      <c r="IO66" s="449">
        <f t="shared" si="293"/>
        <v>0</v>
      </c>
      <c r="IP66" s="370">
        <f t="shared" si="294"/>
        <v>0</v>
      </c>
      <c r="IQ66" s="449">
        <f t="shared" si="295"/>
        <v>0</v>
      </c>
      <c r="IR66" s="5"/>
      <c r="IS66" s="5"/>
      <c r="IT66" s="5"/>
      <c r="IU66" s="5"/>
      <c r="IV66" s="371" t="str">
        <f t="shared" si="296"/>
        <v>PBSLJM</v>
      </c>
      <c r="IW66" s="449">
        <f t="shared" si="297"/>
        <v>0</v>
      </c>
      <c r="IX66" s="370">
        <f t="shared" si="298"/>
        <v>0</v>
      </c>
      <c r="IY66" s="449">
        <f t="shared" si="299"/>
        <v>0</v>
      </c>
      <c r="IZ66" s="5"/>
      <c r="JA66" s="5"/>
      <c r="JB66" s="5"/>
      <c r="JC66" s="5"/>
      <c r="JD66" s="371" t="str">
        <f t="shared" si="300"/>
        <v>PBSLJM</v>
      </c>
      <c r="JE66" s="449">
        <f t="shared" si="301"/>
        <v>0</v>
      </c>
      <c r="JF66" s="370">
        <f t="shared" si="302"/>
        <v>0</v>
      </c>
      <c r="JG66" s="449">
        <f t="shared" si="303"/>
        <v>0</v>
      </c>
      <c r="JH66" s="5"/>
      <c r="JI66" s="5"/>
      <c r="JJ66" s="5"/>
      <c r="JK66" s="5"/>
      <c r="JL66" s="371" t="str">
        <f t="shared" si="304"/>
        <v>PBSLJM</v>
      </c>
      <c r="JM66" s="449">
        <f t="shared" si="305"/>
        <v>0</v>
      </c>
      <c r="JN66" s="370">
        <f t="shared" si="306"/>
        <v>0</v>
      </c>
      <c r="JO66" s="449">
        <f t="shared" si="307"/>
        <v>0</v>
      </c>
      <c r="JP66" s="5"/>
      <c r="JQ66" s="5"/>
      <c r="JR66" s="5"/>
      <c r="JS66" s="5"/>
      <c r="JT66" s="371" t="str">
        <f t="shared" si="308"/>
        <v>PBSLJM</v>
      </c>
      <c r="JU66" s="449">
        <f t="shared" si="309"/>
        <v>0</v>
      </c>
      <c r="JV66" s="370">
        <f t="shared" si="310"/>
        <v>0</v>
      </c>
      <c r="JW66" s="449">
        <f t="shared" si="311"/>
        <v>0</v>
      </c>
      <c r="JX66" s="5"/>
      <c r="JY66" s="5"/>
      <c r="JZ66" s="5"/>
      <c r="KA66" s="5"/>
      <c r="KB66" s="371"/>
      <c r="KC66" s="449">
        <f t="shared" si="312"/>
        <v>0</v>
      </c>
      <c r="KD66" s="370">
        <f t="shared" si="313"/>
        <v>0</v>
      </c>
      <c r="KE66" s="449">
        <f t="shared" si="314"/>
        <v>0</v>
      </c>
      <c r="KF66" s="5"/>
      <c r="KG66" s="5"/>
      <c r="KH66" s="5"/>
      <c r="KI66" s="5"/>
      <c r="KJ66" s="449">
        <f t="shared" si="315"/>
        <v>0</v>
      </c>
      <c r="KK66" s="370">
        <f t="shared" si="316"/>
        <v>0</v>
      </c>
      <c r="KL66" s="449">
        <f t="shared" si="317"/>
        <v>0</v>
      </c>
      <c r="KM66" s="5"/>
      <c r="KN66" s="5"/>
      <c r="KO66" s="5"/>
      <c r="KP66" s="5"/>
      <c r="KQ66" s="449">
        <f t="shared" si="318"/>
        <v>0</v>
      </c>
      <c r="KR66" s="370">
        <f t="shared" si="319"/>
        <v>0</v>
      </c>
      <c r="KS66" s="449">
        <f t="shared" si="320"/>
        <v>0</v>
      </c>
      <c r="KT66" s="5"/>
      <c r="KU66" s="5"/>
      <c r="KV66" s="5"/>
      <c r="KW66" s="5"/>
      <c r="KX66" s="449">
        <f t="shared" si="321"/>
        <v>0</v>
      </c>
      <c r="KY66" s="370">
        <f t="shared" si="322"/>
        <v>0</v>
      </c>
      <c r="KZ66" s="449">
        <f t="shared" si="323"/>
        <v>0</v>
      </c>
      <c r="LA66" s="5"/>
      <c r="LB66" s="5"/>
      <c r="LC66" s="5"/>
      <c r="LD66" s="5"/>
      <c r="LE66" s="449">
        <f t="shared" si="324"/>
        <v>0</v>
      </c>
      <c r="LF66" s="370">
        <f t="shared" si="325"/>
        <v>0</v>
      </c>
      <c r="LG66" s="449">
        <f t="shared" si="326"/>
        <v>0</v>
      </c>
      <c r="LH66" s="5"/>
      <c r="LI66" s="5"/>
      <c r="LJ66" s="5"/>
      <c r="LK66" s="5"/>
      <c r="LL66" s="449">
        <f t="shared" si="327"/>
        <v>0</v>
      </c>
      <c r="LM66" s="370">
        <f t="shared" si="328"/>
        <v>0</v>
      </c>
      <c r="LN66" s="449">
        <f t="shared" si="329"/>
        <v>0</v>
      </c>
      <c r="LO66" s="5"/>
      <c r="LP66" s="5"/>
      <c r="LQ66" s="5"/>
      <c r="LR66" s="5"/>
      <c r="LS66" s="449">
        <f t="shared" si="330"/>
        <v>0</v>
      </c>
      <c r="LT66" s="370">
        <f t="shared" si="331"/>
        <v>0</v>
      </c>
      <c r="LU66" s="449">
        <f t="shared" si="332"/>
        <v>0</v>
      </c>
      <c r="LV66" s="5"/>
      <c r="LW66" s="5"/>
      <c r="LX66" s="5"/>
      <c r="LY66" s="5"/>
      <c r="LZ66" s="449">
        <f t="shared" si="333"/>
        <v>0</v>
      </c>
      <c r="MA66" s="370">
        <f t="shared" si="334"/>
        <v>0</v>
      </c>
      <c r="MB66" s="449">
        <f t="shared" si="335"/>
        <v>0</v>
      </c>
      <c r="MC66" s="371" t="str">
        <f t="shared" si="336"/>
        <v>PBSLJM</v>
      </c>
      <c r="MD66" s="482">
        <f t="shared" si="337"/>
        <v>0</v>
      </c>
      <c r="ME66" s="381">
        <f t="shared" si="338"/>
        <v>0</v>
      </c>
      <c r="MF66" s="483">
        <f t="shared" si="339"/>
        <v>0</v>
      </c>
      <c r="MG66" s="371" t="str">
        <f t="shared" si="340"/>
        <v>PBSLJM</v>
      </c>
      <c r="MH66" s="449">
        <f t="shared" si="341"/>
        <v>0</v>
      </c>
      <c r="MI66" s="370">
        <f t="shared" si="342"/>
        <v>0</v>
      </c>
      <c r="MJ66" s="449">
        <f t="shared" si="343"/>
        <v>0</v>
      </c>
      <c r="MK66" s="5"/>
      <c r="ML66" s="5"/>
      <c r="MM66" s="5"/>
      <c r="MN66" s="5"/>
      <c r="MO66" s="449">
        <f t="shared" si="344"/>
        <v>0</v>
      </c>
      <c r="MP66" s="370">
        <f t="shared" si="345"/>
        <v>0</v>
      </c>
      <c r="MQ66" s="449">
        <f t="shared" si="346"/>
        <v>0</v>
      </c>
      <c r="MR66" s="371" t="str">
        <f t="shared" si="347"/>
        <v>PBSLJM</v>
      </c>
      <c r="MS66" s="482">
        <f t="shared" si="348"/>
        <v>0</v>
      </c>
      <c r="MT66" s="381">
        <f t="shared" si="349"/>
        <v>0</v>
      </c>
      <c r="MU66" s="483">
        <f t="shared" si="350"/>
        <v>0</v>
      </c>
      <c r="MV66" s="371" t="str">
        <f t="shared" si="351"/>
        <v>PBSLJM</v>
      </c>
      <c r="MW66" s="449">
        <f t="shared" si="352"/>
        <v>0</v>
      </c>
      <c r="MX66" s="370">
        <f t="shared" si="353"/>
        <v>0</v>
      </c>
      <c r="MY66" s="449">
        <f t="shared" si="354"/>
        <v>0</v>
      </c>
      <c r="MZ66" s="5"/>
      <c r="NA66" s="5"/>
      <c r="NB66" s="5"/>
      <c r="NC66" s="5"/>
      <c r="ND66" s="371" t="str">
        <f t="shared" si="355"/>
        <v>PBSLJM</v>
      </c>
      <c r="NE66" s="449">
        <f t="shared" si="356"/>
        <v>0</v>
      </c>
      <c r="NF66" s="370">
        <f t="shared" si="357"/>
        <v>0</v>
      </c>
      <c r="NG66" s="449">
        <f t="shared" si="358"/>
        <v>0</v>
      </c>
      <c r="NH66" s="5"/>
      <c r="NI66" s="5"/>
      <c r="NJ66" s="5"/>
      <c r="NK66" s="5"/>
      <c r="NL66" s="371"/>
      <c r="NM66" s="449">
        <f t="shared" si="359"/>
        <v>0</v>
      </c>
      <c r="NN66" s="370">
        <f t="shared" si="360"/>
        <v>0</v>
      </c>
      <c r="NO66" s="449">
        <f t="shared" si="361"/>
        <v>0</v>
      </c>
      <c r="NP66" s="5"/>
      <c r="NQ66" s="5"/>
      <c r="NR66" s="5"/>
      <c r="NS66" s="5"/>
      <c r="NT66" s="449">
        <f t="shared" si="362"/>
        <v>0</v>
      </c>
      <c r="NU66" s="370">
        <f t="shared" si="363"/>
        <v>0</v>
      </c>
      <c r="NV66" s="449">
        <f t="shared" si="364"/>
        <v>0</v>
      </c>
      <c r="NW66" s="371" t="str">
        <f t="shared" si="365"/>
        <v>PBSLJM</v>
      </c>
      <c r="NX66" s="482">
        <f t="shared" si="366"/>
        <v>0</v>
      </c>
      <c r="NY66" s="381">
        <f t="shared" si="367"/>
        <v>0</v>
      </c>
      <c r="NZ66" s="483">
        <f t="shared" si="368"/>
        <v>0</v>
      </c>
      <c r="OA66" s="371" t="str">
        <f t="shared" si="369"/>
        <v>PBSLJM</v>
      </c>
      <c r="OB66" s="449">
        <f t="shared" si="370"/>
        <v>0</v>
      </c>
      <c r="OC66" s="370">
        <f t="shared" si="371"/>
        <v>0</v>
      </c>
      <c r="OD66" s="449">
        <f t="shared" si="372"/>
        <v>0</v>
      </c>
      <c r="OE66" s="5"/>
      <c r="OF66" s="5"/>
      <c r="OG66" s="5"/>
      <c r="OH66" s="5"/>
      <c r="OI66" s="371" t="str">
        <f t="shared" si="373"/>
        <v>PBSLJM</v>
      </c>
      <c r="OJ66" s="449">
        <f t="shared" si="374"/>
        <v>0</v>
      </c>
      <c r="OK66" s="370">
        <f t="shared" si="375"/>
        <v>0</v>
      </c>
      <c r="OL66" s="449">
        <f t="shared" si="376"/>
        <v>0</v>
      </c>
      <c r="OM66" s="5"/>
      <c r="ON66" s="5"/>
      <c r="OO66" s="5"/>
      <c r="OP66" s="5"/>
      <c r="OQ66" s="371" t="str">
        <f t="shared" si="377"/>
        <v>PBSLJM</v>
      </c>
      <c r="OR66" s="449">
        <f t="shared" si="378"/>
        <v>0</v>
      </c>
      <c r="OS66" s="370">
        <f t="shared" si="379"/>
        <v>0</v>
      </c>
      <c r="OT66" s="449">
        <f t="shared" si="380"/>
        <v>0</v>
      </c>
      <c r="OU66" s="5"/>
      <c r="OV66" s="5"/>
      <c r="OW66" s="5"/>
      <c r="OX66" s="5"/>
      <c r="OY66" s="371"/>
      <c r="OZ66" s="449">
        <f t="shared" si="381"/>
        <v>0</v>
      </c>
      <c r="PA66" s="370">
        <f t="shared" si="382"/>
        <v>0</v>
      </c>
      <c r="PB66" s="449">
        <f t="shared" si="383"/>
        <v>0</v>
      </c>
      <c r="PC66" s="5"/>
      <c r="PD66" s="5"/>
      <c r="PE66" s="5"/>
      <c r="PF66" s="5"/>
      <c r="PG66" s="449">
        <f t="shared" si="384"/>
        <v>0</v>
      </c>
      <c r="PH66" s="370">
        <f t="shared" si="385"/>
        <v>0</v>
      </c>
      <c r="PI66" s="449">
        <f t="shared" si="386"/>
        <v>0</v>
      </c>
      <c r="PJ66" s="371" t="str">
        <f t="shared" si="387"/>
        <v>PBSLJM</v>
      </c>
      <c r="PK66" s="482">
        <f t="shared" si="388"/>
        <v>0</v>
      </c>
      <c r="PL66" s="381">
        <f t="shared" si="389"/>
        <v>0</v>
      </c>
      <c r="PM66" s="483">
        <f t="shared" si="390"/>
        <v>0</v>
      </c>
      <c r="PN66" s="371"/>
      <c r="PO66" s="449">
        <f t="shared" si="391"/>
        <v>0</v>
      </c>
      <c r="PP66" s="370">
        <f t="shared" si="392"/>
        <v>0</v>
      </c>
      <c r="PQ66" s="449">
        <f t="shared" si="393"/>
        <v>0</v>
      </c>
      <c r="PR66" s="5"/>
      <c r="PS66" s="5"/>
      <c r="PT66" s="5"/>
      <c r="PU66" s="5"/>
      <c r="PV66" s="449">
        <f t="shared" si="394"/>
        <v>0</v>
      </c>
      <c r="PW66" s="370">
        <f t="shared" si="395"/>
        <v>0</v>
      </c>
      <c r="PX66" s="449">
        <f t="shared" si="396"/>
        <v>0</v>
      </c>
      <c r="PY66" s="5"/>
      <c r="PZ66" s="5"/>
      <c r="QA66" s="5"/>
      <c r="QB66" s="5"/>
      <c r="QC66" s="449">
        <f t="shared" si="397"/>
        <v>0</v>
      </c>
      <c r="QD66" s="370">
        <f t="shared" si="398"/>
        <v>0</v>
      </c>
      <c r="QE66" s="449">
        <f t="shared" si="399"/>
        <v>0</v>
      </c>
      <c r="QF66" s="371" t="str">
        <f t="shared" si="400"/>
        <v>PBSLJM</v>
      </c>
      <c r="QG66" s="482">
        <f t="shared" si="401"/>
        <v>0</v>
      </c>
      <c r="QH66" s="381">
        <f t="shared" si="402"/>
        <v>0</v>
      </c>
      <c r="QI66" s="483">
        <f t="shared" si="403"/>
        <v>0</v>
      </c>
      <c r="QJ66" s="371"/>
      <c r="QK66" s="449">
        <f t="shared" si="404"/>
        <v>0</v>
      </c>
      <c r="QL66" s="370">
        <f t="shared" si="405"/>
        <v>0</v>
      </c>
      <c r="QM66" s="449">
        <f t="shared" si="406"/>
        <v>0</v>
      </c>
      <c r="QN66" s="5"/>
      <c r="QO66" s="5"/>
      <c r="QP66" s="5"/>
      <c r="QQ66" s="5"/>
      <c r="QR66" s="449">
        <f t="shared" si="407"/>
        <v>0</v>
      </c>
      <c r="QS66" s="370">
        <f t="shared" si="408"/>
        <v>0</v>
      </c>
      <c r="QT66" s="449">
        <f t="shared" si="409"/>
        <v>0</v>
      </c>
      <c r="QU66" s="371" t="str">
        <f t="shared" si="410"/>
        <v>PBSLJM</v>
      </c>
      <c r="QV66" s="482">
        <f t="shared" si="411"/>
        <v>0</v>
      </c>
      <c r="QW66" s="381">
        <f t="shared" si="412"/>
        <v>0</v>
      </c>
      <c r="QX66" s="483">
        <f t="shared" si="413"/>
        <v>0</v>
      </c>
      <c r="QY66" s="371" t="str">
        <f t="shared" si="414"/>
        <v>PBSLJM</v>
      </c>
      <c r="QZ66" s="449">
        <f t="shared" si="415"/>
        <v>0</v>
      </c>
      <c r="RA66" s="370">
        <f t="shared" si="416"/>
        <v>0</v>
      </c>
      <c r="RB66" s="449">
        <f t="shared" si="417"/>
        <v>0</v>
      </c>
      <c r="RC66" s="5"/>
      <c r="RD66" s="5"/>
      <c r="RE66" s="5"/>
      <c r="RF66" s="5"/>
      <c r="RG66" s="371"/>
      <c r="RH66" s="449">
        <f t="shared" si="418"/>
        <v>0</v>
      </c>
      <c r="RI66" s="370">
        <f t="shared" si="419"/>
        <v>0</v>
      </c>
      <c r="RJ66" s="449">
        <f t="shared" si="420"/>
        <v>0</v>
      </c>
      <c r="RK66" s="5"/>
      <c r="RL66" s="5"/>
      <c r="RM66" s="5"/>
      <c r="RN66" s="5"/>
      <c r="RO66" s="449">
        <f t="shared" si="421"/>
        <v>0</v>
      </c>
      <c r="RP66" s="370">
        <f t="shared" si="422"/>
        <v>0</v>
      </c>
      <c r="RQ66" s="449">
        <f t="shared" si="423"/>
        <v>0</v>
      </c>
      <c r="RR66" s="371" t="str">
        <f t="shared" si="424"/>
        <v>PBSLJM</v>
      </c>
      <c r="RS66" s="482">
        <f t="shared" si="425"/>
        <v>0</v>
      </c>
      <c r="RT66" s="381">
        <f t="shared" si="426"/>
        <v>0</v>
      </c>
      <c r="RU66" s="483">
        <f t="shared" si="427"/>
        <v>0</v>
      </c>
      <c r="RV66" s="371" t="str">
        <f t="shared" si="428"/>
        <v>PBSLJM</v>
      </c>
      <c r="RW66" s="449">
        <f t="shared" si="429"/>
        <v>0</v>
      </c>
      <c r="RX66" s="370">
        <f t="shared" si="430"/>
        <v>0</v>
      </c>
      <c r="RY66" s="449">
        <f t="shared" si="431"/>
        <v>0</v>
      </c>
      <c r="RZ66" s="5"/>
      <c r="SA66" s="5"/>
      <c r="SB66" s="5"/>
      <c r="SC66" s="5"/>
      <c r="SD66" s="371"/>
      <c r="SE66" s="449">
        <f t="shared" si="432"/>
        <v>0</v>
      </c>
      <c r="SF66" s="370">
        <f t="shared" si="433"/>
        <v>0</v>
      </c>
      <c r="SG66" s="449">
        <f t="shared" si="434"/>
        <v>0</v>
      </c>
      <c r="SH66" s="5"/>
      <c r="SI66" s="5"/>
      <c r="SJ66" s="5"/>
      <c r="SK66" s="5"/>
      <c r="SL66" s="449">
        <f t="shared" si="435"/>
        <v>0</v>
      </c>
      <c r="SM66" s="370">
        <f t="shared" si="436"/>
        <v>0</v>
      </c>
      <c r="SN66" s="449">
        <f t="shared" si="437"/>
        <v>0</v>
      </c>
      <c r="SO66" s="5"/>
      <c r="SP66" s="5"/>
      <c r="SQ66" s="5"/>
      <c r="SR66" s="5"/>
      <c r="SS66" s="449">
        <f t="shared" si="438"/>
        <v>0</v>
      </c>
      <c r="ST66" s="370">
        <f t="shared" si="439"/>
        <v>0</v>
      </c>
      <c r="SU66" s="449">
        <f t="shared" si="440"/>
        <v>0</v>
      </c>
      <c r="SV66" s="5"/>
      <c r="SW66" s="5"/>
      <c r="SX66" s="5"/>
      <c r="SY66" s="5"/>
      <c r="SZ66" s="449">
        <f t="shared" si="441"/>
        <v>0</v>
      </c>
      <c r="TA66" s="370">
        <f t="shared" si="442"/>
        <v>0</v>
      </c>
      <c r="TB66" s="449">
        <f t="shared" si="443"/>
        <v>0</v>
      </c>
      <c r="TC66" s="5"/>
      <c r="TD66" s="5"/>
      <c r="TE66" s="5"/>
      <c r="TF66" s="5"/>
      <c r="TG66" s="449">
        <f t="shared" si="444"/>
        <v>0</v>
      </c>
      <c r="TH66" s="370">
        <f t="shared" si="445"/>
        <v>0</v>
      </c>
      <c r="TI66" s="449">
        <f t="shared" si="446"/>
        <v>0</v>
      </c>
      <c r="TJ66" s="5"/>
      <c r="TK66" s="5"/>
      <c r="TL66" s="5"/>
      <c r="TM66" s="5"/>
      <c r="TN66" s="449">
        <f t="shared" si="447"/>
        <v>0</v>
      </c>
      <c r="TO66" s="370">
        <f t="shared" si="448"/>
        <v>0</v>
      </c>
      <c r="TP66" s="449">
        <f t="shared" si="449"/>
        <v>0</v>
      </c>
      <c r="TQ66" s="5"/>
      <c r="TR66" s="5"/>
      <c r="TS66" s="5"/>
      <c r="TT66" s="5"/>
      <c r="TU66" s="449">
        <f t="shared" si="450"/>
        <v>0</v>
      </c>
      <c r="TV66" s="370">
        <f t="shared" si="451"/>
        <v>0</v>
      </c>
      <c r="TW66" s="449">
        <f t="shared" si="452"/>
        <v>0</v>
      </c>
      <c r="TX66" s="371" t="str">
        <f t="shared" si="453"/>
        <v>PBSLJM</v>
      </c>
      <c r="TY66" s="482">
        <f t="shared" si="454"/>
        <v>0</v>
      </c>
      <c r="TZ66" s="381">
        <f t="shared" si="455"/>
        <v>0</v>
      </c>
      <c r="UA66" s="483">
        <f t="shared" si="456"/>
        <v>0</v>
      </c>
      <c r="UB66" s="371" t="str">
        <f t="shared" si="457"/>
        <v>PBSLJM</v>
      </c>
      <c r="UC66" s="449">
        <f t="shared" si="458"/>
        <v>0</v>
      </c>
      <c r="UD66" s="370">
        <f t="shared" si="459"/>
        <v>0</v>
      </c>
      <c r="UE66" s="449">
        <f t="shared" si="460"/>
        <v>0</v>
      </c>
      <c r="UF66" s="5"/>
      <c r="UG66" s="5"/>
      <c r="UH66" s="5"/>
      <c r="UI66" s="5"/>
      <c r="UJ66" s="371" t="str">
        <f t="shared" si="461"/>
        <v>PBSLJM</v>
      </c>
      <c r="UK66" s="449">
        <f t="shared" si="462"/>
        <v>0</v>
      </c>
      <c r="UL66" s="370">
        <f t="shared" si="463"/>
        <v>0</v>
      </c>
      <c r="UM66" s="449">
        <f t="shared" si="464"/>
        <v>0</v>
      </c>
      <c r="UN66" s="5"/>
      <c r="UO66" s="5"/>
      <c r="UP66" s="5"/>
      <c r="UQ66" s="5"/>
      <c r="UR66" s="371" t="str">
        <f t="shared" si="465"/>
        <v>PBSLJM</v>
      </c>
      <c r="US66" s="449">
        <f t="shared" si="466"/>
        <v>0</v>
      </c>
      <c r="UT66" s="370">
        <f t="shared" si="467"/>
        <v>0</v>
      </c>
      <c r="UU66" s="449">
        <f t="shared" si="468"/>
        <v>0</v>
      </c>
      <c r="UV66" s="5"/>
      <c r="UW66" s="5"/>
      <c r="UX66" s="5"/>
      <c r="UY66" s="5"/>
      <c r="UZ66" s="371" t="str">
        <f t="shared" si="469"/>
        <v>PBSLJM</v>
      </c>
      <c r="VA66" s="449">
        <f t="shared" si="470"/>
        <v>0</v>
      </c>
      <c r="VB66" s="370">
        <f t="shared" si="471"/>
        <v>0</v>
      </c>
      <c r="VC66" s="449">
        <f t="shared" si="472"/>
        <v>0</v>
      </c>
      <c r="VD66" s="5"/>
      <c r="VE66" s="5"/>
      <c r="VF66" s="5"/>
      <c r="VG66" s="5"/>
      <c r="VH66" s="371" t="str">
        <f t="shared" si="473"/>
        <v>PBSLJM</v>
      </c>
      <c r="VI66" s="449">
        <f t="shared" si="167"/>
        <v>0</v>
      </c>
      <c r="VJ66" s="370">
        <f t="shared" si="168"/>
        <v>0</v>
      </c>
      <c r="VK66" s="449">
        <f t="shared" si="169"/>
        <v>0</v>
      </c>
      <c r="VL66" s="5"/>
      <c r="VM66" s="5"/>
      <c r="VN66" s="5"/>
      <c r="VO66" s="5"/>
      <c r="VP66" s="371"/>
      <c r="VQ66" s="449">
        <f t="shared" si="474"/>
        <v>0</v>
      </c>
      <c r="VR66" s="370">
        <f t="shared" si="475"/>
        <v>0</v>
      </c>
      <c r="VS66" s="449">
        <f t="shared" si="476"/>
        <v>0</v>
      </c>
      <c r="VT66" s="5"/>
      <c r="VU66" s="5"/>
      <c r="VV66" s="5"/>
      <c r="VW66" s="5"/>
      <c r="VX66" s="449">
        <f t="shared" si="477"/>
        <v>0</v>
      </c>
      <c r="VY66" s="370">
        <f t="shared" si="478"/>
        <v>0</v>
      </c>
      <c r="VZ66" s="449">
        <f t="shared" si="479"/>
        <v>0</v>
      </c>
      <c r="WA66" s="371" t="str">
        <f t="shared" si="480"/>
        <v>PBSLJM</v>
      </c>
      <c r="WB66" s="482">
        <f t="shared" si="481"/>
        <v>0</v>
      </c>
      <c r="WC66" s="381">
        <f t="shared" si="482"/>
        <v>0</v>
      </c>
      <c r="WD66" s="483">
        <f t="shared" si="483"/>
        <v>0</v>
      </c>
      <c r="WE66" s="371" t="str">
        <f t="shared" si="484"/>
        <v>PBSLJM</v>
      </c>
      <c r="WF66" s="449">
        <f t="shared" si="485"/>
        <v>0</v>
      </c>
      <c r="WG66" s="370">
        <f t="shared" si="486"/>
        <v>0</v>
      </c>
      <c r="WH66" s="449">
        <f t="shared" si="487"/>
        <v>0</v>
      </c>
      <c r="WI66" s="5"/>
      <c r="WJ66" s="5"/>
      <c r="WK66" s="5"/>
      <c r="WL66" s="5"/>
      <c r="WM66" s="371" t="str">
        <f t="shared" si="488"/>
        <v>PBSLJM</v>
      </c>
      <c r="WN66" s="449">
        <f t="shared" si="489"/>
        <v>0</v>
      </c>
      <c r="WO66" s="370">
        <f t="shared" si="490"/>
        <v>0</v>
      </c>
      <c r="WP66" s="449">
        <f t="shared" si="491"/>
        <v>0</v>
      </c>
      <c r="WQ66" s="5"/>
      <c r="WR66" s="5"/>
      <c r="WS66" s="5"/>
      <c r="WT66" s="5"/>
      <c r="WU66" s="371" t="str">
        <f t="shared" si="492"/>
        <v>PBSLJM</v>
      </c>
      <c r="WV66" s="449">
        <f t="shared" si="493"/>
        <v>0</v>
      </c>
      <c r="WW66" s="370">
        <f t="shared" si="494"/>
        <v>0</v>
      </c>
      <c r="WX66" s="449">
        <f t="shared" si="495"/>
        <v>0</v>
      </c>
      <c r="WY66" s="5"/>
      <c r="WZ66" s="5"/>
      <c r="XA66" s="5"/>
      <c r="XB66" s="5"/>
      <c r="XC66" s="371" t="str">
        <f t="shared" si="496"/>
        <v>PBSLJM</v>
      </c>
      <c r="XD66" s="16">
        <f t="shared" si="497"/>
        <v>154</v>
      </c>
      <c r="XE66" s="16">
        <f t="shared" si="498"/>
        <v>20</v>
      </c>
      <c r="XF66" s="16">
        <f t="shared" si="499"/>
        <v>0</v>
      </c>
    </row>
    <row r="67" spans="1:630" outlineLevel="2" x14ac:dyDescent="0.25">
      <c r="A67" s="5"/>
      <c r="B67" s="5" t="s">
        <v>1882</v>
      </c>
      <c r="C67" s="5" t="s">
        <v>2001</v>
      </c>
      <c r="D67" s="5" t="s">
        <v>1881</v>
      </c>
      <c r="E67" s="203" t="str">
        <f t="shared" si="170"/>
        <v>PBSLKL</v>
      </c>
      <c r="F67" s="5">
        <f t="shared" si="171"/>
        <v>0</v>
      </c>
      <c r="G67" s="34">
        <f t="shared" si="172"/>
        <v>0</v>
      </c>
      <c r="H67" s="5">
        <f t="shared" si="173"/>
        <v>0</v>
      </c>
      <c r="I67" s="5"/>
      <c r="J67" s="5"/>
      <c r="K67" s="5"/>
      <c r="L67" s="5"/>
      <c r="M67" s="371" t="str">
        <f t="shared" si="174"/>
        <v>PBSLKL</v>
      </c>
      <c r="N67" s="449">
        <f t="shared" si="175"/>
        <v>0</v>
      </c>
      <c r="O67" s="370">
        <f t="shared" si="176"/>
        <v>0</v>
      </c>
      <c r="P67" s="449">
        <f t="shared" si="177"/>
        <v>0</v>
      </c>
      <c r="Q67" s="5"/>
      <c r="R67" s="5"/>
      <c r="S67" s="5"/>
      <c r="T67" s="5"/>
      <c r="U67" s="371" t="str">
        <f t="shared" si="178"/>
        <v>PBSLKL</v>
      </c>
      <c r="V67" s="449">
        <f t="shared" si="179"/>
        <v>0</v>
      </c>
      <c r="W67" s="370">
        <f t="shared" si="180"/>
        <v>0</v>
      </c>
      <c r="X67" s="449">
        <f t="shared" si="181"/>
        <v>0</v>
      </c>
      <c r="Y67" s="5"/>
      <c r="Z67" s="5"/>
      <c r="AA67" s="5"/>
      <c r="AB67" s="5"/>
      <c r="AC67" s="371" t="str">
        <f t="shared" si="182"/>
        <v>PBSLKL</v>
      </c>
      <c r="AD67" s="449">
        <f t="shared" si="183"/>
        <v>0</v>
      </c>
      <c r="AE67" s="370">
        <f t="shared" si="184"/>
        <v>0</v>
      </c>
      <c r="AF67" s="449">
        <f t="shared" si="185"/>
        <v>0</v>
      </c>
      <c r="AG67" s="5"/>
      <c r="AH67" s="5"/>
      <c r="AI67" s="5"/>
      <c r="AJ67" s="5"/>
      <c r="AK67" s="371"/>
      <c r="AL67" s="449">
        <f t="shared" si="186"/>
        <v>0</v>
      </c>
      <c r="AM67" s="370">
        <f t="shared" si="187"/>
        <v>0</v>
      </c>
      <c r="AN67" s="449">
        <f t="shared" si="188"/>
        <v>0</v>
      </c>
      <c r="AO67" s="5"/>
      <c r="AP67" s="5"/>
      <c r="AQ67" s="5"/>
      <c r="AR67" s="5"/>
      <c r="AS67" s="449">
        <f t="shared" si="189"/>
        <v>0</v>
      </c>
      <c r="AT67" s="370">
        <f t="shared" si="190"/>
        <v>0</v>
      </c>
      <c r="AU67" s="449">
        <f t="shared" si="191"/>
        <v>0</v>
      </c>
      <c r="AV67" s="371" t="str">
        <f t="shared" si="192"/>
        <v>PBSLKL</v>
      </c>
      <c r="AW67" s="482">
        <f t="shared" si="193"/>
        <v>0</v>
      </c>
      <c r="AX67" s="381">
        <f t="shared" si="194"/>
        <v>0</v>
      </c>
      <c r="AY67" s="483">
        <f t="shared" si="195"/>
        <v>0</v>
      </c>
      <c r="AZ67" s="371"/>
      <c r="BA67" s="449">
        <f t="shared" si="161"/>
        <v>0</v>
      </c>
      <c r="BB67" s="370">
        <f t="shared" si="162"/>
        <v>0</v>
      </c>
      <c r="BC67" s="449">
        <f t="shared" si="163"/>
        <v>0</v>
      </c>
      <c r="BD67" s="5"/>
      <c r="BE67" s="5"/>
      <c r="BF67" s="5"/>
      <c r="BG67" s="5"/>
      <c r="BH67" s="449">
        <f t="shared" si="196"/>
        <v>0</v>
      </c>
      <c r="BI67" s="370">
        <f t="shared" si="197"/>
        <v>0</v>
      </c>
      <c r="BJ67" s="449">
        <f t="shared" si="198"/>
        <v>0</v>
      </c>
      <c r="BK67" s="371" t="str">
        <f t="shared" si="199"/>
        <v>PBSLKL</v>
      </c>
      <c r="BL67" s="482">
        <f t="shared" si="200"/>
        <v>0</v>
      </c>
      <c r="BM67" s="381">
        <f t="shared" si="201"/>
        <v>0</v>
      </c>
      <c r="BN67" s="483">
        <f t="shared" si="202"/>
        <v>0</v>
      </c>
      <c r="BO67" s="371" t="str">
        <f t="shared" si="203"/>
        <v>PBSLKL</v>
      </c>
      <c r="BP67" s="449">
        <f t="shared" si="204"/>
        <v>0</v>
      </c>
      <c r="BQ67" s="370">
        <f t="shared" si="205"/>
        <v>0</v>
      </c>
      <c r="BR67" s="449">
        <f t="shared" si="206"/>
        <v>0</v>
      </c>
      <c r="BS67" s="5"/>
      <c r="BT67" s="5"/>
      <c r="BU67" s="5"/>
      <c r="BV67" s="5"/>
      <c r="BW67" s="371" t="str">
        <f t="shared" si="207"/>
        <v>PBSLKL</v>
      </c>
      <c r="BX67" s="449">
        <f t="shared" si="208"/>
        <v>0</v>
      </c>
      <c r="BY67" s="370">
        <f t="shared" si="209"/>
        <v>0</v>
      </c>
      <c r="BZ67" s="449">
        <f t="shared" si="210"/>
        <v>0</v>
      </c>
      <c r="CA67" s="5"/>
      <c r="CB67" s="5"/>
      <c r="CC67" s="5"/>
      <c r="CD67" s="5"/>
      <c r="CE67" s="371" t="str">
        <f t="shared" si="211"/>
        <v>PBSLKL</v>
      </c>
      <c r="CF67" s="449">
        <f t="shared" si="212"/>
        <v>0</v>
      </c>
      <c r="CG67" s="370">
        <f t="shared" si="213"/>
        <v>0</v>
      </c>
      <c r="CH67" s="449">
        <f t="shared" si="214"/>
        <v>0</v>
      </c>
      <c r="CI67" s="5"/>
      <c r="CJ67" s="5"/>
      <c r="CK67" s="5"/>
      <c r="CL67" s="5"/>
      <c r="CM67" s="371" t="str">
        <f t="shared" si="215"/>
        <v>PBSLKL</v>
      </c>
      <c r="CN67" s="449">
        <f t="shared" si="216"/>
        <v>0</v>
      </c>
      <c r="CO67" s="370">
        <f t="shared" si="217"/>
        <v>0</v>
      </c>
      <c r="CP67" s="449">
        <f t="shared" si="218"/>
        <v>0</v>
      </c>
      <c r="CQ67" s="5"/>
      <c r="CR67" s="5"/>
      <c r="CS67" s="5"/>
      <c r="CT67" s="5"/>
      <c r="CU67" s="371" t="str">
        <f t="shared" si="219"/>
        <v>PBSLKL</v>
      </c>
      <c r="CV67" s="449">
        <f t="shared" si="220"/>
        <v>0</v>
      </c>
      <c r="CW67" s="370">
        <f t="shared" si="221"/>
        <v>0</v>
      </c>
      <c r="CX67" s="449">
        <f t="shared" si="222"/>
        <v>0</v>
      </c>
      <c r="CY67" s="5"/>
      <c r="CZ67" s="5"/>
      <c r="DA67" s="5"/>
      <c r="DB67" s="5"/>
      <c r="DC67" s="371" t="str">
        <f t="shared" si="223"/>
        <v>PBSLKL</v>
      </c>
      <c r="DD67" s="449">
        <f t="shared" si="164"/>
        <v>0</v>
      </c>
      <c r="DE67" s="370">
        <f t="shared" si="165"/>
        <v>0</v>
      </c>
      <c r="DF67" s="449">
        <f t="shared" si="166"/>
        <v>0</v>
      </c>
      <c r="DG67" s="5"/>
      <c r="DH67" s="5"/>
      <c r="DI67" s="5"/>
      <c r="DJ67" s="5"/>
      <c r="DK67" s="371" t="str">
        <f t="shared" si="224"/>
        <v>PBSLKL</v>
      </c>
      <c r="DL67" s="449">
        <f t="shared" si="225"/>
        <v>0</v>
      </c>
      <c r="DM67" s="370">
        <f t="shared" si="226"/>
        <v>0</v>
      </c>
      <c r="DN67" s="449">
        <f t="shared" si="227"/>
        <v>0</v>
      </c>
      <c r="DO67" s="5"/>
      <c r="DP67" s="5"/>
      <c r="DQ67" s="5"/>
      <c r="DR67" s="5"/>
      <c r="DS67" s="371" t="str">
        <f t="shared" si="228"/>
        <v>PBSLKL</v>
      </c>
      <c r="DT67" s="449">
        <f t="shared" si="229"/>
        <v>0</v>
      </c>
      <c r="DU67" s="370">
        <f t="shared" si="230"/>
        <v>0</v>
      </c>
      <c r="DV67" s="449">
        <f t="shared" si="231"/>
        <v>0</v>
      </c>
      <c r="DW67" s="5"/>
      <c r="DX67" s="5"/>
      <c r="DY67" s="5"/>
      <c r="DZ67" s="5"/>
      <c r="EA67" s="371" t="str">
        <f t="shared" si="232"/>
        <v>PBSLKL</v>
      </c>
      <c r="EB67" s="449">
        <f t="shared" si="233"/>
        <v>0</v>
      </c>
      <c r="EC67" s="370">
        <f t="shared" si="234"/>
        <v>0</v>
      </c>
      <c r="ED67" s="449">
        <f t="shared" si="235"/>
        <v>0</v>
      </c>
      <c r="EE67" s="5"/>
      <c r="EF67" s="5"/>
      <c r="EG67" s="5"/>
      <c r="EH67" s="5"/>
      <c r="EI67" s="371" t="str">
        <f t="shared" si="236"/>
        <v>PBSLKL</v>
      </c>
      <c r="EJ67" s="449">
        <f t="shared" si="237"/>
        <v>0</v>
      </c>
      <c r="EK67" s="370">
        <f t="shared" si="238"/>
        <v>0</v>
      </c>
      <c r="EL67" s="449">
        <f t="shared" si="239"/>
        <v>0</v>
      </c>
      <c r="EM67" s="5"/>
      <c r="EN67" s="5"/>
      <c r="EO67" s="5"/>
      <c r="EP67" s="5"/>
      <c r="EQ67" s="371" t="str">
        <f t="shared" si="240"/>
        <v>PBSLKL</v>
      </c>
      <c r="ER67" s="449">
        <f t="shared" si="241"/>
        <v>0</v>
      </c>
      <c r="ES67" s="370">
        <f t="shared" si="242"/>
        <v>0</v>
      </c>
      <c r="ET67" s="449">
        <f t="shared" si="243"/>
        <v>0</v>
      </c>
      <c r="EU67" s="5"/>
      <c r="EV67" s="5"/>
      <c r="EW67" s="5"/>
      <c r="EX67" s="5"/>
      <c r="EY67" s="371" t="str">
        <f t="shared" si="244"/>
        <v>PBSLKL</v>
      </c>
      <c r="EZ67" s="449">
        <f t="shared" si="245"/>
        <v>0</v>
      </c>
      <c r="FA67" s="370">
        <f t="shared" si="246"/>
        <v>0</v>
      </c>
      <c r="FB67" s="449">
        <f t="shared" si="247"/>
        <v>0</v>
      </c>
      <c r="FC67" s="5"/>
      <c r="FD67" s="5"/>
      <c r="FE67" s="5"/>
      <c r="FF67" s="5"/>
      <c r="FG67" s="371" t="str">
        <f t="shared" si="248"/>
        <v>PBSLKL</v>
      </c>
      <c r="FH67" s="449">
        <f t="shared" si="249"/>
        <v>0</v>
      </c>
      <c r="FI67" s="370">
        <f t="shared" si="250"/>
        <v>0</v>
      </c>
      <c r="FJ67" s="449">
        <f t="shared" si="251"/>
        <v>0</v>
      </c>
      <c r="FK67" s="5"/>
      <c r="FL67" s="5"/>
      <c r="FM67" s="5"/>
      <c r="FN67" s="5"/>
      <c r="FO67" s="371" t="str">
        <f t="shared" si="252"/>
        <v>PBSLKL</v>
      </c>
      <c r="FP67" s="449">
        <f t="shared" si="253"/>
        <v>0</v>
      </c>
      <c r="FQ67" s="370">
        <f t="shared" si="254"/>
        <v>0</v>
      </c>
      <c r="FR67" s="449">
        <f t="shared" si="255"/>
        <v>0</v>
      </c>
      <c r="FS67" s="5"/>
      <c r="FT67" s="5"/>
      <c r="FU67" s="5"/>
      <c r="FV67" s="5"/>
      <c r="FW67" s="371"/>
      <c r="FX67" s="449">
        <f t="shared" si="256"/>
        <v>0</v>
      </c>
      <c r="FY67" s="370">
        <f t="shared" si="257"/>
        <v>0</v>
      </c>
      <c r="FZ67" s="449">
        <f t="shared" si="258"/>
        <v>0</v>
      </c>
      <c r="GA67" s="5"/>
      <c r="GB67" s="5"/>
      <c r="GC67" s="5"/>
      <c r="GD67" s="5"/>
      <c r="GE67" s="449">
        <f t="shared" si="259"/>
        <v>0</v>
      </c>
      <c r="GF67" s="370">
        <f t="shared" si="260"/>
        <v>0</v>
      </c>
      <c r="GG67" s="449">
        <f t="shared" si="261"/>
        <v>0</v>
      </c>
      <c r="GH67" s="5"/>
      <c r="GI67" s="5"/>
      <c r="GJ67" s="5"/>
      <c r="GK67" s="5"/>
      <c r="GL67" s="449">
        <f t="shared" si="262"/>
        <v>0</v>
      </c>
      <c r="GM67" s="370">
        <f t="shared" si="263"/>
        <v>0</v>
      </c>
      <c r="GN67" s="449">
        <f t="shared" si="264"/>
        <v>0</v>
      </c>
      <c r="GO67" s="5"/>
      <c r="GP67" s="5"/>
      <c r="GQ67" s="5"/>
      <c r="GR67" s="5"/>
      <c r="GS67" s="449">
        <f t="shared" si="265"/>
        <v>0</v>
      </c>
      <c r="GT67" s="370">
        <f t="shared" si="266"/>
        <v>0</v>
      </c>
      <c r="GU67" s="449">
        <f t="shared" si="267"/>
        <v>0</v>
      </c>
      <c r="GV67" s="371" t="str">
        <f t="shared" si="268"/>
        <v>PBSLKL</v>
      </c>
      <c r="GW67" s="482">
        <f t="shared" si="269"/>
        <v>0</v>
      </c>
      <c r="GX67" s="381">
        <f t="shared" si="270"/>
        <v>0</v>
      </c>
      <c r="GY67" s="483">
        <f t="shared" si="271"/>
        <v>0</v>
      </c>
      <c r="GZ67" s="371" t="str">
        <f t="shared" si="272"/>
        <v>PBSLKL</v>
      </c>
      <c r="HA67" s="449">
        <f t="shared" si="273"/>
        <v>0</v>
      </c>
      <c r="HB67" s="370">
        <f t="shared" si="274"/>
        <v>0</v>
      </c>
      <c r="HC67" s="449">
        <f t="shared" si="275"/>
        <v>0</v>
      </c>
      <c r="HD67" s="5"/>
      <c r="HE67" s="5"/>
      <c r="HF67" s="5"/>
      <c r="HG67" s="5"/>
      <c r="HH67" s="371" t="str">
        <f t="shared" si="276"/>
        <v>PBSLKL</v>
      </c>
      <c r="HI67" s="449">
        <f t="shared" si="277"/>
        <v>0</v>
      </c>
      <c r="HJ67" s="370">
        <f t="shared" si="278"/>
        <v>0</v>
      </c>
      <c r="HK67" s="449">
        <f t="shared" si="279"/>
        <v>0</v>
      </c>
      <c r="HL67" s="5"/>
      <c r="HM67" s="5"/>
      <c r="HN67" s="5"/>
      <c r="HO67" s="5"/>
      <c r="HP67" s="371" t="str">
        <f t="shared" si="280"/>
        <v>PBSLKL</v>
      </c>
      <c r="HQ67" s="449">
        <f t="shared" si="281"/>
        <v>0</v>
      </c>
      <c r="HR67" s="370">
        <f t="shared" si="282"/>
        <v>0</v>
      </c>
      <c r="HS67" s="449">
        <f t="shared" si="283"/>
        <v>0</v>
      </c>
      <c r="HT67" s="5"/>
      <c r="HU67" s="5"/>
      <c r="HV67" s="5"/>
      <c r="HW67" s="5"/>
      <c r="HX67" s="371" t="str">
        <f t="shared" si="284"/>
        <v>PBSLKL</v>
      </c>
      <c r="HY67" s="449">
        <f t="shared" si="285"/>
        <v>0</v>
      </c>
      <c r="HZ67" s="370">
        <f t="shared" si="286"/>
        <v>0</v>
      </c>
      <c r="IA67" s="449">
        <f t="shared" si="287"/>
        <v>0</v>
      </c>
      <c r="IB67" s="5"/>
      <c r="IC67" s="5"/>
      <c r="ID67" s="5"/>
      <c r="IE67" s="5"/>
      <c r="IF67" s="371" t="str">
        <f t="shared" si="288"/>
        <v>PBSLKL</v>
      </c>
      <c r="IG67" s="449">
        <f t="shared" si="289"/>
        <v>0</v>
      </c>
      <c r="IH67" s="370">
        <f t="shared" si="290"/>
        <v>0</v>
      </c>
      <c r="II67" s="449">
        <f t="shared" si="291"/>
        <v>0</v>
      </c>
      <c r="IJ67" s="5"/>
      <c r="IK67" s="5"/>
      <c r="IL67" s="5"/>
      <c r="IM67" s="5"/>
      <c r="IN67" s="371" t="str">
        <f t="shared" si="292"/>
        <v>PBSLKL</v>
      </c>
      <c r="IO67" s="449">
        <f t="shared" si="293"/>
        <v>0</v>
      </c>
      <c r="IP67" s="370">
        <f t="shared" si="294"/>
        <v>0</v>
      </c>
      <c r="IQ67" s="449">
        <f t="shared" si="295"/>
        <v>0</v>
      </c>
      <c r="IR67" s="5"/>
      <c r="IS67" s="5"/>
      <c r="IT67" s="5"/>
      <c r="IU67" s="5"/>
      <c r="IV67" s="371" t="str">
        <f t="shared" si="296"/>
        <v>PBSLKL</v>
      </c>
      <c r="IW67" s="449">
        <f t="shared" si="297"/>
        <v>0</v>
      </c>
      <c r="IX67" s="370">
        <f t="shared" si="298"/>
        <v>0</v>
      </c>
      <c r="IY67" s="449">
        <f t="shared" si="299"/>
        <v>0</v>
      </c>
      <c r="IZ67" s="5"/>
      <c r="JA67" s="5"/>
      <c r="JB67" s="5"/>
      <c r="JC67" s="5"/>
      <c r="JD67" s="371" t="str">
        <f t="shared" si="300"/>
        <v>PBSLKL</v>
      </c>
      <c r="JE67" s="449">
        <f t="shared" si="301"/>
        <v>0</v>
      </c>
      <c r="JF67" s="370">
        <f t="shared" si="302"/>
        <v>0</v>
      </c>
      <c r="JG67" s="449">
        <f t="shared" si="303"/>
        <v>0</v>
      </c>
      <c r="JH67" s="5"/>
      <c r="JI67" s="5"/>
      <c r="JJ67" s="5"/>
      <c r="JK67" s="5"/>
      <c r="JL67" s="371" t="str">
        <f t="shared" si="304"/>
        <v>PBSLKL</v>
      </c>
      <c r="JM67" s="449">
        <f t="shared" si="305"/>
        <v>0</v>
      </c>
      <c r="JN67" s="370">
        <f t="shared" si="306"/>
        <v>0</v>
      </c>
      <c r="JO67" s="449">
        <f t="shared" si="307"/>
        <v>0</v>
      </c>
      <c r="JP67" s="5"/>
      <c r="JQ67" s="5"/>
      <c r="JR67" s="5"/>
      <c r="JS67" s="5"/>
      <c r="JT67" s="371" t="str">
        <f t="shared" si="308"/>
        <v>PBSLKL</v>
      </c>
      <c r="JU67" s="449">
        <f t="shared" si="309"/>
        <v>0</v>
      </c>
      <c r="JV67" s="370">
        <f t="shared" si="310"/>
        <v>0</v>
      </c>
      <c r="JW67" s="449">
        <f t="shared" si="311"/>
        <v>0</v>
      </c>
      <c r="JX67" s="5"/>
      <c r="JY67" s="5"/>
      <c r="JZ67" s="5"/>
      <c r="KA67" s="5"/>
      <c r="KB67" s="371"/>
      <c r="KC67" s="449">
        <f t="shared" si="312"/>
        <v>0</v>
      </c>
      <c r="KD67" s="370">
        <f t="shared" si="313"/>
        <v>0</v>
      </c>
      <c r="KE67" s="449">
        <f t="shared" si="314"/>
        <v>0</v>
      </c>
      <c r="KF67" s="5"/>
      <c r="KG67" s="5"/>
      <c r="KH67" s="5"/>
      <c r="KI67" s="5"/>
      <c r="KJ67" s="449">
        <f t="shared" si="315"/>
        <v>0</v>
      </c>
      <c r="KK67" s="370">
        <f t="shared" si="316"/>
        <v>0</v>
      </c>
      <c r="KL67" s="449">
        <f t="shared" si="317"/>
        <v>0</v>
      </c>
      <c r="KM67" s="5"/>
      <c r="KN67" s="5"/>
      <c r="KO67" s="5"/>
      <c r="KP67" s="5"/>
      <c r="KQ67" s="449">
        <f t="shared" si="318"/>
        <v>0</v>
      </c>
      <c r="KR67" s="370">
        <f t="shared" si="319"/>
        <v>0</v>
      </c>
      <c r="KS67" s="449">
        <f t="shared" si="320"/>
        <v>0</v>
      </c>
      <c r="KT67" s="5"/>
      <c r="KU67" s="5"/>
      <c r="KV67" s="5"/>
      <c r="KW67" s="5"/>
      <c r="KX67" s="449">
        <f t="shared" si="321"/>
        <v>0</v>
      </c>
      <c r="KY67" s="370">
        <f t="shared" si="322"/>
        <v>0</v>
      </c>
      <c r="KZ67" s="449">
        <f t="shared" si="323"/>
        <v>0</v>
      </c>
      <c r="LA67" s="5"/>
      <c r="LB67" s="5"/>
      <c r="LC67" s="5"/>
      <c r="LD67" s="5"/>
      <c r="LE67" s="449">
        <f t="shared" si="324"/>
        <v>0</v>
      </c>
      <c r="LF67" s="370">
        <f t="shared" si="325"/>
        <v>0</v>
      </c>
      <c r="LG67" s="449">
        <f t="shared" si="326"/>
        <v>0</v>
      </c>
      <c r="LH67" s="5"/>
      <c r="LI67" s="5"/>
      <c r="LJ67" s="5"/>
      <c r="LK67" s="5"/>
      <c r="LL67" s="449">
        <f t="shared" si="327"/>
        <v>0</v>
      </c>
      <c r="LM67" s="370">
        <f t="shared" si="328"/>
        <v>0</v>
      </c>
      <c r="LN67" s="449">
        <f t="shared" si="329"/>
        <v>0</v>
      </c>
      <c r="LO67" s="5"/>
      <c r="LP67" s="5"/>
      <c r="LQ67" s="5"/>
      <c r="LR67" s="5"/>
      <c r="LS67" s="449">
        <f t="shared" si="330"/>
        <v>0</v>
      </c>
      <c r="LT67" s="370">
        <f t="shared" si="331"/>
        <v>0</v>
      </c>
      <c r="LU67" s="449">
        <f t="shared" si="332"/>
        <v>0</v>
      </c>
      <c r="LV67" s="5"/>
      <c r="LW67" s="5"/>
      <c r="LX67" s="5"/>
      <c r="LY67" s="5"/>
      <c r="LZ67" s="449">
        <f t="shared" si="333"/>
        <v>0</v>
      </c>
      <c r="MA67" s="370">
        <f t="shared" si="334"/>
        <v>0</v>
      </c>
      <c r="MB67" s="449">
        <f t="shared" si="335"/>
        <v>0</v>
      </c>
      <c r="MC67" s="371" t="str">
        <f t="shared" si="336"/>
        <v>PBSLKL</v>
      </c>
      <c r="MD67" s="482">
        <f t="shared" si="337"/>
        <v>0</v>
      </c>
      <c r="ME67" s="381">
        <f t="shared" si="338"/>
        <v>0</v>
      </c>
      <c r="MF67" s="483">
        <f t="shared" si="339"/>
        <v>0</v>
      </c>
      <c r="MG67" s="371" t="str">
        <f t="shared" si="340"/>
        <v>PBSLKL</v>
      </c>
      <c r="MH67" s="449">
        <f t="shared" si="341"/>
        <v>0</v>
      </c>
      <c r="MI67" s="370">
        <f t="shared" si="342"/>
        <v>0</v>
      </c>
      <c r="MJ67" s="449">
        <f t="shared" si="343"/>
        <v>0</v>
      </c>
      <c r="MK67" s="5"/>
      <c r="ML67" s="5"/>
      <c r="MM67" s="5"/>
      <c r="MN67" s="5"/>
      <c r="MO67" s="449">
        <f t="shared" si="344"/>
        <v>0</v>
      </c>
      <c r="MP67" s="370">
        <f t="shared" si="345"/>
        <v>0</v>
      </c>
      <c r="MQ67" s="449">
        <f t="shared" si="346"/>
        <v>0</v>
      </c>
      <c r="MR67" s="371" t="str">
        <f t="shared" si="347"/>
        <v>PBSLKL</v>
      </c>
      <c r="MS67" s="482">
        <f t="shared" si="348"/>
        <v>0</v>
      </c>
      <c r="MT67" s="381">
        <f t="shared" si="349"/>
        <v>0</v>
      </c>
      <c r="MU67" s="483">
        <f t="shared" si="350"/>
        <v>0</v>
      </c>
      <c r="MV67" s="371" t="str">
        <f t="shared" si="351"/>
        <v>PBSLKL</v>
      </c>
      <c r="MW67" s="449">
        <f t="shared" si="352"/>
        <v>0</v>
      </c>
      <c r="MX67" s="370">
        <f t="shared" si="353"/>
        <v>0</v>
      </c>
      <c r="MY67" s="449">
        <f t="shared" si="354"/>
        <v>0</v>
      </c>
      <c r="MZ67" s="5"/>
      <c r="NA67" s="5"/>
      <c r="NB67" s="5"/>
      <c r="NC67" s="5"/>
      <c r="ND67" s="371" t="str">
        <f t="shared" si="355"/>
        <v>PBSLKL</v>
      </c>
      <c r="NE67" s="449">
        <f t="shared" si="356"/>
        <v>0</v>
      </c>
      <c r="NF67" s="370">
        <f t="shared" si="357"/>
        <v>0</v>
      </c>
      <c r="NG67" s="449">
        <f t="shared" si="358"/>
        <v>0</v>
      </c>
      <c r="NH67" s="5"/>
      <c r="NI67" s="5"/>
      <c r="NJ67" s="5"/>
      <c r="NK67" s="5"/>
      <c r="NL67" s="371"/>
      <c r="NM67" s="449">
        <f t="shared" si="359"/>
        <v>0</v>
      </c>
      <c r="NN67" s="370">
        <f t="shared" si="360"/>
        <v>0</v>
      </c>
      <c r="NO67" s="449">
        <f t="shared" si="361"/>
        <v>0</v>
      </c>
      <c r="NP67" s="5"/>
      <c r="NQ67" s="5"/>
      <c r="NR67" s="5"/>
      <c r="NS67" s="5"/>
      <c r="NT67" s="449">
        <f t="shared" si="362"/>
        <v>0</v>
      </c>
      <c r="NU67" s="370">
        <f t="shared" si="363"/>
        <v>0</v>
      </c>
      <c r="NV67" s="449">
        <f t="shared" si="364"/>
        <v>0</v>
      </c>
      <c r="NW67" s="371" t="str">
        <f t="shared" si="365"/>
        <v>PBSLKL</v>
      </c>
      <c r="NX67" s="482">
        <f t="shared" si="366"/>
        <v>0</v>
      </c>
      <c r="NY67" s="381">
        <f t="shared" si="367"/>
        <v>0</v>
      </c>
      <c r="NZ67" s="483">
        <f t="shared" si="368"/>
        <v>0</v>
      </c>
      <c r="OA67" s="371" t="str">
        <f t="shared" si="369"/>
        <v>PBSLKL</v>
      </c>
      <c r="OB67" s="449">
        <f t="shared" si="370"/>
        <v>0</v>
      </c>
      <c r="OC67" s="370">
        <f t="shared" si="371"/>
        <v>0</v>
      </c>
      <c r="OD67" s="449">
        <f t="shared" si="372"/>
        <v>0</v>
      </c>
      <c r="OE67" s="5"/>
      <c r="OF67" s="5"/>
      <c r="OG67" s="5"/>
      <c r="OH67" s="5"/>
      <c r="OI67" s="371" t="str">
        <f t="shared" si="373"/>
        <v>PBSLKL</v>
      </c>
      <c r="OJ67" s="449">
        <f t="shared" si="374"/>
        <v>0</v>
      </c>
      <c r="OK67" s="370">
        <f t="shared" si="375"/>
        <v>0</v>
      </c>
      <c r="OL67" s="449">
        <f t="shared" si="376"/>
        <v>0</v>
      </c>
      <c r="OM67" s="5"/>
      <c r="ON67" s="5"/>
      <c r="OO67" s="5"/>
      <c r="OP67" s="5"/>
      <c r="OQ67" s="371" t="str">
        <f t="shared" si="377"/>
        <v>PBSLKL</v>
      </c>
      <c r="OR67" s="449">
        <f t="shared" si="378"/>
        <v>0</v>
      </c>
      <c r="OS67" s="370">
        <f t="shared" si="379"/>
        <v>0</v>
      </c>
      <c r="OT67" s="449">
        <f t="shared" si="380"/>
        <v>0</v>
      </c>
      <c r="OU67" s="5"/>
      <c r="OV67" s="5"/>
      <c r="OW67" s="5"/>
      <c r="OX67" s="5"/>
      <c r="OY67" s="371"/>
      <c r="OZ67" s="449">
        <f t="shared" si="381"/>
        <v>0</v>
      </c>
      <c r="PA67" s="370">
        <f t="shared" si="382"/>
        <v>0</v>
      </c>
      <c r="PB67" s="449">
        <f t="shared" si="383"/>
        <v>0</v>
      </c>
      <c r="PC67" s="5"/>
      <c r="PD67" s="5"/>
      <c r="PE67" s="5"/>
      <c r="PF67" s="5"/>
      <c r="PG67" s="449">
        <f t="shared" si="384"/>
        <v>0</v>
      </c>
      <c r="PH67" s="370">
        <f t="shared" si="385"/>
        <v>0</v>
      </c>
      <c r="PI67" s="449">
        <f t="shared" si="386"/>
        <v>0</v>
      </c>
      <c r="PJ67" s="371" t="str">
        <f t="shared" si="387"/>
        <v>PBSLKL</v>
      </c>
      <c r="PK67" s="482">
        <f t="shared" si="388"/>
        <v>0</v>
      </c>
      <c r="PL67" s="381">
        <f t="shared" si="389"/>
        <v>0</v>
      </c>
      <c r="PM67" s="483">
        <f t="shared" si="390"/>
        <v>0</v>
      </c>
      <c r="PN67" s="371"/>
      <c r="PO67" s="449">
        <f t="shared" si="391"/>
        <v>0</v>
      </c>
      <c r="PP67" s="370">
        <f t="shared" si="392"/>
        <v>0</v>
      </c>
      <c r="PQ67" s="449">
        <f t="shared" si="393"/>
        <v>0</v>
      </c>
      <c r="PR67" s="5"/>
      <c r="PS67" s="5"/>
      <c r="PT67" s="5"/>
      <c r="PU67" s="5"/>
      <c r="PV67" s="449">
        <f t="shared" si="394"/>
        <v>0</v>
      </c>
      <c r="PW67" s="370">
        <f t="shared" si="395"/>
        <v>0</v>
      </c>
      <c r="PX67" s="449">
        <f t="shared" si="396"/>
        <v>0</v>
      </c>
      <c r="PY67" s="5"/>
      <c r="PZ67" s="5"/>
      <c r="QA67" s="5"/>
      <c r="QB67" s="5"/>
      <c r="QC67" s="449">
        <f t="shared" si="397"/>
        <v>0</v>
      </c>
      <c r="QD67" s="370">
        <f t="shared" si="398"/>
        <v>0</v>
      </c>
      <c r="QE67" s="449">
        <f t="shared" si="399"/>
        <v>0</v>
      </c>
      <c r="QF67" s="371" t="str">
        <f t="shared" si="400"/>
        <v>PBSLKL</v>
      </c>
      <c r="QG67" s="482">
        <f t="shared" si="401"/>
        <v>0</v>
      </c>
      <c r="QH67" s="381">
        <f t="shared" si="402"/>
        <v>0</v>
      </c>
      <c r="QI67" s="483">
        <f t="shared" si="403"/>
        <v>0</v>
      </c>
      <c r="QJ67" s="371"/>
      <c r="QK67" s="449">
        <f t="shared" si="404"/>
        <v>0</v>
      </c>
      <c r="QL67" s="370">
        <f t="shared" si="405"/>
        <v>0</v>
      </c>
      <c r="QM67" s="449">
        <f t="shared" si="406"/>
        <v>0</v>
      </c>
      <c r="QN67" s="5"/>
      <c r="QO67" s="5"/>
      <c r="QP67" s="5"/>
      <c r="QQ67" s="5"/>
      <c r="QR67" s="449">
        <f t="shared" si="407"/>
        <v>0</v>
      </c>
      <c r="QS67" s="370">
        <f t="shared" si="408"/>
        <v>0</v>
      </c>
      <c r="QT67" s="449">
        <f t="shared" si="409"/>
        <v>0</v>
      </c>
      <c r="QU67" s="371" t="str">
        <f t="shared" si="410"/>
        <v>PBSLKL</v>
      </c>
      <c r="QV67" s="482">
        <f t="shared" si="411"/>
        <v>0</v>
      </c>
      <c r="QW67" s="381">
        <f t="shared" si="412"/>
        <v>0</v>
      </c>
      <c r="QX67" s="483">
        <f t="shared" si="413"/>
        <v>0</v>
      </c>
      <c r="QY67" s="371" t="str">
        <f t="shared" si="414"/>
        <v>PBSLKL</v>
      </c>
      <c r="QZ67" s="449">
        <f t="shared" si="415"/>
        <v>0</v>
      </c>
      <c r="RA67" s="370">
        <f t="shared" si="416"/>
        <v>0</v>
      </c>
      <c r="RB67" s="449">
        <f t="shared" si="417"/>
        <v>0</v>
      </c>
      <c r="RC67" s="5"/>
      <c r="RD67" s="5"/>
      <c r="RE67" s="5"/>
      <c r="RF67" s="5"/>
      <c r="RG67" s="371"/>
      <c r="RH67" s="449">
        <f t="shared" si="418"/>
        <v>0</v>
      </c>
      <c r="RI67" s="370">
        <f t="shared" si="419"/>
        <v>0</v>
      </c>
      <c r="RJ67" s="449">
        <f t="shared" si="420"/>
        <v>0</v>
      </c>
      <c r="RK67" s="5"/>
      <c r="RL67" s="5"/>
      <c r="RM67" s="5"/>
      <c r="RN67" s="5"/>
      <c r="RO67" s="449">
        <f t="shared" si="421"/>
        <v>0</v>
      </c>
      <c r="RP67" s="370">
        <f t="shared" si="422"/>
        <v>0</v>
      </c>
      <c r="RQ67" s="449">
        <f t="shared" si="423"/>
        <v>0</v>
      </c>
      <c r="RR67" s="371" t="str">
        <f t="shared" si="424"/>
        <v>PBSLKL</v>
      </c>
      <c r="RS67" s="482">
        <f t="shared" si="425"/>
        <v>0</v>
      </c>
      <c r="RT67" s="381">
        <f t="shared" si="426"/>
        <v>0</v>
      </c>
      <c r="RU67" s="483">
        <f t="shared" si="427"/>
        <v>0</v>
      </c>
      <c r="RV67" s="371" t="str">
        <f t="shared" si="428"/>
        <v>PBSLKL</v>
      </c>
      <c r="RW67" s="449">
        <f t="shared" si="429"/>
        <v>0</v>
      </c>
      <c r="RX67" s="370">
        <f t="shared" si="430"/>
        <v>0</v>
      </c>
      <c r="RY67" s="449">
        <f t="shared" si="431"/>
        <v>0</v>
      </c>
      <c r="RZ67" s="5"/>
      <c r="SA67" s="5"/>
      <c r="SB67" s="5"/>
      <c r="SC67" s="5"/>
      <c r="SD67" s="371"/>
      <c r="SE67" s="449">
        <f t="shared" si="432"/>
        <v>0</v>
      </c>
      <c r="SF67" s="370">
        <f t="shared" si="433"/>
        <v>0</v>
      </c>
      <c r="SG67" s="449">
        <f t="shared" si="434"/>
        <v>0</v>
      </c>
      <c r="SH67" s="5"/>
      <c r="SI67" s="5"/>
      <c r="SJ67" s="5"/>
      <c r="SK67" s="5"/>
      <c r="SL67" s="449">
        <f t="shared" si="435"/>
        <v>0</v>
      </c>
      <c r="SM67" s="370">
        <f t="shared" si="436"/>
        <v>0</v>
      </c>
      <c r="SN67" s="449">
        <f t="shared" si="437"/>
        <v>0</v>
      </c>
      <c r="SO67" s="5"/>
      <c r="SP67" s="5"/>
      <c r="SQ67" s="5"/>
      <c r="SR67" s="5"/>
      <c r="SS67" s="449">
        <f t="shared" si="438"/>
        <v>0</v>
      </c>
      <c r="ST67" s="370">
        <f t="shared" si="439"/>
        <v>0</v>
      </c>
      <c r="SU67" s="449">
        <f t="shared" si="440"/>
        <v>0</v>
      </c>
      <c r="SV67" s="5"/>
      <c r="SW67" s="5"/>
      <c r="SX67" s="5"/>
      <c r="SY67" s="5"/>
      <c r="SZ67" s="449">
        <f t="shared" si="441"/>
        <v>0</v>
      </c>
      <c r="TA67" s="370">
        <f t="shared" si="442"/>
        <v>0</v>
      </c>
      <c r="TB67" s="449">
        <f t="shared" si="443"/>
        <v>0</v>
      </c>
      <c r="TC67" s="5"/>
      <c r="TD67" s="5"/>
      <c r="TE67" s="5"/>
      <c r="TF67" s="5"/>
      <c r="TG67" s="449">
        <f t="shared" si="444"/>
        <v>0</v>
      </c>
      <c r="TH67" s="370">
        <f t="shared" si="445"/>
        <v>0</v>
      </c>
      <c r="TI67" s="449">
        <f t="shared" si="446"/>
        <v>0</v>
      </c>
      <c r="TJ67" s="5"/>
      <c r="TK67" s="5"/>
      <c r="TL67" s="5"/>
      <c r="TM67" s="5"/>
      <c r="TN67" s="449">
        <f t="shared" si="447"/>
        <v>0</v>
      </c>
      <c r="TO67" s="370">
        <f t="shared" si="448"/>
        <v>0</v>
      </c>
      <c r="TP67" s="449">
        <f t="shared" si="449"/>
        <v>0</v>
      </c>
      <c r="TQ67" s="5"/>
      <c r="TR67" s="5"/>
      <c r="TS67" s="5"/>
      <c r="TT67" s="5"/>
      <c r="TU67" s="449">
        <f t="shared" si="450"/>
        <v>0</v>
      </c>
      <c r="TV67" s="370">
        <f t="shared" si="451"/>
        <v>0</v>
      </c>
      <c r="TW67" s="449">
        <f t="shared" si="452"/>
        <v>0</v>
      </c>
      <c r="TX67" s="371" t="str">
        <f t="shared" si="453"/>
        <v>PBSLKL</v>
      </c>
      <c r="TY67" s="482">
        <f t="shared" si="454"/>
        <v>0</v>
      </c>
      <c r="TZ67" s="381">
        <f t="shared" si="455"/>
        <v>0</v>
      </c>
      <c r="UA67" s="483">
        <f t="shared" si="456"/>
        <v>0</v>
      </c>
      <c r="UB67" s="371" t="str">
        <f t="shared" si="457"/>
        <v>PBSLKL</v>
      </c>
      <c r="UC67" s="449">
        <f t="shared" si="458"/>
        <v>0</v>
      </c>
      <c r="UD67" s="370">
        <f t="shared" si="459"/>
        <v>0</v>
      </c>
      <c r="UE67" s="449">
        <f t="shared" si="460"/>
        <v>0</v>
      </c>
      <c r="UF67" s="5"/>
      <c r="UG67" s="5"/>
      <c r="UH67" s="5"/>
      <c r="UI67" s="5"/>
      <c r="UJ67" s="371" t="str">
        <f t="shared" si="461"/>
        <v>PBSLKL</v>
      </c>
      <c r="UK67" s="449">
        <f t="shared" si="462"/>
        <v>0</v>
      </c>
      <c r="UL67" s="370">
        <f t="shared" si="463"/>
        <v>0</v>
      </c>
      <c r="UM67" s="449">
        <f t="shared" si="464"/>
        <v>0</v>
      </c>
      <c r="UN67" s="5"/>
      <c r="UO67" s="5"/>
      <c r="UP67" s="5"/>
      <c r="UQ67" s="5"/>
      <c r="UR67" s="371" t="str">
        <f t="shared" si="465"/>
        <v>PBSLKL</v>
      </c>
      <c r="US67" s="449">
        <f t="shared" si="466"/>
        <v>0</v>
      </c>
      <c r="UT67" s="370">
        <f t="shared" si="467"/>
        <v>0</v>
      </c>
      <c r="UU67" s="449">
        <f t="shared" si="468"/>
        <v>0</v>
      </c>
      <c r="UV67" s="5"/>
      <c r="UW67" s="5"/>
      <c r="UX67" s="5"/>
      <c r="UY67" s="5"/>
      <c r="UZ67" s="371" t="str">
        <f t="shared" si="469"/>
        <v>PBSLKL</v>
      </c>
      <c r="VA67" s="449">
        <f t="shared" si="470"/>
        <v>0</v>
      </c>
      <c r="VB67" s="370">
        <f t="shared" si="471"/>
        <v>0</v>
      </c>
      <c r="VC67" s="449">
        <f t="shared" si="472"/>
        <v>0</v>
      </c>
      <c r="VD67" s="5"/>
      <c r="VE67" s="5"/>
      <c r="VF67" s="5"/>
      <c r="VG67" s="5"/>
      <c r="VH67" s="371" t="str">
        <f t="shared" si="473"/>
        <v>PBSLKL</v>
      </c>
      <c r="VI67" s="449">
        <f t="shared" si="167"/>
        <v>0</v>
      </c>
      <c r="VJ67" s="370">
        <f t="shared" si="168"/>
        <v>0</v>
      </c>
      <c r="VK67" s="449">
        <f t="shared" si="169"/>
        <v>0</v>
      </c>
      <c r="VL67" s="5"/>
      <c r="VM67" s="5"/>
      <c r="VN67" s="5"/>
      <c r="VO67" s="5"/>
      <c r="VP67" s="371"/>
      <c r="VQ67" s="449">
        <f t="shared" si="474"/>
        <v>0</v>
      </c>
      <c r="VR67" s="370">
        <f t="shared" si="475"/>
        <v>0</v>
      </c>
      <c r="VS67" s="449">
        <f t="shared" si="476"/>
        <v>0</v>
      </c>
      <c r="VT67" s="5"/>
      <c r="VU67" s="5"/>
      <c r="VV67" s="5"/>
      <c r="VW67" s="5"/>
      <c r="VX67" s="449">
        <f t="shared" si="477"/>
        <v>0</v>
      </c>
      <c r="VY67" s="370">
        <f t="shared" si="478"/>
        <v>0</v>
      </c>
      <c r="VZ67" s="449">
        <f t="shared" si="479"/>
        <v>0</v>
      </c>
      <c r="WA67" s="371" t="str">
        <f t="shared" si="480"/>
        <v>PBSLKL</v>
      </c>
      <c r="WB67" s="482">
        <f t="shared" si="481"/>
        <v>0</v>
      </c>
      <c r="WC67" s="381">
        <f t="shared" si="482"/>
        <v>0</v>
      </c>
      <c r="WD67" s="483">
        <f t="shared" si="483"/>
        <v>0</v>
      </c>
      <c r="WE67" s="371" t="str">
        <f t="shared" si="484"/>
        <v>PBSLKL</v>
      </c>
      <c r="WF67" s="449">
        <f t="shared" si="485"/>
        <v>0</v>
      </c>
      <c r="WG67" s="370">
        <f t="shared" si="486"/>
        <v>0</v>
      </c>
      <c r="WH67" s="449">
        <f t="shared" si="487"/>
        <v>0</v>
      </c>
      <c r="WI67" s="5"/>
      <c r="WJ67" s="5"/>
      <c r="WK67" s="5"/>
      <c r="WL67" s="5"/>
      <c r="WM67" s="371" t="str">
        <f t="shared" si="488"/>
        <v>PBSLKL</v>
      </c>
      <c r="WN67" s="449">
        <f t="shared" si="489"/>
        <v>0</v>
      </c>
      <c r="WO67" s="370">
        <f t="shared" si="490"/>
        <v>0</v>
      </c>
      <c r="WP67" s="449">
        <f t="shared" si="491"/>
        <v>0</v>
      </c>
      <c r="WQ67" s="5"/>
      <c r="WR67" s="5"/>
      <c r="WS67" s="5"/>
      <c r="WT67" s="5"/>
      <c r="WU67" s="371" t="str">
        <f t="shared" si="492"/>
        <v>PBSLKL</v>
      </c>
      <c r="WV67" s="449">
        <f t="shared" si="493"/>
        <v>0</v>
      </c>
      <c r="WW67" s="370">
        <f t="shared" si="494"/>
        <v>0</v>
      </c>
      <c r="WX67" s="449">
        <f t="shared" si="495"/>
        <v>0</v>
      </c>
      <c r="WY67" s="5"/>
      <c r="WZ67" s="5"/>
      <c r="XA67" s="5"/>
      <c r="XB67" s="5"/>
      <c r="XC67" s="371" t="str">
        <f t="shared" si="496"/>
        <v>PBSLKL</v>
      </c>
      <c r="XD67" s="16">
        <f t="shared" si="497"/>
        <v>0</v>
      </c>
      <c r="XE67" s="16">
        <f t="shared" si="498"/>
        <v>0</v>
      </c>
      <c r="XF67" s="16">
        <f t="shared" si="499"/>
        <v>0</v>
      </c>
    </row>
    <row r="68" spans="1:630" outlineLevel="2" x14ac:dyDescent="0.25">
      <c r="A68" s="5"/>
      <c r="B68" s="5" t="s">
        <v>1856</v>
      </c>
      <c r="C68" s="5" t="s">
        <v>2002</v>
      </c>
      <c r="D68" s="5" t="s">
        <v>1842</v>
      </c>
      <c r="E68" s="203" t="str">
        <f t="shared" si="170"/>
        <v>PBSLKJ</v>
      </c>
      <c r="F68" s="5">
        <f t="shared" si="171"/>
        <v>0</v>
      </c>
      <c r="G68" s="34">
        <f t="shared" si="172"/>
        <v>0</v>
      </c>
      <c r="H68" s="5">
        <f t="shared" si="173"/>
        <v>0</v>
      </c>
      <c r="I68" s="5"/>
      <c r="J68" s="5"/>
      <c r="K68" s="5"/>
      <c r="L68" s="5"/>
      <c r="M68" s="371" t="str">
        <f t="shared" si="174"/>
        <v>PBSLKJ</v>
      </c>
      <c r="N68" s="449">
        <f>SUMIF(N$18:N$52,$B68,T$18:T$52)-O68</f>
        <v>0</v>
      </c>
      <c r="O68" s="370">
        <f t="shared" si="176"/>
        <v>0</v>
      </c>
      <c r="P68" s="449">
        <f t="shared" si="177"/>
        <v>0</v>
      </c>
      <c r="Q68" s="5"/>
      <c r="R68" s="5"/>
      <c r="S68" s="5"/>
      <c r="T68" s="5"/>
      <c r="U68" s="371" t="str">
        <f t="shared" si="178"/>
        <v>PBSLKJ</v>
      </c>
      <c r="V68" s="449">
        <f t="shared" si="179"/>
        <v>0</v>
      </c>
      <c r="W68" s="370">
        <f t="shared" si="180"/>
        <v>0</v>
      </c>
      <c r="X68" s="449">
        <f t="shared" si="181"/>
        <v>0</v>
      </c>
      <c r="Y68" s="5"/>
      <c r="Z68" s="5"/>
      <c r="AA68" s="5"/>
      <c r="AB68" s="5"/>
      <c r="AC68" s="371" t="str">
        <f t="shared" si="182"/>
        <v>PBSLKJ</v>
      </c>
      <c r="AD68" s="449">
        <f t="shared" si="183"/>
        <v>0</v>
      </c>
      <c r="AE68" s="370">
        <f t="shared" si="184"/>
        <v>0</v>
      </c>
      <c r="AF68" s="449">
        <f t="shared" si="185"/>
        <v>0</v>
      </c>
      <c r="AG68" s="5"/>
      <c r="AH68" s="5"/>
      <c r="AI68" s="5"/>
      <c r="AJ68" s="5"/>
      <c r="AK68" s="371"/>
      <c r="AL68" s="449">
        <f t="shared" si="186"/>
        <v>0</v>
      </c>
      <c r="AM68" s="370">
        <f t="shared" si="187"/>
        <v>0</v>
      </c>
      <c r="AN68" s="449">
        <f t="shared" si="188"/>
        <v>0</v>
      </c>
      <c r="AO68" s="5"/>
      <c r="AP68" s="5"/>
      <c r="AQ68" s="5"/>
      <c r="AR68" s="5"/>
      <c r="AS68" s="449">
        <f t="shared" si="189"/>
        <v>0</v>
      </c>
      <c r="AT68" s="370">
        <f t="shared" si="190"/>
        <v>0</v>
      </c>
      <c r="AU68" s="449">
        <f t="shared" si="191"/>
        <v>0</v>
      </c>
      <c r="AV68" s="371" t="str">
        <f t="shared" si="192"/>
        <v>PBSLKJ</v>
      </c>
      <c r="AW68" s="482">
        <f t="shared" si="193"/>
        <v>0</v>
      </c>
      <c r="AX68" s="381">
        <f t="shared" si="194"/>
        <v>0</v>
      </c>
      <c r="AY68" s="483">
        <f t="shared" si="195"/>
        <v>0</v>
      </c>
      <c r="AZ68" s="371"/>
      <c r="BA68" s="449">
        <f t="shared" si="161"/>
        <v>0</v>
      </c>
      <c r="BB68" s="370">
        <f t="shared" si="162"/>
        <v>0</v>
      </c>
      <c r="BC68" s="449">
        <f t="shared" si="163"/>
        <v>0</v>
      </c>
      <c r="BD68" s="5"/>
      <c r="BE68" s="5"/>
      <c r="BF68" s="5"/>
      <c r="BG68" s="5"/>
      <c r="BH68" s="449">
        <f t="shared" si="196"/>
        <v>0</v>
      </c>
      <c r="BI68" s="370">
        <f t="shared" si="197"/>
        <v>0</v>
      </c>
      <c r="BJ68" s="449">
        <f t="shared" si="198"/>
        <v>0</v>
      </c>
      <c r="BK68" s="371" t="str">
        <f t="shared" si="199"/>
        <v>PBSLKJ</v>
      </c>
      <c r="BL68" s="482">
        <f t="shared" si="200"/>
        <v>0</v>
      </c>
      <c r="BM68" s="381">
        <f t="shared" si="201"/>
        <v>0</v>
      </c>
      <c r="BN68" s="483">
        <f t="shared" si="202"/>
        <v>0</v>
      </c>
      <c r="BO68" s="371" t="str">
        <f t="shared" si="203"/>
        <v>PBSLKJ</v>
      </c>
      <c r="BP68" s="449">
        <f t="shared" si="204"/>
        <v>0</v>
      </c>
      <c r="BQ68" s="370">
        <f t="shared" si="205"/>
        <v>0</v>
      </c>
      <c r="BR68" s="449">
        <f t="shared" si="206"/>
        <v>0</v>
      </c>
      <c r="BS68" s="5"/>
      <c r="BT68" s="5"/>
      <c r="BU68" s="5"/>
      <c r="BV68" s="5"/>
      <c r="BW68" s="371" t="str">
        <f t="shared" si="207"/>
        <v>PBSLKJ</v>
      </c>
      <c r="BX68" s="449">
        <f t="shared" si="208"/>
        <v>0</v>
      </c>
      <c r="BY68" s="370">
        <f t="shared" si="209"/>
        <v>0</v>
      </c>
      <c r="BZ68" s="449">
        <f t="shared" si="210"/>
        <v>0</v>
      </c>
      <c r="CA68" s="5"/>
      <c r="CB68" s="5"/>
      <c r="CC68" s="5"/>
      <c r="CD68" s="5"/>
      <c r="CE68" s="371" t="str">
        <f t="shared" si="211"/>
        <v>PBSLKJ</v>
      </c>
      <c r="CF68" s="449">
        <f t="shared" si="212"/>
        <v>0</v>
      </c>
      <c r="CG68" s="370">
        <f t="shared" si="213"/>
        <v>0</v>
      </c>
      <c r="CH68" s="449">
        <f t="shared" si="214"/>
        <v>0</v>
      </c>
      <c r="CI68" s="5"/>
      <c r="CJ68" s="5"/>
      <c r="CK68" s="5"/>
      <c r="CL68" s="5"/>
      <c r="CM68" s="371" t="str">
        <f t="shared" si="215"/>
        <v>PBSLKJ</v>
      </c>
      <c r="CN68" s="449">
        <f t="shared" si="216"/>
        <v>0</v>
      </c>
      <c r="CO68" s="370">
        <f t="shared" si="217"/>
        <v>0</v>
      </c>
      <c r="CP68" s="449">
        <f t="shared" si="218"/>
        <v>0</v>
      </c>
      <c r="CQ68" s="5"/>
      <c r="CR68" s="5"/>
      <c r="CS68" s="5"/>
      <c r="CT68" s="5"/>
      <c r="CU68" s="371" t="str">
        <f t="shared" si="219"/>
        <v>PBSLKJ</v>
      </c>
      <c r="CV68" s="449">
        <f t="shared" si="220"/>
        <v>0</v>
      </c>
      <c r="CW68" s="370">
        <f t="shared" si="221"/>
        <v>0</v>
      </c>
      <c r="CX68" s="449">
        <f t="shared" si="222"/>
        <v>0</v>
      </c>
      <c r="CY68" s="5"/>
      <c r="CZ68" s="5"/>
      <c r="DA68" s="5"/>
      <c r="DB68" s="5"/>
      <c r="DC68" s="371" t="str">
        <f t="shared" si="223"/>
        <v>PBSLKJ</v>
      </c>
      <c r="DD68" s="449">
        <f t="shared" si="164"/>
        <v>0</v>
      </c>
      <c r="DE68" s="370">
        <f t="shared" si="165"/>
        <v>0</v>
      </c>
      <c r="DF68" s="449">
        <f t="shared" si="166"/>
        <v>0</v>
      </c>
      <c r="DG68" s="5"/>
      <c r="DH68" s="5"/>
      <c r="DI68" s="5"/>
      <c r="DJ68" s="5"/>
      <c r="DK68" s="371" t="str">
        <f t="shared" si="224"/>
        <v>PBSLKJ</v>
      </c>
      <c r="DL68" s="449">
        <f t="shared" si="225"/>
        <v>0</v>
      </c>
      <c r="DM68" s="370">
        <f t="shared" si="226"/>
        <v>0</v>
      </c>
      <c r="DN68" s="449">
        <f t="shared" si="227"/>
        <v>0</v>
      </c>
      <c r="DO68" s="5"/>
      <c r="DP68" s="5"/>
      <c r="DQ68" s="5"/>
      <c r="DR68" s="5"/>
      <c r="DS68" s="371" t="str">
        <f t="shared" si="228"/>
        <v>PBSLKJ</v>
      </c>
      <c r="DT68" s="449">
        <f t="shared" si="229"/>
        <v>0</v>
      </c>
      <c r="DU68" s="370">
        <f t="shared" si="230"/>
        <v>0</v>
      </c>
      <c r="DV68" s="449">
        <f t="shared" si="231"/>
        <v>0</v>
      </c>
      <c r="DW68" s="5"/>
      <c r="DX68" s="5"/>
      <c r="DY68" s="5"/>
      <c r="DZ68" s="5"/>
      <c r="EA68" s="371" t="str">
        <f t="shared" si="232"/>
        <v>PBSLKJ</v>
      </c>
      <c r="EB68" s="449">
        <f t="shared" si="233"/>
        <v>0</v>
      </c>
      <c r="EC68" s="370">
        <f t="shared" si="234"/>
        <v>0</v>
      </c>
      <c r="ED68" s="449">
        <f t="shared" si="235"/>
        <v>0</v>
      </c>
      <c r="EE68" s="5"/>
      <c r="EF68" s="5"/>
      <c r="EG68" s="5"/>
      <c r="EH68" s="5"/>
      <c r="EI68" s="371" t="str">
        <f t="shared" si="236"/>
        <v>PBSLKJ</v>
      </c>
      <c r="EJ68" s="449">
        <f t="shared" si="237"/>
        <v>0</v>
      </c>
      <c r="EK68" s="370">
        <f t="shared" si="238"/>
        <v>0</v>
      </c>
      <c r="EL68" s="449">
        <f t="shared" si="239"/>
        <v>0</v>
      </c>
      <c r="EM68" s="5"/>
      <c r="EN68" s="5"/>
      <c r="EO68" s="5"/>
      <c r="EP68" s="5"/>
      <c r="EQ68" s="371" t="str">
        <f t="shared" si="240"/>
        <v>PBSLKJ</v>
      </c>
      <c r="ER68" s="449">
        <f t="shared" si="241"/>
        <v>0</v>
      </c>
      <c r="ES68" s="370">
        <f t="shared" si="242"/>
        <v>0</v>
      </c>
      <c r="ET68" s="449">
        <f t="shared" si="243"/>
        <v>0</v>
      </c>
      <c r="EU68" s="5"/>
      <c r="EV68" s="5"/>
      <c r="EW68" s="5"/>
      <c r="EX68" s="5"/>
      <c r="EY68" s="371" t="str">
        <f t="shared" si="244"/>
        <v>PBSLKJ</v>
      </c>
      <c r="EZ68" s="449">
        <f t="shared" si="245"/>
        <v>0</v>
      </c>
      <c r="FA68" s="370">
        <f t="shared" si="246"/>
        <v>0</v>
      </c>
      <c r="FB68" s="449">
        <f t="shared" si="247"/>
        <v>0</v>
      </c>
      <c r="FC68" s="5"/>
      <c r="FD68" s="5"/>
      <c r="FE68" s="5"/>
      <c r="FF68" s="5"/>
      <c r="FG68" s="371" t="str">
        <f t="shared" si="248"/>
        <v>PBSLKJ</v>
      </c>
      <c r="FH68" s="449">
        <f t="shared" si="249"/>
        <v>0</v>
      </c>
      <c r="FI68" s="370">
        <f t="shared" si="250"/>
        <v>0</v>
      </c>
      <c r="FJ68" s="449">
        <f t="shared" si="251"/>
        <v>0</v>
      </c>
      <c r="FK68" s="5"/>
      <c r="FL68" s="5"/>
      <c r="FM68" s="5"/>
      <c r="FN68" s="5"/>
      <c r="FO68" s="371" t="str">
        <f t="shared" si="252"/>
        <v>PBSLKJ</v>
      </c>
      <c r="FP68" s="449">
        <f t="shared" si="253"/>
        <v>0</v>
      </c>
      <c r="FQ68" s="370">
        <f t="shared" si="254"/>
        <v>0</v>
      </c>
      <c r="FR68" s="449">
        <f t="shared" si="255"/>
        <v>0</v>
      </c>
      <c r="FS68" s="5"/>
      <c r="FT68" s="5"/>
      <c r="FU68" s="5"/>
      <c r="FV68" s="5"/>
      <c r="FW68" s="371"/>
      <c r="FX68" s="449">
        <f t="shared" si="256"/>
        <v>0</v>
      </c>
      <c r="FY68" s="370">
        <f t="shared" si="257"/>
        <v>0</v>
      </c>
      <c r="FZ68" s="449">
        <f t="shared" si="258"/>
        <v>0</v>
      </c>
      <c r="GA68" s="5"/>
      <c r="GB68" s="5"/>
      <c r="GC68" s="5"/>
      <c r="GD68" s="5"/>
      <c r="GE68" s="449">
        <f t="shared" si="259"/>
        <v>0</v>
      </c>
      <c r="GF68" s="370">
        <f t="shared" si="260"/>
        <v>0</v>
      </c>
      <c r="GG68" s="449">
        <f t="shared" si="261"/>
        <v>0</v>
      </c>
      <c r="GH68" s="5"/>
      <c r="GI68" s="5"/>
      <c r="GJ68" s="5"/>
      <c r="GK68" s="5"/>
      <c r="GL68" s="449">
        <f t="shared" si="262"/>
        <v>0</v>
      </c>
      <c r="GM68" s="370">
        <f t="shared" si="263"/>
        <v>0</v>
      </c>
      <c r="GN68" s="449">
        <f t="shared" si="264"/>
        <v>0</v>
      </c>
      <c r="GO68" s="5"/>
      <c r="GP68" s="5"/>
      <c r="GQ68" s="5"/>
      <c r="GR68" s="5"/>
      <c r="GS68" s="449">
        <f t="shared" si="265"/>
        <v>0</v>
      </c>
      <c r="GT68" s="370">
        <f t="shared" si="266"/>
        <v>0</v>
      </c>
      <c r="GU68" s="449">
        <f t="shared" si="267"/>
        <v>0</v>
      </c>
      <c r="GV68" s="371" t="str">
        <f t="shared" si="268"/>
        <v>PBSLKJ</v>
      </c>
      <c r="GW68" s="482">
        <f t="shared" si="269"/>
        <v>0</v>
      </c>
      <c r="GX68" s="381">
        <f t="shared" si="270"/>
        <v>0</v>
      </c>
      <c r="GY68" s="483">
        <f t="shared" si="271"/>
        <v>0</v>
      </c>
      <c r="GZ68" s="371" t="str">
        <f t="shared" si="272"/>
        <v>PBSLKJ</v>
      </c>
      <c r="HA68" s="449">
        <f t="shared" si="273"/>
        <v>0</v>
      </c>
      <c r="HB68" s="370">
        <f t="shared" si="274"/>
        <v>0</v>
      </c>
      <c r="HC68" s="449">
        <f t="shared" si="275"/>
        <v>0</v>
      </c>
      <c r="HD68" s="5"/>
      <c r="HE68" s="5"/>
      <c r="HF68" s="5"/>
      <c r="HG68" s="5"/>
      <c r="HH68" s="371" t="str">
        <f t="shared" si="276"/>
        <v>PBSLKJ</v>
      </c>
      <c r="HI68" s="449">
        <f t="shared" si="277"/>
        <v>0</v>
      </c>
      <c r="HJ68" s="370">
        <f t="shared" si="278"/>
        <v>0</v>
      </c>
      <c r="HK68" s="449">
        <f t="shared" si="279"/>
        <v>0</v>
      </c>
      <c r="HL68" s="5"/>
      <c r="HM68" s="5"/>
      <c r="HN68" s="5"/>
      <c r="HO68" s="5"/>
      <c r="HP68" s="371" t="str">
        <f t="shared" si="280"/>
        <v>PBSLKJ</v>
      </c>
      <c r="HQ68" s="449">
        <f t="shared" si="281"/>
        <v>0</v>
      </c>
      <c r="HR68" s="370">
        <f t="shared" si="282"/>
        <v>0</v>
      </c>
      <c r="HS68" s="449">
        <f t="shared" si="283"/>
        <v>0</v>
      </c>
      <c r="HT68" s="5"/>
      <c r="HU68" s="5"/>
      <c r="HV68" s="5"/>
      <c r="HW68" s="5"/>
      <c r="HX68" s="371" t="str">
        <f t="shared" si="284"/>
        <v>PBSLKJ</v>
      </c>
      <c r="HY68" s="449">
        <f t="shared" si="285"/>
        <v>0</v>
      </c>
      <c r="HZ68" s="370">
        <f t="shared" si="286"/>
        <v>0</v>
      </c>
      <c r="IA68" s="449">
        <f t="shared" si="287"/>
        <v>0</v>
      </c>
      <c r="IB68" s="5"/>
      <c r="IC68" s="5"/>
      <c r="ID68" s="5"/>
      <c r="IE68" s="5"/>
      <c r="IF68" s="371" t="str">
        <f t="shared" si="288"/>
        <v>PBSLKJ</v>
      </c>
      <c r="IG68" s="449">
        <f t="shared" si="289"/>
        <v>0</v>
      </c>
      <c r="IH68" s="370">
        <f t="shared" si="290"/>
        <v>0</v>
      </c>
      <c r="II68" s="449">
        <f t="shared" si="291"/>
        <v>0</v>
      </c>
      <c r="IJ68" s="5"/>
      <c r="IK68" s="5"/>
      <c r="IL68" s="5"/>
      <c r="IM68" s="5"/>
      <c r="IN68" s="371" t="str">
        <f t="shared" si="292"/>
        <v>PBSLKJ</v>
      </c>
      <c r="IO68" s="449">
        <f t="shared" si="293"/>
        <v>0</v>
      </c>
      <c r="IP68" s="370">
        <f t="shared" si="294"/>
        <v>0</v>
      </c>
      <c r="IQ68" s="449">
        <f t="shared" si="295"/>
        <v>0</v>
      </c>
      <c r="IR68" s="5"/>
      <c r="IS68" s="5"/>
      <c r="IT68" s="5"/>
      <c r="IU68" s="5"/>
      <c r="IV68" s="371" t="str">
        <f t="shared" si="296"/>
        <v>PBSLKJ</v>
      </c>
      <c r="IW68" s="449">
        <f t="shared" si="297"/>
        <v>0</v>
      </c>
      <c r="IX68" s="370">
        <f t="shared" si="298"/>
        <v>0</v>
      </c>
      <c r="IY68" s="449">
        <f t="shared" si="299"/>
        <v>0</v>
      </c>
      <c r="IZ68" s="5"/>
      <c r="JA68" s="5"/>
      <c r="JB68" s="5"/>
      <c r="JC68" s="5"/>
      <c r="JD68" s="371" t="str">
        <f t="shared" si="300"/>
        <v>PBSLKJ</v>
      </c>
      <c r="JE68" s="449">
        <f t="shared" si="301"/>
        <v>0</v>
      </c>
      <c r="JF68" s="370">
        <f t="shared" si="302"/>
        <v>0</v>
      </c>
      <c r="JG68" s="449">
        <f t="shared" si="303"/>
        <v>0</v>
      </c>
      <c r="JH68" s="5"/>
      <c r="JI68" s="5"/>
      <c r="JJ68" s="5"/>
      <c r="JK68" s="5"/>
      <c r="JL68" s="371" t="str">
        <f t="shared" si="304"/>
        <v>PBSLKJ</v>
      </c>
      <c r="JM68" s="449">
        <f t="shared" si="305"/>
        <v>0</v>
      </c>
      <c r="JN68" s="370">
        <f t="shared" si="306"/>
        <v>0</v>
      </c>
      <c r="JO68" s="449">
        <f t="shared" si="307"/>
        <v>0</v>
      </c>
      <c r="JP68" s="5"/>
      <c r="JQ68" s="5"/>
      <c r="JR68" s="5"/>
      <c r="JS68" s="5"/>
      <c r="JT68" s="371" t="str">
        <f t="shared" si="308"/>
        <v>PBSLKJ</v>
      </c>
      <c r="JU68" s="449">
        <f t="shared" si="309"/>
        <v>0</v>
      </c>
      <c r="JV68" s="370">
        <f t="shared" si="310"/>
        <v>0</v>
      </c>
      <c r="JW68" s="449">
        <f t="shared" si="311"/>
        <v>0</v>
      </c>
      <c r="JX68" s="5"/>
      <c r="JY68" s="5"/>
      <c r="JZ68" s="5"/>
      <c r="KA68" s="5"/>
      <c r="KB68" s="371"/>
      <c r="KC68" s="449">
        <f t="shared" si="312"/>
        <v>0</v>
      </c>
      <c r="KD68" s="370">
        <f t="shared" si="313"/>
        <v>0</v>
      </c>
      <c r="KE68" s="449">
        <f t="shared" si="314"/>
        <v>0</v>
      </c>
      <c r="KF68" s="5"/>
      <c r="KG68" s="5"/>
      <c r="KH68" s="5"/>
      <c r="KI68" s="5"/>
      <c r="KJ68" s="449">
        <f t="shared" si="315"/>
        <v>0</v>
      </c>
      <c r="KK68" s="370">
        <f t="shared" si="316"/>
        <v>0</v>
      </c>
      <c r="KL68" s="449">
        <f t="shared" si="317"/>
        <v>0</v>
      </c>
      <c r="KM68" s="5"/>
      <c r="KN68" s="5"/>
      <c r="KO68" s="5"/>
      <c r="KP68" s="5"/>
      <c r="KQ68" s="449">
        <f t="shared" si="318"/>
        <v>0</v>
      </c>
      <c r="KR68" s="370">
        <f t="shared" si="319"/>
        <v>0</v>
      </c>
      <c r="KS68" s="449">
        <f t="shared" si="320"/>
        <v>0</v>
      </c>
      <c r="KT68" s="5"/>
      <c r="KU68" s="5"/>
      <c r="KV68" s="5"/>
      <c r="KW68" s="5"/>
      <c r="KX68" s="449">
        <f t="shared" si="321"/>
        <v>0</v>
      </c>
      <c r="KY68" s="370">
        <f t="shared" si="322"/>
        <v>0</v>
      </c>
      <c r="KZ68" s="449">
        <f t="shared" si="323"/>
        <v>0</v>
      </c>
      <c r="LA68" s="5"/>
      <c r="LB68" s="5"/>
      <c r="LC68" s="5"/>
      <c r="LD68" s="5"/>
      <c r="LE68" s="449">
        <f t="shared" si="324"/>
        <v>0</v>
      </c>
      <c r="LF68" s="370">
        <f t="shared" si="325"/>
        <v>0</v>
      </c>
      <c r="LG68" s="449">
        <f t="shared" si="326"/>
        <v>0</v>
      </c>
      <c r="LH68" s="5"/>
      <c r="LI68" s="5"/>
      <c r="LJ68" s="5"/>
      <c r="LK68" s="5"/>
      <c r="LL68" s="449">
        <f t="shared" si="327"/>
        <v>0</v>
      </c>
      <c r="LM68" s="370">
        <f t="shared" si="328"/>
        <v>0</v>
      </c>
      <c r="LN68" s="449">
        <f t="shared" si="329"/>
        <v>0</v>
      </c>
      <c r="LO68" s="5"/>
      <c r="LP68" s="5"/>
      <c r="LQ68" s="5"/>
      <c r="LR68" s="5"/>
      <c r="LS68" s="449">
        <f t="shared" si="330"/>
        <v>0</v>
      </c>
      <c r="LT68" s="370">
        <f t="shared" si="331"/>
        <v>0</v>
      </c>
      <c r="LU68" s="449">
        <f t="shared" si="332"/>
        <v>0</v>
      </c>
      <c r="LV68" s="5"/>
      <c r="LW68" s="5"/>
      <c r="LX68" s="5"/>
      <c r="LY68" s="5"/>
      <c r="LZ68" s="449">
        <f t="shared" si="333"/>
        <v>0</v>
      </c>
      <c r="MA68" s="370">
        <f t="shared" si="334"/>
        <v>0</v>
      </c>
      <c r="MB68" s="449">
        <f t="shared" si="335"/>
        <v>0</v>
      </c>
      <c r="MC68" s="371" t="str">
        <f t="shared" si="336"/>
        <v>PBSLKJ</v>
      </c>
      <c r="MD68" s="482">
        <f t="shared" si="337"/>
        <v>0</v>
      </c>
      <c r="ME68" s="381">
        <f t="shared" si="338"/>
        <v>0</v>
      </c>
      <c r="MF68" s="483">
        <f t="shared" si="339"/>
        <v>0</v>
      </c>
      <c r="MG68" s="371" t="str">
        <f t="shared" si="340"/>
        <v>PBSLKJ</v>
      </c>
      <c r="MH68" s="449">
        <f t="shared" si="341"/>
        <v>0</v>
      </c>
      <c r="MI68" s="370">
        <f t="shared" si="342"/>
        <v>0</v>
      </c>
      <c r="MJ68" s="449">
        <f t="shared" si="343"/>
        <v>0</v>
      </c>
      <c r="MK68" s="5"/>
      <c r="ML68" s="5"/>
      <c r="MM68" s="5"/>
      <c r="MN68" s="5"/>
      <c r="MO68" s="449">
        <f t="shared" si="344"/>
        <v>0</v>
      </c>
      <c r="MP68" s="370">
        <f t="shared" si="345"/>
        <v>0</v>
      </c>
      <c r="MQ68" s="449">
        <f t="shared" si="346"/>
        <v>0</v>
      </c>
      <c r="MR68" s="371" t="str">
        <f t="shared" si="347"/>
        <v>PBSLKJ</v>
      </c>
      <c r="MS68" s="482">
        <f t="shared" si="348"/>
        <v>0</v>
      </c>
      <c r="MT68" s="381">
        <f t="shared" si="349"/>
        <v>0</v>
      </c>
      <c r="MU68" s="483">
        <f t="shared" si="350"/>
        <v>0</v>
      </c>
      <c r="MV68" s="371" t="str">
        <f t="shared" si="351"/>
        <v>PBSLKJ</v>
      </c>
      <c r="MW68" s="449">
        <f t="shared" si="352"/>
        <v>0</v>
      </c>
      <c r="MX68" s="370">
        <f t="shared" si="353"/>
        <v>0</v>
      </c>
      <c r="MY68" s="449">
        <f t="shared" si="354"/>
        <v>0</v>
      </c>
      <c r="MZ68" s="5"/>
      <c r="NA68" s="5"/>
      <c r="NB68" s="5"/>
      <c r="NC68" s="5"/>
      <c r="ND68" s="371" t="str">
        <f t="shared" si="355"/>
        <v>PBSLKJ</v>
      </c>
      <c r="NE68" s="449">
        <f t="shared" si="356"/>
        <v>0</v>
      </c>
      <c r="NF68" s="370">
        <f t="shared" si="357"/>
        <v>0</v>
      </c>
      <c r="NG68" s="449">
        <f t="shared" si="358"/>
        <v>0</v>
      </c>
      <c r="NH68" s="5"/>
      <c r="NI68" s="5"/>
      <c r="NJ68" s="5"/>
      <c r="NK68" s="5"/>
      <c r="NL68" s="371"/>
      <c r="NM68" s="449">
        <f t="shared" si="359"/>
        <v>0</v>
      </c>
      <c r="NN68" s="370">
        <f t="shared" si="360"/>
        <v>0</v>
      </c>
      <c r="NO68" s="449">
        <f t="shared" si="361"/>
        <v>0</v>
      </c>
      <c r="NP68" s="5"/>
      <c r="NQ68" s="5"/>
      <c r="NR68" s="5"/>
      <c r="NS68" s="5"/>
      <c r="NT68" s="449">
        <f t="shared" si="362"/>
        <v>0</v>
      </c>
      <c r="NU68" s="370">
        <f t="shared" si="363"/>
        <v>0</v>
      </c>
      <c r="NV68" s="449">
        <f t="shared" si="364"/>
        <v>0</v>
      </c>
      <c r="NW68" s="371" t="str">
        <f t="shared" si="365"/>
        <v>PBSLKJ</v>
      </c>
      <c r="NX68" s="482">
        <f t="shared" si="366"/>
        <v>0</v>
      </c>
      <c r="NY68" s="381">
        <f t="shared" si="367"/>
        <v>0</v>
      </c>
      <c r="NZ68" s="483">
        <f t="shared" si="368"/>
        <v>0</v>
      </c>
      <c r="OA68" s="371" t="str">
        <f t="shared" si="369"/>
        <v>PBSLKJ</v>
      </c>
      <c r="OB68" s="449">
        <f t="shared" si="370"/>
        <v>0</v>
      </c>
      <c r="OC68" s="370">
        <f t="shared" si="371"/>
        <v>0</v>
      </c>
      <c r="OD68" s="449">
        <f t="shared" si="372"/>
        <v>0</v>
      </c>
      <c r="OE68" s="5"/>
      <c r="OF68" s="5"/>
      <c r="OG68" s="5"/>
      <c r="OH68" s="5"/>
      <c r="OI68" s="371" t="str">
        <f t="shared" si="373"/>
        <v>PBSLKJ</v>
      </c>
      <c r="OJ68" s="449">
        <f t="shared" si="374"/>
        <v>0</v>
      </c>
      <c r="OK68" s="370">
        <f t="shared" si="375"/>
        <v>0</v>
      </c>
      <c r="OL68" s="449">
        <f t="shared" si="376"/>
        <v>0</v>
      </c>
      <c r="OM68" s="5"/>
      <c r="ON68" s="5"/>
      <c r="OO68" s="5"/>
      <c r="OP68" s="5"/>
      <c r="OQ68" s="371" t="str">
        <f t="shared" si="377"/>
        <v>PBSLKJ</v>
      </c>
      <c r="OR68" s="449">
        <f t="shared" si="378"/>
        <v>0</v>
      </c>
      <c r="OS68" s="370">
        <f t="shared" si="379"/>
        <v>0</v>
      </c>
      <c r="OT68" s="449">
        <f t="shared" si="380"/>
        <v>0</v>
      </c>
      <c r="OU68" s="5"/>
      <c r="OV68" s="5"/>
      <c r="OW68" s="5"/>
      <c r="OX68" s="5"/>
      <c r="OY68" s="371"/>
      <c r="OZ68" s="449">
        <f t="shared" si="381"/>
        <v>0</v>
      </c>
      <c r="PA68" s="370">
        <f t="shared" si="382"/>
        <v>0</v>
      </c>
      <c r="PB68" s="449">
        <f t="shared" si="383"/>
        <v>0</v>
      </c>
      <c r="PC68" s="5"/>
      <c r="PD68" s="5"/>
      <c r="PE68" s="5"/>
      <c r="PF68" s="5"/>
      <c r="PG68" s="449">
        <f t="shared" si="384"/>
        <v>0</v>
      </c>
      <c r="PH68" s="370">
        <f t="shared" si="385"/>
        <v>0</v>
      </c>
      <c r="PI68" s="449">
        <f t="shared" si="386"/>
        <v>0</v>
      </c>
      <c r="PJ68" s="371" t="str">
        <f t="shared" si="387"/>
        <v>PBSLKJ</v>
      </c>
      <c r="PK68" s="482">
        <f t="shared" si="388"/>
        <v>0</v>
      </c>
      <c r="PL68" s="381">
        <f t="shared" si="389"/>
        <v>0</v>
      </c>
      <c r="PM68" s="483">
        <f t="shared" si="390"/>
        <v>0</v>
      </c>
      <c r="PN68" s="371"/>
      <c r="PO68" s="449">
        <f t="shared" si="391"/>
        <v>0</v>
      </c>
      <c r="PP68" s="370">
        <f t="shared" si="392"/>
        <v>0</v>
      </c>
      <c r="PQ68" s="449">
        <f t="shared" si="393"/>
        <v>0</v>
      </c>
      <c r="PR68" s="5"/>
      <c r="PS68" s="5"/>
      <c r="PT68" s="5"/>
      <c r="PU68" s="5"/>
      <c r="PV68" s="449">
        <f t="shared" si="394"/>
        <v>0</v>
      </c>
      <c r="PW68" s="370">
        <f t="shared" si="395"/>
        <v>0</v>
      </c>
      <c r="PX68" s="449">
        <f t="shared" si="396"/>
        <v>0</v>
      </c>
      <c r="PY68" s="5"/>
      <c r="PZ68" s="5"/>
      <c r="QA68" s="5"/>
      <c r="QB68" s="5"/>
      <c r="QC68" s="449">
        <f t="shared" si="397"/>
        <v>0</v>
      </c>
      <c r="QD68" s="370">
        <f t="shared" si="398"/>
        <v>0</v>
      </c>
      <c r="QE68" s="449">
        <f t="shared" si="399"/>
        <v>0</v>
      </c>
      <c r="QF68" s="371" t="str">
        <f t="shared" si="400"/>
        <v>PBSLKJ</v>
      </c>
      <c r="QG68" s="482">
        <f t="shared" si="401"/>
        <v>0</v>
      </c>
      <c r="QH68" s="381">
        <f t="shared" si="402"/>
        <v>0</v>
      </c>
      <c r="QI68" s="483">
        <f t="shared" si="403"/>
        <v>0</v>
      </c>
      <c r="QJ68" s="371"/>
      <c r="QK68" s="449">
        <f t="shared" si="404"/>
        <v>0</v>
      </c>
      <c r="QL68" s="370">
        <f t="shared" si="405"/>
        <v>0</v>
      </c>
      <c r="QM68" s="449">
        <f t="shared" si="406"/>
        <v>0</v>
      </c>
      <c r="QN68" s="5"/>
      <c r="QO68" s="5"/>
      <c r="QP68" s="5"/>
      <c r="QQ68" s="5"/>
      <c r="QR68" s="449">
        <f t="shared" si="407"/>
        <v>0</v>
      </c>
      <c r="QS68" s="370">
        <f t="shared" si="408"/>
        <v>0</v>
      </c>
      <c r="QT68" s="449">
        <f t="shared" si="409"/>
        <v>0</v>
      </c>
      <c r="QU68" s="371" t="str">
        <f t="shared" si="410"/>
        <v>PBSLKJ</v>
      </c>
      <c r="QV68" s="482">
        <f t="shared" si="411"/>
        <v>0</v>
      </c>
      <c r="QW68" s="381">
        <f t="shared" si="412"/>
        <v>0</v>
      </c>
      <c r="QX68" s="483">
        <f t="shared" si="413"/>
        <v>0</v>
      </c>
      <c r="QY68" s="371" t="str">
        <f t="shared" si="414"/>
        <v>PBSLKJ</v>
      </c>
      <c r="QZ68" s="449">
        <f t="shared" si="415"/>
        <v>0</v>
      </c>
      <c r="RA68" s="370">
        <f t="shared" si="416"/>
        <v>0</v>
      </c>
      <c r="RB68" s="449">
        <f t="shared" si="417"/>
        <v>0</v>
      </c>
      <c r="RC68" s="5"/>
      <c r="RD68" s="5"/>
      <c r="RE68" s="5"/>
      <c r="RF68" s="5"/>
      <c r="RG68" s="371"/>
      <c r="RH68" s="449">
        <f t="shared" si="418"/>
        <v>0</v>
      </c>
      <c r="RI68" s="370">
        <f t="shared" si="419"/>
        <v>0</v>
      </c>
      <c r="RJ68" s="449">
        <f t="shared" si="420"/>
        <v>0</v>
      </c>
      <c r="RK68" s="5"/>
      <c r="RL68" s="5"/>
      <c r="RM68" s="5"/>
      <c r="RN68" s="5"/>
      <c r="RO68" s="449">
        <f t="shared" si="421"/>
        <v>0</v>
      </c>
      <c r="RP68" s="370">
        <f t="shared" si="422"/>
        <v>0</v>
      </c>
      <c r="RQ68" s="449">
        <f t="shared" si="423"/>
        <v>0</v>
      </c>
      <c r="RR68" s="371" t="str">
        <f t="shared" si="424"/>
        <v>PBSLKJ</v>
      </c>
      <c r="RS68" s="482">
        <f t="shared" si="425"/>
        <v>0</v>
      </c>
      <c r="RT68" s="381">
        <f t="shared" si="426"/>
        <v>0</v>
      </c>
      <c r="RU68" s="483">
        <f t="shared" si="427"/>
        <v>0</v>
      </c>
      <c r="RV68" s="371" t="str">
        <f t="shared" si="428"/>
        <v>PBSLKJ</v>
      </c>
      <c r="RW68" s="449">
        <f t="shared" si="429"/>
        <v>0</v>
      </c>
      <c r="RX68" s="370">
        <f t="shared" si="430"/>
        <v>0</v>
      </c>
      <c r="RY68" s="449">
        <f t="shared" si="431"/>
        <v>0</v>
      </c>
      <c r="RZ68" s="5"/>
      <c r="SA68" s="5"/>
      <c r="SB68" s="5"/>
      <c r="SC68" s="5"/>
      <c r="SD68" s="371"/>
      <c r="SE68" s="449">
        <f t="shared" si="432"/>
        <v>0</v>
      </c>
      <c r="SF68" s="370">
        <f t="shared" si="433"/>
        <v>0</v>
      </c>
      <c r="SG68" s="449">
        <f t="shared" si="434"/>
        <v>0</v>
      </c>
      <c r="SH68" s="5"/>
      <c r="SI68" s="5"/>
      <c r="SJ68" s="5"/>
      <c r="SK68" s="5"/>
      <c r="SL68" s="449">
        <f t="shared" si="435"/>
        <v>0</v>
      </c>
      <c r="SM68" s="370">
        <f t="shared" si="436"/>
        <v>0</v>
      </c>
      <c r="SN68" s="449">
        <f t="shared" si="437"/>
        <v>0</v>
      </c>
      <c r="SO68" s="5"/>
      <c r="SP68" s="5"/>
      <c r="SQ68" s="5"/>
      <c r="SR68" s="5"/>
      <c r="SS68" s="449">
        <f t="shared" si="438"/>
        <v>0</v>
      </c>
      <c r="ST68" s="370">
        <f t="shared" si="439"/>
        <v>0</v>
      </c>
      <c r="SU68" s="449">
        <f t="shared" si="440"/>
        <v>0</v>
      </c>
      <c r="SV68" s="5"/>
      <c r="SW68" s="5"/>
      <c r="SX68" s="5"/>
      <c r="SY68" s="5"/>
      <c r="SZ68" s="449">
        <f t="shared" si="441"/>
        <v>0</v>
      </c>
      <c r="TA68" s="370">
        <f t="shared" si="442"/>
        <v>0</v>
      </c>
      <c r="TB68" s="449">
        <f t="shared" si="443"/>
        <v>0</v>
      </c>
      <c r="TC68" s="5"/>
      <c r="TD68" s="5"/>
      <c r="TE68" s="5"/>
      <c r="TF68" s="5"/>
      <c r="TG68" s="449">
        <f t="shared" si="444"/>
        <v>0</v>
      </c>
      <c r="TH68" s="370">
        <f t="shared" si="445"/>
        <v>0</v>
      </c>
      <c r="TI68" s="449">
        <f t="shared" si="446"/>
        <v>0</v>
      </c>
      <c r="TJ68" s="5"/>
      <c r="TK68" s="5"/>
      <c r="TL68" s="5"/>
      <c r="TM68" s="5"/>
      <c r="TN68" s="449">
        <f t="shared" si="447"/>
        <v>0</v>
      </c>
      <c r="TO68" s="370">
        <f t="shared" si="448"/>
        <v>0</v>
      </c>
      <c r="TP68" s="449">
        <f t="shared" si="449"/>
        <v>0</v>
      </c>
      <c r="TQ68" s="5"/>
      <c r="TR68" s="5"/>
      <c r="TS68" s="5"/>
      <c r="TT68" s="5"/>
      <c r="TU68" s="449">
        <f t="shared" si="450"/>
        <v>0</v>
      </c>
      <c r="TV68" s="370">
        <f t="shared" si="451"/>
        <v>0</v>
      </c>
      <c r="TW68" s="449">
        <f t="shared" si="452"/>
        <v>0</v>
      </c>
      <c r="TX68" s="371" t="str">
        <f t="shared" si="453"/>
        <v>PBSLKJ</v>
      </c>
      <c r="TY68" s="482">
        <f t="shared" si="454"/>
        <v>0</v>
      </c>
      <c r="TZ68" s="381">
        <f t="shared" si="455"/>
        <v>0</v>
      </c>
      <c r="UA68" s="483">
        <f t="shared" si="456"/>
        <v>0</v>
      </c>
      <c r="UB68" s="371" t="str">
        <f t="shared" si="457"/>
        <v>PBSLKJ</v>
      </c>
      <c r="UC68" s="449">
        <f t="shared" si="458"/>
        <v>0</v>
      </c>
      <c r="UD68" s="370">
        <f t="shared" si="459"/>
        <v>0</v>
      </c>
      <c r="UE68" s="449">
        <f t="shared" si="460"/>
        <v>0</v>
      </c>
      <c r="UF68" s="5"/>
      <c r="UG68" s="5"/>
      <c r="UH68" s="5"/>
      <c r="UI68" s="5"/>
      <c r="UJ68" s="371" t="str">
        <f t="shared" si="461"/>
        <v>PBSLKJ</v>
      </c>
      <c r="UK68" s="449">
        <f t="shared" si="462"/>
        <v>0</v>
      </c>
      <c r="UL68" s="370">
        <f t="shared" si="463"/>
        <v>0</v>
      </c>
      <c r="UM68" s="449">
        <f t="shared" si="464"/>
        <v>0</v>
      </c>
      <c r="UN68" s="5"/>
      <c r="UO68" s="5"/>
      <c r="UP68" s="5"/>
      <c r="UQ68" s="5"/>
      <c r="UR68" s="371" t="str">
        <f t="shared" si="465"/>
        <v>PBSLKJ</v>
      </c>
      <c r="US68" s="449">
        <f t="shared" si="466"/>
        <v>0</v>
      </c>
      <c r="UT68" s="370">
        <f t="shared" si="467"/>
        <v>0</v>
      </c>
      <c r="UU68" s="449">
        <f t="shared" si="468"/>
        <v>0</v>
      </c>
      <c r="UV68" s="5"/>
      <c r="UW68" s="5"/>
      <c r="UX68" s="5"/>
      <c r="UY68" s="5"/>
      <c r="UZ68" s="371" t="str">
        <f t="shared" si="469"/>
        <v>PBSLKJ</v>
      </c>
      <c r="VA68" s="449">
        <f t="shared" si="470"/>
        <v>0</v>
      </c>
      <c r="VB68" s="370">
        <f t="shared" si="471"/>
        <v>0</v>
      </c>
      <c r="VC68" s="449">
        <f t="shared" si="472"/>
        <v>0</v>
      </c>
      <c r="VD68" s="5"/>
      <c r="VE68" s="5"/>
      <c r="VF68" s="5"/>
      <c r="VG68" s="5"/>
      <c r="VH68" s="371" t="str">
        <f t="shared" si="473"/>
        <v>PBSLKJ</v>
      </c>
      <c r="VI68" s="449">
        <f t="shared" si="167"/>
        <v>0</v>
      </c>
      <c r="VJ68" s="370">
        <f t="shared" si="168"/>
        <v>0</v>
      </c>
      <c r="VK68" s="449">
        <f t="shared" si="169"/>
        <v>0</v>
      </c>
      <c r="VL68" s="5"/>
      <c r="VM68" s="5"/>
      <c r="VN68" s="5"/>
      <c r="VO68" s="5"/>
      <c r="VP68" s="371"/>
      <c r="VQ68" s="449">
        <f t="shared" si="474"/>
        <v>0</v>
      </c>
      <c r="VR68" s="370">
        <f t="shared" si="475"/>
        <v>0</v>
      </c>
      <c r="VS68" s="449">
        <f t="shared" si="476"/>
        <v>0</v>
      </c>
      <c r="VT68" s="5"/>
      <c r="VU68" s="5"/>
      <c r="VV68" s="5"/>
      <c r="VW68" s="5"/>
      <c r="VX68" s="449">
        <f t="shared" si="477"/>
        <v>0</v>
      </c>
      <c r="VY68" s="370">
        <f t="shared" si="478"/>
        <v>0</v>
      </c>
      <c r="VZ68" s="449">
        <f t="shared" si="479"/>
        <v>0</v>
      </c>
      <c r="WA68" s="371" t="str">
        <f t="shared" si="480"/>
        <v>PBSLKJ</v>
      </c>
      <c r="WB68" s="482">
        <f t="shared" si="481"/>
        <v>0</v>
      </c>
      <c r="WC68" s="381">
        <f t="shared" si="482"/>
        <v>0</v>
      </c>
      <c r="WD68" s="483">
        <f t="shared" si="483"/>
        <v>0</v>
      </c>
      <c r="WE68" s="371" t="str">
        <f t="shared" si="484"/>
        <v>PBSLKJ</v>
      </c>
      <c r="WF68" s="449">
        <f t="shared" si="485"/>
        <v>0</v>
      </c>
      <c r="WG68" s="370">
        <f t="shared" si="486"/>
        <v>0</v>
      </c>
      <c r="WH68" s="449">
        <f t="shared" si="487"/>
        <v>0</v>
      </c>
      <c r="WI68" s="5"/>
      <c r="WJ68" s="5"/>
      <c r="WK68" s="5"/>
      <c r="WL68" s="5"/>
      <c r="WM68" s="371" t="str">
        <f t="shared" si="488"/>
        <v>PBSLKJ</v>
      </c>
      <c r="WN68" s="449">
        <f t="shared" si="489"/>
        <v>0</v>
      </c>
      <c r="WO68" s="370">
        <f t="shared" si="490"/>
        <v>0</v>
      </c>
      <c r="WP68" s="449">
        <f t="shared" si="491"/>
        <v>0</v>
      </c>
      <c r="WQ68" s="5"/>
      <c r="WR68" s="5"/>
      <c r="WS68" s="5"/>
      <c r="WT68" s="5"/>
      <c r="WU68" s="371" t="str">
        <f t="shared" si="492"/>
        <v>PBSLKJ</v>
      </c>
      <c r="WV68" s="449">
        <f t="shared" si="493"/>
        <v>0</v>
      </c>
      <c r="WW68" s="370">
        <f t="shared" si="494"/>
        <v>0</v>
      </c>
      <c r="WX68" s="449">
        <f t="shared" si="495"/>
        <v>0</v>
      </c>
      <c r="WY68" s="5"/>
      <c r="WZ68" s="5"/>
      <c r="XA68" s="5"/>
      <c r="XB68" s="5"/>
      <c r="XC68" s="371" t="str">
        <f t="shared" si="496"/>
        <v>PBSLKJ</v>
      </c>
      <c r="XD68" s="16">
        <f t="shared" si="497"/>
        <v>0</v>
      </c>
      <c r="XE68" s="16">
        <f t="shared" si="498"/>
        <v>0</v>
      </c>
      <c r="XF68" s="16">
        <f t="shared" si="499"/>
        <v>0</v>
      </c>
    </row>
    <row r="69" spans="1:630" outlineLevel="2" x14ac:dyDescent="0.25">
      <c r="A69" s="5"/>
      <c r="B69" s="5" t="s">
        <v>1857</v>
      </c>
      <c r="C69" s="5" t="s">
        <v>2003</v>
      </c>
      <c r="D69" s="5" t="s">
        <v>1849</v>
      </c>
      <c r="E69" s="203" t="str">
        <f t="shared" si="170"/>
        <v>PBSLPS</v>
      </c>
      <c r="F69" s="5">
        <f t="shared" si="171"/>
        <v>0</v>
      </c>
      <c r="G69" s="34">
        <f t="shared" si="172"/>
        <v>0</v>
      </c>
      <c r="H69" s="5">
        <f t="shared" si="173"/>
        <v>0</v>
      </c>
      <c r="I69" s="5"/>
      <c r="J69" s="5"/>
      <c r="K69" s="5"/>
      <c r="L69" s="5"/>
      <c r="M69" s="371" t="str">
        <f t="shared" si="174"/>
        <v>PBSLPS</v>
      </c>
      <c r="N69" s="449">
        <f t="shared" si="175"/>
        <v>0</v>
      </c>
      <c r="O69" s="370">
        <f t="shared" si="176"/>
        <v>0</v>
      </c>
      <c r="P69" s="449">
        <f t="shared" si="177"/>
        <v>0</v>
      </c>
      <c r="Q69" s="5"/>
      <c r="R69" s="5"/>
      <c r="S69" s="5"/>
      <c r="T69" s="5"/>
      <c r="U69" s="371" t="str">
        <f t="shared" si="178"/>
        <v>PBSLPS</v>
      </c>
      <c r="V69" s="449">
        <f t="shared" si="179"/>
        <v>0</v>
      </c>
      <c r="W69" s="370">
        <f t="shared" si="180"/>
        <v>0</v>
      </c>
      <c r="X69" s="449">
        <f t="shared" si="181"/>
        <v>0</v>
      </c>
      <c r="Y69" s="5"/>
      <c r="Z69" s="5"/>
      <c r="AA69" s="5"/>
      <c r="AB69" s="5"/>
      <c r="AC69" s="371" t="str">
        <f t="shared" si="182"/>
        <v>PBSLPS</v>
      </c>
      <c r="AD69" s="449">
        <f t="shared" si="183"/>
        <v>0</v>
      </c>
      <c r="AE69" s="370">
        <f t="shared" si="184"/>
        <v>0</v>
      </c>
      <c r="AF69" s="449">
        <f t="shared" si="185"/>
        <v>0</v>
      </c>
      <c r="AG69" s="5"/>
      <c r="AH69" s="5"/>
      <c r="AI69" s="5"/>
      <c r="AJ69" s="5"/>
      <c r="AK69" s="371"/>
      <c r="AL69" s="449">
        <f t="shared" si="186"/>
        <v>0</v>
      </c>
      <c r="AM69" s="370">
        <f t="shared" si="187"/>
        <v>0</v>
      </c>
      <c r="AN69" s="449">
        <f t="shared" si="188"/>
        <v>0</v>
      </c>
      <c r="AO69" s="5"/>
      <c r="AP69" s="5"/>
      <c r="AQ69" s="5"/>
      <c r="AR69" s="5"/>
      <c r="AS69" s="449">
        <f t="shared" si="189"/>
        <v>0</v>
      </c>
      <c r="AT69" s="370">
        <f t="shared" si="190"/>
        <v>0</v>
      </c>
      <c r="AU69" s="449">
        <f t="shared" si="191"/>
        <v>0</v>
      </c>
      <c r="AV69" s="371" t="str">
        <f t="shared" si="192"/>
        <v>PBSLPS</v>
      </c>
      <c r="AW69" s="482">
        <f t="shared" si="193"/>
        <v>0</v>
      </c>
      <c r="AX69" s="381">
        <f t="shared" si="194"/>
        <v>0</v>
      </c>
      <c r="AY69" s="483">
        <f t="shared" si="195"/>
        <v>0</v>
      </c>
      <c r="AZ69" s="371"/>
      <c r="BA69" s="449">
        <f t="shared" si="161"/>
        <v>0</v>
      </c>
      <c r="BB69" s="370">
        <f t="shared" si="162"/>
        <v>0</v>
      </c>
      <c r="BC69" s="449">
        <f t="shared" si="163"/>
        <v>0</v>
      </c>
      <c r="BD69" s="5"/>
      <c r="BE69" s="5"/>
      <c r="BF69" s="5"/>
      <c r="BG69" s="5"/>
      <c r="BH69" s="449">
        <f t="shared" si="196"/>
        <v>0</v>
      </c>
      <c r="BI69" s="370">
        <f t="shared" si="197"/>
        <v>0</v>
      </c>
      <c r="BJ69" s="449">
        <f t="shared" si="198"/>
        <v>0</v>
      </c>
      <c r="BK69" s="371" t="str">
        <f t="shared" si="199"/>
        <v>PBSLPS</v>
      </c>
      <c r="BL69" s="482">
        <f t="shared" si="200"/>
        <v>0</v>
      </c>
      <c r="BM69" s="381">
        <f t="shared" si="201"/>
        <v>0</v>
      </c>
      <c r="BN69" s="483">
        <f t="shared" si="202"/>
        <v>0</v>
      </c>
      <c r="BO69" s="371" t="str">
        <f t="shared" si="203"/>
        <v>PBSLPS</v>
      </c>
      <c r="BP69" s="449">
        <f t="shared" si="204"/>
        <v>0</v>
      </c>
      <c r="BQ69" s="370">
        <f t="shared" si="205"/>
        <v>0</v>
      </c>
      <c r="BR69" s="449">
        <f t="shared" si="206"/>
        <v>0</v>
      </c>
      <c r="BS69" s="5"/>
      <c r="BT69" s="5"/>
      <c r="BU69" s="5"/>
      <c r="BV69" s="5"/>
      <c r="BW69" s="371" t="str">
        <f t="shared" si="207"/>
        <v>PBSLPS</v>
      </c>
      <c r="BX69" s="449">
        <f t="shared" si="208"/>
        <v>0</v>
      </c>
      <c r="BY69" s="370">
        <f t="shared" si="209"/>
        <v>0</v>
      </c>
      <c r="BZ69" s="449">
        <f t="shared" si="210"/>
        <v>0</v>
      </c>
      <c r="CA69" s="5"/>
      <c r="CB69" s="5"/>
      <c r="CC69" s="5"/>
      <c r="CD69" s="5"/>
      <c r="CE69" s="371" t="str">
        <f t="shared" si="211"/>
        <v>PBSLPS</v>
      </c>
      <c r="CF69" s="449">
        <f t="shared" si="212"/>
        <v>0</v>
      </c>
      <c r="CG69" s="370">
        <f t="shared" si="213"/>
        <v>0</v>
      </c>
      <c r="CH69" s="449">
        <f t="shared" si="214"/>
        <v>0</v>
      </c>
      <c r="CI69" s="5"/>
      <c r="CJ69" s="5"/>
      <c r="CK69" s="5"/>
      <c r="CL69" s="5"/>
      <c r="CM69" s="371" t="str">
        <f t="shared" si="215"/>
        <v>PBSLPS</v>
      </c>
      <c r="CN69" s="449">
        <f t="shared" si="216"/>
        <v>0</v>
      </c>
      <c r="CO69" s="370">
        <f t="shared" si="217"/>
        <v>0</v>
      </c>
      <c r="CP69" s="449">
        <f t="shared" si="218"/>
        <v>0</v>
      </c>
      <c r="CQ69" s="5"/>
      <c r="CR69" s="5"/>
      <c r="CS69" s="5"/>
      <c r="CT69" s="5"/>
      <c r="CU69" s="371" t="str">
        <f t="shared" si="219"/>
        <v>PBSLPS</v>
      </c>
      <c r="CV69" s="449">
        <f t="shared" si="220"/>
        <v>0</v>
      </c>
      <c r="CW69" s="370">
        <f t="shared" si="221"/>
        <v>0</v>
      </c>
      <c r="CX69" s="449">
        <f t="shared" si="222"/>
        <v>0</v>
      </c>
      <c r="CY69" s="5"/>
      <c r="CZ69" s="5"/>
      <c r="DA69" s="5"/>
      <c r="DB69" s="5"/>
      <c r="DC69" s="371" t="str">
        <f t="shared" si="223"/>
        <v>PBSLPS</v>
      </c>
      <c r="DD69" s="449">
        <f t="shared" si="164"/>
        <v>0</v>
      </c>
      <c r="DE69" s="370">
        <f t="shared" si="165"/>
        <v>0</v>
      </c>
      <c r="DF69" s="449">
        <f t="shared" si="166"/>
        <v>0</v>
      </c>
      <c r="DG69" s="5"/>
      <c r="DH69" s="5"/>
      <c r="DI69" s="5"/>
      <c r="DJ69" s="5"/>
      <c r="DK69" s="371" t="str">
        <f t="shared" si="224"/>
        <v>PBSLPS</v>
      </c>
      <c r="DL69" s="449">
        <f t="shared" si="225"/>
        <v>0</v>
      </c>
      <c r="DM69" s="370">
        <f t="shared" si="226"/>
        <v>0</v>
      </c>
      <c r="DN69" s="449">
        <f t="shared" si="227"/>
        <v>0</v>
      </c>
      <c r="DO69" s="5"/>
      <c r="DP69" s="5"/>
      <c r="DQ69" s="5"/>
      <c r="DR69" s="5"/>
      <c r="DS69" s="371" t="str">
        <f t="shared" si="228"/>
        <v>PBSLPS</v>
      </c>
      <c r="DT69" s="449">
        <f t="shared" si="229"/>
        <v>0</v>
      </c>
      <c r="DU69" s="370">
        <f t="shared" si="230"/>
        <v>0</v>
      </c>
      <c r="DV69" s="449">
        <f t="shared" si="231"/>
        <v>0</v>
      </c>
      <c r="DW69" s="5"/>
      <c r="DX69" s="5"/>
      <c r="DY69" s="5"/>
      <c r="DZ69" s="5"/>
      <c r="EA69" s="371" t="str">
        <f t="shared" si="232"/>
        <v>PBSLPS</v>
      </c>
      <c r="EB69" s="449">
        <f t="shared" si="233"/>
        <v>0</v>
      </c>
      <c r="EC69" s="370">
        <f t="shared" si="234"/>
        <v>0</v>
      </c>
      <c r="ED69" s="449">
        <f t="shared" si="235"/>
        <v>0</v>
      </c>
      <c r="EE69" s="5"/>
      <c r="EF69" s="5"/>
      <c r="EG69" s="5"/>
      <c r="EH69" s="5"/>
      <c r="EI69" s="371" t="str">
        <f t="shared" si="236"/>
        <v>PBSLPS</v>
      </c>
      <c r="EJ69" s="449">
        <f t="shared" si="237"/>
        <v>0</v>
      </c>
      <c r="EK69" s="370">
        <f t="shared" si="238"/>
        <v>0</v>
      </c>
      <c r="EL69" s="449">
        <f t="shared" si="239"/>
        <v>0</v>
      </c>
      <c r="EM69" s="5"/>
      <c r="EN69" s="5"/>
      <c r="EO69" s="5"/>
      <c r="EP69" s="5"/>
      <c r="EQ69" s="371" t="str">
        <f t="shared" si="240"/>
        <v>PBSLPS</v>
      </c>
      <c r="ER69" s="449">
        <f t="shared" si="241"/>
        <v>0</v>
      </c>
      <c r="ES69" s="370">
        <f t="shared" si="242"/>
        <v>0</v>
      </c>
      <c r="ET69" s="449">
        <f t="shared" si="243"/>
        <v>0</v>
      </c>
      <c r="EU69" s="5"/>
      <c r="EV69" s="5"/>
      <c r="EW69" s="5"/>
      <c r="EX69" s="5"/>
      <c r="EY69" s="371" t="str">
        <f t="shared" si="244"/>
        <v>PBSLPS</v>
      </c>
      <c r="EZ69" s="449">
        <f t="shared" si="245"/>
        <v>0</v>
      </c>
      <c r="FA69" s="370">
        <f t="shared" si="246"/>
        <v>0</v>
      </c>
      <c r="FB69" s="449">
        <f t="shared" si="247"/>
        <v>0</v>
      </c>
      <c r="FC69" s="5"/>
      <c r="FD69" s="5"/>
      <c r="FE69" s="5"/>
      <c r="FF69" s="5"/>
      <c r="FG69" s="371" t="str">
        <f t="shared" si="248"/>
        <v>PBSLPS</v>
      </c>
      <c r="FH69" s="449">
        <f t="shared" si="249"/>
        <v>0</v>
      </c>
      <c r="FI69" s="370">
        <f t="shared" si="250"/>
        <v>0</v>
      </c>
      <c r="FJ69" s="449">
        <f t="shared" si="251"/>
        <v>0</v>
      </c>
      <c r="FK69" s="5"/>
      <c r="FL69" s="5"/>
      <c r="FM69" s="5"/>
      <c r="FN69" s="5"/>
      <c r="FO69" s="371" t="str">
        <f t="shared" si="252"/>
        <v>PBSLPS</v>
      </c>
      <c r="FP69" s="449">
        <f t="shared" si="253"/>
        <v>0</v>
      </c>
      <c r="FQ69" s="370">
        <f t="shared" si="254"/>
        <v>0</v>
      </c>
      <c r="FR69" s="449">
        <f t="shared" si="255"/>
        <v>0</v>
      </c>
      <c r="FS69" s="5"/>
      <c r="FT69" s="5"/>
      <c r="FU69" s="5"/>
      <c r="FV69" s="5"/>
      <c r="FW69" s="371"/>
      <c r="FX69" s="449">
        <f t="shared" si="256"/>
        <v>0</v>
      </c>
      <c r="FY69" s="370">
        <f t="shared" si="257"/>
        <v>0</v>
      </c>
      <c r="FZ69" s="449">
        <f t="shared" si="258"/>
        <v>0</v>
      </c>
      <c r="GA69" s="5"/>
      <c r="GB69" s="5"/>
      <c r="GC69" s="5"/>
      <c r="GD69" s="5"/>
      <c r="GE69" s="449">
        <f t="shared" si="259"/>
        <v>0</v>
      </c>
      <c r="GF69" s="370">
        <f t="shared" si="260"/>
        <v>0</v>
      </c>
      <c r="GG69" s="449">
        <f t="shared" si="261"/>
        <v>0</v>
      </c>
      <c r="GH69" s="5"/>
      <c r="GI69" s="5"/>
      <c r="GJ69" s="5"/>
      <c r="GK69" s="5"/>
      <c r="GL69" s="449">
        <f t="shared" si="262"/>
        <v>0</v>
      </c>
      <c r="GM69" s="370">
        <f t="shared" si="263"/>
        <v>0</v>
      </c>
      <c r="GN69" s="449">
        <f t="shared" si="264"/>
        <v>0</v>
      </c>
      <c r="GO69" s="5"/>
      <c r="GP69" s="5"/>
      <c r="GQ69" s="5"/>
      <c r="GR69" s="5"/>
      <c r="GS69" s="449">
        <f t="shared" si="265"/>
        <v>0</v>
      </c>
      <c r="GT69" s="370">
        <f t="shared" si="266"/>
        <v>0</v>
      </c>
      <c r="GU69" s="449">
        <f t="shared" si="267"/>
        <v>0</v>
      </c>
      <c r="GV69" s="371" t="str">
        <f t="shared" si="268"/>
        <v>PBSLPS</v>
      </c>
      <c r="GW69" s="482">
        <f t="shared" si="269"/>
        <v>0</v>
      </c>
      <c r="GX69" s="381">
        <f t="shared" si="270"/>
        <v>0</v>
      </c>
      <c r="GY69" s="483">
        <f t="shared" si="271"/>
        <v>0</v>
      </c>
      <c r="GZ69" s="371" t="str">
        <f t="shared" si="272"/>
        <v>PBSLPS</v>
      </c>
      <c r="HA69" s="449">
        <f t="shared" si="273"/>
        <v>0</v>
      </c>
      <c r="HB69" s="370">
        <f t="shared" si="274"/>
        <v>0</v>
      </c>
      <c r="HC69" s="449">
        <f t="shared" si="275"/>
        <v>0</v>
      </c>
      <c r="HD69" s="5"/>
      <c r="HE69" s="5"/>
      <c r="HF69" s="5"/>
      <c r="HG69" s="5"/>
      <c r="HH69" s="371" t="str">
        <f t="shared" si="276"/>
        <v>PBSLPS</v>
      </c>
      <c r="HI69" s="449">
        <f t="shared" si="277"/>
        <v>0</v>
      </c>
      <c r="HJ69" s="370">
        <f t="shared" si="278"/>
        <v>0</v>
      </c>
      <c r="HK69" s="449">
        <f t="shared" si="279"/>
        <v>0</v>
      </c>
      <c r="HL69" s="5"/>
      <c r="HM69" s="5"/>
      <c r="HN69" s="5"/>
      <c r="HO69" s="5"/>
      <c r="HP69" s="371" t="str">
        <f t="shared" si="280"/>
        <v>PBSLPS</v>
      </c>
      <c r="HQ69" s="449">
        <f t="shared" si="281"/>
        <v>0</v>
      </c>
      <c r="HR69" s="370">
        <f t="shared" si="282"/>
        <v>0</v>
      </c>
      <c r="HS69" s="449">
        <f t="shared" si="283"/>
        <v>0</v>
      </c>
      <c r="HT69" s="5"/>
      <c r="HU69" s="5"/>
      <c r="HV69" s="5"/>
      <c r="HW69" s="5"/>
      <c r="HX69" s="371" t="str">
        <f t="shared" si="284"/>
        <v>PBSLPS</v>
      </c>
      <c r="HY69" s="449">
        <f t="shared" si="285"/>
        <v>0</v>
      </c>
      <c r="HZ69" s="370">
        <f t="shared" si="286"/>
        <v>0</v>
      </c>
      <c r="IA69" s="449">
        <f t="shared" si="287"/>
        <v>0</v>
      </c>
      <c r="IB69" s="5"/>
      <c r="IC69" s="5"/>
      <c r="ID69" s="5"/>
      <c r="IE69" s="5"/>
      <c r="IF69" s="371" t="str">
        <f t="shared" si="288"/>
        <v>PBSLPS</v>
      </c>
      <c r="IG69" s="449">
        <f t="shared" si="289"/>
        <v>0</v>
      </c>
      <c r="IH69" s="370">
        <f t="shared" si="290"/>
        <v>0</v>
      </c>
      <c r="II69" s="449">
        <f t="shared" si="291"/>
        <v>0</v>
      </c>
      <c r="IJ69" s="5"/>
      <c r="IK69" s="5"/>
      <c r="IL69" s="5"/>
      <c r="IM69" s="5"/>
      <c r="IN69" s="371" t="str">
        <f t="shared" si="292"/>
        <v>PBSLPS</v>
      </c>
      <c r="IO69" s="449">
        <f t="shared" si="293"/>
        <v>0</v>
      </c>
      <c r="IP69" s="370">
        <f t="shared" si="294"/>
        <v>0</v>
      </c>
      <c r="IQ69" s="449">
        <f t="shared" si="295"/>
        <v>0</v>
      </c>
      <c r="IR69" s="5"/>
      <c r="IS69" s="5"/>
      <c r="IT69" s="5"/>
      <c r="IU69" s="5"/>
      <c r="IV69" s="371" t="str">
        <f t="shared" si="296"/>
        <v>PBSLPS</v>
      </c>
      <c r="IW69" s="449">
        <f t="shared" si="297"/>
        <v>0</v>
      </c>
      <c r="IX69" s="370">
        <f t="shared" si="298"/>
        <v>0</v>
      </c>
      <c r="IY69" s="449">
        <f t="shared" si="299"/>
        <v>0</v>
      </c>
      <c r="IZ69" s="5"/>
      <c r="JA69" s="5"/>
      <c r="JB69" s="5"/>
      <c r="JC69" s="5"/>
      <c r="JD69" s="371" t="str">
        <f t="shared" si="300"/>
        <v>PBSLPS</v>
      </c>
      <c r="JE69" s="449">
        <f t="shared" si="301"/>
        <v>0</v>
      </c>
      <c r="JF69" s="370">
        <f t="shared" si="302"/>
        <v>0</v>
      </c>
      <c r="JG69" s="449">
        <f t="shared" si="303"/>
        <v>0</v>
      </c>
      <c r="JH69" s="5"/>
      <c r="JI69" s="5"/>
      <c r="JJ69" s="5"/>
      <c r="JK69" s="5"/>
      <c r="JL69" s="371" t="str">
        <f t="shared" si="304"/>
        <v>PBSLPS</v>
      </c>
      <c r="JM69" s="449">
        <f t="shared" si="305"/>
        <v>0</v>
      </c>
      <c r="JN69" s="370">
        <f t="shared" si="306"/>
        <v>0</v>
      </c>
      <c r="JO69" s="449">
        <f t="shared" si="307"/>
        <v>0</v>
      </c>
      <c r="JP69" s="5"/>
      <c r="JQ69" s="5"/>
      <c r="JR69" s="5"/>
      <c r="JS69" s="5"/>
      <c r="JT69" s="371" t="str">
        <f t="shared" si="308"/>
        <v>PBSLPS</v>
      </c>
      <c r="JU69" s="449">
        <f t="shared" si="309"/>
        <v>0</v>
      </c>
      <c r="JV69" s="370">
        <f t="shared" si="310"/>
        <v>0</v>
      </c>
      <c r="JW69" s="449">
        <f t="shared" si="311"/>
        <v>0</v>
      </c>
      <c r="JX69" s="5"/>
      <c r="JY69" s="5"/>
      <c r="JZ69" s="5"/>
      <c r="KA69" s="5"/>
      <c r="KB69" s="371"/>
      <c r="KC69" s="449">
        <f t="shared" si="312"/>
        <v>0</v>
      </c>
      <c r="KD69" s="370">
        <f t="shared" si="313"/>
        <v>0</v>
      </c>
      <c r="KE69" s="449">
        <f t="shared" si="314"/>
        <v>0</v>
      </c>
      <c r="KF69" s="5"/>
      <c r="KG69" s="5"/>
      <c r="KH69" s="5"/>
      <c r="KI69" s="5"/>
      <c r="KJ69" s="449">
        <f t="shared" si="315"/>
        <v>0</v>
      </c>
      <c r="KK69" s="370">
        <f t="shared" si="316"/>
        <v>0</v>
      </c>
      <c r="KL69" s="449">
        <f t="shared" si="317"/>
        <v>0</v>
      </c>
      <c r="KM69" s="5"/>
      <c r="KN69" s="5"/>
      <c r="KO69" s="5"/>
      <c r="KP69" s="5"/>
      <c r="KQ69" s="449">
        <f t="shared" si="318"/>
        <v>0</v>
      </c>
      <c r="KR69" s="370">
        <f t="shared" si="319"/>
        <v>0</v>
      </c>
      <c r="KS69" s="449">
        <f t="shared" si="320"/>
        <v>0</v>
      </c>
      <c r="KT69" s="5"/>
      <c r="KU69" s="5"/>
      <c r="KV69" s="5"/>
      <c r="KW69" s="5"/>
      <c r="KX69" s="449">
        <f t="shared" si="321"/>
        <v>0</v>
      </c>
      <c r="KY69" s="370">
        <f t="shared" si="322"/>
        <v>0</v>
      </c>
      <c r="KZ69" s="449">
        <f t="shared" si="323"/>
        <v>0</v>
      </c>
      <c r="LA69" s="5"/>
      <c r="LB69" s="5"/>
      <c r="LC69" s="5"/>
      <c r="LD69" s="5"/>
      <c r="LE69" s="449">
        <f t="shared" si="324"/>
        <v>0</v>
      </c>
      <c r="LF69" s="370">
        <f t="shared" si="325"/>
        <v>0</v>
      </c>
      <c r="LG69" s="449">
        <f t="shared" si="326"/>
        <v>0</v>
      </c>
      <c r="LH69" s="5"/>
      <c r="LI69" s="5"/>
      <c r="LJ69" s="5"/>
      <c r="LK69" s="5"/>
      <c r="LL69" s="449">
        <f t="shared" si="327"/>
        <v>0</v>
      </c>
      <c r="LM69" s="370">
        <f t="shared" si="328"/>
        <v>0</v>
      </c>
      <c r="LN69" s="449">
        <f t="shared" si="329"/>
        <v>0</v>
      </c>
      <c r="LO69" s="5"/>
      <c r="LP69" s="5"/>
      <c r="LQ69" s="5"/>
      <c r="LR69" s="5"/>
      <c r="LS69" s="449">
        <f t="shared" si="330"/>
        <v>0</v>
      </c>
      <c r="LT69" s="370">
        <f t="shared" si="331"/>
        <v>0</v>
      </c>
      <c r="LU69" s="449">
        <f t="shared" si="332"/>
        <v>0</v>
      </c>
      <c r="LV69" s="5"/>
      <c r="LW69" s="5"/>
      <c r="LX69" s="5"/>
      <c r="LY69" s="5"/>
      <c r="LZ69" s="449">
        <f t="shared" si="333"/>
        <v>0</v>
      </c>
      <c r="MA69" s="370">
        <f t="shared" si="334"/>
        <v>0</v>
      </c>
      <c r="MB69" s="449">
        <f t="shared" si="335"/>
        <v>0</v>
      </c>
      <c r="MC69" s="371" t="str">
        <f t="shared" si="336"/>
        <v>PBSLPS</v>
      </c>
      <c r="MD69" s="482">
        <f t="shared" si="337"/>
        <v>0</v>
      </c>
      <c r="ME69" s="381">
        <f t="shared" si="338"/>
        <v>0</v>
      </c>
      <c r="MF69" s="483">
        <f t="shared" si="339"/>
        <v>0</v>
      </c>
      <c r="MG69" s="371" t="str">
        <f t="shared" si="340"/>
        <v>PBSLPS</v>
      </c>
      <c r="MH69" s="449">
        <f t="shared" si="341"/>
        <v>0</v>
      </c>
      <c r="MI69" s="370">
        <f t="shared" si="342"/>
        <v>0</v>
      </c>
      <c r="MJ69" s="449">
        <f t="shared" si="343"/>
        <v>0</v>
      </c>
      <c r="MK69" s="5"/>
      <c r="ML69" s="5"/>
      <c r="MM69" s="5"/>
      <c r="MN69" s="5"/>
      <c r="MO69" s="449">
        <f t="shared" si="344"/>
        <v>0</v>
      </c>
      <c r="MP69" s="370">
        <f t="shared" si="345"/>
        <v>0</v>
      </c>
      <c r="MQ69" s="449">
        <f t="shared" si="346"/>
        <v>0</v>
      </c>
      <c r="MR69" s="371" t="str">
        <f t="shared" si="347"/>
        <v>PBSLPS</v>
      </c>
      <c r="MS69" s="482">
        <f t="shared" si="348"/>
        <v>0</v>
      </c>
      <c r="MT69" s="381">
        <f t="shared" si="349"/>
        <v>0</v>
      </c>
      <c r="MU69" s="483">
        <f t="shared" si="350"/>
        <v>0</v>
      </c>
      <c r="MV69" s="371" t="str">
        <f t="shared" si="351"/>
        <v>PBSLPS</v>
      </c>
      <c r="MW69" s="449">
        <f t="shared" si="352"/>
        <v>0</v>
      </c>
      <c r="MX69" s="370">
        <f t="shared" si="353"/>
        <v>0</v>
      </c>
      <c r="MY69" s="449">
        <f t="shared" si="354"/>
        <v>0</v>
      </c>
      <c r="MZ69" s="5"/>
      <c r="NA69" s="5"/>
      <c r="NB69" s="5"/>
      <c r="NC69" s="5"/>
      <c r="ND69" s="371" t="str">
        <f t="shared" si="355"/>
        <v>PBSLPS</v>
      </c>
      <c r="NE69" s="449">
        <f t="shared" si="356"/>
        <v>0</v>
      </c>
      <c r="NF69" s="370">
        <f t="shared" si="357"/>
        <v>0</v>
      </c>
      <c r="NG69" s="449">
        <f t="shared" si="358"/>
        <v>0</v>
      </c>
      <c r="NH69" s="5"/>
      <c r="NI69" s="5"/>
      <c r="NJ69" s="5"/>
      <c r="NK69" s="5"/>
      <c r="NL69" s="371"/>
      <c r="NM69" s="449">
        <f t="shared" si="359"/>
        <v>0</v>
      </c>
      <c r="NN69" s="370">
        <f t="shared" si="360"/>
        <v>0</v>
      </c>
      <c r="NO69" s="449">
        <f t="shared" si="361"/>
        <v>0</v>
      </c>
      <c r="NP69" s="5"/>
      <c r="NQ69" s="5"/>
      <c r="NR69" s="5"/>
      <c r="NS69" s="5"/>
      <c r="NT69" s="449">
        <f t="shared" si="362"/>
        <v>0</v>
      </c>
      <c r="NU69" s="370">
        <f t="shared" si="363"/>
        <v>0</v>
      </c>
      <c r="NV69" s="449">
        <f t="shared" si="364"/>
        <v>0</v>
      </c>
      <c r="NW69" s="371" t="str">
        <f t="shared" si="365"/>
        <v>PBSLPS</v>
      </c>
      <c r="NX69" s="482">
        <f t="shared" si="366"/>
        <v>0</v>
      </c>
      <c r="NY69" s="381">
        <f t="shared" si="367"/>
        <v>0</v>
      </c>
      <c r="NZ69" s="483">
        <f t="shared" si="368"/>
        <v>0</v>
      </c>
      <c r="OA69" s="371" t="str">
        <f t="shared" si="369"/>
        <v>PBSLPS</v>
      </c>
      <c r="OB69" s="449">
        <f t="shared" si="370"/>
        <v>0</v>
      </c>
      <c r="OC69" s="370">
        <f t="shared" si="371"/>
        <v>0</v>
      </c>
      <c r="OD69" s="449">
        <f t="shared" si="372"/>
        <v>0</v>
      </c>
      <c r="OE69" s="5"/>
      <c r="OF69" s="5"/>
      <c r="OG69" s="5"/>
      <c r="OH69" s="5"/>
      <c r="OI69" s="371" t="str">
        <f t="shared" si="373"/>
        <v>PBSLPS</v>
      </c>
      <c r="OJ69" s="449">
        <f t="shared" si="374"/>
        <v>0</v>
      </c>
      <c r="OK69" s="370">
        <f t="shared" si="375"/>
        <v>0</v>
      </c>
      <c r="OL69" s="449">
        <f t="shared" si="376"/>
        <v>0</v>
      </c>
      <c r="OM69" s="5"/>
      <c r="ON69" s="5"/>
      <c r="OO69" s="5"/>
      <c r="OP69" s="5"/>
      <c r="OQ69" s="371" t="str">
        <f t="shared" si="377"/>
        <v>PBSLPS</v>
      </c>
      <c r="OR69" s="449">
        <f t="shared" si="378"/>
        <v>0</v>
      </c>
      <c r="OS69" s="370">
        <f t="shared" si="379"/>
        <v>0</v>
      </c>
      <c r="OT69" s="449">
        <f t="shared" si="380"/>
        <v>0</v>
      </c>
      <c r="OU69" s="5"/>
      <c r="OV69" s="5"/>
      <c r="OW69" s="5"/>
      <c r="OX69" s="5"/>
      <c r="OY69" s="371"/>
      <c r="OZ69" s="449">
        <f t="shared" si="381"/>
        <v>0</v>
      </c>
      <c r="PA69" s="370">
        <f t="shared" si="382"/>
        <v>0</v>
      </c>
      <c r="PB69" s="449">
        <f t="shared" si="383"/>
        <v>0</v>
      </c>
      <c r="PC69" s="5"/>
      <c r="PD69" s="5"/>
      <c r="PE69" s="5"/>
      <c r="PF69" s="5"/>
      <c r="PG69" s="449">
        <f t="shared" si="384"/>
        <v>0</v>
      </c>
      <c r="PH69" s="370">
        <f t="shared" si="385"/>
        <v>0</v>
      </c>
      <c r="PI69" s="449">
        <f t="shared" si="386"/>
        <v>0</v>
      </c>
      <c r="PJ69" s="371" t="str">
        <f t="shared" si="387"/>
        <v>PBSLPS</v>
      </c>
      <c r="PK69" s="482">
        <f t="shared" si="388"/>
        <v>0</v>
      </c>
      <c r="PL69" s="381">
        <f t="shared" si="389"/>
        <v>0</v>
      </c>
      <c r="PM69" s="483">
        <f t="shared" si="390"/>
        <v>0</v>
      </c>
      <c r="PN69" s="371"/>
      <c r="PO69" s="449">
        <f t="shared" si="391"/>
        <v>0</v>
      </c>
      <c r="PP69" s="370">
        <f t="shared" si="392"/>
        <v>0</v>
      </c>
      <c r="PQ69" s="449">
        <f t="shared" si="393"/>
        <v>0</v>
      </c>
      <c r="PR69" s="5"/>
      <c r="PS69" s="5"/>
      <c r="PT69" s="5"/>
      <c r="PU69" s="5"/>
      <c r="PV69" s="449">
        <f t="shared" si="394"/>
        <v>31</v>
      </c>
      <c r="PW69" s="370">
        <f t="shared" si="395"/>
        <v>7</v>
      </c>
      <c r="PX69" s="449">
        <f t="shared" si="396"/>
        <v>0</v>
      </c>
      <c r="PY69" s="5"/>
      <c r="PZ69" s="5"/>
      <c r="QA69" s="5"/>
      <c r="QB69" s="5"/>
      <c r="QC69" s="449">
        <f t="shared" si="397"/>
        <v>1</v>
      </c>
      <c r="QD69" s="370">
        <f t="shared" si="398"/>
        <v>0</v>
      </c>
      <c r="QE69" s="449">
        <f t="shared" si="399"/>
        <v>0</v>
      </c>
      <c r="QF69" s="371" t="str">
        <f t="shared" si="400"/>
        <v>PBSLPS</v>
      </c>
      <c r="QG69" s="482">
        <f t="shared" si="401"/>
        <v>32</v>
      </c>
      <c r="QH69" s="381">
        <f t="shared" si="402"/>
        <v>7</v>
      </c>
      <c r="QI69" s="483">
        <f t="shared" si="403"/>
        <v>0</v>
      </c>
      <c r="QJ69" s="371"/>
      <c r="QK69" s="449">
        <f t="shared" si="404"/>
        <v>0</v>
      </c>
      <c r="QL69" s="370">
        <f t="shared" si="405"/>
        <v>0</v>
      </c>
      <c r="QM69" s="449">
        <f t="shared" si="406"/>
        <v>0</v>
      </c>
      <c r="QN69" s="5"/>
      <c r="QO69" s="5"/>
      <c r="QP69" s="5"/>
      <c r="QQ69" s="5"/>
      <c r="QR69" s="449">
        <f t="shared" si="407"/>
        <v>0</v>
      </c>
      <c r="QS69" s="370">
        <f t="shared" si="408"/>
        <v>0</v>
      </c>
      <c r="QT69" s="449">
        <f t="shared" si="409"/>
        <v>0</v>
      </c>
      <c r="QU69" s="371" t="str">
        <f t="shared" si="410"/>
        <v>PBSLPS</v>
      </c>
      <c r="QV69" s="482">
        <f t="shared" si="411"/>
        <v>0</v>
      </c>
      <c r="QW69" s="381">
        <f t="shared" si="412"/>
        <v>0</v>
      </c>
      <c r="QX69" s="483">
        <f t="shared" si="413"/>
        <v>0</v>
      </c>
      <c r="QY69" s="371" t="str">
        <f t="shared" si="414"/>
        <v>PBSLPS</v>
      </c>
      <c r="QZ69" s="449">
        <f t="shared" si="415"/>
        <v>0</v>
      </c>
      <c r="RA69" s="370">
        <f t="shared" si="416"/>
        <v>0</v>
      </c>
      <c r="RB69" s="449">
        <f t="shared" si="417"/>
        <v>0</v>
      </c>
      <c r="RC69" s="5"/>
      <c r="RD69" s="5"/>
      <c r="RE69" s="5"/>
      <c r="RF69" s="5"/>
      <c r="RG69" s="371"/>
      <c r="RH69" s="449">
        <f t="shared" si="418"/>
        <v>0</v>
      </c>
      <c r="RI69" s="370">
        <f t="shared" si="419"/>
        <v>0</v>
      </c>
      <c r="RJ69" s="449">
        <f t="shared" si="420"/>
        <v>0</v>
      </c>
      <c r="RK69" s="5"/>
      <c r="RL69" s="5"/>
      <c r="RM69" s="5"/>
      <c r="RN69" s="5"/>
      <c r="RO69" s="449">
        <f t="shared" si="421"/>
        <v>0</v>
      </c>
      <c r="RP69" s="370">
        <f t="shared" si="422"/>
        <v>0</v>
      </c>
      <c r="RQ69" s="449">
        <f t="shared" si="423"/>
        <v>0</v>
      </c>
      <c r="RR69" s="371" t="str">
        <f t="shared" si="424"/>
        <v>PBSLPS</v>
      </c>
      <c r="RS69" s="482">
        <f t="shared" si="425"/>
        <v>0</v>
      </c>
      <c r="RT69" s="381">
        <f t="shared" si="426"/>
        <v>0</v>
      </c>
      <c r="RU69" s="483">
        <f t="shared" si="427"/>
        <v>0</v>
      </c>
      <c r="RV69" s="371" t="str">
        <f t="shared" si="428"/>
        <v>PBSLPS</v>
      </c>
      <c r="RW69" s="449">
        <f t="shared" si="429"/>
        <v>0</v>
      </c>
      <c r="RX69" s="370">
        <f t="shared" si="430"/>
        <v>0</v>
      </c>
      <c r="RY69" s="449">
        <f t="shared" si="431"/>
        <v>0</v>
      </c>
      <c r="RZ69" s="5"/>
      <c r="SA69" s="5"/>
      <c r="SB69" s="5"/>
      <c r="SC69" s="5"/>
      <c r="SD69" s="371"/>
      <c r="SE69" s="449">
        <f t="shared" si="432"/>
        <v>0</v>
      </c>
      <c r="SF69" s="370">
        <f t="shared" si="433"/>
        <v>0</v>
      </c>
      <c r="SG69" s="449">
        <f t="shared" si="434"/>
        <v>0</v>
      </c>
      <c r="SH69" s="5"/>
      <c r="SI69" s="5"/>
      <c r="SJ69" s="5"/>
      <c r="SK69" s="5"/>
      <c r="SL69" s="449">
        <f t="shared" si="435"/>
        <v>0</v>
      </c>
      <c r="SM69" s="370">
        <f t="shared" si="436"/>
        <v>0</v>
      </c>
      <c r="SN69" s="449">
        <f t="shared" si="437"/>
        <v>0</v>
      </c>
      <c r="SO69" s="5"/>
      <c r="SP69" s="5"/>
      <c r="SQ69" s="5"/>
      <c r="SR69" s="5"/>
      <c r="SS69" s="449">
        <f t="shared" si="438"/>
        <v>0</v>
      </c>
      <c r="ST69" s="370">
        <f t="shared" si="439"/>
        <v>0</v>
      </c>
      <c r="SU69" s="449">
        <f t="shared" si="440"/>
        <v>0</v>
      </c>
      <c r="SV69" s="5"/>
      <c r="SW69" s="5"/>
      <c r="SX69" s="5"/>
      <c r="SY69" s="5"/>
      <c r="SZ69" s="449">
        <f t="shared" si="441"/>
        <v>0</v>
      </c>
      <c r="TA69" s="370">
        <f t="shared" si="442"/>
        <v>0</v>
      </c>
      <c r="TB69" s="449">
        <f t="shared" si="443"/>
        <v>0</v>
      </c>
      <c r="TC69" s="5"/>
      <c r="TD69" s="5"/>
      <c r="TE69" s="5"/>
      <c r="TF69" s="5"/>
      <c r="TG69" s="449">
        <f t="shared" si="444"/>
        <v>0</v>
      </c>
      <c r="TH69" s="370">
        <f t="shared" si="445"/>
        <v>0</v>
      </c>
      <c r="TI69" s="449">
        <f t="shared" si="446"/>
        <v>0</v>
      </c>
      <c r="TJ69" s="5"/>
      <c r="TK69" s="5"/>
      <c r="TL69" s="5"/>
      <c r="TM69" s="5"/>
      <c r="TN69" s="449">
        <f t="shared" si="447"/>
        <v>0</v>
      </c>
      <c r="TO69" s="370">
        <f t="shared" si="448"/>
        <v>0</v>
      </c>
      <c r="TP69" s="449">
        <f t="shared" si="449"/>
        <v>0</v>
      </c>
      <c r="TQ69" s="5"/>
      <c r="TR69" s="5"/>
      <c r="TS69" s="5"/>
      <c r="TT69" s="5"/>
      <c r="TU69" s="449">
        <f t="shared" si="450"/>
        <v>0</v>
      </c>
      <c r="TV69" s="370">
        <f t="shared" si="451"/>
        <v>0</v>
      </c>
      <c r="TW69" s="449">
        <f t="shared" si="452"/>
        <v>0</v>
      </c>
      <c r="TX69" s="371" t="str">
        <f t="shared" si="453"/>
        <v>PBSLPS</v>
      </c>
      <c r="TY69" s="482">
        <f t="shared" si="454"/>
        <v>0</v>
      </c>
      <c r="TZ69" s="381">
        <f t="shared" si="455"/>
        <v>0</v>
      </c>
      <c r="UA69" s="483">
        <f t="shared" si="456"/>
        <v>0</v>
      </c>
      <c r="UB69" s="371" t="str">
        <f t="shared" si="457"/>
        <v>PBSLPS</v>
      </c>
      <c r="UC69" s="449">
        <f t="shared" si="458"/>
        <v>0</v>
      </c>
      <c r="UD69" s="370">
        <f t="shared" si="459"/>
        <v>0</v>
      </c>
      <c r="UE69" s="449">
        <f t="shared" si="460"/>
        <v>0</v>
      </c>
      <c r="UF69" s="5"/>
      <c r="UG69" s="5"/>
      <c r="UH69" s="5"/>
      <c r="UI69" s="5"/>
      <c r="UJ69" s="371" t="str">
        <f t="shared" si="461"/>
        <v>PBSLPS</v>
      </c>
      <c r="UK69" s="449">
        <f t="shared" si="462"/>
        <v>0</v>
      </c>
      <c r="UL69" s="370">
        <f t="shared" si="463"/>
        <v>0</v>
      </c>
      <c r="UM69" s="449">
        <f t="shared" si="464"/>
        <v>0</v>
      </c>
      <c r="UN69" s="5"/>
      <c r="UO69" s="5"/>
      <c r="UP69" s="5"/>
      <c r="UQ69" s="5"/>
      <c r="UR69" s="371" t="str">
        <f t="shared" si="465"/>
        <v>PBSLPS</v>
      </c>
      <c r="US69" s="449">
        <f t="shared" si="466"/>
        <v>0</v>
      </c>
      <c r="UT69" s="370">
        <f t="shared" si="467"/>
        <v>0</v>
      </c>
      <c r="UU69" s="449">
        <f t="shared" si="468"/>
        <v>0</v>
      </c>
      <c r="UV69" s="5"/>
      <c r="UW69" s="5"/>
      <c r="UX69" s="5"/>
      <c r="UY69" s="5"/>
      <c r="UZ69" s="371" t="str">
        <f t="shared" si="469"/>
        <v>PBSLPS</v>
      </c>
      <c r="VA69" s="449">
        <f t="shared" si="470"/>
        <v>0</v>
      </c>
      <c r="VB69" s="370">
        <f t="shared" si="471"/>
        <v>0</v>
      </c>
      <c r="VC69" s="449">
        <f t="shared" si="472"/>
        <v>0</v>
      </c>
      <c r="VD69" s="5"/>
      <c r="VE69" s="5"/>
      <c r="VF69" s="5"/>
      <c r="VG69" s="5"/>
      <c r="VH69" s="371" t="str">
        <f t="shared" si="473"/>
        <v>PBSLPS</v>
      </c>
      <c r="VI69" s="449">
        <f t="shared" si="167"/>
        <v>0</v>
      </c>
      <c r="VJ69" s="370">
        <f t="shared" si="168"/>
        <v>0</v>
      </c>
      <c r="VK69" s="449">
        <f t="shared" si="169"/>
        <v>0</v>
      </c>
      <c r="VL69" s="5"/>
      <c r="VM69" s="5"/>
      <c r="VN69" s="5"/>
      <c r="VO69" s="5"/>
      <c r="VP69" s="371"/>
      <c r="VQ69" s="449">
        <f t="shared" si="474"/>
        <v>0</v>
      </c>
      <c r="VR69" s="370">
        <f t="shared" si="475"/>
        <v>0</v>
      </c>
      <c r="VS69" s="449">
        <f t="shared" si="476"/>
        <v>0</v>
      </c>
      <c r="VT69" s="5"/>
      <c r="VU69" s="5"/>
      <c r="VV69" s="5"/>
      <c r="VW69" s="5"/>
      <c r="VX69" s="449">
        <f t="shared" si="477"/>
        <v>0</v>
      </c>
      <c r="VY69" s="370">
        <f t="shared" si="478"/>
        <v>0</v>
      </c>
      <c r="VZ69" s="449">
        <f t="shared" si="479"/>
        <v>0</v>
      </c>
      <c r="WA69" s="371" t="str">
        <f t="shared" si="480"/>
        <v>PBSLPS</v>
      </c>
      <c r="WB69" s="482">
        <f t="shared" si="481"/>
        <v>0</v>
      </c>
      <c r="WC69" s="381">
        <f t="shared" si="482"/>
        <v>0</v>
      </c>
      <c r="WD69" s="483">
        <f t="shared" si="483"/>
        <v>0</v>
      </c>
      <c r="WE69" s="371" t="str">
        <f t="shared" si="484"/>
        <v>PBSLPS</v>
      </c>
      <c r="WF69" s="449">
        <f t="shared" si="485"/>
        <v>0</v>
      </c>
      <c r="WG69" s="370">
        <f t="shared" si="486"/>
        <v>0</v>
      </c>
      <c r="WH69" s="449">
        <f t="shared" si="487"/>
        <v>0</v>
      </c>
      <c r="WI69" s="5"/>
      <c r="WJ69" s="5"/>
      <c r="WK69" s="5"/>
      <c r="WL69" s="5"/>
      <c r="WM69" s="371" t="str">
        <f t="shared" si="488"/>
        <v>PBSLPS</v>
      </c>
      <c r="WN69" s="449">
        <f t="shared" si="489"/>
        <v>0</v>
      </c>
      <c r="WO69" s="370">
        <f t="shared" si="490"/>
        <v>0</v>
      </c>
      <c r="WP69" s="449">
        <f t="shared" si="491"/>
        <v>0</v>
      </c>
      <c r="WQ69" s="5"/>
      <c r="WR69" s="5"/>
      <c r="WS69" s="5"/>
      <c r="WT69" s="5"/>
      <c r="WU69" s="371" t="str">
        <f t="shared" si="492"/>
        <v>PBSLPS</v>
      </c>
      <c r="WV69" s="449">
        <f t="shared" si="493"/>
        <v>0</v>
      </c>
      <c r="WW69" s="370">
        <f t="shared" si="494"/>
        <v>0</v>
      </c>
      <c r="WX69" s="449">
        <f t="shared" si="495"/>
        <v>0</v>
      </c>
      <c r="WY69" s="5"/>
      <c r="WZ69" s="5"/>
      <c r="XA69" s="5"/>
      <c r="XB69" s="5"/>
      <c r="XC69" s="371" t="str">
        <f t="shared" si="496"/>
        <v>PBSLPS</v>
      </c>
      <c r="XD69" s="16">
        <f t="shared" si="497"/>
        <v>32</v>
      </c>
      <c r="XE69" s="16">
        <f t="shared" si="498"/>
        <v>7</v>
      </c>
      <c r="XF69" s="16">
        <f t="shared" si="499"/>
        <v>0</v>
      </c>
    </row>
    <row r="70" spans="1:630" outlineLevel="2" x14ac:dyDescent="0.25">
      <c r="A70" s="5"/>
      <c r="B70" s="5" t="s">
        <v>1858</v>
      </c>
      <c r="C70" s="5" t="s">
        <v>2004</v>
      </c>
      <c r="D70" s="5" t="s">
        <v>1846</v>
      </c>
      <c r="E70" s="203" t="str">
        <f t="shared" si="170"/>
        <v>PBSLSG</v>
      </c>
      <c r="F70" s="5">
        <f t="shared" si="171"/>
        <v>0</v>
      </c>
      <c r="G70" s="34">
        <f t="shared" si="172"/>
        <v>0</v>
      </c>
      <c r="H70" s="5">
        <f t="shared" si="173"/>
        <v>0</v>
      </c>
      <c r="I70" s="5"/>
      <c r="J70" s="5"/>
      <c r="K70" s="5"/>
      <c r="L70" s="5"/>
      <c r="M70" s="371" t="str">
        <f t="shared" si="174"/>
        <v>PBSLSG</v>
      </c>
      <c r="N70" s="449">
        <f t="shared" si="175"/>
        <v>0</v>
      </c>
      <c r="O70" s="370">
        <f t="shared" si="176"/>
        <v>0</v>
      </c>
      <c r="P70" s="449">
        <f t="shared" si="177"/>
        <v>0</v>
      </c>
      <c r="Q70" s="5"/>
      <c r="R70" s="5"/>
      <c r="S70" s="5"/>
      <c r="T70" s="5"/>
      <c r="U70" s="371" t="str">
        <f t="shared" si="178"/>
        <v>PBSLSG</v>
      </c>
      <c r="V70" s="449">
        <f t="shared" si="179"/>
        <v>0</v>
      </c>
      <c r="W70" s="370">
        <f t="shared" si="180"/>
        <v>0</v>
      </c>
      <c r="X70" s="449">
        <f t="shared" si="181"/>
        <v>0</v>
      </c>
      <c r="Y70" s="5"/>
      <c r="Z70" s="5"/>
      <c r="AA70" s="5"/>
      <c r="AB70" s="5"/>
      <c r="AC70" s="371" t="str">
        <f t="shared" si="182"/>
        <v>PBSLSG</v>
      </c>
      <c r="AD70" s="449">
        <f t="shared" si="183"/>
        <v>0</v>
      </c>
      <c r="AE70" s="370">
        <f t="shared" si="184"/>
        <v>0</v>
      </c>
      <c r="AF70" s="449">
        <f t="shared" si="185"/>
        <v>0</v>
      </c>
      <c r="AG70" s="5"/>
      <c r="AH70" s="5"/>
      <c r="AI70" s="5"/>
      <c r="AJ70" s="5"/>
      <c r="AK70" s="371"/>
      <c r="AL70" s="449">
        <f t="shared" si="186"/>
        <v>0</v>
      </c>
      <c r="AM70" s="370">
        <f t="shared" si="187"/>
        <v>0</v>
      </c>
      <c r="AN70" s="449">
        <f t="shared" si="188"/>
        <v>0</v>
      </c>
      <c r="AO70" s="5"/>
      <c r="AP70" s="5"/>
      <c r="AQ70" s="5"/>
      <c r="AR70" s="5"/>
      <c r="AS70" s="449">
        <f t="shared" si="189"/>
        <v>0</v>
      </c>
      <c r="AT70" s="370">
        <f t="shared" si="190"/>
        <v>0</v>
      </c>
      <c r="AU70" s="449">
        <f t="shared" si="191"/>
        <v>0</v>
      </c>
      <c r="AV70" s="371" t="str">
        <f t="shared" si="192"/>
        <v>PBSLSG</v>
      </c>
      <c r="AW70" s="482">
        <f t="shared" si="193"/>
        <v>0</v>
      </c>
      <c r="AX70" s="381">
        <f t="shared" si="194"/>
        <v>0</v>
      </c>
      <c r="AY70" s="483">
        <f t="shared" si="195"/>
        <v>0</v>
      </c>
      <c r="AZ70" s="371"/>
      <c r="BA70" s="449">
        <f t="shared" si="161"/>
        <v>0</v>
      </c>
      <c r="BB70" s="370">
        <f t="shared" si="162"/>
        <v>0</v>
      </c>
      <c r="BC70" s="449">
        <f t="shared" si="163"/>
        <v>0</v>
      </c>
      <c r="BD70" s="5"/>
      <c r="BE70" s="5"/>
      <c r="BF70" s="5"/>
      <c r="BG70" s="5"/>
      <c r="BH70" s="449">
        <f t="shared" si="196"/>
        <v>0</v>
      </c>
      <c r="BI70" s="370">
        <f t="shared" si="197"/>
        <v>0</v>
      </c>
      <c r="BJ70" s="449">
        <f t="shared" si="198"/>
        <v>0</v>
      </c>
      <c r="BK70" s="371" t="str">
        <f t="shared" si="199"/>
        <v>PBSLSG</v>
      </c>
      <c r="BL70" s="482">
        <f t="shared" si="200"/>
        <v>0</v>
      </c>
      <c r="BM70" s="381">
        <f t="shared" si="201"/>
        <v>0</v>
      </c>
      <c r="BN70" s="483">
        <f t="shared" si="202"/>
        <v>0</v>
      </c>
      <c r="BO70" s="371" t="str">
        <f t="shared" si="203"/>
        <v>PBSLSG</v>
      </c>
      <c r="BP70" s="449">
        <f t="shared" si="204"/>
        <v>0</v>
      </c>
      <c r="BQ70" s="370">
        <f t="shared" si="205"/>
        <v>0</v>
      </c>
      <c r="BR70" s="449">
        <f t="shared" si="206"/>
        <v>0</v>
      </c>
      <c r="BS70" s="5"/>
      <c r="BT70" s="5"/>
      <c r="BU70" s="5"/>
      <c r="BV70" s="5"/>
      <c r="BW70" s="371" t="str">
        <f t="shared" si="207"/>
        <v>PBSLSG</v>
      </c>
      <c r="BX70" s="449">
        <f t="shared" si="208"/>
        <v>0</v>
      </c>
      <c r="BY70" s="370">
        <f t="shared" si="209"/>
        <v>0</v>
      </c>
      <c r="BZ70" s="449">
        <f t="shared" si="210"/>
        <v>0</v>
      </c>
      <c r="CA70" s="5"/>
      <c r="CB70" s="5"/>
      <c r="CC70" s="5"/>
      <c r="CD70" s="5"/>
      <c r="CE70" s="371" t="str">
        <f t="shared" si="211"/>
        <v>PBSLSG</v>
      </c>
      <c r="CF70" s="449">
        <f t="shared" si="212"/>
        <v>0</v>
      </c>
      <c r="CG70" s="370">
        <f t="shared" si="213"/>
        <v>0</v>
      </c>
      <c r="CH70" s="449">
        <f t="shared" si="214"/>
        <v>0</v>
      </c>
      <c r="CI70" s="5"/>
      <c r="CJ70" s="5"/>
      <c r="CK70" s="5"/>
      <c r="CL70" s="5"/>
      <c r="CM70" s="371" t="str">
        <f t="shared" si="215"/>
        <v>PBSLSG</v>
      </c>
      <c r="CN70" s="449">
        <f t="shared" si="216"/>
        <v>0</v>
      </c>
      <c r="CO70" s="370">
        <f t="shared" si="217"/>
        <v>0</v>
      </c>
      <c r="CP70" s="449">
        <f t="shared" si="218"/>
        <v>0</v>
      </c>
      <c r="CQ70" s="5"/>
      <c r="CR70" s="5"/>
      <c r="CS70" s="5"/>
      <c r="CT70" s="5"/>
      <c r="CU70" s="371" t="str">
        <f t="shared" si="219"/>
        <v>PBSLSG</v>
      </c>
      <c r="CV70" s="449">
        <f t="shared" si="220"/>
        <v>0</v>
      </c>
      <c r="CW70" s="370">
        <f t="shared" si="221"/>
        <v>0</v>
      </c>
      <c r="CX70" s="449">
        <f t="shared" si="222"/>
        <v>0</v>
      </c>
      <c r="CY70" s="5"/>
      <c r="CZ70" s="5"/>
      <c r="DA70" s="5"/>
      <c r="DB70" s="5"/>
      <c r="DC70" s="371" t="str">
        <f t="shared" si="223"/>
        <v>PBSLSG</v>
      </c>
      <c r="DD70" s="449">
        <f t="shared" si="164"/>
        <v>0</v>
      </c>
      <c r="DE70" s="370">
        <f t="shared" si="165"/>
        <v>0</v>
      </c>
      <c r="DF70" s="449">
        <f t="shared" si="166"/>
        <v>0</v>
      </c>
      <c r="DG70" s="5"/>
      <c r="DH70" s="5"/>
      <c r="DI70" s="5"/>
      <c r="DJ70" s="5"/>
      <c r="DK70" s="371" t="str">
        <f t="shared" si="224"/>
        <v>PBSLSG</v>
      </c>
      <c r="DL70" s="449">
        <f t="shared" si="225"/>
        <v>0</v>
      </c>
      <c r="DM70" s="370">
        <f t="shared" si="226"/>
        <v>0</v>
      </c>
      <c r="DN70" s="449">
        <f t="shared" si="227"/>
        <v>0</v>
      </c>
      <c r="DO70" s="5"/>
      <c r="DP70" s="5"/>
      <c r="DQ70" s="5"/>
      <c r="DR70" s="5"/>
      <c r="DS70" s="371" t="str">
        <f t="shared" si="228"/>
        <v>PBSLSG</v>
      </c>
      <c r="DT70" s="449">
        <f t="shared" si="229"/>
        <v>0</v>
      </c>
      <c r="DU70" s="370">
        <f t="shared" si="230"/>
        <v>0</v>
      </c>
      <c r="DV70" s="449">
        <f t="shared" si="231"/>
        <v>0</v>
      </c>
      <c r="DW70" s="5"/>
      <c r="DX70" s="5"/>
      <c r="DY70" s="5"/>
      <c r="DZ70" s="5"/>
      <c r="EA70" s="371" t="str">
        <f t="shared" si="232"/>
        <v>PBSLSG</v>
      </c>
      <c r="EB70" s="449">
        <f t="shared" si="233"/>
        <v>24</v>
      </c>
      <c r="EC70" s="370">
        <f t="shared" si="234"/>
        <v>0</v>
      </c>
      <c r="ED70" s="449">
        <f t="shared" si="235"/>
        <v>0</v>
      </c>
      <c r="EE70" s="5"/>
      <c r="EF70" s="5"/>
      <c r="EG70" s="5"/>
      <c r="EH70" s="5"/>
      <c r="EI70" s="371" t="str">
        <f t="shared" si="236"/>
        <v>PBSLSG</v>
      </c>
      <c r="EJ70" s="449">
        <f t="shared" si="237"/>
        <v>0</v>
      </c>
      <c r="EK70" s="370">
        <f t="shared" si="238"/>
        <v>0</v>
      </c>
      <c r="EL70" s="449">
        <f t="shared" si="239"/>
        <v>0</v>
      </c>
      <c r="EM70" s="5"/>
      <c r="EN70" s="5"/>
      <c r="EO70" s="5"/>
      <c r="EP70" s="5"/>
      <c r="EQ70" s="371" t="str">
        <f t="shared" si="240"/>
        <v>PBSLSG</v>
      </c>
      <c r="ER70" s="449">
        <f t="shared" si="241"/>
        <v>0</v>
      </c>
      <c r="ES70" s="370">
        <f t="shared" si="242"/>
        <v>0</v>
      </c>
      <c r="ET70" s="449">
        <f t="shared" si="243"/>
        <v>0</v>
      </c>
      <c r="EU70" s="5"/>
      <c r="EV70" s="5"/>
      <c r="EW70" s="5"/>
      <c r="EX70" s="5"/>
      <c r="EY70" s="371" t="str">
        <f t="shared" si="244"/>
        <v>PBSLSG</v>
      </c>
      <c r="EZ70" s="449">
        <f t="shared" si="245"/>
        <v>0</v>
      </c>
      <c r="FA70" s="370">
        <f t="shared" si="246"/>
        <v>0</v>
      </c>
      <c r="FB70" s="449">
        <f t="shared" si="247"/>
        <v>0</v>
      </c>
      <c r="FC70" s="5"/>
      <c r="FD70" s="5"/>
      <c r="FE70" s="5"/>
      <c r="FF70" s="5"/>
      <c r="FG70" s="371" t="str">
        <f t="shared" si="248"/>
        <v>PBSLSG</v>
      </c>
      <c r="FH70" s="449">
        <f t="shared" si="249"/>
        <v>0</v>
      </c>
      <c r="FI70" s="370">
        <f t="shared" si="250"/>
        <v>0</v>
      </c>
      <c r="FJ70" s="449">
        <f t="shared" si="251"/>
        <v>0</v>
      </c>
      <c r="FK70" s="5"/>
      <c r="FL70" s="5"/>
      <c r="FM70" s="5"/>
      <c r="FN70" s="5"/>
      <c r="FO70" s="371" t="str">
        <f t="shared" si="252"/>
        <v>PBSLSG</v>
      </c>
      <c r="FP70" s="449">
        <f t="shared" si="253"/>
        <v>0</v>
      </c>
      <c r="FQ70" s="370">
        <f t="shared" si="254"/>
        <v>0</v>
      </c>
      <c r="FR70" s="449">
        <f t="shared" si="255"/>
        <v>0</v>
      </c>
      <c r="FS70" s="5"/>
      <c r="FT70" s="5"/>
      <c r="FU70" s="5"/>
      <c r="FV70" s="5"/>
      <c r="FW70" s="371"/>
      <c r="FX70" s="449">
        <f t="shared" si="256"/>
        <v>0</v>
      </c>
      <c r="FY70" s="370">
        <f t="shared" si="257"/>
        <v>0</v>
      </c>
      <c r="FZ70" s="449">
        <f t="shared" si="258"/>
        <v>0</v>
      </c>
      <c r="GA70" s="5"/>
      <c r="GB70" s="5"/>
      <c r="GC70" s="5"/>
      <c r="GD70" s="5"/>
      <c r="GE70" s="449">
        <f t="shared" si="259"/>
        <v>0</v>
      </c>
      <c r="GF70" s="370">
        <f t="shared" si="260"/>
        <v>0</v>
      </c>
      <c r="GG70" s="449">
        <f t="shared" si="261"/>
        <v>0</v>
      </c>
      <c r="GH70" s="5"/>
      <c r="GI70" s="5"/>
      <c r="GJ70" s="5"/>
      <c r="GK70" s="5"/>
      <c r="GL70" s="449">
        <f t="shared" si="262"/>
        <v>0</v>
      </c>
      <c r="GM70" s="370">
        <f t="shared" si="263"/>
        <v>0</v>
      </c>
      <c r="GN70" s="449">
        <f t="shared" si="264"/>
        <v>0</v>
      </c>
      <c r="GO70" s="5"/>
      <c r="GP70" s="5"/>
      <c r="GQ70" s="5"/>
      <c r="GR70" s="5"/>
      <c r="GS70" s="449">
        <f t="shared" si="265"/>
        <v>0</v>
      </c>
      <c r="GT70" s="370">
        <f t="shared" si="266"/>
        <v>0</v>
      </c>
      <c r="GU70" s="449">
        <f t="shared" si="267"/>
        <v>0</v>
      </c>
      <c r="GV70" s="371" t="str">
        <f t="shared" si="268"/>
        <v>PBSLSG</v>
      </c>
      <c r="GW70" s="482">
        <f t="shared" si="269"/>
        <v>0</v>
      </c>
      <c r="GX70" s="381">
        <f t="shared" si="270"/>
        <v>0</v>
      </c>
      <c r="GY70" s="483">
        <f t="shared" si="271"/>
        <v>0</v>
      </c>
      <c r="GZ70" s="371" t="str">
        <f t="shared" si="272"/>
        <v>PBSLSG</v>
      </c>
      <c r="HA70" s="449">
        <f t="shared" si="273"/>
        <v>0</v>
      </c>
      <c r="HB70" s="370">
        <f t="shared" si="274"/>
        <v>0</v>
      </c>
      <c r="HC70" s="449">
        <f t="shared" si="275"/>
        <v>0</v>
      </c>
      <c r="HD70" s="5"/>
      <c r="HE70" s="5"/>
      <c r="HF70" s="5"/>
      <c r="HG70" s="5"/>
      <c r="HH70" s="371" t="str">
        <f t="shared" si="276"/>
        <v>PBSLSG</v>
      </c>
      <c r="HI70" s="449">
        <f t="shared" si="277"/>
        <v>0</v>
      </c>
      <c r="HJ70" s="370">
        <f t="shared" si="278"/>
        <v>0</v>
      </c>
      <c r="HK70" s="449">
        <f t="shared" si="279"/>
        <v>0</v>
      </c>
      <c r="HL70" s="5"/>
      <c r="HM70" s="5"/>
      <c r="HN70" s="5"/>
      <c r="HO70" s="5"/>
      <c r="HP70" s="371" t="str">
        <f t="shared" si="280"/>
        <v>PBSLSG</v>
      </c>
      <c r="HQ70" s="449">
        <f t="shared" si="281"/>
        <v>4</v>
      </c>
      <c r="HR70" s="370">
        <f t="shared" si="282"/>
        <v>0</v>
      </c>
      <c r="HS70" s="449">
        <f t="shared" si="283"/>
        <v>0</v>
      </c>
      <c r="HT70" s="5"/>
      <c r="HU70" s="5"/>
      <c r="HV70" s="5"/>
      <c r="HW70" s="5"/>
      <c r="HX70" s="371" t="str">
        <f t="shared" si="284"/>
        <v>PBSLSG</v>
      </c>
      <c r="HY70" s="449">
        <f t="shared" si="285"/>
        <v>0</v>
      </c>
      <c r="HZ70" s="370">
        <f t="shared" si="286"/>
        <v>0</v>
      </c>
      <c r="IA70" s="449">
        <f t="shared" si="287"/>
        <v>0</v>
      </c>
      <c r="IB70" s="5"/>
      <c r="IC70" s="5"/>
      <c r="ID70" s="5"/>
      <c r="IE70" s="5"/>
      <c r="IF70" s="371" t="str">
        <f t="shared" si="288"/>
        <v>PBSLSG</v>
      </c>
      <c r="IG70" s="449">
        <f t="shared" si="289"/>
        <v>0</v>
      </c>
      <c r="IH70" s="370">
        <f t="shared" si="290"/>
        <v>0</v>
      </c>
      <c r="II70" s="449">
        <f t="shared" si="291"/>
        <v>0</v>
      </c>
      <c r="IJ70" s="5"/>
      <c r="IK70" s="5"/>
      <c r="IL70" s="5"/>
      <c r="IM70" s="5"/>
      <c r="IN70" s="371" t="str">
        <f t="shared" si="292"/>
        <v>PBSLSG</v>
      </c>
      <c r="IO70" s="449">
        <f t="shared" si="293"/>
        <v>0</v>
      </c>
      <c r="IP70" s="370">
        <f t="shared" si="294"/>
        <v>0</v>
      </c>
      <c r="IQ70" s="449">
        <f t="shared" si="295"/>
        <v>0</v>
      </c>
      <c r="IR70" s="5"/>
      <c r="IS70" s="5"/>
      <c r="IT70" s="5"/>
      <c r="IU70" s="5"/>
      <c r="IV70" s="371" t="str">
        <f t="shared" si="296"/>
        <v>PBSLSG</v>
      </c>
      <c r="IW70" s="449">
        <f t="shared" si="297"/>
        <v>0</v>
      </c>
      <c r="IX70" s="370">
        <f t="shared" si="298"/>
        <v>0</v>
      </c>
      <c r="IY70" s="449">
        <f t="shared" si="299"/>
        <v>0</v>
      </c>
      <c r="IZ70" s="5"/>
      <c r="JA70" s="5"/>
      <c r="JB70" s="5"/>
      <c r="JC70" s="5"/>
      <c r="JD70" s="371" t="str">
        <f t="shared" si="300"/>
        <v>PBSLSG</v>
      </c>
      <c r="JE70" s="449">
        <f t="shared" si="301"/>
        <v>0</v>
      </c>
      <c r="JF70" s="370">
        <f t="shared" si="302"/>
        <v>0</v>
      </c>
      <c r="JG70" s="449">
        <f t="shared" si="303"/>
        <v>0</v>
      </c>
      <c r="JH70" s="5"/>
      <c r="JI70" s="5"/>
      <c r="JJ70" s="5"/>
      <c r="JK70" s="5"/>
      <c r="JL70" s="371" t="str">
        <f t="shared" si="304"/>
        <v>PBSLSG</v>
      </c>
      <c r="JM70" s="449">
        <f t="shared" si="305"/>
        <v>0</v>
      </c>
      <c r="JN70" s="370">
        <f t="shared" si="306"/>
        <v>0</v>
      </c>
      <c r="JO70" s="449">
        <f t="shared" si="307"/>
        <v>0</v>
      </c>
      <c r="JP70" s="5"/>
      <c r="JQ70" s="5"/>
      <c r="JR70" s="5"/>
      <c r="JS70" s="5"/>
      <c r="JT70" s="371" t="str">
        <f t="shared" si="308"/>
        <v>PBSLSG</v>
      </c>
      <c r="JU70" s="449">
        <f t="shared" si="309"/>
        <v>0</v>
      </c>
      <c r="JV70" s="370">
        <f t="shared" si="310"/>
        <v>0</v>
      </c>
      <c r="JW70" s="449">
        <f t="shared" si="311"/>
        <v>0</v>
      </c>
      <c r="JX70" s="5"/>
      <c r="JY70" s="5"/>
      <c r="JZ70" s="5"/>
      <c r="KA70" s="5"/>
      <c r="KB70" s="371"/>
      <c r="KC70" s="449">
        <f t="shared" si="312"/>
        <v>0</v>
      </c>
      <c r="KD70" s="370">
        <f t="shared" si="313"/>
        <v>0</v>
      </c>
      <c r="KE70" s="449">
        <f t="shared" si="314"/>
        <v>0</v>
      </c>
      <c r="KF70" s="5"/>
      <c r="KG70" s="5"/>
      <c r="KH70" s="5"/>
      <c r="KI70" s="5"/>
      <c r="KJ70" s="449">
        <f t="shared" si="315"/>
        <v>0</v>
      </c>
      <c r="KK70" s="370">
        <f t="shared" si="316"/>
        <v>0</v>
      </c>
      <c r="KL70" s="449">
        <f t="shared" si="317"/>
        <v>0</v>
      </c>
      <c r="KM70" s="5"/>
      <c r="KN70" s="5"/>
      <c r="KO70" s="5"/>
      <c r="KP70" s="5"/>
      <c r="KQ70" s="449">
        <f t="shared" si="318"/>
        <v>0</v>
      </c>
      <c r="KR70" s="370">
        <f t="shared" si="319"/>
        <v>0</v>
      </c>
      <c r="KS70" s="449">
        <f t="shared" si="320"/>
        <v>0</v>
      </c>
      <c r="KT70" s="5"/>
      <c r="KU70" s="5"/>
      <c r="KV70" s="5"/>
      <c r="KW70" s="5"/>
      <c r="KX70" s="449">
        <f t="shared" si="321"/>
        <v>0</v>
      </c>
      <c r="KY70" s="370">
        <f t="shared" si="322"/>
        <v>0</v>
      </c>
      <c r="KZ70" s="449">
        <f t="shared" si="323"/>
        <v>0</v>
      </c>
      <c r="LA70" s="5"/>
      <c r="LB70" s="5"/>
      <c r="LC70" s="5"/>
      <c r="LD70" s="5"/>
      <c r="LE70" s="449">
        <f t="shared" si="324"/>
        <v>0</v>
      </c>
      <c r="LF70" s="370">
        <f t="shared" si="325"/>
        <v>0</v>
      </c>
      <c r="LG70" s="449">
        <f t="shared" si="326"/>
        <v>0</v>
      </c>
      <c r="LH70" s="5"/>
      <c r="LI70" s="5"/>
      <c r="LJ70" s="5"/>
      <c r="LK70" s="5"/>
      <c r="LL70" s="449">
        <f t="shared" si="327"/>
        <v>0</v>
      </c>
      <c r="LM70" s="370">
        <f t="shared" si="328"/>
        <v>0</v>
      </c>
      <c r="LN70" s="449">
        <f t="shared" si="329"/>
        <v>0</v>
      </c>
      <c r="LO70" s="5"/>
      <c r="LP70" s="5"/>
      <c r="LQ70" s="5"/>
      <c r="LR70" s="5"/>
      <c r="LS70" s="449">
        <f t="shared" si="330"/>
        <v>0</v>
      </c>
      <c r="LT70" s="370">
        <f t="shared" si="331"/>
        <v>0</v>
      </c>
      <c r="LU70" s="449">
        <f t="shared" si="332"/>
        <v>0</v>
      </c>
      <c r="LV70" s="5"/>
      <c r="LW70" s="5"/>
      <c r="LX70" s="5"/>
      <c r="LY70" s="5"/>
      <c r="LZ70" s="449">
        <f t="shared" si="333"/>
        <v>0</v>
      </c>
      <c r="MA70" s="370">
        <f t="shared" si="334"/>
        <v>0</v>
      </c>
      <c r="MB70" s="449">
        <f t="shared" si="335"/>
        <v>0</v>
      </c>
      <c r="MC70" s="371" t="str">
        <f t="shared" si="336"/>
        <v>PBSLSG</v>
      </c>
      <c r="MD70" s="482">
        <f t="shared" si="337"/>
        <v>0</v>
      </c>
      <c r="ME70" s="381">
        <f t="shared" si="338"/>
        <v>0</v>
      </c>
      <c r="MF70" s="483">
        <f t="shared" si="339"/>
        <v>0</v>
      </c>
      <c r="MG70" s="371" t="str">
        <f t="shared" si="340"/>
        <v>PBSLSG</v>
      </c>
      <c r="MH70" s="449">
        <f t="shared" si="341"/>
        <v>0</v>
      </c>
      <c r="MI70" s="370">
        <f t="shared" si="342"/>
        <v>0</v>
      </c>
      <c r="MJ70" s="449">
        <f t="shared" si="343"/>
        <v>0</v>
      </c>
      <c r="MK70" s="5"/>
      <c r="ML70" s="5"/>
      <c r="MM70" s="5"/>
      <c r="MN70" s="5"/>
      <c r="MO70" s="449">
        <f t="shared" si="344"/>
        <v>0</v>
      </c>
      <c r="MP70" s="370">
        <f t="shared" si="345"/>
        <v>0</v>
      </c>
      <c r="MQ70" s="449">
        <f t="shared" si="346"/>
        <v>0</v>
      </c>
      <c r="MR70" s="371" t="str">
        <f t="shared" si="347"/>
        <v>PBSLSG</v>
      </c>
      <c r="MS70" s="482">
        <f t="shared" si="348"/>
        <v>0</v>
      </c>
      <c r="MT70" s="381">
        <f t="shared" si="349"/>
        <v>0</v>
      </c>
      <c r="MU70" s="483">
        <f t="shared" si="350"/>
        <v>0</v>
      </c>
      <c r="MV70" s="371" t="str">
        <f t="shared" si="351"/>
        <v>PBSLSG</v>
      </c>
      <c r="MW70" s="449">
        <f t="shared" si="352"/>
        <v>0</v>
      </c>
      <c r="MX70" s="370">
        <f t="shared" si="353"/>
        <v>0</v>
      </c>
      <c r="MY70" s="449">
        <f t="shared" si="354"/>
        <v>0</v>
      </c>
      <c r="MZ70" s="5"/>
      <c r="NA70" s="5"/>
      <c r="NB70" s="5"/>
      <c r="NC70" s="5"/>
      <c r="ND70" s="371" t="str">
        <f t="shared" si="355"/>
        <v>PBSLSG</v>
      </c>
      <c r="NE70" s="449">
        <f t="shared" si="356"/>
        <v>0</v>
      </c>
      <c r="NF70" s="370">
        <f t="shared" si="357"/>
        <v>0</v>
      </c>
      <c r="NG70" s="449">
        <f t="shared" si="358"/>
        <v>0</v>
      </c>
      <c r="NH70" s="5"/>
      <c r="NI70" s="5"/>
      <c r="NJ70" s="5"/>
      <c r="NK70" s="5"/>
      <c r="NL70" s="371"/>
      <c r="NM70" s="449">
        <f t="shared" si="359"/>
        <v>0</v>
      </c>
      <c r="NN70" s="370">
        <f t="shared" si="360"/>
        <v>0</v>
      </c>
      <c r="NO70" s="449">
        <f t="shared" si="361"/>
        <v>0</v>
      </c>
      <c r="NP70" s="5"/>
      <c r="NQ70" s="5"/>
      <c r="NR70" s="5"/>
      <c r="NS70" s="5"/>
      <c r="NT70" s="449">
        <f t="shared" si="362"/>
        <v>0</v>
      </c>
      <c r="NU70" s="370">
        <f t="shared" si="363"/>
        <v>0</v>
      </c>
      <c r="NV70" s="449">
        <f t="shared" si="364"/>
        <v>0</v>
      </c>
      <c r="NW70" s="371" t="str">
        <f t="shared" si="365"/>
        <v>PBSLSG</v>
      </c>
      <c r="NX70" s="482">
        <f t="shared" si="366"/>
        <v>0</v>
      </c>
      <c r="NY70" s="381">
        <f t="shared" si="367"/>
        <v>0</v>
      </c>
      <c r="NZ70" s="483">
        <f t="shared" si="368"/>
        <v>0</v>
      </c>
      <c r="OA70" s="371" t="str">
        <f t="shared" si="369"/>
        <v>PBSLSG</v>
      </c>
      <c r="OB70" s="449">
        <f t="shared" si="370"/>
        <v>0</v>
      </c>
      <c r="OC70" s="370">
        <f t="shared" si="371"/>
        <v>0</v>
      </c>
      <c r="OD70" s="449">
        <f t="shared" si="372"/>
        <v>0</v>
      </c>
      <c r="OE70" s="5"/>
      <c r="OF70" s="5"/>
      <c r="OG70" s="5"/>
      <c r="OH70" s="5"/>
      <c r="OI70" s="371" t="str">
        <f t="shared" si="373"/>
        <v>PBSLSG</v>
      </c>
      <c r="OJ70" s="449">
        <f t="shared" si="374"/>
        <v>0</v>
      </c>
      <c r="OK70" s="370">
        <f t="shared" si="375"/>
        <v>0</v>
      </c>
      <c r="OL70" s="449">
        <f t="shared" si="376"/>
        <v>0</v>
      </c>
      <c r="OM70" s="5"/>
      <c r="ON70" s="5"/>
      <c r="OO70" s="5"/>
      <c r="OP70" s="5"/>
      <c r="OQ70" s="371" t="str">
        <f t="shared" si="377"/>
        <v>PBSLSG</v>
      </c>
      <c r="OR70" s="449">
        <f t="shared" si="378"/>
        <v>0</v>
      </c>
      <c r="OS70" s="370">
        <f t="shared" si="379"/>
        <v>0</v>
      </c>
      <c r="OT70" s="449">
        <f t="shared" si="380"/>
        <v>0</v>
      </c>
      <c r="OU70" s="5"/>
      <c r="OV70" s="5"/>
      <c r="OW70" s="5"/>
      <c r="OX70" s="5"/>
      <c r="OY70" s="371"/>
      <c r="OZ70" s="449">
        <f t="shared" si="381"/>
        <v>0</v>
      </c>
      <c r="PA70" s="370">
        <f t="shared" si="382"/>
        <v>0</v>
      </c>
      <c r="PB70" s="449">
        <f t="shared" si="383"/>
        <v>0</v>
      </c>
      <c r="PC70" s="5"/>
      <c r="PD70" s="5"/>
      <c r="PE70" s="5"/>
      <c r="PF70" s="5"/>
      <c r="PG70" s="449">
        <f t="shared" si="384"/>
        <v>0</v>
      </c>
      <c r="PH70" s="370">
        <f t="shared" si="385"/>
        <v>0</v>
      </c>
      <c r="PI70" s="449">
        <f t="shared" si="386"/>
        <v>0</v>
      </c>
      <c r="PJ70" s="371" t="str">
        <f t="shared" si="387"/>
        <v>PBSLSG</v>
      </c>
      <c r="PK70" s="482">
        <f t="shared" si="388"/>
        <v>0</v>
      </c>
      <c r="PL70" s="381">
        <f t="shared" si="389"/>
        <v>0</v>
      </c>
      <c r="PM70" s="483">
        <f t="shared" si="390"/>
        <v>0</v>
      </c>
      <c r="PN70" s="371"/>
      <c r="PO70" s="449">
        <f t="shared" si="391"/>
        <v>0</v>
      </c>
      <c r="PP70" s="370">
        <f t="shared" si="392"/>
        <v>0</v>
      </c>
      <c r="PQ70" s="449">
        <f t="shared" si="393"/>
        <v>0</v>
      </c>
      <c r="PR70" s="5"/>
      <c r="PS70" s="5"/>
      <c r="PT70" s="5"/>
      <c r="PU70" s="5"/>
      <c r="PV70" s="449">
        <f t="shared" si="394"/>
        <v>82</v>
      </c>
      <c r="PW70" s="370">
        <f t="shared" si="395"/>
        <v>21</v>
      </c>
      <c r="PX70" s="449">
        <f t="shared" si="396"/>
        <v>0</v>
      </c>
      <c r="PY70" s="5"/>
      <c r="PZ70" s="5"/>
      <c r="QA70" s="5"/>
      <c r="QB70" s="5"/>
      <c r="QC70" s="449">
        <f t="shared" si="397"/>
        <v>0</v>
      </c>
      <c r="QD70" s="370">
        <f t="shared" si="398"/>
        <v>0</v>
      </c>
      <c r="QE70" s="449">
        <f t="shared" si="399"/>
        <v>0</v>
      </c>
      <c r="QF70" s="371" t="str">
        <f t="shared" si="400"/>
        <v>PBSLSG</v>
      </c>
      <c r="QG70" s="482">
        <f t="shared" si="401"/>
        <v>82</v>
      </c>
      <c r="QH70" s="381">
        <f t="shared" si="402"/>
        <v>21</v>
      </c>
      <c r="QI70" s="483">
        <f t="shared" si="403"/>
        <v>0</v>
      </c>
      <c r="QJ70" s="371"/>
      <c r="QK70" s="449">
        <f t="shared" si="404"/>
        <v>0</v>
      </c>
      <c r="QL70" s="370">
        <f t="shared" si="405"/>
        <v>0</v>
      </c>
      <c r="QM70" s="449">
        <f t="shared" si="406"/>
        <v>0</v>
      </c>
      <c r="QN70" s="5"/>
      <c r="QO70" s="5"/>
      <c r="QP70" s="5"/>
      <c r="QQ70" s="5"/>
      <c r="QR70" s="449">
        <f t="shared" si="407"/>
        <v>0</v>
      </c>
      <c r="QS70" s="370">
        <f t="shared" si="408"/>
        <v>0</v>
      </c>
      <c r="QT70" s="449">
        <f t="shared" si="409"/>
        <v>0</v>
      </c>
      <c r="QU70" s="371" t="str">
        <f t="shared" si="410"/>
        <v>PBSLSG</v>
      </c>
      <c r="QV70" s="482">
        <f t="shared" si="411"/>
        <v>0</v>
      </c>
      <c r="QW70" s="381">
        <f t="shared" si="412"/>
        <v>0</v>
      </c>
      <c r="QX70" s="483">
        <f t="shared" si="413"/>
        <v>0</v>
      </c>
      <c r="QY70" s="371" t="str">
        <f t="shared" si="414"/>
        <v>PBSLSG</v>
      </c>
      <c r="QZ70" s="449">
        <f t="shared" si="415"/>
        <v>0</v>
      </c>
      <c r="RA70" s="370">
        <f t="shared" si="416"/>
        <v>0</v>
      </c>
      <c r="RB70" s="449">
        <f t="shared" si="417"/>
        <v>0</v>
      </c>
      <c r="RC70" s="5"/>
      <c r="RD70" s="5"/>
      <c r="RE70" s="5"/>
      <c r="RF70" s="5"/>
      <c r="RG70" s="371"/>
      <c r="RH70" s="449">
        <f t="shared" si="418"/>
        <v>0</v>
      </c>
      <c r="RI70" s="370">
        <f t="shared" si="419"/>
        <v>0</v>
      </c>
      <c r="RJ70" s="449">
        <f t="shared" si="420"/>
        <v>0</v>
      </c>
      <c r="RK70" s="5"/>
      <c r="RL70" s="5"/>
      <c r="RM70" s="5"/>
      <c r="RN70" s="5"/>
      <c r="RO70" s="449">
        <f t="shared" si="421"/>
        <v>0</v>
      </c>
      <c r="RP70" s="370">
        <f t="shared" si="422"/>
        <v>0</v>
      </c>
      <c r="RQ70" s="449">
        <f t="shared" si="423"/>
        <v>0</v>
      </c>
      <c r="RR70" s="371" t="str">
        <f t="shared" si="424"/>
        <v>PBSLSG</v>
      </c>
      <c r="RS70" s="482">
        <f t="shared" si="425"/>
        <v>0</v>
      </c>
      <c r="RT70" s="381">
        <f t="shared" si="426"/>
        <v>0</v>
      </c>
      <c r="RU70" s="483">
        <f t="shared" si="427"/>
        <v>0</v>
      </c>
      <c r="RV70" s="371" t="str">
        <f t="shared" si="428"/>
        <v>PBSLSG</v>
      </c>
      <c r="RW70" s="449">
        <f t="shared" si="429"/>
        <v>0</v>
      </c>
      <c r="RX70" s="370">
        <f t="shared" si="430"/>
        <v>0</v>
      </c>
      <c r="RY70" s="449">
        <f t="shared" si="431"/>
        <v>0</v>
      </c>
      <c r="RZ70" s="5"/>
      <c r="SA70" s="5"/>
      <c r="SB70" s="5"/>
      <c r="SC70" s="5"/>
      <c r="SD70" s="371"/>
      <c r="SE70" s="449">
        <f t="shared" si="432"/>
        <v>0</v>
      </c>
      <c r="SF70" s="370">
        <f t="shared" si="433"/>
        <v>0</v>
      </c>
      <c r="SG70" s="449">
        <f t="shared" si="434"/>
        <v>0</v>
      </c>
      <c r="SH70" s="5"/>
      <c r="SI70" s="5"/>
      <c r="SJ70" s="5"/>
      <c r="SK70" s="5"/>
      <c r="SL70" s="449">
        <f t="shared" si="435"/>
        <v>0</v>
      </c>
      <c r="SM70" s="370">
        <f t="shared" si="436"/>
        <v>0</v>
      </c>
      <c r="SN70" s="449">
        <f t="shared" si="437"/>
        <v>0</v>
      </c>
      <c r="SO70" s="5"/>
      <c r="SP70" s="5"/>
      <c r="SQ70" s="5"/>
      <c r="SR70" s="5"/>
      <c r="SS70" s="449">
        <f t="shared" si="438"/>
        <v>0</v>
      </c>
      <c r="ST70" s="370">
        <f t="shared" si="439"/>
        <v>0</v>
      </c>
      <c r="SU70" s="449">
        <f t="shared" si="440"/>
        <v>0</v>
      </c>
      <c r="SV70" s="5"/>
      <c r="SW70" s="5"/>
      <c r="SX70" s="5"/>
      <c r="SY70" s="5"/>
      <c r="SZ70" s="449">
        <f t="shared" si="441"/>
        <v>0</v>
      </c>
      <c r="TA70" s="370">
        <f t="shared" si="442"/>
        <v>0</v>
      </c>
      <c r="TB70" s="449">
        <f t="shared" si="443"/>
        <v>0</v>
      </c>
      <c r="TC70" s="5"/>
      <c r="TD70" s="5"/>
      <c r="TE70" s="5"/>
      <c r="TF70" s="5"/>
      <c r="TG70" s="449">
        <f t="shared" si="444"/>
        <v>0</v>
      </c>
      <c r="TH70" s="370">
        <f t="shared" si="445"/>
        <v>0</v>
      </c>
      <c r="TI70" s="449">
        <f t="shared" si="446"/>
        <v>0</v>
      </c>
      <c r="TJ70" s="5"/>
      <c r="TK70" s="5"/>
      <c r="TL70" s="5"/>
      <c r="TM70" s="5"/>
      <c r="TN70" s="449">
        <f t="shared" si="447"/>
        <v>0</v>
      </c>
      <c r="TO70" s="370">
        <f t="shared" si="448"/>
        <v>0</v>
      </c>
      <c r="TP70" s="449">
        <f t="shared" si="449"/>
        <v>0</v>
      </c>
      <c r="TQ70" s="5"/>
      <c r="TR70" s="5"/>
      <c r="TS70" s="5"/>
      <c r="TT70" s="5"/>
      <c r="TU70" s="449">
        <f t="shared" si="450"/>
        <v>0</v>
      </c>
      <c r="TV70" s="370">
        <f t="shared" si="451"/>
        <v>0</v>
      </c>
      <c r="TW70" s="449">
        <f t="shared" si="452"/>
        <v>0</v>
      </c>
      <c r="TX70" s="371" t="str">
        <f t="shared" si="453"/>
        <v>PBSLSG</v>
      </c>
      <c r="TY70" s="482">
        <f t="shared" si="454"/>
        <v>0</v>
      </c>
      <c r="TZ70" s="381">
        <f t="shared" si="455"/>
        <v>0</v>
      </c>
      <c r="UA70" s="483">
        <f t="shared" si="456"/>
        <v>0</v>
      </c>
      <c r="UB70" s="371" t="str">
        <f t="shared" si="457"/>
        <v>PBSLSG</v>
      </c>
      <c r="UC70" s="449">
        <f t="shared" si="458"/>
        <v>0</v>
      </c>
      <c r="UD70" s="370">
        <f t="shared" si="459"/>
        <v>0</v>
      </c>
      <c r="UE70" s="449">
        <f t="shared" si="460"/>
        <v>0</v>
      </c>
      <c r="UF70" s="5"/>
      <c r="UG70" s="5"/>
      <c r="UH70" s="5"/>
      <c r="UI70" s="5"/>
      <c r="UJ70" s="371" t="str">
        <f t="shared" si="461"/>
        <v>PBSLSG</v>
      </c>
      <c r="UK70" s="449">
        <f t="shared" si="462"/>
        <v>0</v>
      </c>
      <c r="UL70" s="370">
        <f t="shared" si="463"/>
        <v>0</v>
      </c>
      <c r="UM70" s="449">
        <f t="shared" si="464"/>
        <v>0</v>
      </c>
      <c r="UN70" s="5"/>
      <c r="UO70" s="5"/>
      <c r="UP70" s="5"/>
      <c r="UQ70" s="5"/>
      <c r="UR70" s="371" t="str">
        <f t="shared" si="465"/>
        <v>PBSLSG</v>
      </c>
      <c r="US70" s="449">
        <f t="shared" si="466"/>
        <v>0</v>
      </c>
      <c r="UT70" s="370">
        <f t="shared" si="467"/>
        <v>0</v>
      </c>
      <c r="UU70" s="449">
        <f t="shared" si="468"/>
        <v>0</v>
      </c>
      <c r="UV70" s="5"/>
      <c r="UW70" s="5"/>
      <c r="UX70" s="5"/>
      <c r="UY70" s="5"/>
      <c r="UZ70" s="371" t="str">
        <f t="shared" si="469"/>
        <v>PBSLSG</v>
      </c>
      <c r="VA70" s="449">
        <f t="shared" si="470"/>
        <v>0</v>
      </c>
      <c r="VB70" s="370">
        <f t="shared" si="471"/>
        <v>0</v>
      </c>
      <c r="VC70" s="449">
        <f t="shared" si="472"/>
        <v>0</v>
      </c>
      <c r="VD70" s="5"/>
      <c r="VE70" s="5"/>
      <c r="VF70" s="5"/>
      <c r="VG70" s="5"/>
      <c r="VH70" s="371" t="str">
        <f t="shared" si="473"/>
        <v>PBSLSG</v>
      </c>
      <c r="VI70" s="449">
        <f t="shared" si="167"/>
        <v>0</v>
      </c>
      <c r="VJ70" s="370">
        <f t="shared" si="168"/>
        <v>0</v>
      </c>
      <c r="VK70" s="449">
        <f t="shared" si="169"/>
        <v>0</v>
      </c>
      <c r="VL70" s="5"/>
      <c r="VM70" s="5"/>
      <c r="VN70" s="5"/>
      <c r="VO70" s="5"/>
      <c r="VP70" s="371"/>
      <c r="VQ70" s="449">
        <f t="shared" si="474"/>
        <v>0</v>
      </c>
      <c r="VR70" s="370">
        <f t="shared" si="475"/>
        <v>0</v>
      </c>
      <c r="VS70" s="449">
        <f t="shared" si="476"/>
        <v>0</v>
      </c>
      <c r="VT70" s="5"/>
      <c r="VU70" s="5"/>
      <c r="VV70" s="5"/>
      <c r="VW70" s="5"/>
      <c r="VX70" s="449">
        <f t="shared" si="477"/>
        <v>0</v>
      </c>
      <c r="VY70" s="370">
        <f t="shared" si="478"/>
        <v>0</v>
      </c>
      <c r="VZ70" s="449">
        <f t="shared" si="479"/>
        <v>0</v>
      </c>
      <c r="WA70" s="371" t="str">
        <f t="shared" si="480"/>
        <v>PBSLSG</v>
      </c>
      <c r="WB70" s="482">
        <f t="shared" si="481"/>
        <v>0</v>
      </c>
      <c r="WC70" s="381">
        <f t="shared" si="482"/>
        <v>0</v>
      </c>
      <c r="WD70" s="483">
        <f t="shared" si="483"/>
        <v>0</v>
      </c>
      <c r="WE70" s="371" t="str">
        <f t="shared" si="484"/>
        <v>PBSLSG</v>
      </c>
      <c r="WF70" s="449">
        <f t="shared" si="485"/>
        <v>0</v>
      </c>
      <c r="WG70" s="370">
        <f t="shared" si="486"/>
        <v>0</v>
      </c>
      <c r="WH70" s="449">
        <f t="shared" si="487"/>
        <v>0</v>
      </c>
      <c r="WI70" s="5"/>
      <c r="WJ70" s="5"/>
      <c r="WK70" s="5"/>
      <c r="WL70" s="5"/>
      <c r="WM70" s="371" t="str">
        <f t="shared" si="488"/>
        <v>PBSLSG</v>
      </c>
      <c r="WN70" s="449">
        <f t="shared" si="489"/>
        <v>0</v>
      </c>
      <c r="WO70" s="370">
        <f t="shared" si="490"/>
        <v>0</v>
      </c>
      <c r="WP70" s="449">
        <f t="shared" si="491"/>
        <v>0</v>
      </c>
      <c r="WQ70" s="5"/>
      <c r="WR70" s="5"/>
      <c r="WS70" s="5"/>
      <c r="WT70" s="5"/>
      <c r="WU70" s="371" t="str">
        <f t="shared" si="492"/>
        <v>PBSLSG</v>
      </c>
      <c r="WV70" s="449">
        <f t="shared" si="493"/>
        <v>0</v>
      </c>
      <c r="WW70" s="370">
        <f t="shared" si="494"/>
        <v>0</v>
      </c>
      <c r="WX70" s="449">
        <f t="shared" si="495"/>
        <v>0</v>
      </c>
      <c r="WY70" s="5"/>
      <c r="WZ70" s="5"/>
      <c r="XA70" s="5"/>
      <c r="XB70" s="5"/>
      <c r="XC70" s="371" t="str">
        <f t="shared" si="496"/>
        <v>PBSLSG</v>
      </c>
      <c r="XD70" s="16">
        <f t="shared" si="497"/>
        <v>110</v>
      </c>
      <c r="XE70" s="16">
        <f t="shared" si="498"/>
        <v>21</v>
      </c>
      <c r="XF70" s="16">
        <f t="shared" si="499"/>
        <v>0</v>
      </c>
    </row>
    <row r="71" spans="1:630" outlineLevel="2" x14ac:dyDescent="0.25">
      <c r="A71" s="5"/>
      <c r="B71" s="5" t="s">
        <v>1859</v>
      </c>
      <c r="C71" s="5" t="s">
        <v>2005</v>
      </c>
      <c r="D71" s="5" t="s">
        <v>1853</v>
      </c>
      <c r="E71" s="203" t="str">
        <f t="shared" si="170"/>
        <v>PBSLSW</v>
      </c>
      <c r="F71" s="5">
        <f t="shared" si="171"/>
        <v>0</v>
      </c>
      <c r="G71" s="34">
        <f t="shared" si="172"/>
        <v>0</v>
      </c>
      <c r="H71" s="5">
        <f t="shared" si="173"/>
        <v>0</v>
      </c>
      <c r="I71" s="5"/>
      <c r="J71" s="5"/>
      <c r="K71" s="5"/>
      <c r="L71" s="5"/>
      <c r="M71" s="371" t="str">
        <f t="shared" si="174"/>
        <v>PBSLSW</v>
      </c>
      <c r="N71" s="449">
        <f t="shared" si="175"/>
        <v>0</v>
      </c>
      <c r="O71" s="370">
        <f t="shared" si="176"/>
        <v>0</v>
      </c>
      <c r="P71" s="449">
        <f t="shared" si="177"/>
        <v>0</v>
      </c>
      <c r="Q71" s="5"/>
      <c r="R71" s="5"/>
      <c r="S71" s="5"/>
      <c r="T71" s="5"/>
      <c r="U71" s="371" t="str">
        <f t="shared" si="178"/>
        <v>PBSLSW</v>
      </c>
      <c r="V71" s="449">
        <f t="shared" si="179"/>
        <v>0</v>
      </c>
      <c r="W71" s="370">
        <f t="shared" si="180"/>
        <v>0</v>
      </c>
      <c r="X71" s="449">
        <f t="shared" si="181"/>
        <v>0</v>
      </c>
      <c r="Y71" s="5"/>
      <c r="Z71" s="5"/>
      <c r="AA71" s="5"/>
      <c r="AB71" s="5"/>
      <c r="AC71" s="371" t="str">
        <f t="shared" si="182"/>
        <v>PBSLSW</v>
      </c>
      <c r="AD71" s="449">
        <f t="shared" si="183"/>
        <v>0</v>
      </c>
      <c r="AE71" s="370">
        <f t="shared" si="184"/>
        <v>0</v>
      </c>
      <c r="AF71" s="449">
        <f t="shared" si="185"/>
        <v>0</v>
      </c>
      <c r="AG71" s="5"/>
      <c r="AH71" s="5"/>
      <c r="AI71" s="5"/>
      <c r="AJ71" s="5"/>
      <c r="AK71" s="371"/>
      <c r="AL71" s="449">
        <f t="shared" si="186"/>
        <v>0</v>
      </c>
      <c r="AM71" s="370">
        <f t="shared" si="187"/>
        <v>0</v>
      </c>
      <c r="AN71" s="449">
        <f t="shared" si="188"/>
        <v>0</v>
      </c>
      <c r="AO71" s="5"/>
      <c r="AP71" s="5"/>
      <c r="AQ71" s="5"/>
      <c r="AR71" s="5"/>
      <c r="AS71" s="449">
        <f t="shared" si="189"/>
        <v>0</v>
      </c>
      <c r="AT71" s="370">
        <f t="shared" si="190"/>
        <v>0</v>
      </c>
      <c r="AU71" s="449">
        <f t="shared" si="191"/>
        <v>0</v>
      </c>
      <c r="AV71" s="371" t="str">
        <f t="shared" si="192"/>
        <v>PBSLSW</v>
      </c>
      <c r="AW71" s="482">
        <f t="shared" si="193"/>
        <v>0</v>
      </c>
      <c r="AX71" s="381">
        <f t="shared" si="194"/>
        <v>0</v>
      </c>
      <c r="AY71" s="483">
        <f t="shared" si="195"/>
        <v>0</v>
      </c>
      <c r="AZ71" s="371"/>
      <c r="BA71" s="449">
        <f t="shared" si="161"/>
        <v>0</v>
      </c>
      <c r="BB71" s="370">
        <f t="shared" si="162"/>
        <v>0</v>
      </c>
      <c r="BC71" s="449">
        <f t="shared" si="163"/>
        <v>0</v>
      </c>
      <c r="BD71" s="5"/>
      <c r="BE71" s="5"/>
      <c r="BF71" s="5"/>
      <c r="BG71" s="5"/>
      <c r="BH71" s="449">
        <f t="shared" si="196"/>
        <v>0</v>
      </c>
      <c r="BI71" s="370">
        <f t="shared" si="197"/>
        <v>0</v>
      </c>
      <c r="BJ71" s="449">
        <f t="shared" si="198"/>
        <v>0</v>
      </c>
      <c r="BK71" s="371" t="str">
        <f t="shared" si="199"/>
        <v>PBSLSW</v>
      </c>
      <c r="BL71" s="482">
        <f t="shared" si="200"/>
        <v>0</v>
      </c>
      <c r="BM71" s="381">
        <f t="shared" si="201"/>
        <v>0</v>
      </c>
      <c r="BN71" s="483">
        <f t="shared" si="202"/>
        <v>0</v>
      </c>
      <c r="BO71" s="371" t="str">
        <f t="shared" si="203"/>
        <v>PBSLSW</v>
      </c>
      <c r="BP71" s="449">
        <f t="shared" si="204"/>
        <v>0</v>
      </c>
      <c r="BQ71" s="370">
        <f t="shared" si="205"/>
        <v>0</v>
      </c>
      <c r="BR71" s="449">
        <f t="shared" si="206"/>
        <v>0</v>
      </c>
      <c r="BS71" s="5"/>
      <c r="BT71" s="5"/>
      <c r="BU71" s="5"/>
      <c r="BV71" s="5"/>
      <c r="BW71" s="371" t="str">
        <f t="shared" si="207"/>
        <v>PBSLSW</v>
      </c>
      <c r="BX71" s="449">
        <f t="shared" si="208"/>
        <v>0</v>
      </c>
      <c r="BY71" s="370">
        <f t="shared" si="209"/>
        <v>0</v>
      </c>
      <c r="BZ71" s="449">
        <f t="shared" si="210"/>
        <v>0</v>
      </c>
      <c r="CA71" s="5"/>
      <c r="CB71" s="5"/>
      <c r="CC71" s="5"/>
      <c r="CD71" s="5"/>
      <c r="CE71" s="371" t="str">
        <f t="shared" si="211"/>
        <v>PBSLSW</v>
      </c>
      <c r="CF71" s="449">
        <f t="shared" si="212"/>
        <v>0</v>
      </c>
      <c r="CG71" s="370">
        <f t="shared" si="213"/>
        <v>0</v>
      </c>
      <c r="CH71" s="449">
        <f t="shared" si="214"/>
        <v>0</v>
      </c>
      <c r="CI71" s="5"/>
      <c r="CJ71" s="5"/>
      <c r="CK71" s="5"/>
      <c r="CL71" s="5"/>
      <c r="CM71" s="371" t="str">
        <f t="shared" si="215"/>
        <v>PBSLSW</v>
      </c>
      <c r="CN71" s="449">
        <f t="shared" si="216"/>
        <v>0</v>
      </c>
      <c r="CO71" s="370">
        <f t="shared" si="217"/>
        <v>0</v>
      </c>
      <c r="CP71" s="449">
        <f t="shared" si="218"/>
        <v>0</v>
      </c>
      <c r="CQ71" s="5"/>
      <c r="CR71" s="5"/>
      <c r="CS71" s="5"/>
      <c r="CT71" s="5"/>
      <c r="CU71" s="371" t="str">
        <f t="shared" si="219"/>
        <v>PBSLSW</v>
      </c>
      <c r="CV71" s="449">
        <f t="shared" si="220"/>
        <v>0</v>
      </c>
      <c r="CW71" s="370">
        <f t="shared" si="221"/>
        <v>0</v>
      </c>
      <c r="CX71" s="449">
        <f t="shared" si="222"/>
        <v>0</v>
      </c>
      <c r="CY71" s="5"/>
      <c r="CZ71" s="5"/>
      <c r="DA71" s="5"/>
      <c r="DB71" s="5"/>
      <c r="DC71" s="371" t="str">
        <f t="shared" si="223"/>
        <v>PBSLSW</v>
      </c>
      <c r="DD71" s="449">
        <f t="shared" si="164"/>
        <v>0</v>
      </c>
      <c r="DE71" s="370">
        <f t="shared" si="165"/>
        <v>0</v>
      </c>
      <c r="DF71" s="449">
        <f t="shared" si="166"/>
        <v>0</v>
      </c>
      <c r="DG71" s="5"/>
      <c r="DH71" s="5"/>
      <c r="DI71" s="5"/>
      <c r="DJ71" s="5"/>
      <c r="DK71" s="371" t="str">
        <f t="shared" si="224"/>
        <v>PBSLSW</v>
      </c>
      <c r="DL71" s="449">
        <f t="shared" si="225"/>
        <v>0</v>
      </c>
      <c r="DM71" s="370">
        <f t="shared" si="226"/>
        <v>0</v>
      </c>
      <c r="DN71" s="449">
        <f t="shared" si="227"/>
        <v>0</v>
      </c>
      <c r="DO71" s="5"/>
      <c r="DP71" s="5"/>
      <c r="DQ71" s="5"/>
      <c r="DR71" s="5"/>
      <c r="DS71" s="371" t="str">
        <f t="shared" si="228"/>
        <v>PBSLSW</v>
      </c>
      <c r="DT71" s="449">
        <f t="shared" si="229"/>
        <v>0</v>
      </c>
      <c r="DU71" s="370">
        <f t="shared" si="230"/>
        <v>0</v>
      </c>
      <c r="DV71" s="449">
        <f t="shared" si="231"/>
        <v>0</v>
      </c>
      <c r="DW71" s="5"/>
      <c r="DX71" s="5"/>
      <c r="DY71" s="5"/>
      <c r="DZ71" s="5"/>
      <c r="EA71" s="371" t="str">
        <f t="shared" si="232"/>
        <v>PBSLSW</v>
      </c>
      <c r="EB71" s="449">
        <f t="shared" si="233"/>
        <v>0</v>
      </c>
      <c r="EC71" s="370">
        <f t="shared" si="234"/>
        <v>0</v>
      </c>
      <c r="ED71" s="449">
        <f t="shared" si="235"/>
        <v>0</v>
      </c>
      <c r="EE71" s="5"/>
      <c r="EF71" s="5"/>
      <c r="EG71" s="5"/>
      <c r="EH71" s="5"/>
      <c r="EI71" s="371" t="str">
        <f t="shared" si="236"/>
        <v>PBSLSW</v>
      </c>
      <c r="EJ71" s="449">
        <f t="shared" si="237"/>
        <v>0</v>
      </c>
      <c r="EK71" s="370">
        <f t="shared" si="238"/>
        <v>0</v>
      </c>
      <c r="EL71" s="449">
        <f t="shared" si="239"/>
        <v>0</v>
      </c>
      <c r="EM71" s="5"/>
      <c r="EN71" s="5"/>
      <c r="EO71" s="5"/>
      <c r="EP71" s="5"/>
      <c r="EQ71" s="371" t="str">
        <f t="shared" si="240"/>
        <v>PBSLSW</v>
      </c>
      <c r="ER71" s="449">
        <f t="shared" si="241"/>
        <v>0</v>
      </c>
      <c r="ES71" s="370">
        <f t="shared" si="242"/>
        <v>0</v>
      </c>
      <c r="ET71" s="449">
        <f t="shared" si="243"/>
        <v>0</v>
      </c>
      <c r="EU71" s="5"/>
      <c r="EV71" s="5"/>
      <c r="EW71" s="5"/>
      <c r="EX71" s="5"/>
      <c r="EY71" s="371" t="str">
        <f t="shared" si="244"/>
        <v>PBSLSW</v>
      </c>
      <c r="EZ71" s="449">
        <f t="shared" si="245"/>
        <v>0</v>
      </c>
      <c r="FA71" s="370">
        <f t="shared" si="246"/>
        <v>0</v>
      </c>
      <c r="FB71" s="449">
        <f t="shared" si="247"/>
        <v>0</v>
      </c>
      <c r="FC71" s="5"/>
      <c r="FD71" s="5"/>
      <c r="FE71" s="5"/>
      <c r="FF71" s="5"/>
      <c r="FG71" s="371" t="str">
        <f t="shared" si="248"/>
        <v>PBSLSW</v>
      </c>
      <c r="FH71" s="449">
        <f t="shared" si="249"/>
        <v>0</v>
      </c>
      <c r="FI71" s="370">
        <f t="shared" si="250"/>
        <v>0</v>
      </c>
      <c r="FJ71" s="449">
        <f t="shared" si="251"/>
        <v>0</v>
      </c>
      <c r="FK71" s="5"/>
      <c r="FL71" s="5"/>
      <c r="FM71" s="5"/>
      <c r="FN71" s="5"/>
      <c r="FO71" s="371" t="str">
        <f t="shared" si="252"/>
        <v>PBSLSW</v>
      </c>
      <c r="FP71" s="449">
        <f t="shared" si="253"/>
        <v>0</v>
      </c>
      <c r="FQ71" s="370">
        <f t="shared" si="254"/>
        <v>0</v>
      </c>
      <c r="FR71" s="449">
        <f t="shared" si="255"/>
        <v>0</v>
      </c>
      <c r="FS71" s="5"/>
      <c r="FT71" s="5"/>
      <c r="FU71" s="5"/>
      <c r="FV71" s="5"/>
      <c r="FW71" s="371"/>
      <c r="FX71" s="449">
        <f t="shared" si="256"/>
        <v>0</v>
      </c>
      <c r="FY71" s="370">
        <f t="shared" si="257"/>
        <v>0</v>
      </c>
      <c r="FZ71" s="449">
        <f t="shared" si="258"/>
        <v>0</v>
      </c>
      <c r="GA71" s="5"/>
      <c r="GB71" s="5"/>
      <c r="GC71" s="5"/>
      <c r="GD71" s="5"/>
      <c r="GE71" s="449">
        <f t="shared" si="259"/>
        <v>0</v>
      </c>
      <c r="GF71" s="370">
        <f t="shared" si="260"/>
        <v>0</v>
      </c>
      <c r="GG71" s="449">
        <f t="shared" si="261"/>
        <v>0</v>
      </c>
      <c r="GH71" s="5"/>
      <c r="GI71" s="5"/>
      <c r="GJ71" s="5"/>
      <c r="GK71" s="5"/>
      <c r="GL71" s="449">
        <f t="shared" si="262"/>
        <v>0</v>
      </c>
      <c r="GM71" s="370">
        <f t="shared" si="263"/>
        <v>0</v>
      </c>
      <c r="GN71" s="449">
        <f t="shared" si="264"/>
        <v>0</v>
      </c>
      <c r="GO71" s="5"/>
      <c r="GP71" s="5"/>
      <c r="GQ71" s="5"/>
      <c r="GR71" s="5"/>
      <c r="GS71" s="449">
        <f t="shared" si="265"/>
        <v>0</v>
      </c>
      <c r="GT71" s="370">
        <f t="shared" si="266"/>
        <v>0</v>
      </c>
      <c r="GU71" s="449">
        <f t="shared" si="267"/>
        <v>0</v>
      </c>
      <c r="GV71" s="371" t="str">
        <f t="shared" si="268"/>
        <v>PBSLSW</v>
      </c>
      <c r="GW71" s="482">
        <f t="shared" si="269"/>
        <v>0</v>
      </c>
      <c r="GX71" s="381">
        <f t="shared" si="270"/>
        <v>0</v>
      </c>
      <c r="GY71" s="483">
        <f t="shared" si="271"/>
        <v>0</v>
      </c>
      <c r="GZ71" s="371" t="str">
        <f t="shared" si="272"/>
        <v>PBSLSW</v>
      </c>
      <c r="HA71" s="449">
        <f t="shared" si="273"/>
        <v>0</v>
      </c>
      <c r="HB71" s="370">
        <f t="shared" si="274"/>
        <v>0</v>
      </c>
      <c r="HC71" s="449">
        <f t="shared" si="275"/>
        <v>0</v>
      </c>
      <c r="HD71" s="5"/>
      <c r="HE71" s="5"/>
      <c r="HF71" s="5"/>
      <c r="HG71" s="5"/>
      <c r="HH71" s="371" t="str">
        <f t="shared" si="276"/>
        <v>PBSLSW</v>
      </c>
      <c r="HI71" s="449">
        <f t="shared" si="277"/>
        <v>0</v>
      </c>
      <c r="HJ71" s="370">
        <f t="shared" si="278"/>
        <v>0</v>
      </c>
      <c r="HK71" s="449">
        <f t="shared" si="279"/>
        <v>0</v>
      </c>
      <c r="HL71" s="5"/>
      <c r="HM71" s="5"/>
      <c r="HN71" s="5"/>
      <c r="HO71" s="5"/>
      <c r="HP71" s="371" t="str">
        <f t="shared" si="280"/>
        <v>PBSLSW</v>
      </c>
      <c r="HQ71" s="449">
        <f t="shared" si="281"/>
        <v>0</v>
      </c>
      <c r="HR71" s="370">
        <f t="shared" si="282"/>
        <v>0</v>
      </c>
      <c r="HS71" s="449">
        <f t="shared" si="283"/>
        <v>0</v>
      </c>
      <c r="HT71" s="5"/>
      <c r="HU71" s="5"/>
      <c r="HV71" s="5"/>
      <c r="HW71" s="5"/>
      <c r="HX71" s="371" t="str">
        <f t="shared" si="284"/>
        <v>PBSLSW</v>
      </c>
      <c r="HY71" s="449">
        <f t="shared" si="285"/>
        <v>0</v>
      </c>
      <c r="HZ71" s="370">
        <f t="shared" si="286"/>
        <v>0</v>
      </c>
      <c r="IA71" s="449">
        <f t="shared" si="287"/>
        <v>0</v>
      </c>
      <c r="IB71" s="5"/>
      <c r="IC71" s="5"/>
      <c r="ID71" s="5"/>
      <c r="IE71" s="5"/>
      <c r="IF71" s="371" t="str">
        <f t="shared" si="288"/>
        <v>PBSLSW</v>
      </c>
      <c r="IG71" s="449">
        <f t="shared" si="289"/>
        <v>0</v>
      </c>
      <c r="IH71" s="370">
        <f t="shared" si="290"/>
        <v>0</v>
      </c>
      <c r="II71" s="449">
        <f t="shared" si="291"/>
        <v>0</v>
      </c>
      <c r="IJ71" s="5"/>
      <c r="IK71" s="5"/>
      <c r="IL71" s="5"/>
      <c r="IM71" s="5"/>
      <c r="IN71" s="371" t="str">
        <f t="shared" si="292"/>
        <v>PBSLSW</v>
      </c>
      <c r="IO71" s="449">
        <f t="shared" si="293"/>
        <v>0</v>
      </c>
      <c r="IP71" s="370">
        <f t="shared" si="294"/>
        <v>0</v>
      </c>
      <c r="IQ71" s="449">
        <f t="shared" si="295"/>
        <v>0</v>
      </c>
      <c r="IR71" s="5"/>
      <c r="IS71" s="5"/>
      <c r="IT71" s="5"/>
      <c r="IU71" s="5"/>
      <c r="IV71" s="371" t="str">
        <f t="shared" si="296"/>
        <v>PBSLSW</v>
      </c>
      <c r="IW71" s="449">
        <f t="shared" si="297"/>
        <v>0</v>
      </c>
      <c r="IX71" s="370">
        <f t="shared" si="298"/>
        <v>0</v>
      </c>
      <c r="IY71" s="449">
        <f t="shared" si="299"/>
        <v>0</v>
      </c>
      <c r="IZ71" s="5"/>
      <c r="JA71" s="5"/>
      <c r="JB71" s="5"/>
      <c r="JC71" s="5"/>
      <c r="JD71" s="371" t="str">
        <f t="shared" si="300"/>
        <v>PBSLSW</v>
      </c>
      <c r="JE71" s="449">
        <f t="shared" si="301"/>
        <v>0</v>
      </c>
      <c r="JF71" s="370">
        <f t="shared" si="302"/>
        <v>0</v>
      </c>
      <c r="JG71" s="449">
        <f t="shared" si="303"/>
        <v>0</v>
      </c>
      <c r="JH71" s="5"/>
      <c r="JI71" s="5"/>
      <c r="JJ71" s="5"/>
      <c r="JK71" s="5"/>
      <c r="JL71" s="371" t="str">
        <f t="shared" si="304"/>
        <v>PBSLSW</v>
      </c>
      <c r="JM71" s="449">
        <f t="shared" si="305"/>
        <v>0</v>
      </c>
      <c r="JN71" s="370">
        <f t="shared" si="306"/>
        <v>0</v>
      </c>
      <c r="JO71" s="449">
        <f t="shared" si="307"/>
        <v>0</v>
      </c>
      <c r="JP71" s="5"/>
      <c r="JQ71" s="5"/>
      <c r="JR71" s="5"/>
      <c r="JS71" s="5"/>
      <c r="JT71" s="371" t="str">
        <f t="shared" si="308"/>
        <v>PBSLSW</v>
      </c>
      <c r="JU71" s="449">
        <f t="shared" si="309"/>
        <v>0</v>
      </c>
      <c r="JV71" s="370">
        <f t="shared" si="310"/>
        <v>0</v>
      </c>
      <c r="JW71" s="449">
        <f t="shared" si="311"/>
        <v>0</v>
      </c>
      <c r="JX71" s="5"/>
      <c r="JY71" s="5"/>
      <c r="JZ71" s="5"/>
      <c r="KA71" s="5"/>
      <c r="KB71" s="371"/>
      <c r="KC71" s="449">
        <f t="shared" si="312"/>
        <v>0</v>
      </c>
      <c r="KD71" s="370">
        <f t="shared" si="313"/>
        <v>0</v>
      </c>
      <c r="KE71" s="449">
        <f t="shared" si="314"/>
        <v>0</v>
      </c>
      <c r="KF71" s="5"/>
      <c r="KG71" s="5"/>
      <c r="KH71" s="5"/>
      <c r="KI71" s="5"/>
      <c r="KJ71" s="449">
        <f t="shared" si="315"/>
        <v>0</v>
      </c>
      <c r="KK71" s="370">
        <f t="shared" si="316"/>
        <v>0</v>
      </c>
      <c r="KL71" s="449">
        <f t="shared" si="317"/>
        <v>0</v>
      </c>
      <c r="KM71" s="5"/>
      <c r="KN71" s="5"/>
      <c r="KO71" s="5"/>
      <c r="KP71" s="5"/>
      <c r="KQ71" s="449">
        <f t="shared" si="318"/>
        <v>0</v>
      </c>
      <c r="KR71" s="370">
        <f t="shared" si="319"/>
        <v>0</v>
      </c>
      <c r="KS71" s="449">
        <f t="shared" si="320"/>
        <v>0</v>
      </c>
      <c r="KT71" s="5"/>
      <c r="KU71" s="5"/>
      <c r="KV71" s="5"/>
      <c r="KW71" s="5"/>
      <c r="KX71" s="449">
        <f t="shared" si="321"/>
        <v>0</v>
      </c>
      <c r="KY71" s="370">
        <f t="shared" si="322"/>
        <v>0</v>
      </c>
      <c r="KZ71" s="449">
        <f t="shared" si="323"/>
        <v>0</v>
      </c>
      <c r="LA71" s="5"/>
      <c r="LB71" s="5"/>
      <c r="LC71" s="5"/>
      <c r="LD71" s="5"/>
      <c r="LE71" s="449">
        <f t="shared" si="324"/>
        <v>0</v>
      </c>
      <c r="LF71" s="370">
        <f t="shared" si="325"/>
        <v>0</v>
      </c>
      <c r="LG71" s="449">
        <f t="shared" si="326"/>
        <v>0</v>
      </c>
      <c r="LH71" s="5"/>
      <c r="LI71" s="5"/>
      <c r="LJ71" s="5"/>
      <c r="LK71" s="5"/>
      <c r="LL71" s="449">
        <f t="shared" si="327"/>
        <v>0</v>
      </c>
      <c r="LM71" s="370">
        <f t="shared" si="328"/>
        <v>0</v>
      </c>
      <c r="LN71" s="449">
        <f t="shared" si="329"/>
        <v>0</v>
      </c>
      <c r="LO71" s="5"/>
      <c r="LP71" s="5"/>
      <c r="LQ71" s="5"/>
      <c r="LR71" s="5"/>
      <c r="LS71" s="449">
        <f t="shared" si="330"/>
        <v>0</v>
      </c>
      <c r="LT71" s="370">
        <f t="shared" si="331"/>
        <v>0</v>
      </c>
      <c r="LU71" s="449">
        <f t="shared" si="332"/>
        <v>0</v>
      </c>
      <c r="LV71" s="5"/>
      <c r="LW71" s="5"/>
      <c r="LX71" s="5"/>
      <c r="LY71" s="5"/>
      <c r="LZ71" s="449">
        <f t="shared" si="333"/>
        <v>0</v>
      </c>
      <c r="MA71" s="370">
        <f t="shared" si="334"/>
        <v>0</v>
      </c>
      <c r="MB71" s="449">
        <f t="shared" si="335"/>
        <v>0</v>
      </c>
      <c r="MC71" s="371" t="str">
        <f t="shared" si="336"/>
        <v>PBSLSW</v>
      </c>
      <c r="MD71" s="482">
        <f t="shared" si="337"/>
        <v>0</v>
      </c>
      <c r="ME71" s="381">
        <f t="shared" si="338"/>
        <v>0</v>
      </c>
      <c r="MF71" s="483">
        <f t="shared" si="339"/>
        <v>0</v>
      </c>
      <c r="MG71" s="371" t="str">
        <f t="shared" si="340"/>
        <v>PBSLSW</v>
      </c>
      <c r="MH71" s="449">
        <f t="shared" si="341"/>
        <v>0</v>
      </c>
      <c r="MI71" s="370">
        <f t="shared" si="342"/>
        <v>0</v>
      </c>
      <c r="MJ71" s="449">
        <f t="shared" si="343"/>
        <v>0</v>
      </c>
      <c r="MK71" s="5"/>
      <c r="ML71" s="5"/>
      <c r="MM71" s="5"/>
      <c r="MN71" s="5"/>
      <c r="MO71" s="449">
        <f t="shared" si="344"/>
        <v>0</v>
      </c>
      <c r="MP71" s="370">
        <f t="shared" si="345"/>
        <v>0</v>
      </c>
      <c r="MQ71" s="449">
        <f t="shared" si="346"/>
        <v>0</v>
      </c>
      <c r="MR71" s="371" t="str">
        <f t="shared" si="347"/>
        <v>PBSLSW</v>
      </c>
      <c r="MS71" s="482">
        <f t="shared" si="348"/>
        <v>0</v>
      </c>
      <c r="MT71" s="381">
        <f t="shared" si="349"/>
        <v>0</v>
      </c>
      <c r="MU71" s="483">
        <f t="shared" si="350"/>
        <v>0</v>
      </c>
      <c r="MV71" s="371" t="str">
        <f t="shared" si="351"/>
        <v>PBSLSW</v>
      </c>
      <c r="MW71" s="449">
        <f t="shared" si="352"/>
        <v>0</v>
      </c>
      <c r="MX71" s="370">
        <f t="shared" si="353"/>
        <v>0</v>
      </c>
      <c r="MY71" s="449">
        <f t="shared" si="354"/>
        <v>0</v>
      </c>
      <c r="MZ71" s="5"/>
      <c r="NA71" s="5"/>
      <c r="NB71" s="5"/>
      <c r="NC71" s="5"/>
      <c r="ND71" s="371" t="str">
        <f t="shared" si="355"/>
        <v>PBSLSW</v>
      </c>
      <c r="NE71" s="449">
        <f t="shared" si="356"/>
        <v>0</v>
      </c>
      <c r="NF71" s="370">
        <f t="shared" si="357"/>
        <v>0</v>
      </c>
      <c r="NG71" s="449">
        <f t="shared" si="358"/>
        <v>0</v>
      </c>
      <c r="NH71" s="5"/>
      <c r="NI71" s="5"/>
      <c r="NJ71" s="5"/>
      <c r="NK71" s="5"/>
      <c r="NL71" s="371"/>
      <c r="NM71" s="449">
        <f t="shared" si="359"/>
        <v>0</v>
      </c>
      <c r="NN71" s="370">
        <f t="shared" si="360"/>
        <v>0</v>
      </c>
      <c r="NO71" s="449">
        <f t="shared" si="361"/>
        <v>0</v>
      </c>
      <c r="NP71" s="5"/>
      <c r="NQ71" s="5"/>
      <c r="NR71" s="5"/>
      <c r="NS71" s="5"/>
      <c r="NT71" s="449">
        <f t="shared" si="362"/>
        <v>0</v>
      </c>
      <c r="NU71" s="370">
        <f t="shared" si="363"/>
        <v>0</v>
      </c>
      <c r="NV71" s="449">
        <f t="shared" si="364"/>
        <v>0</v>
      </c>
      <c r="NW71" s="371" t="str">
        <f t="shared" si="365"/>
        <v>PBSLSW</v>
      </c>
      <c r="NX71" s="482">
        <f t="shared" si="366"/>
        <v>0</v>
      </c>
      <c r="NY71" s="381">
        <f t="shared" si="367"/>
        <v>0</v>
      </c>
      <c r="NZ71" s="483">
        <f t="shared" si="368"/>
        <v>0</v>
      </c>
      <c r="OA71" s="371" t="str">
        <f t="shared" si="369"/>
        <v>PBSLSW</v>
      </c>
      <c r="OB71" s="449">
        <f t="shared" si="370"/>
        <v>0</v>
      </c>
      <c r="OC71" s="370">
        <f t="shared" si="371"/>
        <v>0</v>
      </c>
      <c r="OD71" s="449">
        <f t="shared" si="372"/>
        <v>0</v>
      </c>
      <c r="OE71" s="5"/>
      <c r="OF71" s="5"/>
      <c r="OG71" s="5"/>
      <c r="OH71" s="5"/>
      <c r="OI71" s="371" t="str">
        <f t="shared" si="373"/>
        <v>PBSLSW</v>
      </c>
      <c r="OJ71" s="449">
        <f t="shared" si="374"/>
        <v>0</v>
      </c>
      <c r="OK71" s="370">
        <f t="shared" si="375"/>
        <v>0</v>
      </c>
      <c r="OL71" s="449">
        <f t="shared" si="376"/>
        <v>0</v>
      </c>
      <c r="OM71" s="5"/>
      <c r="ON71" s="5"/>
      <c r="OO71" s="5"/>
      <c r="OP71" s="5"/>
      <c r="OQ71" s="371" t="str">
        <f t="shared" si="377"/>
        <v>PBSLSW</v>
      </c>
      <c r="OR71" s="449">
        <f t="shared" si="378"/>
        <v>0</v>
      </c>
      <c r="OS71" s="370">
        <f t="shared" si="379"/>
        <v>0</v>
      </c>
      <c r="OT71" s="449">
        <f t="shared" si="380"/>
        <v>0</v>
      </c>
      <c r="OU71" s="5"/>
      <c r="OV71" s="5"/>
      <c r="OW71" s="5"/>
      <c r="OX71" s="5"/>
      <c r="OY71" s="371"/>
      <c r="OZ71" s="449">
        <f t="shared" si="381"/>
        <v>0</v>
      </c>
      <c r="PA71" s="370">
        <f t="shared" si="382"/>
        <v>0</v>
      </c>
      <c r="PB71" s="449">
        <f t="shared" si="383"/>
        <v>0</v>
      </c>
      <c r="PC71" s="5"/>
      <c r="PD71" s="5"/>
      <c r="PE71" s="5"/>
      <c r="PF71" s="5"/>
      <c r="PG71" s="449">
        <f t="shared" si="384"/>
        <v>0</v>
      </c>
      <c r="PH71" s="370">
        <f t="shared" si="385"/>
        <v>0</v>
      </c>
      <c r="PI71" s="449">
        <f t="shared" si="386"/>
        <v>0</v>
      </c>
      <c r="PJ71" s="371" t="str">
        <f t="shared" si="387"/>
        <v>PBSLSW</v>
      </c>
      <c r="PK71" s="482">
        <f t="shared" si="388"/>
        <v>0</v>
      </c>
      <c r="PL71" s="381">
        <f t="shared" si="389"/>
        <v>0</v>
      </c>
      <c r="PM71" s="483">
        <f t="shared" si="390"/>
        <v>0</v>
      </c>
      <c r="PN71" s="371"/>
      <c r="PO71" s="449">
        <f t="shared" si="391"/>
        <v>0</v>
      </c>
      <c r="PP71" s="370">
        <f t="shared" si="392"/>
        <v>0</v>
      </c>
      <c r="PQ71" s="449">
        <f t="shared" si="393"/>
        <v>0</v>
      </c>
      <c r="PR71" s="5"/>
      <c r="PS71" s="5"/>
      <c r="PT71" s="5"/>
      <c r="PU71" s="5"/>
      <c r="PV71" s="449">
        <f t="shared" si="394"/>
        <v>0</v>
      </c>
      <c r="PW71" s="370">
        <f t="shared" si="395"/>
        <v>0</v>
      </c>
      <c r="PX71" s="449">
        <f t="shared" si="396"/>
        <v>0</v>
      </c>
      <c r="PY71" s="5"/>
      <c r="PZ71" s="5"/>
      <c r="QA71" s="5"/>
      <c r="QB71" s="5"/>
      <c r="QC71" s="449">
        <f t="shared" si="397"/>
        <v>0</v>
      </c>
      <c r="QD71" s="370">
        <f t="shared" si="398"/>
        <v>0</v>
      </c>
      <c r="QE71" s="449">
        <f t="shared" si="399"/>
        <v>0</v>
      </c>
      <c r="QF71" s="371" t="str">
        <f t="shared" si="400"/>
        <v>PBSLSW</v>
      </c>
      <c r="QG71" s="482">
        <f t="shared" si="401"/>
        <v>0</v>
      </c>
      <c r="QH71" s="381">
        <f t="shared" si="402"/>
        <v>0</v>
      </c>
      <c r="QI71" s="483">
        <f t="shared" si="403"/>
        <v>0</v>
      </c>
      <c r="QJ71" s="371"/>
      <c r="QK71" s="449">
        <f t="shared" si="404"/>
        <v>0</v>
      </c>
      <c r="QL71" s="370">
        <f t="shared" si="405"/>
        <v>0</v>
      </c>
      <c r="QM71" s="449">
        <f t="shared" si="406"/>
        <v>0</v>
      </c>
      <c r="QN71" s="5"/>
      <c r="QO71" s="5"/>
      <c r="QP71" s="5"/>
      <c r="QQ71" s="5"/>
      <c r="QR71" s="449">
        <f t="shared" si="407"/>
        <v>0</v>
      </c>
      <c r="QS71" s="370">
        <f t="shared" si="408"/>
        <v>0</v>
      </c>
      <c r="QT71" s="449">
        <f t="shared" si="409"/>
        <v>0</v>
      </c>
      <c r="QU71" s="371" t="str">
        <f t="shared" si="410"/>
        <v>PBSLSW</v>
      </c>
      <c r="QV71" s="482">
        <f t="shared" si="411"/>
        <v>0</v>
      </c>
      <c r="QW71" s="381">
        <f t="shared" si="412"/>
        <v>0</v>
      </c>
      <c r="QX71" s="483">
        <f t="shared" si="413"/>
        <v>0</v>
      </c>
      <c r="QY71" s="371" t="str">
        <f t="shared" si="414"/>
        <v>PBSLSW</v>
      </c>
      <c r="QZ71" s="449">
        <f t="shared" si="415"/>
        <v>0</v>
      </c>
      <c r="RA71" s="370">
        <f t="shared" si="416"/>
        <v>0</v>
      </c>
      <c r="RB71" s="449">
        <f t="shared" si="417"/>
        <v>0</v>
      </c>
      <c r="RC71" s="5"/>
      <c r="RD71" s="5"/>
      <c r="RE71" s="5"/>
      <c r="RF71" s="5"/>
      <c r="RG71" s="371"/>
      <c r="RH71" s="449">
        <f t="shared" si="418"/>
        <v>0</v>
      </c>
      <c r="RI71" s="370">
        <f t="shared" si="419"/>
        <v>0</v>
      </c>
      <c r="RJ71" s="449">
        <f t="shared" si="420"/>
        <v>0</v>
      </c>
      <c r="RK71" s="5"/>
      <c r="RL71" s="5"/>
      <c r="RM71" s="5"/>
      <c r="RN71" s="5"/>
      <c r="RO71" s="449">
        <f t="shared" si="421"/>
        <v>0</v>
      </c>
      <c r="RP71" s="370">
        <f t="shared" si="422"/>
        <v>0</v>
      </c>
      <c r="RQ71" s="449">
        <f t="shared" si="423"/>
        <v>0</v>
      </c>
      <c r="RR71" s="371" t="str">
        <f t="shared" si="424"/>
        <v>PBSLSW</v>
      </c>
      <c r="RS71" s="482">
        <f t="shared" si="425"/>
        <v>0</v>
      </c>
      <c r="RT71" s="381">
        <f t="shared" si="426"/>
        <v>0</v>
      </c>
      <c r="RU71" s="483">
        <f t="shared" si="427"/>
        <v>0</v>
      </c>
      <c r="RV71" s="371" t="str">
        <f t="shared" si="428"/>
        <v>PBSLSW</v>
      </c>
      <c r="RW71" s="449">
        <f t="shared" si="429"/>
        <v>0</v>
      </c>
      <c r="RX71" s="370">
        <f t="shared" si="430"/>
        <v>0</v>
      </c>
      <c r="RY71" s="449">
        <f t="shared" si="431"/>
        <v>0</v>
      </c>
      <c r="RZ71" s="5"/>
      <c r="SA71" s="5"/>
      <c r="SB71" s="5"/>
      <c r="SC71" s="5"/>
      <c r="SD71" s="371"/>
      <c r="SE71" s="449">
        <f t="shared" si="432"/>
        <v>0</v>
      </c>
      <c r="SF71" s="370">
        <f t="shared" si="433"/>
        <v>0</v>
      </c>
      <c r="SG71" s="449">
        <f t="shared" si="434"/>
        <v>0</v>
      </c>
      <c r="SH71" s="5"/>
      <c r="SI71" s="5"/>
      <c r="SJ71" s="5"/>
      <c r="SK71" s="5"/>
      <c r="SL71" s="449">
        <f t="shared" si="435"/>
        <v>0</v>
      </c>
      <c r="SM71" s="370">
        <f t="shared" si="436"/>
        <v>0</v>
      </c>
      <c r="SN71" s="449">
        <f t="shared" si="437"/>
        <v>0</v>
      </c>
      <c r="SO71" s="5"/>
      <c r="SP71" s="5"/>
      <c r="SQ71" s="5"/>
      <c r="SR71" s="5"/>
      <c r="SS71" s="449">
        <f t="shared" si="438"/>
        <v>0</v>
      </c>
      <c r="ST71" s="370">
        <f t="shared" si="439"/>
        <v>0</v>
      </c>
      <c r="SU71" s="449">
        <f t="shared" si="440"/>
        <v>0</v>
      </c>
      <c r="SV71" s="5"/>
      <c r="SW71" s="5"/>
      <c r="SX71" s="5"/>
      <c r="SY71" s="5"/>
      <c r="SZ71" s="449">
        <f t="shared" si="441"/>
        <v>0</v>
      </c>
      <c r="TA71" s="370">
        <f t="shared" si="442"/>
        <v>0</v>
      </c>
      <c r="TB71" s="449">
        <f t="shared" si="443"/>
        <v>0</v>
      </c>
      <c r="TC71" s="5"/>
      <c r="TD71" s="5"/>
      <c r="TE71" s="5"/>
      <c r="TF71" s="5"/>
      <c r="TG71" s="449">
        <f t="shared" si="444"/>
        <v>0</v>
      </c>
      <c r="TH71" s="370">
        <f t="shared" si="445"/>
        <v>0</v>
      </c>
      <c r="TI71" s="449">
        <f t="shared" si="446"/>
        <v>0</v>
      </c>
      <c r="TJ71" s="5"/>
      <c r="TK71" s="5"/>
      <c r="TL71" s="5"/>
      <c r="TM71" s="5"/>
      <c r="TN71" s="449">
        <f t="shared" si="447"/>
        <v>0</v>
      </c>
      <c r="TO71" s="370">
        <f t="shared" si="448"/>
        <v>0</v>
      </c>
      <c r="TP71" s="449">
        <f t="shared" si="449"/>
        <v>0</v>
      </c>
      <c r="TQ71" s="5"/>
      <c r="TR71" s="5"/>
      <c r="TS71" s="5"/>
      <c r="TT71" s="5"/>
      <c r="TU71" s="449">
        <f t="shared" si="450"/>
        <v>0</v>
      </c>
      <c r="TV71" s="370">
        <f t="shared" si="451"/>
        <v>0</v>
      </c>
      <c r="TW71" s="449">
        <f t="shared" si="452"/>
        <v>0</v>
      </c>
      <c r="TX71" s="371" t="str">
        <f t="shared" si="453"/>
        <v>PBSLSW</v>
      </c>
      <c r="TY71" s="482">
        <f t="shared" si="454"/>
        <v>0</v>
      </c>
      <c r="TZ71" s="381">
        <f t="shared" si="455"/>
        <v>0</v>
      </c>
      <c r="UA71" s="483">
        <f t="shared" si="456"/>
        <v>0</v>
      </c>
      <c r="UB71" s="371" t="str">
        <f t="shared" si="457"/>
        <v>PBSLSW</v>
      </c>
      <c r="UC71" s="449">
        <f t="shared" si="458"/>
        <v>0</v>
      </c>
      <c r="UD71" s="370">
        <f t="shared" si="459"/>
        <v>0</v>
      </c>
      <c r="UE71" s="449">
        <f t="shared" si="460"/>
        <v>0</v>
      </c>
      <c r="UF71" s="5"/>
      <c r="UG71" s="5"/>
      <c r="UH71" s="5"/>
      <c r="UI71" s="5"/>
      <c r="UJ71" s="371" t="str">
        <f t="shared" si="461"/>
        <v>PBSLSW</v>
      </c>
      <c r="UK71" s="449">
        <f t="shared" si="462"/>
        <v>0</v>
      </c>
      <c r="UL71" s="370">
        <f t="shared" si="463"/>
        <v>0</v>
      </c>
      <c r="UM71" s="449">
        <f t="shared" si="464"/>
        <v>0</v>
      </c>
      <c r="UN71" s="5"/>
      <c r="UO71" s="5"/>
      <c r="UP71" s="5"/>
      <c r="UQ71" s="5"/>
      <c r="UR71" s="371" t="str">
        <f t="shared" si="465"/>
        <v>PBSLSW</v>
      </c>
      <c r="US71" s="449">
        <f t="shared" si="466"/>
        <v>0</v>
      </c>
      <c r="UT71" s="370">
        <f t="shared" si="467"/>
        <v>0</v>
      </c>
      <c r="UU71" s="449">
        <f t="shared" si="468"/>
        <v>0</v>
      </c>
      <c r="UV71" s="5"/>
      <c r="UW71" s="5"/>
      <c r="UX71" s="5"/>
      <c r="UY71" s="5"/>
      <c r="UZ71" s="371" t="str">
        <f t="shared" si="469"/>
        <v>PBSLSW</v>
      </c>
      <c r="VA71" s="449">
        <f t="shared" si="470"/>
        <v>0</v>
      </c>
      <c r="VB71" s="370">
        <f t="shared" si="471"/>
        <v>0</v>
      </c>
      <c r="VC71" s="449">
        <f t="shared" si="472"/>
        <v>0</v>
      </c>
      <c r="VD71" s="5"/>
      <c r="VE71" s="5"/>
      <c r="VF71" s="5"/>
      <c r="VG71" s="5"/>
      <c r="VH71" s="371" t="str">
        <f t="shared" si="473"/>
        <v>PBSLSW</v>
      </c>
      <c r="VI71" s="449">
        <f t="shared" si="167"/>
        <v>0</v>
      </c>
      <c r="VJ71" s="370">
        <f t="shared" si="168"/>
        <v>0</v>
      </c>
      <c r="VK71" s="449">
        <f t="shared" si="169"/>
        <v>0</v>
      </c>
      <c r="VL71" s="5"/>
      <c r="VM71" s="5"/>
      <c r="VN71" s="5"/>
      <c r="VO71" s="5"/>
      <c r="VP71" s="371"/>
      <c r="VQ71" s="449">
        <f t="shared" si="474"/>
        <v>0</v>
      </c>
      <c r="VR71" s="370">
        <f t="shared" si="475"/>
        <v>0</v>
      </c>
      <c r="VS71" s="449">
        <f t="shared" si="476"/>
        <v>0</v>
      </c>
      <c r="VT71" s="5"/>
      <c r="VU71" s="5"/>
      <c r="VV71" s="5"/>
      <c r="VW71" s="5"/>
      <c r="VX71" s="449">
        <f t="shared" si="477"/>
        <v>0</v>
      </c>
      <c r="VY71" s="370">
        <f t="shared" si="478"/>
        <v>0</v>
      </c>
      <c r="VZ71" s="449">
        <f t="shared" si="479"/>
        <v>0</v>
      </c>
      <c r="WA71" s="371" t="str">
        <f t="shared" si="480"/>
        <v>PBSLSW</v>
      </c>
      <c r="WB71" s="482">
        <f t="shared" si="481"/>
        <v>0</v>
      </c>
      <c r="WC71" s="381">
        <f t="shared" si="482"/>
        <v>0</v>
      </c>
      <c r="WD71" s="483">
        <f t="shared" si="483"/>
        <v>0</v>
      </c>
      <c r="WE71" s="371" t="str">
        <f t="shared" si="484"/>
        <v>PBSLSW</v>
      </c>
      <c r="WF71" s="449">
        <f t="shared" si="485"/>
        <v>0</v>
      </c>
      <c r="WG71" s="370">
        <f t="shared" si="486"/>
        <v>0</v>
      </c>
      <c r="WH71" s="449">
        <f t="shared" si="487"/>
        <v>0</v>
      </c>
      <c r="WI71" s="5"/>
      <c r="WJ71" s="5"/>
      <c r="WK71" s="5"/>
      <c r="WL71" s="5"/>
      <c r="WM71" s="371" t="str">
        <f t="shared" si="488"/>
        <v>PBSLSW</v>
      </c>
      <c r="WN71" s="449">
        <f t="shared" si="489"/>
        <v>0</v>
      </c>
      <c r="WO71" s="370">
        <f t="shared" si="490"/>
        <v>0</v>
      </c>
      <c r="WP71" s="449">
        <f t="shared" si="491"/>
        <v>0</v>
      </c>
      <c r="WQ71" s="5"/>
      <c r="WR71" s="5"/>
      <c r="WS71" s="5"/>
      <c r="WT71" s="5"/>
      <c r="WU71" s="371" t="str">
        <f t="shared" si="492"/>
        <v>PBSLSW</v>
      </c>
      <c r="WV71" s="449">
        <f t="shared" si="493"/>
        <v>0</v>
      </c>
      <c r="WW71" s="370">
        <f t="shared" si="494"/>
        <v>0</v>
      </c>
      <c r="WX71" s="449">
        <f t="shared" si="495"/>
        <v>0</v>
      </c>
      <c r="WY71" s="5"/>
      <c r="WZ71" s="5"/>
      <c r="XA71" s="5"/>
      <c r="XB71" s="5"/>
      <c r="XC71" s="371" t="str">
        <f t="shared" si="496"/>
        <v>PBSLSW</v>
      </c>
      <c r="XD71" s="16">
        <f t="shared" si="497"/>
        <v>0</v>
      </c>
      <c r="XE71" s="16">
        <f t="shared" si="498"/>
        <v>0</v>
      </c>
      <c r="XF71" s="16">
        <f t="shared" si="499"/>
        <v>0</v>
      </c>
    </row>
    <row r="72" spans="1:630" outlineLevel="2" x14ac:dyDescent="0.25">
      <c r="A72" s="5"/>
      <c r="B72" s="5" t="s">
        <v>230</v>
      </c>
      <c r="C72" s="5" t="s">
        <v>2006</v>
      </c>
      <c r="D72" s="5" t="s">
        <v>16</v>
      </c>
      <c r="E72" s="203" t="str">
        <f t="shared" si="170"/>
        <v>PBSLVC</v>
      </c>
      <c r="F72" s="5">
        <f t="shared" si="171"/>
        <v>16</v>
      </c>
      <c r="G72" s="34">
        <f t="shared" si="172"/>
        <v>0</v>
      </c>
      <c r="H72" s="5">
        <f t="shared" si="173"/>
        <v>2</v>
      </c>
      <c r="I72" s="5"/>
      <c r="J72" s="5"/>
      <c r="K72" s="5"/>
      <c r="L72" s="5"/>
      <c r="M72" s="371" t="str">
        <f t="shared" si="174"/>
        <v>PBSLVC</v>
      </c>
      <c r="N72" s="449">
        <f t="shared" si="175"/>
        <v>0</v>
      </c>
      <c r="O72" s="370">
        <f t="shared" si="176"/>
        <v>0</v>
      </c>
      <c r="P72" s="449">
        <f t="shared" si="177"/>
        <v>0</v>
      </c>
      <c r="Q72" s="5"/>
      <c r="R72" s="5"/>
      <c r="S72" s="5"/>
      <c r="T72" s="5"/>
      <c r="U72" s="371" t="str">
        <f t="shared" si="178"/>
        <v>PBSLVC</v>
      </c>
      <c r="V72" s="449">
        <f t="shared" si="179"/>
        <v>0</v>
      </c>
      <c r="W72" s="370">
        <f t="shared" si="180"/>
        <v>0</v>
      </c>
      <c r="X72" s="449">
        <f t="shared" si="181"/>
        <v>0</v>
      </c>
      <c r="Y72" s="5"/>
      <c r="Z72" s="5"/>
      <c r="AA72" s="5"/>
      <c r="AB72" s="5"/>
      <c r="AC72" s="371" t="str">
        <f t="shared" si="182"/>
        <v>PBSLVC</v>
      </c>
      <c r="AD72" s="449">
        <f t="shared" si="183"/>
        <v>0</v>
      </c>
      <c r="AE72" s="370">
        <f t="shared" si="184"/>
        <v>0</v>
      </c>
      <c r="AF72" s="449">
        <f t="shared" si="185"/>
        <v>0</v>
      </c>
      <c r="AG72" s="5"/>
      <c r="AH72" s="5"/>
      <c r="AI72" s="5"/>
      <c r="AJ72" s="5"/>
      <c r="AK72" s="371"/>
      <c r="AL72" s="449">
        <f t="shared" si="186"/>
        <v>0</v>
      </c>
      <c r="AM72" s="370">
        <f t="shared" si="187"/>
        <v>0</v>
      </c>
      <c r="AN72" s="449">
        <f t="shared" si="188"/>
        <v>0</v>
      </c>
      <c r="AO72" s="5"/>
      <c r="AP72" s="5"/>
      <c r="AQ72" s="5"/>
      <c r="AR72" s="5"/>
      <c r="AS72" s="449">
        <f t="shared" si="189"/>
        <v>0</v>
      </c>
      <c r="AT72" s="370">
        <f t="shared" si="190"/>
        <v>0</v>
      </c>
      <c r="AU72" s="449">
        <f t="shared" si="191"/>
        <v>0</v>
      </c>
      <c r="AV72" s="371" t="str">
        <f t="shared" si="192"/>
        <v>PBSLVC</v>
      </c>
      <c r="AW72" s="482">
        <f t="shared" si="193"/>
        <v>0</v>
      </c>
      <c r="AX72" s="381">
        <f t="shared" si="194"/>
        <v>0</v>
      </c>
      <c r="AY72" s="483">
        <f t="shared" si="195"/>
        <v>0</v>
      </c>
      <c r="AZ72" s="371"/>
      <c r="BA72" s="449">
        <f t="shared" si="161"/>
        <v>0</v>
      </c>
      <c r="BB72" s="370">
        <f t="shared" si="162"/>
        <v>0</v>
      </c>
      <c r="BC72" s="449">
        <f t="shared" si="163"/>
        <v>0</v>
      </c>
      <c r="BD72" s="5"/>
      <c r="BE72" s="5"/>
      <c r="BF72" s="5"/>
      <c r="BG72" s="5"/>
      <c r="BH72" s="449">
        <f t="shared" si="196"/>
        <v>0</v>
      </c>
      <c r="BI72" s="370">
        <f t="shared" si="197"/>
        <v>0</v>
      </c>
      <c r="BJ72" s="449">
        <f t="shared" si="198"/>
        <v>0</v>
      </c>
      <c r="BK72" s="371" t="str">
        <f t="shared" si="199"/>
        <v>PBSLVC</v>
      </c>
      <c r="BL72" s="482">
        <f t="shared" si="200"/>
        <v>0</v>
      </c>
      <c r="BM72" s="381">
        <f t="shared" si="201"/>
        <v>0</v>
      </c>
      <c r="BN72" s="483">
        <f t="shared" si="202"/>
        <v>0</v>
      </c>
      <c r="BO72" s="371" t="str">
        <f t="shared" si="203"/>
        <v>PBSLVC</v>
      </c>
      <c r="BP72" s="449">
        <f t="shared" si="204"/>
        <v>0</v>
      </c>
      <c r="BQ72" s="370">
        <f t="shared" si="205"/>
        <v>0</v>
      </c>
      <c r="BR72" s="449">
        <f t="shared" si="206"/>
        <v>0</v>
      </c>
      <c r="BS72" s="5"/>
      <c r="BT72" s="5"/>
      <c r="BU72" s="5"/>
      <c r="BV72" s="5"/>
      <c r="BW72" s="371" t="str">
        <f t="shared" si="207"/>
        <v>PBSLVC</v>
      </c>
      <c r="BX72" s="449">
        <f t="shared" si="208"/>
        <v>0</v>
      </c>
      <c r="BY72" s="370">
        <f t="shared" si="209"/>
        <v>0</v>
      </c>
      <c r="BZ72" s="449">
        <f t="shared" si="210"/>
        <v>0</v>
      </c>
      <c r="CA72" s="5"/>
      <c r="CB72" s="5"/>
      <c r="CC72" s="5"/>
      <c r="CD72" s="5"/>
      <c r="CE72" s="371" t="str">
        <f t="shared" si="211"/>
        <v>PBSLVC</v>
      </c>
      <c r="CF72" s="449">
        <f t="shared" si="212"/>
        <v>0</v>
      </c>
      <c r="CG72" s="370">
        <f t="shared" si="213"/>
        <v>0</v>
      </c>
      <c r="CH72" s="449">
        <f t="shared" si="214"/>
        <v>0</v>
      </c>
      <c r="CI72" s="5"/>
      <c r="CJ72" s="5"/>
      <c r="CK72" s="5"/>
      <c r="CL72" s="5"/>
      <c r="CM72" s="371" t="str">
        <f t="shared" si="215"/>
        <v>PBSLVC</v>
      </c>
      <c r="CN72" s="449">
        <f t="shared" si="216"/>
        <v>0</v>
      </c>
      <c r="CO72" s="370">
        <f t="shared" si="217"/>
        <v>0</v>
      </c>
      <c r="CP72" s="449">
        <f t="shared" si="218"/>
        <v>0</v>
      </c>
      <c r="CQ72" s="5"/>
      <c r="CR72" s="5"/>
      <c r="CS72" s="5"/>
      <c r="CT72" s="5"/>
      <c r="CU72" s="371" t="str">
        <f t="shared" si="219"/>
        <v>PBSLVC</v>
      </c>
      <c r="CV72" s="449">
        <f t="shared" si="220"/>
        <v>0</v>
      </c>
      <c r="CW72" s="370">
        <f t="shared" si="221"/>
        <v>0</v>
      </c>
      <c r="CX72" s="449">
        <f t="shared" si="222"/>
        <v>0</v>
      </c>
      <c r="CY72" s="5"/>
      <c r="CZ72" s="5"/>
      <c r="DA72" s="5"/>
      <c r="DB72" s="5"/>
      <c r="DC72" s="371" t="str">
        <f t="shared" si="223"/>
        <v>PBSLVC</v>
      </c>
      <c r="DD72" s="449">
        <f t="shared" si="164"/>
        <v>0</v>
      </c>
      <c r="DE72" s="370">
        <f t="shared" si="165"/>
        <v>0</v>
      </c>
      <c r="DF72" s="449">
        <f t="shared" si="166"/>
        <v>0</v>
      </c>
      <c r="DG72" s="5"/>
      <c r="DH72" s="5"/>
      <c r="DI72" s="5"/>
      <c r="DJ72" s="5"/>
      <c r="DK72" s="371" t="str">
        <f t="shared" si="224"/>
        <v>PBSLVC</v>
      </c>
      <c r="DL72" s="449">
        <f t="shared" si="225"/>
        <v>0</v>
      </c>
      <c r="DM72" s="370">
        <f t="shared" si="226"/>
        <v>0</v>
      </c>
      <c r="DN72" s="449">
        <f t="shared" si="227"/>
        <v>0</v>
      </c>
      <c r="DO72" s="5"/>
      <c r="DP72" s="5"/>
      <c r="DQ72" s="5"/>
      <c r="DR72" s="5"/>
      <c r="DS72" s="371" t="str">
        <f t="shared" si="228"/>
        <v>PBSLVC</v>
      </c>
      <c r="DT72" s="449">
        <f t="shared" si="229"/>
        <v>0</v>
      </c>
      <c r="DU72" s="370">
        <f t="shared" si="230"/>
        <v>0</v>
      </c>
      <c r="DV72" s="449">
        <f t="shared" si="231"/>
        <v>0</v>
      </c>
      <c r="DW72" s="5"/>
      <c r="DX72" s="5"/>
      <c r="DY72" s="5"/>
      <c r="DZ72" s="5"/>
      <c r="EA72" s="371" t="str">
        <f t="shared" si="232"/>
        <v>PBSLVC</v>
      </c>
      <c r="EB72" s="449">
        <f t="shared" si="233"/>
        <v>0</v>
      </c>
      <c r="EC72" s="370">
        <f t="shared" si="234"/>
        <v>0</v>
      </c>
      <c r="ED72" s="449">
        <f t="shared" si="235"/>
        <v>0</v>
      </c>
      <c r="EE72" s="5"/>
      <c r="EF72" s="5"/>
      <c r="EG72" s="5"/>
      <c r="EH72" s="5"/>
      <c r="EI72" s="371" t="str">
        <f t="shared" si="236"/>
        <v>PBSLVC</v>
      </c>
      <c r="EJ72" s="449">
        <f t="shared" si="237"/>
        <v>0</v>
      </c>
      <c r="EK72" s="370">
        <f t="shared" si="238"/>
        <v>0</v>
      </c>
      <c r="EL72" s="449">
        <f t="shared" si="239"/>
        <v>0</v>
      </c>
      <c r="EM72" s="5"/>
      <c r="EN72" s="5"/>
      <c r="EO72" s="5"/>
      <c r="EP72" s="5"/>
      <c r="EQ72" s="371" t="str">
        <f t="shared" si="240"/>
        <v>PBSLVC</v>
      </c>
      <c r="ER72" s="449">
        <f t="shared" si="241"/>
        <v>0</v>
      </c>
      <c r="ES72" s="370">
        <f t="shared" si="242"/>
        <v>0</v>
      </c>
      <c r="ET72" s="449">
        <f t="shared" si="243"/>
        <v>0</v>
      </c>
      <c r="EU72" s="5"/>
      <c r="EV72" s="5"/>
      <c r="EW72" s="5"/>
      <c r="EX72" s="5"/>
      <c r="EY72" s="371" t="str">
        <f t="shared" si="244"/>
        <v>PBSLVC</v>
      </c>
      <c r="EZ72" s="449">
        <f t="shared" si="245"/>
        <v>0</v>
      </c>
      <c r="FA72" s="370">
        <f t="shared" si="246"/>
        <v>0</v>
      </c>
      <c r="FB72" s="449">
        <f t="shared" si="247"/>
        <v>0</v>
      </c>
      <c r="FC72" s="5"/>
      <c r="FD72" s="5"/>
      <c r="FE72" s="5"/>
      <c r="FF72" s="5"/>
      <c r="FG72" s="371" t="str">
        <f t="shared" si="248"/>
        <v>PBSLVC</v>
      </c>
      <c r="FH72" s="449">
        <f t="shared" si="249"/>
        <v>0</v>
      </c>
      <c r="FI72" s="370">
        <f t="shared" si="250"/>
        <v>0</v>
      </c>
      <c r="FJ72" s="449">
        <f t="shared" si="251"/>
        <v>0</v>
      </c>
      <c r="FK72" s="5"/>
      <c r="FL72" s="5"/>
      <c r="FM72" s="5"/>
      <c r="FN72" s="5"/>
      <c r="FO72" s="371" t="str">
        <f t="shared" si="252"/>
        <v>PBSLVC</v>
      </c>
      <c r="FP72" s="449">
        <f t="shared" si="253"/>
        <v>0</v>
      </c>
      <c r="FQ72" s="370">
        <f t="shared" si="254"/>
        <v>0</v>
      </c>
      <c r="FR72" s="449">
        <f t="shared" si="255"/>
        <v>0</v>
      </c>
      <c r="FS72" s="5"/>
      <c r="FT72" s="5"/>
      <c r="FU72" s="5"/>
      <c r="FV72" s="5"/>
      <c r="FW72" s="371"/>
      <c r="FX72" s="449">
        <f t="shared" si="256"/>
        <v>0</v>
      </c>
      <c r="FY72" s="370">
        <f t="shared" si="257"/>
        <v>0</v>
      </c>
      <c r="FZ72" s="449">
        <f t="shared" si="258"/>
        <v>0</v>
      </c>
      <c r="GA72" s="5"/>
      <c r="GB72" s="5"/>
      <c r="GC72" s="5"/>
      <c r="GD72" s="5"/>
      <c r="GE72" s="449">
        <f t="shared" si="259"/>
        <v>0</v>
      </c>
      <c r="GF72" s="370">
        <f t="shared" si="260"/>
        <v>0</v>
      </c>
      <c r="GG72" s="449">
        <f t="shared" si="261"/>
        <v>0</v>
      </c>
      <c r="GH72" s="5"/>
      <c r="GI72" s="5"/>
      <c r="GJ72" s="5"/>
      <c r="GK72" s="5"/>
      <c r="GL72" s="449">
        <f t="shared" si="262"/>
        <v>0</v>
      </c>
      <c r="GM72" s="370">
        <f t="shared" si="263"/>
        <v>0</v>
      </c>
      <c r="GN72" s="449">
        <f t="shared" si="264"/>
        <v>0</v>
      </c>
      <c r="GO72" s="5"/>
      <c r="GP72" s="5"/>
      <c r="GQ72" s="5"/>
      <c r="GR72" s="5"/>
      <c r="GS72" s="449">
        <f t="shared" si="265"/>
        <v>0</v>
      </c>
      <c r="GT72" s="370">
        <f t="shared" si="266"/>
        <v>0</v>
      </c>
      <c r="GU72" s="449">
        <f t="shared" si="267"/>
        <v>0</v>
      </c>
      <c r="GV72" s="371" t="str">
        <f t="shared" si="268"/>
        <v>PBSLVC</v>
      </c>
      <c r="GW72" s="482">
        <f t="shared" si="269"/>
        <v>0</v>
      </c>
      <c r="GX72" s="381">
        <f t="shared" si="270"/>
        <v>0</v>
      </c>
      <c r="GY72" s="483">
        <f t="shared" si="271"/>
        <v>0</v>
      </c>
      <c r="GZ72" s="371" t="str">
        <f t="shared" si="272"/>
        <v>PBSLVC</v>
      </c>
      <c r="HA72" s="449">
        <f t="shared" si="273"/>
        <v>0</v>
      </c>
      <c r="HB72" s="370">
        <f t="shared" si="274"/>
        <v>0</v>
      </c>
      <c r="HC72" s="449">
        <f t="shared" si="275"/>
        <v>0</v>
      </c>
      <c r="HD72" s="5"/>
      <c r="HE72" s="5"/>
      <c r="HF72" s="5"/>
      <c r="HG72" s="5"/>
      <c r="HH72" s="371" t="str">
        <f t="shared" si="276"/>
        <v>PBSLVC</v>
      </c>
      <c r="HI72" s="449">
        <f t="shared" si="277"/>
        <v>0</v>
      </c>
      <c r="HJ72" s="370">
        <f t="shared" si="278"/>
        <v>0</v>
      </c>
      <c r="HK72" s="449">
        <f t="shared" si="279"/>
        <v>0</v>
      </c>
      <c r="HL72" s="5"/>
      <c r="HM72" s="5"/>
      <c r="HN72" s="5"/>
      <c r="HO72" s="5"/>
      <c r="HP72" s="371" t="str">
        <f t="shared" si="280"/>
        <v>PBSLVC</v>
      </c>
      <c r="HQ72" s="449">
        <f t="shared" si="281"/>
        <v>0</v>
      </c>
      <c r="HR72" s="370">
        <f t="shared" si="282"/>
        <v>0</v>
      </c>
      <c r="HS72" s="449">
        <f t="shared" si="283"/>
        <v>0</v>
      </c>
      <c r="HT72" s="5"/>
      <c r="HU72" s="5"/>
      <c r="HV72" s="5"/>
      <c r="HW72" s="5"/>
      <c r="HX72" s="371" t="str">
        <f t="shared" si="284"/>
        <v>PBSLVC</v>
      </c>
      <c r="HY72" s="449">
        <f t="shared" si="285"/>
        <v>0</v>
      </c>
      <c r="HZ72" s="370">
        <f t="shared" si="286"/>
        <v>0</v>
      </c>
      <c r="IA72" s="449">
        <f t="shared" si="287"/>
        <v>0</v>
      </c>
      <c r="IB72" s="5"/>
      <c r="IC72" s="5"/>
      <c r="ID72" s="5"/>
      <c r="IE72" s="5"/>
      <c r="IF72" s="371" t="str">
        <f t="shared" si="288"/>
        <v>PBSLVC</v>
      </c>
      <c r="IG72" s="449">
        <f t="shared" si="289"/>
        <v>0</v>
      </c>
      <c r="IH72" s="370">
        <f t="shared" si="290"/>
        <v>0</v>
      </c>
      <c r="II72" s="449">
        <f t="shared" si="291"/>
        <v>0</v>
      </c>
      <c r="IJ72" s="5"/>
      <c r="IK72" s="5"/>
      <c r="IL72" s="5"/>
      <c r="IM72" s="5"/>
      <c r="IN72" s="371" t="str">
        <f t="shared" si="292"/>
        <v>PBSLVC</v>
      </c>
      <c r="IO72" s="449">
        <f t="shared" si="293"/>
        <v>0</v>
      </c>
      <c r="IP72" s="370">
        <f t="shared" si="294"/>
        <v>0</v>
      </c>
      <c r="IQ72" s="449">
        <f t="shared" si="295"/>
        <v>0</v>
      </c>
      <c r="IR72" s="5"/>
      <c r="IS72" s="5"/>
      <c r="IT72" s="5"/>
      <c r="IU72" s="5"/>
      <c r="IV72" s="371" t="str">
        <f t="shared" si="296"/>
        <v>PBSLVC</v>
      </c>
      <c r="IW72" s="449">
        <f t="shared" si="297"/>
        <v>0</v>
      </c>
      <c r="IX72" s="370">
        <f t="shared" si="298"/>
        <v>0</v>
      </c>
      <c r="IY72" s="449">
        <f t="shared" si="299"/>
        <v>0</v>
      </c>
      <c r="IZ72" s="5"/>
      <c r="JA72" s="5"/>
      <c r="JB72" s="5"/>
      <c r="JC72" s="5"/>
      <c r="JD72" s="371" t="str">
        <f t="shared" si="300"/>
        <v>PBSLVC</v>
      </c>
      <c r="JE72" s="449">
        <f t="shared" si="301"/>
        <v>0</v>
      </c>
      <c r="JF72" s="370">
        <f t="shared" si="302"/>
        <v>0</v>
      </c>
      <c r="JG72" s="449">
        <f t="shared" si="303"/>
        <v>0</v>
      </c>
      <c r="JH72" s="5"/>
      <c r="JI72" s="5"/>
      <c r="JJ72" s="5"/>
      <c r="JK72" s="5"/>
      <c r="JL72" s="371" t="str">
        <f t="shared" si="304"/>
        <v>PBSLVC</v>
      </c>
      <c r="JM72" s="449">
        <f t="shared" si="305"/>
        <v>0</v>
      </c>
      <c r="JN72" s="370">
        <f t="shared" si="306"/>
        <v>0</v>
      </c>
      <c r="JO72" s="449">
        <f t="shared" si="307"/>
        <v>0</v>
      </c>
      <c r="JP72" s="5"/>
      <c r="JQ72" s="5"/>
      <c r="JR72" s="5"/>
      <c r="JS72" s="5"/>
      <c r="JT72" s="371" t="str">
        <f t="shared" si="308"/>
        <v>PBSLVC</v>
      </c>
      <c r="JU72" s="449">
        <f t="shared" si="309"/>
        <v>0</v>
      </c>
      <c r="JV72" s="370">
        <f t="shared" si="310"/>
        <v>0</v>
      </c>
      <c r="JW72" s="449">
        <f t="shared" si="311"/>
        <v>0</v>
      </c>
      <c r="JX72" s="5"/>
      <c r="JY72" s="5"/>
      <c r="JZ72" s="5"/>
      <c r="KA72" s="5"/>
      <c r="KB72" s="371"/>
      <c r="KC72" s="449">
        <f t="shared" si="312"/>
        <v>106</v>
      </c>
      <c r="KD72" s="370">
        <f t="shared" si="313"/>
        <v>16</v>
      </c>
      <c r="KE72" s="449">
        <f t="shared" si="314"/>
        <v>0</v>
      </c>
      <c r="KF72" s="5"/>
      <c r="KG72" s="5"/>
      <c r="KH72" s="5"/>
      <c r="KI72" s="5"/>
      <c r="KJ72" s="449">
        <f t="shared" si="315"/>
        <v>0</v>
      </c>
      <c r="KK72" s="370">
        <f t="shared" si="316"/>
        <v>0</v>
      </c>
      <c r="KL72" s="449">
        <f t="shared" si="317"/>
        <v>0</v>
      </c>
      <c r="KM72" s="5"/>
      <c r="KN72" s="5"/>
      <c r="KO72" s="5"/>
      <c r="KP72" s="5"/>
      <c r="KQ72" s="449">
        <f t="shared" si="318"/>
        <v>0</v>
      </c>
      <c r="KR72" s="370">
        <f t="shared" si="319"/>
        <v>0</v>
      </c>
      <c r="KS72" s="449">
        <f t="shared" si="320"/>
        <v>0</v>
      </c>
      <c r="KT72" s="5"/>
      <c r="KU72" s="5"/>
      <c r="KV72" s="5"/>
      <c r="KW72" s="5"/>
      <c r="KX72" s="449">
        <f t="shared" si="321"/>
        <v>0</v>
      </c>
      <c r="KY72" s="370">
        <f t="shared" si="322"/>
        <v>0</v>
      </c>
      <c r="KZ72" s="449">
        <f t="shared" si="323"/>
        <v>0</v>
      </c>
      <c r="LA72" s="5"/>
      <c r="LB72" s="5"/>
      <c r="LC72" s="5"/>
      <c r="LD72" s="5"/>
      <c r="LE72" s="449">
        <f t="shared" si="324"/>
        <v>0</v>
      </c>
      <c r="LF72" s="370">
        <f t="shared" si="325"/>
        <v>0</v>
      </c>
      <c r="LG72" s="449">
        <f t="shared" si="326"/>
        <v>0</v>
      </c>
      <c r="LH72" s="5"/>
      <c r="LI72" s="5"/>
      <c r="LJ72" s="5"/>
      <c r="LK72" s="5"/>
      <c r="LL72" s="449">
        <f t="shared" si="327"/>
        <v>0</v>
      </c>
      <c r="LM72" s="370">
        <f t="shared" si="328"/>
        <v>0</v>
      </c>
      <c r="LN72" s="449">
        <f t="shared" si="329"/>
        <v>0</v>
      </c>
      <c r="LO72" s="5"/>
      <c r="LP72" s="5"/>
      <c r="LQ72" s="5"/>
      <c r="LR72" s="5"/>
      <c r="LS72" s="449">
        <f t="shared" si="330"/>
        <v>0</v>
      </c>
      <c r="LT72" s="370">
        <f t="shared" si="331"/>
        <v>0</v>
      </c>
      <c r="LU72" s="449">
        <f t="shared" si="332"/>
        <v>0</v>
      </c>
      <c r="LV72" s="5"/>
      <c r="LW72" s="5"/>
      <c r="LX72" s="5"/>
      <c r="LY72" s="5"/>
      <c r="LZ72" s="449">
        <f t="shared" si="333"/>
        <v>0</v>
      </c>
      <c r="MA72" s="370">
        <f t="shared" si="334"/>
        <v>0</v>
      </c>
      <c r="MB72" s="449">
        <f t="shared" si="335"/>
        <v>0</v>
      </c>
      <c r="MC72" s="371" t="str">
        <f t="shared" si="336"/>
        <v>PBSLVC</v>
      </c>
      <c r="MD72" s="482">
        <f t="shared" si="337"/>
        <v>106</v>
      </c>
      <c r="ME72" s="381">
        <f t="shared" si="338"/>
        <v>16</v>
      </c>
      <c r="MF72" s="483">
        <f t="shared" si="339"/>
        <v>0</v>
      </c>
      <c r="MG72" s="371" t="str">
        <f t="shared" si="340"/>
        <v>PBSLVC</v>
      </c>
      <c r="MH72" s="449">
        <f t="shared" si="341"/>
        <v>0</v>
      </c>
      <c r="MI72" s="370">
        <f t="shared" si="342"/>
        <v>0</v>
      </c>
      <c r="MJ72" s="449">
        <f t="shared" si="343"/>
        <v>0</v>
      </c>
      <c r="MK72" s="5"/>
      <c r="ML72" s="5"/>
      <c r="MM72" s="5"/>
      <c r="MN72" s="5"/>
      <c r="MO72" s="449">
        <f t="shared" si="344"/>
        <v>0</v>
      </c>
      <c r="MP72" s="370">
        <f t="shared" si="345"/>
        <v>0</v>
      </c>
      <c r="MQ72" s="449">
        <f t="shared" si="346"/>
        <v>0</v>
      </c>
      <c r="MR72" s="371" t="str">
        <f t="shared" si="347"/>
        <v>PBSLVC</v>
      </c>
      <c r="MS72" s="482">
        <f t="shared" si="348"/>
        <v>0</v>
      </c>
      <c r="MT72" s="381">
        <f t="shared" si="349"/>
        <v>0</v>
      </c>
      <c r="MU72" s="483">
        <f t="shared" si="350"/>
        <v>0</v>
      </c>
      <c r="MV72" s="371" t="str">
        <f t="shared" si="351"/>
        <v>PBSLVC</v>
      </c>
      <c r="MW72" s="449">
        <f t="shared" si="352"/>
        <v>0</v>
      </c>
      <c r="MX72" s="370">
        <f t="shared" si="353"/>
        <v>0</v>
      </c>
      <c r="MY72" s="449">
        <f t="shared" si="354"/>
        <v>0</v>
      </c>
      <c r="MZ72" s="5"/>
      <c r="NA72" s="5"/>
      <c r="NB72" s="5"/>
      <c r="NC72" s="5"/>
      <c r="ND72" s="371" t="str">
        <f t="shared" si="355"/>
        <v>PBSLVC</v>
      </c>
      <c r="NE72" s="449">
        <f t="shared" si="356"/>
        <v>0</v>
      </c>
      <c r="NF72" s="370">
        <f t="shared" si="357"/>
        <v>0</v>
      </c>
      <c r="NG72" s="449">
        <f t="shared" si="358"/>
        <v>0</v>
      </c>
      <c r="NH72" s="5"/>
      <c r="NI72" s="5"/>
      <c r="NJ72" s="5"/>
      <c r="NK72" s="5"/>
      <c r="NL72" s="371"/>
      <c r="NM72" s="449">
        <f t="shared" si="359"/>
        <v>0</v>
      </c>
      <c r="NN72" s="370">
        <f t="shared" si="360"/>
        <v>0</v>
      </c>
      <c r="NO72" s="449">
        <f t="shared" si="361"/>
        <v>0</v>
      </c>
      <c r="NP72" s="5"/>
      <c r="NQ72" s="5"/>
      <c r="NR72" s="5"/>
      <c r="NS72" s="5"/>
      <c r="NT72" s="449">
        <f t="shared" si="362"/>
        <v>0</v>
      </c>
      <c r="NU72" s="370">
        <f t="shared" si="363"/>
        <v>0</v>
      </c>
      <c r="NV72" s="449">
        <f t="shared" si="364"/>
        <v>0</v>
      </c>
      <c r="NW72" s="371" t="str">
        <f t="shared" si="365"/>
        <v>PBSLVC</v>
      </c>
      <c r="NX72" s="482">
        <f t="shared" si="366"/>
        <v>0</v>
      </c>
      <c r="NY72" s="381">
        <f t="shared" si="367"/>
        <v>0</v>
      </c>
      <c r="NZ72" s="483">
        <f t="shared" si="368"/>
        <v>0</v>
      </c>
      <c r="OA72" s="371" t="str">
        <f t="shared" si="369"/>
        <v>PBSLVC</v>
      </c>
      <c r="OB72" s="449">
        <f t="shared" si="370"/>
        <v>0</v>
      </c>
      <c r="OC72" s="370">
        <f t="shared" si="371"/>
        <v>0</v>
      </c>
      <c r="OD72" s="449">
        <f t="shared" si="372"/>
        <v>0</v>
      </c>
      <c r="OE72" s="5"/>
      <c r="OF72" s="5"/>
      <c r="OG72" s="5"/>
      <c r="OH72" s="5"/>
      <c r="OI72" s="371" t="str">
        <f t="shared" si="373"/>
        <v>PBSLVC</v>
      </c>
      <c r="OJ72" s="449">
        <f t="shared" si="374"/>
        <v>0</v>
      </c>
      <c r="OK72" s="370">
        <f t="shared" si="375"/>
        <v>0</v>
      </c>
      <c r="OL72" s="449">
        <f t="shared" si="376"/>
        <v>0</v>
      </c>
      <c r="OM72" s="5"/>
      <c r="ON72" s="5"/>
      <c r="OO72" s="5"/>
      <c r="OP72" s="5"/>
      <c r="OQ72" s="371" t="str">
        <f t="shared" si="377"/>
        <v>PBSLVC</v>
      </c>
      <c r="OR72" s="449">
        <f t="shared" si="378"/>
        <v>0</v>
      </c>
      <c r="OS72" s="370">
        <f t="shared" si="379"/>
        <v>0</v>
      </c>
      <c r="OT72" s="449">
        <f t="shared" si="380"/>
        <v>0</v>
      </c>
      <c r="OU72" s="5"/>
      <c r="OV72" s="5"/>
      <c r="OW72" s="5"/>
      <c r="OX72" s="5"/>
      <c r="OY72" s="371"/>
      <c r="OZ72" s="449">
        <f t="shared" si="381"/>
        <v>0</v>
      </c>
      <c r="PA72" s="370">
        <f t="shared" si="382"/>
        <v>0</v>
      </c>
      <c r="PB72" s="449">
        <f t="shared" si="383"/>
        <v>0</v>
      </c>
      <c r="PC72" s="5"/>
      <c r="PD72" s="5"/>
      <c r="PE72" s="5"/>
      <c r="PF72" s="5"/>
      <c r="PG72" s="449">
        <f t="shared" si="384"/>
        <v>0</v>
      </c>
      <c r="PH72" s="370">
        <f t="shared" si="385"/>
        <v>0</v>
      </c>
      <c r="PI72" s="449">
        <f t="shared" si="386"/>
        <v>0</v>
      </c>
      <c r="PJ72" s="371" t="str">
        <f t="shared" si="387"/>
        <v>PBSLVC</v>
      </c>
      <c r="PK72" s="482">
        <f t="shared" si="388"/>
        <v>0</v>
      </c>
      <c r="PL72" s="381">
        <f t="shared" si="389"/>
        <v>0</v>
      </c>
      <c r="PM72" s="483">
        <f t="shared" si="390"/>
        <v>0</v>
      </c>
      <c r="PN72" s="371"/>
      <c r="PO72" s="449">
        <f t="shared" si="391"/>
        <v>0</v>
      </c>
      <c r="PP72" s="370">
        <f t="shared" si="392"/>
        <v>0</v>
      </c>
      <c r="PQ72" s="449">
        <f t="shared" si="393"/>
        <v>0</v>
      </c>
      <c r="PR72" s="5"/>
      <c r="PS72" s="5"/>
      <c r="PT72" s="5"/>
      <c r="PU72" s="5"/>
      <c r="PV72" s="449">
        <f t="shared" si="394"/>
        <v>0</v>
      </c>
      <c r="PW72" s="370">
        <f t="shared" si="395"/>
        <v>0</v>
      </c>
      <c r="PX72" s="449">
        <f t="shared" si="396"/>
        <v>0</v>
      </c>
      <c r="PY72" s="5"/>
      <c r="PZ72" s="5"/>
      <c r="QA72" s="5"/>
      <c r="QB72" s="5"/>
      <c r="QC72" s="449">
        <f t="shared" si="397"/>
        <v>0</v>
      </c>
      <c r="QD72" s="370">
        <f t="shared" si="398"/>
        <v>0</v>
      </c>
      <c r="QE72" s="449">
        <f t="shared" si="399"/>
        <v>0</v>
      </c>
      <c r="QF72" s="371" t="str">
        <f t="shared" si="400"/>
        <v>PBSLVC</v>
      </c>
      <c r="QG72" s="482">
        <f t="shared" si="401"/>
        <v>0</v>
      </c>
      <c r="QH72" s="381">
        <f t="shared" si="402"/>
        <v>0</v>
      </c>
      <c r="QI72" s="483">
        <f t="shared" si="403"/>
        <v>0</v>
      </c>
      <c r="QJ72" s="371"/>
      <c r="QK72" s="449">
        <f t="shared" si="404"/>
        <v>0</v>
      </c>
      <c r="QL72" s="370">
        <f t="shared" si="405"/>
        <v>0</v>
      </c>
      <c r="QM72" s="449">
        <f t="shared" si="406"/>
        <v>0</v>
      </c>
      <c r="QN72" s="5"/>
      <c r="QO72" s="5"/>
      <c r="QP72" s="5"/>
      <c r="QQ72" s="5"/>
      <c r="QR72" s="449">
        <f t="shared" si="407"/>
        <v>0</v>
      </c>
      <c r="QS72" s="370">
        <f t="shared" si="408"/>
        <v>0</v>
      </c>
      <c r="QT72" s="449">
        <f t="shared" si="409"/>
        <v>0</v>
      </c>
      <c r="QU72" s="371" t="str">
        <f t="shared" si="410"/>
        <v>PBSLVC</v>
      </c>
      <c r="QV72" s="482">
        <f t="shared" si="411"/>
        <v>0</v>
      </c>
      <c r="QW72" s="381">
        <f t="shared" si="412"/>
        <v>0</v>
      </c>
      <c r="QX72" s="483">
        <f t="shared" si="413"/>
        <v>0</v>
      </c>
      <c r="QY72" s="371" t="str">
        <f t="shared" si="414"/>
        <v>PBSLVC</v>
      </c>
      <c r="QZ72" s="449">
        <f t="shared" si="415"/>
        <v>0</v>
      </c>
      <c r="RA72" s="370">
        <f t="shared" si="416"/>
        <v>0</v>
      </c>
      <c r="RB72" s="449">
        <f t="shared" si="417"/>
        <v>0</v>
      </c>
      <c r="RC72" s="5"/>
      <c r="RD72" s="5"/>
      <c r="RE72" s="5"/>
      <c r="RF72" s="5"/>
      <c r="RG72" s="371"/>
      <c r="RH72" s="449">
        <f t="shared" si="418"/>
        <v>0</v>
      </c>
      <c r="RI72" s="370">
        <f t="shared" si="419"/>
        <v>0</v>
      </c>
      <c r="RJ72" s="449">
        <f t="shared" si="420"/>
        <v>0</v>
      </c>
      <c r="RK72" s="5"/>
      <c r="RL72" s="5"/>
      <c r="RM72" s="5"/>
      <c r="RN72" s="5"/>
      <c r="RO72" s="449">
        <f t="shared" si="421"/>
        <v>0</v>
      </c>
      <c r="RP72" s="370">
        <f t="shared" si="422"/>
        <v>0</v>
      </c>
      <c r="RQ72" s="449">
        <f t="shared" si="423"/>
        <v>0</v>
      </c>
      <c r="RR72" s="371" t="str">
        <f t="shared" si="424"/>
        <v>PBSLVC</v>
      </c>
      <c r="RS72" s="482">
        <f t="shared" si="425"/>
        <v>0</v>
      </c>
      <c r="RT72" s="381">
        <f t="shared" si="426"/>
        <v>0</v>
      </c>
      <c r="RU72" s="483">
        <f t="shared" si="427"/>
        <v>0</v>
      </c>
      <c r="RV72" s="371" t="str">
        <f t="shared" si="428"/>
        <v>PBSLVC</v>
      </c>
      <c r="RW72" s="449">
        <f t="shared" si="429"/>
        <v>0</v>
      </c>
      <c r="RX72" s="370">
        <f t="shared" si="430"/>
        <v>0</v>
      </c>
      <c r="RY72" s="449">
        <f t="shared" si="431"/>
        <v>0</v>
      </c>
      <c r="RZ72" s="5"/>
      <c r="SA72" s="5"/>
      <c r="SB72" s="5"/>
      <c r="SC72" s="5"/>
      <c r="SD72" s="371"/>
      <c r="SE72" s="449">
        <f t="shared" si="432"/>
        <v>0</v>
      </c>
      <c r="SF72" s="370">
        <f t="shared" si="433"/>
        <v>0</v>
      </c>
      <c r="SG72" s="449">
        <f t="shared" si="434"/>
        <v>0</v>
      </c>
      <c r="SH72" s="5"/>
      <c r="SI72" s="5"/>
      <c r="SJ72" s="5"/>
      <c r="SK72" s="5"/>
      <c r="SL72" s="449">
        <f t="shared" si="435"/>
        <v>0</v>
      </c>
      <c r="SM72" s="370">
        <f t="shared" si="436"/>
        <v>0</v>
      </c>
      <c r="SN72" s="449">
        <f t="shared" si="437"/>
        <v>0</v>
      </c>
      <c r="SO72" s="5"/>
      <c r="SP72" s="5"/>
      <c r="SQ72" s="5"/>
      <c r="SR72" s="5"/>
      <c r="SS72" s="449">
        <f t="shared" si="438"/>
        <v>0</v>
      </c>
      <c r="ST72" s="370">
        <f t="shared" si="439"/>
        <v>0</v>
      </c>
      <c r="SU72" s="449">
        <f t="shared" si="440"/>
        <v>0</v>
      </c>
      <c r="SV72" s="5"/>
      <c r="SW72" s="5"/>
      <c r="SX72" s="5"/>
      <c r="SY72" s="5"/>
      <c r="SZ72" s="449">
        <f t="shared" si="441"/>
        <v>0</v>
      </c>
      <c r="TA72" s="370">
        <f t="shared" si="442"/>
        <v>0</v>
      </c>
      <c r="TB72" s="449">
        <f t="shared" si="443"/>
        <v>0</v>
      </c>
      <c r="TC72" s="5"/>
      <c r="TD72" s="5"/>
      <c r="TE72" s="5"/>
      <c r="TF72" s="5"/>
      <c r="TG72" s="449">
        <f t="shared" si="444"/>
        <v>0</v>
      </c>
      <c r="TH72" s="370">
        <f t="shared" si="445"/>
        <v>0</v>
      </c>
      <c r="TI72" s="449">
        <f t="shared" si="446"/>
        <v>0</v>
      </c>
      <c r="TJ72" s="5"/>
      <c r="TK72" s="5"/>
      <c r="TL72" s="5"/>
      <c r="TM72" s="5"/>
      <c r="TN72" s="449">
        <f t="shared" si="447"/>
        <v>0</v>
      </c>
      <c r="TO72" s="370">
        <f t="shared" si="448"/>
        <v>0</v>
      </c>
      <c r="TP72" s="449">
        <f t="shared" si="449"/>
        <v>0</v>
      </c>
      <c r="TQ72" s="5"/>
      <c r="TR72" s="5"/>
      <c r="TS72" s="5"/>
      <c r="TT72" s="5"/>
      <c r="TU72" s="449">
        <f t="shared" si="450"/>
        <v>0</v>
      </c>
      <c r="TV72" s="370">
        <f t="shared" si="451"/>
        <v>0</v>
      </c>
      <c r="TW72" s="449">
        <f t="shared" si="452"/>
        <v>0</v>
      </c>
      <c r="TX72" s="371" t="str">
        <f t="shared" si="453"/>
        <v>PBSLVC</v>
      </c>
      <c r="TY72" s="482">
        <f t="shared" si="454"/>
        <v>0</v>
      </c>
      <c r="TZ72" s="381">
        <f t="shared" si="455"/>
        <v>0</v>
      </c>
      <c r="UA72" s="483">
        <f t="shared" si="456"/>
        <v>0</v>
      </c>
      <c r="UB72" s="371" t="str">
        <f t="shared" si="457"/>
        <v>PBSLVC</v>
      </c>
      <c r="UC72" s="449">
        <f t="shared" si="458"/>
        <v>0</v>
      </c>
      <c r="UD72" s="370">
        <f t="shared" si="459"/>
        <v>0</v>
      </c>
      <c r="UE72" s="449">
        <f t="shared" si="460"/>
        <v>0</v>
      </c>
      <c r="UF72" s="5"/>
      <c r="UG72" s="5"/>
      <c r="UH72" s="5"/>
      <c r="UI72" s="5"/>
      <c r="UJ72" s="371" t="str">
        <f t="shared" si="461"/>
        <v>PBSLVC</v>
      </c>
      <c r="UK72" s="449">
        <f t="shared" si="462"/>
        <v>0</v>
      </c>
      <c r="UL72" s="370">
        <f t="shared" si="463"/>
        <v>0</v>
      </c>
      <c r="UM72" s="449">
        <f t="shared" si="464"/>
        <v>0</v>
      </c>
      <c r="UN72" s="5"/>
      <c r="UO72" s="5"/>
      <c r="UP72" s="5"/>
      <c r="UQ72" s="5"/>
      <c r="UR72" s="371" t="str">
        <f t="shared" si="465"/>
        <v>PBSLVC</v>
      </c>
      <c r="US72" s="449">
        <f t="shared" si="466"/>
        <v>0</v>
      </c>
      <c r="UT72" s="370">
        <f t="shared" si="467"/>
        <v>0</v>
      </c>
      <c r="UU72" s="449">
        <f t="shared" si="468"/>
        <v>0</v>
      </c>
      <c r="UV72" s="5"/>
      <c r="UW72" s="5"/>
      <c r="UX72" s="5"/>
      <c r="UY72" s="5"/>
      <c r="UZ72" s="371" t="str">
        <f t="shared" si="469"/>
        <v>PBSLVC</v>
      </c>
      <c r="VA72" s="449">
        <f t="shared" si="470"/>
        <v>0</v>
      </c>
      <c r="VB72" s="370">
        <f t="shared" si="471"/>
        <v>0</v>
      </c>
      <c r="VC72" s="449">
        <f t="shared" si="472"/>
        <v>0</v>
      </c>
      <c r="VD72" s="5"/>
      <c r="VE72" s="5"/>
      <c r="VF72" s="5"/>
      <c r="VG72" s="5"/>
      <c r="VH72" s="371" t="str">
        <f t="shared" si="473"/>
        <v>PBSLVC</v>
      </c>
      <c r="VI72" s="449">
        <f t="shared" si="167"/>
        <v>0</v>
      </c>
      <c r="VJ72" s="370">
        <f t="shared" si="168"/>
        <v>0</v>
      </c>
      <c r="VK72" s="449">
        <f t="shared" si="169"/>
        <v>0</v>
      </c>
      <c r="VL72" s="5"/>
      <c r="VM72" s="5"/>
      <c r="VN72" s="5"/>
      <c r="VO72" s="5"/>
      <c r="VP72" s="371"/>
      <c r="VQ72" s="449">
        <f t="shared" si="474"/>
        <v>0</v>
      </c>
      <c r="VR72" s="370">
        <f t="shared" si="475"/>
        <v>0</v>
      </c>
      <c r="VS72" s="449">
        <f t="shared" si="476"/>
        <v>0</v>
      </c>
      <c r="VT72" s="5"/>
      <c r="VU72" s="5"/>
      <c r="VV72" s="5"/>
      <c r="VW72" s="5"/>
      <c r="VX72" s="449">
        <f t="shared" si="477"/>
        <v>0</v>
      </c>
      <c r="VY72" s="370">
        <f t="shared" si="478"/>
        <v>0</v>
      </c>
      <c r="VZ72" s="449">
        <f t="shared" si="479"/>
        <v>0</v>
      </c>
      <c r="WA72" s="371" t="str">
        <f t="shared" si="480"/>
        <v>PBSLVC</v>
      </c>
      <c r="WB72" s="482">
        <f t="shared" si="481"/>
        <v>0</v>
      </c>
      <c r="WC72" s="381">
        <f t="shared" si="482"/>
        <v>0</v>
      </c>
      <c r="WD72" s="483">
        <f t="shared" si="483"/>
        <v>0</v>
      </c>
      <c r="WE72" s="371" t="str">
        <f t="shared" si="484"/>
        <v>PBSLVC</v>
      </c>
      <c r="WF72" s="449">
        <f t="shared" si="485"/>
        <v>0</v>
      </c>
      <c r="WG72" s="370">
        <f t="shared" si="486"/>
        <v>0</v>
      </c>
      <c r="WH72" s="449">
        <f t="shared" si="487"/>
        <v>0</v>
      </c>
      <c r="WI72" s="5"/>
      <c r="WJ72" s="5"/>
      <c r="WK72" s="5"/>
      <c r="WL72" s="5"/>
      <c r="WM72" s="371" t="str">
        <f t="shared" si="488"/>
        <v>PBSLVC</v>
      </c>
      <c r="WN72" s="449">
        <f t="shared" si="489"/>
        <v>0</v>
      </c>
      <c r="WO72" s="370">
        <f t="shared" si="490"/>
        <v>0</v>
      </c>
      <c r="WP72" s="449">
        <f t="shared" si="491"/>
        <v>0</v>
      </c>
      <c r="WQ72" s="5"/>
      <c r="WR72" s="5"/>
      <c r="WS72" s="5"/>
      <c r="WT72" s="5"/>
      <c r="WU72" s="371" t="str">
        <f t="shared" si="492"/>
        <v>PBSLVC</v>
      </c>
      <c r="WV72" s="449">
        <f t="shared" si="493"/>
        <v>0</v>
      </c>
      <c r="WW72" s="370">
        <f t="shared" si="494"/>
        <v>0</v>
      </c>
      <c r="WX72" s="449">
        <f t="shared" si="495"/>
        <v>0</v>
      </c>
      <c r="WY72" s="5"/>
      <c r="WZ72" s="5"/>
      <c r="XA72" s="5"/>
      <c r="XB72" s="5"/>
      <c r="XC72" s="371" t="str">
        <f t="shared" si="496"/>
        <v>PBSLVC</v>
      </c>
      <c r="XD72" s="16">
        <f t="shared" si="497"/>
        <v>106</v>
      </c>
      <c r="XE72" s="16">
        <f t="shared" si="498"/>
        <v>16</v>
      </c>
      <c r="XF72" s="16">
        <f t="shared" si="499"/>
        <v>0</v>
      </c>
    </row>
    <row r="73" spans="1:630" outlineLevel="2" x14ac:dyDescent="0.25">
      <c r="A73" s="5"/>
      <c r="B73" s="5" t="s">
        <v>1860</v>
      </c>
      <c r="C73" s="5" t="s">
        <v>2007</v>
      </c>
      <c r="D73" s="5" t="s">
        <v>1847</v>
      </c>
      <c r="E73" s="203" t="str">
        <f t="shared" si="170"/>
        <v>PBSLYC</v>
      </c>
      <c r="F73" s="5">
        <f t="shared" si="171"/>
        <v>0</v>
      </c>
      <c r="G73" s="34">
        <f t="shared" si="172"/>
        <v>0</v>
      </c>
      <c r="H73" s="5">
        <f t="shared" si="173"/>
        <v>0</v>
      </c>
      <c r="I73" s="5"/>
      <c r="J73" s="5"/>
      <c r="K73" s="5"/>
      <c r="L73" s="5"/>
      <c r="M73" s="371" t="str">
        <f t="shared" si="174"/>
        <v>PBSLYC</v>
      </c>
      <c r="N73" s="449">
        <f t="shared" si="175"/>
        <v>0</v>
      </c>
      <c r="O73" s="370">
        <f t="shared" si="176"/>
        <v>0</v>
      </c>
      <c r="P73" s="449">
        <f t="shared" si="177"/>
        <v>0</v>
      </c>
      <c r="Q73" s="5"/>
      <c r="R73" s="5"/>
      <c r="S73" s="5"/>
      <c r="T73" s="5"/>
      <c r="U73" s="371" t="str">
        <f t="shared" si="178"/>
        <v>PBSLYC</v>
      </c>
      <c r="V73" s="449">
        <f t="shared" si="179"/>
        <v>0</v>
      </c>
      <c r="W73" s="370">
        <f t="shared" si="180"/>
        <v>0</v>
      </c>
      <c r="X73" s="449">
        <f t="shared" si="181"/>
        <v>0</v>
      </c>
      <c r="Y73" s="5"/>
      <c r="Z73" s="5"/>
      <c r="AA73" s="5"/>
      <c r="AB73" s="5"/>
      <c r="AC73" s="371" t="str">
        <f t="shared" si="182"/>
        <v>PBSLYC</v>
      </c>
      <c r="AD73" s="449">
        <f t="shared" si="183"/>
        <v>0</v>
      </c>
      <c r="AE73" s="370">
        <f t="shared" si="184"/>
        <v>0</v>
      </c>
      <c r="AF73" s="449">
        <f t="shared" si="185"/>
        <v>0</v>
      </c>
      <c r="AG73" s="5"/>
      <c r="AH73" s="5"/>
      <c r="AI73" s="5"/>
      <c r="AJ73" s="5"/>
      <c r="AK73" s="371"/>
      <c r="AL73" s="449">
        <f t="shared" si="186"/>
        <v>0</v>
      </c>
      <c r="AM73" s="370">
        <f t="shared" si="187"/>
        <v>0</v>
      </c>
      <c r="AN73" s="449">
        <f t="shared" si="188"/>
        <v>0</v>
      </c>
      <c r="AO73" s="5"/>
      <c r="AP73" s="5"/>
      <c r="AQ73" s="5"/>
      <c r="AR73" s="5"/>
      <c r="AS73" s="449">
        <f t="shared" si="189"/>
        <v>0</v>
      </c>
      <c r="AT73" s="370">
        <f t="shared" si="190"/>
        <v>0</v>
      </c>
      <c r="AU73" s="449">
        <f t="shared" si="191"/>
        <v>0</v>
      </c>
      <c r="AV73" s="371" t="str">
        <f t="shared" si="192"/>
        <v>PBSLYC</v>
      </c>
      <c r="AW73" s="482">
        <f t="shared" si="193"/>
        <v>0</v>
      </c>
      <c r="AX73" s="381">
        <f t="shared" si="194"/>
        <v>0</v>
      </c>
      <c r="AY73" s="483">
        <f t="shared" si="195"/>
        <v>0</v>
      </c>
      <c r="AZ73" s="371"/>
      <c r="BA73" s="449">
        <f t="shared" si="161"/>
        <v>0</v>
      </c>
      <c r="BB73" s="370">
        <f t="shared" si="162"/>
        <v>0</v>
      </c>
      <c r="BC73" s="449">
        <f t="shared" si="163"/>
        <v>0</v>
      </c>
      <c r="BD73" s="5"/>
      <c r="BE73" s="5"/>
      <c r="BF73" s="5"/>
      <c r="BG73" s="5"/>
      <c r="BH73" s="449">
        <f t="shared" si="196"/>
        <v>0</v>
      </c>
      <c r="BI73" s="370">
        <f t="shared" si="197"/>
        <v>0</v>
      </c>
      <c r="BJ73" s="449">
        <f t="shared" si="198"/>
        <v>0</v>
      </c>
      <c r="BK73" s="371" t="str">
        <f t="shared" si="199"/>
        <v>PBSLYC</v>
      </c>
      <c r="BL73" s="482">
        <f t="shared" si="200"/>
        <v>0</v>
      </c>
      <c r="BM73" s="381">
        <f t="shared" si="201"/>
        <v>0</v>
      </c>
      <c r="BN73" s="483">
        <f t="shared" si="202"/>
        <v>0</v>
      </c>
      <c r="BO73" s="371" t="str">
        <f t="shared" si="203"/>
        <v>PBSLYC</v>
      </c>
      <c r="BP73" s="449">
        <f t="shared" si="204"/>
        <v>0</v>
      </c>
      <c r="BQ73" s="370">
        <f t="shared" si="205"/>
        <v>0</v>
      </c>
      <c r="BR73" s="449">
        <f t="shared" si="206"/>
        <v>0</v>
      </c>
      <c r="BS73" s="5"/>
      <c r="BT73" s="5"/>
      <c r="BU73" s="5"/>
      <c r="BV73" s="5"/>
      <c r="BW73" s="371" t="str">
        <f t="shared" si="207"/>
        <v>PBSLYC</v>
      </c>
      <c r="BX73" s="449">
        <f t="shared" si="208"/>
        <v>0</v>
      </c>
      <c r="BY73" s="370">
        <f t="shared" si="209"/>
        <v>0</v>
      </c>
      <c r="BZ73" s="449">
        <f t="shared" si="210"/>
        <v>0</v>
      </c>
      <c r="CA73" s="5"/>
      <c r="CB73" s="5"/>
      <c r="CC73" s="5"/>
      <c r="CD73" s="5"/>
      <c r="CE73" s="371" t="str">
        <f t="shared" si="211"/>
        <v>PBSLYC</v>
      </c>
      <c r="CF73" s="449">
        <f t="shared" si="212"/>
        <v>0</v>
      </c>
      <c r="CG73" s="370">
        <f t="shared" si="213"/>
        <v>0</v>
      </c>
      <c r="CH73" s="449">
        <f t="shared" si="214"/>
        <v>0</v>
      </c>
      <c r="CI73" s="5"/>
      <c r="CJ73" s="5"/>
      <c r="CK73" s="5"/>
      <c r="CL73" s="5"/>
      <c r="CM73" s="371" t="str">
        <f t="shared" si="215"/>
        <v>PBSLYC</v>
      </c>
      <c r="CN73" s="449">
        <f t="shared" si="216"/>
        <v>0</v>
      </c>
      <c r="CO73" s="370">
        <f t="shared" si="217"/>
        <v>0</v>
      </c>
      <c r="CP73" s="449">
        <f t="shared" si="218"/>
        <v>0</v>
      </c>
      <c r="CQ73" s="5"/>
      <c r="CR73" s="5"/>
      <c r="CS73" s="5"/>
      <c r="CT73" s="5"/>
      <c r="CU73" s="371" t="str">
        <f t="shared" si="219"/>
        <v>PBSLYC</v>
      </c>
      <c r="CV73" s="449">
        <f t="shared" si="220"/>
        <v>0</v>
      </c>
      <c r="CW73" s="370">
        <f t="shared" si="221"/>
        <v>0</v>
      </c>
      <c r="CX73" s="449">
        <f t="shared" si="222"/>
        <v>0</v>
      </c>
      <c r="CY73" s="5"/>
      <c r="CZ73" s="5"/>
      <c r="DA73" s="5"/>
      <c r="DB73" s="5"/>
      <c r="DC73" s="371" t="str">
        <f t="shared" si="223"/>
        <v>PBSLYC</v>
      </c>
      <c r="DD73" s="449">
        <f t="shared" si="164"/>
        <v>0</v>
      </c>
      <c r="DE73" s="370">
        <f t="shared" si="165"/>
        <v>0</v>
      </c>
      <c r="DF73" s="449">
        <f t="shared" si="166"/>
        <v>0</v>
      </c>
      <c r="DG73" s="5"/>
      <c r="DH73" s="5"/>
      <c r="DI73" s="5"/>
      <c r="DJ73" s="5"/>
      <c r="DK73" s="371" t="str">
        <f t="shared" si="224"/>
        <v>PBSLYC</v>
      </c>
      <c r="DL73" s="449">
        <f t="shared" si="225"/>
        <v>0</v>
      </c>
      <c r="DM73" s="370">
        <f t="shared" si="226"/>
        <v>0</v>
      </c>
      <c r="DN73" s="449">
        <f t="shared" si="227"/>
        <v>0</v>
      </c>
      <c r="DO73" s="5"/>
      <c r="DP73" s="5"/>
      <c r="DQ73" s="5"/>
      <c r="DR73" s="5"/>
      <c r="DS73" s="371" t="str">
        <f t="shared" si="228"/>
        <v>PBSLYC</v>
      </c>
      <c r="DT73" s="449">
        <f t="shared" si="229"/>
        <v>0</v>
      </c>
      <c r="DU73" s="370">
        <f t="shared" si="230"/>
        <v>0</v>
      </c>
      <c r="DV73" s="449">
        <f t="shared" si="231"/>
        <v>0</v>
      </c>
      <c r="DW73" s="5"/>
      <c r="DX73" s="5"/>
      <c r="DY73" s="5"/>
      <c r="DZ73" s="5"/>
      <c r="EA73" s="371" t="str">
        <f t="shared" si="232"/>
        <v>PBSLYC</v>
      </c>
      <c r="EB73" s="449">
        <f t="shared" si="233"/>
        <v>0</v>
      </c>
      <c r="EC73" s="370">
        <f t="shared" si="234"/>
        <v>0</v>
      </c>
      <c r="ED73" s="449">
        <f t="shared" si="235"/>
        <v>0</v>
      </c>
      <c r="EE73" s="5"/>
      <c r="EF73" s="5"/>
      <c r="EG73" s="5"/>
      <c r="EH73" s="5"/>
      <c r="EI73" s="371" t="str">
        <f t="shared" si="236"/>
        <v>PBSLYC</v>
      </c>
      <c r="EJ73" s="449">
        <f t="shared" si="237"/>
        <v>0</v>
      </c>
      <c r="EK73" s="370">
        <f t="shared" si="238"/>
        <v>0</v>
      </c>
      <c r="EL73" s="449">
        <f t="shared" si="239"/>
        <v>0</v>
      </c>
      <c r="EM73" s="5"/>
      <c r="EN73" s="5"/>
      <c r="EO73" s="5"/>
      <c r="EP73" s="5"/>
      <c r="EQ73" s="371" t="str">
        <f t="shared" si="240"/>
        <v>PBSLYC</v>
      </c>
      <c r="ER73" s="449">
        <f t="shared" si="241"/>
        <v>0</v>
      </c>
      <c r="ES73" s="370">
        <f t="shared" si="242"/>
        <v>0</v>
      </c>
      <c r="ET73" s="449">
        <f t="shared" si="243"/>
        <v>0</v>
      </c>
      <c r="EU73" s="5"/>
      <c r="EV73" s="5"/>
      <c r="EW73" s="5"/>
      <c r="EX73" s="5"/>
      <c r="EY73" s="371" t="str">
        <f t="shared" si="244"/>
        <v>PBSLYC</v>
      </c>
      <c r="EZ73" s="449">
        <f t="shared" si="245"/>
        <v>0</v>
      </c>
      <c r="FA73" s="370">
        <f t="shared" si="246"/>
        <v>0</v>
      </c>
      <c r="FB73" s="449">
        <f t="shared" si="247"/>
        <v>0</v>
      </c>
      <c r="FC73" s="5"/>
      <c r="FD73" s="5"/>
      <c r="FE73" s="5"/>
      <c r="FF73" s="5"/>
      <c r="FG73" s="371" t="str">
        <f t="shared" si="248"/>
        <v>PBSLYC</v>
      </c>
      <c r="FH73" s="449">
        <f t="shared" si="249"/>
        <v>0</v>
      </c>
      <c r="FI73" s="370">
        <f t="shared" si="250"/>
        <v>0</v>
      </c>
      <c r="FJ73" s="449">
        <f t="shared" si="251"/>
        <v>0</v>
      </c>
      <c r="FK73" s="5"/>
      <c r="FL73" s="5"/>
      <c r="FM73" s="5"/>
      <c r="FN73" s="5"/>
      <c r="FO73" s="371" t="str">
        <f t="shared" si="252"/>
        <v>PBSLYC</v>
      </c>
      <c r="FP73" s="449">
        <f t="shared" si="253"/>
        <v>0</v>
      </c>
      <c r="FQ73" s="370">
        <f t="shared" si="254"/>
        <v>0</v>
      </c>
      <c r="FR73" s="449">
        <f t="shared" si="255"/>
        <v>0</v>
      </c>
      <c r="FS73" s="5"/>
      <c r="FT73" s="5"/>
      <c r="FU73" s="5"/>
      <c r="FV73" s="5"/>
      <c r="FW73" s="371"/>
      <c r="FX73" s="449">
        <f t="shared" si="256"/>
        <v>0</v>
      </c>
      <c r="FY73" s="370">
        <f t="shared" si="257"/>
        <v>0</v>
      </c>
      <c r="FZ73" s="449">
        <f t="shared" si="258"/>
        <v>0</v>
      </c>
      <c r="GA73" s="5"/>
      <c r="GB73" s="5"/>
      <c r="GC73" s="5"/>
      <c r="GD73" s="5"/>
      <c r="GE73" s="449">
        <f t="shared" si="259"/>
        <v>0</v>
      </c>
      <c r="GF73" s="370">
        <f t="shared" si="260"/>
        <v>0</v>
      </c>
      <c r="GG73" s="449">
        <f t="shared" si="261"/>
        <v>0</v>
      </c>
      <c r="GH73" s="5"/>
      <c r="GI73" s="5"/>
      <c r="GJ73" s="5"/>
      <c r="GK73" s="5"/>
      <c r="GL73" s="449">
        <f t="shared" si="262"/>
        <v>0</v>
      </c>
      <c r="GM73" s="370">
        <f t="shared" si="263"/>
        <v>0</v>
      </c>
      <c r="GN73" s="449">
        <f t="shared" si="264"/>
        <v>0</v>
      </c>
      <c r="GO73" s="5"/>
      <c r="GP73" s="5"/>
      <c r="GQ73" s="5"/>
      <c r="GR73" s="5"/>
      <c r="GS73" s="449">
        <f t="shared" si="265"/>
        <v>0</v>
      </c>
      <c r="GT73" s="370">
        <f t="shared" si="266"/>
        <v>0</v>
      </c>
      <c r="GU73" s="449">
        <f t="shared" si="267"/>
        <v>0</v>
      </c>
      <c r="GV73" s="371" t="str">
        <f t="shared" si="268"/>
        <v>PBSLYC</v>
      </c>
      <c r="GW73" s="482">
        <f t="shared" si="269"/>
        <v>0</v>
      </c>
      <c r="GX73" s="381">
        <f t="shared" si="270"/>
        <v>0</v>
      </c>
      <c r="GY73" s="483">
        <f t="shared" si="271"/>
        <v>0</v>
      </c>
      <c r="GZ73" s="371" t="str">
        <f t="shared" si="272"/>
        <v>PBSLYC</v>
      </c>
      <c r="HA73" s="449">
        <f t="shared" si="273"/>
        <v>0</v>
      </c>
      <c r="HB73" s="370">
        <f t="shared" si="274"/>
        <v>0</v>
      </c>
      <c r="HC73" s="449">
        <f t="shared" si="275"/>
        <v>0</v>
      </c>
      <c r="HD73" s="5"/>
      <c r="HE73" s="5"/>
      <c r="HF73" s="5"/>
      <c r="HG73" s="5"/>
      <c r="HH73" s="371" t="str">
        <f t="shared" si="276"/>
        <v>PBSLYC</v>
      </c>
      <c r="HI73" s="449">
        <f t="shared" si="277"/>
        <v>0</v>
      </c>
      <c r="HJ73" s="370">
        <f t="shared" si="278"/>
        <v>0</v>
      </c>
      <c r="HK73" s="449">
        <f t="shared" si="279"/>
        <v>0</v>
      </c>
      <c r="HL73" s="5"/>
      <c r="HM73" s="5"/>
      <c r="HN73" s="5"/>
      <c r="HO73" s="5"/>
      <c r="HP73" s="371" t="str">
        <f t="shared" si="280"/>
        <v>PBSLYC</v>
      </c>
      <c r="HQ73" s="449">
        <f t="shared" si="281"/>
        <v>0</v>
      </c>
      <c r="HR73" s="370">
        <f t="shared" si="282"/>
        <v>0</v>
      </c>
      <c r="HS73" s="449">
        <f t="shared" si="283"/>
        <v>0</v>
      </c>
      <c r="HT73" s="5"/>
      <c r="HU73" s="5"/>
      <c r="HV73" s="5"/>
      <c r="HW73" s="5"/>
      <c r="HX73" s="371" t="str">
        <f t="shared" si="284"/>
        <v>PBSLYC</v>
      </c>
      <c r="HY73" s="449">
        <f t="shared" si="285"/>
        <v>0</v>
      </c>
      <c r="HZ73" s="370">
        <f t="shared" si="286"/>
        <v>0</v>
      </c>
      <c r="IA73" s="449">
        <f t="shared" si="287"/>
        <v>0</v>
      </c>
      <c r="IB73" s="5"/>
      <c r="IC73" s="5"/>
      <c r="ID73" s="5"/>
      <c r="IE73" s="5"/>
      <c r="IF73" s="371" t="str">
        <f t="shared" si="288"/>
        <v>PBSLYC</v>
      </c>
      <c r="IG73" s="449">
        <f t="shared" si="289"/>
        <v>0</v>
      </c>
      <c r="IH73" s="370">
        <f t="shared" si="290"/>
        <v>0</v>
      </c>
      <c r="II73" s="449">
        <f t="shared" si="291"/>
        <v>0</v>
      </c>
      <c r="IJ73" s="5"/>
      <c r="IK73" s="5"/>
      <c r="IL73" s="5"/>
      <c r="IM73" s="5"/>
      <c r="IN73" s="371" t="str">
        <f t="shared" si="292"/>
        <v>PBSLYC</v>
      </c>
      <c r="IO73" s="449">
        <f t="shared" si="293"/>
        <v>0</v>
      </c>
      <c r="IP73" s="370">
        <f t="shared" si="294"/>
        <v>0</v>
      </c>
      <c r="IQ73" s="449">
        <f t="shared" si="295"/>
        <v>0</v>
      </c>
      <c r="IR73" s="5"/>
      <c r="IS73" s="5"/>
      <c r="IT73" s="5"/>
      <c r="IU73" s="5"/>
      <c r="IV73" s="371" t="str">
        <f t="shared" si="296"/>
        <v>PBSLYC</v>
      </c>
      <c r="IW73" s="449">
        <f t="shared" si="297"/>
        <v>0</v>
      </c>
      <c r="IX73" s="370">
        <f t="shared" si="298"/>
        <v>0</v>
      </c>
      <c r="IY73" s="449">
        <f t="shared" si="299"/>
        <v>0</v>
      </c>
      <c r="IZ73" s="5"/>
      <c r="JA73" s="5"/>
      <c r="JB73" s="5"/>
      <c r="JC73" s="5"/>
      <c r="JD73" s="371" t="str">
        <f t="shared" si="300"/>
        <v>PBSLYC</v>
      </c>
      <c r="JE73" s="449">
        <f t="shared" si="301"/>
        <v>0</v>
      </c>
      <c r="JF73" s="370">
        <f t="shared" si="302"/>
        <v>0</v>
      </c>
      <c r="JG73" s="449">
        <f t="shared" si="303"/>
        <v>0</v>
      </c>
      <c r="JH73" s="5"/>
      <c r="JI73" s="5"/>
      <c r="JJ73" s="5"/>
      <c r="JK73" s="5"/>
      <c r="JL73" s="371" t="str">
        <f t="shared" si="304"/>
        <v>PBSLYC</v>
      </c>
      <c r="JM73" s="449">
        <f t="shared" si="305"/>
        <v>0</v>
      </c>
      <c r="JN73" s="370">
        <f t="shared" si="306"/>
        <v>0</v>
      </c>
      <c r="JO73" s="449">
        <f t="shared" si="307"/>
        <v>0</v>
      </c>
      <c r="JP73" s="5"/>
      <c r="JQ73" s="5"/>
      <c r="JR73" s="5"/>
      <c r="JS73" s="5"/>
      <c r="JT73" s="371" t="str">
        <f t="shared" si="308"/>
        <v>PBSLYC</v>
      </c>
      <c r="JU73" s="449">
        <f t="shared" si="309"/>
        <v>0</v>
      </c>
      <c r="JV73" s="370">
        <f t="shared" si="310"/>
        <v>0</v>
      </c>
      <c r="JW73" s="449">
        <f t="shared" si="311"/>
        <v>0</v>
      </c>
      <c r="JX73" s="5"/>
      <c r="JY73" s="5"/>
      <c r="JZ73" s="5"/>
      <c r="KA73" s="5"/>
      <c r="KB73" s="371"/>
      <c r="KC73" s="449">
        <f t="shared" si="312"/>
        <v>0</v>
      </c>
      <c r="KD73" s="370">
        <f t="shared" si="313"/>
        <v>0</v>
      </c>
      <c r="KE73" s="449">
        <f t="shared" si="314"/>
        <v>0</v>
      </c>
      <c r="KF73" s="5"/>
      <c r="KG73" s="5"/>
      <c r="KH73" s="5"/>
      <c r="KI73" s="5"/>
      <c r="KJ73" s="449">
        <f t="shared" si="315"/>
        <v>0</v>
      </c>
      <c r="KK73" s="370">
        <f t="shared" si="316"/>
        <v>0</v>
      </c>
      <c r="KL73" s="449">
        <f t="shared" si="317"/>
        <v>0</v>
      </c>
      <c r="KM73" s="5"/>
      <c r="KN73" s="5"/>
      <c r="KO73" s="5"/>
      <c r="KP73" s="5"/>
      <c r="KQ73" s="449">
        <f t="shared" si="318"/>
        <v>0</v>
      </c>
      <c r="KR73" s="370">
        <f t="shared" si="319"/>
        <v>0</v>
      </c>
      <c r="KS73" s="449">
        <f t="shared" si="320"/>
        <v>0</v>
      </c>
      <c r="KT73" s="5"/>
      <c r="KU73" s="5"/>
      <c r="KV73" s="5"/>
      <c r="KW73" s="5"/>
      <c r="KX73" s="449">
        <f t="shared" si="321"/>
        <v>0</v>
      </c>
      <c r="KY73" s="370">
        <f t="shared" si="322"/>
        <v>0</v>
      </c>
      <c r="KZ73" s="449">
        <f t="shared" si="323"/>
        <v>0</v>
      </c>
      <c r="LA73" s="5"/>
      <c r="LB73" s="5"/>
      <c r="LC73" s="5"/>
      <c r="LD73" s="5"/>
      <c r="LE73" s="449">
        <f t="shared" si="324"/>
        <v>0</v>
      </c>
      <c r="LF73" s="370">
        <f t="shared" si="325"/>
        <v>0</v>
      </c>
      <c r="LG73" s="449">
        <f t="shared" si="326"/>
        <v>0</v>
      </c>
      <c r="LH73" s="5"/>
      <c r="LI73" s="5"/>
      <c r="LJ73" s="5"/>
      <c r="LK73" s="5"/>
      <c r="LL73" s="449">
        <f t="shared" si="327"/>
        <v>0</v>
      </c>
      <c r="LM73" s="370">
        <f t="shared" si="328"/>
        <v>0</v>
      </c>
      <c r="LN73" s="449">
        <f t="shared" si="329"/>
        <v>0</v>
      </c>
      <c r="LO73" s="5"/>
      <c r="LP73" s="5"/>
      <c r="LQ73" s="5"/>
      <c r="LR73" s="5"/>
      <c r="LS73" s="449">
        <f t="shared" si="330"/>
        <v>0</v>
      </c>
      <c r="LT73" s="370">
        <f t="shared" si="331"/>
        <v>0</v>
      </c>
      <c r="LU73" s="449">
        <f t="shared" si="332"/>
        <v>0</v>
      </c>
      <c r="LV73" s="5"/>
      <c r="LW73" s="5"/>
      <c r="LX73" s="5"/>
      <c r="LY73" s="5"/>
      <c r="LZ73" s="449">
        <f t="shared" si="333"/>
        <v>0</v>
      </c>
      <c r="MA73" s="370">
        <f t="shared" si="334"/>
        <v>0</v>
      </c>
      <c r="MB73" s="449">
        <f t="shared" si="335"/>
        <v>0</v>
      </c>
      <c r="MC73" s="371" t="str">
        <f t="shared" si="336"/>
        <v>PBSLYC</v>
      </c>
      <c r="MD73" s="482">
        <f t="shared" si="337"/>
        <v>0</v>
      </c>
      <c r="ME73" s="381">
        <f t="shared" si="338"/>
        <v>0</v>
      </c>
      <c r="MF73" s="483">
        <f t="shared" si="339"/>
        <v>0</v>
      </c>
      <c r="MG73" s="371" t="str">
        <f t="shared" si="340"/>
        <v>PBSLYC</v>
      </c>
      <c r="MH73" s="449">
        <f t="shared" si="341"/>
        <v>0</v>
      </c>
      <c r="MI73" s="370">
        <f t="shared" si="342"/>
        <v>0</v>
      </c>
      <c r="MJ73" s="449">
        <f t="shared" si="343"/>
        <v>0</v>
      </c>
      <c r="MK73" s="5"/>
      <c r="ML73" s="5"/>
      <c r="MM73" s="5"/>
      <c r="MN73" s="5"/>
      <c r="MO73" s="449">
        <f t="shared" si="344"/>
        <v>0</v>
      </c>
      <c r="MP73" s="370">
        <f t="shared" si="345"/>
        <v>0</v>
      </c>
      <c r="MQ73" s="449">
        <f t="shared" si="346"/>
        <v>0</v>
      </c>
      <c r="MR73" s="371" t="str">
        <f t="shared" si="347"/>
        <v>PBSLYC</v>
      </c>
      <c r="MS73" s="482">
        <f t="shared" si="348"/>
        <v>0</v>
      </c>
      <c r="MT73" s="381">
        <f t="shared" si="349"/>
        <v>0</v>
      </c>
      <c r="MU73" s="483">
        <f t="shared" si="350"/>
        <v>0</v>
      </c>
      <c r="MV73" s="371" t="str">
        <f t="shared" si="351"/>
        <v>PBSLYC</v>
      </c>
      <c r="MW73" s="449">
        <f t="shared" si="352"/>
        <v>0</v>
      </c>
      <c r="MX73" s="370">
        <f t="shared" si="353"/>
        <v>0</v>
      </c>
      <c r="MY73" s="449">
        <f t="shared" si="354"/>
        <v>0</v>
      </c>
      <c r="MZ73" s="5"/>
      <c r="NA73" s="5"/>
      <c r="NB73" s="5"/>
      <c r="NC73" s="5"/>
      <c r="ND73" s="371" t="str">
        <f t="shared" si="355"/>
        <v>PBSLYC</v>
      </c>
      <c r="NE73" s="449">
        <f t="shared" si="356"/>
        <v>0</v>
      </c>
      <c r="NF73" s="370">
        <f t="shared" si="357"/>
        <v>0</v>
      </c>
      <c r="NG73" s="449">
        <f t="shared" si="358"/>
        <v>0</v>
      </c>
      <c r="NH73" s="5"/>
      <c r="NI73" s="5"/>
      <c r="NJ73" s="5"/>
      <c r="NK73" s="5"/>
      <c r="NL73" s="371"/>
      <c r="NM73" s="449">
        <f t="shared" si="359"/>
        <v>0</v>
      </c>
      <c r="NN73" s="370">
        <f t="shared" si="360"/>
        <v>0</v>
      </c>
      <c r="NO73" s="449">
        <f t="shared" si="361"/>
        <v>0</v>
      </c>
      <c r="NP73" s="5"/>
      <c r="NQ73" s="5"/>
      <c r="NR73" s="5"/>
      <c r="NS73" s="5"/>
      <c r="NT73" s="449">
        <f t="shared" si="362"/>
        <v>0</v>
      </c>
      <c r="NU73" s="370">
        <f t="shared" si="363"/>
        <v>0</v>
      </c>
      <c r="NV73" s="449">
        <f t="shared" si="364"/>
        <v>0</v>
      </c>
      <c r="NW73" s="371" t="str">
        <f t="shared" si="365"/>
        <v>PBSLYC</v>
      </c>
      <c r="NX73" s="482">
        <f t="shared" si="366"/>
        <v>0</v>
      </c>
      <c r="NY73" s="381">
        <f t="shared" si="367"/>
        <v>0</v>
      </c>
      <c r="NZ73" s="483">
        <f t="shared" si="368"/>
        <v>0</v>
      </c>
      <c r="OA73" s="371" t="str">
        <f t="shared" si="369"/>
        <v>PBSLYC</v>
      </c>
      <c r="OB73" s="449">
        <f t="shared" si="370"/>
        <v>0</v>
      </c>
      <c r="OC73" s="370">
        <f t="shared" si="371"/>
        <v>0</v>
      </c>
      <c r="OD73" s="449">
        <f t="shared" si="372"/>
        <v>0</v>
      </c>
      <c r="OE73" s="5"/>
      <c r="OF73" s="5"/>
      <c r="OG73" s="5"/>
      <c r="OH73" s="5"/>
      <c r="OI73" s="371" t="str">
        <f t="shared" si="373"/>
        <v>PBSLYC</v>
      </c>
      <c r="OJ73" s="449">
        <f t="shared" si="374"/>
        <v>0</v>
      </c>
      <c r="OK73" s="370">
        <f t="shared" si="375"/>
        <v>0</v>
      </c>
      <c r="OL73" s="449">
        <f t="shared" si="376"/>
        <v>0</v>
      </c>
      <c r="OM73" s="5"/>
      <c r="ON73" s="5"/>
      <c r="OO73" s="5"/>
      <c r="OP73" s="5"/>
      <c r="OQ73" s="371" t="str">
        <f t="shared" si="377"/>
        <v>PBSLYC</v>
      </c>
      <c r="OR73" s="449">
        <f t="shared" si="378"/>
        <v>0</v>
      </c>
      <c r="OS73" s="370">
        <f t="shared" si="379"/>
        <v>0</v>
      </c>
      <c r="OT73" s="449">
        <f t="shared" si="380"/>
        <v>0</v>
      </c>
      <c r="OU73" s="5"/>
      <c r="OV73" s="5"/>
      <c r="OW73" s="5"/>
      <c r="OX73" s="5"/>
      <c r="OY73" s="371"/>
      <c r="OZ73" s="449">
        <f t="shared" si="381"/>
        <v>0</v>
      </c>
      <c r="PA73" s="370">
        <f t="shared" si="382"/>
        <v>0</v>
      </c>
      <c r="PB73" s="449">
        <f t="shared" si="383"/>
        <v>0</v>
      </c>
      <c r="PC73" s="5"/>
      <c r="PD73" s="5"/>
      <c r="PE73" s="5"/>
      <c r="PF73" s="5"/>
      <c r="PG73" s="449">
        <f t="shared" si="384"/>
        <v>0</v>
      </c>
      <c r="PH73" s="370">
        <f t="shared" si="385"/>
        <v>0</v>
      </c>
      <c r="PI73" s="449">
        <f t="shared" si="386"/>
        <v>0</v>
      </c>
      <c r="PJ73" s="371" t="str">
        <f t="shared" si="387"/>
        <v>PBSLYC</v>
      </c>
      <c r="PK73" s="482">
        <f t="shared" si="388"/>
        <v>0</v>
      </c>
      <c r="PL73" s="381">
        <f t="shared" si="389"/>
        <v>0</v>
      </c>
      <c r="PM73" s="483">
        <f t="shared" si="390"/>
        <v>0</v>
      </c>
      <c r="PN73" s="371"/>
      <c r="PO73" s="449">
        <f t="shared" si="391"/>
        <v>0</v>
      </c>
      <c r="PP73" s="370">
        <f t="shared" si="392"/>
        <v>0</v>
      </c>
      <c r="PQ73" s="449">
        <f t="shared" si="393"/>
        <v>0</v>
      </c>
      <c r="PR73" s="5"/>
      <c r="PS73" s="5"/>
      <c r="PT73" s="5"/>
      <c r="PU73" s="5"/>
      <c r="PV73" s="449">
        <f t="shared" si="394"/>
        <v>0</v>
      </c>
      <c r="PW73" s="370">
        <f t="shared" si="395"/>
        <v>0</v>
      </c>
      <c r="PX73" s="449">
        <f t="shared" si="396"/>
        <v>0</v>
      </c>
      <c r="PY73" s="5"/>
      <c r="PZ73" s="5"/>
      <c r="QA73" s="5"/>
      <c r="QB73" s="5"/>
      <c r="QC73" s="449">
        <f t="shared" si="397"/>
        <v>0</v>
      </c>
      <c r="QD73" s="370">
        <f t="shared" si="398"/>
        <v>0</v>
      </c>
      <c r="QE73" s="449">
        <f t="shared" si="399"/>
        <v>0</v>
      </c>
      <c r="QF73" s="371" t="str">
        <f t="shared" si="400"/>
        <v>PBSLYC</v>
      </c>
      <c r="QG73" s="482">
        <f t="shared" si="401"/>
        <v>0</v>
      </c>
      <c r="QH73" s="381">
        <f t="shared" si="402"/>
        <v>0</v>
      </c>
      <c r="QI73" s="483">
        <f t="shared" si="403"/>
        <v>0</v>
      </c>
      <c r="QJ73" s="371"/>
      <c r="QK73" s="449">
        <f t="shared" si="404"/>
        <v>0</v>
      </c>
      <c r="QL73" s="370">
        <f t="shared" si="405"/>
        <v>0</v>
      </c>
      <c r="QM73" s="449">
        <f t="shared" si="406"/>
        <v>0</v>
      </c>
      <c r="QN73" s="5"/>
      <c r="QO73" s="5"/>
      <c r="QP73" s="5"/>
      <c r="QQ73" s="5"/>
      <c r="QR73" s="449">
        <f t="shared" si="407"/>
        <v>0</v>
      </c>
      <c r="QS73" s="370">
        <f t="shared" si="408"/>
        <v>0</v>
      </c>
      <c r="QT73" s="449">
        <f t="shared" si="409"/>
        <v>0</v>
      </c>
      <c r="QU73" s="371" t="str">
        <f t="shared" si="410"/>
        <v>PBSLYC</v>
      </c>
      <c r="QV73" s="482">
        <f t="shared" si="411"/>
        <v>0</v>
      </c>
      <c r="QW73" s="381">
        <f t="shared" si="412"/>
        <v>0</v>
      </c>
      <c r="QX73" s="483">
        <f t="shared" si="413"/>
        <v>0</v>
      </c>
      <c r="QY73" s="371" t="str">
        <f t="shared" si="414"/>
        <v>PBSLYC</v>
      </c>
      <c r="QZ73" s="449">
        <f t="shared" si="415"/>
        <v>0</v>
      </c>
      <c r="RA73" s="370">
        <f t="shared" si="416"/>
        <v>0</v>
      </c>
      <c r="RB73" s="449">
        <f t="shared" si="417"/>
        <v>0</v>
      </c>
      <c r="RC73" s="5"/>
      <c r="RD73" s="5"/>
      <c r="RE73" s="5"/>
      <c r="RF73" s="5"/>
      <c r="RG73" s="371"/>
      <c r="RH73" s="449">
        <f t="shared" si="418"/>
        <v>0</v>
      </c>
      <c r="RI73" s="370">
        <f t="shared" si="419"/>
        <v>0</v>
      </c>
      <c r="RJ73" s="449">
        <f t="shared" si="420"/>
        <v>0</v>
      </c>
      <c r="RK73" s="5"/>
      <c r="RL73" s="5"/>
      <c r="RM73" s="5"/>
      <c r="RN73" s="5"/>
      <c r="RO73" s="449">
        <f t="shared" si="421"/>
        <v>0</v>
      </c>
      <c r="RP73" s="370">
        <f t="shared" si="422"/>
        <v>0</v>
      </c>
      <c r="RQ73" s="449">
        <f t="shared" si="423"/>
        <v>0</v>
      </c>
      <c r="RR73" s="371" t="str">
        <f t="shared" si="424"/>
        <v>PBSLYC</v>
      </c>
      <c r="RS73" s="482">
        <f t="shared" si="425"/>
        <v>0</v>
      </c>
      <c r="RT73" s="381">
        <f t="shared" si="426"/>
        <v>0</v>
      </c>
      <c r="RU73" s="483">
        <f t="shared" si="427"/>
        <v>0</v>
      </c>
      <c r="RV73" s="371" t="str">
        <f t="shared" si="428"/>
        <v>PBSLYC</v>
      </c>
      <c r="RW73" s="449">
        <f t="shared" si="429"/>
        <v>0</v>
      </c>
      <c r="RX73" s="370">
        <f t="shared" si="430"/>
        <v>0</v>
      </c>
      <c r="RY73" s="449">
        <f t="shared" si="431"/>
        <v>0</v>
      </c>
      <c r="RZ73" s="5"/>
      <c r="SA73" s="5"/>
      <c r="SB73" s="5"/>
      <c r="SC73" s="5"/>
      <c r="SD73" s="371"/>
      <c r="SE73" s="449">
        <f t="shared" si="432"/>
        <v>0</v>
      </c>
      <c r="SF73" s="370">
        <f t="shared" si="433"/>
        <v>0</v>
      </c>
      <c r="SG73" s="449">
        <f t="shared" si="434"/>
        <v>0</v>
      </c>
      <c r="SH73" s="5"/>
      <c r="SI73" s="5"/>
      <c r="SJ73" s="5"/>
      <c r="SK73" s="5"/>
      <c r="SL73" s="449">
        <f t="shared" si="435"/>
        <v>0</v>
      </c>
      <c r="SM73" s="370">
        <f t="shared" si="436"/>
        <v>0</v>
      </c>
      <c r="SN73" s="449">
        <f t="shared" si="437"/>
        <v>0</v>
      </c>
      <c r="SO73" s="5"/>
      <c r="SP73" s="5"/>
      <c r="SQ73" s="5"/>
      <c r="SR73" s="5"/>
      <c r="SS73" s="449">
        <f t="shared" si="438"/>
        <v>0</v>
      </c>
      <c r="ST73" s="370">
        <f t="shared" si="439"/>
        <v>0</v>
      </c>
      <c r="SU73" s="449">
        <f t="shared" si="440"/>
        <v>0</v>
      </c>
      <c r="SV73" s="5"/>
      <c r="SW73" s="5"/>
      <c r="SX73" s="5"/>
      <c r="SY73" s="5"/>
      <c r="SZ73" s="449">
        <f t="shared" si="441"/>
        <v>0</v>
      </c>
      <c r="TA73" s="370">
        <f t="shared" si="442"/>
        <v>0</v>
      </c>
      <c r="TB73" s="449">
        <f t="shared" si="443"/>
        <v>0</v>
      </c>
      <c r="TC73" s="5"/>
      <c r="TD73" s="5"/>
      <c r="TE73" s="5"/>
      <c r="TF73" s="5"/>
      <c r="TG73" s="449">
        <f t="shared" si="444"/>
        <v>0</v>
      </c>
      <c r="TH73" s="370">
        <f t="shared" si="445"/>
        <v>0</v>
      </c>
      <c r="TI73" s="449">
        <f t="shared" si="446"/>
        <v>0</v>
      </c>
      <c r="TJ73" s="5"/>
      <c r="TK73" s="5"/>
      <c r="TL73" s="5"/>
      <c r="TM73" s="5"/>
      <c r="TN73" s="449">
        <f t="shared" si="447"/>
        <v>0</v>
      </c>
      <c r="TO73" s="370">
        <f t="shared" si="448"/>
        <v>0</v>
      </c>
      <c r="TP73" s="449">
        <f t="shared" si="449"/>
        <v>0</v>
      </c>
      <c r="TQ73" s="5"/>
      <c r="TR73" s="5"/>
      <c r="TS73" s="5"/>
      <c r="TT73" s="5"/>
      <c r="TU73" s="449">
        <f t="shared" si="450"/>
        <v>0</v>
      </c>
      <c r="TV73" s="370">
        <f t="shared" si="451"/>
        <v>0</v>
      </c>
      <c r="TW73" s="449">
        <f t="shared" si="452"/>
        <v>0</v>
      </c>
      <c r="TX73" s="371" t="str">
        <f t="shared" si="453"/>
        <v>PBSLYC</v>
      </c>
      <c r="TY73" s="482">
        <f t="shared" si="454"/>
        <v>0</v>
      </c>
      <c r="TZ73" s="381">
        <f t="shared" si="455"/>
        <v>0</v>
      </c>
      <c r="UA73" s="483">
        <f t="shared" si="456"/>
        <v>0</v>
      </c>
      <c r="UB73" s="371" t="str">
        <f t="shared" si="457"/>
        <v>PBSLYC</v>
      </c>
      <c r="UC73" s="449">
        <f t="shared" si="458"/>
        <v>0</v>
      </c>
      <c r="UD73" s="370">
        <f t="shared" si="459"/>
        <v>0</v>
      </c>
      <c r="UE73" s="449">
        <f t="shared" si="460"/>
        <v>0</v>
      </c>
      <c r="UF73" s="5"/>
      <c r="UG73" s="5"/>
      <c r="UH73" s="5"/>
      <c r="UI73" s="5"/>
      <c r="UJ73" s="371" t="str">
        <f t="shared" si="461"/>
        <v>PBSLYC</v>
      </c>
      <c r="UK73" s="449">
        <f t="shared" si="462"/>
        <v>0</v>
      </c>
      <c r="UL73" s="370">
        <f t="shared" si="463"/>
        <v>0</v>
      </c>
      <c r="UM73" s="449">
        <f t="shared" si="464"/>
        <v>0</v>
      </c>
      <c r="UN73" s="5"/>
      <c r="UO73" s="5"/>
      <c r="UP73" s="5"/>
      <c r="UQ73" s="5"/>
      <c r="UR73" s="371" t="str">
        <f t="shared" si="465"/>
        <v>PBSLYC</v>
      </c>
      <c r="US73" s="449">
        <f t="shared" si="466"/>
        <v>0</v>
      </c>
      <c r="UT73" s="370">
        <f t="shared" si="467"/>
        <v>0</v>
      </c>
      <c r="UU73" s="449">
        <f t="shared" si="468"/>
        <v>0</v>
      </c>
      <c r="UV73" s="5"/>
      <c r="UW73" s="5"/>
      <c r="UX73" s="5"/>
      <c r="UY73" s="5"/>
      <c r="UZ73" s="371" t="str">
        <f t="shared" si="469"/>
        <v>PBSLYC</v>
      </c>
      <c r="VA73" s="449">
        <f t="shared" si="470"/>
        <v>0</v>
      </c>
      <c r="VB73" s="370">
        <f t="shared" si="471"/>
        <v>0</v>
      </c>
      <c r="VC73" s="449">
        <f t="shared" si="472"/>
        <v>0</v>
      </c>
      <c r="VD73" s="5"/>
      <c r="VE73" s="5"/>
      <c r="VF73" s="5"/>
      <c r="VG73" s="5"/>
      <c r="VH73" s="371" t="str">
        <f t="shared" si="473"/>
        <v>PBSLYC</v>
      </c>
      <c r="VI73" s="449">
        <f t="shared" si="167"/>
        <v>0</v>
      </c>
      <c r="VJ73" s="370">
        <f t="shared" si="168"/>
        <v>0</v>
      </c>
      <c r="VK73" s="449">
        <f t="shared" si="169"/>
        <v>0</v>
      </c>
      <c r="VL73" s="5"/>
      <c r="VM73" s="5"/>
      <c r="VN73" s="5"/>
      <c r="VO73" s="5"/>
      <c r="VP73" s="371"/>
      <c r="VQ73" s="449">
        <f t="shared" si="474"/>
        <v>0</v>
      </c>
      <c r="VR73" s="370">
        <f t="shared" si="475"/>
        <v>0</v>
      </c>
      <c r="VS73" s="449">
        <f t="shared" si="476"/>
        <v>0</v>
      </c>
      <c r="VT73" s="5"/>
      <c r="VU73" s="5"/>
      <c r="VV73" s="5"/>
      <c r="VW73" s="5"/>
      <c r="VX73" s="449">
        <f t="shared" si="477"/>
        <v>0</v>
      </c>
      <c r="VY73" s="370">
        <f t="shared" si="478"/>
        <v>0</v>
      </c>
      <c r="VZ73" s="449">
        <f t="shared" si="479"/>
        <v>0</v>
      </c>
      <c r="WA73" s="371" t="str">
        <f t="shared" si="480"/>
        <v>PBSLYC</v>
      </c>
      <c r="WB73" s="482">
        <f t="shared" si="481"/>
        <v>0</v>
      </c>
      <c r="WC73" s="381">
        <f t="shared" si="482"/>
        <v>0</v>
      </c>
      <c r="WD73" s="483">
        <f t="shared" si="483"/>
        <v>0</v>
      </c>
      <c r="WE73" s="371" t="str">
        <f t="shared" si="484"/>
        <v>PBSLYC</v>
      </c>
      <c r="WF73" s="449">
        <f t="shared" si="485"/>
        <v>0</v>
      </c>
      <c r="WG73" s="370">
        <f t="shared" si="486"/>
        <v>0</v>
      </c>
      <c r="WH73" s="449">
        <f t="shared" si="487"/>
        <v>0</v>
      </c>
      <c r="WI73" s="5"/>
      <c r="WJ73" s="5"/>
      <c r="WK73" s="5"/>
      <c r="WL73" s="5"/>
      <c r="WM73" s="371" t="str">
        <f t="shared" si="488"/>
        <v>PBSLYC</v>
      </c>
      <c r="WN73" s="449">
        <f t="shared" si="489"/>
        <v>0</v>
      </c>
      <c r="WO73" s="370">
        <f t="shared" si="490"/>
        <v>0</v>
      </c>
      <c r="WP73" s="449">
        <f t="shared" si="491"/>
        <v>0</v>
      </c>
      <c r="WQ73" s="5"/>
      <c r="WR73" s="5"/>
      <c r="WS73" s="5"/>
      <c r="WT73" s="5"/>
      <c r="WU73" s="371" t="str">
        <f t="shared" si="492"/>
        <v>PBSLYC</v>
      </c>
      <c r="WV73" s="449">
        <f t="shared" si="493"/>
        <v>0</v>
      </c>
      <c r="WW73" s="370">
        <f t="shared" si="494"/>
        <v>0</v>
      </c>
      <c r="WX73" s="449">
        <f t="shared" si="495"/>
        <v>0</v>
      </c>
      <c r="WY73" s="5"/>
      <c r="WZ73" s="5"/>
      <c r="XA73" s="5"/>
      <c r="XB73" s="5"/>
      <c r="XC73" s="371" t="str">
        <f t="shared" si="496"/>
        <v>PBSLYC</v>
      </c>
      <c r="XD73" s="16">
        <f t="shared" si="497"/>
        <v>0</v>
      </c>
      <c r="XE73" s="16">
        <f t="shared" si="498"/>
        <v>0</v>
      </c>
      <c r="XF73" s="16">
        <f t="shared" si="499"/>
        <v>0</v>
      </c>
    </row>
    <row r="74" spans="1:630" s="17" customFormat="1" outlineLevel="1" x14ac:dyDescent="0.25">
      <c r="A74" s="462"/>
      <c r="B74" s="462"/>
      <c r="C74" s="462"/>
      <c r="D74" s="466" t="s">
        <v>1926</v>
      </c>
      <c r="E74" s="463"/>
      <c r="F74" s="464">
        <f>SUM(F60:F73)</f>
        <v>86</v>
      </c>
      <c r="G74" s="464">
        <f>SUM(G60:G73)</f>
        <v>16</v>
      </c>
      <c r="H74" s="464">
        <f>SUM(H60:H73)</f>
        <v>2</v>
      </c>
      <c r="I74" s="462"/>
      <c r="J74" s="462"/>
      <c r="K74" s="462"/>
      <c r="L74" s="462"/>
      <c r="M74" s="465"/>
      <c r="N74" s="466">
        <f>SUM(N60:N73)</f>
        <v>0</v>
      </c>
      <c r="O74" s="466">
        <f>SUM(O60:O73)</f>
        <v>0</v>
      </c>
      <c r="P74" s="466">
        <f>SUM(P60:P73)</f>
        <v>0</v>
      </c>
      <c r="Q74" s="462"/>
      <c r="R74" s="462"/>
      <c r="S74" s="462"/>
      <c r="T74" s="462"/>
      <c r="U74" s="465"/>
      <c r="V74" s="466">
        <f>SUM(V60:V73)</f>
        <v>0</v>
      </c>
      <c r="W74" s="466">
        <f>SUM(W60:W73)</f>
        <v>0</v>
      </c>
      <c r="X74" s="466">
        <f>SUM(X60:X73)</f>
        <v>0</v>
      </c>
      <c r="Y74" s="462"/>
      <c r="Z74" s="462"/>
      <c r="AA74" s="462"/>
      <c r="AB74" s="462"/>
      <c r="AC74" s="465"/>
      <c r="AD74" s="466">
        <f>SUM(AD60:AD73)</f>
        <v>0</v>
      </c>
      <c r="AE74" s="466">
        <f>SUM(AE60:AE73)</f>
        <v>0</v>
      </c>
      <c r="AF74" s="466">
        <f>SUM(AF60:AF73)</f>
        <v>0</v>
      </c>
      <c r="AG74" s="462"/>
      <c r="AH74" s="462"/>
      <c r="AI74" s="462"/>
      <c r="AJ74" s="462"/>
      <c r="AK74" s="465"/>
      <c r="AL74" s="466">
        <f>SUM(AL60:AL73)</f>
        <v>0</v>
      </c>
      <c r="AM74" s="466">
        <f>SUM(AM60:AM73)</f>
        <v>0</v>
      </c>
      <c r="AN74" s="466">
        <f>SUM(AN60:AN73)</f>
        <v>0</v>
      </c>
      <c r="AO74" s="462"/>
      <c r="AP74" s="462"/>
      <c r="AQ74" s="462"/>
      <c r="AR74" s="462"/>
      <c r="AS74" s="466">
        <f>SUM(AS60:AS73)</f>
        <v>0</v>
      </c>
      <c r="AT74" s="466">
        <f>SUM(AT60:AT73)</f>
        <v>0</v>
      </c>
      <c r="AU74" s="466">
        <f>SUM(AU60:AU73)</f>
        <v>0</v>
      </c>
      <c r="AV74" s="462"/>
      <c r="AW74" s="467">
        <f t="shared" si="193"/>
        <v>0</v>
      </c>
      <c r="AX74" s="468">
        <f t="shared" si="194"/>
        <v>0</v>
      </c>
      <c r="AY74" s="469">
        <f t="shared" si="195"/>
        <v>0</v>
      </c>
      <c r="AZ74" s="465"/>
      <c r="BA74" s="466">
        <f>SUM(BA60:BA73)</f>
        <v>0</v>
      </c>
      <c r="BB74" s="466">
        <f>SUM(BB60:BB73)</f>
        <v>0</v>
      </c>
      <c r="BC74" s="466">
        <f>SUM(BC60:BC73)</f>
        <v>0</v>
      </c>
      <c r="BD74" s="462"/>
      <c r="BE74" s="462"/>
      <c r="BF74" s="462"/>
      <c r="BG74" s="462"/>
      <c r="BH74" s="466">
        <f>SUM(BH60:BH73)</f>
        <v>0</v>
      </c>
      <c r="BI74" s="466">
        <f>SUM(BI60:BI73)</f>
        <v>0</v>
      </c>
      <c r="BJ74" s="466">
        <f>SUM(BJ60:BJ73)</f>
        <v>0</v>
      </c>
      <c r="BK74" s="462"/>
      <c r="BL74" s="467">
        <f t="shared" si="200"/>
        <v>0</v>
      </c>
      <c r="BM74" s="468">
        <f t="shared" si="201"/>
        <v>0</v>
      </c>
      <c r="BN74" s="469">
        <f t="shared" si="202"/>
        <v>0</v>
      </c>
      <c r="BO74" s="465"/>
      <c r="BP74" s="466">
        <f>SUM(BP60:BP73)</f>
        <v>0</v>
      </c>
      <c r="BQ74" s="466">
        <f>SUM(BQ60:BQ73)</f>
        <v>0</v>
      </c>
      <c r="BR74" s="466">
        <f>SUM(BR60:BR73)</f>
        <v>0</v>
      </c>
      <c r="BS74" s="462"/>
      <c r="BT74" s="462"/>
      <c r="BU74" s="462"/>
      <c r="BV74" s="462"/>
      <c r="BW74" s="465"/>
      <c r="BX74" s="466">
        <f>SUM(BX60:BX73)</f>
        <v>0</v>
      </c>
      <c r="BY74" s="466">
        <f>SUM(BY60:BY73)</f>
        <v>0</v>
      </c>
      <c r="BZ74" s="466">
        <f>SUM(BZ60:BZ73)</f>
        <v>0</v>
      </c>
      <c r="CA74" s="462"/>
      <c r="CB74" s="462"/>
      <c r="CC74" s="462"/>
      <c r="CD74" s="462"/>
      <c r="CE74" s="465"/>
      <c r="CF74" s="466">
        <f>SUM(CF60:CF73)</f>
        <v>0</v>
      </c>
      <c r="CG74" s="466">
        <f>SUM(CG60:CG73)</f>
        <v>0</v>
      </c>
      <c r="CH74" s="466">
        <f>SUM(CH60:CH73)</f>
        <v>0</v>
      </c>
      <c r="CI74" s="462"/>
      <c r="CJ74" s="462"/>
      <c r="CK74" s="462"/>
      <c r="CL74" s="462"/>
      <c r="CM74" s="465"/>
      <c r="CN74" s="466">
        <f>SUM(CN60:CN73)</f>
        <v>0</v>
      </c>
      <c r="CO74" s="466">
        <f>SUM(CO60:CO73)</f>
        <v>0</v>
      </c>
      <c r="CP74" s="466">
        <f>SUM(CP60:CP73)</f>
        <v>0</v>
      </c>
      <c r="CQ74" s="462"/>
      <c r="CR74" s="462"/>
      <c r="CS74" s="462"/>
      <c r="CT74" s="462"/>
      <c r="CU74" s="465"/>
      <c r="CV74" s="466">
        <f>SUM(CV60:CV73)</f>
        <v>0</v>
      </c>
      <c r="CW74" s="466">
        <f>SUM(CW60:CW73)</f>
        <v>0</v>
      </c>
      <c r="CX74" s="466">
        <f>SUM(CX60:CX73)</f>
        <v>0</v>
      </c>
      <c r="CY74" s="462"/>
      <c r="CZ74" s="462"/>
      <c r="DA74" s="462"/>
      <c r="DB74" s="462"/>
      <c r="DC74" s="465"/>
      <c r="DD74" s="466">
        <f>SUM(DD60:DD73)</f>
        <v>0</v>
      </c>
      <c r="DE74" s="466">
        <f>SUM(DE60:DE73)</f>
        <v>0</v>
      </c>
      <c r="DF74" s="466">
        <f>SUM(DF60:DF73)</f>
        <v>0</v>
      </c>
      <c r="DG74" s="462"/>
      <c r="DH74" s="462"/>
      <c r="DI74" s="462"/>
      <c r="DJ74" s="462"/>
      <c r="DK74" s="465"/>
      <c r="DL74" s="466">
        <f>SUM(DL60:DL73)</f>
        <v>0</v>
      </c>
      <c r="DM74" s="466">
        <f>SUM(DM60:DM73)</f>
        <v>0</v>
      </c>
      <c r="DN74" s="466">
        <f>SUM(DN60:DN73)</f>
        <v>0</v>
      </c>
      <c r="DO74" s="462"/>
      <c r="DP74" s="462"/>
      <c r="DQ74" s="462"/>
      <c r="DR74" s="462"/>
      <c r="DS74" s="465"/>
      <c r="DT74" s="466">
        <f>SUM(DT60:DT73)</f>
        <v>0</v>
      </c>
      <c r="DU74" s="466">
        <f>SUM(DU60:DU73)</f>
        <v>0</v>
      </c>
      <c r="DV74" s="466">
        <f>SUM(DV60:DV73)</f>
        <v>0</v>
      </c>
      <c r="DW74" s="462"/>
      <c r="DX74" s="462"/>
      <c r="DY74" s="462"/>
      <c r="DZ74" s="462"/>
      <c r="EA74" s="465"/>
      <c r="EB74" s="466">
        <f>SUM(EB60:EB73)</f>
        <v>24</v>
      </c>
      <c r="EC74" s="466">
        <f>SUM(EC60:EC73)</f>
        <v>0</v>
      </c>
      <c r="ED74" s="466">
        <f>SUM(ED60:ED73)</f>
        <v>0</v>
      </c>
      <c r="EE74" s="462"/>
      <c r="EF74" s="462"/>
      <c r="EG74" s="462"/>
      <c r="EH74" s="462"/>
      <c r="EI74" s="465"/>
      <c r="EJ74" s="466">
        <f>SUM(EJ60:EJ73)</f>
        <v>0</v>
      </c>
      <c r="EK74" s="466">
        <f>SUM(EK60:EK73)</f>
        <v>0</v>
      </c>
      <c r="EL74" s="466">
        <f>SUM(EL60:EL73)</f>
        <v>0</v>
      </c>
      <c r="EM74" s="462"/>
      <c r="EN74" s="462"/>
      <c r="EO74" s="462"/>
      <c r="EP74" s="462"/>
      <c r="EQ74" s="465"/>
      <c r="ER74" s="466">
        <f>SUM(ER60:ER73)</f>
        <v>0</v>
      </c>
      <c r="ES74" s="466">
        <f>SUM(ES60:ES73)</f>
        <v>0</v>
      </c>
      <c r="ET74" s="466">
        <f>SUM(ET60:ET73)</f>
        <v>0</v>
      </c>
      <c r="EU74" s="462"/>
      <c r="EV74" s="462"/>
      <c r="EW74" s="462"/>
      <c r="EX74" s="462"/>
      <c r="EY74" s="465"/>
      <c r="EZ74" s="466">
        <f>SUM(EZ60:EZ73)</f>
        <v>154</v>
      </c>
      <c r="FA74" s="466">
        <f>SUM(FA60:FA73)</f>
        <v>20</v>
      </c>
      <c r="FB74" s="466">
        <f>SUM(FB60:FB73)</f>
        <v>0</v>
      </c>
      <c r="FC74" s="462"/>
      <c r="FD74" s="462"/>
      <c r="FE74" s="462"/>
      <c r="FF74" s="462"/>
      <c r="FG74" s="465"/>
      <c r="FH74" s="466">
        <f>SUM(FH60:FH73)</f>
        <v>0</v>
      </c>
      <c r="FI74" s="466">
        <f>SUM(FI60:FI73)</f>
        <v>0</v>
      </c>
      <c r="FJ74" s="466">
        <f>SUM(FJ60:FJ73)</f>
        <v>0</v>
      </c>
      <c r="FK74" s="462"/>
      <c r="FL74" s="462"/>
      <c r="FM74" s="462"/>
      <c r="FN74" s="462"/>
      <c r="FO74" s="465"/>
      <c r="FP74" s="466">
        <f>SUM(FP60:FP73)</f>
        <v>0</v>
      </c>
      <c r="FQ74" s="466">
        <f>SUM(FQ60:FQ73)</f>
        <v>0</v>
      </c>
      <c r="FR74" s="466">
        <f>SUM(FR60:FR73)</f>
        <v>0</v>
      </c>
      <c r="FS74" s="462"/>
      <c r="FT74" s="462"/>
      <c r="FU74" s="462"/>
      <c r="FV74" s="462"/>
      <c r="FW74" s="465"/>
      <c r="FX74" s="466">
        <f>SUM(FX60:FX73)</f>
        <v>0</v>
      </c>
      <c r="FY74" s="466">
        <f>SUM(FY60:FY73)</f>
        <v>0</v>
      </c>
      <c r="FZ74" s="466">
        <f>SUM(FZ60:FZ73)</f>
        <v>0</v>
      </c>
      <c r="GA74" s="462"/>
      <c r="GB74" s="462"/>
      <c r="GC74" s="462"/>
      <c r="GD74" s="462"/>
      <c r="GE74" s="466">
        <f>SUM(GE60:GE73)</f>
        <v>0</v>
      </c>
      <c r="GF74" s="466">
        <f>SUM(GF60:GF73)</f>
        <v>0</v>
      </c>
      <c r="GG74" s="466">
        <f>SUM(GG60:GG73)</f>
        <v>0</v>
      </c>
      <c r="GH74" s="462"/>
      <c r="GI74" s="462"/>
      <c r="GJ74" s="462"/>
      <c r="GK74" s="462"/>
      <c r="GL74" s="466">
        <f>SUM(GL60:GL73)</f>
        <v>0</v>
      </c>
      <c r="GM74" s="466">
        <f>SUM(GM60:GM73)</f>
        <v>0</v>
      </c>
      <c r="GN74" s="466">
        <f>SUM(GN60:GN73)</f>
        <v>0</v>
      </c>
      <c r="GO74" s="462"/>
      <c r="GP74" s="462"/>
      <c r="GQ74" s="462"/>
      <c r="GR74" s="462"/>
      <c r="GS74" s="466">
        <f>SUM(GS60:GS73)</f>
        <v>0</v>
      </c>
      <c r="GT74" s="466">
        <f>SUM(GT60:GT73)</f>
        <v>0</v>
      </c>
      <c r="GU74" s="466">
        <f>SUM(GU60:GU73)</f>
        <v>0</v>
      </c>
      <c r="GV74" s="462"/>
      <c r="GW74" s="467">
        <f t="shared" si="269"/>
        <v>0</v>
      </c>
      <c r="GX74" s="468">
        <f t="shared" si="270"/>
        <v>0</v>
      </c>
      <c r="GY74" s="469">
        <f t="shared" si="271"/>
        <v>0</v>
      </c>
      <c r="GZ74" s="465"/>
      <c r="HA74" s="466">
        <f>SUM(HA60:HA73)</f>
        <v>0</v>
      </c>
      <c r="HB74" s="466">
        <f>SUM(HB60:HB73)</f>
        <v>0</v>
      </c>
      <c r="HC74" s="466">
        <f>SUM(HC60:HC73)</f>
        <v>0</v>
      </c>
      <c r="HD74" s="462"/>
      <c r="HE74" s="462"/>
      <c r="HF74" s="462"/>
      <c r="HG74" s="462"/>
      <c r="HH74" s="465"/>
      <c r="HI74" s="466">
        <f>SUM(HI60:HI73)</f>
        <v>0</v>
      </c>
      <c r="HJ74" s="466">
        <f>SUM(HJ60:HJ73)</f>
        <v>0</v>
      </c>
      <c r="HK74" s="466">
        <f>SUM(HK60:HK73)</f>
        <v>0</v>
      </c>
      <c r="HL74" s="462"/>
      <c r="HM74" s="462"/>
      <c r="HN74" s="462"/>
      <c r="HO74" s="462"/>
      <c r="HP74" s="465"/>
      <c r="HQ74" s="466">
        <f>SUM(HQ60:HQ73)</f>
        <v>4</v>
      </c>
      <c r="HR74" s="466">
        <f>SUM(HR60:HR73)</f>
        <v>0</v>
      </c>
      <c r="HS74" s="466">
        <f>SUM(HS60:HS73)</f>
        <v>0</v>
      </c>
      <c r="HT74" s="462"/>
      <c r="HU74" s="462"/>
      <c r="HV74" s="462"/>
      <c r="HW74" s="462"/>
      <c r="HX74" s="465"/>
      <c r="HY74" s="466">
        <f>SUM(HY60:HY73)</f>
        <v>0</v>
      </c>
      <c r="HZ74" s="466">
        <f>SUM(HZ60:HZ73)</f>
        <v>0</v>
      </c>
      <c r="IA74" s="466">
        <f>SUM(IA60:IA73)</f>
        <v>0</v>
      </c>
      <c r="IB74" s="462"/>
      <c r="IC74" s="462"/>
      <c r="ID74" s="462"/>
      <c r="IE74" s="462"/>
      <c r="IF74" s="465"/>
      <c r="IG74" s="466">
        <f>SUM(IG60:IG73)</f>
        <v>0</v>
      </c>
      <c r="IH74" s="466">
        <f>SUM(IH60:IH73)</f>
        <v>0</v>
      </c>
      <c r="II74" s="466">
        <f>SUM(II60:II73)</f>
        <v>0</v>
      </c>
      <c r="IJ74" s="462"/>
      <c r="IK74" s="462"/>
      <c r="IL74" s="462"/>
      <c r="IM74" s="462"/>
      <c r="IN74" s="465"/>
      <c r="IO74" s="466">
        <f>SUM(IO60:IO73)</f>
        <v>0</v>
      </c>
      <c r="IP74" s="466">
        <f>SUM(IP60:IP73)</f>
        <v>0</v>
      </c>
      <c r="IQ74" s="466">
        <f>SUM(IQ60:IQ73)</f>
        <v>0</v>
      </c>
      <c r="IR74" s="462"/>
      <c r="IS74" s="462"/>
      <c r="IT74" s="462"/>
      <c r="IU74" s="462"/>
      <c r="IV74" s="465"/>
      <c r="IW74" s="466">
        <f>SUM(IW60:IW73)</f>
        <v>0</v>
      </c>
      <c r="IX74" s="466">
        <f>SUM(IX60:IX73)</f>
        <v>0</v>
      </c>
      <c r="IY74" s="466">
        <f>SUM(IY60:IY73)</f>
        <v>0</v>
      </c>
      <c r="IZ74" s="462"/>
      <c r="JA74" s="462"/>
      <c r="JB74" s="462"/>
      <c r="JC74" s="462"/>
      <c r="JD74" s="465"/>
      <c r="JE74" s="466">
        <f>SUM(JE60:JE73)</f>
        <v>0</v>
      </c>
      <c r="JF74" s="466">
        <f>SUM(JF60:JF73)</f>
        <v>0</v>
      </c>
      <c r="JG74" s="466">
        <f>SUM(JG60:JG73)</f>
        <v>0</v>
      </c>
      <c r="JH74" s="462"/>
      <c r="JI74" s="462"/>
      <c r="JJ74" s="462"/>
      <c r="JK74" s="462"/>
      <c r="JL74" s="465"/>
      <c r="JM74" s="466">
        <f>SUM(JM60:JM73)</f>
        <v>0</v>
      </c>
      <c r="JN74" s="466">
        <f>SUM(JN60:JN73)</f>
        <v>0</v>
      </c>
      <c r="JO74" s="466">
        <f>SUM(JO60:JO73)</f>
        <v>0</v>
      </c>
      <c r="JP74" s="462"/>
      <c r="JQ74" s="462"/>
      <c r="JR74" s="462"/>
      <c r="JS74" s="462"/>
      <c r="JT74" s="465"/>
      <c r="JU74" s="466">
        <f>SUM(JU60:JU73)</f>
        <v>0</v>
      </c>
      <c r="JV74" s="466">
        <f>SUM(JV60:JV73)</f>
        <v>0</v>
      </c>
      <c r="JW74" s="466">
        <f>SUM(JW60:JW73)</f>
        <v>0</v>
      </c>
      <c r="JX74" s="462"/>
      <c r="JY74" s="462"/>
      <c r="JZ74" s="462"/>
      <c r="KA74" s="462"/>
      <c r="KB74" s="465"/>
      <c r="KC74" s="466">
        <f>SUM(KC60:KC73)</f>
        <v>154</v>
      </c>
      <c r="KD74" s="466">
        <f>SUM(KD60:KD73)</f>
        <v>16</v>
      </c>
      <c r="KE74" s="466">
        <f>SUM(KE60:KE73)</f>
        <v>0</v>
      </c>
      <c r="KF74" s="462"/>
      <c r="KG74" s="462"/>
      <c r="KH74" s="462"/>
      <c r="KI74" s="462"/>
      <c r="KJ74" s="466">
        <f>SUM(KJ60:KJ73)</f>
        <v>0</v>
      </c>
      <c r="KK74" s="466">
        <f>SUM(KK60:KK73)</f>
        <v>0</v>
      </c>
      <c r="KL74" s="466">
        <f>SUM(KL60:KL73)</f>
        <v>0</v>
      </c>
      <c r="KM74" s="462"/>
      <c r="KN74" s="462"/>
      <c r="KO74" s="462"/>
      <c r="KP74" s="462"/>
      <c r="KQ74" s="466">
        <f>SUM(KQ60:KQ73)</f>
        <v>0</v>
      </c>
      <c r="KR74" s="466">
        <f>SUM(KR60:KR73)</f>
        <v>0</v>
      </c>
      <c r="KS74" s="466">
        <f>SUM(KS60:KS73)</f>
        <v>0</v>
      </c>
      <c r="KT74" s="462"/>
      <c r="KU74" s="462"/>
      <c r="KV74" s="462"/>
      <c r="KW74" s="462"/>
      <c r="KX74" s="466">
        <f>SUM(KX60:KX73)</f>
        <v>0</v>
      </c>
      <c r="KY74" s="466">
        <f>SUM(KY60:KY73)</f>
        <v>0</v>
      </c>
      <c r="KZ74" s="466">
        <f>SUM(KZ60:KZ73)</f>
        <v>0</v>
      </c>
      <c r="LA74" s="462"/>
      <c r="LB74" s="462"/>
      <c r="LC74" s="462"/>
      <c r="LD74" s="462"/>
      <c r="LE74" s="466">
        <f>SUM(LE60:LE73)</f>
        <v>0</v>
      </c>
      <c r="LF74" s="466">
        <f>SUM(LF60:LF73)</f>
        <v>0</v>
      </c>
      <c r="LG74" s="466">
        <f>SUM(LG60:LG73)</f>
        <v>0</v>
      </c>
      <c r="LH74" s="462"/>
      <c r="LI74" s="462"/>
      <c r="LJ74" s="462"/>
      <c r="LK74" s="462"/>
      <c r="LL74" s="466">
        <f>SUM(LL60:LL73)</f>
        <v>0</v>
      </c>
      <c r="LM74" s="466">
        <f>SUM(LM60:LM73)</f>
        <v>0</v>
      </c>
      <c r="LN74" s="466">
        <f>SUM(LN60:LN73)</f>
        <v>0</v>
      </c>
      <c r="LO74" s="462"/>
      <c r="LP74" s="462"/>
      <c r="LQ74" s="462"/>
      <c r="LR74" s="462"/>
      <c r="LS74" s="466">
        <f>SUM(LS60:LS73)</f>
        <v>0</v>
      </c>
      <c r="LT74" s="466">
        <f>SUM(LT60:LT73)</f>
        <v>0</v>
      </c>
      <c r="LU74" s="466">
        <f>SUM(LU60:LU73)</f>
        <v>0</v>
      </c>
      <c r="LV74" s="462"/>
      <c r="LW74" s="462"/>
      <c r="LX74" s="462"/>
      <c r="LY74" s="462"/>
      <c r="LZ74" s="466">
        <f>SUM(LZ60:LZ73)</f>
        <v>0</v>
      </c>
      <c r="MA74" s="466">
        <f>SUM(MA60:MA73)</f>
        <v>0</v>
      </c>
      <c r="MB74" s="466">
        <f>SUM(MB60:MB73)</f>
        <v>0</v>
      </c>
      <c r="MC74" s="462"/>
      <c r="MD74" s="467">
        <f t="shared" si="337"/>
        <v>154</v>
      </c>
      <c r="ME74" s="468">
        <f t="shared" si="338"/>
        <v>16</v>
      </c>
      <c r="MF74" s="469">
        <f t="shared" si="339"/>
        <v>0</v>
      </c>
      <c r="MG74" s="465"/>
      <c r="MH74" s="466">
        <f>SUM(MH60:MH73)</f>
        <v>0</v>
      </c>
      <c r="MI74" s="466">
        <f>SUM(MI60:MI73)</f>
        <v>0</v>
      </c>
      <c r="MJ74" s="466">
        <f>SUM(MJ60:MJ73)</f>
        <v>0</v>
      </c>
      <c r="MK74" s="462"/>
      <c r="ML74" s="462"/>
      <c r="MM74" s="462"/>
      <c r="MN74" s="462"/>
      <c r="MO74" s="466">
        <f>SUM(MO60:MO73)</f>
        <v>0</v>
      </c>
      <c r="MP74" s="466">
        <f>SUM(MP60:MP73)</f>
        <v>0</v>
      </c>
      <c r="MQ74" s="466">
        <f>SUM(MQ60:MQ73)</f>
        <v>0</v>
      </c>
      <c r="MR74" s="462"/>
      <c r="MS74" s="467">
        <f t="shared" si="348"/>
        <v>0</v>
      </c>
      <c r="MT74" s="468">
        <f t="shared" si="349"/>
        <v>0</v>
      </c>
      <c r="MU74" s="469">
        <f t="shared" si="350"/>
        <v>0</v>
      </c>
      <c r="MV74" s="465"/>
      <c r="MW74" s="466">
        <f>SUM(MW60:MW73)</f>
        <v>0</v>
      </c>
      <c r="MX74" s="466">
        <f>SUM(MX60:MX73)</f>
        <v>0</v>
      </c>
      <c r="MY74" s="466">
        <f>SUM(MY60:MY73)</f>
        <v>0</v>
      </c>
      <c r="MZ74" s="462"/>
      <c r="NA74" s="462"/>
      <c r="NB74" s="462"/>
      <c r="NC74" s="462"/>
      <c r="ND74" s="465"/>
      <c r="NE74" s="466">
        <f>SUM(NE60:NE73)</f>
        <v>0</v>
      </c>
      <c r="NF74" s="466">
        <f>SUM(NF60:NF73)</f>
        <v>0</v>
      </c>
      <c r="NG74" s="466">
        <f>SUM(NG60:NG73)</f>
        <v>0</v>
      </c>
      <c r="NH74" s="462"/>
      <c r="NI74" s="462"/>
      <c r="NJ74" s="462"/>
      <c r="NK74" s="462"/>
      <c r="NL74" s="465"/>
      <c r="NM74" s="466">
        <f>SUM(NM60:NM73)</f>
        <v>0</v>
      </c>
      <c r="NN74" s="466">
        <f>SUM(NN60:NN73)</f>
        <v>0</v>
      </c>
      <c r="NO74" s="466">
        <f>SUM(NO60:NO73)</f>
        <v>0</v>
      </c>
      <c r="NP74" s="462"/>
      <c r="NQ74" s="462"/>
      <c r="NR74" s="462"/>
      <c r="NS74" s="462"/>
      <c r="NT74" s="466">
        <f>SUM(NT60:NT73)</f>
        <v>0</v>
      </c>
      <c r="NU74" s="466">
        <f>SUM(NU60:NU73)</f>
        <v>0</v>
      </c>
      <c r="NV74" s="466">
        <f>SUM(NV60:NV73)</f>
        <v>0</v>
      </c>
      <c r="NW74" s="462"/>
      <c r="NX74" s="467">
        <f t="shared" si="366"/>
        <v>0</v>
      </c>
      <c r="NY74" s="468">
        <f t="shared" si="367"/>
        <v>0</v>
      </c>
      <c r="NZ74" s="469">
        <f t="shared" si="368"/>
        <v>0</v>
      </c>
      <c r="OA74" s="465"/>
      <c r="OB74" s="466">
        <f>SUM(OB60:OB73)</f>
        <v>0</v>
      </c>
      <c r="OC74" s="466">
        <f>SUM(OC60:OC73)</f>
        <v>0</v>
      </c>
      <c r="OD74" s="466">
        <f>SUM(OD60:OD73)</f>
        <v>0</v>
      </c>
      <c r="OE74" s="462"/>
      <c r="OF74" s="462"/>
      <c r="OG74" s="462"/>
      <c r="OH74" s="462"/>
      <c r="OI74" s="465"/>
      <c r="OJ74" s="466">
        <f>SUM(OJ60:OJ73)</f>
        <v>0</v>
      </c>
      <c r="OK74" s="466">
        <f>SUM(OK60:OK73)</f>
        <v>0</v>
      </c>
      <c r="OL74" s="466">
        <f>SUM(OL60:OL73)</f>
        <v>0</v>
      </c>
      <c r="OM74" s="462"/>
      <c r="ON74" s="462"/>
      <c r="OO74" s="462"/>
      <c r="OP74" s="462"/>
      <c r="OQ74" s="465"/>
      <c r="OR74" s="466">
        <f>SUM(OR60:OR73)</f>
        <v>0</v>
      </c>
      <c r="OS74" s="466">
        <f>SUM(OS60:OS73)</f>
        <v>0</v>
      </c>
      <c r="OT74" s="466">
        <f>SUM(OT60:OT73)</f>
        <v>0</v>
      </c>
      <c r="OU74" s="462"/>
      <c r="OV74" s="462"/>
      <c r="OW74" s="462"/>
      <c r="OX74" s="462"/>
      <c r="OY74" s="465"/>
      <c r="OZ74" s="466">
        <f>SUM(OZ60:OZ73)</f>
        <v>0</v>
      </c>
      <c r="PA74" s="466">
        <f>SUM(PA60:PA73)</f>
        <v>0</v>
      </c>
      <c r="PB74" s="466">
        <f>SUM(PB60:PB73)</f>
        <v>0</v>
      </c>
      <c r="PC74" s="462"/>
      <c r="PD74" s="462"/>
      <c r="PE74" s="462"/>
      <c r="PF74" s="462"/>
      <c r="PG74" s="466">
        <f>SUM(PG60:PG73)</f>
        <v>0</v>
      </c>
      <c r="PH74" s="466">
        <f>SUM(PH60:PH73)</f>
        <v>0</v>
      </c>
      <c r="PI74" s="466">
        <f>SUM(PI60:PI73)</f>
        <v>0</v>
      </c>
      <c r="PJ74" s="462"/>
      <c r="PK74" s="467">
        <f t="shared" si="388"/>
        <v>0</v>
      </c>
      <c r="PL74" s="468">
        <f t="shared" si="389"/>
        <v>0</v>
      </c>
      <c r="PM74" s="469">
        <f t="shared" si="390"/>
        <v>0</v>
      </c>
      <c r="PN74" s="465"/>
      <c r="PO74" s="466">
        <f>SUM(PO60:PO73)</f>
        <v>0</v>
      </c>
      <c r="PP74" s="466">
        <f>SUM(PP60:PP73)</f>
        <v>0</v>
      </c>
      <c r="PQ74" s="466">
        <f>SUM(PQ60:PQ73)</f>
        <v>0</v>
      </c>
      <c r="PR74" s="462"/>
      <c r="PS74" s="462"/>
      <c r="PT74" s="462"/>
      <c r="PU74" s="462"/>
      <c r="PV74" s="466">
        <f>SUM(PV60:PV73)</f>
        <v>113</v>
      </c>
      <c r="PW74" s="466">
        <f>SUM(PW60:PW73)</f>
        <v>28</v>
      </c>
      <c r="PX74" s="466">
        <f>SUM(PX60:PX73)</f>
        <v>0</v>
      </c>
      <c r="PY74" s="462"/>
      <c r="PZ74" s="462"/>
      <c r="QA74" s="462"/>
      <c r="QB74" s="462"/>
      <c r="QC74" s="466">
        <f>SUM(QC60:QC73)</f>
        <v>1</v>
      </c>
      <c r="QD74" s="466">
        <f>SUM(QD60:QD73)</f>
        <v>0</v>
      </c>
      <c r="QE74" s="466">
        <f>SUM(QE60:QE73)</f>
        <v>0</v>
      </c>
      <c r="QF74" s="462"/>
      <c r="QG74" s="467">
        <f t="shared" si="401"/>
        <v>114</v>
      </c>
      <c r="QH74" s="468">
        <f t="shared" si="402"/>
        <v>28</v>
      </c>
      <c r="QI74" s="469">
        <f t="shared" si="403"/>
        <v>0</v>
      </c>
      <c r="QJ74" s="465"/>
      <c r="QK74" s="466">
        <f>SUM(QK60:QK73)</f>
        <v>0</v>
      </c>
      <c r="QL74" s="466">
        <f>SUM(QL60:QL73)</f>
        <v>0</v>
      </c>
      <c r="QM74" s="466">
        <f>SUM(QM60:QM73)</f>
        <v>0</v>
      </c>
      <c r="QN74" s="462"/>
      <c r="QO74" s="462"/>
      <c r="QP74" s="462"/>
      <c r="QQ74" s="462"/>
      <c r="QR74" s="466">
        <f>SUM(QR60:QR73)</f>
        <v>0</v>
      </c>
      <c r="QS74" s="466">
        <f>SUM(QS60:QS73)</f>
        <v>0</v>
      </c>
      <c r="QT74" s="466">
        <f>SUM(QT60:QT73)</f>
        <v>0</v>
      </c>
      <c r="QU74" s="462"/>
      <c r="QV74" s="467">
        <f t="shared" si="411"/>
        <v>0</v>
      </c>
      <c r="QW74" s="468">
        <f t="shared" si="412"/>
        <v>0</v>
      </c>
      <c r="QX74" s="469">
        <f t="shared" si="413"/>
        <v>0</v>
      </c>
      <c r="QY74" s="465"/>
      <c r="QZ74" s="466">
        <f>SUM(QZ60:QZ73)</f>
        <v>0</v>
      </c>
      <c r="RA74" s="466">
        <f>SUM(RA60:RA73)</f>
        <v>0</v>
      </c>
      <c r="RB74" s="466">
        <f>SUM(RB60:RB73)</f>
        <v>0</v>
      </c>
      <c r="RC74" s="462"/>
      <c r="RD74" s="462"/>
      <c r="RE74" s="462"/>
      <c r="RF74" s="462"/>
      <c r="RG74" s="465"/>
      <c r="RH74" s="466">
        <f>SUM(RH60:RH73)</f>
        <v>0</v>
      </c>
      <c r="RI74" s="466">
        <f>SUM(RI60:RI73)</f>
        <v>0</v>
      </c>
      <c r="RJ74" s="466">
        <f>SUM(RJ60:RJ73)</f>
        <v>0</v>
      </c>
      <c r="RK74" s="462"/>
      <c r="RL74" s="462"/>
      <c r="RM74" s="462"/>
      <c r="RN74" s="462"/>
      <c r="RO74" s="466">
        <f>SUM(RO60:RO73)</f>
        <v>0</v>
      </c>
      <c r="RP74" s="466">
        <f>SUM(RP60:RP73)</f>
        <v>0</v>
      </c>
      <c r="RQ74" s="466">
        <f>SUM(RQ60:RQ73)</f>
        <v>0</v>
      </c>
      <c r="RR74" s="462"/>
      <c r="RS74" s="467">
        <f t="shared" si="425"/>
        <v>0</v>
      </c>
      <c r="RT74" s="468">
        <f t="shared" si="426"/>
        <v>0</v>
      </c>
      <c r="RU74" s="469">
        <f t="shared" si="427"/>
        <v>0</v>
      </c>
      <c r="RV74" s="465"/>
      <c r="RW74" s="466">
        <f>SUM(RW60:RW73)</f>
        <v>0</v>
      </c>
      <c r="RX74" s="466">
        <f>SUM(RX60:RX73)</f>
        <v>0</v>
      </c>
      <c r="RY74" s="466">
        <f>SUM(RY60:RY73)</f>
        <v>0</v>
      </c>
      <c r="RZ74" s="462"/>
      <c r="SA74" s="462"/>
      <c r="SB74" s="462"/>
      <c r="SC74" s="462"/>
      <c r="SD74" s="465"/>
      <c r="SE74" s="466">
        <f>SUM(SE60:SE73)</f>
        <v>0</v>
      </c>
      <c r="SF74" s="466">
        <f>SUM(SF60:SF73)</f>
        <v>0</v>
      </c>
      <c r="SG74" s="466">
        <f>SUM(SG60:SG73)</f>
        <v>0</v>
      </c>
      <c r="SH74" s="462"/>
      <c r="SI74" s="462"/>
      <c r="SJ74" s="462"/>
      <c r="SK74" s="462"/>
      <c r="SL74" s="466">
        <f>SUM(SL60:SL73)</f>
        <v>0</v>
      </c>
      <c r="SM74" s="466">
        <f>SUM(SM60:SM73)</f>
        <v>0</v>
      </c>
      <c r="SN74" s="466">
        <f>SUM(SN60:SN73)</f>
        <v>0</v>
      </c>
      <c r="SO74" s="462"/>
      <c r="SP74" s="462"/>
      <c r="SQ74" s="462"/>
      <c r="SR74" s="462"/>
      <c r="SS74" s="466">
        <f>SUM(SS60:SS73)</f>
        <v>0</v>
      </c>
      <c r="ST74" s="466">
        <f>SUM(ST60:ST73)</f>
        <v>0</v>
      </c>
      <c r="SU74" s="466">
        <f>SUM(SU60:SU73)</f>
        <v>0</v>
      </c>
      <c r="SV74" s="462"/>
      <c r="SW74" s="462"/>
      <c r="SX74" s="462"/>
      <c r="SY74" s="462"/>
      <c r="SZ74" s="466">
        <f>SUM(SZ60:SZ73)</f>
        <v>0</v>
      </c>
      <c r="TA74" s="466">
        <f>SUM(TA60:TA73)</f>
        <v>0</v>
      </c>
      <c r="TB74" s="466">
        <f>SUM(TB60:TB73)</f>
        <v>0</v>
      </c>
      <c r="TC74" s="462"/>
      <c r="TD74" s="462"/>
      <c r="TE74" s="462"/>
      <c r="TF74" s="462"/>
      <c r="TG74" s="466">
        <f>SUM(TG60:TG73)</f>
        <v>0</v>
      </c>
      <c r="TH74" s="466">
        <f>SUM(TH60:TH73)</f>
        <v>0</v>
      </c>
      <c r="TI74" s="466">
        <f>SUM(TI60:TI73)</f>
        <v>0</v>
      </c>
      <c r="TJ74" s="462"/>
      <c r="TK74" s="462"/>
      <c r="TL74" s="462"/>
      <c r="TM74" s="462"/>
      <c r="TN74" s="466">
        <f>SUM(TN60:TN73)</f>
        <v>0</v>
      </c>
      <c r="TO74" s="466">
        <f>SUM(TO60:TO73)</f>
        <v>0</v>
      </c>
      <c r="TP74" s="466">
        <f>SUM(TP60:TP73)</f>
        <v>0</v>
      </c>
      <c r="TQ74" s="462"/>
      <c r="TR74" s="462"/>
      <c r="TS74" s="462"/>
      <c r="TT74" s="462"/>
      <c r="TU74" s="466">
        <f>SUM(TU60:TU73)</f>
        <v>0</v>
      </c>
      <c r="TV74" s="466">
        <f>SUM(TV60:TV73)</f>
        <v>0</v>
      </c>
      <c r="TW74" s="466">
        <f>SUM(TW60:TW73)</f>
        <v>0</v>
      </c>
      <c r="TX74" s="462"/>
      <c r="TY74" s="467">
        <f t="shared" si="454"/>
        <v>0</v>
      </c>
      <c r="TZ74" s="468">
        <f t="shared" si="455"/>
        <v>0</v>
      </c>
      <c r="UA74" s="469">
        <f t="shared" si="456"/>
        <v>0</v>
      </c>
      <c r="UB74" s="465"/>
      <c r="UC74" s="466">
        <f>SUM(UC60:UC73)</f>
        <v>0</v>
      </c>
      <c r="UD74" s="466">
        <f>SUM(UD60:UD73)</f>
        <v>0</v>
      </c>
      <c r="UE74" s="466">
        <f>SUM(UE60:UE73)</f>
        <v>0</v>
      </c>
      <c r="UF74" s="462"/>
      <c r="UG74" s="462"/>
      <c r="UH74" s="462"/>
      <c r="UI74" s="462"/>
      <c r="UJ74" s="465"/>
      <c r="UK74" s="466">
        <f>SUM(UK60:UK73)</f>
        <v>0</v>
      </c>
      <c r="UL74" s="466">
        <f>SUM(UL60:UL73)</f>
        <v>0</v>
      </c>
      <c r="UM74" s="466">
        <f>SUM(UM60:UM73)</f>
        <v>0</v>
      </c>
      <c r="UN74" s="462"/>
      <c r="UO74" s="462"/>
      <c r="UP74" s="462"/>
      <c r="UQ74" s="462"/>
      <c r="UR74" s="465"/>
      <c r="US74" s="466">
        <f>SUM(US60:US73)</f>
        <v>0</v>
      </c>
      <c r="UT74" s="466">
        <f>SUM(UT60:UT73)</f>
        <v>0</v>
      </c>
      <c r="UU74" s="466">
        <f>SUM(UU60:UU73)</f>
        <v>0</v>
      </c>
      <c r="UV74" s="462"/>
      <c r="UW74" s="462"/>
      <c r="UX74" s="462"/>
      <c r="UY74" s="462"/>
      <c r="UZ74" s="465"/>
      <c r="VA74" s="466">
        <f>SUM(VA60:VA73)</f>
        <v>0</v>
      </c>
      <c r="VB74" s="466">
        <f>SUM(VB60:VB73)</f>
        <v>0</v>
      </c>
      <c r="VC74" s="466">
        <f>SUM(VC60:VC73)</f>
        <v>0</v>
      </c>
      <c r="VD74" s="462"/>
      <c r="VE74" s="462"/>
      <c r="VF74" s="462"/>
      <c r="VG74" s="462"/>
      <c r="VH74" s="465"/>
      <c r="VI74" s="466">
        <f>SUM(VI60:VI73)</f>
        <v>0</v>
      </c>
      <c r="VJ74" s="466">
        <f>SUM(VJ60:VJ73)</f>
        <v>0</v>
      </c>
      <c r="VK74" s="466">
        <f>SUM(VK60:VK73)</f>
        <v>0</v>
      </c>
      <c r="VL74" s="462"/>
      <c r="VM74" s="462"/>
      <c r="VN74" s="462"/>
      <c r="VO74" s="462"/>
      <c r="VP74" s="465"/>
      <c r="VQ74" s="466">
        <f>SUM(VQ60:VQ73)</f>
        <v>0</v>
      </c>
      <c r="VR74" s="466">
        <f>SUM(VR60:VR73)</f>
        <v>0</v>
      </c>
      <c r="VS74" s="466">
        <f>SUM(VS60:VS73)</f>
        <v>0</v>
      </c>
      <c r="VT74" s="462"/>
      <c r="VU74" s="462"/>
      <c r="VV74" s="462"/>
      <c r="VW74" s="462"/>
      <c r="VX74" s="466">
        <f>SUM(VX60:VX73)</f>
        <v>0</v>
      </c>
      <c r="VY74" s="466">
        <f>SUM(VY60:VY73)</f>
        <v>0</v>
      </c>
      <c r="VZ74" s="466">
        <f>SUM(VZ60:VZ73)</f>
        <v>0</v>
      </c>
      <c r="WA74" s="462"/>
      <c r="WB74" s="467">
        <f t="shared" si="481"/>
        <v>0</v>
      </c>
      <c r="WC74" s="468">
        <f t="shared" si="482"/>
        <v>0</v>
      </c>
      <c r="WD74" s="469">
        <f t="shared" si="483"/>
        <v>0</v>
      </c>
      <c r="WE74" s="465"/>
      <c r="WF74" s="466">
        <f>SUM(WF60:WF73)</f>
        <v>0</v>
      </c>
      <c r="WG74" s="466">
        <f>SUM(WG60:WG73)</f>
        <v>0</v>
      </c>
      <c r="WH74" s="466">
        <f>SUM(WH60:WH73)</f>
        <v>0</v>
      </c>
      <c r="WI74" s="462"/>
      <c r="WJ74" s="462"/>
      <c r="WK74" s="462"/>
      <c r="WL74" s="462"/>
      <c r="WM74" s="465"/>
      <c r="WN74" s="466">
        <f>SUM(WN60:WN73)</f>
        <v>0</v>
      </c>
      <c r="WO74" s="466">
        <f>SUM(WO60:WO73)</f>
        <v>0</v>
      </c>
      <c r="WP74" s="466">
        <f>SUM(WP60:WP73)</f>
        <v>0</v>
      </c>
      <c r="WQ74" s="462"/>
      <c r="WR74" s="462"/>
      <c r="WS74" s="462"/>
      <c r="WT74" s="462"/>
      <c r="WU74" s="465"/>
      <c r="WV74" s="466">
        <f>SUM(WV60:WV73)</f>
        <v>0</v>
      </c>
      <c r="WW74" s="466">
        <f>SUM(WW60:WW73)</f>
        <v>0</v>
      </c>
      <c r="WX74" s="466">
        <f>SUM(WX60:WX73)</f>
        <v>0</v>
      </c>
      <c r="WY74" s="462"/>
      <c r="WZ74" s="462"/>
      <c r="XA74" s="462"/>
      <c r="XB74" s="462"/>
      <c r="XC74" s="371">
        <f t="shared" si="496"/>
        <v>0</v>
      </c>
      <c r="XD74" s="16">
        <f t="shared" si="497"/>
        <v>450</v>
      </c>
      <c r="XE74" s="16">
        <f t="shared" si="498"/>
        <v>64</v>
      </c>
      <c r="XF74" s="16">
        <f t="shared" si="499"/>
        <v>0</v>
      </c>
    </row>
    <row r="75" spans="1:630" s="17" customFormat="1" outlineLevel="1" x14ac:dyDescent="0.25">
      <c r="A75" s="201"/>
      <c r="B75" s="201"/>
      <c r="C75" s="201"/>
      <c r="D75" s="201"/>
      <c r="E75" s="429"/>
      <c r="F75" s="309" t="str">
        <f>IF(F74=(F51+L52),"","!!")</f>
        <v>!!</v>
      </c>
      <c r="G75" s="105" t="str">
        <f>IF(G74=F50,"","!!")</f>
        <v>!!</v>
      </c>
      <c r="H75" s="309" t="str">
        <f>IF(H74=(L53+L54),"","!!")</f>
        <v>!!</v>
      </c>
      <c r="I75" s="201"/>
      <c r="J75" s="201"/>
      <c r="K75" s="201"/>
      <c r="L75" s="201"/>
      <c r="M75" s="470"/>
      <c r="N75" s="309" t="str">
        <f>IF(N74=(N51+T52),"","!!")</f>
        <v/>
      </c>
      <c r="O75" s="105" t="str">
        <f>IF(O74=N50,"","!!")</f>
        <v/>
      </c>
      <c r="P75" s="309" t="str">
        <f>IF(P74=(T53+T54),"","!!")</f>
        <v/>
      </c>
      <c r="Q75" s="201"/>
      <c r="R75" s="201"/>
      <c r="S75" s="201"/>
      <c r="T75" s="201"/>
      <c r="U75" s="470"/>
      <c r="V75" s="309" t="str">
        <f>IF(V74=(V51+AB52),"","!!")</f>
        <v/>
      </c>
      <c r="W75" s="105" t="str">
        <f>IF(W74=V50,"","!!")</f>
        <v/>
      </c>
      <c r="X75" s="309" t="str">
        <f>IF(X74=(AB53+AB54),"","!!")</f>
        <v/>
      </c>
      <c r="Y75" s="201"/>
      <c r="Z75" s="201"/>
      <c r="AA75" s="201"/>
      <c r="AB75" s="201"/>
      <c r="AC75" s="470"/>
      <c r="AD75" s="309" t="str">
        <f>IF(AD74=(AD51+AJ52),"","!!")</f>
        <v/>
      </c>
      <c r="AE75" s="105" t="str">
        <f>IF(AE74=AD50,"","!!")</f>
        <v/>
      </c>
      <c r="AF75" s="309" t="str">
        <f>IF(AF74=(AJ53+AJ54),"","!!")</f>
        <v/>
      </c>
      <c r="AG75" s="201"/>
      <c r="AH75" s="201"/>
      <c r="AI75" s="201"/>
      <c r="AJ75" s="201"/>
      <c r="AK75" s="470"/>
      <c r="AL75" s="309" t="str">
        <f>IF(AL74=(AL51+AR52),"","!!")</f>
        <v/>
      </c>
      <c r="AM75" s="105" t="str">
        <f>IF(AM74=AL50,"","!!")</f>
        <v/>
      </c>
      <c r="AN75" s="309" t="str">
        <f>IF(AN74=(AR53+AR54),"","!!")</f>
        <v/>
      </c>
      <c r="AO75" s="201"/>
      <c r="AP75" s="201"/>
      <c r="AQ75" s="201"/>
      <c r="AR75" s="201"/>
      <c r="AS75" s="309" t="str">
        <f>IF(AS74=(AS51+AY52),"","!!")</f>
        <v/>
      </c>
      <c r="AT75" s="105" t="str">
        <f>IF(AT74=AS50,"","!!")</f>
        <v/>
      </c>
      <c r="AU75" s="309" t="str">
        <f>IF(AU74=(AY53+AY54),"","!!")</f>
        <v/>
      </c>
      <c r="AV75" s="201"/>
      <c r="AW75" s="447" t="str">
        <f>IF(AW74=(AL51+AR52+AS51+AY52),"","!!")</f>
        <v/>
      </c>
      <c r="AX75" s="343" t="str">
        <f>IF(AX74=(AL50+AS50),"","!!")</f>
        <v/>
      </c>
      <c r="AY75" s="448" t="str">
        <f>IF(AY74=(AR53+AR54+AY53+AY54),"","!!")</f>
        <v/>
      </c>
      <c r="AZ75" s="470"/>
      <c r="BA75" s="309" t="str">
        <f>IF(BA74=(BA51+BG52),"","!!")</f>
        <v/>
      </c>
      <c r="BB75" s="105" t="str">
        <f>IF(BB74=BA50,"","!!")</f>
        <v/>
      </c>
      <c r="BC75" s="309" t="str">
        <f>IF(BC74=(BG53+BG54),"","!!")</f>
        <v/>
      </c>
      <c r="BD75" s="201"/>
      <c r="BE75" s="201"/>
      <c r="BF75" s="201"/>
      <c r="BG75" s="201"/>
      <c r="BH75" s="309" t="str">
        <f>IF(BH74=(BH51+BN52),"","!!")</f>
        <v/>
      </c>
      <c r="BI75" s="105" t="str">
        <f>IF(BI74=BH50,"","!!")</f>
        <v/>
      </c>
      <c r="BJ75" s="309" t="str">
        <f>IF(BJ74=(BN53+BN54),"","!!")</f>
        <v/>
      </c>
      <c r="BK75" s="201"/>
      <c r="BL75" s="447" t="str">
        <f>IF(BL74=(BA51+BG52+BH51+BN52),"","!!")</f>
        <v/>
      </c>
      <c r="BM75" s="343" t="str">
        <f>IF(BM74=(BA50+BH50),"","!!")</f>
        <v/>
      </c>
      <c r="BN75" s="448" t="str">
        <f>IF(BN74=(BG53+BG54+BN53+BN54),"","!!")</f>
        <v/>
      </c>
      <c r="BO75" s="470"/>
      <c r="BP75" s="309" t="str">
        <f>IF(BP74=(BP51+BV52),"","!!")</f>
        <v/>
      </c>
      <c r="BQ75" s="105" t="str">
        <f>IF(BQ74=BP50,"","!!")</f>
        <v/>
      </c>
      <c r="BR75" s="309" t="str">
        <f>IF(BR74=(BV53+BV54),"","!!")</f>
        <v/>
      </c>
      <c r="BS75" s="201"/>
      <c r="BT75" s="201"/>
      <c r="BU75" s="201"/>
      <c r="BV75" s="201"/>
      <c r="BW75" s="470"/>
      <c r="BX75" s="309" t="str">
        <f>IF(BX74=(BX51+CD52),"","!!")</f>
        <v/>
      </c>
      <c r="BY75" s="105" t="str">
        <f>IF(BY74=BX50,"","!!")</f>
        <v/>
      </c>
      <c r="BZ75" s="309" t="str">
        <f>IF(BZ74=(CD53+CD54),"","!!")</f>
        <v/>
      </c>
      <c r="CA75" s="201"/>
      <c r="CB75" s="201"/>
      <c r="CC75" s="201"/>
      <c r="CD75" s="201"/>
      <c r="CE75" s="470"/>
      <c r="CF75" s="309" t="str">
        <f>IF(CF74=(CF51+CL52),"","!!")</f>
        <v/>
      </c>
      <c r="CG75" s="105" t="str">
        <f>IF(CG74=CF50,"","!!")</f>
        <v/>
      </c>
      <c r="CH75" s="309" t="str">
        <f>IF(CH74=(CL53+CL54),"","!!")</f>
        <v/>
      </c>
      <c r="CI75" s="201"/>
      <c r="CJ75" s="201"/>
      <c r="CK75" s="201"/>
      <c r="CL75" s="201"/>
      <c r="CM75" s="470"/>
      <c r="CN75" s="309" t="str">
        <f>IF(CN74=(CN51+CT52),"","!!")</f>
        <v/>
      </c>
      <c r="CO75" s="105" t="str">
        <f>IF(CO74=CN50,"","!!")</f>
        <v/>
      </c>
      <c r="CP75" s="309" t="str">
        <f>IF(CP74=(CT53+CT54),"","!!")</f>
        <v/>
      </c>
      <c r="CQ75" s="201"/>
      <c r="CR75" s="201"/>
      <c r="CS75" s="201"/>
      <c r="CT75" s="201"/>
      <c r="CU75" s="470"/>
      <c r="CV75" s="309" t="str">
        <f>IF(CV74=(CV51+DB52),"","!!")</f>
        <v/>
      </c>
      <c r="CW75" s="105" t="str">
        <f>IF(CW74=CV50,"","!!")</f>
        <v/>
      </c>
      <c r="CX75" s="309" t="str">
        <f>IF(CX74=(DB53+DB54),"","!!")</f>
        <v/>
      </c>
      <c r="CY75" s="201"/>
      <c r="CZ75" s="201"/>
      <c r="DA75" s="201"/>
      <c r="DB75" s="201"/>
      <c r="DC75" s="470"/>
      <c r="DD75" s="309" t="str">
        <f>IF(DD74=(DD51+DJ52),"","!!")</f>
        <v/>
      </c>
      <c r="DE75" s="105" t="str">
        <f>IF(DE74=DD50,"","!!")</f>
        <v/>
      </c>
      <c r="DF75" s="309" t="str">
        <f>IF(DF74=(DJ53+DJ54),"","!!")</f>
        <v/>
      </c>
      <c r="DG75" s="201"/>
      <c r="DH75" s="201"/>
      <c r="DI75" s="201"/>
      <c r="DJ75" s="201"/>
      <c r="DK75" s="470"/>
      <c r="DL75" s="309" t="str">
        <f>IF(DL74=(DL51+DR52),"","!!")</f>
        <v/>
      </c>
      <c r="DM75" s="105" t="str">
        <f>IF(DM74=DL50,"","!!")</f>
        <v/>
      </c>
      <c r="DN75" s="309" t="str">
        <f>IF(DN74=(DR53+DR54),"","!!")</f>
        <v/>
      </c>
      <c r="DO75" s="201"/>
      <c r="DP75" s="201"/>
      <c r="DQ75" s="201"/>
      <c r="DR75" s="201"/>
      <c r="DS75" s="470"/>
      <c r="DT75" s="309" t="str">
        <f>IF(DT74=(DT51+DZ52),"","!!")</f>
        <v/>
      </c>
      <c r="DU75" s="105" t="str">
        <f>IF(DU74=DT50,"","!!")</f>
        <v/>
      </c>
      <c r="DV75" s="309" t="str">
        <f>IF(DV74=(DZ53+DZ54),"","!!")</f>
        <v/>
      </c>
      <c r="DW75" s="201"/>
      <c r="DX75" s="201"/>
      <c r="DY75" s="201"/>
      <c r="DZ75" s="201"/>
      <c r="EA75" s="470"/>
      <c r="EB75" s="309" t="str">
        <f>IF(EB74=(EB51+EH52),"","!!")</f>
        <v/>
      </c>
      <c r="EC75" s="105" t="str">
        <f>IF(EC74=EB50,"","!!")</f>
        <v/>
      </c>
      <c r="ED75" s="309" t="str">
        <f>IF(ED74=(EH53+EH54),"","!!")</f>
        <v/>
      </c>
      <c r="EE75" s="201"/>
      <c r="EF75" s="201"/>
      <c r="EG75" s="201"/>
      <c r="EH75" s="201"/>
      <c r="EI75" s="470"/>
      <c r="EJ75" s="309" t="str">
        <f>IF(EJ74=(EJ51+EP52),"","!!")</f>
        <v/>
      </c>
      <c r="EK75" s="105" t="str">
        <f>IF(EK74=EJ50,"","!!")</f>
        <v/>
      </c>
      <c r="EL75" s="309" t="str">
        <f>IF(EL74=(EP53+EP54),"","!!")</f>
        <v/>
      </c>
      <c r="EM75" s="201"/>
      <c r="EN75" s="201"/>
      <c r="EO75" s="201"/>
      <c r="EP75" s="201"/>
      <c r="EQ75" s="470"/>
      <c r="ER75" s="309" t="str">
        <f>IF(ER74=(ER51+EX52),"","!!")</f>
        <v/>
      </c>
      <c r="ES75" s="105" t="str">
        <f>IF(ES74=ER50,"","!!")</f>
        <v/>
      </c>
      <c r="ET75" s="309" t="str">
        <f>IF(ET74=(EX53+EX54),"","!!")</f>
        <v/>
      </c>
      <c r="EU75" s="201"/>
      <c r="EV75" s="201"/>
      <c r="EW75" s="201"/>
      <c r="EX75" s="201"/>
      <c r="EY75" s="470"/>
      <c r="EZ75" s="309" t="str">
        <f>IF(EZ74=(EZ51+FF52),"","!!")</f>
        <v/>
      </c>
      <c r="FA75" s="105" t="str">
        <f>IF(FA74=EZ50,"","!!")</f>
        <v/>
      </c>
      <c r="FB75" s="309" t="str">
        <f>IF(FB74=(FF53+FF54),"","!!")</f>
        <v/>
      </c>
      <c r="FC75" s="201"/>
      <c r="FD75" s="201"/>
      <c r="FE75" s="201"/>
      <c r="FF75" s="201"/>
      <c r="FG75" s="470"/>
      <c r="FH75" s="309" t="str">
        <f>IF(FH74=(FH51+FN52),"","!!")</f>
        <v/>
      </c>
      <c r="FI75" s="105" t="str">
        <f>IF(FI74=FH50,"","!!")</f>
        <v/>
      </c>
      <c r="FJ75" s="309" t="str">
        <f>IF(FJ74=(FN53+FN54),"","!!")</f>
        <v/>
      </c>
      <c r="FK75" s="201"/>
      <c r="FL75" s="201"/>
      <c r="FM75" s="201"/>
      <c r="FN75" s="201"/>
      <c r="FO75" s="470"/>
      <c r="FP75" s="309" t="str">
        <f>IF(FP74=(FP51+FV52),"","!!")</f>
        <v/>
      </c>
      <c r="FQ75" s="105" t="str">
        <f>IF(FQ74=FP50,"","!!")</f>
        <v/>
      </c>
      <c r="FR75" s="309" t="str">
        <f>IF(FR74=(FV53+FV54),"","!!")</f>
        <v/>
      </c>
      <c r="FS75" s="201"/>
      <c r="FT75" s="201"/>
      <c r="FU75" s="201"/>
      <c r="FV75" s="201"/>
      <c r="FW75" s="470"/>
      <c r="FX75" s="309" t="str">
        <f>IF(FX74=(FX51+GD52),"","!!")</f>
        <v/>
      </c>
      <c r="FY75" s="105" t="str">
        <f>IF(FY74=FX50,"","!!")</f>
        <v/>
      </c>
      <c r="FZ75" s="309" t="str">
        <f>IF(FZ74=(GD53+GD54),"","!!")</f>
        <v/>
      </c>
      <c r="GA75" s="201"/>
      <c r="GB75" s="201"/>
      <c r="GC75" s="201"/>
      <c r="GD75" s="201"/>
      <c r="GE75" s="309" t="str">
        <f>IF(GE74=(GE51+GK52),"","!!")</f>
        <v/>
      </c>
      <c r="GF75" s="105" t="str">
        <f>IF(GF74=GE50,"","!!")</f>
        <v/>
      </c>
      <c r="GG75" s="309" t="str">
        <f>IF(GG74=(GK53+GK54),"","!!")</f>
        <v/>
      </c>
      <c r="GH75" s="201"/>
      <c r="GI75" s="201"/>
      <c r="GJ75" s="201"/>
      <c r="GK75" s="201"/>
      <c r="GL75" s="309" t="str">
        <f>IF(GL74=(GL51+GR52),"","!!")</f>
        <v/>
      </c>
      <c r="GM75" s="105" t="str">
        <f>IF(GM74=GL50,"","!!")</f>
        <v/>
      </c>
      <c r="GN75" s="309" t="str">
        <f>IF(GN74=(GR53+GR54),"","!!")</f>
        <v/>
      </c>
      <c r="GO75" s="201"/>
      <c r="GP75" s="201"/>
      <c r="GQ75" s="201"/>
      <c r="GR75" s="201"/>
      <c r="GS75" s="309" t="str">
        <f>IF(GS74=(GS51+GY52),"","!!")</f>
        <v/>
      </c>
      <c r="GT75" s="105" t="str">
        <f>IF(GT74=GS50,"","!!")</f>
        <v/>
      </c>
      <c r="GU75" s="309" t="str">
        <f>IF(GU74=(GY53+GY54),"","!!")</f>
        <v/>
      </c>
      <c r="GV75" s="201"/>
      <c r="GW75" s="447" t="str">
        <f>IF(GW74=(GL51+GR52+GS51+GY52+GK52+GE51+GD52+FX51),"","!!")</f>
        <v/>
      </c>
      <c r="GX75" s="343" t="str">
        <f>IF(GX74=(GL50+GS50+GE50+FX50),"","!!")</f>
        <v/>
      </c>
      <c r="GY75" s="448" t="str">
        <f>IF(GY74=(GR53+GR54+GY53+GY54+GK53+GK54+GD53+GD54),"","!!")</f>
        <v/>
      </c>
      <c r="GZ75" s="470"/>
      <c r="HA75" s="309" t="str">
        <f>IF(HA74=(HA51+HG52),"","!!")</f>
        <v/>
      </c>
      <c r="HB75" s="105" t="str">
        <f>IF(HB74=HA50,"","!!")</f>
        <v/>
      </c>
      <c r="HC75" s="309" t="str">
        <f>IF(HC74=(HG53+HG54),"","!!")</f>
        <v/>
      </c>
      <c r="HD75" s="201"/>
      <c r="HE75" s="201"/>
      <c r="HF75" s="201"/>
      <c r="HG75" s="201"/>
      <c r="HH75" s="470"/>
      <c r="HI75" s="309" t="str">
        <f>IF(HI74=(HI51+HO52),"","!!")</f>
        <v/>
      </c>
      <c r="HJ75" s="105" t="str">
        <f>IF(HJ74=HI50,"","!!")</f>
        <v/>
      </c>
      <c r="HK75" s="309" t="str">
        <f>IF(HK74=(HO53+HO54),"","!!")</f>
        <v/>
      </c>
      <c r="HL75" s="201"/>
      <c r="HM75" s="201"/>
      <c r="HN75" s="201"/>
      <c r="HO75" s="201"/>
      <c r="HP75" s="470"/>
      <c r="HQ75" s="309" t="str">
        <f>IF(HQ74=(HQ51+HW52),"","!!")</f>
        <v/>
      </c>
      <c r="HR75" s="105" t="str">
        <f>IF(HR74=HQ50,"","!!")</f>
        <v/>
      </c>
      <c r="HS75" s="309" t="str">
        <f>IF(HS74=(HW53+HW54),"","!!")</f>
        <v/>
      </c>
      <c r="HT75" s="201"/>
      <c r="HU75" s="201"/>
      <c r="HV75" s="201"/>
      <c r="HW75" s="201"/>
      <c r="HX75" s="470"/>
      <c r="HY75" s="309" t="str">
        <f>IF(HY74=(HY51+IE52),"","!!")</f>
        <v/>
      </c>
      <c r="HZ75" s="105" t="str">
        <f>IF(HZ74=HY50,"","!!")</f>
        <v/>
      </c>
      <c r="IA75" s="309" t="str">
        <f>IF(IA74=(IE53+IE54),"","!!")</f>
        <v/>
      </c>
      <c r="IB75" s="201"/>
      <c r="IC75" s="201"/>
      <c r="ID75" s="201"/>
      <c r="IE75" s="201"/>
      <c r="IF75" s="470"/>
      <c r="IG75" s="309" t="str">
        <f>IF(IG74=(IG51+IM52),"","!!")</f>
        <v/>
      </c>
      <c r="IH75" s="105" t="str">
        <f>IF(IH74=IG50,"","!!")</f>
        <v/>
      </c>
      <c r="II75" s="309" t="str">
        <f>IF(II74=(IM53+IM54),"","!!")</f>
        <v/>
      </c>
      <c r="IJ75" s="201"/>
      <c r="IK75" s="201"/>
      <c r="IL75" s="201"/>
      <c r="IM75" s="201"/>
      <c r="IN75" s="470"/>
      <c r="IO75" s="309" t="str">
        <f>IF(IO74=(IO51+IU52),"","!!")</f>
        <v/>
      </c>
      <c r="IP75" s="105" t="str">
        <f>IF(IP74=IO50,"","!!")</f>
        <v/>
      </c>
      <c r="IQ75" s="309" t="str">
        <f>IF(IQ74=(IU53+IU54),"","!!")</f>
        <v/>
      </c>
      <c r="IR75" s="201"/>
      <c r="IS75" s="201"/>
      <c r="IT75" s="201"/>
      <c r="IU75" s="201"/>
      <c r="IV75" s="470"/>
      <c r="IW75" s="309" t="str">
        <f>IF(IW74=(IW51+JC52),"","!!")</f>
        <v/>
      </c>
      <c r="IX75" s="105" t="str">
        <f>IF(IX74=IW50,"","!!")</f>
        <v/>
      </c>
      <c r="IY75" s="309" t="str">
        <f>IF(IY74=(JC53+JC54),"","!!")</f>
        <v/>
      </c>
      <c r="IZ75" s="201"/>
      <c r="JA75" s="201"/>
      <c r="JB75" s="201"/>
      <c r="JC75" s="201"/>
      <c r="JD75" s="470"/>
      <c r="JE75" s="309" t="str">
        <f>IF(JE74=(JE51+JK52),"","!!")</f>
        <v/>
      </c>
      <c r="JF75" s="105" t="str">
        <f>IF(JF74=JE50,"","!!")</f>
        <v/>
      </c>
      <c r="JG75" s="309" t="str">
        <f>IF(JG74=(JK53+JK54),"","!!")</f>
        <v/>
      </c>
      <c r="JH75" s="201"/>
      <c r="JI75" s="201"/>
      <c r="JJ75" s="201"/>
      <c r="JK75" s="201"/>
      <c r="JL75" s="470"/>
      <c r="JM75" s="309" t="str">
        <f>IF(JM74=(JM51+JS52),"","!!")</f>
        <v/>
      </c>
      <c r="JN75" s="105" t="str">
        <f>IF(JN74=JM50,"","!!")</f>
        <v/>
      </c>
      <c r="JO75" s="309" t="str">
        <f>IF(JO74=(JS53+JS54),"","!!")</f>
        <v/>
      </c>
      <c r="JP75" s="201"/>
      <c r="JQ75" s="201"/>
      <c r="JR75" s="201"/>
      <c r="JS75" s="201"/>
      <c r="JT75" s="470"/>
      <c r="JU75" s="309" t="str">
        <f>IF(JU74=(JU51+KA52),"","!!")</f>
        <v/>
      </c>
      <c r="JV75" s="105" t="str">
        <f>IF(JV74=JU50,"","!!")</f>
        <v/>
      </c>
      <c r="JW75" s="309" t="str">
        <f>IF(JW74=(KA53+KA54),"","!!")</f>
        <v/>
      </c>
      <c r="JX75" s="201"/>
      <c r="JY75" s="201"/>
      <c r="JZ75" s="201"/>
      <c r="KA75" s="201"/>
      <c r="KB75" s="470"/>
      <c r="KC75" s="309" t="str">
        <f>IF(KC74=(KC51+KI52),"","!!")</f>
        <v/>
      </c>
      <c r="KD75" s="105" t="str">
        <f>IF(KD74=KC50,"","!!")</f>
        <v/>
      </c>
      <c r="KE75" s="309" t="str">
        <f>IF(KE74=(KI53+KI54),"","!!")</f>
        <v/>
      </c>
      <c r="KF75" s="201"/>
      <c r="KG75" s="201"/>
      <c r="KH75" s="201"/>
      <c r="KI75" s="201"/>
      <c r="KJ75" s="309" t="str">
        <f>IF(KJ74=(KJ51+KP52),"","!!")</f>
        <v/>
      </c>
      <c r="KK75" s="105" t="str">
        <f>IF(KK74=KJ50,"","!!")</f>
        <v/>
      </c>
      <c r="KL75" s="309" t="str">
        <f>IF(KL74=(KP53+KP54),"","!!")</f>
        <v/>
      </c>
      <c r="KM75" s="201"/>
      <c r="KN75" s="201"/>
      <c r="KO75" s="201"/>
      <c r="KP75" s="201"/>
      <c r="KQ75" s="309" t="str">
        <f>IF(KQ74=(KQ51+KW52),"","!!")</f>
        <v/>
      </c>
      <c r="KR75" s="105" t="str">
        <f>IF(KR74=KQ50,"","!!")</f>
        <v/>
      </c>
      <c r="KS75" s="309" t="str">
        <f>IF(KS74=(KW53+KW54),"","!!")</f>
        <v/>
      </c>
      <c r="KT75" s="201"/>
      <c r="KU75" s="201"/>
      <c r="KV75" s="201"/>
      <c r="KW75" s="201"/>
      <c r="KX75" s="309" t="str">
        <f>IF(KX74=(KX51+LD52),"","!!")</f>
        <v/>
      </c>
      <c r="KY75" s="105" t="str">
        <f>IF(KY74=KX50,"","!!")</f>
        <v/>
      </c>
      <c r="KZ75" s="309" t="str">
        <f>IF(KZ74=(LD53+LD54),"","!!")</f>
        <v/>
      </c>
      <c r="LA75" s="201"/>
      <c r="LB75" s="201"/>
      <c r="LC75" s="201"/>
      <c r="LD75" s="201"/>
      <c r="LE75" s="309" t="str">
        <f>IF(LE74=(LE51+LK52),"","!!")</f>
        <v/>
      </c>
      <c r="LF75" s="105" t="str">
        <f>IF(LF74=LE50,"","!!")</f>
        <v/>
      </c>
      <c r="LG75" s="309" t="str">
        <f>IF(LG74=(LK53+LK54),"","!!")</f>
        <v/>
      </c>
      <c r="LH75" s="201"/>
      <c r="LI75" s="201"/>
      <c r="LJ75" s="201"/>
      <c r="LK75" s="201"/>
      <c r="LL75" s="309" t="str">
        <f>IF(LL74=(LL51+LR52),"","!!")</f>
        <v/>
      </c>
      <c r="LM75" s="105" t="str">
        <f>IF(LM74=LL50,"","!!")</f>
        <v/>
      </c>
      <c r="LN75" s="309" t="str">
        <f>IF(LN74=(LR53+LR54),"","!!")</f>
        <v/>
      </c>
      <c r="LO75" s="201"/>
      <c r="LP75" s="201"/>
      <c r="LQ75" s="201"/>
      <c r="LR75" s="201"/>
      <c r="LS75" s="309" t="str">
        <f>IF(LS74=(LS51+LY52),"","!!")</f>
        <v/>
      </c>
      <c r="LT75" s="105" t="str">
        <f>IF(LT74=LS50,"","!!")</f>
        <v/>
      </c>
      <c r="LU75" s="309" t="str">
        <f>IF(LU74=(LY53+LY54),"","!!")</f>
        <v/>
      </c>
      <c r="LV75" s="201"/>
      <c r="LW75" s="201"/>
      <c r="LX75" s="201"/>
      <c r="LY75" s="201"/>
      <c r="LZ75" s="309" t="str">
        <f>IF(LZ74=(LZ51+MF52),"","!!")</f>
        <v/>
      </c>
      <c r="MA75" s="105" t="str">
        <f>IF(MA74=LZ50,"","!!")</f>
        <v/>
      </c>
      <c r="MB75" s="309" t="str">
        <f>IF(MB74=(MF53+MF54),"","!!")</f>
        <v/>
      </c>
      <c r="MC75" s="201"/>
      <c r="MD75" s="447" t="str">
        <f>IF(MD74=(LS51+LY52+LZ51+MF52+LR52+LL51+LK52+LE51+LD52+KX51+KW52+KQ51+KP52+KJ51+KI52+KC51),"","!!")</f>
        <v/>
      </c>
      <c r="ME75" s="343" t="str">
        <f>IF(ME74=(LS50+LZ50+LL50+LE50+KX50+KQ50+KJ50+KC50),"","!!")</f>
        <v/>
      </c>
      <c r="MF75" s="448" t="str">
        <f>IF(MF74=(LY53+LY54+MF53+MF54+LR53+LR54+LK53+LK54+LD53+LD54+KW53+KW54+KP53+KP54+KI53+KI54),"","!!")</f>
        <v/>
      </c>
      <c r="MG75" s="470"/>
      <c r="MH75" s="309" t="str">
        <f>IF(MH74=(MH51+MN52),"","!!")</f>
        <v/>
      </c>
      <c r="MI75" s="105" t="str">
        <f>IF(MI74=MH50,"","!!")</f>
        <v/>
      </c>
      <c r="MJ75" s="309" t="str">
        <f>IF(MJ74=(MN53+MN54),"","!!")</f>
        <v/>
      </c>
      <c r="MK75" s="201"/>
      <c r="ML75" s="201"/>
      <c r="MM75" s="201"/>
      <c r="MN75" s="201"/>
      <c r="MO75" s="309" t="str">
        <f>IF(MO74=(MO51+MU52),"","!!")</f>
        <v/>
      </c>
      <c r="MP75" s="105" t="str">
        <f>IF(MP74=MO50,"","!!")</f>
        <v/>
      </c>
      <c r="MQ75" s="309" t="str">
        <f>IF(MQ74=(MU53+MU54),"","!!")</f>
        <v/>
      </c>
      <c r="MR75" s="201"/>
      <c r="MS75" s="447" t="str">
        <f>IF(MS74=(MH51+MN52+MO51+MU52),"","!!")</f>
        <v/>
      </c>
      <c r="MT75" s="343" t="str">
        <f>IF(MT74=(MH50+MO50),"","!!")</f>
        <v/>
      </c>
      <c r="MU75" s="448" t="str">
        <f>IF(MU74=(MN53+MN54+MU53+MU54),"","!!")</f>
        <v/>
      </c>
      <c r="MV75" s="470"/>
      <c r="MW75" s="309" t="str">
        <f>IF(MW74=(MW51+NC52),"","!!")</f>
        <v/>
      </c>
      <c r="MX75" s="105" t="str">
        <f>IF(MX74=MW50,"","!!")</f>
        <v/>
      </c>
      <c r="MY75" s="309" t="str">
        <f>IF(MY74=(NC53+NC54),"","!!")</f>
        <v/>
      </c>
      <c r="MZ75" s="201"/>
      <c r="NA75" s="201"/>
      <c r="NB75" s="201"/>
      <c r="NC75" s="201"/>
      <c r="ND75" s="470"/>
      <c r="NE75" s="309" t="str">
        <f>IF(NE74=(NE51+NK52),"","!!")</f>
        <v/>
      </c>
      <c r="NF75" s="105" t="str">
        <f>IF(NF74=NE50,"","!!")</f>
        <v/>
      </c>
      <c r="NG75" s="309" t="str">
        <f>IF(NG74=(NK53+NK54),"","!!")</f>
        <v/>
      </c>
      <c r="NH75" s="201"/>
      <c r="NI75" s="201"/>
      <c r="NJ75" s="201"/>
      <c r="NK75" s="201"/>
      <c r="NL75" s="470"/>
      <c r="NM75" s="309" t="str">
        <f>IF(NM74=(NM51+NS52),"","!!")</f>
        <v/>
      </c>
      <c r="NN75" s="105" t="str">
        <f>IF(NN74=NM50,"","!!")</f>
        <v/>
      </c>
      <c r="NO75" s="309" t="str">
        <f>IF(NO74=(NS53+NS54),"","!!")</f>
        <v/>
      </c>
      <c r="NP75" s="201"/>
      <c r="NQ75" s="201"/>
      <c r="NR75" s="201"/>
      <c r="NS75" s="201"/>
      <c r="NT75" s="309" t="str">
        <f>IF(NT74=(NT51+NZ52),"","!!")</f>
        <v/>
      </c>
      <c r="NU75" s="105" t="str">
        <f>IF(NU74=NT50,"","!!")</f>
        <v/>
      </c>
      <c r="NV75" s="309" t="str">
        <f>IF(NV74=(NZ53+NZ54),"","!!")</f>
        <v/>
      </c>
      <c r="NW75" s="201"/>
      <c r="NX75" s="447" t="str">
        <f>IF(NX74=(NM51+NS52+NT51+NZ52),"","!!")</f>
        <v/>
      </c>
      <c r="NY75" s="343" t="str">
        <f>IF(NY74=(NM50+NT50),"","!!")</f>
        <v/>
      </c>
      <c r="NZ75" s="448" t="str">
        <f>IF(NZ74=(NS53+NS54+NZ53+NZ54),"","!!")</f>
        <v/>
      </c>
      <c r="OA75" s="470"/>
      <c r="OB75" s="309" t="str">
        <f>IF(OB74=(OB51+OH52),"","!!")</f>
        <v/>
      </c>
      <c r="OC75" s="105" t="str">
        <f>IF(OC74=OB50,"","!!")</f>
        <v/>
      </c>
      <c r="OD75" s="309" t="str">
        <f>IF(OD74=(OH53+OH54),"","!!")</f>
        <v/>
      </c>
      <c r="OE75" s="201"/>
      <c r="OF75" s="201"/>
      <c r="OG75" s="201"/>
      <c r="OH75" s="201"/>
      <c r="OI75" s="470"/>
      <c r="OJ75" s="309" t="str">
        <f>IF(OJ74=(OJ51+OP52),"","!!")</f>
        <v/>
      </c>
      <c r="OK75" s="105" t="str">
        <f>IF(OK74=OJ50,"","!!")</f>
        <v/>
      </c>
      <c r="OL75" s="309" t="str">
        <f>IF(OL74=(OP53+OP54),"","!!")</f>
        <v/>
      </c>
      <c r="OM75" s="201"/>
      <c r="ON75" s="201"/>
      <c r="OO75" s="201"/>
      <c r="OP75" s="201"/>
      <c r="OQ75" s="470"/>
      <c r="OR75" s="309" t="str">
        <f>IF(OR74=(OR51+OX52),"","!!")</f>
        <v/>
      </c>
      <c r="OS75" s="105" t="str">
        <f>IF(OS74=OR50,"","!!")</f>
        <v/>
      </c>
      <c r="OT75" s="309" t="str">
        <f>IF(OT74=(OX53+OX54),"","!!")</f>
        <v/>
      </c>
      <c r="OU75" s="201"/>
      <c r="OV75" s="201"/>
      <c r="OW75" s="201"/>
      <c r="OX75" s="201"/>
      <c r="OY75" s="470"/>
      <c r="OZ75" s="309" t="str">
        <f>IF(OZ74=(OZ51+PF52),"","!!")</f>
        <v/>
      </c>
      <c r="PA75" s="105" t="str">
        <f>IF(PA74=OZ50,"","!!")</f>
        <v/>
      </c>
      <c r="PB75" s="309" t="str">
        <f>IF(PB74=(PF53+PF54),"","!!")</f>
        <v/>
      </c>
      <c r="PC75" s="201"/>
      <c r="PD75" s="201"/>
      <c r="PE75" s="201"/>
      <c r="PF75" s="201"/>
      <c r="PG75" s="309" t="str">
        <f>IF(PG74=(PG51+PM52),"","!!")</f>
        <v/>
      </c>
      <c r="PH75" s="105" t="str">
        <f>IF(PH74=PG50,"","!!")</f>
        <v/>
      </c>
      <c r="PI75" s="309" t="str">
        <f>IF(PI74=(PM53+PM54),"","!!")</f>
        <v/>
      </c>
      <c r="PJ75" s="201"/>
      <c r="PK75" s="447" t="str">
        <f>IF(PK74=(OZ51+PF52+PG51+PM52),"","!!")</f>
        <v/>
      </c>
      <c r="PL75" s="343" t="str">
        <f>IF(PL74=(OZ50+PG50),"","!!")</f>
        <v/>
      </c>
      <c r="PM75" s="448" t="str">
        <f>IF(PM74=(PF53+PF54+PM53+PM54),"","!!")</f>
        <v/>
      </c>
      <c r="PN75" s="470"/>
      <c r="PO75" s="309" t="str">
        <f>IF(PO74=(PO51+PU52),"","!!")</f>
        <v/>
      </c>
      <c r="PP75" s="105" t="str">
        <f>IF(PP74=PO50,"","!!")</f>
        <v/>
      </c>
      <c r="PQ75" s="309" t="str">
        <f>IF(PQ74=(PU53+PU54),"","!!")</f>
        <v/>
      </c>
      <c r="PR75" s="201"/>
      <c r="PS75" s="201"/>
      <c r="PT75" s="201"/>
      <c r="PU75" s="201"/>
      <c r="PV75" s="309" t="str">
        <f>IF(PV74=(PV51+QB52),"","!!")</f>
        <v/>
      </c>
      <c r="PW75" s="105" t="str">
        <f>IF(PW74=PV50,"","!!")</f>
        <v/>
      </c>
      <c r="PX75" s="309" t="str">
        <f>IF(PX74=(QB53+QB54),"","!!")</f>
        <v/>
      </c>
      <c r="PY75" s="201"/>
      <c r="PZ75" s="201"/>
      <c r="QA75" s="201"/>
      <c r="QB75" s="201"/>
      <c r="QC75" s="309" t="str">
        <f>IF(QC74=(QC51+QI52),"","!!")</f>
        <v/>
      </c>
      <c r="QD75" s="105" t="str">
        <f>IF(QD74=QC50,"","!!")</f>
        <v/>
      </c>
      <c r="QE75" s="309" t="str">
        <f>IF(QE74=(QI53+QI54),"","!!")</f>
        <v/>
      </c>
      <c r="QF75" s="201"/>
      <c r="QG75" s="447" t="str">
        <f>IF(QG74=(PV51+QB52+QC51+QI52+PU52+PO51),"","!!")</f>
        <v/>
      </c>
      <c r="QH75" s="343" t="str">
        <f>IF(QH74=(PV50+QC50+PO50),"","!!")</f>
        <v/>
      </c>
      <c r="QI75" s="448" t="str">
        <f>IF(QI74=(QB53+QB54+QI53+QI54+PU53+PU54),"","!!")</f>
        <v/>
      </c>
      <c r="QJ75" s="470"/>
      <c r="QK75" s="309" t="str">
        <f>IF(QK74=(QK51+QQ52),"","!!")</f>
        <v/>
      </c>
      <c r="QL75" s="105" t="str">
        <f>IF(QL74=QK50,"","!!")</f>
        <v/>
      </c>
      <c r="QM75" s="309" t="str">
        <f>IF(QM74=(QQ53+QQ54),"","!!")</f>
        <v/>
      </c>
      <c r="QN75" s="201"/>
      <c r="QO75" s="201"/>
      <c r="QP75" s="201"/>
      <c r="QQ75" s="201"/>
      <c r="QR75" s="309" t="str">
        <f>IF(QR74=(QR51+QX52),"","!!")</f>
        <v/>
      </c>
      <c r="QS75" s="105" t="str">
        <f>IF(QS74=QR50,"","!!")</f>
        <v/>
      </c>
      <c r="QT75" s="309" t="str">
        <f>IF(QT74=(QX53+QX54),"","!!")</f>
        <v/>
      </c>
      <c r="QU75" s="201"/>
      <c r="QV75" s="447" t="str">
        <f>IF(QV74=(QK51+QQ52+QR51+QX52),"","!!")</f>
        <v/>
      </c>
      <c r="QW75" s="343" t="str">
        <f>IF(QW74=(QK50+QR50),"","!!")</f>
        <v/>
      </c>
      <c r="QX75" s="448" t="str">
        <f>IF(QX74=(QQ53+QQ54+QX53+QX54),"","!!")</f>
        <v/>
      </c>
      <c r="QY75" s="470"/>
      <c r="QZ75" s="309" t="str">
        <f>IF(QZ74=(QZ51+RF52),"","!!")</f>
        <v/>
      </c>
      <c r="RA75" s="105" t="str">
        <f>IF(RA74=QZ50,"","!!")</f>
        <v/>
      </c>
      <c r="RB75" s="309" t="str">
        <f>IF(RB74=(RF53+RF54),"","!!")</f>
        <v/>
      </c>
      <c r="RC75" s="201"/>
      <c r="RD75" s="201"/>
      <c r="RE75" s="201"/>
      <c r="RF75" s="201"/>
      <c r="RG75" s="470"/>
      <c r="RH75" s="309" t="str">
        <f>IF(RH74=(RH51+RN52),"","!!")</f>
        <v/>
      </c>
      <c r="RI75" s="105" t="str">
        <f>IF(RI74=RH50,"","!!")</f>
        <v/>
      </c>
      <c r="RJ75" s="309" t="str">
        <f>IF(RJ74=(RN53+RN54),"","!!")</f>
        <v/>
      </c>
      <c r="RK75" s="201"/>
      <c r="RL75" s="201"/>
      <c r="RM75" s="201"/>
      <c r="RN75" s="201"/>
      <c r="RO75" s="309" t="str">
        <f>IF(RO74=(RO51+RU52),"","!!")</f>
        <v/>
      </c>
      <c r="RP75" s="105" t="str">
        <f>IF(RP74=RO50,"","!!")</f>
        <v/>
      </c>
      <c r="RQ75" s="309" t="str">
        <f>IF(RQ74=(RU53+RU54),"","!!")</f>
        <v/>
      </c>
      <c r="RR75" s="201"/>
      <c r="RS75" s="447" t="str">
        <f>IF(RS74=(RH51+RN52+RO51+RU52),"","!!")</f>
        <v/>
      </c>
      <c r="RT75" s="343" t="str">
        <f>IF(RT74=(RH50+RO50),"","!!")</f>
        <v/>
      </c>
      <c r="RU75" s="448" t="str">
        <f>IF(RU74=(RN53+RN54+RU53+RU54),"","!!")</f>
        <v/>
      </c>
      <c r="RV75" s="470"/>
      <c r="RW75" s="309" t="str">
        <f>IF(RW74=(RW51+SC52),"","!!")</f>
        <v/>
      </c>
      <c r="RX75" s="105" t="str">
        <f>IF(RX74=RW50,"","!!")</f>
        <v/>
      </c>
      <c r="RY75" s="309" t="str">
        <f>IF(RY74=(SC53+SC54),"","!!")</f>
        <v/>
      </c>
      <c r="RZ75" s="201"/>
      <c r="SA75" s="201"/>
      <c r="SB75" s="201"/>
      <c r="SC75" s="201"/>
      <c r="SD75" s="470"/>
      <c r="SE75" s="309" t="str">
        <f>IF(SE74=(SE51+SK52),"","!!")</f>
        <v/>
      </c>
      <c r="SF75" s="105" t="str">
        <f>IF(SF74=SE50,"","!!")</f>
        <v/>
      </c>
      <c r="SG75" s="309" t="str">
        <f>IF(SG74=(SK53+SK54),"","!!")</f>
        <v/>
      </c>
      <c r="SH75" s="201"/>
      <c r="SI75" s="201"/>
      <c r="SJ75" s="201"/>
      <c r="SK75" s="201"/>
      <c r="SL75" s="309" t="str">
        <f>IF(SL74=(SL51+SR52),"","!!")</f>
        <v/>
      </c>
      <c r="SM75" s="105" t="str">
        <f>IF(SM74=SL50,"","!!")</f>
        <v/>
      </c>
      <c r="SN75" s="309" t="str">
        <f>IF(SN74=(SR53+SR54),"","!!")</f>
        <v/>
      </c>
      <c r="SO75" s="201"/>
      <c r="SP75" s="201"/>
      <c r="SQ75" s="201"/>
      <c r="SR75" s="201"/>
      <c r="SS75" s="309" t="str">
        <f>IF(SS74=(SS51+SY52),"","!!")</f>
        <v/>
      </c>
      <c r="ST75" s="105" t="str">
        <f>IF(ST74=SS50,"","!!")</f>
        <v/>
      </c>
      <c r="SU75" s="309" t="str">
        <f>IF(SU74=(SY53+SY54),"","!!")</f>
        <v/>
      </c>
      <c r="SV75" s="201"/>
      <c r="SW75" s="201"/>
      <c r="SX75" s="201"/>
      <c r="SY75" s="201"/>
      <c r="SZ75" s="309" t="str">
        <f>IF(SZ74=(SZ51+TF52),"","!!")</f>
        <v/>
      </c>
      <c r="TA75" s="105" t="str">
        <f>IF(TA74=SZ50,"","!!")</f>
        <v/>
      </c>
      <c r="TB75" s="309" t="str">
        <f>IF(TB74=(TF53+TF54),"","!!")</f>
        <v/>
      </c>
      <c r="TC75" s="201"/>
      <c r="TD75" s="201"/>
      <c r="TE75" s="201"/>
      <c r="TF75" s="201"/>
      <c r="TG75" s="309" t="str">
        <f>IF(TG74=(TG51+TM52),"","!!")</f>
        <v/>
      </c>
      <c r="TH75" s="105" t="str">
        <f>IF(TH74=TG50,"","!!")</f>
        <v/>
      </c>
      <c r="TI75" s="309" t="str">
        <f>IF(TI74=(TM53+TM54),"","!!")</f>
        <v/>
      </c>
      <c r="TJ75" s="201"/>
      <c r="TK75" s="201"/>
      <c r="TL75" s="201"/>
      <c r="TM75" s="201"/>
      <c r="TN75" s="309" t="str">
        <f>IF(TN74=(TN51+TT52),"","!!")</f>
        <v/>
      </c>
      <c r="TO75" s="105" t="str">
        <f>IF(TO74=TN50,"","!!")</f>
        <v/>
      </c>
      <c r="TP75" s="309" t="str">
        <f>IF(TP74=(TT53+TT54),"","!!")</f>
        <v/>
      </c>
      <c r="TQ75" s="201"/>
      <c r="TR75" s="201"/>
      <c r="TS75" s="201"/>
      <c r="TT75" s="201"/>
      <c r="TU75" s="309" t="str">
        <f>IF(TU74=(TU51+UA52),"","!!")</f>
        <v/>
      </c>
      <c r="TV75" s="105" t="str">
        <f>IF(TV74=TU50,"","!!")</f>
        <v/>
      </c>
      <c r="TW75" s="309" t="str">
        <f>IF(TW74=(UA53+UA54),"","!!")</f>
        <v/>
      </c>
      <c r="TX75" s="201"/>
      <c r="TY75" s="447" t="str">
        <f>IF(TY74=(TN51+TT52+TU51+UA52+TM52+TG51+TF52+SZ51+SY52+SS51+SR52+SL51+SK52+SE51),"","!!")</f>
        <v/>
      </c>
      <c r="TZ75" s="343" t="str">
        <f>IF(TZ74=(TN50+TU50+TG50+SZ50+SS50+SL50+SE50),"","!!")</f>
        <v/>
      </c>
      <c r="UA75" s="448" t="str">
        <f>IF(UA74=(TT53+TT54+UA53+UA54+TM53+TM54+TF53+TF54+SY53+SY54+SR53+SR54+SK53+SK54),"","!!")</f>
        <v/>
      </c>
      <c r="UB75" s="470"/>
      <c r="UC75" s="309" t="str">
        <f>IF(UC74=(UC51+UI52),"","!!")</f>
        <v/>
      </c>
      <c r="UD75" s="105" t="str">
        <f>IF(UD74=UC50,"","!!")</f>
        <v/>
      </c>
      <c r="UE75" s="309" t="str">
        <f>IF(UE74=(UI53+UI54),"","!!")</f>
        <v/>
      </c>
      <c r="UF75" s="201"/>
      <c r="UG75" s="201"/>
      <c r="UH75" s="201"/>
      <c r="UI75" s="201"/>
      <c r="UJ75" s="470"/>
      <c r="UK75" s="309" t="str">
        <f>IF(UK74=(UK51+UQ52),"","!!")</f>
        <v/>
      </c>
      <c r="UL75" s="105" t="str">
        <f>IF(UL74=UK50,"","!!")</f>
        <v/>
      </c>
      <c r="UM75" s="309" t="str">
        <f>IF(UM74=(UQ53+UQ54),"","!!")</f>
        <v/>
      </c>
      <c r="UN75" s="201"/>
      <c r="UO75" s="201"/>
      <c r="UP75" s="201"/>
      <c r="UQ75" s="201"/>
      <c r="UR75" s="470"/>
      <c r="US75" s="309" t="str">
        <f>IF(US74=(US51+UY52),"","!!")</f>
        <v/>
      </c>
      <c r="UT75" s="105" t="str">
        <f>IF(UT74=US50,"","!!")</f>
        <v/>
      </c>
      <c r="UU75" s="309" t="str">
        <f>IF(UU74=(UY53+UY54),"","!!")</f>
        <v/>
      </c>
      <c r="UV75" s="201"/>
      <c r="UW75" s="201"/>
      <c r="UX75" s="201"/>
      <c r="UY75" s="201"/>
      <c r="UZ75" s="470"/>
      <c r="VA75" s="309" t="str">
        <f>IF(VA74=(VA51+VG52),"","!!")</f>
        <v/>
      </c>
      <c r="VB75" s="105" t="str">
        <f>IF(VB74=VA50,"","!!")</f>
        <v/>
      </c>
      <c r="VC75" s="309" t="str">
        <f>IF(VC74=(VG53+VG54),"","!!")</f>
        <v/>
      </c>
      <c r="VD75" s="201"/>
      <c r="VE75" s="201"/>
      <c r="VF75" s="201"/>
      <c r="VG75" s="201"/>
      <c r="VH75" s="470"/>
      <c r="VI75" s="309" t="str">
        <f>IF(VI74=(VI51+VO52),"","!!")</f>
        <v/>
      </c>
      <c r="VJ75" s="105" t="str">
        <f>IF(VJ74=VI50,"","!!")</f>
        <v/>
      </c>
      <c r="VK75" s="309" t="str">
        <f>IF(VK74=(VO53+VO54),"","!!")</f>
        <v/>
      </c>
      <c r="VL75" s="201"/>
      <c r="VM75" s="201"/>
      <c r="VN75" s="201"/>
      <c r="VO75" s="201"/>
      <c r="VP75" s="470"/>
      <c r="VQ75" s="309" t="str">
        <f>IF(VQ74=(VQ51+VW52),"","!!")</f>
        <v/>
      </c>
      <c r="VR75" s="105" t="str">
        <f>IF(VR74=VQ50,"","!!")</f>
        <v/>
      </c>
      <c r="VS75" s="309" t="str">
        <f>IF(VS74=(VW53+VW54),"","!!")</f>
        <v/>
      </c>
      <c r="VT75" s="201"/>
      <c r="VU75" s="201"/>
      <c r="VV75" s="201"/>
      <c r="VW75" s="201"/>
      <c r="VX75" s="309" t="str">
        <f>IF(VX74=(VX51+WD52),"","!!")</f>
        <v/>
      </c>
      <c r="VY75" s="105" t="str">
        <f>IF(VY74=VX50,"","!!")</f>
        <v/>
      </c>
      <c r="VZ75" s="309" t="str">
        <f>IF(VZ74=(WD53+WD54),"","!!")</f>
        <v/>
      </c>
      <c r="WA75" s="201"/>
      <c r="WB75" s="447" t="str">
        <f>IF(WB74=(VQ51+VW52+VX51+WD52),"","!!")</f>
        <v/>
      </c>
      <c r="WC75" s="343" t="str">
        <f>IF(WC74=(VQ50+VX50),"","!!")</f>
        <v/>
      </c>
      <c r="WD75" s="448" t="str">
        <f>IF(WD74=(VW53+VW54+WD53+WD54),"","!!")</f>
        <v/>
      </c>
      <c r="WE75" s="470"/>
      <c r="WF75" s="309" t="str">
        <f>IF(WF74=(WF51+WL52),"","!!")</f>
        <v/>
      </c>
      <c r="WG75" s="105" t="str">
        <f>IF(WG74=WF50,"","!!")</f>
        <v/>
      </c>
      <c r="WH75" s="309" t="str">
        <f>IF(WH74=(WL53+WL54),"","!!")</f>
        <v/>
      </c>
      <c r="WI75" s="201"/>
      <c r="WJ75" s="201"/>
      <c r="WK75" s="201"/>
      <c r="WL75" s="201"/>
      <c r="WM75" s="470"/>
      <c r="WN75" s="309" t="str">
        <f>IF(WN74=(WN51+WT52),"","!!")</f>
        <v/>
      </c>
      <c r="WO75" s="105" t="str">
        <f>IF(WO74=WN50,"","!!")</f>
        <v/>
      </c>
      <c r="WP75" s="309" t="str">
        <f>IF(WP74=(WT53+WT54),"","!!")</f>
        <v/>
      </c>
      <c r="WQ75" s="201"/>
      <c r="WR75" s="201"/>
      <c r="WS75" s="201"/>
      <c r="WT75" s="201"/>
      <c r="WU75" s="470"/>
      <c r="WV75" s="309" t="str">
        <f>IF(WV74=(WV51+XB52),"","!!")</f>
        <v/>
      </c>
      <c r="WW75" s="105" t="str">
        <f>IF(WW74=WV50,"","!!")</f>
        <v/>
      </c>
      <c r="WX75" s="309" t="str">
        <f>IF(WX74=(XB53+XB54),"","!!")</f>
        <v/>
      </c>
      <c r="WY75" s="201"/>
      <c r="WZ75" s="201"/>
      <c r="XA75" s="201"/>
      <c r="XB75" s="201"/>
      <c r="XC75" s="371">
        <f t="shared" si="496"/>
        <v>0</v>
      </c>
      <c r="XD75" s="16"/>
      <c r="XE75" s="16"/>
      <c r="XF75" s="16"/>
    </row>
    <row r="76" spans="1:630" s="17" customFormat="1" outlineLevel="1" x14ac:dyDescent="0.25">
      <c r="A76" s="471"/>
      <c r="B76" s="471"/>
      <c r="C76" s="471"/>
      <c r="D76" s="484" t="s">
        <v>1927</v>
      </c>
      <c r="E76" s="472"/>
      <c r="F76" s="459">
        <f>F74+G74+H74</f>
        <v>104</v>
      </c>
      <c r="G76" s="460" t="str">
        <f>IF(F76=F55,"","Check all entries !!")</f>
        <v>Check all entries !!</v>
      </c>
      <c r="H76" s="471"/>
      <c r="I76" s="471"/>
      <c r="J76" s="471"/>
      <c r="K76" s="471"/>
      <c r="L76" s="471"/>
      <c r="M76" s="473"/>
      <c r="N76" s="479">
        <f>N74+O74+P74</f>
        <v>0</v>
      </c>
      <c r="O76" s="460" t="str">
        <f>IF(N76=N55,"","Check all entries !!")</f>
        <v/>
      </c>
      <c r="P76" s="471"/>
      <c r="Q76" s="471"/>
      <c r="R76" s="471"/>
      <c r="S76" s="471"/>
      <c r="T76" s="471"/>
      <c r="U76" s="473"/>
      <c r="V76" s="479">
        <f>V74+W74+X74</f>
        <v>0</v>
      </c>
      <c r="W76" s="460" t="str">
        <f>IF(V76=V55,"","Check all entries !!")</f>
        <v/>
      </c>
      <c r="X76" s="471"/>
      <c r="Y76" s="471"/>
      <c r="Z76" s="471"/>
      <c r="AA76" s="471"/>
      <c r="AB76" s="471"/>
      <c r="AC76" s="473"/>
      <c r="AD76" s="479">
        <f>AD74+AE74+AF74</f>
        <v>0</v>
      </c>
      <c r="AE76" s="460" t="str">
        <f>IF(AD76=AD55,"","Check all entries !!")</f>
        <v/>
      </c>
      <c r="AF76" s="471"/>
      <c r="AG76" s="471"/>
      <c r="AH76" s="471"/>
      <c r="AI76" s="471"/>
      <c r="AJ76" s="471"/>
      <c r="AK76" s="473"/>
      <c r="AL76" s="479">
        <f>AL74+AM74+AN74</f>
        <v>0</v>
      </c>
      <c r="AM76" s="460" t="str">
        <f>IF(AL76=AL55,"","Check all entries !!")</f>
        <v/>
      </c>
      <c r="AN76" s="471"/>
      <c r="AO76" s="471"/>
      <c r="AP76" s="471"/>
      <c r="AQ76" s="471"/>
      <c r="AR76" s="471"/>
      <c r="AS76" s="479">
        <f>AS74+AT74+AU74</f>
        <v>0</v>
      </c>
      <c r="AT76" s="460" t="str">
        <f>IF(AS76=AS55,"","Check all entries !!")</f>
        <v/>
      </c>
      <c r="AU76" s="471"/>
      <c r="AV76" s="471"/>
      <c r="AW76" s="481">
        <f>AW74+AX74+AY74</f>
        <v>0</v>
      </c>
      <c r="AX76" s="461" t="str">
        <f>IF(AW76=(AL55+AS55),"","Check all entries !!")</f>
        <v/>
      </c>
      <c r="AY76" s="474"/>
      <c r="AZ76" s="473"/>
      <c r="BA76" s="479">
        <f>BA74+BB74+BC74</f>
        <v>0</v>
      </c>
      <c r="BB76" s="460" t="str">
        <f>IF(BA76=BA55,"","Check all entries !!")</f>
        <v/>
      </c>
      <c r="BC76" s="471"/>
      <c r="BD76" s="471"/>
      <c r="BE76" s="471"/>
      <c r="BF76" s="471"/>
      <c r="BG76" s="471"/>
      <c r="BH76" s="479">
        <f>BH74+BI74+BJ74</f>
        <v>0</v>
      </c>
      <c r="BI76" s="460" t="str">
        <f>IF(BH76=BH55,"","Check all entries !!")</f>
        <v/>
      </c>
      <c r="BJ76" s="471"/>
      <c r="BK76" s="471"/>
      <c r="BL76" s="481">
        <f>BL74+BM74+BN74</f>
        <v>0</v>
      </c>
      <c r="BM76" s="461" t="str">
        <f>IF(BL76=(BA55+BH55),"","Check all entries !!")</f>
        <v/>
      </c>
      <c r="BN76" s="474"/>
      <c r="BO76" s="473"/>
      <c r="BP76" s="479">
        <f>BP74+BQ74+BR74</f>
        <v>0</v>
      </c>
      <c r="BQ76" s="460" t="str">
        <f>IF(BP76=BP55,"","Check all entries !!")</f>
        <v/>
      </c>
      <c r="BR76" s="471"/>
      <c r="BS76" s="471"/>
      <c r="BT76" s="471"/>
      <c r="BU76" s="471"/>
      <c r="BV76" s="471"/>
      <c r="BW76" s="473"/>
      <c r="BX76" s="479">
        <f>BX74+BY74+BZ74</f>
        <v>0</v>
      </c>
      <c r="BY76" s="460" t="str">
        <f>IF(BX76=BX55,"","Check all entries !!")</f>
        <v/>
      </c>
      <c r="BZ76" s="471"/>
      <c r="CA76" s="471"/>
      <c r="CB76" s="471"/>
      <c r="CC76" s="471"/>
      <c r="CD76" s="471"/>
      <c r="CE76" s="473"/>
      <c r="CF76" s="479">
        <f>CF74+CG74+CH74</f>
        <v>0</v>
      </c>
      <c r="CG76" s="460" t="str">
        <f>IF(CF76=CF55,"","Check all entries !!")</f>
        <v/>
      </c>
      <c r="CH76" s="471"/>
      <c r="CI76" s="471"/>
      <c r="CJ76" s="471"/>
      <c r="CK76" s="471"/>
      <c r="CL76" s="471"/>
      <c r="CM76" s="473"/>
      <c r="CN76" s="479">
        <f>CN74+CO74+CP74</f>
        <v>0</v>
      </c>
      <c r="CO76" s="460" t="str">
        <f>IF(CN76=CN55,"","Check all entries !!")</f>
        <v/>
      </c>
      <c r="CP76" s="471"/>
      <c r="CQ76" s="471"/>
      <c r="CR76" s="471"/>
      <c r="CS76" s="471"/>
      <c r="CT76" s="471"/>
      <c r="CU76" s="473"/>
      <c r="CV76" s="479">
        <f>CV74+CW74+CX74</f>
        <v>0</v>
      </c>
      <c r="CW76" s="460" t="str">
        <f>IF(CV76=CV55,"","Check all entries !!")</f>
        <v/>
      </c>
      <c r="CX76" s="471"/>
      <c r="CY76" s="471"/>
      <c r="CZ76" s="471"/>
      <c r="DA76" s="471"/>
      <c r="DB76" s="471"/>
      <c r="DC76" s="473"/>
      <c r="DD76" s="479">
        <f>DD74+DE74+DF74</f>
        <v>0</v>
      </c>
      <c r="DE76" s="460" t="str">
        <f>IF(DD76=DD55,"","Check all entries !!")</f>
        <v/>
      </c>
      <c r="DF76" s="471"/>
      <c r="DG76" s="471"/>
      <c r="DH76" s="471"/>
      <c r="DI76" s="471"/>
      <c r="DJ76" s="471"/>
      <c r="DK76" s="473"/>
      <c r="DL76" s="479">
        <f>DL74+DM74+DN74</f>
        <v>0</v>
      </c>
      <c r="DM76" s="460" t="str">
        <f>IF(DL76=DL55,"","Check all entries !!")</f>
        <v/>
      </c>
      <c r="DN76" s="471"/>
      <c r="DO76" s="471"/>
      <c r="DP76" s="471"/>
      <c r="DQ76" s="471"/>
      <c r="DR76" s="471"/>
      <c r="DS76" s="473"/>
      <c r="DT76" s="479">
        <f>DT74+DU74+DV74</f>
        <v>0</v>
      </c>
      <c r="DU76" s="460" t="str">
        <f>IF(DT76=DT55,"","Check all entries !!")</f>
        <v/>
      </c>
      <c r="DV76" s="471"/>
      <c r="DW76" s="471"/>
      <c r="DX76" s="471"/>
      <c r="DY76" s="471"/>
      <c r="DZ76" s="471"/>
      <c r="EA76" s="473"/>
      <c r="EB76" s="479">
        <f>EB74+EC74+ED74</f>
        <v>24</v>
      </c>
      <c r="EC76" s="460" t="str">
        <f>IF(EB76=EB55,"","Check all entries !!")</f>
        <v/>
      </c>
      <c r="ED76" s="471"/>
      <c r="EE76" s="471"/>
      <c r="EF76" s="471"/>
      <c r="EG76" s="471"/>
      <c r="EH76" s="471"/>
      <c r="EI76" s="473"/>
      <c r="EJ76" s="479">
        <f>EJ74+EK74+EL74</f>
        <v>0</v>
      </c>
      <c r="EK76" s="460" t="str">
        <f>IF(EJ76=EJ55,"","Check all entries !!")</f>
        <v/>
      </c>
      <c r="EL76" s="471"/>
      <c r="EM76" s="471"/>
      <c r="EN76" s="471"/>
      <c r="EO76" s="471"/>
      <c r="EP76" s="471"/>
      <c r="EQ76" s="473"/>
      <c r="ER76" s="479">
        <f>ER74+ES74+ET74</f>
        <v>0</v>
      </c>
      <c r="ES76" s="460" t="str">
        <f>IF(ER76=ER55,"","Check all entries !!")</f>
        <v/>
      </c>
      <c r="ET76" s="471"/>
      <c r="EU76" s="471"/>
      <c r="EV76" s="471"/>
      <c r="EW76" s="471"/>
      <c r="EX76" s="471"/>
      <c r="EY76" s="473"/>
      <c r="EZ76" s="479">
        <f>EZ74+FA74+FB74</f>
        <v>174</v>
      </c>
      <c r="FA76" s="460" t="str">
        <f>IF(EZ76=EZ55,"","Check all entries !!")</f>
        <v/>
      </c>
      <c r="FB76" s="471"/>
      <c r="FC76" s="471"/>
      <c r="FD76" s="471"/>
      <c r="FE76" s="471"/>
      <c r="FF76" s="471"/>
      <c r="FG76" s="473"/>
      <c r="FH76" s="479">
        <f>FH74+FI74+FJ74</f>
        <v>0</v>
      </c>
      <c r="FI76" s="460" t="str">
        <f>IF(FH76=FH55,"","Check all entries !!")</f>
        <v/>
      </c>
      <c r="FJ76" s="471"/>
      <c r="FK76" s="471"/>
      <c r="FL76" s="471"/>
      <c r="FM76" s="471"/>
      <c r="FN76" s="471"/>
      <c r="FO76" s="473"/>
      <c r="FP76" s="479">
        <f>FP74+FQ74+FR74</f>
        <v>0</v>
      </c>
      <c r="FQ76" s="460" t="str">
        <f>IF(FP76=FP55,"","Check all entries !!")</f>
        <v/>
      </c>
      <c r="FR76" s="471"/>
      <c r="FS76" s="471"/>
      <c r="FT76" s="471"/>
      <c r="FU76" s="471"/>
      <c r="FV76" s="471"/>
      <c r="FW76" s="473"/>
      <c r="FX76" s="479">
        <f>FX74+FY74+FZ74</f>
        <v>0</v>
      </c>
      <c r="FY76" s="460" t="str">
        <f>IF(FX76=FX55,"","Check all entries !!")</f>
        <v/>
      </c>
      <c r="FZ76" s="471"/>
      <c r="GA76" s="471"/>
      <c r="GB76" s="471"/>
      <c r="GC76" s="471"/>
      <c r="GD76" s="471"/>
      <c r="GE76" s="479">
        <f>GE74+GF74+GG74</f>
        <v>0</v>
      </c>
      <c r="GF76" s="460" t="str">
        <f>IF(GE76=GE55,"","Check all entries !!")</f>
        <v/>
      </c>
      <c r="GG76" s="471"/>
      <c r="GH76" s="471"/>
      <c r="GI76" s="471"/>
      <c r="GJ76" s="471"/>
      <c r="GK76" s="471"/>
      <c r="GL76" s="479">
        <f>GL74+GM74+GN74</f>
        <v>0</v>
      </c>
      <c r="GM76" s="460" t="str">
        <f>IF(GL76=GL55,"","Check all entries !!")</f>
        <v/>
      </c>
      <c r="GN76" s="471"/>
      <c r="GO76" s="471"/>
      <c r="GP76" s="471"/>
      <c r="GQ76" s="471"/>
      <c r="GR76" s="471"/>
      <c r="GS76" s="479">
        <f>GS74+GT74+GU74</f>
        <v>0</v>
      </c>
      <c r="GT76" s="460" t="str">
        <f>IF(GS76=GS55,"","Check all entries !!")</f>
        <v/>
      </c>
      <c r="GU76" s="471"/>
      <c r="GV76" s="471"/>
      <c r="GW76" s="481">
        <f>GW74+GX74+GY74</f>
        <v>0</v>
      </c>
      <c r="GX76" s="461" t="str">
        <f>IF(GW76=(GL55+GS55+GE55+FX55),"","Check all entries !!")</f>
        <v/>
      </c>
      <c r="GY76" s="474"/>
      <c r="GZ76" s="473"/>
      <c r="HA76" s="479">
        <f>HA74+HB74+HC74</f>
        <v>0</v>
      </c>
      <c r="HB76" s="460" t="str">
        <f>IF(HA76=HA55,"","Check all entries !!")</f>
        <v/>
      </c>
      <c r="HC76" s="471"/>
      <c r="HD76" s="471"/>
      <c r="HE76" s="471"/>
      <c r="HF76" s="471"/>
      <c r="HG76" s="471"/>
      <c r="HH76" s="473"/>
      <c r="HI76" s="479">
        <f>HI74+HJ74+HK74</f>
        <v>0</v>
      </c>
      <c r="HJ76" s="460" t="str">
        <f>IF(HI76=HI55,"","Check all entries !!")</f>
        <v/>
      </c>
      <c r="HK76" s="471"/>
      <c r="HL76" s="471"/>
      <c r="HM76" s="471"/>
      <c r="HN76" s="471"/>
      <c r="HO76" s="471"/>
      <c r="HP76" s="473"/>
      <c r="HQ76" s="479">
        <f>HQ74+HR74+HS74</f>
        <v>4</v>
      </c>
      <c r="HR76" s="460" t="str">
        <f>IF(HQ76=HQ55,"","Check all entries !!")</f>
        <v/>
      </c>
      <c r="HS76" s="471"/>
      <c r="HT76" s="471"/>
      <c r="HU76" s="471"/>
      <c r="HV76" s="471"/>
      <c r="HW76" s="471"/>
      <c r="HX76" s="473"/>
      <c r="HY76" s="479">
        <f>HY74+HZ74+IA74</f>
        <v>0</v>
      </c>
      <c r="HZ76" s="460" t="str">
        <f>IF(HY76=HY55,"","Check all entries !!")</f>
        <v/>
      </c>
      <c r="IA76" s="471"/>
      <c r="IB76" s="471"/>
      <c r="IC76" s="471"/>
      <c r="ID76" s="471"/>
      <c r="IE76" s="471"/>
      <c r="IF76" s="473"/>
      <c r="IG76" s="479">
        <f>IG74+IH74+II74</f>
        <v>0</v>
      </c>
      <c r="IH76" s="460" t="str">
        <f>IF(IG76=IG55,"","Check all entries !!")</f>
        <v/>
      </c>
      <c r="II76" s="471"/>
      <c r="IJ76" s="471"/>
      <c r="IK76" s="471"/>
      <c r="IL76" s="471"/>
      <c r="IM76" s="471"/>
      <c r="IN76" s="473"/>
      <c r="IO76" s="479">
        <f>IO74+IP74+IQ74</f>
        <v>0</v>
      </c>
      <c r="IP76" s="460" t="str">
        <f>IF(IO76=IO55,"","Check all entries !!")</f>
        <v/>
      </c>
      <c r="IQ76" s="471"/>
      <c r="IR76" s="471"/>
      <c r="IS76" s="471"/>
      <c r="IT76" s="471"/>
      <c r="IU76" s="471"/>
      <c r="IV76" s="473"/>
      <c r="IW76" s="479">
        <f>IW74+IX74+IY74</f>
        <v>0</v>
      </c>
      <c r="IX76" s="460" t="str">
        <f>IF(IW76=IW55,"","Check all entries !!")</f>
        <v/>
      </c>
      <c r="IY76" s="471"/>
      <c r="IZ76" s="471"/>
      <c r="JA76" s="471"/>
      <c r="JB76" s="471"/>
      <c r="JC76" s="471"/>
      <c r="JD76" s="473"/>
      <c r="JE76" s="479">
        <f>JE74+JF74+JG74</f>
        <v>0</v>
      </c>
      <c r="JF76" s="460" t="str">
        <f>IF(JE76=JE55,"","Check all entries !!")</f>
        <v/>
      </c>
      <c r="JG76" s="471"/>
      <c r="JH76" s="471"/>
      <c r="JI76" s="471"/>
      <c r="JJ76" s="471"/>
      <c r="JK76" s="471"/>
      <c r="JL76" s="473"/>
      <c r="JM76" s="479">
        <f>JM74+JN74+JO74</f>
        <v>0</v>
      </c>
      <c r="JN76" s="460" t="str">
        <f>IF(JM76=JM55,"","Check all entries !!")</f>
        <v/>
      </c>
      <c r="JO76" s="471"/>
      <c r="JP76" s="471"/>
      <c r="JQ76" s="471"/>
      <c r="JR76" s="471"/>
      <c r="JS76" s="471"/>
      <c r="JT76" s="473"/>
      <c r="JU76" s="479">
        <f>JU74+JV74+JW74</f>
        <v>0</v>
      </c>
      <c r="JV76" s="460" t="str">
        <f>IF(JU76=JU55,"","Check all entries !!")</f>
        <v/>
      </c>
      <c r="JW76" s="471"/>
      <c r="JX76" s="471"/>
      <c r="JY76" s="471"/>
      <c r="JZ76" s="471"/>
      <c r="KA76" s="471"/>
      <c r="KB76" s="473"/>
      <c r="KC76" s="479">
        <f>KC74+KD74+KE74</f>
        <v>170</v>
      </c>
      <c r="KD76" s="460" t="str">
        <f>IF(KC76=KC55,"","Check all entries !!")</f>
        <v/>
      </c>
      <c r="KE76" s="471"/>
      <c r="KF76" s="471"/>
      <c r="KG76" s="471"/>
      <c r="KH76" s="471"/>
      <c r="KI76" s="471"/>
      <c r="KJ76" s="479">
        <f>KJ74+KK74+KL74</f>
        <v>0</v>
      </c>
      <c r="KK76" s="460" t="str">
        <f>IF(KJ76=KJ55,"","Check all entries !!")</f>
        <v/>
      </c>
      <c r="KL76" s="471"/>
      <c r="KM76" s="471"/>
      <c r="KN76" s="471"/>
      <c r="KO76" s="471"/>
      <c r="KP76" s="471"/>
      <c r="KQ76" s="479">
        <f>KQ74+KR74+KS74</f>
        <v>0</v>
      </c>
      <c r="KR76" s="460" t="str">
        <f>IF(KQ76=KQ55,"","Check all entries !!")</f>
        <v/>
      </c>
      <c r="KS76" s="471"/>
      <c r="KT76" s="471"/>
      <c r="KU76" s="471"/>
      <c r="KV76" s="471"/>
      <c r="KW76" s="471"/>
      <c r="KX76" s="479">
        <f>KX74+KY74+KZ74</f>
        <v>0</v>
      </c>
      <c r="KY76" s="460" t="str">
        <f>IF(KX76=KX55,"","Check all entries !!")</f>
        <v/>
      </c>
      <c r="KZ76" s="471"/>
      <c r="LA76" s="471"/>
      <c r="LB76" s="471"/>
      <c r="LC76" s="471"/>
      <c r="LD76" s="471"/>
      <c r="LE76" s="479">
        <f>LE74+LF74+LG74</f>
        <v>0</v>
      </c>
      <c r="LF76" s="460" t="str">
        <f>IF(LE76=LE55,"","Check all entries !!")</f>
        <v/>
      </c>
      <c r="LG76" s="471"/>
      <c r="LH76" s="471"/>
      <c r="LI76" s="471"/>
      <c r="LJ76" s="471"/>
      <c r="LK76" s="471"/>
      <c r="LL76" s="479">
        <f>LL74+LM74+LN74</f>
        <v>0</v>
      </c>
      <c r="LM76" s="460" t="str">
        <f>IF(LL76=LL55,"","Check all entries !!")</f>
        <v/>
      </c>
      <c r="LN76" s="471"/>
      <c r="LO76" s="471"/>
      <c r="LP76" s="471"/>
      <c r="LQ76" s="471"/>
      <c r="LR76" s="471"/>
      <c r="LS76" s="479">
        <f>LS74+LT74+LU74</f>
        <v>0</v>
      </c>
      <c r="LT76" s="460" t="str">
        <f>IF(LS76=LS55,"","Check all entries !!")</f>
        <v/>
      </c>
      <c r="LU76" s="471"/>
      <c r="LV76" s="471"/>
      <c r="LW76" s="471"/>
      <c r="LX76" s="471"/>
      <c r="LY76" s="471"/>
      <c r="LZ76" s="479">
        <f>LZ74+MA74+MB74</f>
        <v>0</v>
      </c>
      <c r="MA76" s="460" t="str">
        <f>IF(LZ76=LZ55,"","Check all entries !!")</f>
        <v/>
      </c>
      <c r="MB76" s="471"/>
      <c r="MC76" s="471"/>
      <c r="MD76" s="481">
        <f>MD74+ME74+MF74</f>
        <v>170</v>
      </c>
      <c r="ME76" s="461" t="str">
        <f>IF(MD76=(LS55+LZ55+LL55+LE55+KX55+KQ55+KJ55+KC55),"","Check all entries !!")</f>
        <v/>
      </c>
      <c r="MF76" s="474"/>
      <c r="MG76" s="473"/>
      <c r="MH76" s="479">
        <f>MH74+MI74+MJ74</f>
        <v>0</v>
      </c>
      <c r="MI76" s="460" t="str">
        <f>IF(MH76=MH55,"","Check all entries !!")</f>
        <v/>
      </c>
      <c r="MJ76" s="471"/>
      <c r="MK76" s="471"/>
      <c r="ML76" s="471"/>
      <c r="MM76" s="471"/>
      <c r="MN76" s="471"/>
      <c r="MO76" s="479">
        <f>MO74+MP74+MQ74</f>
        <v>0</v>
      </c>
      <c r="MP76" s="460" t="str">
        <f>IF(MO76=MO55,"","Check all entries !!")</f>
        <v/>
      </c>
      <c r="MQ76" s="471"/>
      <c r="MR76" s="471"/>
      <c r="MS76" s="481">
        <f>MS74+MT74+MU74</f>
        <v>0</v>
      </c>
      <c r="MT76" s="461" t="str">
        <f>IF(MS76=(MH55+MO55),"","Check all entries !!")</f>
        <v/>
      </c>
      <c r="MU76" s="474"/>
      <c r="MV76" s="473"/>
      <c r="MW76" s="479">
        <f>MW74+MX74+MY74</f>
        <v>0</v>
      </c>
      <c r="MX76" s="460" t="str">
        <f>IF(MW76=MW55,"","Check all entries !!")</f>
        <v/>
      </c>
      <c r="MY76" s="471"/>
      <c r="MZ76" s="471"/>
      <c r="NA76" s="471"/>
      <c r="NB76" s="471"/>
      <c r="NC76" s="471"/>
      <c r="ND76" s="473"/>
      <c r="NE76" s="479">
        <f>NE74+NF74+NG74</f>
        <v>0</v>
      </c>
      <c r="NF76" s="460" t="str">
        <f>IF(NE76=NE55,"","Check all entries !!")</f>
        <v/>
      </c>
      <c r="NG76" s="471"/>
      <c r="NH76" s="471"/>
      <c r="NI76" s="471"/>
      <c r="NJ76" s="471"/>
      <c r="NK76" s="471"/>
      <c r="NL76" s="473"/>
      <c r="NM76" s="479">
        <f>NM74+NN74+NO74</f>
        <v>0</v>
      </c>
      <c r="NN76" s="460" t="str">
        <f>IF(NM76=NM55,"","Check all entries !!")</f>
        <v/>
      </c>
      <c r="NO76" s="471"/>
      <c r="NP76" s="471"/>
      <c r="NQ76" s="471"/>
      <c r="NR76" s="471"/>
      <c r="NS76" s="471"/>
      <c r="NT76" s="479">
        <f>NT74+NU74+NV74</f>
        <v>0</v>
      </c>
      <c r="NU76" s="460" t="str">
        <f>IF(NT76=NT55,"","Check all entries !!")</f>
        <v/>
      </c>
      <c r="NV76" s="471"/>
      <c r="NW76" s="471"/>
      <c r="NX76" s="481">
        <f>NX74+NY74+NZ74</f>
        <v>0</v>
      </c>
      <c r="NY76" s="461" t="str">
        <f>IF(NX76=(NM55+NT55),"","Check all entries !!")</f>
        <v/>
      </c>
      <c r="NZ76" s="474"/>
      <c r="OA76" s="473"/>
      <c r="OB76" s="479">
        <f>OB74+OC74+OD74</f>
        <v>0</v>
      </c>
      <c r="OC76" s="460" t="str">
        <f>IF(OB76=OB55,"","Check all entries !!")</f>
        <v/>
      </c>
      <c r="OD76" s="471"/>
      <c r="OE76" s="471"/>
      <c r="OF76" s="471"/>
      <c r="OG76" s="471"/>
      <c r="OH76" s="471"/>
      <c r="OI76" s="473"/>
      <c r="OJ76" s="479">
        <f>OJ74+OK74+OL74</f>
        <v>0</v>
      </c>
      <c r="OK76" s="460" t="str">
        <f>IF(OJ76=OJ55,"","Check all entries !!")</f>
        <v/>
      </c>
      <c r="OL76" s="471"/>
      <c r="OM76" s="471"/>
      <c r="ON76" s="471"/>
      <c r="OO76" s="471"/>
      <c r="OP76" s="471"/>
      <c r="OQ76" s="473"/>
      <c r="OR76" s="479">
        <f>OR74+OS74+OT74</f>
        <v>0</v>
      </c>
      <c r="OS76" s="460" t="str">
        <f>IF(OR76=OR55,"","Check all entries !!")</f>
        <v/>
      </c>
      <c r="OT76" s="471"/>
      <c r="OU76" s="471"/>
      <c r="OV76" s="471"/>
      <c r="OW76" s="471"/>
      <c r="OX76" s="471"/>
      <c r="OY76" s="473"/>
      <c r="OZ76" s="479">
        <f>OZ74+PA74+PB74</f>
        <v>0</v>
      </c>
      <c r="PA76" s="460" t="str">
        <f>IF(OZ76=OZ55,"","Check all entries !!")</f>
        <v/>
      </c>
      <c r="PB76" s="471"/>
      <c r="PC76" s="471"/>
      <c r="PD76" s="471"/>
      <c r="PE76" s="471"/>
      <c r="PF76" s="471"/>
      <c r="PG76" s="479">
        <f>PG74+PH74+PI74</f>
        <v>0</v>
      </c>
      <c r="PH76" s="460" t="str">
        <f>IF(PG76=PG55,"","Check all entries !!")</f>
        <v/>
      </c>
      <c r="PI76" s="471"/>
      <c r="PJ76" s="471"/>
      <c r="PK76" s="481">
        <f>PK74+PL74+PM74</f>
        <v>0</v>
      </c>
      <c r="PL76" s="461" t="str">
        <f>IF(PK76=(OZ55+PG55),"","Check all entries !!")</f>
        <v/>
      </c>
      <c r="PM76" s="474"/>
      <c r="PN76" s="473"/>
      <c r="PO76" s="479">
        <f>PO74+PP74+PQ74</f>
        <v>0</v>
      </c>
      <c r="PP76" s="460" t="str">
        <f>IF(PO76=PO55,"","Check all entries !!")</f>
        <v/>
      </c>
      <c r="PQ76" s="471"/>
      <c r="PR76" s="471"/>
      <c r="PS76" s="471"/>
      <c r="PT76" s="471"/>
      <c r="PU76" s="471"/>
      <c r="PV76" s="479">
        <f>PV74+PW74+PX74</f>
        <v>141</v>
      </c>
      <c r="PW76" s="460" t="str">
        <f>IF(PV76=PV55,"","Check all entries !!")</f>
        <v/>
      </c>
      <c r="PX76" s="471"/>
      <c r="PY76" s="471"/>
      <c r="PZ76" s="471"/>
      <c r="QA76" s="471"/>
      <c r="QB76" s="471"/>
      <c r="QC76" s="479">
        <f>QC74+QD74+QE74</f>
        <v>1</v>
      </c>
      <c r="QD76" s="460" t="str">
        <f>IF(QC76=QC55,"","Check all entries !!")</f>
        <v/>
      </c>
      <c r="QE76" s="471"/>
      <c r="QF76" s="471"/>
      <c r="QG76" s="481">
        <f>QG74+QH74+QI74</f>
        <v>142</v>
      </c>
      <c r="QH76" s="461" t="str">
        <f>IF(QG76=(PV55+QC55+PO55),"","Check all entries !!")</f>
        <v/>
      </c>
      <c r="QI76" s="474"/>
      <c r="QJ76" s="473"/>
      <c r="QK76" s="479">
        <f>QK74+QL74+QM74</f>
        <v>0</v>
      </c>
      <c r="QL76" s="460" t="str">
        <f>IF(QK76=QK55,"","Check all entries !!")</f>
        <v/>
      </c>
      <c r="QM76" s="471"/>
      <c r="QN76" s="471"/>
      <c r="QO76" s="471"/>
      <c r="QP76" s="471"/>
      <c r="QQ76" s="471"/>
      <c r="QR76" s="479">
        <f>QR74+QS74+QT74</f>
        <v>0</v>
      </c>
      <c r="QS76" s="460" t="str">
        <f>IF(QR76=QR55,"","Check all entries !!")</f>
        <v/>
      </c>
      <c r="QT76" s="471"/>
      <c r="QU76" s="471"/>
      <c r="QV76" s="481">
        <f>QV74+QW74+QX74</f>
        <v>0</v>
      </c>
      <c r="QW76" s="461" t="str">
        <f>IF(QV76=(QK55+QR55),"","Check all entries !!")</f>
        <v/>
      </c>
      <c r="QX76" s="474"/>
      <c r="QY76" s="473"/>
      <c r="QZ76" s="479">
        <f>QZ74+RA74+RB74</f>
        <v>0</v>
      </c>
      <c r="RA76" s="460" t="str">
        <f>IF(QZ76=QZ55,"","Check all entries !!")</f>
        <v/>
      </c>
      <c r="RB76" s="471"/>
      <c r="RC76" s="471"/>
      <c r="RD76" s="471"/>
      <c r="RE76" s="471"/>
      <c r="RF76" s="471"/>
      <c r="RG76" s="473"/>
      <c r="RH76" s="479">
        <f>RH74+RI74+RJ74</f>
        <v>0</v>
      </c>
      <c r="RI76" s="460" t="str">
        <f>IF(RH76=RH55,"","Check all entries !!")</f>
        <v/>
      </c>
      <c r="RJ76" s="471"/>
      <c r="RK76" s="471"/>
      <c r="RL76" s="471"/>
      <c r="RM76" s="471"/>
      <c r="RN76" s="471"/>
      <c r="RO76" s="479">
        <f>RO74+RP74+RQ74</f>
        <v>0</v>
      </c>
      <c r="RP76" s="460" t="str">
        <f>IF(RO76=RO55,"","Check all entries !!")</f>
        <v/>
      </c>
      <c r="RQ76" s="471"/>
      <c r="RR76" s="471"/>
      <c r="RS76" s="481">
        <f>RS74+RT74+RU74</f>
        <v>0</v>
      </c>
      <c r="RT76" s="461" t="str">
        <f>IF(RS76=(RH55+RO55),"","Check all entries !!")</f>
        <v/>
      </c>
      <c r="RU76" s="474"/>
      <c r="RV76" s="473"/>
      <c r="RW76" s="479">
        <f>RW74+RX74+RY74</f>
        <v>0</v>
      </c>
      <c r="RX76" s="460" t="str">
        <f>IF(RW76=RW55,"","Check all entries !!")</f>
        <v/>
      </c>
      <c r="RY76" s="471"/>
      <c r="RZ76" s="471"/>
      <c r="SA76" s="471"/>
      <c r="SB76" s="471"/>
      <c r="SC76" s="471"/>
      <c r="SD76" s="473"/>
      <c r="SE76" s="479">
        <f>SE74+SF74+SG74</f>
        <v>0</v>
      </c>
      <c r="SF76" s="460" t="str">
        <f>IF(SE76=SE55,"","Check all entries !!")</f>
        <v/>
      </c>
      <c r="SG76" s="471"/>
      <c r="SH76" s="471"/>
      <c r="SI76" s="471"/>
      <c r="SJ76" s="471"/>
      <c r="SK76" s="471"/>
      <c r="SL76" s="479">
        <f>SL74+SM74+SN74</f>
        <v>0</v>
      </c>
      <c r="SM76" s="460" t="str">
        <f>IF(SL76=SL55,"","Check all entries !!")</f>
        <v/>
      </c>
      <c r="SN76" s="471"/>
      <c r="SO76" s="471"/>
      <c r="SP76" s="471"/>
      <c r="SQ76" s="471"/>
      <c r="SR76" s="471"/>
      <c r="SS76" s="479">
        <f>SS74+ST74+SU74</f>
        <v>0</v>
      </c>
      <c r="ST76" s="460" t="str">
        <f>IF(SS76=SS55,"","Check all entries !!")</f>
        <v/>
      </c>
      <c r="SU76" s="471"/>
      <c r="SV76" s="471"/>
      <c r="SW76" s="471"/>
      <c r="SX76" s="471"/>
      <c r="SY76" s="471"/>
      <c r="SZ76" s="479">
        <f>SZ74+TA74+TB74</f>
        <v>0</v>
      </c>
      <c r="TA76" s="460" t="str">
        <f>IF(SZ76=SZ55,"","Check all entries !!")</f>
        <v/>
      </c>
      <c r="TB76" s="471"/>
      <c r="TC76" s="471"/>
      <c r="TD76" s="471"/>
      <c r="TE76" s="471"/>
      <c r="TF76" s="471"/>
      <c r="TG76" s="479">
        <f>TG74+TH74+TI74</f>
        <v>0</v>
      </c>
      <c r="TH76" s="460" t="str">
        <f>IF(TG76=TG55,"","Check all entries !!")</f>
        <v/>
      </c>
      <c r="TI76" s="471"/>
      <c r="TJ76" s="471"/>
      <c r="TK76" s="471"/>
      <c r="TL76" s="471"/>
      <c r="TM76" s="471"/>
      <c r="TN76" s="479">
        <f>TN74+TO74+TP74</f>
        <v>0</v>
      </c>
      <c r="TO76" s="460" t="str">
        <f>IF(TN76=TN55,"","Check all entries !!")</f>
        <v/>
      </c>
      <c r="TP76" s="471"/>
      <c r="TQ76" s="471"/>
      <c r="TR76" s="471"/>
      <c r="TS76" s="471"/>
      <c r="TT76" s="471"/>
      <c r="TU76" s="479">
        <f>TU74+TV74+TW74</f>
        <v>0</v>
      </c>
      <c r="TV76" s="460" t="str">
        <f>IF(TU76=TU55,"","Check all entries !!")</f>
        <v/>
      </c>
      <c r="TW76" s="471"/>
      <c r="TX76" s="471"/>
      <c r="TY76" s="481">
        <f>TY74+TZ74+UA74</f>
        <v>0</v>
      </c>
      <c r="TZ76" s="461" t="str">
        <f>IF(TY76=(TN55+TU55+TG55+SZ55+SS55+SL55+SE55),"","Check all entries !!")</f>
        <v/>
      </c>
      <c r="UA76" s="474"/>
      <c r="UB76" s="473"/>
      <c r="UC76" s="479">
        <f>UC74+UD74+UE74</f>
        <v>0</v>
      </c>
      <c r="UD76" s="460" t="str">
        <f>IF(UC76=UC55,"","Check all entries !!")</f>
        <v/>
      </c>
      <c r="UE76" s="471"/>
      <c r="UF76" s="471"/>
      <c r="UG76" s="471"/>
      <c r="UH76" s="471"/>
      <c r="UI76" s="471"/>
      <c r="UJ76" s="473"/>
      <c r="UK76" s="479">
        <f>UK74+UL74+UM74</f>
        <v>0</v>
      </c>
      <c r="UL76" s="460" t="str">
        <f>IF(UK76=UK55,"","Check all entries !!")</f>
        <v/>
      </c>
      <c r="UM76" s="471"/>
      <c r="UN76" s="471"/>
      <c r="UO76" s="471"/>
      <c r="UP76" s="471"/>
      <c r="UQ76" s="471"/>
      <c r="UR76" s="473"/>
      <c r="US76" s="479">
        <f>US74+UT74+UU74</f>
        <v>0</v>
      </c>
      <c r="UT76" s="460" t="str">
        <f>IF(US76=US55,"","Check all entries !!")</f>
        <v/>
      </c>
      <c r="UU76" s="471"/>
      <c r="UV76" s="471"/>
      <c r="UW76" s="471"/>
      <c r="UX76" s="471"/>
      <c r="UY76" s="471"/>
      <c r="UZ76" s="473"/>
      <c r="VA76" s="479">
        <f>VA74+VB74+VC74</f>
        <v>0</v>
      </c>
      <c r="VB76" s="460" t="str">
        <f>IF(VA76=VA55,"","Check all entries !!")</f>
        <v/>
      </c>
      <c r="VC76" s="471"/>
      <c r="VD76" s="471"/>
      <c r="VE76" s="471"/>
      <c r="VF76" s="471"/>
      <c r="VG76" s="471"/>
      <c r="VH76" s="473"/>
      <c r="VI76" s="479">
        <f>VI74+VJ74+VK74</f>
        <v>0</v>
      </c>
      <c r="VJ76" s="460" t="str">
        <f>IF(VI76=VI55,"","Check all entries !!")</f>
        <v/>
      </c>
      <c r="VK76" s="471"/>
      <c r="VL76" s="471"/>
      <c r="VM76" s="471"/>
      <c r="VN76" s="471"/>
      <c r="VO76" s="471"/>
      <c r="VP76" s="473"/>
      <c r="VQ76" s="479">
        <f>VQ74+VR74+VS74</f>
        <v>0</v>
      </c>
      <c r="VR76" s="460" t="str">
        <f>IF(VQ76=VQ55,"","Check all entries !!")</f>
        <v/>
      </c>
      <c r="VS76" s="471"/>
      <c r="VT76" s="471"/>
      <c r="VU76" s="471"/>
      <c r="VV76" s="471"/>
      <c r="VW76" s="471"/>
      <c r="VX76" s="479">
        <f>VX74+VY74+VZ74</f>
        <v>0</v>
      </c>
      <c r="VY76" s="460" t="str">
        <f>IF(VX76=VX55,"","Check all entries !!")</f>
        <v/>
      </c>
      <c r="VZ76" s="471"/>
      <c r="WA76" s="471"/>
      <c r="WB76" s="481">
        <f>WB74+WC74+WD74</f>
        <v>0</v>
      </c>
      <c r="WC76" s="461" t="str">
        <f>IF(WB76=(VQ55+VX55),"","Check all entries !!")</f>
        <v/>
      </c>
      <c r="WD76" s="474"/>
      <c r="WE76" s="473"/>
      <c r="WF76" s="479">
        <f>WF74+WG74+WH74</f>
        <v>0</v>
      </c>
      <c r="WG76" s="460" t="str">
        <f>IF(WF76=WF55,"","Check all entries !!")</f>
        <v/>
      </c>
      <c r="WH76" s="471"/>
      <c r="WI76" s="471"/>
      <c r="WJ76" s="471"/>
      <c r="WK76" s="471"/>
      <c r="WL76" s="471"/>
      <c r="WM76" s="473"/>
      <c r="WN76" s="479">
        <f>WN74+WO74+WP74</f>
        <v>0</v>
      </c>
      <c r="WO76" s="460" t="str">
        <f>IF(WN76=WN55,"","Check all entries !!")</f>
        <v/>
      </c>
      <c r="WP76" s="471"/>
      <c r="WQ76" s="471"/>
      <c r="WR76" s="471"/>
      <c r="WS76" s="471"/>
      <c r="WT76" s="471"/>
      <c r="WU76" s="473"/>
      <c r="WV76" s="479">
        <f>WV74+WW74+WX74</f>
        <v>0</v>
      </c>
      <c r="WW76" s="460" t="str">
        <f>IF(WV76=WV55,"","Check all entries !!")</f>
        <v/>
      </c>
      <c r="WX76" s="471"/>
      <c r="WY76" s="471"/>
      <c r="WZ76" s="471"/>
      <c r="XA76" s="471"/>
      <c r="XB76" s="471"/>
      <c r="XC76" s="371">
        <f t="shared" si="496"/>
        <v>0</v>
      </c>
      <c r="XD76" s="16">
        <f t="shared" si="497"/>
        <v>514</v>
      </c>
      <c r="XE76" s="16"/>
      <c r="XF76" s="16"/>
    </row>
    <row r="77" spans="1:630" x14ac:dyDescent="0.25">
      <c r="A77" s="5"/>
      <c r="B77" s="5"/>
      <c r="C77" s="5"/>
      <c r="D77" s="5"/>
      <c r="E77" s="203"/>
      <c r="F77" s="5"/>
      <c r="G77" s="5"/>
      <c r="H77" s="5"/>
      <c r="I77" s="5"/>
      <c r="J77" s="5"/>
      <c r="K77" s="5"/>
      <c r="L77" s="5"/>
      <c r="M77" s="371"/>
      <c r="N77" s="5"/>
      <c r="O77" s="5"/>
      <c r="P77" s="5"/>
      <c r="Q77" s="5"/>
      <c r="R77" s="5"/>
      <c r="S77" s="5"/>
      <c r="T77" s="5"/>
      <c r="U77" s="371"/>
      <c r="V77" s="5"/>
      <c r="W77" s="5"/>
      <c r="X77" s="5"/>
      <c r="Y77" s="5"/>
      <c r="Z77" s="5"/>
      <c r="AA77" s="5"/>
      <c r="AB77" s="5"/>
      <c r="AC77" s="371"/>
      <c r="AD77" s="5"/>
      <c r="AE77" s="5"/>
      <c r="AF77" s="5"/>
      <c r="AG77" s="5"/>
      <c r="AH77" s="5"/>
      <c r="AI77" s="5"/>
      <c r="AJ77" s="5"/>
      <c r="AK77" s="371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371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371"/>
      <c r="BP77" s="5"/>
      <c r="BQ77" s="5"/>
      <c r="BR77" s="5"/>
      <c r="BS77" s="5"/>
      <c r="BT77" s="5"/>
      <c r="BU77" s="5"/>
      <c r="BV77" s="5"/>
      <c r="BW77" s="371"/>
      <c r="BX77" s="5"/>
      <c r="BY77" s="5"/>
      <c r="BZ77" s="5"/>
      <c r="CA77" s="5"/>
      <c r="CB77" s="5"/>
      <c r="CC77" s="5"/>
      <c r="CD77" s="5"/>
      <c r="CE77" s="371"/>
      <c r="CF77" s="5"/>
      <c r="CG77" s="5"/>
      <c r="CH77" s="5"/>
      <c r="CI77" s="5"/>
      <c r="CJ77" s="5"/>
      <c r="CK77" s="5"/>
      <c r="CL77" s="5"/>
      <c r="CM77" s="371"/>
      <c r="CN77" s="5"/>
      <c r="CO77" s="5"/>
      <c r="CP77" s="5"/>
      <c r="CQ77" s="5"/>
      <c r="CR77" s="5"/>
      <c r="CS77" s="5"/>
      <c r="CT77" s="5"/>
      <c r="CU77" s="371"/>
      <c r="CV77" s="5"/>
      <c r="CW77" s="5"/>
      <c r="CX77" s="5"/>
      <c r="CY77" s="5"/>
      <c r="CZ77" s="5"/>
      <c r="DA77" s="5"/>
      <c r="DB77" s="5"/>
      <c r="DC77" s="371"/>
      <c r="DD77" s="5"/>
      <c r="DE77" s="5"/>
      <c r="DF77" s="5"/>
      <c r="DG77" s="5"/>
      <c r="DH77" s="5"/>
      <c r="DI77" s="5"/>
      <c r="DJ77" s="5"/>
      <c r="DK77" s="371"/>
      <c r="DL77" s="5"/>
      <c r="DM77" s="5"/>
      <c r="DN77" s="5"/>
      <c r="DO77" s="5"/>
      <c r="DP77" s="5"/>
      <c r="DQ77" s="5"/>
      <c r="DR77" s="5"/>
      <c r="DS77" s="371"/>
      <c r="DT77" s="5"/>
      <c r="DU77" s="5"/>
      <c r="DV77" s="5"/>
      <c r="DW77" s="5"/>
      <c r="DX77" s="5"/>
      <c r="DY77" s="5"/>
      <c r="DZ77" s="5"/>
      <c r="EA77" s="371"/>
      <c r="EB77" s="5"/>
      <c r="EC77" s="5"/>
      <c r="ED77" s="5"/>
      <c r="EE77" s="5"/>
      <c r="EF77" s="5"/>
      <c r="EG77" s="5"/>
      <c r="EH77" s="5"/>
      <c r="EI77" s="371"/>
      <c r="EJ77" s="5"/>
      <c r="EK77" s="5"/>
      <c r="EL77" s="5"/>
      <c r="EM77" s="5"/>
      <c r="EN77" s="5"/>
      <c r="EO77" s="5"/>
      <c r="EP77" s="5"/>
      <c r="EQ77" s="371"/>
      <c r="ER77" s="5"/>
      <c r="ES77" s="5"/>
      <c r="ET77" s="5"/>
      <c r="EU77" s="5"/>
      <c r="EV77" s="5"/>
      <c r="EW77" s="5"/>
      <c r="EX77" s="5"/>
      <c r="EY77" s="371"/>
      <c r="EZ77" s="5"/>
      <c r="FA77" s="5"/>
      <c r="FB77" s="5"/>
      <c r="FC77" s="5"/>
      <c r="FD77" s="5"/>
      <c r="FE77" s="5"/>
      <c r="FF77" s="5"/>
      <c r="FG77" s="371"/>
      <c r="FH77" s="5"/>
      <c r="FI77" s="5"/>
      <c r="FJ77" s="5"/>
      <c r="FK77" s="5"/>
      <c r="FL77" s="5"/>
      <c r="FM77" s="5"/>
      <c r="FN77" s="5"/>
      <c r="FO77" s="371"/>
      <c r="FP77" s="5"/>
      <c r="FQ77" s="5"/>
      <c r="FR77" s="5"/>
      <c r="FS77" s="5"/>
      <c r="FT77" s="5"/>
      <c r="FU77" s="5"/>
      <c r="FV77" s="5"/>
      <c r="FW77" s="371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371"/>
      <c r="HA77" s="5"/>
      <c r="HB77" s="5"/>
      <c r="HC77" s="5"/>
      <c r="HD77" s="5"/>
      <c r="HE77" s="5"/>
      <c r="HF77" s="5"/>
      <c r="HG77" s="5"/>
      <c r="HH77" s="371"/>
      <c r="HI77" s="5"/>
      <c r="HJ77" s="5"/>
      <c r="HK77" s="5"/>
      <c r="HL77" s="5"/>
      <c r="HM77" s="5"/>
      <c r="HN77" s="5"/>
      <c r="HO77" s="5"/>
      <c r="HP77" s="371"/>
      <c r="HQ77" s="5"/>
      <c r="HR77" s="5"/>
      <c r="HS77" s="5"/>
      <c r="HT77" s="5"/>
      <c r="HU77" s="5"/>
      <c r="HV77" s="5"/>
      <c r="HW77" s="5"/>
      <c r="HX77" s="371"/>
      <c r="HY77" s="5"/>
      <c r="HZ77" s="5"/>
      <c r="IA77" s="5"/>
      <c r="IB77" s="5"/>
      <c r="IC77" s="5"/>
      <c r="ID77" s="5"/>
      <c r="IE77" s="5"/>
      <c r="IF77" s="371"/>
      <c r="IG77" s="5"/>
      <c r="IH77" s="5"/>
      <c r="II77" s="5"/>
      <c r="IJ77" s="5"/>
      <c r="IK77" s="5"/>
      <c r="IL77" s="5"/>
      <c r="IM77" s="5"/>
      <c r="IN77" s="371"/>
      <c r="IO77" s="5"/>
      <c r="IP77" s="5"/>
      <c r="IQ77" s="5"/>
      <c r="IR77" s="5"/>
      <c r="IS77" s="5"/>
      <c r="IT77" s="5"/>
      <c r="IU77" s="5"/>
      <c r="IV77" s="371"/>
      <c r="IW77" s="5"/>
      <c r="IX77" s="5"/>
      <c r="IY77" s="5"/>
      <c r="IZ77" s="5"/>
      <c r="JA77" s="5"/>
      <c r="JB77" s="5"/>
      <c r="JC77" s="5"/>
      <c r="JD77" s="371"/>
      <c r="JE77" s="5"/>
      <c r="JF77" s="5"/>
      <c r="JG77" s="5"/>
      <c r="JH77" s="5"/>
      <c r="JI77" s="5"/>
      <c r="JJ77" s="5"/>
      <c r="JK77" s="5"/>
      <c r="JL77" s="371"/>
      <c r="JM77" s="5"/>
      <c r="JN77" s="5"/>
      <c r="JO77" s="5"/>
      <c r="JP77" s="5"/>
      <c r="JQ77" s="5"/>
      <c r="JR77" s="5"/>
      <c r="JS77" s="5"/>
      <c r="JT77" s="371"/>
      <c r="JU77" s="5"/>
      <c r="JV77" s="5"/>
      <c r="JW77" s="5"/>
      <c r="JX77" s="5"/>
      <c r="JY77" s="5"/>
      <c r="JZ77" s="5"/>
      <c r="KA77" s="5"/>
      <c r="KB77" s="371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371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371"/>
      <c r="MW77" s="5"/>
      <c r="MX77" s="5"/>
      <c r="MY77" s="5"/>
      <c r="MZ77" s="5"/>
      <c r="NA77" s="5"/>
      <c r="NB77" s="5"/>
      <c r="NC77" s="5"/>
      <c r="ND77" s="371"/>
      <c r="NE77" s="5"/>
      <c r="NF77" s="5"/>
      <c r="NG77" s="5"/>
      <c r="NH77" s="5"/>
      <c r="NI77" s="5"/>
      <c r="NJ77" s="5"/>
      <c r="NK77" s="5"/>
      <c r="NL77" s="371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371"/>
      <c r="OB77" s="5"/>
      <c r="OC77" s="5"/>
      <c r="OD77" s="5"/>
      <c r="OE77" s="5"/>
      <c r="OF77" s="5"/>
      <c r="OG77" s="5"/>
      <c r="OH77" s="5"/>
      <c r="OI77" s="371"/>
      <c r="OJ77" s="5"/>
      <c r="OK77" s="5"/>
      <c r="OL77" s="5"/>
      <c r="OM77" s="5"/>
      <c r="ON77" s="5"/>
      <c r="OO77" s="5"/>
      <c r="OP77" s="5"/>
      <c r="OQ77" s="371"/>
      <c r="OR77" s="5"/>
      <c r="OS77" s="5"/>
      <c r="OT77" s="5"/>
      <c r="OU77" s="5"/>
      <c r="OV77" s="5"/>
      <c r="OW77" s="5"/>
      <c r="OX77" s="5"/>
      <c r="OY77" s="371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371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371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371"/>
      <c r="QZ77" s="5"/>
      <c r="RA77" s="5"/>
      <c r="RB77" s="5"/>
      <c r="RC77" s="5"/>
      <c r="RD77" s="5"/>
      <c r="RE77" s="5"/>
      <c r="RF77" s="5"/>
      <c r="RG77" s="371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371"/>
      <c r="RW77" s="5"/>
      <c r="RX77" s="5"/>
      <c r="RY77" s="5"/>
      <c r="RZ77" s="5"/>
      <c r="SA77" s="5"/>
      <c r="SB77" s="5"/>
      <c r="SC77" s="5"/>
      <c r="SD77" s="371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371"/>
      <c r="UC77" s="5"/>
      <c r="UD77" s="5"/>
      <c r="UE77" s="5"/>
      <c r="UF77" s="5"/>
      <c r="UG77" s="5"/>
      <c r="UH77" s="5"/>
      <c r="UI77" s="5"/>
      <c r="UJ77" s="371"/>
      <c r="UK77" s="5"/>
      <c r="UL77" s="5"/>
      <c r="UM77" s="5"/>
      <c r="UN77" s="5"/>
      <c r="UO77" s="5"/>
      <c r="UP77" s="5"/>
      <c r="UQ77" s="5"/>
      <c r="UR77" s="371"/>
      <c r="US77" s="5"/>
      <c r="UT77" s="5"/>
      <c r="UU77" s="5"/>
      <c r="UV77" s="5"/>
      <c r="UW77" s="5"/>
      <c r="UX77" s="5"/>
      <c r="UY77" s="5"/>
      <c r="UZ77" s="371"/>
      <c r="VA77" s="5"/>
      <c r="VB77" s="5"/>
      <c r="VC77" s="5"/>
      <c r="VD77" s="5"/>
      <c r="VE77" s="5"/>
      <c r="VF77" s="5"/>
      <c r="VG77" s="5"/>
      <c r="VH77" s="371"/>
      <c r="VI77" s="5"/>
      <c r="VJ77" s="5"/>
      <c r="VK77" s="5"/>
      <c r="VL77" s="5"/>
      <c r="VM77" s="5"/>
      <c r="VN77" s="5"/>
      <c r="VO77" s="5"/>
      <c r="VP77" s="371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371"/>
      <c r="WF77" s="5"/>
      <c r="WG77" s="5"/>
      <c r="WH77" s="5"/>
      <c r="WI77" s="5"/>
      <c r="WJ77" s="5"/>
      <c r="WK77" s="5"/>
      <c r="WL77" s="5"/>
      <c r="WM77" s="371"/>
      <c r="WN77" s="5"/>
      <c r="WO77" s="5"/>
      <c r="WP77" s="5"/>
      <c r="WQ77" s="5"/>
      <c r="WR77" s="5"/>
      <c r="WS77" s="5"/>
      <c r="WT77" s="5"/>
      <c r="WU77" s="371"/>
      <c r="WV77" s="5"/>
      <c r="WW77" s="5"/>
      <c r="WX77" s="5"/>
      <c r="WY77" s="5"/>
      <c r="WZ77" s="5"/>
      <c r="XA77" s="5"/>
      <c r="XB77" s="5"/>
    </row>
    <row r="78" spans="1:630" x14ac:dyDescent="0.25">
      <c r="A78" s="5"/>
      <c r="B78" s="5"/>
      <c r="C78" s="5"/>
      <c r="D78" s="5"/>
      <c r="E78" s="203"/>
      <c r="F78" s="5"/>
      <c r="G78" s="5"/>
      <c r="H78" s="5"/>
      <c r="I78" s="5"/>
      <c r="J78" s="5"/>
      <c r="K78" s="5"/>
      <c r="L78" s="5"/>
      <c r="M78" s="371"/>
      <c r="N78" s="5"/>
      <c r="O78" s="5"/>
      <c r="P78" s="5"/>
      <c r="Q78" s="5"/>
      <c r="R78" s="5"/>
      <c r="S78" s="5"/>
      <c r="T78" s="5"/>
      <c r="U78" s="371"/>
      <c r="V78" s="5"/>
      <c r="W78" s="5"/>
      <c r="X78" s="5"/>
      <c r="Y78" s="5"/>
      <c r="Z78" s="5"/>
      <c r="AA78" s="5"/>
      <c r="AB78" s="5"/>
      <c r="AC78" s="371"/>
      <c r="AD78" s="5"/>
      <c r="AE78" s="5"/>
      <c r="AF78" s="5"/>
      <c r="AG78" s="5"/>
      <c r="AH78" s="5"/>
      <c r="AI78" s="5"/>
      <c r="AJ78" s="5"/>
      <c r="AK78" s="371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371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371"/>
      <c r="BP78" s="5"/>
      <c r="BQ78" s="5"/>
      <c r="BR78" s="5"/>
      <c r="BS78" s="5"/>
      <c r="BT78" s="5"/>
      <c r="BU78" s="5"/>
      <c r="BV78" s="5"/>
      <c r="BW78" s="371"/>
      <c r="BX78" s="5"/>
      <c r="BY78" s="5"/>
      <c r="BZ78" s="5"/>
      <c r="CA78" s="5"/>
      <c r="CB78" s="5"/>
      <c r="CC78" s="5"/>
      <c r="CD78" s="5"/>
      <c r="CE78" s="371"/>
      <c r="CF78" s="5"/>
      <c r="CG78" s="5"/>
      <c r="CH78" s="5"/>
      <c r="CI78" s="5"/>
      <c r="CJ78" s="5"/>
      <c r="CK78" s="5"/>
      <c r="CL78" s="5"/>
      <c r="CM78" s="371"/>
      <c r="CN78" s="5"/>
      <c r="CO78" s="5"/>
      <c r="CP78" s="5"/>
      <c r="CQ78" s="5"/>
      <c r="CR78" s="5"/>
      <c r="CS78" s="5"/>
      <c r="CT78" s="5"/>
      <c r="CU78" s="371"/>
      <c r="CV78" s="5"/>
      <c r="CW78" s="5"/>
      <c r="CX78" s="5"/>
      <c r="CY78" s="5"/>
      <c r="CZ78" s="5"/>
      <c r="DA78" s="5"/>
      <c r="DB78" s="5"/>
      <c r="DC78" s="371"/>
      <c r="DD78" s="5"/>
      <c r="DE78" s="5"/>
      <c r="DF78" s="5"/>
      <c r="DG78" s="5"/>
      <c r="DH78" s="5"/>
      <c r="DI78" s="5"/>
      <c r="DJ78" s="5"/>
      <c r="DK78" s="371"/>
      <c r="DL78" s="5"/>
      <c r="DM78" s="5"/>
      <c r="DN78" s="5"/>
      <c r="DO78" s="5"/>
      <c r="DP78" s="5"/>
      <c r="DQ78" s="5"/>
      <c r="DR78" s="5"/>
      <c r="DS78" s="371"/>
      <c r="DT78" s="5"/>
      <c r="DU78" s="5"/>
      <c r="DV78" s="5"/>
      <c r="DW78" s="5"/>
      <c r="DX78" s="5"/>
      <c r="DY78" s="5"/>
      <c r="DZ78" s="5"/>
      <c r="EA78" s="371"/>
      <c r="EB78" s="5"/>
      <c r="EC78" s="5"/>
      <c r="ED78" s="5"/>
      <c r="EE78" s="5"/>
      <c r="EF78" s="5"/>
      <c r="EG78" s="5"/>
      <c r="EH78" s="5"/>
      <c r="EI78" s="371"/>
      <c r="EJ78" s="5"/>
      <c r="EK78" s="5"/>
      <c r="EL78" s="5"/>
      <c r="EM78" s="5"/>
      <c r="EN78" s="5"/>
      <c r="EO78" s="5"/>
      <c r="EP78" s="5"/>
      <c r="EQ78" s="371"/>
      <c r="ER78" s="5"/>
      <c r="ES78" s="5"/>
      <c r="ET78" s="5"/>
      <c r="EU78" s="5"/>
      <c r="EV78" s="5"/>
      <c r="EW78" s="5"/>
      <c r="EX78" s="5"/>
      <c r="EY78" s="371"/>
      <c r="EZ78" s="5"/>
      <c r="FA78" s="5"/>
      <c r="FB78" s="5"/>
      <c r="FC78" s="5"/>
      <c r="FD78" s="5"/>
      <c r="FE78" s="5"/>
      <c r="FF78" s="5"/>
      <c r="FG78" s="371"/>
      <c r="FH78" s="5"/>
      <c r="FI78" s="5"/>
      <c r="FJ78" s="5"/>
      <c r="FK78" s="5"/>
      <c r="FL78" s="5"/>
      <c r="FM78" s="5"/>
      <c r="FN78" s="5"/>
      <c r="FO78" s="371"/>
      <c r="FP78" s="5"/>
      <c r="FQ78" s="5"/>
      <c r="FR78" s="5"/>
      <c r="FS78" s="5"/>
      <c r="FT78" s="5"/>
      <c r="FU78" s="5"/>
      <c r="FV78" s="5"/>
      <c r="FW78" s="371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371"/>
      <c r="HA78" s="5"/>
      <c r="HB78" s="5"/>
      <c r="HC78" s="5"/>
      <c r="HD78" s="5"/>
      <c r="HE78" s="5"/>
      <c r="HF78" s="5"/>
      <c r="HG78" s="5"/>
      <c r="HH78" s="371"/>
      <c r="HI78" s="5"/>
      <c r="HJ78" s="5"/>
      <c r="HK78" s="5"/>
      <c r="HL78" s="5"/>
      <c r="HM78" s="5"/>
      <c r="HN78" s="5"/>
      <c r="HO78" s="5"/>
      <c r="HP78" s="371"/>
      <c r="HQ78" s="5"/>
      <c r="HR78" s="5"/>
      <c r="HS78" s="5"/>
      <c r="HT78" s="5"/>
      <c r="HU78" s="5"/>
      <c r="HV78" s="5"/>
      <c r="HW78" s="5"/>
      <c r="HX78" s="371"/>
      <c r="HY78" s="5"/>
      <c r="HZ78" s="5"/>
      <c r="IA78" s="5"/>
      <c r="IB78" s="5"/>
      <c r="IC78" s="5"/>
      <c r="ID78" s="5"/>
      <c r="IE78" s="5"/>
      <c r="IF78" s="371"/>
      <c r="IG78" s="5"/>
      <c r="IH78" s="5"/>
      <c r="II78" s="5"/>
      <c r="IJ78" s="5"/>
      <c r="IK78" s="5"/>
      <c r="IL78" s="5"/>
      <c r="IM78" s="5"/>
      <c r="IN78" s="371"/>
      <c r="IO78" s="5"/>
      <c r="IP78" s="5"/>
      <c r="IQ78" s="5"/>
      <c r="IR78" s="5"/>
      <c r="IS78" s="5"/>
      <c r="IT78" s="5"/>
      <c r="IU78" s="5"/>
      <c r="IV78" s="371"/>
      <c r="IW78" s="5"/>
      <c r="IX78" s="5"/>
      <c r="IY78" s="5"/>
      <c r="IZ78" s="5"/>
      <c r="JA78" s="5"/>
      <c r="JB78" s="5"/>
      <c r="JC78" s="5"/>
      <c r="JD78" s="371"/>
      <c r="JE78" s="5"/>
      <c r="JF78" s="5"/>
      <c r="JG78" s="5"/>
      <c r="JH78" s="5"/>
      <c r="JI78" s="5"/>
      <c r="JJ78" s="5"/>
      <c r="JK78" s="5"/>
      <c r="JL78" s="371"/>
      <c r="JM78" s="5"/>
      <c r="JN78" s="5"/>
      <c r="JO78" s="5"/>
      <c r="JP78" s="5"/>
      <c r="JQ78" s="5"/>
      <c r="JR78" s="5"/>
      <c r="JS78" s="5"/>
      <c r="JT78" s="371"/>
      <c r="JU78" s="5"/>
      <c r="JV78" s="5"/>
      <c r="JW78" s="5"/>
      <c r="JX78" s="5"/>
      <c r="JY78" s="5"/>
      <c r="JZ78" s="5"/>
      <c r="KA78" s="5"/>
      <c r="KB78" s="371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371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371"/>
      <c r="MW78" s="5"/>
      <c r="MX78" s="5"/>
      <c r="MY78" s="5"/>
      <c r="MZ78" s="5"/>
      <c r="NA78" s="5"/>
      <c r="NB78" s="5"/>
      <c r="NC78" s="5"/>
      <c r="ND78" s="371"/>
      <c r="NE78" s="5"/>
      <c r="NF78" s="5"/>
      <c r="NG78" s="5"/>
      <c r="NH78" s="5"/>
      <c r="NI78" s="5"/>
      <c r="NJ78" s="5"/>
      <c r="NK78" s="5"/>
      <c r="NL78" s="371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371"/>
      <c r="OB78" s="5"/>
      <c r="OC78" s="5"/>
      <c r="OD78" s="5"/>
      <c r="OE78" s="5"/>
      <c r="OF78" s="5"/>
      <c r="OG78" s="5"/>
      <c r="OH78" s="5"/>
      <c r="OI78" s="371"/>
      <c r="OJ78" s="5"/>
      <c r="OK78" s="5"/>
      <c r="OL78" s="5"/>
      <c r="OM78" s="5"/>
      <c r="ON78" s="5"/>
      <c r="OO78" s="5"/>
      <c r="OP78" s="5"/>
      <c r="OQ78" s="371"/>
      <c r="OR78" s="5"/>
      <c r="OS78" s="5"/>
      <c r="OT78" s="5"/>
      <c r="OU78" s="5"/>
      <c r="OV78" s="5"/>
      <c r="OW78" s="5"/>
      <c r="OX78" s="5"/>
      <c r="OY78" s="371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371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371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371"/>
      <c r="QZ78" s="5"/>
      <c r="RA78" s="5"/>
      <c r="RB78" s="5"/>
      <c r="RC78" s="5"/>
      <c r="RD78" s="5"/>
      <c r="RE78" s="5"/>
      <c r="RF78" s="5"/>
      <c r="RG78" s="371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371"/>
      <c r="RW78" s="5"/>
      <c r="RX78" s="5"/>
      <c r="RY78" s="5"/>
      <c r="RZ78" s="5"/>
      <c r="SA78" s="5"/>
      <c r="SB78" s="5"/>
      <c r="SC78" s="5"/>
      <c r="SD78" s="371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371"/>
      <c r="UC78" s="5"/>
      <c r="UD78" s="5"/>
      <c r="UE78" s="5"/>
      <c r="UF78" s="5"/>
      <c r="UG78" s="5"/>
      <c r="UH78" s="5"/>
      <c r="UI78" s="5"/>
      <c r="UJ78" s="371"/>
      <c r="UK78" s="5"/>
      <c r="UL78" s="5"/>
      <c r="UM78" s="5"/>
      <c r="UN78" s="5"/>
      <c r="UO78" s="5"/>
      <c r="UP78" s="5"/>
      <c r="UQ78" s="5"/>
      <c r="UR78" s="371"/>
      <c r="US78" s="5"/>
      <c r="UT78" s="5"/>
      <c r="UU78" s="5"/>
      <c r="UV78" s="5"/>
      <c r="UW78" s="5"/>
      <c r="UX78" s="5"/>
      <c r="UY78" s="5"/>
      <c r="UZ78" s="371"/>
      <c r="VA78" s="5"/>
      <c r="VB78" s="5"/>
      <c r="VC78" s="5"/>
      <c r="VD78" s="5"/>
      <c r="VE78" s="5"/>
      <c r="VF78" s="5"/>
      <c r="VG78" s="5"/>
      <c r="VH78" s="371"/>
      <c r="VI78" s="5"/>
      <c r="VJ78" s="5"/>
      <c r="VK78" s="5"/>
      <c r="VL78" s="5"/>
      <c r="VM78" s="5"/>
      <c r="VN78" s="5"/>
      <c r="VO78" s="5"/>
      <c r="VP78" s="371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371"/>
      <c r="WF78" s="5"/>
      <c r="WG78" s="5"/>
      <c r="WH78" s="5"/>
      <c r="WI78" s="5"/>
      <c r="WJ78" s="5"/>
      <c r="WK78" s="5"/>
      <c r="WL78" s="5"/>
      <c r="WM78" s="371"/>
      <c r="WN78" s="5"/>
      <c r="WO78" s="5"/>
      <c r="WP78" s="5"/>
      <c r="WQ78" s="5"/>
      <c r="WR78" s="5"/>
      <c r="WS78" s="5"/>
      <c r="WT78" s="5"/>
      <c r="WU78" s="371"/>
      <c r="WV78" s="5"/>
      <c r="WW78" s="5"/>
      <c r="WX78" s="5"/>
      <c r="WY78" s="5"/>
      <c r="WZ78" s="5"/>
      <c r="XA78" s="5"/>
      <c r="XB78" s="5"/>
    </row>
    <row r="79" spans="1:630" x14ac:dyDescent="0.25">
      <c r="A79" s="5"/>
      <c r="B79" s="5"/>
      <c r="C79" s="5"/>
      <c r="D79" s="5"/>
      <c r="E79" s="203"/>
      <c r="F79" s="5"/>
      <c r="G79" s="5"/>
      <c r="H79" s="5"/>
      <c r="I79" s="5"/>
      <c r="J79" s="5"/>
      <c r="K79" s="5"/>
      <c r="L79" s="5"/>
      <c r="M79" s="371"/>
      <c r="N79" s="5"/>
      <c r="O79" s="5"/>
      <c r="P79" s="5"/>
      <c r="Q79" s="5"/>
      <c r="R79" s="5"/>
      <c r="S79" s="5"/>
      <c r="T79" s="5"/>
      <c r="U79" s="371"/>
      <c r="V79" s="5"/>
      <c r="W79" s="5"/>
      <c r="X79" s="5"/>
      <c r="Y79" s="5"/>
      <c r="Z79" s="5"/>
      <c r="AA79" s="5"/>
      <c r="AB79" s="5"/>
      <c r="AC79" s="371"/>
      <c r="AD79" s="5"/>
      <c r="AE79" s="5"/>
      <c r="AF79" s="5"/>
      <c r="AG79" s="5"/>
      <c r="AH79" s="5"/>
      <c r="AI79" s="5"/>
      <c r="AJ79" s="5"/>
      <c r="AK79" s="371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371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371"/>
      <c r="BP79" s="5"/>
      <c r="BQ79" s="5"/>
      <c r="BR79" s="5"/>
      <c r="BS79" s="5"/>
      <c r="BT79" s="5"/>
      <c r="BU79" s="5"/>
      <c r="BV79" s="5"/>
      <c r="BW79" s="371"/>
      <c r="BX79" s="5"/>
      <c r="BY79" s="5"/>
      <c r="BZ79" s="5"/>
      <c r="CA79" s="5"/>
      <c r="CB79" s="5"/>
      <c r="CC79" s="5"/>
      <c r="CD79" s="5"/>
      <c r="CE79" s="371"/>
      <c r="CF79" s="5"/>
      <c r="CG79" s="5"/>
      <c r="CH79" s="5"/>
      <c r="CI79" s="5"/>
      <c r="CJ79" s="5"/>
      <c r="CK79" s="5"/>
      <c r="CL79" s="5"/>
      <c r="CM79" s="371"/>
      <c r="CN79" s="5"/>
      <c r="CO79" s="5"/>
      <c r="CP79" s="5"/>
      <c r="CQ79" s="5"/>
      <c r="CR79" s="5"/>
      <c r="CS79" s="5"/>
      <c r="CT79" s="5"/>
      <c r="CU79" s="371"/>
      <c r="CV79" s="5"/>
      <c r="CW79" s="5"/>
      <c r="CX79" s="5"/>
      <c r="CY79" s="5"/>
      <c r="CZ79" s="5"/>
      <c r="DA79" s="5"/>
      <c r="DB79" s="5"/>
      <c r="DC79" s="371"/>
      <c r="DD79" s="5"/>
      <c r="DE79" s="5"/>
      <c r="DF79" s="5"/>
      <c r="DG79" s="5"/>
      <c r="DH79" s="5"/>
      <c r="DI79" s="5"/>
      <c r="DJ79" s="5"/>
      <c r="DK79" s="371"/>
      <c r="DL79" s="5"/>
      <c r="DM79" s="5"/>
      <c r="DN79" s="5"/>
      <c r="DO79" s="5"/>
      <c r="DP79" s="5"/>
      <c r="DQ79" s="5"/>
      <c r="DR79" s="5"/>
      <c r="DS79" s="371"/>
      <c r="DT79" s="5"/>
      <c r="DU79" s="5"/>
      <c r="DV79" s="5"/>
      <c r="DW79" s="5"/>
      <c r="DX79" s="5"/>
      <c r="DY79" s="5"/>
      <c r="DZ79" s="5"/>
      <c r="EA79" s="371"/>
      <c r="EB79" s="5"/>
      <c r="EC79" s="5"/>
      <c r="ED79" s="5"/>
      <c r="EE79" s="5"/>
      <c r="EF79" s="5"/>
      <c r="EG79" s="5"/>
      <c r="EH79" s="5"/>
      <c r="EI79" s="371"/>
      <c r="EJ79" s="5"/>
      <c r="EK79" s="5"/>
      <c r="EL79" s="5"/>
      <c r="EM79" s="5"/>
      <c r="EN79" s="5"/>
      <c r="EO79" s="5"/>
      <c r="EP79" s="5"/>
      <c r="EQ79" s="371"/>
      <c r="ER79" s="5"/>
      <c r="ES79" s="5"/>
      <c r="ET79" s="5"/>
      <c r="EU79" s="5"/>
      <c r="EV79" s="5"/>
      <c r="EW79" s="5"/>
      <c r="EX79" s="5"/>
      <c r="EY79" s="371"/>
      <c r="EZ79" s="5"/>
      <c r="FA79" s="5"/>
      <c r="FB79" s="5"/>
      <c r="FC79" s="5"/>
      <c r="FD79" s="5"/>
      <c r="FE79" s="5"/>
      <c r="FF79" s="5"/>
      <c r="FG79" s="371"/>
      <c r="FH79" s="5"/>
      <c r="FI79" s="5"/>
      <c r="FJ79" s="5"/>
      <c r="FK79" s="5"/>
      <c r="FL79" s="5"/>
      <c r="FM79" s="5"/>
      <c r="FN79" s="5"/>
      <c r="FO79" s="371"/>
      <c r="FP79" s="5"/>
      <c r="FQ79" s="5"/>
      <c r="FR79" s="5"/>
      <c r="FS79" s="5"/>
      <c r="FT79" s="5"/>
      <c r="FU79" s="5"/>
      <c r="FV79" s="5"/>
      <c r="FW79" s="371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371"/>
      <c r="HA79" s="5"/>
      <c r="HB79" s="5"/>
      <c r="HC79" s="5"/>
      <c r="HD79" s="5"/>
      <c r="HE79" s="5"/>
      <c r="HF79" s="5"/>
      <c r="HG79" s="5"/>
      <c r="HH79" s="371"/>
      <c r="HI79" s="5"/>
      <c r="HJ79" s="5"/>
      <c r="HK79" s="5"/>
      <c r="HL79" s="5"/>
      <c r="HM79" s="5"/>
      <c r="HN79" s="5"/>
      <c r="HO79" s="5"/>
      <c r="HP79" s="371"/>
      <c r="HQ79" s="5"/>
      <c r="HR79" s="5"/>
      <c r="HS79" s="5"/>
      <c r="HT79" s="5"/>
      <c r="HU79" s="5"/>
      <c r="HV79" s="5"/>
      <c r="HW79" s="5"/>
      <c r="HX79" s="371"/>
      <c r="HY79" s="5"/>
      <c r="HZ79" s="5"/>
      <c r="IA79" s="5"/>
      <c r="IB79" s="5"/>
      <c r="IC79" s="5"/>
      <c r="ID79" s="5"/>
      <c r="IE79" s="5"/>
      <c r="IF79" s="371"/>
      <c r="IG79" s="5"/>
      <c r="IH79" s="5"/>
      <c r="II79" s="5"/>
      <c r="IJ79" s="5"/>
      <c r="IK79" s="5"/>
      <c r="IL79" s="5"/>
      <c r="IM79" s="5"/>
      <c r="IN79" s="371"/>
      <c r="IO79" s="5"/>
      <c r="IP79" s="5"/>
      <c r="IQ79" s="5"/>
      <c r="IR79" s="5"/>
      <c r="IS79" s="5"/>
      <c r="IT79" s="5"/>
      <c r="IU79" s="5"/>
      <c r="IV79" s="371"/>
      <c r="IW79" s="5"/>
      <c r="IX79" s="5"/>
      <c r="IY79" s="5"/>
      <c r="IZ79" s="5"/>
      <c r="JA79" s="5"/>
      <c r="JB79" s="5"/>
      <c r="JC79" s="5"/>
      <c r="JD79" s="371"/>
      <c r="JE79" s="5"/>
      <c r="JF79" s="5"/>
      <c r="JG79" s="5"/>
      <c r="JH79" s="5"/>
      <c r="JI79" s="5"/>
      <c r="JJ79" s="5"/>
      <c r="JK79" s="5"/>
      <c r="JL79" s="371"/>
      <c r="JM79" s="5"/>
      <c r="JN79" s="5"/>
      <c r="JO79" s="5"/>
      <c r="JP79" s="5"/>
      <c r="JQ79" s="5"/>
      <c r="JR79" s="5"/>
      <c r="JS79" s="5"/>
      <c r="JT79" s="371"/>
      <c r="JU79" s="5"/>
      <c r="JV79" s="5"/>
      <c r="JW79" s="5"/>
      <c r="JX79" s="5"/>
      <c r="JY79" s="5"/>
      <c r="JZ79" s="5"/>
      <c r="KA79" s="5"/>
      <c r="KB79" s="371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371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371"/>
      <c r="MW79" s="5"/>
      <c r="MX79" s="5"/>
      <c r="MY79" s="5"/>
      <c r="MZ79" s="5"/>
      <c r="NA79" s="5"/>
      <c r="NB79" s="5"/>
      <c r="NC79" s="5"/>
      <c r="ND79" s="371"/>
      <c r="NE79" s="5"/>
      <c r="NF79" s="5"/>
      <c r="NG79" s="5"/>
      <c r="NH79" s="5"/>
      <c r="NI79" s="5"/>
      <c r="NJ79" s="5"/>
      <c r="NK79" s="5"/>
      <c r="NL79" s="371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371"/>
      <c r="OB79" s="5"/>
      <c r="OC79" s="5"/>
      <c r="OD79" s="5"/>
      <c r="OE79" s="5"/>
      <c r="OF79" s="5"/>
      <c r="OG79" s="5"/>
      <c r="OH79" s="5"/>
      <c r="OI79" s="371"/>
      <c r="OJ79" s="5"/>
      <c r="OK79" s="5"/>
      <c r="OL79" s="5"/>
      <c r="OM79" s="5"/>
      <c r="ON79" s="5"/>
      <c r="OO79" s="5"/>
      <c r="OP79" s="5"/>
      <c r="OQ79" s="371"/>
      <c r="OR79" s="5"/>
      <c r="OS79" s="5"/>
      <c r="OT79" s="5"/>
      <c r="OU79" s="5"/>
      <c r="OV79" s="5"/>
      <c r="OW79" s="5"/>
      <c r="OX79" s="5"/>
      <c r="OY79" s="371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371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371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371"/>
      <c r="QZ79" s="5"/>
      <c r="RA79" s="5"/>
      <c r="RB79" s="5"/>
      <c r="RC79" s="5"/>
      <c r="RD79" s="5"/>
      <c r="RE79" s="5"/>
      <c r="RF79" s="5"/>
      <c r="RG79" s="371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371"/>
      <c r="RW79" s="5"/>
      <c r="RX79" s="5"/>
      <c r="RY79" s="5"/>
      <c r="RZ79" s="5"/>
      <c r="SA79" s="5"/>
      <c r="SB79" s="5"/>
      <c r="SC79" s="5"/>
      <c r="SD79" s="371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371"/>
      <c r="UC79" s="5"/>
      <c r="UD79" s="5"/>
      <c r="UE79" s="5"/>
      <c r="UF79" s="5"/>
      <c r="UG79" s="5"/>
      <c r="UH79" s="5"/>
      <c r="UI79" s="5"/>
      <c r="UJ79" s="371"/>
      <c r="UK79" s="5"/>
      <c r="UL79" s="5"/>
      <c r="UM79" s="5"/>
      <c r="UN79" s="5"/>
      <c r="UO79" s="5"/>
      <c r="UP79" s="5"/>
      <c r="UQ79" s="5"/>
      <c r="UR79" s="371"/>
      <c r="US79" s="5"/>
      <c r="UT79" s="5"/>
      <c r="UU79" s="5"/>
      <c r="UV79" s="5"/>
      <c r="UW79" s="5"/>
      <c r="UX79" s="5"/>
      <c r="UY79" s="5"/>
      <c r="UZ79" s="371"/>
      <c r="VA79" s="5"/>
      <c r="VB79" s="5"/>
      <c r="VC79" s="5"/>
      <c r="VD79" s="5"/>
      <c r="VE79" s="5"/>
      <c r="VF79" s="5"/>
      <c r="VG79" s="5"/>
      <c r="VH79" s="371"/>
      <c r="VI79" s="5"/>
      <c r="VJ79" s="5"/>
      <c r="VK79" s="5"/>
      <c r="VL79" s="5"/>
      <c r="VM79" s="5"/>
      <c r="VN79" s="5"/>
      <c r="VO79" s="5"/>
      <c r="VP79" s="371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371"/>
      <c r="WF79" s="5"/>
      <c r="WG79" s="5"/>
      <c r="WH79" s="5"/>
      <c r="WI79" s="5"/>
      <c r="WJ79" s="5"/>
      <c r="WK79" s="5"/>
      <c r="WL79" s="5"/>
      <c r="WM79" s="371"/>
      <c r="WN79" s="5"/>
      <c r="WO79" s="5"/>
      <c r="WP79" s="5"/>
      <c r="WQ79" s="5"/>
      <c r="WR79" s="5"/>
      <c r="WS79" s="5"/>
      <c r="WT79" s="5"/>
      <c r="WU79" s="371"/>
      <c r="WV79" s="5"/>
      <c r="WW79" s="5"/>
      <c r="WX79" s="5"/>
      <c r="WY79" s="5"/>
      <c r="WZ79" s="5"/>
      <c r="XA79" s="5"/>
      <c r="XB79" s="5"/>
    </row>
    <row r="80" spans="1:630" x14ac:dyDescent="0.25">
      <c r="A80" s="5"/>
      <c r="B80" s="5"/>
      <c r="C80" s="5"/>
      <c r="D80" s="5"/>
      <c r="E80" s="203"/>
      <c r="F80" s="5"/>
      <c r="G80" s="5"/>
      <c r="H80" s="5"/>
      <c r="I80" s="5"/>
      <c r="J80" s="5"/>
      <c r="K80" s="5"/>
      <c r="L80" s="5"/>
      <c r="M80" s="371"/>
      <c r="N80" s="5"/>
      <c r="O80" s="5"/>
      <c r="P80" s="5"/>
      <c r="Q80" s="5"/>
      <c r="R80" s="5"/>
      <c r="S80" s="5"/>
      <c r="T80" s="5"/>
      <c r="U80" s="371"/>
      <c r="V80" s="5"/>
      <c r="W80" s="5"/>
      <c r="X80" s="5"/>
      <c r="Y80" s="5"/>
      <c r="Z80" s="5"/>
      <c r="AA80" s="5"/>
      <c r="AB80" s="5"/>
      <c r="AC80" s="371"/>
      <c r="AD80" s="5"/>
      <c r="AE80" s="5"/>
      <c r="AF80" s="5"/>
      <c r="AG80" s="5"/>
      <c r="AH80" s="5"/>
      <c r="AI80" s="5"/>
      <c r="AJ80" s="5"/>
      <c r="AK80" s="371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371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371"/>
      <c r="BP80" s="5"/>
      <c r="BQ80" s="5"/>
      <c r="BR80" s="5"/>
      <c r="BS80" s="5"/>
      <c r="BT80" s="5"/>
      <c r="BU80" s="5"/>
      <c r="BV80" s="5"/>
      <c r="BW80" s="371"/>
      <c r="BX80" s="5"/>
      <c r="BY80" s="5"/>
      <c r="BZ80" s="5"/>
      <c r="CA80" s="5"/>
      <c r="CB80" s="5"/>
      <c r="CC80" s="5"/>
      <c r="CD80" s="5"/>
      <c r="CE80" s="371"/>
      <c r="CF80" s="5"/>
      <c r="CG80" s="5"/>
      <c r="CH80" s="5"/>
      <c r="CI80" s="5"/>
      <c r="CJ80" s="5"/>
      <c r="CK80" s="5"/>
      <c r="CL80" s="5"/>
      <c r="CM80" s="371"/>
      <c r="CN80" s="5"/>
      <c r="CO80" s="5"/>
      <c r="CP80" s="5"/>
      <c r="CQ80" s="5"/>
      <c r="CR80" s="5"/>
      <c r="CS80" s="5"/>
      <c r="CT80" s="5"/>
      <c r="CU80" s="371"/>
      <c r="CV80" s="5"/>
      <c r="CW80" s="5"/>
      <c r="CX80" s="5"/>
      <c r="CY80" s="5"/>
      <c r="CZ80" s="5"/>
      <c r="DA80" s="5"/>
      <c r="DB80" s="5"/>
      <c r="DC80" s="371"/>
      <c r="DD80" s="5"/>
      <c r="DE80" s="5"/>
      <c r="DF80" s="5"/>
      <c r="DG80" s="5"/>
      <c r="DH80" s="5"/>
      <c r="DI80" s="5"/>
      <c r="DJ80" s="5"/>
      <c r="DK80" s="371"/>
      <c r="DL80" s="5"/>
      <c r="DM80" s="5"/>
      <c r="DN80" s="5"/>
      <c r="DO80" s="5"/>
      <c r="DP80" s="5"/>
      <c r="DQ80" s="5"/>
      <c r="DR80" s="5"/>
      <c r="DS80" s="371"/>
      <c r="DT80" s="5"/>
      <c r="DU80" s="5"/>
      <c r="DV80" s="5"/>
      <c r="DW80" s="5"/>
      <c r="DX80" s="5"/>
      <c r="DY80" s="5"/>
      <c r="DZ80" s="5"/>
      <c r="EA80" s="371"/>
      <c r="EB80" s="5"/>
      <c r="EC80" s="5"/>
      <c r="ED80" s="5"/>
      <c r="EE80" s="5"/>
      <c r="EF80" s="5"/>
      <c r="EG80" s="5"/>
      <c r="EH80" s="5"/>
      <c r="EI80" s="371"/>
      <c r="EJ80" s="5"/>
      <c r="EK80" s="5"/>
      <c r="EL80" s="5"/>
      <c r="EM80" s="5"/>
      <c r="EN80" s="5"/>
      <c r="EO80" s="5"/>
      <c r="EP80" s="5"/>
      <c r="EQ80" s="371"/>
      <c r="ER80" s="5"/>
      <c r="ES80" s="5"/>
      <c r="ET80" s="5"/>
      <c r="EU80" s="5"/>
      <c r="EV80" s="5"/>
      <c r="EW80" s="5"/>
      <c r="EX80" s="5"/>
      <c r="EY80" s="371"/>
      <c r="EZ80" s="5"/>
      <c r="FA80" s="5"/>
      <c r="FB80" s="5"/>
      <c r="FC80" s="5"/>
      <c r="FD80" s="5"/>
      <c r="FE80" s="5"/>
      <c r="FF80" s="5"/>
      <c r="FG80" s="371"/>
      <c r="FH80" s="5"/>
      <c r="FI80" s="5"/>
      <c r="FJ80" s="5"/>
      <c r="FK80" s="5"/>
      <c r="FL80" s="5"/>
      <c r="FM80" s="5"/>
      <c r="FN80" s="5"/>
      <c r="FO80" s="371"/>
      <c r="FP80" s="5"/>
      <c r="FQ80" s="5"/>
      <c r="FR80" s="5"/>
      <c r="FS80" s="5"/>
      <c r="FT80" s="5"/>
      <c r="FU80" s="5"/>
      <c r="FV80" s="5"/>
      <c r="FW80" s="371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371"/>
      <c r="HA80" s="5"/>
      <c r="HB80" s="5"/>
      <c r="HC80" s="5"/>
      <c r="HD80" s="5"/>
      <c r="HE80" s="5"/>
      <c r="HF80" s="5"/>
      <c r="HG80" s="5"/>
      <c r="HH80" s="371"/>
      <c r="HI80" s="5"/>
      <c r="HJ80" s="5"/>
      <c r="HK80" s="5"/>
      <c r="HL80" s="5"/>
      <c r="HM80" s="5"/>
      <c r="HN80" s="5"/>
      <c r="HO80" s="5"/>
      <c r="HP80" s="371"/>
      <c r="HQ80" s="5"/>
      <c r="HR80" s="5"/>
      <c r="HS80" s="5"/>
      <c r="HT80" s="5"/>
      <c r="HU80" s="5"/>
      <c r="HV80" s="5"/>
      <c r="HW80" s="5"/>
      <c r="HX80" s="371"/>
      <c r="HY80" s="5"/>
      <c r="HZ80" s="5"/>
      <c r="IA80" s="5"/>
      <c r="IB80" s="5"/>
      <c r="IC80" s="5"/>
      <c r="ID80" s="5"/>
      <c r="IE80" s="5"/>
      <c r="IF80" s="371"/>
      <c r="IG80" s="5"/>
      <c r="IH80" s="5"/>
      <c r="II80" s="5"/>
      <c r="IJ80" s="5"/>
      <c r="IK80" s="5"/>
      <c r="IL80" s="5"/>
      <c r="IM80" s="5"/>
      <c r="IN80" s="371"/>
      <c r="IO80" s="5"/>
      <c r="IP80" s="5"/>
      <c r="IQ80" s="5"/>
      <c r="IR80" s="5"/>
      <c r="IS80" s="5"/>
      <c r="IT80" s="5"/>
      <c r="IU80" s="5"/>
      <c r="IV80" s="371"/>
      <c r="IW80" s="5"/>
      <c r="IX80" s="5"/>
      <c r="IY80" s="5"/>
      <c r="IZ80" s="5"/>
      <c r="JA80" s="5"/>
      <c r="JB80" s="5"/>
      <c r="JC80" s="5"/>
      <c r="JD80" s="371"/>
      <c r="JE80" s="5"/>
      <c r="JF80" s="5"/>
      <c r="JG80" s="5"/>
      <c r="JH80" s="5"/>
      <c r="JI80" s="5"/>
      <c r="JJ80" s="5"/>
      <c r="JK80" s="5"/>
      <c r="JL80" s="371"/>
      <c r="JM80" s="5"/>
      <c r="JN80" s="5"/>
      <c r="JO80" s="5"/>
      <c r="JP80" s="5"/>
      <c r="JQ80" s="5"/>
      <c r="JR80" s="5"/>
      <c r="JS80" s="5"/>
      <c r="JT80" s="371"/>
      <c r="JU80" s="5"/>
      <c r="JV80" s="5"/>
      <c r="JW80" s="5"/>
      <c r="JX80" s="5"/>
      <c r="JY80" s="5"/>
      <c r="JZ80" s="5"/>
      <c r="KA80" s="5"/>
      <c r="KB80" s="371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371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371"/>
      <c r="MW80" s="5"/>
      <c r="MX80" s="5"/>
      <c r="MY80" s="5"/>
      <c r="MZ80" s="5"/>
      <c r="NA80" s="5"/>
      <c r="NB80" s="5"/>
      <c r="NC80" s="5"/>
      <c r="ND80" s="371"/>
      <c r="NE80" s="5"/>
      <c r="NF80" s="5"/>
      <c r="NG80" s="5"/>
      <c r="NH80" s="5"/>
      <c r="NI80" s="5"/>
      <c r="NJ80" s="5"/>
      <c r="NK80" s="5"/>
      <c r="NL80" s="371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371"/>
      <c r="OB80" s="5"/>
      <c r="OC80" s="5"/>
      <c r="OD80" s="5"/>
      <c r="OE80" s="5"/>
      <c r="OF80" s="5"/>
      <c r="OG80" s="5"/>
      <c r="OH80" s="5"/>
      <c r="OI80" s="371"/>
      <c r="OJ80" s="5"/>
      <c r="OK80" s="5"/>
      <c r="OL80" s="5"/>
      <c r="OM80" s="5"/>
      <c r="ON80" s="5"/>
      <c r="OO80" s="5"/>
      <c r="OP80" s="5"/>
      <c r="OQ80" s="371"/>
      <c r="OR80" s="5"/>
      <c r="OS80" s="5"/>
      <c r="OT80" s="5"/>
      <c r="OU80" s="5"/>
      <c r="OV80" s="5"/>
      <c r="OW80" s="5"/>
      <c r="OX80" s="5"/>
      <c r="OY80" s="371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371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371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371"/>
      <c r="QZ80" s="5"/>
      <c r="RA80" s="5"/>
      <c r="RB80" s="5"/>
      <c r="RC80" s="5"/>
      <c r="RD80" s="5"/>
      <c r="RE80" s="5"/>
      <c r="RF80" s="5"/>
      <c r="RG80" s="371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371"/>
      <c r="RW80" s="5"/>
      <c r="RX80" s="5"/>
      <c r="RY80" s="5"/>
      <c r="RZ80" s="5"/>
      <c r="SA80" s="5"/>
      <c r="SB80" s="5"/>
      <c r="SC80" s="5"/>
      <c r="SD80" s="371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371"/>
      <c r="UC80" s="5"/>
      <c r="UD80" s="5"/>
      <c r="UE80" s="5"/>
      <c r="UF80" s="5"/>
      <c r="UG80" s="5"/>
      <c r="UH80" s="5"/>
      <c r="UI80" s="5"/>
      <c r="UJ80" s="371"/>
      <c r="UK80" s="5"/>
      <c r="UL80" s="5"/>
      <c r="UM80" s="5"/>
      <c r="UN80" s="5"/>
      <c r="UO80" s="5"/>
      <c r="UP80" s="5"/>
      <c r="UQ80" s="5"/>
      <c r="UR80" s="371"/>
      <c r="US80" s="5"/>
      <c r="UT80" s="5"/>
      <c r="UU80" s="5"/>
      <c r="UV80" s="5"/>
      <c r="UW80" s="5"/>
      <c r="UX80" s="5"/>
      <c r="UY80" s="5"/>
      <c r="UZ80" s="371"/>
      <c r="VA80" s="5"/>
      <c r="VB80" s="5"/>
      <c r="VC80" s="5"/>
      <c r="VD80" s="5"/>
      <c r="VE80" s="5"/>
      <c r="VF80" s="5"/>
      <c r="VG80" s="5"/>
      <c r="VH80" s="371"/>
      <c r="VI80" s="5"/>
      <c r="VJ80" s="5"/>
      <c r="VK80" s="5"/>
      <c r="VL80" s="5"/>
      <c r="VM80" s="5"/>
      <c r="VN80" s="5"/>
      <c r="VO80" s="5"/>
      <c r="VP80" s="371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371"/>
      <c r="WF80" s="5"/>
      <c r="WG80" s="5"/>
      <c r="WH80" s="5"/>
      <c r="WI80" s="5"/>
      <c r="WJ80" s="5"/>
      <c r="WK80" s="5"/>
      <c r="WL80" s="5"/>
      <c r="WM80" s="371"/>
      <c r="WN80" s="5"/>
      <c r="WO80" s="5"/>
      <c r="WP80" s="5"/>
      <c r="WQ80" s="5"/>
      <c r="WR80" s="5"/>
      <c r="WS80" s="5"/>
      <c r="WT80" s="5"/>
      <c r="WU80" s="371"/>
      <c r="WV80" s="5"/>
      <c r="WW80" s="5"/>
      <c r="WX80" s="5"/>
      <c r="WY80" s="5"/>
      <c r="WZ80" s="5"/>
      <c r="XA80" s="5"/>
      <c r="XB80" s="5"/>
    </row>
    <row r="81" spans="5:5" x14ac:dyDescent="0.25">
      <c r="E81" s="203"/>
    </row>
    <row r="82" spans="5:5" x14ac:dyDescent="0.25">
      <c r="E82" s="203"/>
    </row>
    <row r="83" spans="5:5" x14ac:dyDescent="0.25">
      <c r="E83" s="203"/>
    </row>
    <row r="84" spans="5:5" x14ac:dyDescent="0.25">
      <c r="E84" s="203"/>
    </row>
  </sheetData>
  <mergeCells count="258">
    <mergeCell ref="C5:D5"/>
    <mergeCell ref="VI15:VO15"/>
    <mergeCell ref="IO15:IU15"/>
    <mergeCell ref="VA15:VG15"/>
    <mergeCell ref="VX15:WD15"/>
    <mergeCell ref="HY15:IE15"/>
    <mergeCell ref="SS10:SX10"/>
    <mergeCell ref="QK15:QQ15"/>
    <mergeCell ref="MW15:NC15"/>
    <mergeCell ref="VQ15:VW15"/>
    <mergeCell ref="UC15:UI15"/>
    <mergeCell ref="VQ10:VV10"/>
    <mergeCell ref="KX15:LD15"/>
    <mergeCell ref="LL15:LR15"/>
    <mergeCell ref="IW15:JC15"/>
    <mergeCell ref="LE15:LK15"/>
    <mergeCell ref="SZ10:TE10"/>
    <mergeCell ref="RO10:RT10"/>
    <mergeCell ref="TG15:TM15"/>
    <mergeCell ref="TN15:TT15"/>
    <mergeCell ref="TU15:UA15"/>
    <mergeCell ref="AW57:AY57"/>
    <mergeCell ref="MS57:MU57"/>
    <mergeCell ref="NX57:NZ57"/>
    <mergeCell ref="PK57:PM57"/>
    <mergeCell ref="QV57:QX57"/>
    <mergeCell ref="RS57:RU57"/>
    <mergeCell ref="WB57:WD57"/>
    <mergeCell ref="GW57:GY57"/>
    <mergeCell ref="MD57:MF57"/>
    <mergeCell ref="TY57:UA57"/>
    <mergeCell ref="QG57:QI57"/>
    <mergeCell ref="BL57:BN57"/>
    <mergeCell ref="IS7:IU8"/>
    <mergeCell ref="HE7:HG8"/>
    <mergeCell ref="HA10:HF10"/>
    <mergeCell ref="HA15:HG15"/>
    <mergeCell ref="GE15:GK15"/>
    <mergeCell ref="GP7:GR8"/>
    <mergeCell ref="GW7:GY8"/>
    <mergeCell ref="GL10:GQ10"/>
    <mergeCell ref="GS10:GX10"/>
    <mergeCell ref="MO15:MU15"/>
    <mergeCell ref="NA7:NC8"/>
    <mergeCell ref="MW10:NB10"/>
    <mergeCell ref="ON7:OP8"/>
    <mergeCell ref="OJ10:OO10"/>
    <mergeCell ref="OJ15:OP15"/>
    <mergeCell ref="JI7:JK8"/>
    <mergeCell ref="JE10:JJ10"/>
    <mergeCell ref="JE15:JK15"/>
    <mergeCell ref="BA10:BF10"/>
    <mergeCell ref="PK7:PM8"/>
    <mergeCell ref="NI7:NK8"/>
    <mergeCell ref="SA7:SC8"/>
    <mergeCell ref="RW10:SB10"/>
    <mergeCell ref="RW15:SC15"/>
    <mergeCell ref="QO7:QQ8"/>
    <mergeCell ref="QK10:QP10"/>
    <mergeCell ref="PD7:PF8"/>
    <mergeCell ref="NM15:NS15"/>
    <mergeCell ref="OZ10:PE10"/>
    <mergeCell ref="OZ15:PF15"/>
    <mergeCell ref="NQ7:NS8"/>
    <mergeCell ref="NM10:NR10"/>
    <mergeCell ref="NE10:NJ10"/>
    <mergeCell ref="NE15:NK15"/>
    <mergeCell ref="NX7:NZ8"/>
    <mergeCell ref="NT10:NY10"/>
    <mergeCell ref="NT15:NZ15"/>
    <mergeCell ref="RL7:RN8"/>
    <mergeCell ref="RH10:RM10"/>
    <mergeCell ref="RH15:RN15"/>
    <mergeCell ref="RO15:RU15"/>
    <mergeCell ref="BA15:BG15"/>
    <mergeCell ref="AH7:AJ8"/>
    <mergeCell ref="AD10:AI10"/>
    <mergeCell ref="AD15:AJ15"/>
    <mergeCell ref="R7:T8"/>
    <mergeCell ref="N10:S10"/>
    <mergeCell ref="N15:T15"/>
    <mergeCell ref="AW7:AY8"/>
    <mergeCell ref="AS10:AX10"/>
    <mergeCell ref="AS15:AY15"/>
    <mergeCell ref="BT7:BV8"/>
    <mergeCell ref="BP10:BU10"/>
    <mergeCell ref="BP15:BV15"/>
    <mergeCell ref="DH7:DJ8"/>
    <mergeCell ref="DD10:DI10"/>
    <mergeCell ref="DD15:DJ15"/>
    <mergeCell ref="FD7:FF8"/>
    <mergeCell ref="CR7:CT8"/>
    <mergeCell ref="CN10:CS10"/>
    <mergeCell ref="CN15:CT15"/>
    <mergeCell ref="CJ7:CL8"/>
    <mergeCell ref="CF10:CK10"/>
    <mergeCell ref="CF15:CL15"/>
    <mergeCell ref="EV7:EX8"/>
    <mergeCell ref="ER10:EW10"/>
    <mergeCell ref="ER15:EX15"/>
    <mergeCell ref="DL10:DQ10"/>
    <mergeCell ref="DL15:DR15"/>
    <mergeCell ref="EJ15:EP15"/>
    <mergeCell ref="EZ10:FE10"/>
    <mergeCell ref="EZ15:FF15"/>
    <mergeCell ref="BE7:BG8"/>
    <mergeCell ref="HQ15:HW15"/>
    <mergeCell ref="MD7:MF8"/>
    <mergeCell ref="LZ10:ME10"/>
    <mergeCell ref="LZ15:MF15"/>
    <mergeCell ref="V15:AB15"/>
    <mergeCell ref="JY7:KA8"/>
    <mergeCell ref="JU10:JZ10"/>
    <mergeCell ref="JU15:KA15"/>
    <mergeCell ref="FT7:FV8"/>
    <mergeCell ref="FP10:FU10"/>
    <mergeCell ref="FP15:FV15"/>
    <mergeCell ref="CV15:DB15"/>
    <mergeCell ref="GB7:GD8"/>
    <mergeCell ref="FX10:GC10"/>
    <mergeCell ref="FX15:GD15"/>
    <mergeCell ref="DX7:DZ8"/>
    <mergeCell ref="DT10:DY10"/>
    <mergeCell ref="DT15:DZ15"/>
    <mergeCell ref="DP7:DR8"/>
    <mergeCell ref="JM15:JS15"/>
    <mergeCell ref="FL7:FN8"/>
    <mergeCell ref="FH10:FM10"/>
    <mergeCell ref="FH15:FN15"/>
    <mergeCell ref="PG15:PM15"/>
    <mergeCell ref="QV7:QX8"/>
    <mergeCell ref="QR10:QW10"/>
    <mergeCell ref="QR15:QX15"/>
    <mergeCell ref="GL15:GR15"/>
    <mergeCell ref="GS15:GY15"/>
    <mergeCell ref="JA7:JC8"/>
    <mergeCell ref="IW10:JB10"/>
    <mergeCell ref="HM7:HO8"/>
    <mergeCell ref="HI10:HN10"/>
    <mergeCell ref="HI15:HO15"/>
    <mergeCell ref="IK7:IM8"/>
    <mergeCell ref="IG10:IL10"/>
    <mergeCell ref="IG15:IM15"/>
    <mergeCell ref="HU7:HW8"/>
    <mergeCell ref="HQ10:HV10"/>
    <mergeCell ref="OV7:OX8"/>
    <mergeCell ref="OR10:OW10"/>
    <mergeCell ref="OR15:OX15"/>
    <mergeCell ref="ML7:MN8"/>
    <mergeCell ref="MH10:MM10"/>
    <mergeCell ref="MH15:MN15"/>
    <mergeCell ref="MS7:MU8"/>
    <mergeCell ref="MO10:MT10"/>
    <mergeCell ref="QZ15:RF15"/>
    <mergeCell ref="F15:L15"/>
    <mergeCell ref="AP7:AR8"/>
    <mergeCell ref="AL10:AQ10"/>
    <mergeCell ref="AL15:AR15"/>
    <mergeCell ref="SS15:SY15"/>
    <mergeCell ref="SZ15:TF15"/>
    <mergeCell ref="OB15:OH15"/>
    <mergeCell ref="LS15:LY15"/>
    <mergeCell ref="PO15:PU15"/>
    <mergeCell ref="PV15:QB15"/>
    <mergeCell ref="QC15:QI15"/>
    <mergeCell ref="SE15:SK15"/>
    <mergeCell ref="SL15:SR15"/>
    <mergeCell ref="F10:K10"/>
    <mergeCell ref="J7:L8"/>
    <mergeCell ref="JQ7:JS8"/>
    <mergeCell ref="BL7:BN8"/>
    <mergeCell ref="BH10:BM10"/>
    <mergeCell ref="Z7:AB8"/>
    <mergeCell ref="EN7:EP8"/>
    <mergeCell ref="EJ10:EO10"/>
    <mergeCell ref="PS7:PU8"/>
    <mergeCell ref="PO10:PT10"/>
    <mergeCell ref="CB7:CD8"/>
    <mergeCell ref="TG10:TL10"/>
    <mergeCell ref="KC10:KH10"/>
    <mergeCell ref="LI7:LK8"/>
    <mergeCell ref="LE10:LJ10"/>
    <mergeCell ref="LP7:LR8"/>
    <mergeCell ref="LL10:LQ10"/>
    <mergeCell ref="LW7:LY8"/>
    <mergeCell ref="LS10:LX10"/>
    <mergeCell ref="KN7:KP8"/>
    <mergeCell ref="KJ10:KO10"/>
    <mergeCell ref="KU7:KW8"/>
    <mergeCell ref="KQ10:KV10"/>
    <mergeCell ref="LB7:LD8"/>
    <mergeCell ref="KX10:LC10"/>
    <mergeCell ref="EF7:EH8"/>
    <mergeCell ref="EB10:EG10"/>
    <mergeCell ref="RD7:RF8"/>
    <mergeCell ref="QZ10:RE10"/>
    <mergeCell ref="PZ7:QB8"/>
    <mergeCell ref="PV10:QA10"/>
    <mergeCell ref="QG7:QI8"/>
    <mergeCell ref="PG10:PL10"/>
    <mergeCell ref="IO10:IT10"/>
    <mergeCell ref="RS7:RU8"/>
    <mergeCell ref="KG7:KI8"/>
    <mergeCell ref="TR7:TT8"/>
    <mergeCell ref="TN10:TS10"/>
    <mergeCell ref="SI7:SK8"/>
    <mergeCell ref="SE10:SJ10"/>
    <mergeCell ref="SP7:SR8"/>
    <mergeCell ref="SL10:SQ10"/>
    <mergeCell ref="SW7:SY8"/>
    <mergeCell ref="TD7:TF8"/>
    <mergeCell ref="TK7:TM8"/>
    <mergeCell ref="WZ7:XB8"/>
    <mergeCell ref="WV10:XA10"/>
    <mergeCell ref="WV15:XB15"/>
    <mergeCell ref="V10:AA10"/>
    <mergeCell ref="QC10:QH10"/>
    <mergeCell ref="BH15:BN15"/>
    <mergeCell ref="VM7:VO8"/>
    <mergeCell ref="VI10:VN10"/>
    <mergeCell ref="UW7:UY8"/>
    <mergeCell ref="US10:UX10"/>
    <mergeCell ref="US15:UY15"/>
    <mergeCell ref="UO7:UQ8"/>
    <mergeCell ref="UK10:UP10"/>
    <mergeCell ref="UK15:UQ15"/>
    <mergeCell ref="VE7:VG8"/>
    <mergeCell ref="VA10:VF10"/>
    <mergeCell ref="BX10:CC10"/>
    <mergeCell ref="BX15:CD15"/>
    <mergeCell ref="GI7:GK8"/>
    <mergeCell ref="GE10:GJ10"/>
    <mergeCell ref="EB15:EH15"/>
    <mergeCell ref="WJ7:WL8"/>
    <mergeCell ref="B15:B16"/>
    <mergeCell ref="C6:D7"/>
    <mergeCell ref="WF10:WK10"/>
    <mergeCell ref="WF15:WL15"/>
    <mergeCell ref="WR7:WT8"/>
    <mergeCell ref="WN10:WS10"/>
    <mergeCell ref="WN15:WT15"/>
    <mergeCell ref="JM10:JR10"/>
    <mergeCell ref="CZ7:DB8"/>
    <mergeCell ref="CV10:DA10"/>
    <mergeCell ref="WB7:WD8"/>
    <mergeCell ref="VX10:WC10"/>
    <mergeCell ref="IC7:IE8"/>
    <mergeCell ref="HY10:ID10"/>
    <mergeCell ref="UG7:UI8"/>
    <mergeCell ref="UC10:UH10"/>
    <mergeCell ref="TY7:UA8"/>
    <mergeCell ref="TU10:TZ10"/>
    <mergeCell ref="OF7:OH8"/>
    <mergeCell ref="OB10:OG10"/>
    <mergeCell ref="VU7:VW8"/>
    <mergeCell ref="KC15:KI15"/>
    <mergeCell ref="KJ15:KP15"/>
    <mergeCell ref="KQ15:KW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T50"/>
  <sheetViews>
    <sheetView zoomScale="85" zoomScaleNormal="85" workbookViewId="0">
      <selection activeCell="B4" sqref="B4"/>
    </sheetView>
  </sheetViews>
  <sheetFormatPr baseColWidth="10" defaultRowHeight="15" x14ac:dyDescent="0.25"/>
  <cols>
    <col min="1" max="1" width="3" customWidth="1"/>
    <col min="4" max="4" width="11.42578125" customWidth="1"/>
    <col min="11" max="11" width="2.85546875" customWidth="1"/>
    <col min="21" max="21" width="2.85546875" style="9" customWidth="1"/>
    <col min="31" max="31" width="2.85546875" style="9" customWidth="1"/>
    <col min="41" max="41" width="2.85546875" style="9" customWidth="1"/>
    <col min="51" max="51" width="2.85546875" style="9" customWidth="1"/>
    <col min="54" max="54" width="13" bestFit="1" customWidth="1"/>
    <col min="61" max="61" width="2.85546875" style="9" customWidth="1"/>
    <col min="71" max="71" width="2.85546875" style="9" customWidth="1"/>
    <col min="81" max="81" width="2.85546875" style="9" customWidth="1"/>
    <col min="91" max="91" width="2.85546875" style="9" customWidth="1"/>
    <col min="94" max="94" width="12.28515625" bestFit="1" customWidth="1"/>
    <col min="101" max="101" width="2.85546875" style="9" customWidth="1"/>
    <col min="111" max="111" width="2.85546875" style="9" customWidth="1"/>
    <col min="114" max="114" width="14.28515625" bestFit="1" customWidth="1"/>
    <col min="121" max="121" width="2.85546875" style="9" customWidth="1"/>
    <col min="131" max="131" width="2.85546875" style="9" customWidth="1"/>
    <col min="141" max="141" width="2.85546875" customWidth="1"/>
  </cols>
  <sheetData>
    <row r="1" spans="1:150" ht="21" x14ac:dyDescent="0.35">
      <c r="A1" s="439" t="s">
        <v>1938</v>
      </c>
    </row>
    <row r="4" spans="1:150" ht="21" x14ac:dyDescent="0.25">
      <c r="B4" s="299" t="s">
        <v>0</v>
      </c>
      <c r="C4" s="510"/>
      <c r="D4" s="510"/>
      <c r="E4" s="510"/>
      <c r="F4" s="510"/>
      <c r="G4" s="510"/>
      <c r="H4" s="510"/>
      <c r="I4" s="510"/>
      <c r="J4" s="510"/>
      <c r="K4" s="510"/>
      <c r="L4" s="510"/>
      <c r="M4" s="510"/>
      <c r="N4" s="510"/>
      <c r="O4" s="510"/>
      <c r="P4" s="510"/>
      <c r="Q4" s="510"/>
      <c r="R4" s="510"/>
      <c r="S4" s="510"/>
      <c r="T4" s="510"/>
      <c r="U4" s="510"/>
      <c r="V4" s="510"/>
      <c r="W4" s="510"/>
      <c r="X4" s="510"/>
      <c r="Y4" s="510"/>
      <c r="Z4" s="510"/>
      <c r="AA4" s="510"/>
      <c r="AB4" s="510"/>
      <c r="AC4" s="510"/>
      <c r="AD4" s="510"/>
      <c r="AE4" s="510"/>
      <c r="AF4" s="510"/>
      <c r="AG4" s="510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  <c r="AT4" s="510"/>
      <c r="AU4" s="510"/>
      <c r="AV4" s="510"/>
      <c r="AW4" s="510"/>
      <c r="AX4" s="510"/>
      <c r="AY4" s="510"/>
      <c r="AZ4" s="510"/>
      <c r="BA4" s="510"/>
      <c r="BB4" s="510"/>
      <c r="BC4" s="510"/>
      <c r="BD4" s="510"/>
      <c r="BE4" s="510"/>
      <c r="BF4" s="510"/>
      <c r="BG4" s="510"/>
      <c r="BH4" s="510"/>
      <c r="BI4" s="510"/>
      <c r="BJ4" s="510"/>
      <c r="BK4" s="510"/>
      <c r="BL4" s="510"/>
      <c r="BM4" s="510"/>
      <c r="BN4" s="510"/>
      <c r="BO4" s="510"/>
      <c r="BP4" s="510"/>
      <c r="BQ4" s="510"/>
      <c r="BR4" s="510"/>
      <c r="BS4" s="510"/>
      <c r="BT4" s="510"/>
      <c r="BU4" s="510"/>
      <c r="BV4" s="510"/>
      <c r="BW4" s="510"/>
      <c r="BX4" s="510"/>
      <c r="BY4" s="510"/>
      <c r="BZ4" s="510"/>
      <c r="CA4" s="510"/>
      <c r="CB4" s="510"/>
      <c r="CC4" s="510"/>
      <c r="CD4" s="510"/>
      <c r="CE4" s="510"/>
      <c r="CF4" s="510"/>
      <c r="CG4" s="510"/>
      <c r="CH4" s="510"/>
      <c r="CI4" s="510"/>
      <c r="CJ4" s="510"/>
      <c r="CK4" s="510"/>
      <c r="CL4" s="510"/>
      <c r="CM4" s="510"/>
      <c r="CN4" s="510"/>
      <c r="CO4" s="510"/>
      <c r="CP4" s="510"/>
      <c r="CQ4" s="510"/>
      <c r="CR4" s="510"/>
      <c r="CS4" s="510"/>
      <c r="CT4" s="510"/>
      <c r="CU4" s="510"/>
      <c r="CV4" s="510"/>
      <c r="CW4" s="510"/>
      <c r="CX4" s="510"/>
      <c r="CY4" s="510"/>
      <c r="CZ4" s="510"/>
      <c r="DA4" s="510"/>
      <c r="DB4" s="510"/>
      <c r="DC4" s="510"/>
      <c r="DD4" s="510"/>
      <c r="DE4" s="510"/>
      <c r="DF4" s="510"/>
      <c r="DG4" s="510"/>
      <c r="DH4" s="510"/>
      <c r="DI4" s="510"/>
      <c r="DJ4" s="510"/>
      <c r="DK4" s="510"/>
      <c r="DL4" s="510"/>
      <c r="DM4" s="510"/>
      <c r="DN4" s="510"/>
      <c r="DO4" s="510"/>
      <c r="DP4" s="510"/>
      <c r="DQ4" s="510"/>
      <c r="DR4" s="510"/>
      <c r="DS4" s="510"/>
      <c r="DT4" s="510"/>
      <c r="DU4" s="510"/>
      <c r="DV4" s="510"/>
      <c r="DW4" s="510"/>
      <c r="DX4" s="510"/>
      <c r="DY4" s="510"/>
      <c r="DZ4" s="510"/>
      <c r="EA4" s="510"/>
      <c r="EB4" s="510"/>
      <c r="EC4" s="510"/>
      <c r="ED4" s="510"/>
      <c r="EE4" s="510"/>
      <c r="EF4" s="510"/>
      <c r="EG4" s="510"/>
      <c r="EH4" s="510"/>
      <c r="EI4" s="510"/>
      <c r="EJ4" s="510"/>
      <c r="EK4" s="510"/>
      <c r="EL4" s="510"/>
      <c r="EM4" s="510"/>
      <c r="EN4" s="510"/>
      <c r="EO4" s="510"/>
      <c r="EP4" s="510"/>
      <c r="EQ4" s="510"/>
      <c r="ER4" s="510"/>
      <c r="ES4" s="510"/>
      <c r="ET4" s="510"/>
    </row>
    <row r="5" spans="1:150" x14ac:dyDescent="0.25">
      <c r="K5" s="263"/>
      <c r="U5" s="263"/>
      <c r="AE5" s="263"/>
      <c r="AO5" s="263"/>
      <c r="AY5" s="263"/>
      <c r="BI5" s="263"/>
      <c r="BJ5" s="9"/>
      <c r="BK5" s="9"/>
      <c r="BL5" s="9"/>
      <c r="BM5" s="9"/>
      <c r="BN5" s="9"/>
      <c r="BO5" s="9"/>
      <c r="BP5" s="9"/>
      <c r="BQ5" s="9"/>
      <c r="BR5" s="9"/>
      <c r="BS5" s="263"/>
      <c r="BT5" s="9"/>
      <c r="BU5" s="9"/>
      <c r="BV5" s="9"/>
      <c r="BW5" s="9"/>
      <c r="BX5" s="9"/>
      <c r="BY5" s="9"/>
      <c r="BZ5" s="9"/>
      <c r="CA5" s="9"/>
      <c r="CB5" s="9"/>
      <c r="CC5" s="263"/>
      <c r="CD5" s="9"/>
      <c r="CE5" s="9"/>
      <c r="CF5" s="9"/>
      <c r="CG5" s="9"/>
      <c r="CH5" s="9"/>
      <c r="CI5" s="9"/>
      <c r="CJ5" s="9"/>
      <c r="CK5" s="9"/>
      <c r="CL5" s="9"/>
      <c r="CM5" s="263"/>
      <c r="CN5" s="9"/>
      <c r="CO5" s="9"/>
      <c r="CP5" s="9"/>
      <c r="CQ5" s="9"/>
      <c r="CR5" s="9"/>
      <c r="CS5" s="9"/>
      <c r="CT5" s="9"/>
      <c r="CU5" s="9"/>
      <c r="CV5" s="9"/>
      <c r="CW5" s="263"/>
      <c r="CX5" s="9"/>
      <c r="CY5" s="9"/>
      <c r="CZ5" s="9"/>
      <c r="DA5" s="9"/>
      <c r="DB5" s="9"/>
      <c r="DC5" s="9"/>
      <c r="DD5" s="9"/>
      <c r="DE5" s="9"/>
      <c r="DF5" s="9"/>
      <c r="DG5" s="263"/>
      <c r="DH5" s="9"/>
      <c r="DI5" s="9"/>
      <c r="DJ5" s="9"/>
      <c r="DK5" s="9"/>
      <c r="DL5" s="9"/>
      <c r="DM5" s="9"/>
      <c r="DN5" s="9"/>
      <c r="DO5" s="9"/>
      <c r="DP5" s="9"/>
      <c r="DQ5" s="263"/>
      <c r="DR5" s="9"/>
      <c r="DS5" s="9"/>
      <c r="DT5" s="9"/>
      <c r="DU5" s="9"/>
      <c r="DV5" s="9"/>
      <c r="DW5" s="9"/>
      <c r="DX5" s="9"/>
      <c r="DY5" s="9"/>
      <c r="DZ5" s="9"/>
      <c r="EA5" s="263"/>
      <c r="EB5" s="9"/>
      <c r="EC5" s="9"/>
      <c r="ED5" s="9"/>
      <c r="EE5" s="9"/>
      <c r="EF5" s="9"/>
      <c r="EG5" s="9"/>
      <c r="EH5" s="9"/>
      <c r="EI5" s="9"/>
      <c r="EJ5" s="9"/>
      <c r="EK5" s="263"/>
      <c r="EL5" s="9"/>
      <c r="EM5" s="9"/>
      <c r="EN5" s="9"/>
      <c r="EO5" s="9"/>
      <c r="EP5" s="9"/>
      <c r="EQ5" s="9"/>
      <c r="ER5" s="9"/>
      <c r="ES5" s="9"/>
      <c r="ET5" s="9"/>
    </row>
    <row r="6" spans="1:150" ht="15.75" thickBot="1" x14ac:dyDescent="0.3">
      <c r="K6" s="263"/>
      <c r="U6" s="263"/>
      <c r="AE6" s="263"/>
      <c r="AO6" s="263"/>
      <c r="AY6" s="263"/>
      <c r="BI6" s="263"/>
      <c r="BJ6" s="9"/>
      <c r="BK6" s="9"/>
      <c r="BL6" s="9"/>
      <c r="BM6" s="9"/>
      <c r="BN6" s="9"/>
      <c r="BO6" s="9"/>
      <c r="BP6" s="9"/>
      <c r="BQ6" s="9"/>
      <c r="BR6" s="9"/>
      <c r="BS6" s="263"/>
      <c r="BT6" s="9"/>
      <c r="BU6" s="9"/>
      <c r="BV6" s="9"/>
      <c r="BW6" s="9"/>
      <c r="BX6" s="9"/>
      <c r="BY6" s="9"/>
      <c r="BZ6" s="9"/>
      <c r="CA6" s="9"/>
      <c r="CB6" s="9"/>
      <c r="CC6" s="263"/>
      <c r="CD6" s="9"/>
      <c r="CE6" s="9"/>
      <c r="CF6" s="9"/>
      <c r="CG6" s="9"/>
      <c r="CH6" s="9"/>
      <c r="CI6" s="9"/>
      <c r="CJ6" s="9"/>
      <c r="CK6" s="9"/>
      <c r="CL6" s="9"/>
      <c r="CM6" s="263"/>
      <c r="CN6" s="9"/>
      <c r="CO6" s="9"/>
      <c r="CP6" s="9"/>
      <c r="CQ6" s="9"/>
      <c r="CR6" s="9"/>
      <c r="CS6" s="9"/>
      <c r="CT6" s="9"/>
      <c r="CU6" s="9"/>
      <c r="CV6" s="9"/>
      <c r="CW6" s="263"/>
      <c r="CX6" s="9"/>
      <c r="CY6" s="9"/>
      <c r="CZ6" s="9"/>
      <c r="DA6" s="9"/>
      <c r="DB6" s="9"/>
      <c r="DC6" s="9"/>
      <c r="DD6" s="9"/>
      <c r="DE6" s="9"/>
      <c r="DF6" s="9"/>
      <c r="DG6" s="263"/>
      <c r="DH6" s="9"/>
      <c r="DI6" s="9"/>
      <c r="DJ6" s="9"/>
      <c r="DK6" s="9"/>
      <c r="DL6" s="9"/>
      <c r="DM6" s="9"/>
      <c r="DN6" s="9"/>
      <c r="DO6" s="9"/>
      <c r="DP6" s="9"/>
      <c r="DQ6" s="263"/>
      <c r="DR6" s="9"/>
      <c r="DS6" s="9"/>
      <c r="DT6" s="9"/>
      <c r="DU6" s="9"/>
      <c r="DV6" s="9"/>
      <c r="DW6" s="9"/>
      <c r="DX6" s="9"/>
      <c r="DY6" s="9"/>
      <c r="DZ6" s="9"/>
      <c r="EA6" s="263"/>
      <c r="EB6" s="9"/>
      <c r="EC6" s="9"/>
      <c r="ED6" s="9"/>
      <c r="EE6" s="9"/>
      <c r="EF6" s="9"/>
      <c r="EG6" s="9"/>
      <c r="EH6" s="9"/>
      <c r="EI6" s="9"/>
      <c r="EJ6" s="9"/>
      <c r="EK6" s="263"/>
      <c r="EL6" s="9"/>
      <c r="EM6" s="9"/>
      <c r="EN6" s="9"/>
      <c r="EO6" s="9"/>
      <c r="EP6" s="9"/>
      <c r="EQ6" s="9"/>
      <c r="ER6" s="9"/>
      <c r="ES6" s="9"/>
      <c r="ET6" s="9"/>
    </row>
    <row r="7" spans="1:150" ht="18.75" x14ac:dyDescent="0.25">
      <c r="D7" s="514" t="str">
        <f>VLOOKUP(J7,'November 18'!$B$60:$D$309,3,0)</f>
        <v>Emilie</v>
      </c>
      <c r="E7" s="509" t="str">
        <f>VLOOKUP(J7,'November 18'!$B$60:$D$309,2,0)</f>
        <v>A</v>
      </c>
      <c r="F7" s="296"/>
      <c r="G7" s="296"/>
      <c r="H7" s="430"/>
      <c r="I7" s="430"/>
      <c r="J7" s="543" t="str">
        <f>'November 18'!$B60</f>
        <v>PBSLBE</v>
      </c>
      <c r="K7" s="263"/>
      <c r="L7" s="9"/>
      <c r="M7" s="9"/>
      <c r="N7" s="514" t="str">
        <f>VLOOKUP(T7,'November 18'!$B$60:$D$309,3,0)</f>
        <v>Julie</v>
      </c>
      <c r="O7" s="509" t="str">
        <f>VLOOKUP(T7,'November 18'!$B$60:$D$309,2,0)</f>
        <v>B</v>
      </c>
      <c r="P7" s="296"/>
      <c r="Q7" s="296"/>
      <c r="R7" s="430"/>
      <c r="S7" s="430"/>
      <c r="T7" s="543" t="str">
        <f>'November 18'!$B61</f>
        <v>PBSLDJ</v>
      </c>
      <c r="U7" s="263"/>
      <c r="V7" s="9"/>
      <c r="W7" s="9"/>
      <c r="X7" s="514" t="str">
        <f>VLOOKUP(AD7,'November 18'!$B$60:$D$309,3,0)</f>
        <v>Julie</v>
      </c>
      <c r="Y7" s="509" t="str">
        <f>VLOOKUP(AD7,'November 18'!$B$60:$D$309,2,0)</f>
        <v>C</v>
      </c>
      <c r="Z7" s="296"/>
      <c r="AA7" s="296"/>
      <c r="AB7" s="430"/>
      <c r="AC7" s="430"/>
      <c r="AD7" s="543" t="str">
        <f>'November 18'!$B62</f>
        <v>SDJ</v>
      </c>
      <c r="AE7" s="263"/>
      <c r="AF7" s="9"/>
      <c r="AG7" s="9"/>
      <c r="AH7" s="514" t="str">
        <f>VLOOKUP(AN7,'November 18'!$B$60:$D$309,3,0)</f>
        <v>Tiffany</v>
      </c>
      <c r="AI7" s="509" t="str">
        <f>VLOOKUP(AN7,'November 18'!$B$60:$D$309,2,0)</f>
        <v>D</v>
      </c>
      <c r="AJ7" s="296"/>
      <c r="AK7" s="296"/>
      <c r="AL7" s="430"/>
      <c r="AM7" s="430"/>
      <c r="AN7" s="543" t="str">
        <f>'November 18'!$B63</f>
        <v>PBSLDT</v>
      </c>
      <c r="AO7" s="263"/>
      <c r="AP7" s="9"/>
      <c r="AQ7" s="9"/>
      <c r="AR7" s="514" t="str">
        <f>VLOOKUP(AX7,'November 18'!$B$60:$D$309,3,0)</f>
        <v>Kristina</v>
      </c>
      <c r="AS7" s="509" t="str">
        <f>VLOOKUP(AX7,'November 18'!$B$60:$D$309,2,0)</f>
        <v>E</v>
      </c>
      <c r="AT7" s="296"/>
      <c r="AU7" s="296"/>
      <c r="AV7" s="430"/>
      <c r="AW7" s="430"/>
      <c r="AX7" s="543" t="str">
        <f>'November 18'!$B64</f>
        <v>PBSLGK</v>
      </c>
      <c r="AY7" s="263"/>
      <c r="AZ7" s="9"/>
      <c r="BA7" s="9"/>
      <c r="BB7" s="514" t="str">
        <f>VLOOKUP(BH7,'November 18'!$B$60:$D$309,3,0)</f>
        <v>Tsvetelina</v>
      </c>
      <c r="BC7" s="509" t="str">
        <f>VLOOKUP(BH7,'November 18'!$B$60:$D$309,2,0)</f>
        <v>F</v>
      </c>
      <c r="BD7" s="296"/>
      <c r="BE7" s="296"/>
      <c r="BF7" s="430"/>
      <c r="BG7" s="430"/>
      <c r="BH7" s="543" t="str">
        <f>'November 18'!$B65</f>
        <v>PBSLHT</v>
      </c>
      <c r="BI7" s="263"/>
      <c r="BJ7" s="9"/>
      <c r="BK7" s="9"/>
      <c r="BL7" s="514" t="str">
        <f>VLOOKUP(BR7,'November 18'!$B$60:$D$309,3,0)</f>
        <v>Marina</v>
      </c>
      <c r="BM7" s="509" t="str">
        <f>VLOOKUP(BR7,'November 18'!$B$60:$D$309,2,0)</f>
        <v>G</v>
      </c>
      <c r="BN7" s="296"/>
      <c r="BO7" s="296"/>
      <c r="BP7" s="430"/>
      <c r="BQ7" s="430"/>
      <c r="BR7" s="543" t="str">
        <f>'November 18'!$B66</f>
        <v>PBSLJM</v>
      </c>
      <c r="BS7" s="263"/>
      <c r="BT7" s="9"/>
      <c r="BU7" s="9"/>
      <c r="BV7" s="514" t="str">
        <f>VLOOKUP(CB7,'November 18'!$B$60:$D$309,3,0)</f>
        <v>Lina</v>
      </c>
      <c r="BW7" s="509" t="str">
        <f>VLOOKUP(CB7,'November 18'!$B$60:$D$309,2,0)</f>
        <v>H</v>
      </c>
      <c r="BX7" s="296"/>
      <c r="BY7" s="296"/>
      <c r="BZ7" s="430"/>
      <c r="CA7" s="430"/>
      <c r="CB7" s="543" t="str">
        <f>'November 18'!$B67</f>
        <v>PBSLKL</v>
      </c>
      <c r="CC7" s="263"/>
      <c r="CD7" s="9"/>
      <c r="CE7" s="9"/>
      <c r="CF7" s="514" t="str">
        <f>VLOOKUP(CL7,'November 18'!$B$60:$D$309,3,0)</f>
        <v>Johanna</v>
      </c>
      <c r="CG7" s="509" t="str">
        <f>VLOOKUP(CL7,'November 18'!$B$60:$D$309,2,0)</f>
        <v>I</v>
      </c>
      <c r="CH7" s="296"/>
      <c r="CI7" s="296"/>
      <c r="CJ7" s="430"/>
      <c r="CK7" s="430"/>
      <c r="CL7" s="543" t="str">
        <f>'November 18'!$B68</f>
        <v>PBSLKJ</v>
      </c>
      <c r="CM7" s="263"/>
      <c r="CN7" s="9"/>
      <c r="CO7" s="9"/>
      <c r="CP7" s="514" t="str">
        <f>VLOOKUP(CV7,'November 18'!$B$60:$D$309,3,0)</f>
        <v>Saturnino</v>
      </c>
      <c r="CQ7" s="509" t="str">
        <f>VLOOKUP(CV7,'November 18'!$B$60:$D$309,2,0)</f>
        <v>J</v>
      </c>
      <c r="CR7" s="296"/>
      <c r="CS7" s="296"/>
      <c r="CT7" s="430"/>
      <c r="CU7" s="430"/>
      <c r="CV7" s="543" t="str">
        <f>'November 18'!$B69</f>
        <v>PBSLPS</v>
      </c>
      <c r="CW7" s="263"/>
      <c r="CX7" s="9"/>
      <c r="CY7" s="9"/>
      <c r="CZ7" s="514" t="str">
        <f>VLOOKUP(DF7,'November 18'!$B$60:$D$309,3,0)</f>
        <v>Giulia</v>
      </c>
      <c r="DA7" s="509" t="str">
        <f>VLOOKUP(DF7,'November 18'!$B$60:$D$309,2,0)</f>
        <v>K</v>
      </c>
      <c r="DB7" s="296"/>
      <c r="DC7" s="296"/>
      <c r="DD7" s="430"/>
      <c r="DE7" s="430"/>
      <c r="DF7" s="543" t="str">
        <f>'November 18'!$B70</f>
        <v>PBSLSG</v>
      </c>
      <c r="DG7" s="263"/>
      <c r="DH7" s="9"/>
      <c r="DI7" s="9"/>
      <c r="DJ7" s="514" t="str">
        <f>VLOOKUP(DP7,'November 18'!$B$60:$D$309,3,0)</f>
        <v>Wandreson</v>
      </c>
      <c r="DK7" s="509" t="str">
        <f>VLOOKUP(DP7,'November 18'!$B$60:$D$309,2,0)</f>
        <v>L</v>
      </c>
      <c r="DL7" s="296"/>
      <c r="DM7" s="296"/>
      <c r="DN7" s="430"/>
      <c r="DO7" s="430"/>
      <c r="DP7" s="543" t="str">
        <f>'November 18'!$B71</f>
        <v>PBSLSW</v>
      </c>
      <c r="DQ7" s="263"/>
      <c r="DR7" s="9"/>
      <c r="DS7" s="9"/>
      <c r="DT7" s="514" t="str">
        <f>VLOOKUP(DZ7,'November 18'!$B$60:$D$309,3,0)</f>
        <v>Chloé</v>
      </c>
      <c r="DU7" s="509" t="str">
        <f>VLOOKUP(DZ7,'November 18'!$B$60:$D$309,2,0)</f>
        <v>M</v>
      </c>
      <c r="DV7" s="296"/>
      <c r="DW7" s="296"/>
      <c r="DX7" s="430"/>
      <c r="DY7" s="430"/>
      <c r="DZ7" s="543" t="str">
        <f>'November 18'!$B72</f>
        <v>PBSLVC</v>
      </c>
      <c r="EA7" s="263"/>
      <c r="EB7" s="9"/>
      <c r="EC7" s="9"/>
      <c r="ED7" s="514" t="str">
        <f>VLOOKUP(EJ7,'November 18'!$B$60:$D$309,3,0)</f>
        <v>Connie</v>
      </c>
      <c r="EE7" s="509" t="str">
        <f>VLOOKUP(EJ7,'November 18'!$B$60:$D$309,2,0)</f>
        <v>N</v>
      </c>
      <c r="EF7" s="296"/>
      <c r="EG7" s="296"/>
      <c r="EH7" s="430"/>
      <c r="EI7" s="430"/>
      <c r="EJ7" s="543" t="str">
        <f>'November 18'!$B73</f>
        <v>PBSLYC</v>
      </c>
      <c r="EK7" s="263"/>
      <c r="EL7" s="9"/>
      <c r="EM7" s="9"/>
      <c r="EN7" s="514" t="e">
        <f>VLOOKUP(ET7,'November 18'!$B$60:$D$309,3,0)</f>
        <v>#N/A</v>
      </c>
      <c r="EO7" s="509" t="e">
        <f>VLOOKUP(ET7,'November 18'!$B$60:$D$309,2,0)</f>
        <v>#N/A</v>
      </c>
      <c r="EP7" s="296"/>
      <c r="EQ7" s="296"/>
      <c r="ER7" s="430"/>
      <c r="ES7" s="430"/>
      <c r="ET7" s="543">
        <f>'November 18'!$B74</f>
        <v>0</v>
      </c>
    </row>
    <row r="8" spans="1:150" ht="15.75" thickBot="1" x14ac:dyDescent="0.3">
      <c r="D8" s="515"/>
      <c r="E8" s="18"/>
      <c r="F8" s="18"/>
      <c r="G8" s="18"/>
      <c r="H8" s="18"/>
      <c r="I8" s="18"/>
      <c r="J8" s="269"/>
      <c r="K8" s="263"/>
      <c r="L8" s="9"/>
      <c r="M8" s="9"/>
      <c r="N8" s="515"/>
      <c r="O8" s="18"/>
      <c r="P8" s="18"/>
      <c r="Q8" s="18"/>
      <c r="R8" s="18"/>
      <c r="S8" s="18"/>
      <c r="T8" s="269"/>
      <c r="U8" s="263"/>
      <c r="V8" s="9"/>
      <c r="W8" s="9"/>
      <c r="X8" s="515"/>
      <c r="Y8" s="18"/>
      <c r="Z8" s="18"/>
      <c r="AA8" s="18"/>
      <c r="AB8" s="18"/>
      <c r="AC8" s="18"/>
      <c r="AD8" s="269"/>
      <c r="AE8" s="263"/>
      <c r="AF8" s="9"/>
      <c r="AG8" s="9"/>
      <c r="AH8" s="515"/>
      <c r="AI8" s="18"/>
      <c r="AJ8" s="18"/>
      <c r="AK8" s="18"/>
      <c r="AL8" s="18"/>
      <c r="AM8" s="18"/>
      <c r="AN8" s="269"/>
      <c r="AO8" s="263"/>
      <c r="AP8" s="9"/>
      <c r="AQ8" s="9"/>
      <c r="AR8" s="515"/>
      <c r="AS8" s="18"/>
      <c r="AT8" s="18"/>
      <c r="AU8" s="18"/>
      <c r="AV8" s="18"/>
      <c r="AW8" s="18"/>
      <c r="AX8" s="269"/>
      <c r="AY8" s="263"/>
      <c r="AZ8" s="9"/>
      <c r="BA8" s="9"/>
      <c r="BB8" s="515"/>
      <c r="BC8" s="18"/>
      <c r="BD8" s="18"/>
      <c r="BE8" s="18"/>
      <c r="BF8" s="18"/>
      <c r="BG8" s="18"/>
      <c r="BH8" s="269"/>
      <c r="BI8" s="263"/>
      <c r="BJ8" s="9"/>
      <c r="BK8" s="9"/>
      <c r="BL8" s="515"/>
      <c r="BM8" s="18"/>
      <c r="BN8" s="18"/>
      <c r="BO8" s="18"/>
      <c r="BP8" s="18"/>
      <c r="BQ8" s="18"/>
      <c r="BR8" s="269"/>
      <c r="BS8" s="263"/>
      <c r="BT8" s="9"/>
      <c r="BU8" s="9"/>
      <c r="BV8" s="515"/>
      <c r="BW8" s="18"/>
      <c r="BX8" s="18"/>
      <c r="BY8" s="18"/>
      <c r="BZ8" s="18"/>
      <c r="CA8" s="18"/>
      <c r="CB8" s="269"/>
      <c r="CC8" s="263"/>
      <c r="CD8" s="9"/>
      <c r="CE8" s="9"/>
      <c r="CF8" s="515"/>
      <c r="CG8" s="18"/>
      <c r="CH8" s="18"/>
      <c r="CI8" s="18"/>
      <c r="CJ8" s="18"/>
      <c r="CK8" s="18"/>
      <c r="CL8" s="269"/>
      <c r="CM8" s="263"/>
      <c r="CN8" s="9"/>
      <c r="CO8" s="9"/>
      <c r="CP8" s="515"/>
      <c r="CQ8" s="18"/>
      <c r="CR8" s="18"/>
      <c r="CS8" s="18"/>
      <c r="CT8" s="18"/>
      <c r="CU8" s="18"/>
      <c r="CV8" s="269"/>
      <c r="CW8" s="263"/>
      <c r="CX8" s="9"/>
      <c r="CY8" s="9"/>
      <c r="CZ8" s="515"/>
      <c r="DA8" s="18"/>
      <c r="DB8" s="18"/>
      <c r="DC8" s="18"/>
      <c r="DD8" s="18"/>
      <c r="DE8" s="18"/>
      <c r="DF8" s="269"/>
      <c r="DG8" s="263"/>
      <c r="DH8" s="9"/>
      <c r="DI8" s="9"/>
      <c r="DJ8" s="515"/>
      <c r="DK8" s="18"/>
      <c r="DL8" s="18"/>
      <c r="DM8" s="18"/>
      <c r="DN8" s="18"/>
      <c r="DO8" s="18"/>
      <c r="DP8" s="269"/>
      <c r="DQ8" s="263"/>
      <c r="DR8" s="9"/>
      <c r="DS8" s="9"/>
      <c r="DT8" s="515"/>
      <c r="DU8" s="18"/>
      <c r="DV8" s="18"/>
      <c r="DW8" s="18"/>
      <c r="DX8" s="18"/>
      <c r="DY8" s="18"/>
      <c r="DZ8" s="269"/>
      <c r="EA8" s="263"/>
      <c r="EB8" s="9"/>
      <c r="EC8" s="9"/>
      <c r="ED8" s="515"/>
      <c r="EE8" s="18"/>
      <c r="EF8" s="18"/>
      <c r="EG8" s="18"/>
      <c r="EH8" s="18"/>
      <c r="EI8" s="18"/>
      <c r="EJ8" s="269"/>
      <c r="EK8" s="263"/>
      <c r="EL8" s="9"/>
      <c r="EM8" s="9"/>
      <c r="EN8" s="515"/>
      <c r="EO8" s="18"/>
      <c r="EP8" s="18"/>
      <c r="EQ8" s="18"/>
      <c r="ER8" s="18"/>
      <c r="ES8" s="18"/>
      <c r="ET8" s="269"/>
    </row>
    <row r="9" spans="1:150" ht="30" x14ac:dyDescent="0.25">
      <c r="D9" s="516" t="s">
        <v>1934</v>
      </c>
      <c r="E9" s="261" t="s">
        <v>1718</v>
      </c>
      <c r="F9" s="261" t="s">
        <v>1719</v>
      </c>
      <c r="G9" s="261" t="s">
        <v>1888</v>
      </c>
      <c r="H9" s="493" t="s">
        <v>1935</v>
      </c>
      <c r="I9" s="502" t="s">
        <v>1720</v>
      </c>
      <c r="J9" s="530" t="s">
        <v>1936</v>
      </c>
      <c r="K9" s="263"/>
      <c r="L9" s="9"/>
      <c r="M9" s="9"/>
      <c r="N9" s="516" t="s">
        <v>1934</v>
      </c>
      <c r="O9" s="261" t="s">
        <v>1718</v>
      </c>
      <c r="P9" s="261" t="s">
        <v>1719</v>
      </c>
      <c r="Q9" s="261" t="s">
        <v>1888</v>
      </c>
      <c r="R9" s="493" t="s">
        <v>1935</v>
      </c>
      <c r="S9" s="502" t="s">
        <v>1720</v>
      </c>
      <c r="T9" s="530" t="s">
        <v>1936</v>
      </c>
      <c r="U9" s="263"/>
      <c r="V9" s="9"/>
      <c r="W9" s="9"/>
      <c r="X9" s="516" t="s">
        <v>1934</v>
      </c>
      <c r="Y9" s="261" t="s">
        <v>1718</v>
      </c>
      <c r="Z9" s="261" t="s">
        <v>1719</v>
      </c>
      <c r="AA9" s="261" t="s">
        <v>1888</v>
      </c>
      <c r="AB9" s="493" t="s">
        <v>1935</v>
      </c>
      <c r="AC9" s="502" t="s">
        <v>1720</v>
      </c>
      <c r="AD9" s="530" t="s">
        <v>1936</v>
      </c>
      <c r="AE9" s="263"/>
      <c r="AF9" s="9"/>
      <c r="AG9" s="9"/>
      <c r="AH9" s="516" t="s">
        <v>1934</v>
      </c>
      <c r="AI9" s="261" t="s">
        <v>1718</v>
      </c>
      <c r="AJ9" s="261" t="s">
        <v>1719</v>
      </c>
      <c r="AK9" s="261" t="s">
        <v>1888</v>
      </c>
      <c r="AL9" s="493" t="s">
        <v>1935</v>
      </c>
      <c r="AM9" s="502" t="s">
        <v>1720</v>
      </c>
      <c r="AN9" s="530" t="s">
        <v>1936</v>
      </c>
      <c r="AO9" s="263"/>
      <c r="AP9" s="9"/>
      <c r="AQ9" s="9"/>
      <c r="AR9" s="516" t="s">
        <v>1934</v>
      </c>
      <c r="AS9" s="261" t="s">
        <v>1718</v>
      </c>
      <c r="AT9" s="261" t="s">
        <v>1719</v>
      </c>
      <c r="AU9" s="261" t="s">
        <v>1888</v>
      </c>
      <c r="AV9" s="493" t="s">
        <v>1935</v>
      </c>
      <c r="AW9" s="502" t="s">
        <v>1720</v>
      </c>
      <c r="AX9" s="530" t="s">
        <v>1936</v>
      </c>
      <c r="AY9" s="263"/>
      <c r="AZ9" s="9"/>
      <c r="BA9" s="9"/>
      <c r="BB9" s="516" t="s">
        <v>1934</v>
      </c>
      <c r="BC9" s="261" t="s">
        <v>1718</v>
      </c>
      <c r="BD9" s="261" t="s">
        <v>1719</v>
      </c>
      <c r="BE9" s="261" t="s">
        <v>1888</v>
      </c>
      <c r="BF9" s="493" t="s">
        <v>1935</v>
      </c>
      <c r="BG9" s="502" t="s">
        <v>1720</v>
      </c>
      <c r="BH9" s="530" t="s">
        <v>1936</v>
      </c>
      <c r="BI9" s="263"/>
      <c r="BJ9" s="9"/>
      <c r="BK9" s="9"/>
      <c r="BL9" s="516" t="s">
        <v>1934</v>
      </c>
      <c r="BM9" s="261" t="s">
        <v>1718</v>
      </c>
      <c r="BN9" s="261" t="s">
        <v>1719</v>
      </c>
      <c r="BO9" s="261" t="s">
        <v>1888</v>
      </c>
      <c r="BP9" s="493" t="s">
        <v>1935</v>
      </c>
      <c r="BQ9" s="502" t="s">
        <v>1720</v>
      </c>
      <c r="BR9" s="530" t="s">
        <v>1936</v>
      </c>
      <c r="BS9" s="263"/>
      <c r="BT9" s="9"/>
      <c r="BU9" s="9"/>
      <c r="BV9" s="516" t="s">
        <v>1934</v>
      </c>
      <c r="BW9" s="261" t="s">
        <v>1718</v>
      </c>
      <c r="BX9" s="261" t="s">
        <v>1719</v>
      </c>
      <c r="BY9" s="261" t="s">
        <v>1888</v>
      </c>
      <c r="BZ9" s="493" t="s">
        <v>1935</v>
      </c>
      <c r="CA9" s="502" t="s">
        <v>1720</v>
      </c>
      <c r="CB9" s="530" t="s">
        <v>1936</v>
      </c>
      <c r="CC9" s="263"/>
      <c r="CD9" s="9"/>
      <c r="CE9" s="9"/>
      <c r="CF9" s="516" t="s">
        <v>1934</v>
      </c>
      <c r="CG9" s="261" t="s">
        <v>1718</v>
      </c>
      <c r="CH9" s="261" t="s">
        <v>1719</v>
      </c>
      <c r="CI9" s="261" t="s">
        <v>1888</v>
      </c>
      <c r="CJ9" s="493" t="s">
        <v>1935</v>
      </c>
      <c r="CK9" s="502" t="s">
        <v>1720</v>
      </c>
      <c r="CL9" s="530" t="s">
        <v>1936</v>
      </c>
      <c r="CM9" s="263"/>
      <c r="CN9" s="9"/>
      <c r="CO9" s="9"/>
      <c r="CP9" s="516" t="s">
        <v>1934</v>
      </c>
      <c r="CQ9" s="261" t="s">
        <v>1718</v>
      </c>
      <c r="CR9" s="261" t="s">
        <v>1719</v>
      </c>
      <c r="CS9" s="261" t="s">
        <v>1888</v>
      </c>
      <c r="CT9" s="493" t="s">
        <v>1935</v>
      </c>
      <c r="CU9" s="502" t="s">
        <v>1720</v>
      </c>
      <c r="CV9" s="530" t="s">
        <v>1936</v>
      </c>
      <c r="CW9" s="263"/>
      <c r="CX9" s="9"/>
      <c r="CY9" s="9"/>
      <c r="CZ9" s="516" t="s">
        <v>1934</v>
      </c>
      <c r="DA9" s="261" t="s">
        <v>1718</v>
      </c>
      <c r="DB9" s="261" t="s">
        <v>1719</v>
      </c>
      <c r="DC9" s="261" t="s">
        <v>1888</v>
      </c>
      <c r="DD9" s="493" t="s">
        <v>1935</v>
      </c>
      <c r="DE9" s="502" t="s">
        <v>1720</v>
      </c>
      <c r="DF9" s="530" t="s">
        <v>1936</v>
      </c>
      <c r="DG9" s="263"/>
      <c r="DH9" s="9"/>
      <c r="DI9" s="9"/>
      <c r="DJ9" s="516" t="s">
        <v>1934</v>
      </c>
      <c r="DK9" s="261" t="s">
        <v>1718</v>
      </c>
      <c r="DL9" s="261" t="s">
        <v>1719</v>
      </c>
      <c r="DM9" s="261" t="s">
        <v>1888</v>
      </c>
      <c r="DN9" s="493" t="s">
        <v>1935</v>
      </c>
      <c r="DO9" s="502" t="s">
        <v>1720</v>
      </c>
      <c r="DP9" s="530" t="s">
        <v>1936</v>
      </c>
      <c r="DQ9" s="263"/>
      <c r="DR9" s="9"/>
      <c r="DS9" s="9"/>
      <c r="DT9" s="516" t="s">
        <v>1934</v>
      </c>
      <c r="DU9" s="261" t="s">
        <v>1718</v>
      </c>
      <c r="DV9" s="261" t="s">
        <v>1719</v>
      </c>
      <c r="DW9" s="261" t="s">
        <v>1888</v>
      </c>
      <c r="DX9" s="493" t="s">
        <v>1935</v>
      </c>
      <c r="DY9" s="502" t="s">
        <v>1720</v>
      </c>
      <c r="DZ9" s="530" t="s">
        <v>1936</v>
      </c>
      <c r="EA9" s="263"/>
      <c r="EB9" s="9"/>
      <c r="EC9" s="9"/>
      <c r="ED9" s="516" t="s">
        <v>1934</v>
      </c>
      <c r="EE9" s="261" t="s">
        <v>1718</v>
      </c>
      <c r="EF9" s="261" t="s">
        <v>1719</v>
      </c>
      <c r="EG9" s="261" t="s">
        <v>1888</v>
      </c>
      <c r="EH9" s="493" t="s">
        <v>1935</v>
      </c>
      <c r="EI9" s="502" t="s">
        <v>1720</v>
      </c>
      <c r="EJ9" s="530" t="s">
        <v>1936</v>
      </c>
      <c r="EK9" s="263"/>
      <c r="EL9" s="9"/>
      <c r="EM9" s="9"/>
      <c r="EN9" s="516" t="s">
        <v>1934</v>
      </c>
      <c r="EO9" s="261" t="s">
        <v>1718</v>
      </c>
      <c r="EP9" s="261" t="s">
        <v>1719</v>
      </c>
      <c r="EQ9" s="261" t="s">
        <v>1888</v>
      </c>
      <c r="ER9" s="493" t="s">
        <v>1935</v>
      </c>
      <c r="ES9" s="502" t="s">
        <v>1720</v>
      </c>
      <c r="ET9" s="530" t="s">
        <v>1936</v>
      </c>
    </row>
    <row r="10" spans="1:150" ht="15.75" thickBot="1" x14ac:dyDescent="0.3">
      <c r="D10" s="517"/>
      <c r="E10" s="336" t="s">
        <v>2</v>
      </c>
      <c r="F10" s="336" t="s">
        <v>2</v>
      </c>
      <c r="G10" s="336" t="s">
        <v>2</v>
      </c>
      <c r="H10" s="340"/>
      <c r="I10" s="338" t="s">
        <v>2</v>
      </c>
      <c r="J10" s="518"/>
      <c r="K10" s="263"/>
      <c r="L10" s="9"/>
      <c r="M10" s="9"/>
      <c r="N10" s="517"/>
      <c r="O10" s="336" t="s">
        <v>2</v>
      </c>
      <c r="P10" s="336" t="s">
        <v>2</v>
      </c>
      <c r="Q10" s="336" t="s">
        <v>2</v>
      </c>
      <c r="R10" s="340"/>
      <c r="S10" s="338" t="s">
        <v>2</v>
      </c>
      <c r="T10" s="518"/>
      <c r="U10" s="263"/>
      <c r="V10" s="9"/>
      <c r="W10" s="9"/>
      <c r="X10" s="517"/>
      <c r="Y10" s="336" t="s">
        <v>2</v>
      </c>
      <c r="Z10" s="336" t="s">
        <v>2</v>
      </c>
      <c r="AA10" s="336" t="s">
        <v>2</v>
      </c>
      <c r="AB10" s="340"/>
      <c r="AC10" s="338" t="s">
        <v>2</v>
      </c>
      <c r="AD10" s="518"/>
      <c r="AE10" s="263"/>
      <c r="AF10" s="9"/>
      <c r="AG10" s="9"/>
      <c r="AH10" s="517"/>
      <c r="AI10" s="336" t="s">
        <v>2</v>
      </c>
      <c r="AJ10" s="336" t="s">
        <v>2</v>
      </c>
      <c r="AK10" s="336" t="s">
        <v>2</v>
      </c>
      <c r="AL10" s="340"/>
      <c r="AM10" s="338" t="s">
        <v>2</v>
      </c>
      <c r="AN10" s="518"/>
      <c r="AO10" s="263"/>
      <c r="AP10" s="9"/>
      <c r="AQ10" s="9"/>
      <c r="AR10" s="517"/>
      <c r="AS10" s="336" t="s">
        <v>2</v>
      </c>
      <c r="AT10" s="336" t="s">
        <v>2</v>
      </c>
      <c r="AU10" s="336" t="s">
        <v>2</v>
      </c>
      <c r="AV10" s="340"/>
      <c r="AW10" s="338" t="s">
        <v>2</v>
      </c>
      <c r="AX10" s="518"/>
      <c r="AY10" s="263"/>
      <c r="AZ10" s="9"/>
      <c r="BA10" s="9"/>
      <c r="BB10" s="517"/>
      <c r="BC10" s="336" t="s">
        <v>2</v>
      </c>
      <c r="BD10" s="336" t="s">
        <v>2</v>
      </c>
      <c r="BE10" s="336" t="s">
        <v>2</v>
      </c>
      <c r="BF10" s="340"/>
      <c r="BG10" s="338" t="s">
        <v>2</v>
      </c>
      <c r="BH10" s="518"/>
      <c r="BI10" s="263"/>
      <c r="BJ10" s="9"/>
      <c r="BK10" s="9"/>
      <c r="BL10" s="517"/>
      <c r="BM10" s="336" t="s">
        <v>2</v>
      </c>
      <c r="BN10" s="336" t="s">
        <v>2</v>
      </c>
      <c r="BO10" s="336" t="s">
        <v>2</v>
      </c>
      <c r="BP10" s="340"/>
      <c r="BQ10" s="338" t="s">
        <v>2</v>
      </c>
      <c r="BR10" s="518"/>
      <c r="BS10" s="263"/>
      <c r="BT10" s="9"/>
      <c r="BU10" s="9"/>
      <c r="BV10" s="517"/>
      <c r="BW10" s="336" t="s">
        <v>2</v>
      </c>
      <c r="BX10" s="336" t="s">
        <v>2</v>
      </c>
      <c r="BY10" s="336" t="s">
        <v>2</v>
      </c>
      <c r="BZ10" s="340"/>
      <c r="CA10" s="338" t="s">
        <v>2</v>
      </c>
      <c r="CB10" s="518"/>
      <c r="CC10" s="263"/>
      <c r="CD10" s="9"/>
      <c r="CE10" s="9"/>
      <c r="CF10" s="517"/>
      <c r="CG10" s="336" t="s">
        <v>2</v>
      </c>
      <c r="CH10" s="336" t="s">
        <v>2</v>
      </c>
      <c r="CI10" s="336" t="s">
        <v>2</v>
      </c>
      <c r="CJ10" s="340"/>
      <c r="CK10" s="338" t="s">
        <v>2</v>
      </c>
      <c r="CL10" s="518"/>
      <c r="CM10" s="263"/>
      <c r="CN10" s="9"/>
      <c r="CO10" s="9"/>
      <c r="CP10" s="517"/>
      <c r="CQ10" s="336" t="s">
        <v>2</v>
      </c>
      <c r="CR10" s="336" t="s">
        <v>2</v>
      </c>
      <c r="CS10" s="336" t="s">
        <v>2</v>
      </c>
      <c r="CT10" s="340"/>
      <c r="CU10" s="338" t="s">
        <v>2</v>
      </c>
      <c r="CV10" s="518"/>
      <c r="CW10" s="263"/>
      <c r="CX10" s="9"/>
      <c r="CY10" s="9"/>
      <c r="CZ10" s="517"/>
      <c r="DA10" s="336" t="s">
        <v>2</v>
      </c>
      <c r="DB10" s="336" t="s">
        <v>2</v>
      </c>
      <c r="DC10" s="336" t="s">
        <v>2</v>
      </c>
      <c r="DD10" s="340"/>
      <c r="DE10" s="338" t="s">
        <v>2</v>
      </c>
      <c r="DF10" s="518"/>
      <c r="DG10" s="263"/>
      <c r="DH10" s="9"/>
      <c r="DI10" s="9"/>
      <c r="DJ10" s="517"/>
      <c r="DK10" s="336" t="s">
        <v>2</v>
      </c>
      <c r="DL10" s="336" t="s">
        <v>2</v>
      </c>
      <c r="DM10" s="336" t="s">
        <v>2</v>
      </c>
      <c r="DN10" s="340"/>
      <c r="DO10" s="338" t="s">
        <v>2</v>
      </c>
      <c r="DP10" s="518"/>
      <c r="DQ10" s="263"/>
      <c r="DR10" s="9"/>
      <c r="DS10" s="9"/>
      <c r="DT10" s="517"/>
      <c r="DU10" s="336" t="s">
        <v>2</v>
      </c>
      <c r="DV10" s="336" t="s">
        <v>2</v>
      </c>
      <c r="DW10" s="336" t="s">
        <v>2</v>
      </c>
      <c r="DX10" s="340"/>
      <c r="DY10" s="338" t="s">
        <v>2</v>
      </c>
      <c r="DZ10" s="518"/>
      <c r="EA10" s="263"/>
      <c r="EB10" s="9"/>
      <c r="EC10" s="9"/>
      <c r="ED10" s="517"/>
      <c r="EE10" s="336" t="s">
        <v>2</v>
      </c>
      <c r="EF10" s="336" t="s">
        <v>2</v>
      </c>
      <c r="EG10" s="336" t="s">
        <v>2</v>
      </c>
      <c r="EH10" s="340"/>
      <c r="EI10" s="338" t="s">
        <v>2</v>
      </c>
      <c r="EJ10" s="518"/>
      <c r="EK10" s="263"/>
      <c r="EL10" s="9"/>
      <c r="EM10" s="9"/>
      <c r="EN10" s="517"/>
      <c r="EO10" s="336" t="s">
        <v>2</v>
      </c>
      <c r="EP10" s="336" t="s">
        <v>2</v>
      </c>
      <c r="EQ10" s="336" t="s">
        <v>2</v>
      </c>
      <c r="ER10" s="340"/>
      <c r="ES10" s="338" t="s">
        <v>2</v>
      </c>
      <c r="ET10" s="518"/>
    </row>
    <row r="11" spans="1:150" x14ac:dyDescent="0.25">
      <c r="B11" s="487" t="s">
        <v>1732</v>
      </c>
      <c r="C11" s="511">
        <v>43405</v>
      </c>
      <c r="D11" s="535"/>
      <c r="E11" s="536"/>
      <c r="F11" s="536"/>
      <c r="G11" s="536"/>
      <c r="H11" s="537"/>
      <c r="I11" s="342">
        <f>(F11-E11)-G11</f>
        <v>0</v>
      </c>
      <c r="J11" s="520"/>
      <c r="K11" s="263"/>
      <c r="L11" s="487" t="s">
        <v>1732</v>
      </c>
      <c r="M11" s="511">
        <v>43405</v>
      </c>
      <c r="N11" s="519"/>
      <c r="O11" s="331"/>
      <c r="P11" s="331"/>
      <c r="Q11" s="331"/>
      <c r="R11" s="494"/>
      <c r="S11" s="342">
        <f>(P11-O11)-Q11</f>
        <v>0</v>
      </c>
      <c r="T11" s="520"/>
      <c r="U11" s="263"/>
      <c r="V11" s="487" t="s">
        <v>1732</v>
      </c>
      <c r="W11" s="511">
        <v>43405</v>
      </c>
      <c r="X11" s="519"/>
      <c r="Y11" s="331"/>
      <c r="Z11" s="331"/>
      <c r="AA11" s="331"/>
      <c r="AB11" s="494"/>
      <c r="AC11" s="342">
        <f>(Z11-Y11)-AA11</f>
        <v>0</v>
      </c>
      <c r="AD11" s="520"/>
      <c r="AE11" s="263"/>
      <c r="AF11" s="487" t="s">
        <v>1732</v>
      </c>
      <c r="AG11" s="511">
        <v>43405</v>
      </c>
      <c r="AH11" s="519"/>
      <c r="AI11" s="331"/>
      <c r="AJ11" s="331"/>
      <c r="AK11" s="331"/>
      <c r="AL11" s="494"/>
      <c r="AM11" s="342">
        <f>(AJ11-AI11)-AK11</f>
        <v>0</v>
      </c>
      <c r="AN11" s="520"/>
      <c r="AO11" s="263"/>
      <c r="AP11" s="487" t="s">
        <v>1732</v>
      </c>
      <c r="AQ11" s="511">
        <v>43405</v>
      </c>
      <c r="AR11" s="519"/>
      <c r="AS11" s="331"/>
      <c r="AT11" s="331"/>
      <c r="AU11" s="331"/>
      <c r="AV11" s="494"/>
      <c r="AW11" s="342">
        <f>(AT11-AS11)-AU11</f>
        <v>0</v>
      </c>
      <c r="AX11" s="520"/>
      <c r="AY11" s="263"/>
      <c r="AZ11" s="487" t="s">
        <v>1732</v>
      </c>
      <c r="BA11" s="511">
        <v>43405</v>
      </c>
      <c r="BB11" s="519"/>
      <c r="BC11" s="331"/>
      <c r="BD11" s="331"/>
      <c r="BE11" s="331"/>
      <c r="BF11" s="494"/>
      <c r="BG11" s="342">
        <f>(BD11-BC11)-BE11</f>
        <v>0</v>
      </c>
      <c r="BH11" s="520"/>
      <c r="BI11" s="263"/>
      <c r="BJ11" s="487" t="s">
        <v>1732</v>
      </c>
      <c r="BK11" s="511">
        <v>43405</v>
      </c>
      <c r="BL11" s="519"/>
      <c r="BM11" s="331"/>
      <c r="BN11" s="331"/>
      <c r="BO11" s="331"/>
      <c r="BP11" s="494"/>
      <c r="BQ11" s="342">
        <f>(BN11-BM11)-BO11</f>
        <v>0</v>
      </c>
      <c r="BR11" s="520"/>
      <c r="BS11" s="263"/>
      <c r="BT11" s="487" t="s">
        <v>1732</v>
      </c>
      <c r="BU11" s="511">
        <v>43405</v>
      </c>
      <c r="BV11" s="519"/>
      <c r="BW11" s="331"/>
      <c r="BX11" s="331"/>
      <c r="BY11" s="331"/>
      <c r="BZ11" s="494"/>
      <c r="CA11" s="342">
        <f>(BX11-BW11)-BY11</f>
        <v>0</v>
      </c>
      <c r="CB11" s="520"/>
      <c r="CC11" s="263"/>
      <c r="CD11" s="487" t="s">
        <v>1732</v>
      </c>
      <c r="CE11" s="511">
        <v>43405</v>
      </c>
      <c r="CF11" s="519"/>
      <c r="CG11" s="331"/>
      <c r="CH11" s="331"/>
      <c r="CI11" s="331"/>
      <c r="CJ11" s="494"/>
      <c r="CK11" s="342">
        <f>(CH11-CG11)-CI11</f>
        <v>0</v>
      </c>
      <c r="CL11" s="520"/>
      <c r="CM11" s="263"/>
      <c r="CN11" s="487" t="s">
        <v>1732</v>
      </c>
      <c r="CO11" s="511">
        <v>43405</v>
      </c>
      <c r="CP11" s="519"/>
      <c r="CQ11" s="331"/>
      <c r="CR11" s="331"/>
      <c r="CS11" s="331"/>
      <c r="CT11" s="494"/>
      <c r="CU11" s="342">
        <f>(CR11-CQ11)-CS11</f>
        <v>0</v>
      </c>
      <c r="CV11" s="520"/>
      <c r="CW11" s="263"/>
      <c r="CX11" s="487" t="s">
        <v>1732</v>
      </c>
      <c r="CY11" s="511">
        <v>43405</v>
      </c>
      <c r="CZ11" s="519"/>
      <c r="DA11" s="331"/>
      <c r="DB11" s="331"/>
      <c r="DC11" s="331"/>
      <c r="DD11" s="494"/>
      <c r="DE11" s="342">
        <f>(DB11-DA11)-DC11</f>
        <v>0</v>
      </c>
      <c r="DF11" s="520"/>
      <c r="DG11" s="263"/>
      <c r="DH11" s="487" t="s">
        <v>1732</v>
      </c>
      <c r="DI11" s="511">
        <v>43405</v>
      </c>
      <c r="DJ11" s="519"/>
      <c r="DK11" s="331"/>
      <c r="DL11" s="331"/>
      <c r="DM11" s="331"/>
      <c r="DN11" s="494"/>
      <c r="DO11" s="342">
        <f>(DL11-DK11)-DM11</f>
        <v>0</v>
      </c>
      <c r="DP11" s="520"/>
      <c r="DQ11" s="263"/>
      <c r="DR11" s="487" t="s">
        <v>1732</v>
      </c>
      <c r="DS11" s="511">
        <v>43405</v>
      </c>
      <c r="DT11" s="519"/>
      <c r="DU11" s="331"/>
      <c r="DV11" s="331"/>
      <c r="DW11" s="331"/>
      <c r="DX11" s="494"/>
      <c r="DY11" s="342">
        <f>(DV11-DU11)-DW11</f>
        <v>0</v>
      </c>
      <c r="DZ11" s="520"/>
      <c r="EA11" s="263"/>
      <c r="EB11" s="487" t="s">
        <v>1732</v>
      </c>
      <c r="EC11" s="511">
        <v>43405</v>
      </c>
      <c r="ED11" s="519"/>
      <c r="EE11" s="331"/>
      <c r="EF11" s="331"/>
      <c r="EG11" s="331"/>
      <c r="EH11" s="494"/>
      <c r="EI11" s="342">
        <f>(EF11-EE11)-EG11</f>
        <v>0</v>
      </c>
      <c r="EJ11" s="520"/>
      <c r="EK11" s="263"/>
      <c r="EL11" s="487" t="s">
        <v>1732</v>
      </c>
      <c r="EM11" s="511">
        <v>43405</v>
      </c>
      <c r="EN11" s="519"/>
      <c r="EO11" s="331"/>
      <c r="EP11" s="331"/>
      <c r="EQ11" s="331"/>
      <c r="ER11" s="494"/>
      <c r="ES11" s="342">
        <f>(EP11-EO11)-EQ11</f>
        <v>0</v>
      </c>
      <c r="ET11" s="520"/>
    </row>
    <row r="12" spans="1:150" x14ac:dyDescent="0.25">
      <c r="B12" s="485" t="s">
        <v>1733</v>
      </c>
      <c r="C12" s="503">
        <v>43406</v>
      </c>
      <c r="D12" s="535"/>
      <c r="E12" s="536"/>
      <c r="F12" s="536"/>
      <c r="G12" s="536"/>
      <c r="H12" s="537"/>
      <c r="I12" s="342">
        <f t="shared" ref="I12:I41" si="0">(F12-E12)-G12</f>
        <v>0</v>
      </c>
      <c r="J12" s="520"/>
      <c r="K12" s="263"/>
      <c r="L12" s="485" t="s">
        <v>1733</v>
      </c>
      <c r="M12" s="503">
        <v>43406</v>
      </c>
      <c r="N12" s="519"/>
      <c r="O12" s="331"/>
      <c r="P12" s="331"/>
      <c r="Q12" s="331"/>
      <c r="R12" s="494"/>
      <c r="S12" s="342">
        <f t="shared" ref="S12:S41" si="1">(P12-O12)-Q12</f>
        <v>0</v>
      </c>
      <c r="T12" s="520"/>
      <c r="U12" s="263"/>
      <c r="V12" s="485" t="s">
        <v>1733</v>
      </c>
      <c r="W12" s="503">
        <v>43406</v>
      </c>
      <c r="X12" s="519"/>
      <c r="Y12" s="331"/>
      <c r="Z12" s="331"/>
      <c r="AA12" s="331"/>
      <c r="AB12" s="494"/>
      <c r="AC12" s="342">
        <f t="shared" ref="AC12:AC41" si="2">(Z12-Y12)-AA12</f>
        <v>0</v>
      </c>
      <c r="AD12" s="520"/>
      <c r="AE12" s="263"/>
      <c r="AF12" s="485" t="s">
        <v>1733</v>
      </c>
      <c r="AG12" s="503">
        <v>43406</v>
      </c>
      <c r="AH12" s="519"/>
      <c r="AI12" s="331"/>
      <c r="AJ12" s="331"/>
      <c r="AK12" s="331"/>
      <c r="AL12" s="494"/>
      <c r="AM12" s="342">
        <f t="shared" ref="AM12:AM41" si="3">(AJ12-AI12)-AK12</f>
        <v>0</v>
      </c>
      <c r="AN12" s="520"/>
      <c r="AO12" s="263"/>
      <c r="AP12" s="485" t="s">
        <v>1733</v>
      </c>
      <c r="AQ12" s="503">
        <v>43406</v>
      </c>
      <c r="AR12" s="519"/>
      <c r="AS12" s="331"/>
      <c r="AT12" s="331"/>
      <c r="AU12" s="331"/>
      <c r="AV12" s="494"/>
      <c r="AW12" s="342">
        <f t="shared" ref="AW12:AW41" si="4">(AT12-AS12)-AU12</f>
        <v>0</v>
      </c>
      <c r="AX12" s="520"/>
      <c r="AY12" s="263"/>
      <c r="AZ12" s="485" t="s">
        <v>1733</v>
      </c>
      <c r="BA12" s="503">
        <v>43406</v>
      </c>
      <c r="BB12" s="519"/>
      <c r="BC12" s="331"/>
      <c r="BD12" s="331"/>
      <c r="BE12" s="331"/>
      <c r="BF12" s="494"/>
      <c r="BG12" s="342">
        <f t="shared" ref="BG12:BG41" si="5">(BD12-BC12)-BE12</f>
        <v>0</v>
      </c>
      <c r="BH12" s="520"/>
      <c r="BI12" s="263"/>
      <c r="BJ12" s="485" t="s">
        <v>1733</v>
      </c>
      <c r="BK12" s="503">
        <v>43406</v>
      </c>
      <c r="BL12" s="519"/>
      <c r="BM12" s="331"/>
      <c r="BN12" s="331"/>
      <c r="BO12" s="331"/>
      <c r="BP12" s="494"/>
      <c r="BQ12" s="342">
        <f t="shared" ref="BQ12:BQ41" si="6">(BN12-BM12)-BO12</f>
        <v>0</v>
      </c>
      <c r="BR12" s="520"/>
      <c r="BS12" s="263"/>
      <c r="BT12" s="485" t="s">
        <v>1733</v>
      </c>
      <c r="BU12" s="503">
        <v>43406</v>
      </c>
      <c r="BV12" s="519"/>
      <c r="BW12" s="331"/>
      <c r="BX12" s="331"/>
      <c r="BY12" s="331"/>
      <c r="BZ12" s="494"/>
      <c r="CA12" s="342">
        <f t="shared" ref="CA12:CA41" si="7">(BX12-BW12)-BY12</f>
        <v>0</v>
      </c>
      <c r="CB12" s="520"/>
      <c r="CC12" s="263"/>
      <c r="CD12" s="485" t="s">
        <v>1733</v>
      </c>
      <c r="CE12" s="503">
        <v>43406</v>
      </c>
      <c r="CF12" s="519"/>
      <c r="CG12" s="331"/>
      <c r="CH12" s="331"/>
      <c r="CI12" s="331"/>
      <c r="CJ12" s="494"/>
      <c r="CK12" s="342">
        <f t="shared" ref="CK12:CK41" si="8">(CH12-CG12)-CI12</f>
        <v>0</v>
      </c>
      <c r="CL12" s="520"/>
      <c r="CM12" s="263"/>
      <c r="CN12" s="485" t="s">
        <v>1733</v>
      </c>
      <c r="CO12" s="503">
        <v>43406</v>
      </c>
      <c r="CP12" s="519"/>
      <c r="CQ12" s="331"/>
      <c r="CR12" s="331"/>
      <c r="CS12" s="331"/>
      <c r="CT12" s="494"/>
      <c r="CU12" s="342">
        <f t="shared" ref="CU12:CU41" si="9">(CR12-CQ12)-CS12</f>
        <v>0</v>
      </c>
      <c r="CV12" s="520"/>
      <c r="CW12" s="263"/>
      <c r="CX12" s="485" t="s">
        <v>1733</v>
      </c>
      <c r="CY12" s="503">
        <v>43406</v>
      </c>
      <c r="CZ12" s="519"/>
      <c r="DA12" s="331"/>
      <c r="DB12" s="331"/>
      <c r="DC12" s="331"/>
      <c r="DD12" s="494"/>
      <c r="DE12" s="342">
        <f t="shared" ref="DE12:DE41" si="10">(DB12-DA12)-DC12</f>
        <v>0</v>
      </c>
      <c r="DF12" s="520"/>
      <c r="DG12" s="263"/>
      <c r="DH12" s="485" t="s">
        <v>1733</v>
      </c>
      <c r="DI12" s="503">
        <v>43406</v>
      </c>
      <c r="DJ12" s="519"/>
      <c r="DK12" s="331"/>
      <c r="DL12" s="331"/>
      <c r="DM12" s="331"/>
      <c r="DN12" s="494"/>
      <c r="DO12" s="342">
        <f t="shared" ref="DO12:DO41" si="11">(DL12-DK12)-DM12</f>
        <v>0</v>
      </c>
      <c r="DP12" s="520"/>
      <c r="DQ12" s="263"/>
      <c r="DR12" s="485" t="s">
        <v>1733</v>
      </c>
      <c r="DS12" s="503">
        <v>43406</v>
      </c>
      <c r="DT12" s="519"/>
      <c r="DU12" s="331"/>
      <c r="DV12" s="331"/>
      <c r="DW12" s="331"/>
      <c r="DX12" s="494"/>
      <c r="DY12" s="342">
        <f t="shared" ref="DY12:DY41" si="12">(DV12-DU12)-DW12</f>
        <v>0</v>
      </c>
      <c r="DZ12" s="520"/>
      <c r="EA12" s="263"/>
      <c r="EB12" s="485" t="s">
        <v>1733</v>
      </c>
      <c r="EC12" s="503">
        <v>43406</v>
      </c>
      <c r="ED12" s="519"/>
      <c r="EE12" s="331"/>
      <c r="EF12" s="331"/>
      <c r="EG12" s="331"/>
      <c r="EH12" s="494"/>
      <c r="EI12" s="342">
        <f t="shared" ref="EI12:EI41" si="13">(EF12-EE12)-EG12</f>
        <v>0</v>
      </c>
      <c r="EJ12" s="520"/>
      <c r="EK12" s="263"/>
      <c r="EL12" s="485" t="s">
        <v>1733</v>
      </c>
      <c r="EM12" s="503">
        <v>43406</v>
      </c>
      <c r="EN12" s="519"/>
      <c r="EO12" s="331"/>
      <c r="EP12" s="331"/>
      <c r="EQ12" s="331"/>
      <c r="ER12" s="494"/>
      <c r="ES12" s="342">
        <f t="shared" ref="ES12:ES41" si="14">(EP12-EO12)-EQ12</f>
        <v>0</v>
      </c>
      <c r="ET12" s="520"/>
    </row>
    <row r="13" spans="1:150" x14ac:dyDescent="0.25">
      <c r="B13" s="485" t="s">
        <v>1734</v>
      </c>
      <c r="C13" s="503">
        <v>43407</v>
      </c>
      <c r="D13" s="535"/>
      <c r="E13" s="536"/>
      <c r="F13" s="536"/>
      <c r="G13" s="536"/>
      <c r="H13" s="537"/>
      <c r="I13" s="342">
        <f t="shared" si="0"/>
        <v>0</v>
      </c>
      <c r="J13" s="520"/>
      <c r="K13" s="263"/>
      <c r="L13" s="485" t="s">
        <v>1734</v>
      </c>
      <c r="M13" s="503">
        <v>43407</v>
      </c>
      <c r="N13" s="519"/>
      <c r="O13" s="331"/>
      <c r="P13" s="331"/>
      <c r="Q13" s="331"/>
      <c r="R13" s="494"/>
      <c r="S13" s="342">
        <f t="shared" si="1"/>
        <v>0</v>
      </c>
      <c r="T13" s="520"/>
      <c r="U13" s="263"/>
      <c r="V13" s="485" t="s">
        <v>1734</v>
      </c>
      <c r="W13" s="503">
        <v>43407</v>
      </c>
      <c r="X13" s="519"/>
      <c r="Y13" s="331"/>
      <c r="Z13" s="331"/>
      <c r="AA13" s="331"/>
      <c r="AB13" s="494"/>
      <c r="AC13" s="342">
        <f t="shared" si="2"/>
        <v>0</v>
      </c>
      <c r="AD13" s="520"/>
      <c r="AE13" s="263"/>
      <c r="AF13" s="485" t="s">
        <v>1734</v>
      </c>
      <c r="AG13" s="503">
        <v>43407</v>
      </c>
      <c r="AH13" s="519"/>
      <c r="AI13" s="331"/>
      <c r="AJ13" s="331"/>
      <c r="AK13" s="331"/>
      <c r="AL13" s="494"/>
      <c r="AM13" s="342">
        <f t="shared" si="3"/>
        <v>0</v>
      </c>
      <c r="AN13" s="520"/>
      <c r="AO13" s="263"/>
      <c r="AP13" s="485" t="s">
        <v>1734</v>
      </c>
      <c r="AQ13" s="503">
        <v>43407</v>
      </c>
      <c r="AR13" s="519"/>
      <c r="AS13" s="331"/>
      <c r="AT13" s="331"/>
      <c r="AU13" s="331"/>
      <c r="AV13" s="494"/>
      <c r="AW13" s="342">
        <f t="shared" si="4"/>
        <v>0</v>
      </c>
      <c r="AX13" s="520"/>
      <c r="AY13" s="263"/>
      <c r="AZ13" s="485" t="s">
        <v>1734</v>
      </c>
      <c r="BA13" s="503">
        <v>43407</v>
      </c>
      <c r="BB13" s="519"/>
      <c r="BC13" s="331"/>
      <c r="BD13" s="331"/>
      <c r="BE13" s="331"/>
      <c r="BF13" s="494"/>
      <c r="BG13" s="342">
        <f t="shared" si="5"/>
        <v>0</v>
      </c>
      <c r="BH13" s="520"/>
      <c r="BI13" s="263"/>
      <c r="BJ13" s="485" t="s">
        <v>1734</v>
      </c>
      <c r="BK13" s="503">
        <v>43407</v>
      </c>
      <c r="BL13" s="519"/>
      <c r="BM13" s="331"/>
      <c r="BN13" s="331"/>
      <c r="BO13" s="331"/>
      <c r="BP13" s="494"/>
      <c r="BQ13" s="342">
        <f t="shared" si="6"/>
        <v>0</v>
      </c>
      <c r="BR13" s="520"/>
      <c r="BS13" s="263"/>
      <c r="BT13" s="485" t="s">
        <v>1734</v>
      </c>
      <c r="BU13" s="503">
        <v>43407</v>
      </c>
      <c r="BV13" s="519"/>
      <c r="BW13" s="331"/>
      <c r="BX13" s="331"/>
      <c r="BY13" s="331"/>
      <c r="BZ13" s="494"/>
      <c r="CA13" s="342">
        <f t="shared" si="7"/>
        <v>0</v>
      </c>
      <c r="CB13" s="520"/>
      <c r="CC13" s="263"/>
      <c r="CD13" s="485" t="s">
        <v>1734</v>
      </c>
      <c r="CE13" s="503">
        <v>43407</v>
      </c>
      <c r="CF13" s="519"/>
      <c r="CG13" s="331"/>
      <c r="CH13" s="331"/>
      <c r="CI13" s="331"/>
      <c r="CJ13" s="494"/>
      <c r="CK13" s="342">
        <f t="shared" si="8"/>
        <v>0</v>
      </c>
      <c r="CL13" s="520"/>
      <c r="CM13" s="263"/>
      <c r="CN13" s="485" t="s">
        <v>1734</v>
      </c>
      <c r="CO13" s="503">
        <v>43407</v>
      </c>
      <c r="CP13" s="519"/>
      <c r="CQ13" s="331"/>
      <c r="CR13" s="331"/>
      <c r="CS13" s="331"/>
      <c r="CT13" s="494"/>
      <c r="CU13" s="342">
        <f t="shared" si="9"/>
        <v>0</v>
      </c>
      <c r="CV13" s="520"/>
      <c r="CW13" s="263"/>
      <c r="CX13" s="485" t="s">
        <v>1734</v>
      </c>
      <c r="CY13" s="503">
        <v>43407</v>
      </c>
      <c r="CZ13" s="519"/>
      <c r="DA13" s="331"/>
      <c r="DB13" s="331"/>
      <c r="DC13" s="331"/>
      <c r="DD13" s="494"/>
      <c r="DE13" s="342">
        <f t="shared" si="10"/>
        <v>0</v>
      </c>
      <c r="DF13" s="520"/>
      <c r="DG13" s="263"/>
      <c r="DH13" s="485" t="s">
        <v>1734</v>
      </c>
      <c r="DI13" s="503">
        <v>43407</v>
      </c>
      <c r="DJ13" s="519"/>
      <c r="DK13" s="331"/>
      <c r="DL13" s="331"/>
      <c r="DM13" s="331"/>
      <c r="DN13" s="494"/>
      <c r="DO13" s="342">
        <f t="shared" si="11"/>
        <v>0</v>
      </c>
      <c r="DP13" s="520"/>
      <c r="DQ13" s="263"/>
      <c r="DR13" s="485" t="s">
        <v>1734</v>
      </c>
      <c r="DS13" s="503">
        <v>43407</v>
      </c>
      <c r="DT13" s="519"/>
      <c r="DU13" s="331"/>
      <c r="DV13" s="331"/>
      <c r="DW13" s="331"/>
      <c r="DX13" s="494"/>
      <c r="DY13" s="342">
        <f t="shared" si="12"/>
        <v>0</v>
      </c>
      <c r="DZ13" s="520"/>
      <c r="EA13" s="263"/>
      <c r="EB13" s="485" t="s">
        <v>1734</v>
      </c>
      <c r="EC13" s="503">
        <v>43407</v>
      </c>
      <c r="ED13" s="519"/>
      <c r="EE13" s="331"/>
      <c r="EF13" s="331"/>
      <c r="EG13" s="331"/>
      <c r="EH13" s="494"/>
      <c r="EI13" s="342">
        <f t="shared" si="13"/>
        <v>0</v>
      </c>
      <c r="EJ13" s="520"/>
      <c r="EK13" s="263"/>
      <c r="EL13" s="485" t="s">
        <v>1734</v>
      </c>
      <c r="EM13" s="503">
        <v>43407</v>
      </c>
      <c r="EN13" s="519"/>
      <c r="EO13" s="331"/>
      <c r="EP13" s="331"/>
      <c r="EQ13" s="331"/>
      <c r="ER13" s="494"/>
      <c r="ES13" s="342">
        <f t="shared" si="14"/>
        <v>0</v>
      </c>
      <c r="ET13" s="520"/>
    </row>
    <row r="14" spans="1:150" x14ac:dyDescent="0.25">
      <c r="B14" s="486" t="s">
        <v>1728</v>
      </c>
      <c r="C14" s="512">
        <v>43408</v>
      </c>
      <c r="D14" s="535"/>
      <c r="E14" s="536"/>
      <c r="F14" s="536"/>
      <c r="G14" s="536"/>
      <c r="H14" s="537"/>
      <c r="I14" s="341">
        <f t="shared" si="0"/>
        <v>0</v>
      </c>
      <c r="J14" s="522"/>
      <c r="K14" s="263"/>
      <c r="L14" s="486" t="s">
        <v>1728</v>
      </c>
      <c r="M14" s="512">
        <v>43408</v>
      </c>
      <c r="N14" s="521"/>
      <c r="O14" s="330"/>
      <c r="P14" s="330"/>
      <c r="Q14" s="330"/>
      <c r="R14" s="495"/>
      <c r="S14" s="341">
        <f t="shared" si="1"/>
        <v>0</v>
      </c>
      <c r="T14" s="522"/>
      <c r="U14" s="263"/>
      <c r="V14" s="486" t="s">
        <v>1728</v>
      </c>
      <c r="W14" s="512">
        <v>43408</v>
      </c>
      <c r="X14" s="521"/>
      <c r="Y14" s="330"/>
      <c r="Z14" s="330"/>
      <c r="AA14" s="330"/>
      <c r="AB14" s="495"/>
      <c r="AC14" s="341">
        <f t="shared" si="2"/>
        <v>0</v>
      </c>
      <c r="AD14" s="522"/>
      <c r="AE14" s="263"/>
      <c r="AF14" s="486" t="s">
        <v>1728</v>
      </c>
      <c r="AG14" s="512">
        <v>43408</v>
      </c>
      <c r="AH14" s="521"/>
      <c r="AI14" s="330"/>
      <c r="AJ14" s="330"/>
      <c r="AK14" s="330"/>
      <c r="AL14" s="495"/>
      <c r="AM14" s="341">
        <f t="shared" si="3"/>
        <v>0</v>
      </c>
      <c r="AN14" s="522"/>
      <c r="AO14" s="263"/>
      <c r="AP14" s="486" t="s">
        <v>1728</v>
      </c>
      <c r="AQ14" s="512">
        <v>43408</v>
      </c>
      <c r="AR14" s="521"/>
      <c r="AS14" s="330"/>
      <c r="AT14" s="330"/>
      <c r="AU14" s="330"/>
      <c r="AV14" s="495"/>
      <c r="AW14" s="341">
        <f t="shared" si="4"/>
        <v>0</v>
      </c>
      <c r="AX14" s="522"/>
      <c r="AY14" s="263"/>
      <c r="AZ14" s="486" t="s">
        <v>1728</v>
      </c>
      <c r="BA14" s="512">
        <v>43408</v>
      </c>
      <c r="BB14" s="521"/>
      <c r="BC14" s="330"/>
      <c r="BD14" s="330"/>
      <c r="BE14" s="330"/>
      <c r="BF14" s="495"/>
      <c r="BG14" s="341">
        <f t="shared" si="5"/>
        <v>0</v>
      </c>
      <c r="BH14" s="522"/>
      <c r="BI14" s="263"/>
      <c r="BJ14" s="486" t="s">
        <v>1728</v>
      </c>
      <c r="BK14" s="512">
        <v>43408</v>
      </c>
      <c r="BL14" s="521"/>
      <c r="BM14" s="330"/>
      <c r="BN14" s="330"/>
      <c r="BO14" s="330"/>
      <c r="BP14" s="495"/>
      <c r="BQ14" s="341">
        <f t="shared" si="6"/>
        <v>0</v>
      </c>
      <c r="BR14" s="522"/>
      <c r="BS14" s="263"/>
      <c r="BT14" s="486" t="s">
        <v>1728</v>
      </c>
      <c r="BU14" s="512">
        <v>43408</v>
      </c>
      <c r="BV14" s="521"/>
      <c r="BW14" s="330"/>
      <c r="BX14" s="330"/>
      <c r="BY14" s="330"/>
      <c r="BZ14" s="495"/>
      <c r="CA14" s="341">
        <f t="shared" si="7"/>
        <v>0</v>
      </c>
      <c r="CB14" s="522"/>
      <c r="CC14" s="263"/>
      <c r="CD14" s="486" t="s">
        <v>1728</v>
      </c>
      <c r="CE14" s="512">
        <v>43408</v>
      </c>
      <c r="CF14" s="521"/>
      <c r="CG14" s="330"/>
      <c r="CH14" s="330"/>
      <c r="CI14" s="330"/>
      <c r="CJ14" s="495"/>
      <c r="CK14" s="341">
        <f t="shared" si="8"/>
        <v>0</v>
      </c>
      <c r="CL14" s="522"/>
      <c r="CM14" s="263"/>
      <c r="CN14" s="486" t="s">
        <v>1728</v>
      </c>
      <c r="CO14" s="512">
        <v>43408</v>
      </c>
      <c r="CP14" s="521"/>
      <c r="CQ14" s="330"/>
      <c r="CR14" s="330"/>
      <c r="CS14" s="330"/>
      <c r="CT14" s="495"/>
      <c r="CU14" s="341">
        <f t="shared" si="9"/>
        <v>0</v>
      </c>
      <c r="CV14" s="522"/>
      <c r="CW14" s="263"/>
      <c r="CX14" s="486" t="s">
        <v>1728</v>
      </c>
      <c r="CY14" s="512">
        <v>43408</v>
      </c>
      <c r="CZ14" s="521"/>
      <c r="DA14" s="330"/>
      <c r="DB14" s="330"/>
      <c r="DC14" s="330"/>
      <c r="DD14" s="495"/>
      <c r="DE14" s="341">
        <f t="shared" si="10"/>
        <v>0</v>
      </c>
      <c r="DF14" s="522"/>
      <c r="DG14" s="263"/>
      <c r="DH14" s="486" t="s">
        <v>1728</v>
      </c>
      <c r="DI14" s="512">
        <v>43408</v>
      </c>
      <c r="DJ14" s="521"/>
      <c r="DK14" s="330"/>
      <c r="DL14" s="330"/>
      <c r="DM14" s="330"/>
      <c r="DN14" s="495"/>
      <c r="DO14" s="341">
        <f t="shared" si="11"/>
        <v>0</v>
      </c>
      <c r="DP14" s="522"/>
      <c r="DQ14" s="263"/>
      <c r="DR14" s="486" t="s">
        <v>1728</v>
      </c>
      <c r="DS14" s="512">
        <v>43408</v>
      </c>
      <c r="DT14" s="521"/>
      <c r="DU14" s="330"/>
      <c r="DV14" s="330"/>
      <c r="DW14" s="330"/>
      <c r="DX14" s="495"/>
      <c r="DY14" s="341">
        <f t="shared" si="12"/>
        <v>0</v>
      </c>
      <c r="DZ14" s="522"/>
      <c r="EA14" s="263"/>
      <c r="EB14" s="486" t="s">
        <v>1728</v>
      </c>
      <c r="EC14" s="512">
        <v>43408</v>
      </c>
      <c r="ED14" s="521"/>
      <c r="EE14" s="330"/>
      <c r="EF14" s="330"/>
      <c r="EG14" s="330"/>
      <c r="EH14" s="495"/>
      <c r="EI14" s="341">
        <f t="shared" si="13"/>
        <v>0</v>
      </c>
      <c r="EJ14" s="522"/>
      <c r="EK14" s="263"/>
      <c r="EL14" s="486" t="s">
        <v>1728</v>
      </c>
      <c r="EM14" s="512">
        <v>43408</v>
      </c>
      <c r="EN14" s="521"/>
      <c r="EO14" s="330"/>
      <c r="EP14" s="330"/>
      <c r="EQ14" s="330"/>
      <c r="ER14" s="495"/>
      <c r="ES14" s="341">
        <f t="shared" si="14"/>
        <v>0</v>
      </c>
      <c r="ET14" s="522"/>
    </row>
    <row r="15" spans="1:150" x14ac:dyDescent="0.25">
      <c r="B15" s="485" t="s">
        <v>1729</v>
      </c>
      <c r="C15" s="503">
        <v>43409</v>
      </c>
      <c r="D15" s="535"/>
      <c r="E15" s="536"/>
      <c r="F15" s="536"/>
      <c r="G15" s="536"/>
      <c r="H15" s="537"/>
      <c r="I15" s="342">
        <f t="shared" si="0"/>
        <v>0</v>
      </c>
      <c r="J15" s="520"/>
      <c r="K15" s="263"/>
      <c r="L15" s="485" t="s">
        <v>1729</v>
      </c>
      <c r="M15" s="503">
        <v>43409</v>
      </c>
      <c r="N15" s="519"/>
      <c r="O15" s="331"/>
      <c r="P15" s="331"/>
      <c r="Q15" s="331"/>
      <c r="R15" s="494"/>
      <c r="S15" s="342">
        <f t="shared" si="1"/>
        <v>0</v>
      </c>
      <c r="T15" s="520"/>
      <c r="U15" s="263"/>
      <c r="V15" s="485" t="s">
        <v>1729</v>
      </c>
      <c r="W15" s="503">
        <v>43409</v>
      </c>
      <c r="X15" s="519"/>
      <c r="Y15" s="331"/>
      <c r="Z15" s="331"/>
      <c r="AA15" s="331"/>
      <c r="AB15" s="494"/>
      <c r="AC15" s="342">
        <f t="shared" si="2"/>
        <v>0</v>
      </c>
      <c r="AD15" s="520"/>
      <c r="AE15" s="263"/>
      <c r="AF15" s="485" t="s">
        <v>1729</v>
      </c>
      <c r="AG15" s="503">
        <v>43409</v>
      </c>
      <c r="AH15" s="519"/>
      <c r="AI15" s="331"/>
      <c r="AJ15" s="331"/>
      <c r="AK15" s="331"/>
      <c r="AL15" s="494"/>
      <c r="AM15" s="342">
        <f t="shared" si="3"/>
        <v>0</v>
      </c>
      <c r="AN15" s="520"/>
      <c r="AO15" s="263"/>
      <c r="AP15" s="485" t="s">
        <v>1729</v>
      </c>
      <c r="AQ15" s="503">
        <v>43409</v>
      </c>
      <c r="AR15" s="519"/>
      <c r="AS15" s="331"/>
      <c r="AT15" s="331"/>
      <c r="AU15" s="331"/>
      <c r="AV15" s="494"/>
      <c r="AW15" s="342">
        <f t="shared" si="4"/>
        <v>0</v>
      </c>
      <c r="AX15" s="520"/>
      <c r="AY15" s="263"/>
      <c r="AZ15" s="485" t="s">
        <v>1729</v>
      </c>
      <c r="BA15" s="503">
        <v>43409</v>
      </c>
      <c r="BB15" s="519"/>
      <c r="BC15" s="331"/>
      <c r="BD15" s="331"/>
      <c r="BE15" s="331"/>
      <c r="BF15" s="494"/>
      <c r="BG15" s="342">
        <f t="shared" si="5"/>
        <v>0</v>
      </c>
      <c r="BH15" s="520"/>
      <c r="BI15" s="263"/>
      <c r="BJ15" s="485" t="s">
        <v>1729</v>
      </c>
      <c r="BK15" s="503">
        <v>43409</v>
      </c>
      <c r="BL15" s="519"/>
      <c r="BM15" s="331"/>
      <c r="BN15" s="331"/>
      <c r="BO15" s="331"/>
      <c r="BP15" s="494"/>
      <c r="BQ15" s="342">
        <f t="shared" si="6"/>
        <v>0</v>
      </c>
      <c r="BR15" s="520"/>
      <c r="BS15" s="263"/>
      <c r="BT15" s="485" t="s">
        <v>1729</v>
      </c>
      <c r="BU15" s="503">
        <v>43409</v>
      </c>
      <c r="BV15" s="519"/>
      <c r="BW15" s="331"/>
      <c r="BX15" s="331"/>
      <c r="BY15" s="331"/>
      <c r="BZ15" s="494"/>
      <c r="CA15" s="342">
        <f t="shared" si="7"/>
        <v>0</v>
      </c>
      <c r="CB15" s="520"/>
      <c r="CC15" s="263"/>
      <c r="CD15" s="485" t="s">
        <v>1729</v>
      </c>
      <c r="CE15" s="503">
        <v>43409</v>
      </c>
      <c r="CF15" s="519"/>
      <c r="CG15" s="331"/>
      <c r="CH15" s="331"/>
      <c r="CI15" s="331"/>
      <c r="CJ15" s="494"/>
      <c r="CK15" s="342">
        <f t="shared" si="8"/>
        <v>0</v>
      </c>
      <c r="CL15" s="520"/>
      <c r="CM15" s="263"/>
      <c r="CN15" s="485" t="s">
        <v>1729</v>
      </c>
      <c r="CO15" s="503">
        <v>43409</v>
      </c>
      <c r="CP15" s="519"/>
      <c r="CQ15" s="331"/>
      <c r="CR15" s="331"/>
      <c r="CS15" s="331"/>
      <c r="CT15" s="494"/>
      <c r="CU15" s="342">
        <f t="shared" si="9"/>
        <v>0</v>
      </c>
      <c r="CV15" s="520"/>
      <c r="CW15" s="263"/>
      <c r="CX15" s="485" t="s">
        <v>1729</v>
      </c>
      <c r="CY15" s="503">
        <v>43409</v>
      </c>
      <c r="CZ15" s="519"/>
      <c r="DA15" s="331"/>
      <c r="DB15" s="331"/>
      <c r="DC15" s="331"/>
      <c r="DD15" s="494"/>
      <c r="DE15" s="342">
        <f t="shared" si="10"/>
        <v>0</v>
      </c>
      <c r="DF15" s="520"/>
      <c r="DG15" s="263"/>
      <c r="DH15" s="485" t="s">
        <v>1729</v>
      </c>
      <c r="DI15" s="503">
        <v>43409</v>
      </c>
      <c r="DJ15" s="519"/>
      <c r="DK15" s="331"/>
      <c r="DL15" s="331"/>
      <c r="DM15" s="331"/>
      <c r="DN15" s="494"/>
      <c r="DO15" s="342">
        <f t="shared" si="11"/>
        <v>0</v>
      </c>
      <c r="DP15" s="520"/>
      <c r="DQ15" s="263"/>
      <c r="DR15" s="485" t="s">
        <v>1729</v>
      </c>
      <c r="DS15" s="503">
        <v>43409</v>
      </c>
      <c r="DT15" s="519"/>
      <c r="DU15" s="331"/>
      <c r="DV15" s="331"/>
      <c r="DW15" s="331"/>
      <c r="DX15" s="494"/>
      <c r="DY15" s="342">
        <f t="shared" si="12"/>
        <v>0</v>
      </c>
      <c r="DZ15" s="520"/>
      <c r="EA15" s="263"/>
      <c r="EB15" s="485" t="s">
        <v>1729</v>
      </c>
      <c r="EC15" s="503">
        <v>43409</v>
      </c>
      <c r="ED15" s="519"/>
      <c r="EE15" s="331"/>
      <c r="EF15" s="331"/>
      <c r="EG15" s="331"/>
      <c r="EH15" s="494"/>
      <c r="EI15" s="342">
        <f t="shared" si="13"/>
        <v>0</v>
      </c>
      <c r="EJ15" s="520"/>
      <c r="EK15" s="263"/>
      <c r="EL15" s="485" t="s">
        <v>1729</v>
      </c>
      <c r="EM15" s="503">
        <v>43409</v>
      </c>
      <c r="EN15" s="519"/>
      <c r="EO15" s="331"/>
      <c r="EP15" s="331"/>
      <c r="EQ15" s="331"/>
      <c r="ER15" s="494"/>
      <c r="ES15" s="342">
        <f t="shared" si="14"/>
        <v>0</v>
      </c>
      <c r="ET15" s="520"/>
    </row>
    <row r="16" spans="1:150" x14ac:dyDescent="0.25">
      <c r="B16" s="485" t="s">
        <v>1730</v>
      </c>
      <c r="C16" s="503">
        <v>43410</v>
      </c>
      <c r="D16" s="535"/>
      <c r="E16" s="536"/>
      <c r="F16" s="536"/>
      <c r="G16" s="536"/>
      <c r="H16" s="537"/>
      <c r="I16" s="342">
        <f t="shared" si="0"/>
        <v>0</v>
      </c>
      <c r="J16" s="520"/>
      <c r="K16" s="263"/>
      <c r="L16" s="485" t="s">
        <v>1730</v>
      </c>
      <c r="M16" s="503">
        <v>43410</v>
      </c>
      <c r="N16" s="519"/>
      <c r="O16" s="331"/>
      <c r="P16" s="331"/>
      <c r="Q16" s="331"/>
      <c r="R16" s="494"/>
      <c r="S16" s="342">
        <f t="shared" si="1"/>
        <v>0</v>
      </c>
      <c r="T16" s="520"/>
      <c r="U16" s="263"/>
      <c r="V16" s="485" t="s">
        <v>1730</v>
      </c>
      <c r="W16" s="503">
        <v>43410</v>
      </c>
      <c r="X16" s="519"/>
      <c r="Y16" s="331"/>
      <c r="Z16" s="331"/>
      <c r="AA16" s="331"/>
      <c r="AB16" s="494"/>
      <c r="AC16" s="342">
        <f t="shared" si="2"/>
        <v>0</v>
      </c>
      <c r="AD16" s="520"/>
      <c r="AE16" s="263"/>
      <c r="AF16" s="485" t="s">
        <v>1730</v>
      </c>
      <c r="AG16" s="503">
        <v>43410</v>
      </c>
      <c r="AH16" s="519"/>
      <c r="AI16" s="331"/>
      <c r="AJ16" s="331"/>
      <c r="AK16" s="331"/>
      <c r="AL16" s="494"/>
      <c r="AM16" s="342">
        <f t="shared" si="3"/>
        <v>0</v>
      </c>
      <c r="AN16" s="520"/>
      <c r="AO16" s="263"/>
      <c r="AP16" s="485" t="s">
        <v>1730</v>
      </c>
      <c r="AQ16" s="503">
        <v>43410</v>
      </c>
      <c r="AR16" s="519"/>
      <c r="AS16" s="331"/>
      <c r="AT16" s="331"/>
      <c r="AU16" s="331"/>
      <c r="AV16" s="494"/>
      <c r="AW16" s="342">
        <f t="shared" si="4"/>
        <v>0</v>
      </c>
      <c r="AX16" s="520"/>
      <c r="AY16" s="263"/>
      <c r="AZ16" s="485" t="s">
        <v>1730</v>
      </c>
      <c r="BA16" s="503">
        <v>43410</v>
      </c>
      <c r="BB16" s="519"/>
      <c r="BC16" s="331"/>
      <c r="BD16" s="331"/>
      <c r="BE16" s="331"/>
      <c r="BF16" s="494"/>
      <c r="BG16" s="342">
        <f t="shared" si="5"/>
        <v>0</v>
      </c>
      <c r="BH16" s="520"/>
      <c r="BI16" s="263"/>
      <c r="BJ16" s="485" t="s">
        <v>1730</v>
      </c>
      <c r="BK16" s="503">
        <v>43410</v>
      </c>
      <c r="BL16" s="519"/>
      <c r="BM16" s="331"/>
      <c r="BN16" s="331"/>
      <c r="BO16" s="331"/>
      <c r="BP16" s="494"/>
      <c r="BQ16" s="342">
        <f t="shared" si="6"/>
        <v>0</v>
      </c>
      <c r="BR16" s="520"/>
      <c r="BS16" s="263"/>
      <c r="BT16" s="485" t="s">
        <v>1730</v>
      </c>
      <c r="BU16" s="503">
        <v>43410</v>
      </c>
      <c r="BV16" s="519"/>
      <c r="BW16" s="331"/>
      <c r="BX16" s="331"/>
      <c r="BY16" s="331"/>
      <c r="BZ16" s="494"/>
      <c r="CA16" s="342">
        <f t="shared" si="7"/>
        <v>0</v>
      </c>
      <c r="CB16" s="520"/>
      <c r="CC16" s="263"/>
      <c r="CD16" s="485" t="s">
        <v>1730</v>
      </c>
      <c r="CE16" s="503">
        <v>43410</v>
      </c>
      <c r="CF16" s="519"/>
      <c r="CG16" s="331"/>
      <c r="CH16" s="331"/>
      <c r="CI16" s="331"/>
      <c r="CJ16" s="494"/>
      <c r="CK16" s="342">
        <f t="shared" si="8"/>
        <v>0</v>
      </c>
      <c r="CL16" s="520"/>
      <c r="CM16" s="263"/>
      <c r="CN16" s="485" t="s">
        <v>1730</v>
      </c>
      <c r="CO16" s="503">
        <v>43410</v>
      </c>
      <c r="CP16" s="519"/>
      <c r="CQ16" s="331"/>
      <c r="CR16" s="331"/>
      <c r="CS16" s="331"/>
      <c r="CT16" s="494"/>
      <c r="CU16" s="342">
        <f t="shared" si="9"/>
        <v>0</v>
      </c>
      <c r="CV16" s="520"/>
      <c r="CW16" s="263"/>
      <c r="CX16" s="485" t="s">
        <v>1730</v>
      </c>
      <c r="CY16" s="503">
        <v>43410</v>
      </c>
      <c r="CZ16" s="519"/>
      <c r="DA16" s="331"/>
      <c r="DB16" s="331"/>
      <c r="DC16" s="331"/>
      <c r="DD16" s="494"/>
      <c r="DE16" s="342">
        <f t="shared" si="10"/>
        <v>0</v>
      </c>
      <c r="DF16" s="520"/>
      <c r="DG16" s="263"/>
      <c r="DH16" s="485" t="s">
        <v>1730</v>
      </c>
      <c r="DI16" s="503">
        <v>43410</v>
      </c>
      <c r="DJ16" s="519"/>
      <c r="DK16" s="331"/>
      <c r="DL16" s="331"/>
      <c r="DM16" s="331"/>
      <c r="DN16" s="494"/>
      <c r="DO16" s="342">
        <f t="shared" si="11"/>
        <v>0</v>
      </c>
      <c r="DP16" s="520"/>
      <c r="DQ16" s="263"/>
      <c r="DR16" s="485" t="s">
        <v>1730</v>
      </c>
      <c r="DS16" s="503">
        <v>43410</v>
      </c>
      <c r="DT16" s="519"/>
      <c r="DU16" s="331"/>
      <c r="DV16" s="331"/>
      <c r="DW16" s="331"/>
      <c r="DX16" s="494"/>
      <c r="DY16" s="342">
        <f t="shared" si="12"/>
        <v>0</v>
      </c>
      <c r="DZ16" s="520"/>
      <c r="EA16" s="263"/>
      <c r="EB16" s="485" t="s">
        <v>1730</v>
      </c>
      <c r="EC16" s="503">
        <v>43410</v>
      </c>
      <c r="ED16" s="519"/>
      <c r="EE16" s="331"/>
      <c r="EF16" s="331"/>
      <c r="EG16" s="331"/>
      <c r="EH16" s="494"/>
      <c r="EI16" s="342">
        <f t="shared" si="13"/>
        <v>0</v>
      </c>
      <c r="EJ16" s="520"/>
      <c r="EK16" s="263"/>
      <c r="EL16" s="485" t="s">
        <v>1730</v>
      </c>
      <c r="EM16" s="503">
        <v>43410</v>
      </c>
      <c r="EN16" s="519"/>
      <c r="EO16" s="331"/>
      <c r="EP16" s="331"/>
      <c r="EQ16" s="331"/>
      <c r="ER16" s="494"/>
      <c r="ES16" s="342">
        <f t="shared" si="14"/>
        <v>0</v>
      </c>
      <c r="ET16" s="520"/>
    </row>
    <row r="17" spans="2:150" x14ac:dyDescent="0.25">
      <c r="B17" s="485" t="s">
        <v>1731</v>
      </c>
      <c r="C17" s="503">
        <v>43411</v>
      </c>
      <c r="D17" s="535"/>
      <c r="E17" s="536"/>
      <c r="F17" s="536"/>
      <c r="G17" s="536"/>
      <c r="H17" s="537"/>
      <c r="I17" s="342">
        <f t="shared" si="0"/>
        <v>0</v>
      </c>
      <c r="J17" s="520"/>
      <c r="K17" s="263"/>
      <c r="L17" s="485" t="s">
        <v>1731</v>
      </c>
      <c r="M17" s="503">
        <v>43411</v>
      </c>
      <c r="N17" s="519"/>
      <c r="O17" s="331"/>
      <c r="P17" s="331"/>
      <c r="Q17" s="331"/>
      <c r="R17" s="494"/>
      <c r="S17" s="342">
        <f t="shared" si="1"/>
        <v>0</v>
      </c>
      <c r="T17" s="520"/>
      <c r="U17" s="263"/>
      <c r="V17" s="485" t="s">
        <v>1731</v>
      </c>
      <c r="W17" s="503">
        <v>43411</v>
      </c>
      <c r="X17" s="519"/>
      <c r="Y17" s="331"/>
      <c r="Z17" s="331"/>
      <c r="AA17" s="331"/>
      <c r="AB17" s="494"/>
      <c r="AC17" s="342">
        <f t="shared" si="2"/>
        <v>0</v>
      </c>
      <c r="AD17" s="520"/>
      <c r="AE17" s="263"/>
      <c r="AF17" s="485" t="s">
        <v>1731</v>
      </c>
      <c r="AG17" s="503">
        <v>43411</v>
      </c>
      <c r="AH17" s="519"/>
      <c r="AI17" s="331"/>
      <c r="AJ17" s="331"/>
      <c r="AK17" s="331"/>
      <c r="AL17" s="494"/>
      <c r="AM17" s="342">
        <f t="shared" si="3"/>
        <v>0</v>
      </c>
      <c r="AN17" s="520"/>
      <c r="AO17" s="263"/>
      <c r="AP17" s="485" t="s">
        <v>1731</v>
      </c>
      <c r="AQ17" s="503">
        <v>43411</v>
      </c>
      <c r="AR17" s="519"/>
      <c r="AS17" s="331"/>
      <c r="AT17" s="331"/>
      <c r="AU17" s="331"/>
      <c r="AV17" s="494"/>
      <c r="AW17" s="342">
        <f t="shared" si="4"/>
        <v>0</v>
      </c>
      <c r="AX17" s="520"/>
      <c r="AY17" s="263"/>
      <c r="AZ17" s="485" t="s">
        <v>1731</v>
      </c>
      <c r="BA17" s="503">
        <v>43411</v>
      </c>
      <c r="BB17" s="519"/>
      <c r="BC17" s="331"/>
      <c r="BD17" s="331"/>
      <c r="BE17" s="331"/>
      <c r="BF17" s="494"/>
      <c r="BG17" s="342">
        <f t="shared" si="5"/>
        <v>0</v>
      </c>
      <c r="BH17" s="520"/>
      <c r="BI17" s="263"/>
      <c r="BJ17" s="485" t="s">
        <v>1731</v>
      </c>
      <c r="BK17" s="503">
        <v>43411</v>
      </c>
      <c r="BL17" s="519"/>
      <c r="BM17" s="331"/>
      <c r="BN17" s="331"/>
      <c r="BO17" s="331"/>
      <c r="BP17" s="494"/>
      <c r="BQ17" s="342">
        <f t="shared" si="6"/>
        <v>0</v>
      </c>
      <c r="BR17" s="520"/>
      <c r="BS17" s="263"/>
      <c r="BT17" s="485" t="s">
        <v>1731</v>
      </c>
      <c r="BU17" s="503">
        <v>43411</v>
      </c>
      <c r="BV17" s="519"/>
      <c r="BW17" s="331"/>
      <c r="BX17" s="331"/>
      <c r="BY17" s="331"/>
      <c r="BZ17" s="494"/>
      <c r="CA17" s="342">
        <f t="shared" si="7"/>
        <v>0</v>
      </c>
      <c r="CB17" s="520"/>
      <c r="CC17" s="263"/>
      <c r="CD17" s="485" t="s">
        <v>1731</v>
      </c>
      <c r="CE17" s="503">
        <v>43411</v>
      </c>
      <c r="CF17" s="519"/>
      <c r="CG17" s="331"/>
      <c r="CH17" s="331"/>
      <c r="CI17" s="331"/>
      <c r="CJ17" s="494"/>
      <c r="CK17" s="342">
        <f t="shared" si="8"/>
        <v>0</v>
      </c>
      <c r="CL17" s="520"/>
      <c r="CM17" s="263"/>
      <c r="CN17" s="485" t="s">
        <v>1731</v>
      </c>
      <c r="CO17" s="503">
        <v>43411</v>
      </c>
      <c r="CP17" s="519"/>
      <c r="CQ17" s="331"/>
      <c r="CR17" s="331"/>
      <c r="CS17" s="331"/>
      <c r="CT17" s="494"/>
      <c r="CU17" s="342">
        <f t="shared" si="9"/>
        <v>0</v>
      </c>
      <c r="CV17" s="520"/>
      <c r="CW17" s="263"/>
      <c r="CX17" s="485" t="s">
        <v>1731</v>
      </c>
      <c r="CY17" s="503">
        <v>43411</v>
      </c>
      <c r="CZ17" s="519"/>
      <c r="DA17" s="331"/>
      <c r="DB17" s="331"/>
      <c r="DC17" s="331"/>
      <c r="DD17" s="494"/>
      <c r="DE17" s="342">
        <f t="shared" si="10"/>
        <v>0</v>
      </c>
      <c r="DF17" s="520"/>
      <c r="DG17" s="263"/>
      <c r="DH17" s="485" t="s">
        <v>1731</v>
      </c>
      <c r="DI17" s="503">
        <v>43411</v>
      </c>
      <c r="DJ17" s="519"/>
      <c r="DK17" s="331"/>
      <c r="DL17" s="331"/>
      <c r="DM17" s="331"/>
      <c r="DN17" s="494"/>
      <c r="DO17" s="342">
        <f t="shared" si="11"/>
        <v>0</v>
      </c>
      <c r="DP17" s="520"/>
      <c r="DQ17" s="263"/>
      <c r="DR17" s="485" t="s">
        <v>1731</v>
      </c>
      <c r="DS17" s="503">
        <v>43411</v>
      </c>
      <c r="DT17" s="519"/>
      <c r="DU17" s="331"/>
      <c r="DV17" s="331"/>
      <c r="DW17" s="331"/>
      <c r="DX17" s="494"/>
      <c r="DY17" s="342">
        <f t="shared" si="12"/>
        <v>0</v>
      </c>
      <c r="DZ17" s="520"/>
      <c r="EA17" s="263"/>
      <c r="EB17" s="485" t="s">
        <v>1731</v>
      </c>
      <c r="EC17" s="503">
        <v>43411</v>
      </c>
      <c r="ED17" s="519"/>
      <c r="EE17" s="331"/>
      <c r="EF17" s="331"/>
      <c r="EG17" s="331"/>
      <c r="EH17" s="494"/>
      <c r="EI17" s="342">
        <f t="shared" si="13"/>
        <v>0</v>
      </c>
      <c r="EJ17" s="520"/>
      <c r="EK17" s="263"/>
      <c r="EL17" s="485" t="s">
        <v>1731</v>
      </c>
      <c r="EM17" s="503">
        <v>43411</v>
      </c>
      <c r="EN17" s="519"/>
      <c r="EO17" s="331"/>
      <c r="EP17" s="331"/>
      <c r="EQ17" s="331"/>
      <c r="ER17" s="494"/>
      <c r="ES17" s="342">
        <f t="shared" si="14"/>
        <v>0</v>
      </c>
      <c r="ET17" s="520"/>
    </row>
    <row r="18" spans="2:150" x14ac:dyDescent="0.25">
      <c r="B18" s="485" t="s">
        <v>1732</v>
      </c>
      <c r="C18" s="503">
        <v>43412</v>
      </c>
      <c r="D18" s="535"/>
      <c r="E18" s="536"/>
      <c r="F18" s="536"/>
      <c r="G18" s="536"/>
      <c r="H18" s="537"/>
      <c r="I18" s="342">
        <f t="shared" si="0"/>
        <v>0</v>
      </c>
      <c r="J18" s="520"/>
      <c r="K18" s="263"/>
      <c r="L18" s="485" t="s">
        <v>1732</v>
      </c>
      <c r="M18" s="503">
        <v>43412</v>
      </c>
      <c r="N18" s="519"/>
      <c r="O18" s="331"/>
      <c r="P18" s="331"/>
      <c r="Q18" s="331"/>
      <c r="R18" s="494"/>
      <c r="S18" s="342">
        <f t="shared" si="1"/>
        <v>0</v>
      </c>
      <c r="T18" s="520"/>
      <c r="U18" s="263"/>
      <c r="V18" s="485" t="s">
        <v>1732</v>
      </c>
      <c r="W18" s="503">
        <v>43412</v>
      </c>
      <c r="X18" s="519"/>
      <c r="Y18" s="331"/>
      <c r="Z18" s="331"/>
      <c r="AA18" s="331"/>
      <c r="AB18" s="494"/>
      <c r="AC18" s="342">
        <f t="shared" si="2"/>
        <v>0</v>
      </c>
      <c r="AD18" s="520"/>
      <c r="AE18" s="263"/>
      <c r="AF18" s="485" t="s">
        <v>1732</v>
      </c>
      <c r="AG18" s="503">
        <v>43412</v>
      </c>
      <c r="AH18" s="519"/>
      <c r="AI18" s="331"/>
      <c r="AJ18" s="331"/>
      <c r="AK18" s="331"/>
      <c r="AL18" s="494"/>
      <c r="AM18" s="342">
        <f t="shared" si="3"/>
        <v>0</v>
      </c>
      <c r="AN18" s="520"/>
      <c r="AO18" s="263"/>
      <c r="AP18" s="485" t="s">
        <v>1732</v>
      </c>
      <c r="AQ18" s="503">
        <v>43412</v>
      </c>
      <c r="AR18" s="519"/>
      <c r="AS18" s="331"/>
      <c r="AT18" s="331"/>
      <c r="AU18" s="331"/>
      <c r="AV18" s="494"/>
      <c r="AW18" s="342">
        <f t="shared" si="4"/>
        <v>0</v>
      </c>
      <c r="AX18" s="520"/>
      <c r="AY18" s="263"/>
      <c r="AZ18" s="485" t="s">
        <v>1732</v>
      </c>
      <c r="BA18" s="503">
        <v>43412</v>
      </c>
      <c r="BB18" s="519"/>
      <c r="BC18" s="331"/>
      <c r="BD18" s="331"/>
      <c r="BE18" s="331"/>
      <c r="BF18" s="494"/>
      <c r="BG18" s="342">
        <f t="shared" si="5"/>
        <v>0</v>
      </c>
      <c r="BH18" s="520"/>
      <c r="BI18" s="263"/>
      <c r="BJ18" s="485" t="s">
        <v>1732</v>
      </c>
      <c r="BK18" s="503">
        <v>43412</v>
      </c>
      <c r="BL18" s="519"/>
      <c r="BM18" s="331"/>
      <c r="BN18" s="331"/>
      <c r="BO18" s="331"/>
      <c r="BP18" s="494"/>
      <c r="BQ18" s="342">
        <f t="shared" si="6"/>
        <v>0</v>
      </c>
      <c r="BR18" s="520"/>
      <c r="BS18" s="263"/>
      <c r="BT18" s="485" t="s">
        <v>1732</v>
      </c>
      <c r="BU18" s="503">
        <v>43412</v>
      </c>
      <c r="BV18" s="519"/>
      <c r="BW18" s="331"/>
      <c r="BX18" s="331"/>
      <c r="BY18" s="331"/>
      <c r="BZ18" s="494"/>
      <c r="CA18" s="342">
        <f t="shared" si="7"/>
        <v>0</v>
      </c>
      <c r="CB18" s="520"/>
      <c r="CC18" s="263"/>
      <c r="CD18" s="485" t="s">
        <v>1732</v>
      </c>
      <c r="CE18" s="503">
        <v>43412</v>
      </c>
      <c r="CF18" s="519"/>
      <c r="CG18" s="331"/>
      <c r="CH18" s="331"/>
      <c r="CI18" s="331"/>
      <c r="CJ18" s="494"/>
      <c r="CK18" s="342">
        <f t="shared" si="8"/>
        <v>0</v>
      </c>
      <c r="CL18" s="520"/>
      <c r="CM18" s="263"/>
      <c r="CN18" s="485" t="s">
        <v>1732</v>
      </c>
      <c r="CO18" s="503">
        <v>43412</v>
      </c>
      <c r="CP18" s="519"/>
      <c r="CQ18" s="331"/>
      <c r="CR18" s="331"/>
      <c r="CS18" s="331"/>
      <c r="CT18" s="494"/>
      <c r="CU18" s="342">
        <f t="shared" si="9"/>
        <v>0</v>
      </c>
      <c r="CV18" s="520"/>
      <c r="CW18" s="263"/>
      <c r="CX18" s="485" t="s">
        <v>1732</v>
      </c>
      <c r="CY18" s="503">
        <v>43412</v>
      </c>
      <c r="CZ18" s="519"/>
      <c r="DA18" s="331"/>
      <c r="DB18" s="331"/>
      <c r="DC18" s="331"/>
      <c r="DD18" s="494"/>
      <c r="DE18" s="342">
        <f t="shared" si="10"/>
        <v>0</v>
      </c>
      <c r="DF18" s="520"/>
      <c r="DG18" s="263"/>
      <c r="DH18" s="485" t="s">
        <v>1732</v>
      </c>
      <c r="DI18" s="503">
        <v>43412</v>
      </c>
      <c r="DJ18" s="519"/>
      <c r="DK18" s="331"/>
      <c r="DL18" s="331"/>
      <c r="DM18" s="331"/>
      <c r="DN18" s="494"/>
      <c r="DO18" s="342">
        <f t="shared" si="11"/>
        <v>0</v>
      </c>
      <c r="DP18" s="520"/>
      <c r="DQ18" s="263"/>
      <c r="DR18" s="485" t="s">
        <v>1732</v>
      </c>
      <c r="DS18" s="503">
        <v>43412</v>
      </c>
      <c r="DT18" s="519"/>
      <c r="DU18" s="331"/>
      <c r="DV18" s="331"/>
      <c r="DW18" s="331"/>
      <c r="DX18" s="494"/>
      <c r="DY18" s="342">
        <f t="shared" si="12"/>
        <v>0</v>
      </c>
      <c r="DZ18" s="520"/>
      <c r="EA18" s="263"/>
      <c r="EB18" s="485" t="s">
        <v>1732</v>
      </c>
      <c r="EC18" s="503">
        <v>43412</v>
      </c>
      <c r="ED18" s="519"/>
      <c r="EE18" s="331"/>
      <c r="EF18" s="331"/>
      <c r="EG18" s="331"/>
      <c r="EH18" s="494"/>
      <c r="EI18" s="342">
        <f t="shared" si="13"/>
        <v>0</v>
      </c>
      <c r="EJ18" s="520"/>
      <c r="EK18" s="263"/>
      <c r="EL18" s="485" t="s">
        <v>1732</v>
      </c>
      <c r="EM18" s="503">
        <v>43412</v>
      </c>
      <c r="EN18" s="519"/>
      <c r="EO18" s="331"/>
      <c r="EP18" s="331"/>
      <c r="EQ18" s="331"/>
      <c r="ER18" s="494"/>
      <c r="ES18" s="342">
        <f t="shared" si="14"/>
        <v>0</v>
      </c>
      <c r="ET18" s="520"/>
    </row>
    <row r="19" spans="2:150" x14ac:dyDescent="0.25">
      <c r="B19" s="485" t="s">
        <v>1733</v>
      </c>
      <c r="C19" s="503">
        <v>43413</v>
      </c>
      <c r="D19" s="535"/>
      <c r="E19" s="536"/>
      <c r="F19" s="536"/>
      <c r="G19" s="536"/>
      <c r="H19" s="537"/>
      <c r="I19" s="342">
        <f t="shared" si="0"/>
        <v>0</v>
      </c>
      <c r="J19" s="520"/>
      <c r="K19" s="263"/>
      <c r="L19" s="485" t="s">
        <v>1733</v>
      </c>
      <c r="M19" s="503">
        <v>43413</v>
      </c>
      <c r="N19" s="519"/>
      <c r="O19" s="331"/>
      <c r="P19" s="331"/>
      <c r="Q19" s="331"/>
      <c r="R19" s="494"/>
      <c r="S19" s="342">
        <f t="shared" si="1"/>
        <v>0</v>
      </c>
      <c r="T19" s="520"/>
      <c r="U19" s="263"/>
      <c r="V19" s="485" t="s">
        <v>1733</v>
      </c>
      <c r="W19" s="503">
        <v>43413</v>
      </c>
      <c r="X19" s="519"/>
      <c r="Y19" s="331"/>
      <c r="Z19" s="331"/>
      <c r="AA19" s="331"/>
      <c r="AB19" s="494"/>
      <c r="AC19" s="342">
        <f t="shared" si="2"/>
        <v>0</v>
      </c>
      <c r="AD19" s="520"/>
      <c r="AE19" s="263"/>
      <c r="AF19" s="485" t="s">
        <v>1733</v>
      </c>
      <c r="AG19" s="503">
        <v>43413</v>
      </c>
      <c r="AH19" s="519"/>
      <c r="AI19" s="331"/>
      <c r="AJ19" s="331"/>
      <c r="AK19" s="331"/>
      <c r="AL19" s="494"/>
      <c r="AM19" s="342">
        <f t="shared" si="3"/>
        <v>0</v>
      </c>
      <c r="AN19" s="520"/>
      <c r="AO19" s="263"/>
      <c r="AP19" s="485" t="s">
        <v>1733</v>
      </c>
      <c r="AQ19" s="503">
        <v>43413</v>
      </c>
      <c r="AR19" s="519"/>
      <c r="AS19" s="331"/>
      <c r="AT19" s="331"/>
      <c r="AU19" s="331"/>
      <c r="AV19" s="494"/>
      <c r="AW19" s="342">
        <f t="shared" si="4"/>
        <v>0</v>
      </c>
      <c r="AX19" s="520"/>
      <c r="AY19" s="263"/>
      <c r="AZ19" s="485" t="s">
        <v>1733</v>
      </c>
      <c r="BA19" s="503">
        <v>43413</v>
      </c>
      <c r="BB19" s="519"/>
      <c r="BC19" s="331"/>
      <c r="BD19" s="331"/>
      <c r="BE19" s="331"/>
      <c r="BF19" s="494"/>
      <c r="BG19" s="342">
        <f t="shared" si="5"/>
        <v>0</v>
      </c>
      <c r="BH19" s="520"/>
      <c r="BI19" s="263"/>
      <c r="BJ19" s="485" t="s">
        <v>1733</v>
      </c>
      <c r="BK19" s="503">
        <v>43413</v>
      </c>
      <c r="BL19" s="519"/>
      <c r="BM19" s="331"/>
      <c r="BN19" s="331"/>
      <c r="BO19" s="331"/>
      <c r="BP19" s="494"/>
      <c r="BQ19" s="342">
        <f t="shared" si="6"/>
        <v>0</v>
      </c>
      <c r="BR19" s="520"/>
      <c r="BS19" s="263"/>
      <c r="BT19" s="485" t="s">
        <v>1733</v>
      </c>
      <c r="BU19" s="503">
        <v>43413</v>
      </c>
      <c r="BV19" s="519"/>
      <c r="BW19" s="331"/>
      <c r="BX19" s="331"/>
      <c r="BY19" s="331"/>
      <c r="BZ19" s="494"/>
      <c r="CA19" s="342">
        <f t="shared" si="7"/>
        <v>0</v>
      </c>
      <c r="CB19" s="520"/>
      <c r="CC19" s="263"/>
      <c r="CD19" s="485" t="s">
        <v>1733</v>
      </c>
      <c r="CE19" s="503">
        <v>43413</v>
      </c>
      <c r="CF19" s="519"/>
      <c r="CG19" s="331"/>
      <c r="CH19" s="331"/>
      <c r="CI19" s="331"/>
      <c r="CJ19" s="494"/>
      <c r="CK19" s="342">
        <f t="shared" si="8"/>
        <v>0</v>
      </c>
      <c r="CL19" s="520"/>
      <c r="CM19" s="263"/>
      <c r="CN19" s="485" t="s">
        <v>1733</v>
      </c>
      <c r="CO19" s="503">
        <v>43413</v>
      </c>
      <c r="CP19" s="519"/>
      <c r="CQ19" s="331"/>
      <c r="CR19" s="331"/>
      <c r="CS19" s="331"/>
      <c r="CT19" s="494"/>
      <c r="CU19" s="342">
        <f t="shared" si="9"/>
        <v>0</v>
      </c>
      <c r="CV19" s="520"/>
      <c r="CW19" s="263"/>
      <c r="CX19" s="485" t="s">
        <v>1733</v>
      </c>
      <c r="CY19" s="503">
        <v>43413</v>
      </c>
      <c r="CZ19" s="519"/>
      <c r="DA19" s="331"/>
      <c r="DB19" s="331"/>
      <c r="DC19" s="331"/>
      <c r="DD19" s="494"/>
      <c r="DE19" s="342">
        <f t="shared" si="10"/>
        <v>0</v>
      </c>
      <c r="DF19" s="520"/>
      <c r="DG19" s="263"/>
      <c r="DH19" s="485" t="s">
        <v>1733</v>
      </c>
      <c r="DI19" s="503">
        <v>43413</v>
      </c>
      <c r="DJ19" s="519"/>
      <c r="DK19" s="331"/>
      <c r="DL19" s="331"/>
      <c r="DM19" s="331"/>
      <c r="DN19" s="494"/>
      <c r="DO19" s="342">
        <f t="shared" si="11"/>
        <v>0</v>
      </c>
      <c r="DP19" s="520"/>
      <c r="DQ19" s="263"/>
      <c r="DR19" s="485" t="s">
        <v>1733</v>
      </c>
      <c r="DS19" s="503">
        <v>43413</v>
      </c>
      <c r="DT19" s="519"/>
      <c r="DU19" s="331"/>
      <c r="DV19" s="331"/>
      <c r="DW19" s="331"/>
      <c r="DX19" s="494"/>
      <c r="DY19" s="342">
        <f t="shared" si="12"/>
        <v>0</v>
      </c>
      <c r="DZ19" s="520"/>
      <c r="EA19" s="263"/>
      <c r="EB19" s="485" t="s">
        <v>1733</v>
      </c>
      <c r="EC19" s="503">
        <v>43413</v>
      </c>
      <c r="ED19" s="519"/>
      <c r="EE19" s="331"/>
      <c r="EF19" s="331"/>
      <c r="EG19" s="331"/>
      <c r="EH19" s="494"/>
      <c r="EI19" s="342">
        <f t="shared" si="13"/>
        <v>0</v>
      </c>
      <c r="EJ19" s="520"/>
      <c r="EK19" s="263"/>
      <c r="EL19" s="485" t="s">
        <v>1733</v>
      </c>
      <c r="EM19" s="503">
        <v>43413</v>
      </c>
      <c r="EN19" s="519"/>
      <c r="EO19" s="331"/>
      <c r="EP19" s="331"/>
      <c r="EQ19" s="331"/>
      <c r="ER19" s="494"/>
      <c r="ES19" s="342">
        <f t="shared" si="14"/>
        <v>0</v>
      </c>
      <c r="ET19" s="520"/>
    </row>
    <row r="20" spans="2:150" x14ac:dyDescent="0.25">
      <c r="B20" s="485" t="s">
        <v>1734</v>
      </c>
      <c r="C20" s="503">
        <v>43414</v>
      </c>
      <c r="D20" s="535"/>
      <c r="E20" s="536"/>
      <c r="F20" s="536"/>
      <c r="G20" s="536"/>
      <c r="H20" s="537"/>
      <c r="I20" s="342">
        <f t="shared" si="0"/>
        <v>0</v>
      </c>
      <c r="J20" s="520"/>
      <c r="K20" s="263"/>
      <c r="L20" s="485" t="s">
        <v>1734</v>
      </c>
      <c r="M20" s="503">
        <v>43414</v>
      </c>
      <c r="N20" s="519"/>
      <c r="O20" s="331"/>
      <c r="P20" s="331"/>
      <c r="Q20" s="331"/>
      <c r="R20" s="494"/>
      <c r="S20" s="342">
        <f t="shared" si="1"/>
        <v>0</v>
      </c>
      <c r="T20" s="520"/>
      <c r="U20" s="263"/>
      <c r="V20" s="485" t="s">
        <v>1734</v>
      </c>
      <c r="W20" s="503">
        <v>43414</v>
      </c>
      <c r="X20" s="519"/>
      <c r="Y20" s="331"/>
      <c r="Z20" s="331"/>
      <c r="AA20" s="331"/>
      <c r="AB20" s="494"/>
      <c r="AC20" s="342">
        <f t="shared" si="2"/>
        <v>0</v>
      </c>
      <c r="AD20" s="520"/>
      <c r="AE20" s="263"/>
      <c r="AF20" s="485" t="s">
        <v>1734</v>
      </c>
      <c r="AG20" s="503">
        <v>43414</v>
      </c>
      <c r="AH20" s="519"/>
      <c r="AI20" s="331"/>
      <c r="AJ20" s="331"/>
      <c r="AK20" s="331"/>
      <c r="AL20" s="494"/>
      <c r="AM20" s="342">
        <f t="shared" si="3"/>
        <v>0</v>
      </c>
      <c r="AN20" s="520"/>
      <c r="AO20" s="263"/>
      <c r="AP20" s="485" t="s">
        <v>1734</v>
      </c>
      <c r="AQ20" s="503">
        <v>43414</v>
      </c>
      <c r="AR20" s="519"/>
      <c r="AS20" s="331"/>
      <c r="AT20" s="331"/>
      <c r="AU20" s="331"/>
      <c r="AV20" s="494"/>
      <c r="AW20" s="342">
        <f t="shared" si="4"/>
        <v>0</v>
      </c>
      <c r="AX20" s="520"/>
      <c r="AY20" s="263"/>
      <c r="AZ20" s="485" t="s">
        <v>1734</v>
      </c>
      <c r="BA20" s="503">
        <v>43414</v>
      </c>
      <c r="BB20" s="519"/>
      <c r="BC20" s="331"/>
      <c r="BD20" s="331"/>
      <c r="BE20" s="331"/>
      <c r="BF20" s="494"/>
      <c r="BG20" s="342">
        <f t="shared" si="5"/>
        <v>0</v>
      </c>
      <c r="BH20" s="520"/>
      <c r="BI20" s="263"/>
      <c r="BJ20" s="485" t="s">
        <v>1734</v>
      </c>
      <c r="BK20" s="503">
        <v>43414</v>
      </c>
      <c r="BL20" s="519"/>
      <c r="BM20" s="331"/>
      <c r="BN20" s="331"/>
      <c r="BO20" s="331"/>
      <c r="BP20" s="494"/>
      <c r="BQ20" s="342">
        <f t="shared" si="6"/>
        <v>0</v>
      </c>
      <c r="BR20" s="520"/>
      <c r="BS20" s="263"/>
      <c r="BT20" s="485" t="s">
        <v>1734</v>
      </c>
      <c r="BU20" s="503">
        <v>43414</v>
      </c>
      <c r="BV20" s="519"/>
      <c r="BW20" s="331"/>
      <c r="BX20" s="331"/>
      <c r="BY20" s="331"/>
      <c r="BZ20" s="494"/>
      <c r="CA20" s="342">
        <f t="shared" si="7"/>
        <v>0</v>
      </c>
      <c r="CB20" s="520"/>
      <c r="CC20" s="263"/>
      <c r="CD20" s="485" t="s">
        <v>1734</v>
      </c>
      <c r="CE20" s="503">
        <v>43414</v>
      </c>
      <c r="CF20" s="519"/>
      <c r="CG20" s="331"/>
      <c r="CH20" s="331"/>
      <c r="CI20" s="331"/>
      <c r="CJ20" s="494"/>
      <c r="CK20" s="342">
        <f t="shared" si="8"/>
        <v>0</v>
      </c>
      <c r="CL20" s="520"/>
      <c r="CM20" s="263"/>
      <c r="CN20" s="485" t="s">
        <v>1734</v>
      </c>
      <c r="CO20" s="503">
        <v>43414</v>
      </c>
      <c r="CP20" s="519"/>
      <c r="CQ20" s="331"/>
      <c r="CR20" s="331"/>
      <c r="CS20" s="331"/>
      <c r="CT20" s="494"/>
      <c r="CU20" s="342">
        <f t="shared" si="9"/>
        <v>0</v>
      </c>
      <c r="CV20" s="520"/>
      <c r="CW20" s="263"/>
      <c r="CX20" s="485" t="s">
        <v>1734</v>
      </c>
      <c r="CY20" s="503">
        <v>43414</v>
      </c>
      <c r="CZ20" s="519"/>
      <c r="DA20" s="331"/>
      <c r="DB20" s="331"/>
      <c r="DC20" s="331"/>
      <c r="DD20" s="494"/>
      <c r="DE20" s="342">
        <f t="shared" si="10"/>
        <v>0</v>
      </c>
      <c r="DF20" s="520"/>
      <c r="DG20" s="263"/>
      <c r="DH20" s="485" t="s">
        <v>1734</v>
      </c>
      <c r="DI20" s="503">
        <v>43414</v>
      </c>
      <c r="DJ20" s="519"/>
      <c r="DK20" s="331"/>
      <c r="DL20" s="331"/>
      <c r="DM20" s="331"/>
      <c r="DN20" s="494"/>
      <c r="DO20" s="342">
        <f t="shared" si="11"/>
        <v>0</v>
      </c>
      <c r="DP20" s="520"/>
      <c r="DQ20" s="263"/>
      <c r="DR20" s="485" t="s">
        <v>1734</v>
      </c>
      <c r="DS20" s="503">
        <v>43414</v>
      </c>
      <c r="DT20" s="519"/>
      <c r="DU20" s="331"/>
      <c r="DV20" s="331"/>
      <c r="DW20" s="331"/>
      <c r="DX20" s="494"/>
      <c r="DY20" s="342">
        <f t="shared" si="12"/>
        <v>0</v>
      </c>
      <c r="DZ20" s="520"/>
      <c r="EA20" s="263"/>
      <c r="EB20" s="485" t="s">
        <v>1734</v>
      </c>
      <c r="EC20" s="503">
        <v>43414</v>
      </c>
      <c r="ED20" s="519"/>
      <c r="EE20" s="331"/>
      <c r="EF20" s="331"/>
      <c r="EG20" s="331"/>
      <c r="EH20" s="494"/>
      <c r="EI20" s="342">
        <f t="shared" si="13"/>
        <v>0</v>
      </c>
      <c r="EJ20" s="520"/>
      <c r="EK20" s="263"/>
      <c r="EL20" s="485" t="s">
        <v>1734</v>
      </c>
      <c r="EM20" s="503">
        <v>43414</v>
      </c>
      <c r="EN20" s="519"/>
      <c r="EO20" s="331"/>
      <c r="EP20" s="331"/>
      <c r="EQ20" s="331"/>
      <c r="ER20" s="494"/>
      <c r="ES20" s="342">
        <f t="shared" si="14"/>
        <v>0</v>
      </c>
      <c r="ET20" s="520"/>
    </row>
    <row r="21" spans="2:150" x14ac:dyDescent="0.25">
      <c r="B21" s="486" t="s">
        <v>1728</v>
      </c>
      <c r="C21" s="512">
        <v>43415</v>
      </c>
      <c r="D21" s="535"/>
      <c r="E21" s="536"/>
      <c r="F21" s="536"/>
      <c r="G21" s="536"/>
      <c r="H21" s="537"/>
      <c r="I21" s="341">
        <f t="shared" si="0"/>
        <v>0</v>
      </c>
      <c r="J21" s="522"/>
      <c r="K21" s="263"/>
      <c r="L21" s="486" t="s">
        <v>1728</v>
      </c>
      <c r="M21" s="512">
        <v>43415</v>
      </c>
      <c r="N21" s="521"/>
      <c r="O21" s="330"/>
      <c r="P21" s="330"/>
      <c r="Q21" s="330"/>
      <c r="R21" s="495"/>
      <c r="S21" s="341">
        <f t="shared" si="1"/>
        <v>0</v>
      </c>
      <c r="T21" s="522"/>
      <c r="U21" s="263"/>
      <c r="V21" s="486" t="s">
        <v>1728</v>
      </c>
      <c r="W21" s="512">
        <v>43415</v>
      </c>
      <c r="X21" s="521"/>
      <c r="Y21" s="330"/>
      <c r="Z21" s="330"/>
      <c r="AA21" s="330"/>
      <c r="AB21" s="495"/>
      <c r="AC21" s="341">
        <f t="shared" si="2"/>
        <v>0</v>
      </c>
      <c r="AD21" s="522"/>
      <c r="AE21" s="263"/>
      <c r="AF21" s="486" t="s">
        <v>1728</v>
      </c>
      <c r="AG21" s="512">
        <v>43415</v>
      </c>
      <c r="AH21" s="521"/>
      <c r="AI21" s="330"/>
      <c r="AJ21" s="330"/>
      <c r="AK21" s="330"/>
      <c r="AL21" s="495"/>
      <c r="AM21" s="341">
        <f t="shared" si="3"/>
        <v>0</v>
      </c>
      <c r="AN21" s="522"/>
      <c r="AO21" s="263"/>
      <c r="AP21" s="486" t="s">
        <v>1728</v>
      </c>
      <c r="AQ21" s="512">
        <v>43415</v>
      </c>
      <c r="AR21" s="521"/>
      <c r="AS21" s="330"/>
      <c r="AT21" s="330"/>
      <c r="AU21" s="330"/>
      <c r="AV21" s="495"/>
      <c r="AW21" s="341">
        <f t="shared" si="4"/>
        <v>0</v>
      </c>
      <c r="AX21" s="522"/>
      <c r="AY21" s="263"/>
      <c r="AZ21" s="486" t="s">
        <v>1728</v>
      </c>
      <c r="BA21" s="512">
        <v>43415</v>
      </c>
      <c r="BB21" s="521"/>
      <c r="BC21" s="330"/>
      <c r="BD21" s="330"/>
      <c r="BE21" s="330"/>
      <c r="BF21" s="495"/>
      <c r="BG21" s="341">
        <f t="shared" si="5"/>
        <v>0</v>
      </c>
      <c r="BH21" s="522"/>
      <c r="BI21" s="263"/>
      <c r="BJ21" s="486" t="s">
        <v>1728</v>
      </c>
      <c r="BK21" s="512">
        <v>43415</v>
      </c>
      <c r="BL21" s="521"/>
      <c r="BM21" s="330"/>
      <c r="BN21" s="330"/>
      <c r="BO21" s="330"/>
      <c r="BP21" s="495"/>
      <c r="BQ21" s="341">
        <f t="shared" si="6"/>
        <v>0</v>
      </c>
      <c r="BR21" s="522"/>
      <c r="BS21" s="263"/>
      <c r="BT21" s="486" t="s">
        <v>1728</v>
      </c>
      <c r="BU21" s="512">
        <v>43415</v>
      </c>
      <c r="BV21" s="521"/>
      <c r="BW21" s="330"/>
      <c r="BX21" s="330"/>
      <c r="BY21" s="330"/>
      <c r="BZ21" s="495"/>
      <c r="CA21" s="341">
        <f t="shared" si="7"/>
        <v>0</v>
      </c>
      <c r="CB21" s="522"/>
      <c r="CC21" s="263"/>
      <c r="CD21" s="486" t="s">
        <v>1728</v>
      </c>
      <c r="CE21" s="512">
        <v>43415</v>
      </c>
      <c r="CF21" s="521"/>
      <c r="CG21" s="330"/>
      <c r="CH21" s="330"/>
      <c r="CI21" s="330"/>
      <c r="CJ21" s="495"/>
      <c r="CK21" s="341">
        <f t="shared" si="8"/>
        <v>0</v>
      </c>
      <c r="CL21" s="522"/>
      <c r="CM21" s="263"/>
      <c r="CN21" s="486" t="s">
        <v>1728</v>
      </c>
      <c r="CO21" s="512">
        <v>43415</v>
      </c>
      <c r="CP21" s="521"/>
      <c r="CQ21" s="330"/>
      <c r="CR21" s="330"/>
      <c r="CS21" s="330"/>
      <c r="CT21" s="495"/>
      <c r="CU21" s="341">
        <f t="shared" si="9"/>
        <v>0</v>
      </c>
      <c r="CV21" s="522"/>
      <c r="CW21" s="263"/>
      <c r="CX21" s="486" t="s">
        <v>1728</v>
      </c>
      <c r="CY21" s="512">
        <v>43415</v>
      </c>
      <c r="CZ21" s="521"/>
      <c r="DA21" s="330"/>
      <c r="DB21" s="330"/>
      <c r="DC21" s="330"/>
      <c r="DD21" s="495"/>
      <c r="DE21" s="341">
        <f t="shared" si="10"/>
        <v>0</v>
      </c>
      <c r="DF21" s="522"/>
      <c r="DG21" s="263"/>
      <c r="DH21" s="486" t="s">
        <v>1728</v>
      </c>
      <c r="DI21" s="512">
        <v>43415</v>
      </c>
      <c r="DJ21" s="521"/>
      <c r="DK21" s="330"/>
      <c r="DL21" s="330"/>
      <c r="DM21" s="330"/>
      <c r="DN21" s="495"/>
      <c r="DO21" s="341">
        <f t="shared" si="11"/>
        <v>0</v>
      </c>
      <c r="DP21" s="522"/>
      <c r="DQ21" s="263"/>
      <c r="DR21" s="486" t="s">
        <v>1728</v>
      </c>
      <c r="DS21" s="512">
        <v>43415</v>
      </c>
      <c r="DT21" s="521"/>
      <c r="DU21" s="330"/>
      <c r="DV21" s="330"/>
      <c r="DW21" s="330"/>
      <c r="DX21" s="495"/>
      <c r="DY21" s="341">
        <f t="shared" si="12"/>
        <v>0</v>
      </c>
      <c r="DZ21" s="522"/>
      <c r="EA21" s="263"/>
      <c r="EB21" s="486" t="s">
        <v>1728</v>
      </c>
      <c r="EC21" s="512">
        <v>43415</v>
      </c>
      <c r="ED21" s="521"/>
      <c r="EE21" s="330"/>
      <c r="EF21" s="330"/>
      <c r="EG21" s="330"/>
      <c r="EH21" s="495"/>
      <c r="EI21" s="341">
        <f t="shared" si="13"/>
        <v>0</v>
      </c>
      <c r="EJ21" s="522"/>
      <c r="EK21" s="263"/>
      <c r="EL21" s="486" t="s">
        <v>1728</v>
      </c>
      <c r="EM21" s="512">
        <v>43415</v>
      </c>
      <c r="EN21" s="521"/>
      <c r="EO21" s="330"/>
      <c r="EP21" s="330"/>
      <c r="EQ21" s="330"/>
      <c r="ER21" s="495"/>
      <c r="ES21" s="341">
        <f t="shared" si="14"/>
        <v>0</v>
      </c>
      <c r="ET21" s="522"/>
    </row>
    <row r="22" spans="2:150" x14ac:dyDescent="0.25">
      <c r="B22" s="485" t="s">
        <v>1729</v>
      </c>
      <c r="C22" s="503">
        <v>43416</v>
      </c>
      <c r="D22" s="535"/>
      <c r="E22" s="536"/>
      <c r="F22" s="536"/>
      <c r="G22" s="536"/>
      <c r="H22" s="537"/>
      <c r="I22" s="342">
        <f t="shared" si="0"/>
        <v>0</v>
      </c>
      <c r="J22" s="520"/>
      <c r="K22" s="263"/>
      <c r="L22" s="485" t="s">
        <v>1729</v>
      </c>
      <c r="M22" s="503">
        <v>43416</v>
      </c>
      <c r="N22" s="519"/>
      <c r="O22" s="331"/>
      <c r="P22" s="331"/>
      <c r="Q22" s="331"/>
      <c r="R22" s="494"/>
      <c r="S22" s="342">
        <f t="shared" si="1"/>
        <v>0</v>
      </c>
      <c r="T22" s="520"/>
      <c r="U22" s="263"/>
      <c r="V22" s="485" t="s">
        <v>1729</v>
      </c>
      <c r="W22" s="503">
        <v>43416</v>
      </c>
      <c r="X22" s="519"/>
      <c r="Y22" s="331"/>
      <c r="Z22" s="331"/>
      <c r="AA22" s="331"/>
      <c r="AB22" s="494"/>
      <c r="AC22" s="342">
        <f t="shared" si="2"/>
        <v>0</v>
      </c>
      <c r="AD22" s="520"/>
      <c r="AE22" s="263"/>
      <c r="AF22" s="485" t="s">
        <v>1729</v>
      </c>
      <c r="AG22" s="503">
        <v>43416</v>
      </c>
      <c r="AH22" s="519"/>
      <c r="AI22" s="331"/>
      <c r="AJ22" s="331"/>
      <c r="AK22" s="331"/>
      <c r="AL22" s="494"/>
      <c r="AM22" s="342">
        <f t="shared" si="3"/>
        <v>0</v>
      </c>
      <c r="AN22" s="520"/>
      <c r="AO22" s="263"/>
      <c r="AP22" s="485" t="s">
        <v>1729</v>
      </c>
      <c r="AQ22" s="503">
        <v>43416</v>
      </c>
      <c r="AR22" s="519"/>
      <c r="AS22" s="331"/>
      <c r="AT22" s="331"/>
      <c r="AU22" s="331"/>
      <c r="AV22" s="494"/>
      <c r="AW22" s="342">
        <f t="shared" si="4"/>
        <v>0</v>
      </c>
      <c r="AX22" s="520"/>
      <c r="AY22" s="263"/>
      <c r="AZ22" s="485" t="s">
        <v>1729</v>
      </c>
      <c r="BA22" s="503">
        <v>43416</v>
      </c>
      <c r="BB22" s="519"/>
      <c r="BC22" s="331"/>
      <c r="BD22" s="331"/>
      <c r="BE22" s="331"/>
      <c r="BF22" s="494"/>
      <c r="BG22" s="342">
        <f t="shared" si="5"/>
        <v>0</v>
      </c>
      <c r="BH22" s="520"/>
      <c r="BI22" s="263"/>
      <c r="BJ22" s="485" t="s">
        <v>1729</v>
      </c>
      <c r="BK22" s="503">
        <v>43416</v>
      </c>
      <c r="BL22" s="519"/>
      <c r="BM22" s="331"/>
      <c r="BN22" s="331"/>
      <c r="BO22" s="331"/>
      <c r="BP22" s="494"/>
      <c r="BQ22" s="342">
        <f t="shared" si="6"/>
        <v>0</v>
      </c>
      <c r="BR22" s="520"/>
      <c r="BS22" s="263"/>
      <c r="BT22" s="485" t="s">
        <v>1729</v>
      </c>
      <c r="BU22" s="503">
        <v>43416</v>
      </c>
      <c r="BV22" s="519"/>
      <c r="BW22" s="331"/>
      <c r="BX22" s="331"/>
      <c r="BY22" s="331"/>
      <c r="BZ22" s="494"/>
      <c r="CA22" s="342">
        <f t="shared" si="7"/>
        <v>0</v>
      </c>
      <c r="CB22" s="520"/>
      <c r="CC22" s="263"/>
      <c r="CD22" s="485" t="s">
        <v>1729</v>
      </c>
      <c r="CE22" s="503">
        <v>43416</v>
      </c>
      <c r="CF22" s="519"/>
      <c r="CG22" s="331"/>
      <c r="CH22" s="331"/>
      <c r="CI22" s="331"/>
      <c r="CJ22" s="494"/>
      <c r="CK22" s="342">
        <f t="shared" si="8"/>
        <v>0</v>
      </c>
      <c r="CL22" s="520"/>
      <c r="CM22" s="263"/>
      <c r="CN22" s="485" t="s">
        <v>1729</v>
      </c>
      <c r="CO22" s="503">
        <v>43416</v>
      </c>
      <c r="CP22" s="519"/>
      <c r="CQ22" s="331"/>
      <c r="CR22" s="331"/>
      <c r="CS22" s="331"/>
      <c r="CT22" s="494"/>
      <c r="CU22" s="342">
        <f t="shared" si="9"/>
        <v>0</v>
      </c>
      <c r="CV22" s="520"/>
      <c r="CW22" s="263"/>
      <c r="CX22" s="485" t="s">
        <v>1729</v>
      </c>
      <c r="CY22" s="503">
        <v>43416</v>
      </c>
      <c r="CZ22" s="519"/>
      <c r="DA22" s="331"/>
      <c r="DB22" s="331"/>
      <c r="DC22" s="331"/>
      <c r="DD22" s="494"/>
      <c r="DE22" s="342">
        <f t="shared" si="10"/>
        <v>0</v>
      </c>
      <c r="DF22" s="520"/>
      <c r="DG22" s="263"/>
      <c r="DH22" s="485" t="s">
        <v>1729</v>
      </c>
      <c r="DI22" s="503">
        <v>43416</v>
      </c>
      <c r="DJ22" s="519"/>
      <c r="DK22" s="331"/>
      <c r="DL22" s="331"/>
      <c r="DM22" s="331"/>
      <c r="DN22" s="494"/>
      <c r="DO22" s="342">
        <f t="shared" si="11"/>
        <v>0</v>
      </c>
      <c r="DP22" s="520"/>
      <c r="DQ22" s="263"/>
      <c r="DR22" s="485" t="s">
        <v>1729</v>
      </c>
      <c r="DS22" s="503">
        <v>43416</v>
      </c>
      <c r="DT22" s="519"/>
      <c r="DU22" s="331"/>
      <c r="DV22" s="331"/>
      <c r="DW22" s="331"/>
      <c r="DX22" s="494"/>
      <c r="DY22" s="342">
        <f t="shared" si="12"/>
        <v>0</v>
      </c>
      <c r="DZ22" s="520"/>
      <c r="EA22" s="263"/>
      <c r="EB22" s="485" t="s">
        <v>1729</v>
      </c>
      <c r="EC22" s="503">
        <v>43416</v>
      </c>
      <c r="ED22" s="519"/>
      <c r="EE22" s="331"/>
      <c r="EF22" s="331"/>
      <c r="EG22" s="331"/>
      <c r="EH22" s="494"/>
      <c r="EI22" s="342">
        <f t="shared" si="13"/>
        <v>0</v>
      </c>
      <c r="EJ22" s="520"/>
      <c r="EK22" s="263"/>
      <c r="EL22" s="485" t="s">
        <v>1729</v>
      </c>
      <c r="EM22" s="503">
        <v>43416</v>
      </c>
      <c r="EN22" s="519"/>
      <c r="EO22" s="331"/>
      <c r="EP22" s="331"/>
      <c r="EQ22" s="331"/>
      <c r="ER22" s="494"/>
      <c r="ES22" s="342">
        <f t="shared" si="14"/>
        <v>0</v>
      </c>
      <c r="ET22" s="520"/>
    </row>
    <row r="23" spans="2:150" x14ac:dyDescent="0.25">
      <c r="B23" s="485" t="s">
        <v>1730</v>
      </c>
      <c r="C23" s="503">
        <v>43417</v>
      </c>
      <c r="D23" s="535"/>
      <c r="E23" s="536"/>
      <c r="F23" s="536"/>
      <c r="G23" s="536"/>
      <c r="H23" s="537"/>
      <c r="I23" s="342">
        <f t="shared" si="0"/>
        <v>0</v>
      </c>
      <c r="J23" s="520"/>
      <c r="K23" s="263"/>
      <c r="L23" s="485" t="s">
        <v>1730</v>
      </c>
      <c r="M23" s="503">
        <v>43417</v>
      </c>
      <c r="N23" s="519"/>
      <c r="O23" s="331"/>
      <c r="P23" s="331"/>
      <c r="Q23" s="331"/>
      <c r="R23" s="494"/>
      <c r="S23" s="342">
        <f t="shared" si="1"/>
        <v>0</v>
      </c>
      <c r="T23" s="520"/>
      <c r="U23" s="263"/>
      <c r="V23" s="485" t="s">
        <v>1730</v>
      </c>
      <c r="W23" s="503">
        <v>43417</v>
      </c>
      <c r="X23" s="519"/>
      <c r="Y23" s="331"/>
      <c r="Z23" s="331"/>
      <c r="AA23" s="331"/>
      <c r="AB23" s="494"/>
      <c r="AC23" s="342">
        <f t="shared" si="2"/>
        <v>0</v>
      </c>
      <c r="AD23" s="520"/>
      <c r="AE23" s="263"/>
      <c r="AF23" s="485" t="s">
        <v>1730</v>
      </c>
      <c r="AG23" s="503">
        <v>43417</v>
      </c>
      <c r="AH23" s="519"/>
      <c r="AI23" s="331"/>
      <c r="AJ23" s="331"/>
      <c r="AK23" s="331"/>
      <c r="AL23" s="494"/>
      <c r="AM23" s="342">
        <f t="shared" si="3"/>
        <v>0</v>
      </c>
      <c r="AN23" s="520"/>
      <c r="AO23" s="263"/>
      <c r="AP23" s="485" t="s">
        <v>1730</v>
      </c>
      <c r="AQ23" s="503">
        <v>43417</v>
      </c>
      <c r="AR23" s="519"/>
      <c r="AS23" s="331"/>
      <c r="AT23" s="331"/>
      <c r="AU23" s="331"/>
      <c r="AV23" s="494"/>
      <c r="AW23" s="342">
        <f t="shared" si="4"/>
        <v>0</v>
      </c>
      <c r="AX23" s="520"/>
      <c r="AY23" s="263"/>
      <c r="AZ23" s="485" t="s">
        <v>1730</v>
      </c>
      <c r="BA23" s="503">
        <v>43417</v>
      </c>
      <c r="BB23" s="519"/>
      <c r="BC23" s="331"/>
      <c r="BD23" s="331"/>
      <c r="BE23" s="331"/>
      <c r="BF23" s="494"/>
      <c r="BG23" s="342">
        <f t="shared" si="5"/>
        <v>0</v>
      </c>
      <c r="BH23" s="520"/>
      <c r="BI23" s="263"/>
      <c r="BJ23" s="485" t="s">
        <v>1730</v>
      </c>
      <c r="BK23" s="503">
        <v>43417</v>
      </c>
      <c r="BL23" s="519"/>
      <c r="BM23" s="331"/>
      <c r="BN23" s="331"/>
      <c r="BO23" s="331"/>
      <c r="BP23" s="494"/>
      <c r="BQ23" s="342">
        <f t="shared" si="6"/>
        <v>0</v>
      </c>
      <c r="BR23" s="520"/>
      <c r="BS23" s="263"/>
      <c r="BT23" s="485" t="s">
        <v>1730</v>
      </c>
      <c r="BU23" s="503">
        <v>43417</v>
      </c>
      <c r="BV23" s="519"/>
      <c r="BW23" s="331"/>
      <c r="BX23" s="331"/>
      <c r="BY23" s="331"/>
      <c r="BZ23" s="494"/>
      <c r="CA23" s="342">
        <f t="shared" si="7"/>
        <v>0</v>
      </c>
      <c r="CB23" s="520"/>
      <c r="CC23" s="263"/>
      <c r="CD23" s="485" t="s">
        <v>1730</v>
      </c>
      <c r="CE23" s="503">
        <v>43417</v>
      </c>
      <c r="CF23" s="519"/>
      <c r="CG23" s="331"/>
      <c r="CH23" s="331"/>
      <c r="CI23" s="331"/>
      <c r="CJ23" s="494"/>
      <c r="CK23" s="342">
        <f t="shared" si="8"/>
        <v>0</v>
      </c>
      <c r="CL23" s="520"/>
      <c r="CM23" s="263"/>
      <c r="CN23" s="485" t="s">
        <v>1730</v>
      </c>
      <c r="CO23" s="503">
        <v>43417</v>
      </c>
      <c r="CP23" s="519"/>
      <c r="CQ23" s="331"/>
      <c r="CR23" s="331"/>
      <c r="CS23" s="331"/>
      <c r="CT23" s="494"/>
      <c r="CU23" s="342">
        <f t="shared" si="9"/>
        <v>0</v>
      </c>
      <c r="CV23" s="520"/>
      <c r="CW23" s="263"/>
      <c r="CX23" s="485" t="s">
        <v>1730</v>
      </c>
      <c r="CY23" s="503">
        <v>43417</v>
      </c>
      <c r="CZ23" s="519"/>
      <c r="DA23" s="331"/>
      <c r="DB23" s="331"/>
      <c r="DC23" s="331"/>
      <c r="DD23" s="494"/>
      <c r="DE23" s="342">
        <f t="shared" si="10"/>
        <v>0</v>
      </c>
      <c r="DF23" s="520"/>
      <c r="DG23" s="263"/>
      <c r="DH23" s="485" t="s">
        <v>1730</v>
      </c>
      <c r="DI23" s="503">
        <v>43417</v>
      </c>
      <c r="DJ23" s="519"/>
      <c r="DK23" s="331"/>
      <c r="DL23" s="331"/>
      <c r="DM23" s="331"/>
      <c r="DN23" s="494"/>
      <c r="DO23" s="342">
        <f t="shared" si="11"/>
        <v>0</v>
      </c>
      <c r="DP23" s="520"/>
      <c r="DQ23" s="263"/>
      <c r="DR23" s="485" t="s">
        <v>1730</v>
      </c>
      <c r="DS23" s="503">
        <v>43417</v>
      </c>
      <c r="DT23" s="519"/>
      <c r="DU23" s="331"/>
      <c r="DV23" s="331"/>
      <c r="DW23" s="331"/>
      <c r="DX23" s="494"/>
      <c r="DY23" s="342">
        <f t="shared" si="12"/>
        <v>0</v>
      </c>
      <c r="DZ23" s="520"/>
      <c r="EA23" s="263"/>
      <c r="EB23" s="485" t="s">
        <v>1730</v>
      </c>
      <c r="EC23" s="503">
        <v>43417</v>
      </c>
      <c r="ED23" s="519"/>
      <c r="EE23" s="331"/>
      <c r="EF23" s="331"/>
      <c r="EG23" s="331"/>
      <c r="EH23" s="494"/>
      <c r="EI23" s="342">
        <f t="shared" si="13"/>
        <v>0</v>
      </c>
      <c r="EJ23" s="520"/>
      <c r="EK23" s="263"/>
      <c r="EL23" s="485" t="s">
        <v>1730</v>
      </c>
      <c r="EM23" s="503">
        <v>43417</v>
      </c>
      <c r="EN23" s="519"/>
      <c r="EO23" s="331"/>
      <c r="EP23" s="331"/>
      <c r="EQ23" s="331"/>
      <c r="ER23" s="494"/>
      <c r="ES23" s="342">
        <f t="shared" si="14"/>
        <v>0</v>
      </c>
      <c r="ET23" s="520"/>
    </row>
    <row r="24" spans="2:150" x14ac:dyDescent="0.25">
      <c r="B24" s="485" t="s">
        <v>1731</v>
      </c>
      <c r="C24" s="503">
        <v>43418</v>
      </c>
      <c r="D24" s="535"/>
      <c r="E24" s="536"/>
      <c r="F24" s="536"/>
      <c r="G24" s="536"/>
      <c r="H24" s="537"/>
      <c r="I24" s="342">
        <f t="shared" si="0"/>
        <v>0</v>
      </c>
      <c r="J24" s="520"/>
      <c r="K24" s="263"/>
      <c r="L24" s="485" t="s">
        <v>1731</v>
      </c>
      <c r="M24" s="503">
        <v>43418</v>
      </c>
      <c r="N24" s="519"/>
      <c r="O24" s="331"/>
      <c r="P24" s="331"/>
      <c r="Q24" s="331"/>
      <c r="R24" s="494"/>
      <c r="S24" s="342">
        <f t="shared" si="1"/>
        <v>0</v>
      </c>
      <c r="T24" s="520"/>
      <c r="U24" s="263"/>
      <c r="V24" s="485" t="s">
        <v>1731</v>
      </c>
      <c r="W24" s="503">
        <v>43418</v>
      </c>
      <c r="X24" s="519"/>
      <c r="Y24" s="331"/>
      <c r="Z24" s="331"/>
      <c r="AA24" s="331"/>
      <c r="AB24" s="494"/>
      <c r="AC24" s="342">
        <f t="shared" si="2"/>
        <v>0</v>
      </c>
      <c r="AD24" s="520"/>
      <c r="AE24" s="263"/>
      <c r="AF24" s="485" t="s">
        <v>1731</v>
      </c>
      <c r="AG24" s="503">
        <v>43418</v>
      </c>
      <c r="AH24" s="519"/>
      <c r="AI24" s="331"/>
      <c r="AJ24" s="331"/>
      <c r="AK24" s="331"/>
      <c r="AL24" s="494"/>
      <c r="AM24" s="342">
        <f t="shared" si="3"/>
        <v>0</v>
      </c>
      <c r="AN24" s="520"/>
      <c r="AO24" s="263"/>
      <c r="AP24" s="485" t="s">
        <v>1731</v>
      </c>
      <c r="AQ24" s="503">
        <v>43418</v>
      </c>
      <c r="AR24" s="519"/>
      <c r="AS24" s="331"/>
      <c r="AT24" s="331"/>
      <c r="AU24" s="331"/>
      <c r="AV24" s="494"/>
      <c r="AW24" s="342">
        <f t="shared" si="4"/>
        <v>0</v>
      </c>
      <c r="AX24" s="520"/>
      <c r="AY24" s="263"/>
      <c r="AZ24" s="485" t="s">
        <v>1731</v>
      </c>
      <c r="BA24" s="503">
        <v>43418</v>
      </c>
      <c r="BB24" s="519"/>
      <c r="BC24" s="331"/>
      <c r="BD24" s="331"/>
      <c r="BE24" s="331"/>
      <c r="BF24" s="494"/>
      <c r="BG24" s="342">
        <f t="shared" si="5"/>
        <v>0</v>
      </c>
      <c r="BH24" s="520"/>
      <c r="BI24" s="263"/>
      <c r="BJ24" s="485" t="s">
        <v>1731</v>
      </c>
      <c r="BK24" s="503">
        <v>43418</v>
      </c>
      <c r="BL24" s="519"/>
      <c r="BM24" s="331"/>
      <c r="BN24" s="331"/>
      <c r="BO24" s="331"/>
      <c r="BP24" s="494"/>
      <c r="BQ24" s="342">
        <f t="shared" si="6"/>
        <v>0</v>
      </c>
      <c r="BR24" s="520"/>
      <c r="BS24" s="263"/>
      <c r="BT24" s="485" t="s">
        <v>1731</v>
      </c>
      <c r="BU24" s="503">
        <v>43418</v>
      </c>
      <c r="BV24" s="519"/>
      <c r="BW24" s="331"/>
      <c r="BX24" s="331"/>
      <c r="BY24" s="331"/>
      <c r="BZ24" s="494"/>
      <c r="CA24" s="342">
        <f t="shared" si="7"/>
        <v>0</v>
      </c>
      <c r="CB24" s="520"/>
      <c r="CC24" s="263"/>
      <c r="CD24" s="485" t="s">
        <v>1731</v>
      </c>
      <c r="CE24" s="503">
        <v>43418</v>
      </c>
      <c r="CF24" s="519"/>
      <c r="CG24" s="331"/>
      <c r="CH24" s="331"/>
      <c r="CI24" s="331"/>
      <c r="CJ24" s="494"/>
      <c r="CK24" s="342">
        <f t="shared" si="8"/>
        <v>0</v>
      </c>
      <c r="CL24" s="520"/>
      <c r="CM24" s="263"/>
      <c r="CN24" s="485" t="s">
        <v>1731</v>
      </c>
      <c r="CO24" s="503">
        <v>43418</v>
      </c>
      <c r="CP24" s="519"/>
      <c r="CQ24" s="331"/>
      <c r="CR24" s="331"/>
      <c r="CS24" s="331"/>
      <c r="CT24" s="494"/>
      <c r="CU24" s="342">
        <f t="shared" si="9"/>
        <v>0</v>
      </c>
      <c r="CV24" s="520"/>
      <c r="CW24" s="263"/>
      <c r="CX24" s="485" t="s">
        <v>1731</v>
      </c>
      <c r="CY24" s="503">
        <v>43418</v>
      </c>
      <c r="CZ24" s="519"/>
      <c r="DA24" s="331"/>
      <c r="DB24" s="331"/>
      <c r="DC24" s="331"/>
      <c r="DD24" s="494"/>
      <c r="DE24" s="342">
        <f t="shared" si="10"/>
        <v>0</v>
      </c>
      <c r="DF24" s="520"/>
      <c r="DG24" s="263"/>
      <c r="DH24" s="485" t="s">
        <v>1731</v>
      </c>
      <c r="DI24" s="503">
        <v>43418</v>
      </c>
      <c r="DJ24" s="519"/>
      <c r="DK24" s="331"/>
      <c r="DL24" s="331"/>
      <c r="DM24" s="331"/>
      <c r="DN24" s="494"/>
      <c r="DO24" s="342">
        <f t="shared" si="11"/>
        <v>0</v>
      </c>
      <c r="DP24" s="520"/>
      <c r="DQ24" s="263"/>
      <c r="DR24" s="485" t="s">
        <v>1731</v>
      </c>
      <c r="DS24" s="503">
        <v>43418</v>
      </c>
      <c r="DT24" s="519"/>
      <c r="DU24" s="331"/>
      <c r="DV24" s="331"/>
      <c r="DW24" s="331"/>
      <c r="DX24" s="494"/>
      <c r="DY24" s="342">
        <f t="shared" si="12"/>
        <v>0</v>
      </c>
      <c r="DZ24" s="520"/>
      <c r="EA24" s="263"/>
      <c r="EB24" s="485" t="s">
        <v>1731</v>
      </c>
      <c r="EC24" s="503">
        <v>43418</v>
      </c>
      <c r="ED24" s="519"/>
      <c r="EE24" s="331"/>
      <c r="EF24" s="331"/>
      <c r="EG24" s="331"/>
      <c r="EH24" s="494"/>
      <c r="EI24" s="342">
        <f t="shared" si="13"/>
        <v>0</v>
      </c>
      <c r="EJ24" s="520"/>
      <c r="EK24" s="263"/>
      <c r="EL24" s="485" t="s">
        <v>1731</v>
      </c>
      <c r="EM24" s="503">
        <v>43418</v>
      </c>
      <c r="EN24" s="519"/>
      <c r="EO24" s="331"/>
      <c r="EP24" s="331"/>
      <c r="EQ24" s="331"/>
      <c r="ER24" s="494"/>
      <c r="ES24" s="342">
        <f t="shared" si="14"/>
        <v>0</v>
      </c>
      <c r="ET24" s="520"/>
    </row>
    <row r="25" spans="2:150" x14ac:dyDescent="0.25">
      <c r="B25" s="485" t="s">
        <v>1732</v>
      </c>
      <c r="C25" s="503">
        <v>43419</v>
      </c>
      <c r="D25" s="535"/>
      <c r="E25" s="536"/>
      <c r="F25" s="536"/>
      <c r="G25" s="536"/>
      <c r="H25" s="537"/>
      <c r="I25" s="342">
        <f t="shared" si="0"/>
        <v>0</v>
      </c>
      <c r="J25" s="520"/>
      <c r="K25" s="263"/>
      <c r="L25" s="485" t="s">
        <v>1732</v>
      </c>
      <c r="M25" s="503">
        <v>43419</v>
      </c>
      <c r="N25" s="519"/>
      <c r="O25" s="331"/>
      <c r="P25" s="331"/>
      <c r="Q25" s="331"/>
      <c r="R25" s="494"/>
      <c r="S25" s="342">
        <f t="shared" si="1"/>
        <v>0</v>
      </c>
      <c r="T25" s="520"/>
      <c r="U25" s="263"/>
      <c r="V25" s="485" t="s">
        <v>1732</v>
      </c>
      <c r="W25" s="503">
        <v>43419</v>
      </c>
      <c r="X25" s="519"/>
      <c r="Y25" s="331"/>
      <c r="Z25" s="331"/>
      <c r="AA25" s="331"/>
      <c r="AB25" s="494"/>
      <c r="AC25" s="342">
        <f t="shared" si="2"/>
        <v>0</v>
      </c>
      <c r="AD25" s="520"/>
      <c r="AE25" s="263"/>
      <c r="AF25" s="485" t="s">
        <v>1732</v>
      </c>
      <c r="AG25" s="503">
        <v>43419</v>
      </c>
      <c r="AH25" s="519"/>
      <c r="AI25" s="331"/>
      <c r="AJ25" s="331"/>
      <c r="AK25" s="331"/>
      <c r="AL25" s="494"/>
      <c r="AM25" s="342">
        <f t="shared" si="3"/>
        <v>0</v>
      </c>
      <c r="AN25" s="520"/>
      <c r="AO25" s="263"/>
      <c r="AP25" s="485" t="s">
        <v>1732</v>
      </c>
      <c r="AQ25" s="503">
        <v>43419</v>
      </c>
      <c r="AR25" s="519"/>
      <c r="AS25" s="331"/>
      <c r="AT25" s="331"/>
      <c r="AU25" s="331"/>
      <c r="AV25" s="494"/>
      <c r="AW25" s="342">
        <f t="shared" si="4"/>
        <v>0</v>
      </c>
      <c r="AX25" s="520"/>
      <c r="AY25" s="263"/>
      <c r="AZ25" s="485" t="s">
        <v>1732</v>
      </c>
      <c r="BA25" s="503">
        <v>43419</v>
      </c>
      <c r="BB25" s="519"/>
      <c r="BC25" s="331"/>
      <c r="BD25" s="331"/>
      <c r="BE25" s="331"/>
      <c r="BF25" s="494"/>
      <c r="BG25" s="342">
        <f t="shared" si="5"/>
        <v>0</v>
      </c>
      <c r="BH25" s="520"/>
      <c r="BI25" s="263"/>
      <c r="BJ25" s="485" t="s">
        <v>1732</v>
      </c>
      <c r="BK25" s="503">
        <v>43419</v>
      </c>
      <c r="BL25" s="519"/>
      <c r="BM25" s="331"/>
      <c r="BN25" s="331"/>
      <c r="BO25" s="331"/>
      <c r="BP25" s="494"/>
      <c r="BQ25" s="342">
        <f t="shared" si="6"/>
        <v>0</v>
      </c>
      <c r="BR25" s="520"/>
      <c r="BS25" s="263"/>
      <c r="BT25" s="485" t="s">
        <v>1732</v>
      </c>
      <c r="BU25" s="503">
        <v>43419</v>
      </c>
      <c r="BV25" s="519"/>
      <c r="BW25" s="331"/>
      <c r="BX25" s="331"/>
      <c r="BY25" s="331"/>
      <c r="BZ25" s="494"/>
      <c r="CA25" s="342">
        <f t="shared" si="7"/>
        <v>0</v>
      </c>
      <c r="CB25" s="520"/>
      <c r="CC25" s="263"/>
      <c r="CD25" s="485" t="s">
        <v>1732</v>
      </c>
      <c r="CE25" s="503">
        <v>43419</v>
      </c>
      <c r="CF25" s="519"/>
      <c r="CG25" s="331"/>
      <c r="CH25" s="331"/>
      <c r="CI25" s="331"/>
      <c r="CJ25" s="494"/>
      <c r="CK25" s="342">
        <f t="shared" si="8"/>
        <v>0</v>
      </c>
      <c r="CL25" s="520"/>
      <c r="CM25" s="263"/>
      <c r="CN25" s="485" t="s">
        <v>1732</v>
      </c>
      <c r="CO25" s="503">
        <v>43419</v>
      </c>
      <c r="CP25" s="519"/>
      <c r="CQ25" s="331"/>
      <c r="CR25" s="331"/>
      <c r="CS25" s="331"/>
      <c r="CT25" s="494"/>
      <c r="CU25" s="342">
        <f t="shared" si="9"/>
        <v>0</v>
      </c>
      <c r="CV25" s="520"/>
      <c r="CW25" s="263"/>
      <c r="CX25" s="485" t="s">
        <v>1732</v>
      </c>
      <c r="CY25" s="503">
        <v>43419</v>
      </c>
      <c r="CZ25" s="519"/>
      <c r="DA25" s="331"/>
      <c r="DB25" s="331"/>
      <c r="DC25" s="331"/>
      <c r="DD25" s="494"/>
      <c r="DE25" s="342">
        <f t="shared" si="10"/>
        <v>0</v>
      </c>
      <c r="DF25" s="520"/>
      <c r="DG25" s="263"/>
      <c r="DH25" s="485" t="s">
        <v>1732</v>
      </c>
      <c r="DI25" s="503">
        <v>43419</v>
      </c>
      <c r="DJ25" s="519"/>
      <c r="DK25" s="331"/>
      <c r="DL25" s="331"/>
      <c r="DM25" s="331"/>
      <c r="DN25" s="494"/>
      <c r="DO25" s="342">
        <f t="shared" si="11"/>
        <v>0</v>
      </c>
      <c r="DP25" s="520"/>
      <c r="DQ25" s="263"/>
      <c r="DR25" s="485" t="s">
        <v>1732</v>
      </c>
      <c r="DS25" s="503">
        <v>43419</v>
      </c>
      <c r="DT25" s="519"/>
      <c r="DU25" s="331"/>
      <c r="DV25" s="331"/>
      <c r="DW25" s="331"/>
      <c r="DX25" s="494"/>
      <c r="DY25" s="342">
        <f t="shared" si="12"/>
        <v>0</v>
      </c>
      <c r="DZ25" s="520"/>
      <c r="EA25" s="263"/>
      <c r="EB25" s="485" t="s">
        <v>1732</v>
      </c>
      <c r="EC25" s="503">
        <v>43419</v>
      </c>
      <c r="ED25" s="519"/>
      <c r="EE25" s="331"/>
      <c r="EF25" s="331"/>
      <c r="EG25" s="331"/>
      <c r="EH25" s="494"/>
      <c r="EI25" s="342">
        <f t="shared" si="13"/>
        <v>0</v>
      </c>
      <c r="EJ25" s="520"/>
      <c r="EK25" s="263"/>
      <c r="EL25" s="485" t="s">
        <v>1732</v>
      </c>
      <c r="EM25" s="503">
        <v>43419</v>
      </c>
      <c r="EN25" s="519"/>
      <c r="EO25" s="331"/>
      <c r="EP25" s="331"/>
      <c r="EQ25" s="331"/>
      <c r="ER25" s="494"/>
      <c r="ES25" s="342">
        <f t="shared" si="14"/>
        <v>0</v>
      </c>
      <c r="ET25" s="520"/>
    </row>
    <row r="26" spans="2:150" x14ac:dyDescent="0.25">
      <c r="B26" s="485" t="s">
        <v>1733</v>
      </c>
      <c r="C26" s="503">
        <v>43420</v>
      </c>
      <c r="D26" s="535"/>
      <c r="E26" s="536"/>
      <c r="F26" s="536"/>
      <c r="G26" s="536"/>
      <c r="H26" s="537"/>
      <c r="I26" s="342">
        <f t="shared" si="0"/>
        <v>0</v>
      </c>
      <c r="J26" s="520"/>
      <c r="K26" s="263"/>
      <c r="L26" s="485" t="s">
        <v>1733</v>
      </c>
      <c r="M26" s="503">
        <v>43420</v>
      </c>
      <c r="N26" s="519"/>
      <c r="O26" s="331"/>
      <c r="P26" s="331"/>
      <c r="Q26" s="331"/>
      <c r="R26" s="494"/>
      <c r="S26" s="342">
        <f t="shared" si="1"/>
        <v>0</v>
      </c>
      <c r="T26" s="520"/>
      <c r="U26" s="263"/>
      <c r="V26" s="485" t="s">
        <v>1733</v>
      </c>
      <c r="W26" s="503">
        <v>43420</v>
      </c>
      <c r="X26" s="519"/>
      <c r="Y26" s="331"/>
      <c r="Z26" s="331"/>
      <c r="AA26" s="331"/>
      <c r="AB26" s="494"/>
      <c r="AC26" s="342">
        <f t="shared" si="2"/>
        <v>0</v>
      </c>
      <c r="AD26" s="520"/>
      <c r="AE26" s="263"/>
      <c r="AF26" s="485" t="s">
        <v>1733</v>
      </c>
      <c r="AG26" s="503">
        <v>43420</v>
      </c>
      <c r="AH26" s="519"/>
      <c r="AI26" s="331"/>
      <c r="AJ26" s="331"/>
      <c r="AK26" s="331"/>
      <c r="AL26" s="494"/>
      <c r="AM26" s="342">
        <f t="shared" si="3"/>
        <v>0</v>
      </c>
      <c r="AN26" s="520"/>
      <c r="AO26" s="263"/>
      <c r="AP26" s="485" t="s">
        <v>1733</v>
      </c>
      <c r="AQ26" s="503">
        <v>43420</v>
      </c>
      <c r="AR26" s="519"/>
      <c r="AS26" s="331"/>
      <c r="AT26" s="331"/>
      <c r="AU26" s="331"/>
      <c r="AV26" s="494"/>
      <c r="AW26" s="342">
        <f t="shared" si="4"/>
        <v>0</v>
      </c>
      <c r="AX26" s="520"/>
      <c r="AY26" s="263"/>
      <c r="AZ26" s="485" t="s">
        <v>1733</v>
      </c>
      <c r="BA26" s="503">
        <v>43420</v>
      </c>
      <c r="BB26" s="519"/>
      <c r="BC26" s="331"/>
      <c r="BD26" s="331"/>
      <c r="BE26" s="331"/>
      <c r="BF26" s="494"/>
      <c r="BG26" s="342">
        <f t="shared" si="5"/>
        <v>0</v>
      </c>
      <c r="BH26" s="520"/>
      <c r="BI26" s="263"/>
      <c r="BJ26" s="485" t="s">
        <v>1733</v>
      </c>
      <c r="BK26" s="503">
        <v>43420</v>
      </c>
      <c r="BL26" s="519"/>
      <c r="BM26" s="331"/>
      <c r="BN26" s="331"/>
      <c r="BO26" s="331"/>
      <c r="BP26" s="494"/>
      <c r="BQ26" s="342">
        <f t="shared" si="6"/>
        <v>0</v>
      </c>
      <c r="BR26" s="520"/>
      <c r="BS26" s="263"/>
      <c r="BT26" s="485" t="s">
        <v>1733</v>
      </c>
      <c r="BU26" s="503">
        <v>43420</v>
      </c>
      <c r="BV26" s="519"/>
      <c r="BW26" s="331"/>
      <c r="BX26" s="331"/>
      <c r="BY26" s="331"/>
      <c r="BZ26" s="494"/>
      <c r="CA26" s="342">
        <f t="shared" si="7"/>
        <v>0</v>
      </c>
      <c r="CB26" s="520"/>
      <c r="CC26" s="263"/>
      <c r="CD26" s="485" t="s">
        <v>1733</v>
      </c>
      <c r="CE26" s="503">
        <v>43420</v>
      </c>
      <c r="CF26" s="519"/>
      <c r="CG26" s="331"/>
      <c r="CH26" s="331"/>
      <c r="CI26" s="331"/>
      <c r="CJ26" s="494"/>
      <c r="CK26" s="342">
        <f t="shared" si="8"/>
        <v>0</v>
      </c>
      <c r="CL26" s="520"/>
      <c r="CM26" s="263"/>
      <c r="CN26" s="485" t="s">
        <v>1733</v>
      </c>
      <c r="CO26" s="503">
        <v>43420</v>
      </c>
      <c r="CP26" s="519"/>
      <c r="CQ26" s="331"/>
      <c r="CR26" s="331"/>
      <c r="CS26" s="331"/>
      <c r="CT26" s="494"/>
      <c r="CU26" s="342">
        <f t="shared" si="9"/>
        <v>0</v>
      </c>
      <c r="CV26" s="520"/>
      <c r="CW26" s="263"/>
      <c r="CX26" s="485" t="s">
        <v>1733</v>
      </c>
      <c r="CY26" s="503">
        <v>43420</v>
      </c>
      <c r="CZ26" s="519"/>
      <c r="DA26" s="331"/>
      <c r="DB26" s="331"/>
      <c r="DC26" s="331"/>
      <c r="DD26" s="494"/>
      <c r="DE26" s="342">
        <f t="shared" si="10"/>
        <v>0</v>
      </c>
      <c r="DF26" s="520"/>
      <c r="DG26" s="263"/>
      <c r="DH26" s="485" t="s">
        <v>1733</v>
      </c>
      <c r="DI26" s="503">
        <v>43420</v>
      </c>
      <c r="DJ26" s="519"/>
      <c r="DK26" s="331"/>
      <c r="DL26" s="331"/>
      <c r="DM26" s="331"/>
      <c r="DN26" s="494"/>
      <c r="DO26" s="342">
        <f t="shared" si="11"/>
        <v>0</v>
      </c>
      <c r="DP26" s="520"/>
      <c r="DQ26" s="263"/>
      <c r="DR26" s="485" t="s">
        <v>1733</v>
      </c>
      <c r="DS26" s="503">
        <v>43420</v>
      </c>
      <c r="DT26" s="519"/>
      <c r="DU26" s="331"/>
      <c r="DV26" s="331"/>
      <c r="DW26" s="331"/>
      <c r="DX26" s="494"/>
      <c r="DY26" s="342">
        <f t="shared" si="12"/>
        <v>0</v>
      </c>
      <c r="DZ26" s="520"/>
      <c r="EA26" s="263"/>
      <c r="EB26" s="485" t="s">
        <v>1733</v>
      </c>
      <c r="EC26" s="503">
        <v>43420</v>
      </c>
      <c r="ED26" s="519"/>
      <c r="EE26" s="331"/>
      <c r="EF26" s="331"/>
      <c r="EG26" s="331"/>
      <c r="EH26" s="494"/>
      <c r="EI26" s="342">
        <f t="shared" si="13"/>
        <v>0</v>
      </c>
      <c r="EJ26" s="520"/>
      <c r="EK26" s="263"/>
      <c r="EL26" s="485" t="s">
        <v>1733</v>
      </c>
      <c r="EM26" s="503">
        <v>43420</v>
      </c>
      <c r="EN26" s="519"/>
      <c r="EO26" s="331"/>
      <c r="EP26" s="331"/>
      <c r="EQ26" s="331"/>
      <c r="ER26" s="494"/>
      <c r="ES26" s="342">
        <f t="shared" si="14"/>
        <v>0</v>
      </c>
      <c r="ET26" s="520"/>
    </row>
    <row r="27" spans="2:150" x14ac:dyDescent="0.25">
      <c r="B27" s="485" t="s">
        <v>1734</v>
      </c>
      <c r="C27" s="503">
        <v>43421</v>
      </c>
      <c r="D27" s="535"/>
      <c r="E27" s="536"/>
      <c r="F27" s="536"/>
      <c r="G27" s="536"/>
      <c r="H27" s="537"/>
      <c r="I27" s="342">
        <f t="shared" si="0"/>
        <v>0</v>
      </c>
      <c r="J27" s="520"/>
      <c r="K27" s="263"/>
      <c r="L27" s="485" t="s">
        <v>1734</v>
      </c>
      <c r="M27" s="503">
        <v>43421</v>
      </c>
      <c r="N27" s="519"/>
      <c r="O27" s="331"/>
      <c r="P27" s="331"/>
      <c r="Q27" s="331"/>
      <c r="R27" s="494"/>
      <c r="S27" s="342">
        <f t="shared" si="1"/>
        <v>0</v>
      </c>
      <c r="T27" s="520"/>
      <c r="U27" s="263"/>
      <c r="V27" s="485" t="s">
        <v>1734</v>
      </c>
      <c r="W27" s="503">
        <v>43421</v>
      </c>
      <c r="X27" s="519"/>
      <c r="Y27" s="331"/>
      <c r="Z27" s="331"/>
      <c r="AA27" s="331"/>
      <c r="AB27" s="494"/>
      <c r="AC27" s="342">
        <f t="shared" si="2"/>
        <v>0</v>
      </c>
      <c r="AD27" s="520"/>
      <c r="AE27" s="263"/>
      <c r="AF27" s="485" t="s">
        <v>1734</v>
      </c>
      <c r="AG27" s="503">
        <v>43421</v>
      </c>
      <c r="AH27" s="519"/>
      <c r="AI27" s="331"/>
      <c r="AJ27" s="331"/>
      <c r="AK27" s="331"/>
      <c r="AL27" s="494"/>
      <c r="AM27" s="342">
        <f t="shared" si="3"/>
        <v>0</v>
      </c>
      <c r="AN27" s="520"/>
      <c r="AO27" s="263"/>
      <c r="AP27" s="485" t="s">
        <v>1734</v>
      </c>
      <c r="AQ27" s="503">
        <v>43421</v>
      </c>
      <c r="AR27" s="519"/>
      <c r="AS27" s="331"/>
      <c r="AT27" s="331"/>
      <c r="AU27" s="331"/>
      <c r="AV27" s="494"/>
      <c r="AW27" s="342">
        <f t="shared" si="4"/>
        <v>0</v>
      </c>
      <c r="AX27" s="520"/>
      <c r="AY27" s="263"/>
      <c r="AZ27" s="485" t="s">
        <v>1734</v>
      </c>
      <c r="BA27" s="503">
        <v>43421</v>
      </c>
      <c r="BB27" s="519"/>
      <c r="BC27" s="331"/>
      <c r="BD27" s="331"/>
      <c r="BE27" s="331"/>
      <c r="BF27" s="494"/>
      <c r="BG27" s="342">
        <f t="shared" si="5"/>
        <v>0</v>
      </c>
      <c r="BH27" s="520"/>
      <c r="BI27" s="263"/>
      <c r="BJ27" s="485" t="s">
        <v>1734</v>
      </c>
      <c r="BK27" s="503">
        <v>43421</v>
      </c>
      <c r="BL27" s="519"/>
      <c r="BM27" s="331"/>
      <c r="BN27" s="331"/>
      <c r="BO27" s="331"/>
      <c r="BP27" s="494"/>
      <c r="BQ27" s="342">
        <f t="shared" si="6"/>
        <v>0</v>
      </c>
      <c r="BR27" s="520"/>
      <c r="BS27" s="263"/>
      <c r="BT27" s="485" t="s">
        <v>1734</v>
      </c>
      <c r="BU27" s="503">
        <v>43421</v>
      </c>
      <c r="BV27" s="519"/>
      <c r="BW27" s="331"/>
      <c r="BX27" s="331"/>
      <c r="BY27" s="331"/>
      <c r="BZ27" s="494"/>
      <c r="CA27" s="342">
        <f t="shared" si="7"/>
        <v>0</v>
      </c>
      <c r="CB27" s="520"/>
      <c r="CC27" s="263"/>
      <c r="CD27" s="485" t="s">
        <v>1734</v>
      </c>
      <c r="CE27" s="503">
        <v>43421</v>
      </c>
      <c r="CF27" s="519"/>
      <c r="CG27" s="331"/>
      <c r="CH27" s="331"/>
      <c r="CI27" s="331"/>
      <c r="CJ27" s="494"/>
      <c r="CK27" s="342">
        <f t="shared" si="8"/>
        <v>0</v>
      </c>
      <c r="CL27" s="520"/>
      <c r="CM27" s="263"/>
      <c r="CN27" s="485" t="s">
        <v>1734</v>
      </c>
      <c r="CO27" s="503">
        <v>43421</v>
      </c>
      <c r="CP27" s="519"/>
      <c r="CQ27" s="331"/>
      <c r="CR27" s="331"/>
      <c r="CS27" s="331"/>
      <c r="CT27" s="494"/>
      <c r="CU27" s="342">
        <f t="shared" si="9"/>
        <v>0</v>
      </c>
      <c r="CV27" s="520"/>
      <c r="CW27" s="263"/>
      <c r="CX27" s="485" t="s">
        <v>1734</v>
      </c>
      <c r="CY27" s="503">
        <v>43421</v>
      </c>
      <c r="CZ27" s="519"/>
      <c r="DA27" s="331"/>
      <c r="DB27" s="331"/>
      <c r="DC27" s="331"/>
      <c r="DD27" s="494"/>
      <c r="DE27" s="342">
        <f t="shared" si="10"/>
        <v>0</v>
      </c>
      <c r="DF27" s="520"/>
      <c r="DG27" s="263"/>
      <c r="DH27" s="485" t="s">
        <v>1734</v>
      </c>
      <c r="DI27" s="503">
        <v>43421</v>
      </c>
      <c r="DJ27" s="519"/>
      <c r="DK27" s="331"/>
      <c r="DL27" s="331"/>
      <c r="DM27" s="331"/>
      <c r="DN27" s="494"/>
      <c r="DO27" s="342">
        <f t="shared" si="11"/>
        <v>0</v>
      </c>
      <c r="DP27" s="520"/>
      <c r="DQ27" s="263"/>
      <c r="DR27" s="485" t="s">
        <v>1734</v>
      </c>
      <c r="DS27" s="503">
        <v>43421</v>
      </c>
      <c r="DT27" s="519"/>
      <c r="DU27" s="331"/>
      <c r="DV27" s="331"/>
      <c r="DW27" s="331"/>
      <c r="DX27" s="494"/>
      <c r="DY27" s="342">
        <f t="shared" si="12"/>
        <v>0</v>
      </c>
      <c r="DZ27" s="520"/>
      <c r="EA27" s="263"/>
      <c r="EB27" s="485" t="s">
        <v>1734</v>
      </c>
      <c r="EC27" s="503">
        <v>43421</v>
      </c>
      <c r="ED27" s="519"/>
      <c r="EE27" s="331"/>
      <c r="EF27" s="331"/>
      <c r="EG27" s="331"/>
      <c r="EH27" s="494"/>
      <c r="EI27" s="342">
        <f t="shared" si="13"/>
        <v>0</v>
      </c>
      <c r="EJ27" s="520"/>
      <c r="EK27" s="263"/>
      <c r="EL27" s="485" t="s">
        <v>1734</v>
      </c>
      <c r="EM27" s="503">
        <v>43421</v>
      </c>
      <c r="EN27" s="519"/>
      <c r="EO27" s="331"/>
      <c r="EP27" s="331"/>
      <c r="EQ27" s="331"/>
      <c r="ER27" s="494"/>
      <c r="ES27" s="342">
        <f t="shared" si="14"/>
        <v>0</v>
      </c>
      <c r="ET27" s="520"/>
    </row>
    <row r="28" spans="2:150" x14ac:dyDescent="0.25">
      <c r="B28" s="486" t="s">
        <v>1728</v>
      </c>
      <c r="C28" s="512">
        <v>43422</v>
      </c>
      <c r="D28" s="535"/>
      <c r="E28" s="536"/>
      <c r="F28" s="536"/>
      <c r="G28" s="536"/>
      <c r="H28" s="537"/>
      <c r="I28" s="341">
        <f t="shared" si="0"/>
        <v>0</v>
      </c>
      <c r="J28" s="522"/>
      <c r="K28" s="263"/>
      <c r="L28" s="486" t="s">
        <v>1728</v>
      </c>
      <c r="M28" s="512">
        <v>43422</v>
      </c>
      <c r="N28" s="521"/>
      <c r="O28" s="330"/>
      <c r="P28" s="330"/>
      <c r="Q28" s="330"/>
      <c r="R28" s="495"/>
      <c r="S28" s="341">
        <f t="shared" si="1"/>
        <v>0</v>
      </c>
      <c r="T28" s="522"/>
      <c r="U28" s="263"/>
      <c r="V28" s="486" t="s">
        <v>1728</v>
      </c>
      <c r="W28" s="512">
        <v>43422</v>
      </c>
      <c r="X28" s="521"/>
      <c r="Y28" s="330"/>
      <c r="Z28" s="330"/>
      <c r="AA28" s="330"/>
      <c r="AB28" s="495"/>
      <c r="AC28" s="341">
        <f t="shared" si="2"/>
        <v>0</v>
      </c>
      <c r="AD28" s="522"/>
      <c r="AE28" s="263"/>
      <c r="AF28" s="486" t="s">
        <v>1728</v>
      </c>
      <c r="AG28" s="512">
        <v>43422</v>
      </c>
      <c r="AH28" s="521"/>
      <c r="AI28" s="330"/>
      <c r="AJ28" s="330"/>
      <c r="AK28" s="330"/>
      <c r="AL28" s="495"/>
      <c r="AM28" s="341">
        <f t="shared" si="3"/>
        <v>0</v>
      </c>
      <c r="AN28" s="522"/>
      <c r="AO28" s="263"/>
      <c r="AP28" s="486" t="s">
        <v>1728</v>
      </c>
      <c r="AQ28" s="512">
        <v>43422</v>
      </c>
      <c r="AR28" s="521"/>
      <c r="AS28" s="330"/>
      <c r="AT28" s="330"/>
      <c r="AU28" s="330"/>
      <c r="AV28" s="495"/>
      <c r="AW28" s="341">
        <f t="shared" si="4"/>
        <v>0</v>
      </c>
      <c r="AX28" s="522"/>
      <c r="AY28" s="263"/>
      <c r="AZ28" s="486" t="s">
        <v>1728</v>
      </c>
      <c r="BA28" s="512">
        <v>43422</v>
      </c>
      <c r="BB28" s="521"/>
      <c r="BC28" s="330"/>
      <c r="BD28" s="330"/>
      <c r="BE28" s="330"/>
      <c r="BF28" s="495"/>
      <c r="BG28" s="341">
        <f t="shared" si="5"/>
        <v>0</v>
      </c>
      <c r="BH28" s="522"/>
      <c r="BI28" s="263"/>
      <c r="BJ28" s="486" t="s">
        <v>1728</v>
      </c>
      <c r="BK28" s="512">
        <v>43422</v>
      </c>
      <c r="BL28" s="521"/>
      <c r="BM28" s="330"/>
      <c r="BN28" s="330"/>
      <c r="BO28" s="330"/>
      <c r="BP28" s="495"/>
      <c r="BQ28" s="341">
        <f t="shared" si="6"/>
        <v>0</v>
      </c>
      <c r="BR28" s="522"/>
      <c r="BS28" s="263"/>
      <c r="BT28" s="486" t="s">
        <v>1728</v>
      </c>
      <c r="BU28" s="512">
        <v>43422</v>
      </c>
      <c r="BV28" s="521"/>
      <c r="BW28" s="330"/>
      <c r="BX28" s="330"/>
      <c r="BY28" s="330"/>
      <c r="BZ28" s="495"/>
      <c r="CA28" s="341">
        <f t="shared" si="7"/>
        <v>0</v>
      </c>
      <c r="CB28" s="522"/>
      <c r="CC28" s="263"/>
      <c r="CD28" s="486" t="s">
        <v>1728</v>
      </c>
      <c r="CE28" s="512">
        <v>43422</v>
      </c>
      <c r="CF28" s="521"/>
      <c r="CG28" s="330"/>
      <c r="CH28" s="330"/>
      <c r="CI28" s="330"/>
      <c r="CJ28" s="495"/>
      <c r="CK28" s="341">
        <f t="shared" si="8"/>
        <v>0</v>
      </c>
      <c r="CL28" s="522"/>
      <c r="CM28" s="263"/>
      <c r="CN28" s="486" t="s">
        <v>1728</v>
      </c>
      <c r="CO28" s="512">
        <v>43422</v>
      </c>
      <c r="CP28" s="521"/>
      <c r="CQ28" s="330"/>
      <c r="CR28" s="330"/>
      <c r="CS28" s="330"/>
      <c r="CT28" s="495"/>
      <c r="CU28" s="341">
        <f t="shared" si="9"/>
        <v>0</v>
      </c>
      <c r="CV28" s="522"/>
      <c r="CW28" s="263"/>
      <c r="CX28" s="486" t="s">
        <v>1728</v>
      </c>
      <c r="CY28" s="512">
        <v>43422</v>
      </c>
      <c r="CZ28" s="521"/>
      <c r="DA28" s="330"/>
      <c r="DB28" s="330"/>
      <c r="DC28" s="330"/>
      <c r="DD28" s="495"/>
      <c r="DE28" s="341">
        <f t="shared" si="10"/>
        <v>0</v>
      </c>
      <c r="DF28" s="522"/>
      <c r="DG28" s="263"/>
      <c r="DH28" s="486" t="s">
        <v>1728</v>
      </c>
      <c r="DI28" s="512">
        <v>43422</v>
      </c>
      <c r="DJ28" s="521"/>
      <c r="DK28" s="330"/>
      <c r="DL28" s="330"/>
      <c r="DM28" s="330"/>
      <c r="DN28" s="495"/>
      <c r="DO28" s="341">
        <f t="shared" si="11"/>
        <v>0</v>
      </c>
      <c r="DP28" s="522"/>
      <c r="DQ28" s="263"/>
      <c r="DR28" s="486" t="s">
        <v>1728</v>
      </c>
      <c r="DS28" s="512">
        <v>43422</v>
      </c>
      <c r="DT28" s="521"/>
      <c r="DU28" s="330"/>
      <c r="DV28" s="330"/>
      <c r="DW28" s="330"/>
      <c r="DX28" s="495"/>
      <c r="DY28" s="341">
        <f t="shared" si="12"/>
        <v>0</v>
      </c>
      <c r="DZ28" s="522"/>
      <c r="EA28" s="263"/>
      <c r="EB28" s="486" t="s">
        <v>1728</v>
      </c>
      <c r="EC28" s="512">
        <v>43422</v>
      </c>
      <c r="ED28" s="521"/>
      <c r="EE28" s="330"/>
      <c r="EF28" s="330"/>
      <c r="EG28" s="330"/>
      <c r="EH28" s="495"/>
      <c r="EI28" s="341">
        <f t="shared" si="13"/>
        <v>0</v>
      </c>
      <c r="EJ28" s="522"/>
      <c r="EK28" s="263"/>
      <c r="EL28" s="486" t="s">
        <v>1728</v>
      </c>
      <c r="EM28" s="512">
        <v>43422</v>
      </c>
      <c r="EN28" s="521"/>
      <c r="EO28" s="330"/>
      <c r="EP28" s="330"/>
      <c r="EQ28" s="330"/>
      <c r="ER28" s="495"/>
      <c r="ES28" s="341">
        <f t="shared" si="14"/>
        <v>0</v>
      </c>
      <c r="ET28" s="522"/>
    </row>
    <row r="29" spans="2:150" x14ac:dyDescent="0.25">
      <c r="B29" s="485" t="s">
        <v>1729</v>
      </c>
      <c r="C29" s="503">
        <v>43423</v>
      </c>
      <c r="D29" s="535"/>
      <c r="E29" s="536"/>
      <c r="F29" s="536"/>
      <c r="G29" s="536"/>
      <c r="H29" s="537"/>
      <c r="I29" s="342">
        <f t="shared" si="0"/>
        <v>0</v>
      </c>
      <c r="J29" s="520"/>
      <c r="K29" s="263"/>
      <c r="L29" s="485" t="s">
        <v>1729</v>
      </c>
      <c r="M29" s="503">
        <v>43423</v>
      </c>
      <c r="N29" s="519"/>
      <c r="O29" s="331"/>
      <c r="P29" s="331"/>
      <c r="Q29" s="331"/>
      <c r="R29" s="494"/>
      <c r="S29" s="342">
        <f t="shared" si="1"/>
        <v>0</v>
      </c>
      <c r="T29" s="520"/>
      <c r="U29" s="263"/>
      <c r="V29" s="485" t="s">
        <v>1729</v>
      </c>
      <c r="W29" s="503">
        <v>43423</v>
      </c>
      <c r="X29" s="519"/>
      <c r="Y29" s="331"/>
      <c r="Z29" s="331"/>
      <c r="AA29" s="331"/>
      <c r="AB29" s="494"/>
      <c r="AC29" s="342">
        <f t="shared" si="2"/>
        <v>0</v>
      </c>
      <c r="AD29" s="520"/>
      <c r="AE29" s="263"/>
      <c r="AF29" s="485" t="s">
        <v>1729</v>
      </c>
      <c r="AG29" s="503">
        <v>43423</v>
      </c>
      <c r="AH29" s="519"/>
      <c r="AI29" s="331"/>
      <c r="AJ29" s="331"/>
      <c r="AK29" s="331"/>
      <c r="AL29" s="494"/>
      <c r="AM29" s="342">
        <f t="shared" si="3"/>
        <v>0</v>
      </c>
      <c r="AN29" s="520"/>
      <c r="AO29" s="263"/>
      <c r="AP29" s="485" t="s">
        <v>1729</v>
      </c>
      <c r="AQ29" s="503">
        <v>43423</v>
      </c>
      <c r="AR29" s="519"/>
      <c r="AS29" s="331"/>
      <c r="AT29" s="331"/>
      <c r="AU29" s="331"/>
      <c r="AV29" s="494"/>
      <c r="AW29" s="342">
        <f t="shared" si="4"/>
        <v>0</v>
      </c>
      <c r="AX29" s="520"/>
      <c r="AY29" s="263"/>
      <c r="AZ29" s="485" t="s">
        <v>1729</v>
      </c>
      <c r="BA29" s="503">
        <v>43423</v>
      </c>
      <c r="BB29" s="519"/>
      <c r="BC29" s="331"/>
      <c r="BD29" s="331"/>
      <c r="BE29" s="331"/>
      <c r="BF29" s="494"/>
      <c r="BG29" s="342">
        <f t="shared" si="5"/>
        <v>0</v>
      </c>
      <c r="BH29" s="520"/>
      <c r="BI29" s="263"/>
      <c r="BJ29" s="485" t="s">
        <v>1729</v>
      </c>
      <c r="BK29" s="503">
        <v>43423</v>
      </c>
      <c r="BL29" s="519"/>
      <c r="BM29" s="331"/>
      <c r="BN29" s="331"/>
      <c r="BO29" s="331"/>
      <c r="BP29" s="494"/>
      <c r="BQ29" s="342">
        <f t="shared" si="6"/>
        <v>0</v>
      </c>
      <c r="BR29" s="520"/>
      <c r="BS29" s="263"/>
      <c r="BT29" s="485" t="s">
        <v>1729</v>
      </c>
      <c r="BU29" s="503">
        <v>43423</v>
      </c>
      <c r="BV29" s="519"/>
      <c r="BW29" s="331"/>
      <c r="BX29" s="331"/>
      <c r="BY29" s="331"/>
      <c r="BZ29" s="494"/>
      <c r="CA29" s="342">
        <f t="shared" si="7"/>
        <v>0</v>
      </c>
      <c r="CB29" s="520"/>
      <c r="CC29" s="263"/>
      <c r="CD29" s="485" t="s">
        <v>1729</v>
      </c>
      <c r="CE29" s="503">
        <v>43423</v>
      </c>
      <c r="CF29" s="519"/>
      <c r="CG29" s="331"/>
      <c r="CH29" s="331"/>
      <c r="CI29" s="331"/>
      <c r="CJ29" s="494"/>
      <c r="CK29" s="342">
        <f t="shared" si="8"/>
        <v>0</v>
      </c>
      <c r="CL29" s="520"/>
      <c r="CM29" s="263"/>
      <c r="CN29" s="485" t="s">
        <v>1729</v>
      </c>
      <c r="CO29" s="503">
        <v>43423</v>
      </c>
      <c r="CP29" s="519"/>
      <c r="CQ29" s="331"/>
      <c r="CR29" s="331"/>
      <c r="CS29" s="331"/>
      <c r="CT29" s="494"/>
      <c r="CU29" s="342">
        <f t="shared" si="9"/>
        <v>0</v>
      </c>
      <c r="CV29" s="520"/>
      <c r="CW29" s="263"/>
      <c r="CX29" s="485" t="s">
        <v>1729</v>
      </c>
      <c r="CY29" s="503">
        <v>43423</v>
      </c>
      <c r="CZ29" s="519"/>
      <c r="DA29" s="331"/>
      <c r="DB29" s="331"/>
      <c r="DC29" s="331"/>
      <c r="DD29" s="494"/>
      <c r="DE29" s="342">
        <f t="shared" si="10"/>
        <v>0</v>
      </c>
      <c r="DF29" s="520"/>
      <c r="DG29" s="263"/>
      <c r="DH29" s="485" t="s">
        <v>1729</v>
      </c>
      <c r="DI29" s="503">
        <v>43423</v>
      </c>
      <c r="DJ29" s="519"/>
      <c r="DK29" s="331"/>
      <c r="DL29" s="331"/>
      <c r="DM29" s="331"/>
      <c r="DN29" s="494"/>
      <c r="DO29" s="342">
        <f t="shared" si="11"/>
        <v>0</v>
      </c>
      <c r="DP29" s="520"/>
      <c r="DQ29" s="263"/>
      <c r="DR29" s="485" t="s">
        <v>1729</v>
      </c>
      <c r="DS29" s="503">
        <v>43423</v>
      </c>
      <c r="DT29" s="519"/>
      <c r="DU29" s="331"/>
      <c r="DV29" s="331"/>
      <c r="DW29" s="331"/>
      <c r="DX29" s="494"/>
      <c r="DY29" s="342">
        <f t="shared" si="12"/>
        <v>0</v>
      </c>
      <c r="DZ29" s="520"/>
      <c r="EA29" s="263"/>
      <c r="EB29" s="485" t="s">
        <v>1729</v>
      </c>
      <c r="EC29" s="503">
        <v>43423</v>
      </c>
      <c r="ED29" s="519"/>
      <c r="EE29" s="331"/>
      <c r="EF29" s="331"/>
      <c r="EG29" s="331"/>
      <c r="EH29" s="494"/>
      <c r="EI29" s="342">
        <f t="shared" si="13"/>
        <v>0</v>
      </c>
      <c r="EJ29" s="520"/>
      <c r="EK29" s="263"/>
      <c r="EL29" s="485" t="s">
        <v>1729</v>
      </c>
      <c r="EM29" s="503">
        <v>43423</v>
      </c>
      <c r="EN29" s="519"/>
      <c r="EO29" s="331"/>
      <c r="EP29" s="331"/>
      <c r="EQ29" s="331"/>
      <c r="ER29" s="494"/>
      <c r="ES29" s="342">
        <f t="shared" si="14"/>
        <v>0</v>
      </c>
      <c r="ET29" s="520"/>
    </row>
    <row r="30" spans="2:150" x14ac:dyDescent="0.25">
      <c r="B30" s="485" t="s">
        <v>1730</v>
      </c>
      <c r="C30" s="503">
        <v>43424</v>
      </c>
      <c r="D30" s="535"/>
      <c r="E30" s="536"/>
      <c r="F30" s="536"/>
      <c r="G30" s="536"/>
      <c r="H30" s="537"/>
      <c r="I30" s="342">
        <f t="shared" si="0"/>
        <v>0</v>
      </c>
      <c r="J30" s="520"/>
      <c r="K30" s="263"/>
      <c r="L30" s="485" t="s">
        <v>1730</v>
      </c>
      <c r="M30" s="503">
        <v>43424</v>
      </c>
      <c r="N30" s="519"/>
      <c r="O30" s="331"/>
      <c r="P30" s="331"/>
      <c r="Q30" s="331"/>
      <c r="R30" s="494"/>
      <c r="S30" s="342">
        <f t="shared" si="1"/>
        <v>0</v>
      </c>
      <c r="T30" s="520"/>
      <c r="U30" s="263"/>
      <c r="V30" s="485" t="s">
        <v>1730</v>
      </c>
      <c r="W30" s="503">
        <v>43424</v>
      </c>
      <c r="X30" s="519"/>
      <c r="Y30" s="331"/>
      <c r="Z30" s="331"/>
      <c r="AA30" s="331"/>
      <c r="AB30" s="494"/>
      <c r="AC30" s="342">
        <f t="shared" si="2"/>
        <v>0</v>
      </c>
      <c r="AD30" s="520"/>
      <c r="AE30" s="263"/>
      <c r="AF30" s="485" t="s">
        <v>1730</v>
      </c>
      <c r="AG30" s="503">
        <v>43424</v>
      </c>
      <c r="AH30" s="519"/>
      <c r="AI30" s="331"/>
      <c r="AJ30" s="331"/>
      <c r="AK30" s="331"/>
      <c r="AL30" s="494"/>
      <c r="AM30" s="342">
        <f t="shared" si="3"/>
        <v>0</v>
      </c>
      <c r="AN30" s="520"/>
      <c r="AO30" s="263"/>
      <c r="AP30" s="485" t="s">
        <v>1730</v>
      </c>
      <c r="AQ30" s="503">
        <v>43424</v>
      </c>
      <c r="AR30" s="519"/>
      <c r="AS30" s="331"/>
      <c r="AT30" s="331"/>
      <c r="AU30" s="331"/>
      <c r="AV30" s="494"/>
      <c r="AW30" s="342">
        <f t="shared" si="4"/>
        <v>0</v>
      </c>
      <c r="AX30" s="520"/>
      <c r="AY30" s="263"/>
      <c r="AZ30" s="485" t="s">
        <v>1730</v>
      </c>
      <c r="BA30" s="503">
        <v>43424</v>
      </c>
      <c r="BB30" s="519"/>
      <c r="BC30" s="331"/>
      <c r="BD30" s="331"/>
      <c r="BE30" s="331"/>
      <c r="BF30" s="494"/>
      <c r="BG30" s="342">
        <f t="shared" si="5"/>
        <v>0</v>
      </c>
      <c r="BH30" s="520"/>
      <c r="BI30" s="263"/>
      <c r="BJ30" s="485" t="s">
        <v>1730</v>
      </c>
      <c r="BK30" s="503">
        <v>43424</v>
      </c>
      <c r="BL30" s="519"/>
      <c r="BM30" s="331"/>
      <c r="BN30" s="331"/>
      <c r="BO30" s="331"/>
      <c r="BP30" s="494"/>
      <c r="BQ30" s="342">
        <f t="shared" si="6"/>
        <v>0</v>
      </c>
      <c r="BR30" s="520"/>
      <c r="BS30" s="263"/>
      <c r="BT30" s="485" t="s">
        <v>1730</v>
      </c>
      <c r="BU30" s="503">
        <v>43424</v>
      </c>
      <c r="BV30" s="519"/>
      <c r="BW30" s="331"/>
      <c r="BX30" s="331"/>
      <c r="BY30" s="331"/>
      <c r="BZ30" s="494"/>
      <c r="CA30" s="342">
        <f t="shared" si="7"/>
        <v>0</v>
      </c>
      <c r="CB30" s="520"/>
      <c r="CC30" s="263"/>
      <c r="CD30" s="485" t="s">
        <v>1730</v>
      </c>
      <c r="CE30" s="503">
        <v>43424</v>
      </c>
      <c r="CF30" s="519"/>
      <c r="CG30" s="331"/>
      <c r="CH30" s="331"/>
      <c r="CI30" s="331"/>
      <c r="CJ30" s="494"/>
      <c r="CK30" s="342">
        <f t="shared" si="8"/>
        <v>0</v>
      </c>
      <c r="CL30" s="520"/>
      <c r="CM30" s="263"/>
      <c r="CN30" s="485" t="s">
        <v>1730</v>
      </c>
      <c r="CO30" s="503">
        <v>43424</v>
      </c>
      <c r="CP30" s="519"/>
      <c r="CQ30" s="331"/>
      <c r="CR30" s="331"/>
      <c r="CS30" s="331"/>
      <c r="CT30" s="494"/>
      <c r="CU30" s="342">
        <f t="shared" si="9"/>
        <v>0</v>
      </c>
      <c r="CV30" s="520"/>
      <c r="CW30" s="263"/>
      <c r="CX30" s="485" t="s">
        <v>1730</v>
      </c>
      <c r="CY30" s="503">
        <v>43424</v>
      </c>
      <c r="CZ30" s="519"/>
      <c r="DA30" s="331"/>
      <c r="DB30" s="331"/>
      <c r="DC30" s="331"/>
      <c r="DD30" s="494"/>
      <c r="DE30" s="342">
        <f t="shared" si="10"/>
        <v>0</v>
      </c>
      <c r="DF30" s="520"/>
      <c r="DG30" s="263"/>
      <c r="DH30" s="485" t="s">
        <v>1730</v>
      </c>
      <c r="DI30" s="503">
        <v>43424</v>
      </c>
      <c r="DJ30" s="519"/>
      <c r="DK30" s="331"/>
      <c r="DL30" s="331"/>
      <c r="DM30" s="331"/>
      <c r="DN30" s="494"/>
      <c r="DO30" s="342">
        <f t="shared" si="11"/>
        <v>0</v>
      </c>
      <c r="DP30" s="520"/>
      <c r="DQ30" s="263"/>
      <c r="DR30" s="485" t="s">
        <v>1730</v>
      </c>
      <c r="DS30" s="503">
        <v>43424</v>
      </c>
      <c r="DT30" s="519"/>
      <c r="DU30" s="331"/>
      <c r="DV30" s="331"/>
      <c r="DW30" s="331"/>
      <c r="DX30" s="494"/>
      <c r="DY30" s="342">
        <f t="shared" si="12"/>
        <v>0</v>
      </c>
      <c r="DZ30" s="520"/>
      <c r="EA30" s="263"/>
      <c r="EB30" s="485" t="s">
        <v>1730</v>
      </c>
      <c r="EC30" s="503">
        <v>43424</v>
      </c>
      <c r="ED30" s="519"/>
      <c r="EE30" s="331"/>
      <c r="EF30" s="331"/>
      <c r="EG30" s="331"/>
      <c r="EH30" s="494"/>
      <c r="EI30" s="342">
        <f t="shared" si="13"/>
        <v>0</v>
      </c>
      <c r="EJ30" s="520"/>
      <c r="EK30" s="263"/>
      <c r="EL30" s="485" t="s">
        <v>1730</v>
      </c>
      <c r="EM30" s="503">
        <v>43424</v>
      </c>
      <c r="EN30" s="519"/>
      <c r="EO30" s="331"/>
      <c r="EP30" s="331"/>
      <c r="EQ30" s="331"/>
      <c r="ER30" s="494"/>
      <c r="ES30" s="342">
        <f t="shared" si="14"/>
        <v>0</v>
      </c>
      <c r="ET30" s="520"/>
    </row>
    <row r="31" spans="2:150" x14ac:dyDescent="0.25">
      <c r="B31" s="485" t="s">
        <v>1731</v>
      </c>
      <c r="C31" s="503">
        <v>43425</v>
      </c>
      <c r="D31" s="535"/>
      <c r="E31" s="536"/>
      <c r="F31" s="536"/>
      <c r="G31" s="536"/>
      <c r="H31" s="537"/>
      <c r="I31" s="342">
        <f t="shared" si="0"/>
        <v>0</v>
      </c>
      <c r="J31" s="520"/>
      <c r="K31" s="263"/>
      <c r="L31" s="485" t="s">
        <v>1731</v>
      </c>
      <c r="M31" s="503">
        <v>43425</v>
      </c>
      <c r="N31" s="519"/>
      <c r="O31" s="331"/>
      <c r="P31" s="331"/>
      <c r="Q31" s="331"/>
      <c r="R31" s="494"/>
      <c r="S31" s="342">
        <f t="shared" si="1"/>
        <v>0</v>
      </c>
      <c r="T31" s="520"/>
      <c r="U31" s="263"/>
      <c r="V31" s="485" t="s">
        <v>1731</v>
      </c>
      <c r="W31" s="503">
        <v>43425</v>
      </c>
      <c r="X31" s="519"/>
      <c r="Y31" s="331"/>
      <c r="Z31" s="331"/>
      <c r="AA31" s="331"/>
      <c r="AB31" s="494"/>
      <c r="AC31" s="342">
        <f t="shared" si="2"/>
        <v>0</v>
      </c>
      <c r="AD31" s="520"/>
      <c r="AE31" s="263"/>
      <c r="AF31" s="485" t="s">
        <v>1731</v>
      </c>
      <c r="AG31" s="503">
        <v>43425</v>
      </c>
      <c r="AH31" s="519"/>
      <c r="AI31" s="331"/>
      <c r="AJ31" s="331"/>
      <c r="AK31" s="331"/>
      <c r="AL31" s="494"/>
      <c r="AM31" s="342">
        <f t="shared" si="3"/>
        <v>0</v>
      </c>
      <c r="AN31" s="520"/>
      <c r="AO31" s="263"/>
      <c r="AP31" s="485" t="s">
        <v>1731</v>
      </c>
      <c r="AQ31" s="503">
        <v>43425</v>
      </c>
      <c r="AR31" s="519"/>
      <c r="AS31" s="331"/>
      <c r="AT31" s="331"/>
      <c r="AU31" s="331"/>
      <c r="AV31" s="494"/>
      <c r="AW31" s="342">
        <f t="shared" si="4"/>
        <v>0</v>
      </c>
      <c r="AX31" s="520"/>
      <c r="AY31" s="263"/>
      <c r="AZ31" s="485" t="s">
        <v>1731</v>
      </c>
      <c r="BA31" s="503">
        <v>43425</v>
      </c>
      <c r="BB31" s="519"/>
      <c r="BC31" s="331"/>
      <c r="BD31" s="331"/>
      <c r="BE31" s="331"/>
      <c r="BF31" s="494"/>
      <c r="BG31" s="342">
        <f t="shared" si="5"/>
        <v>0</v>
      </c>
      <c r="BH31" s="520"/>
      <c r="BI31" s="263"/>
      <c r="BJ31" s="485" t="s">
        <v>1731</v>
      </c>
      <c r="BK31" s="503">
        <v>43425</v>
      </c>
      <c r="BL31" s="519"/>
      <c r="BM31" s="331"/>
      <c r="BN31" s="331"/>
      <c r="BO31" s="331"/>
      <c r="BP31" s="494"/>
      <c r="BQ31" s="342">
        <f t="shared" si="6"/>
        <v>0</v>
      </c>
      <c r="BR31" s="520"/>
      <c r="BS31" s="263"/>
      <c r="BT31" s="485" t="s">
        <v>1731</v>
      </c>
      <c r="BU31" s="503">
        <v>43425</v>
      </c>
      <c r="BV31" s="519"/>
      <c r="BW31" s="331"/>
      <c r="BX31" s="331"/>
      <c r="BY31" s="331"/>
      <c r="BZ31" s="494"/>
      <c r="CA31" s="342">
        <f t="shared" si="7"/>
        <v>0</v>
      </c>
      <c r="CB31" s="520"/>
      <c r="CC31" s="263"/>
      <c r="CD31" s="485" t="s">
        <v>1731</v>
      </c>
      <c r="CE31" s="503">
        <v>43425</v>
      </c>
      <c r="CF31" s="519"/>
      <c r="CG31" s="331"/>
      <c r="CH31" s="331"/>
      <c r="CI31" s="331"/>
      <c r="CJ31" s="494"/>
      <c r="CK31" s="342">
        <f t="shared" si="8"/>
        <v>0</v>
      </c>
      <c r="CL31" s="520"/>
      <c r="CM31" s="263"/>
      <c r="CN31" s="485" t="s">
        <v>1731</v>
      </c>
      <c r="CO31" s="503">
        <v>43425</v>
      </c>
      <c r="CP31" s="519"/>
      <c r="CQ31" s="331"/>
      <c r="CR31" s="331"/>
      <c r="CS31" s="331"/>
      <c r="CT31" s="494"/>
      <c r="CU31" s="342">
        <f t="shared" si="9"/>
        <v>0</v>
      </c>
      <c r="CV31" s="520"/>
      <c r="CW31" s="263"/>
      <c r="CX31" s="485" t="s">
        <v>1731</v>
      </c>
      <c r="CY31" s="503">
        <v>43425</v>
      </c>
      <c r="CZ31" s="519"/>
      <c r="DA31" s="331"/>
      <c r="DB31" s="331"/>
      <c r="DC31" s="331"/>
      <c r="DD31" s="494"/>
      <c r="DE31" s="342">
        <f t="shared" si="10"/>
        <v>0</v>
      </c>
      <c r="DF31" s="520"/>
      <c r="DG31" s="263"/>
      <c r="DH31" s="485" t="s">
        <v>1731</v>
      </c>
      <c r="DI31" s="503">
        <v>43425</v>
      </c>
      <c r="DJ31" s="519"/>
      <c r="DK31" s="331"/>
      <c r="DL31" s="331"/>
      <c r="DM31" s="331"/>
      <c r="DN31" s="494"/>
      <c r="DO31" s="342">
        <f t="shared" si="11"/>
        <v>0</v>
      </c>
      <c r="DP31" s="520"/>
      <c r="DQ31" s="263"/>
      <c r="DR31" s="485" t="s">
        <v>1731</v>
      </c>
      <c r="DS31" s="503">
        <v>43425</v>
      </c>
      <c r="DT31" s="519"/>
      <c r="DU31" s="331"/>
      <c r="DV31" s="331"/>
      <c r="DW31" s="331"/>
      <c r="DX31" s="494"/>
      <c r="DY31" s="342">
        <f t="shared" si="12"/>
        <v>0</v>
      </c>
      <c r="DZ31" s="520"/>
      <c r="EA31" s="263"/>
      <c r="EB31" s="485" t="s">
        <v>1731</v>
      </c>
      <c r="EC31" s="503">
        <v>43425</v>
      </c>
      <c r="ED31" s="519"/>
      <c r="EE31" s="331"/>
      <c r="EF31" s="331"/>
      <c r="EG31" s="331"/>
      <c r="EH31" s="494"/>
      <c r="EI31" s="342">
        <f t="shared" si="13"/>
        <v>0</v>
      </c>
      <c r="EJ31" s="520"/>
      <c r="EK31" s="263"/>
      <c r="EL31" s="485" t="s">
        <v>1731</v>
      </c>
      <c r="EM31" s="503">
        <v>43425</v>
      </c>
      <c r="EN31" s="519"/>
      <c r="EO31" s="331"/>
      <c r="EP31" s="331"/>
      <c r="EQ31" s="331"/>
      <c r="ER31" s="494"/>
      <c r="ES31" s="342">
        <f t="shared" si="14"/>
        <v>0</v>
      </c>
      <c r="ET31" s="520"/>
    </row>
    <row r="32" spans="2:150" x14ac:dyDescent="0.25">
      <c r="B32" s="485" t="s">
        <v>1732</v>
      </c>
      <c r="C32" s="503">
        <v>43426</v>
      </c>
      <c r="D32" s="535"/>
      <c r="E32" s="536"/>
      <c r="F32" s="536"/>
      <c r="G32" s="536"/>
      <c r="H32" s="537"/>
      <c r="I32" s="342">
        <f t="shared" si="0"/>
        <v>0</v>
      </c>
      <c r="J32" s="520"/>
      <c r="K32" s="263"/>
      <c r="L32" s="485" t="s">
        <v>1732</v>
      </c>
      <c r="M32" s="503">
        <v>43426</v>
      </c>
      <c r="N32" s="519"/>
      <c r="O32" s="331"/>
      <c r="P32" s="331"/>
      <c r="Q32" s="331"/>
      <c r="R32" s="494"/>
      <c r="S32" s="342">
        <f t="shared" si="1"/>
        <v>0</v>
      </c>
      <c r="T32" s="520"/>
      <c r="U32" s="263"/>
      <c r="V32" s="485" t="s">
        <v>1732</v>
      </c>
      <c r="W32" s="503">
        <v>43426</v>
      </c>
      <c r="X32" s="519"/>
      <c r="Y32" s="331"/>
      <c r="Z32" s="331"/>
      <c r="AA32" s="331"/>
      <c r="AB32" s="494"/>
      <c r="AC32" s="342">
        <f t="shared" si="2"/>
        <v>0</v>
      </c>
      <c r="AD32" s="520"/>
      <c r="AE32" s="263"/>
      <c r="AF32" s="485" t="s">
        <v>1732</v>
      </c>
      <c r="AG32" s="503">
        <v>43426</v>
      </c>
      <c r="AH32" s="519"/>
      <c r="AI32" s="331"/>
      <c r="AJ32" s="331"/>
      <c r="AK32" s="331"/>
      <c r="AL32" s="494"/>
      <c r="AM32" s="342">
        <f t="shared" si="3"/>
        <v>0</v>
      </c>
      <c r="AN32" s="520"/>
      <c r="AO32" s="263"/>
      <c r="AP32" s="485" t="s">
        <v>1732</v>
      </c>
      <c r="AQ32" s="503">
        <v>43426</v>
      </c>
      <c r="AR32" s="519"/>
      <c r="AS32" s="331"/>
      <c r="AT32" s="331"/>
      <c r="AU32" s="331"/>
      <c r="AV32" s="494"/>
      <c r="AW32" s="342">
        <f t="shared" si="4"/>
        <v>0</v>
      </c>
      <c r="AX32" s="520"/>
      <c r="AY32" s="263"/>
      <c r="AZ32" s="485" t="s">
        <v>1732</v>
      </c>
      <c r="BA32" s="503">
        <v>43426</v>
      </c>
      <c r="BB32" s="519"/>
      <c r="BC32" s="331"/>
      <c r="BD32" s="331"/>
      <c r="BE32" s="331"/>
      <c r="BF32" s="494"/>
      <c r="BG32" s="342">
        <f t="shared" si="5"/>
        <v>0</v>
      </c>
      <c r="BH32" s="520"/>
      <c r="BI32" s="263"/>
      <c r="BJ32" s="485" t="s">
        <v>1732</v>
      </c>
      <c r="BK32" s="503">
        <v>43426</v>
      </c>
      <c r="BL32" s="519"/>
      <c r="BM32" s="331"/>
      <c r="BN32" s="331"/>
      <c r="BO32" s="331"/>
      <c r="BP32" s="494"/>
      <c r="BQ32" s="342">
        <f t="shared" si="6"/>
        <v>0</v>
      </c>
      <c r="BR32" s="520"/>
      <c r="BS32" s="263"/>
      <c r="BT32" s="485" t="s">
        <v>1732</v>
      </c>
      <c r="BU32" s="503">
        <v>43426</v>
      </c>
      <c r="BV32" s="519"/>
      <c r="BW32" s="331"/>
      <c r="BX32" s="331"/>
      <c r="BY32" s="331"/>
      <c r="BZ32" s="494"/>
      <c r="CA32" s="342">
        <f t="shared" si="7"/>
        <v>0</v>
      </c>
      <c r="CB32" s="520"/>
      <c r="CC32" s="263"/>
      <c r="CD32" s="485" t="s">
        <v>1732</v>
      </c>
      <c r="CE32" s="503">
        <v>43426</v>
      </c>
      <c r="CF32" s="519"/>
      <c r="CG32" s="331"/>
      <c r="CH32" s="331"/>
      <c r="CI32" s="331"/>
      <c r="CJ32" s="494"/>
      <c r="CK32" s="342">
        <f t="shared" si="8"/>
        <v>0</v>
      </c>
      <c r="CL32" s="520"/>
      <c r="CM32" s="263"/>
      <c r="CN32" s="485" t="s">
        <v>1732</v>
      </c>
      <c r="CO32" s="503">
        <v>43426</v>
      </c>
      <c r="CP32" s="519"/>
      <c r="CQ32" s="331"/>
      <c r="CR32" s="331"/>
      <c r="CS32" s="331"/>
      <c r="CT32" s="494"/>
      <c r="CU32" s="342">
        <f t="shared" si="9"/>
        <v>0</v>
      </c>
      <c r="CV32" s="520"/>
      <c r="CW32" s="263"/>
      <c r="CX32" s="485" t="s">
        <v>1732</v>
      </c>
      <c r="CY32" s="503">
        <v>43426</v>
      </c>
      <c r="CZ32" s="519"/>
      <c r="DA32" s="331"/>
      <c r="DB32" s="331"/>
      <c r="DC32" s="331"/>
      <c r="DD32" s="494"/>
      <c r="DE32" s="342">
        <f t="shared" si="10"/>
        <v>0</v>
      </c>
      <c r="DF32" s="520"/>
      <c r="DG32" s="263"/>
      <c r="DH32" s="485" t="s">
        <v>1732</v>
      </c>
      <c r="DI32" s="503">
        <v>43426</v>
      </c>
      <c r="DJ32" s="519"/>
      <c r="DK32" s="331"/>
      <c r="DL32" s="331"/>
      <c r="DM32" s="331"/>
      <c r="DN32" s="494"/>
      <c r="DO32" s="342">
        <f t="shared" si="11"/>
        <v>0</v>
      </c>
      <c r="DP32" s="520"/>
      <c r="DQ32" s="263"/>
      <c r="DR32" s="485" t="s">
        <v>1732</v>
      </c>
      <c r="DS32" s="503">
        <v>43426</v>
      </c>
      <c r="DT32" s="519"/>
      <c r="DU32" s="331"/>
      <c r="DV32" s="331"/>
      <c r="DW32" s="331"/>
      <c r="DX32" s="494"/>
      <c r="DY32" s="342">
        <f t="shared" si="12"/>
        <v>0</v>
      </c>
      <c r="DZ32" s="520"/>
      <c r="EA32" s="263"/>
      <c r="EB32" s="485" t="s">
        <v>1732</v>
      </c>
      <c r="EC32" s="503">
        <v>43426</v>
      </c>
      <c r="ED32" s="519"/>
      <c r="EE32" s="331"/>
      <c r="EF32" s="331"/>
      <c r="EG32" s="331"/>
      <c r="EH32" s="494"/>
      <c r="EI32" s="342">
        <f t="shared" si="13"/>
        <v>0</v>
      </c>
      <c r="EJ32" s="520"/>
      <c r="EK32" s="263"/>
      <c r="EL32" s="485" t="s">
        <v>1732</v>
      </c>
      <c r="EM32" s="503">
        <v>43426</v>
      </c>
      <c r="EN32" s="519"/>
      <c r="EO32" s="331"/>
      <c r="EP32" s="331"/>
      <c r="EQ32" s="331"/>
      <c r="ER32" s="494"/>
      <c r="ES32" s="342">
        <f t="shared" si="14"/>
        <v>0</v>
      </c>
      <c r="ET32" s="520"/>
    </row>
    <row r="33" spans="2:150" x14ac:dyDescent="0.25">
      <c r="B33" s="485" t="s">
        <v>1733</v>
      </c>
      <c r="C33" s="503">
        <v>43427</v>
      </c>
      <c r="D33" s="535"/>
      <c r="E33" s="536"/>
      <c r="F33" s="536"/>
      <c r="G33" s="536"/>
      <c r="H33" s="537"/>
      <c r="I33" s="342">
        <f t="shared" si="0"/>
        <v>0</v>
      </c>
      <c r="J33" s="520"/>
      <c r="K33" s="263"/>
      <c r="L33" s="485" t="s">
        <v>1733</v>
      </c>
      <c r="M33" s="503">
        <v>43427</v>
      </c>
      <c r="N33" s="519"/>
      <c r="O33" s="331"/>
      <c r="P33" s="331"/>
      <c r="Q33" s="331"/>
      <c r="R33" s="494"/>
      <c r="S33" s="342">
        <f t="shared" si="1"/>
        <v>0</v>
      </c>
      <c r="T33" s="520"/>
      <c r="U33" s="263"/>
      <c r="V33" s="485" t="s">
        <v>1733</v>
      </c>
      <c r="W33" s="503">
        <v>43427</v>
      </c>
      <c r="X33" s="519"/>
      <c r="Y33" s="331"/>
      <c r="Z33" s="331"/>
      <c r="AA33" s="331"/>
      <c r="AB33" s="494"/>
      <c r="AC33" s="342">
        <f t="shared" si="2"/>
        <v>0</v>
      </c>
      <c r="AD33" s="520"/>
      <c r="AE33" s="263"/>
      <c r="AF33" s="485" t="s">
        <v>1733</v>
      </c>
      <c r="AG33" s="503">
        <v>43427</v>
      </c>
      <c r="AH33" s="519"/>
      <c r="AI33" s="331"/>
      <c r="AJ33" s="331"/>
      <c r="AK33" s="331"/>
      <c r="AL33" s="494"/>
      <c r="AM33" s="342">
        <f t="shared" si="3"/>
        <v>0</v>
      </c>
      <c r="AN33" s="520"/>
      <c r="AO33" s="263"/>
      <c r="AP33" s="485" t="s">
        <v>1733</v>
      </c>
      <c r="AQ33" s="503">
        <v>43427</v>
      </c>
      <c r="AR33" s="519"/>
      <c r="AS33" s="331"/>
      <c r="AT33" s="331"/>
      <c r="AU33" s="331"/>
      <c r="AV33" s="494"/>
      <c r="AW33" s="342">
        <f t="shared" si="4"/>
        <v>0</v>
      </c>
      <c r="AX33" s="520"/>
      <c r="AY33" s="263"/>
      <c r="AZ33" s="485" t="s">
        <v>1733</v>
      </c>
      <c r="BA33" s="503">
        <v>43427</v>
      </c>
      <c r="BB33" s="519"/>
      <c r="BC33" s="331"/>
      <c r="BD33" s="331"/>
      <c r="BE33" s="331"/>
      <c r="BF33" s="494"/>
      <c r="BG33" s="342">
        <f t="shared" si="5"/>
        <v>0</v>
      </c>
      <c r="BH33" s="520"/>
      <c r="BI33" s="263"/>
      <c r="BJ33" s="485" t="s">
        <v>1733</v>
      </c>
      <c r="BK33" s="503">
        <v>43427</v>
      </c>
      <c r="BL33" s="519"/>
      <c r="BM33" s="331"/>
      <c r="BN33" s="331"/>
      <c r="BO33" s="331"/>
      <c r="BP33" s="494"/>
      <c r="BQ33" s="342">
        <f t="shared" si="6"/>
        <v>0</v>
      </c>
      <c r="BR33" s="520"/>
      <c r="BS33" s="263"/>
      <c r="BT33" s="485" t="s">
        <v>1733</v>
      </c>
      <c r="BU33" s="503">
        <v>43427</v>
      </c>
      <c r="BV33" s="519"/>
      <c r="BW33" s="331"/>
      <c r="BX33" s="331"/>
      <c r="BY33" s="331"/>
      <c r="BZ33" s="494"/>
      <c r="CA33" s="342">
        <f t="shared" si="7"/>
        <v>0</v>
      </c>
      <c r="CB33" s="520"/>
      <c r="CC33" s="263"/>
      <c r="CD33" s="485" t="s">
        <v>1733</v>
      </c>
      <c r="CE33" s="503">
        <v>43427</v>
      </c>
      <c r="CF33" s="519"/>
      <c r="CG33" s="331"/>
      <c r="CH33" s="331"/>
      <c r="CI33" s="331"/>
      <c r="CJ33" s="494"/>
      <c r="CK33" s="342">
        <f t="shared" si="8"/>
        <v>0</v>
      </c>
      <c r="CL33" s="520"/>
      <c r="CM33" s="263"/>
      <c r="CN33" s="485" t="s">
        <v>1733</v>
      </c>
      <c r="CO33" s="503">
        <v>43427</v>
      </c>
      <c r="CP33" s="519"/>
      <c r="CQ33" s="331"/>
      <c r="CR33" s="331"/>
      <c r="CS33" s="331"/>
      <c r="CT33" s="494"/>
      <c r="CU33" s="342">
        <f t="shared" si="9"/>
        <v>0</v>
      </c>
      <c r="CV33" s="520"/>
      <c r="CW33" s="263"/>
      <c r="CX33" s="485" t="s">
        <v>1733</v>
      </c>
      <c r="CY33" s="503">
        <v>43427</v>
      </c>
      <c r="CZ33" s="519"/>
      <c r="DA33" s="331"/>
      <c r="DB33" s="331"/>
      <c r="DC33" s="331"/>
      <c r="DD33" s="494"/>
      <c r="DE33" s="342">
        <f t="shared" si="10"/>
        <v>0</v>
      </c>
      <c r="DF33" s="520"/>
      <c r="DG33" s="263"/>
      <c r="DH33" s="485" t="s">
        <v>1733</v>
      </c>
      <c r="DI33" s="503">
        <v>43427</v>
      </c>
      <c r="DJ33" s="519"/>
      <c r="DK33" s="331"/>
      <c r="DL33" s="331"/>
      <c r="DM33" s="331"/>
      <c r="DN33" s="494"/>
      <c r="DO33" s="342">
        <f t="shared" si="11"/>
        <v>0</v>
      </c>
      <c r="DP33" s="520"/>
      <c r="DQ33" s="263"/>
      <c r="DR33" s="485" t="s">
        <v>1733</v>
      </c>
      <c r="DS33" s="503">
        <v>43427</v>
      </c>
      <c r="DT33" s="519"/>
      <c r="DU33" s="331"/>
      <c r="DV33" s="331"/>
      <c r="DW33" s="331"/>
      <c r="DX33" s="494"/>
      <c r="DY33" s="342">
        <f t="shared" si="12"/>
        <v>0</v>
      </c>
      <c r="DZ33" s="520"/>
      <c r="EA33" s="263"/>
      <c r="EB33" s="485" t="s">
        <v>1733</v>
      </c>
      <c r="EC33" s="503">
        <v>43427</v>
      </c>
      <c r="ED33" s="519"/>
      <c r="EE33" s="331"/>
      <c r="EF33" s="331"/>
      <c r="EG33" s="331"/>
      <c r="EH33" s="494"/>
      <c r="EI33" s="342">
        <f t="shared" si="13"/>
        <v>0</v>
      </c>
      <c r="EJ33" s="520"/>
      <c r="EK33" s="263"/>
      <c r="EL33" s="485" t="s">
        <v>1733</v>
      </c>
      <c r="EM33" s="503">
        <v>43427</v>
      </c>
      <c r="EN33" s="519"/>
      <c r="EO33" s="331"/>
      <c r="EP33" s="331"/>
      <c r="EQ33" s="331"/>
      <c r="ER33" s="494"/>
      <c r="ES33" s="342">
        <f t="shared" si="14"/>
        <v>0</v>
      </c>
      <c r="ET33" s="520"/>
    </row>
    <row r="34" spans="2:150" x14ac:dyDescent="0.25">
      <c r="B34" s="485" t="s">
        <v>1734</v>
      </c>
      <c r="C34" s="503">
        <v>43428</v>
      </c>
      <c r="D34" s="535"/>
      <c r="E34" s="536"/>
      <c r="F34" s="536"/>
      <c r="G34" s="536"/>
      <c r="H34" s="537"/>
      <c r="I34" s="342">
        <f t="shared" si="0"/>
        <v>0</v>
      </c>
      <c r="J34" s="520"/>
      <c r="K34" s="263"/>
      <c r="L34" s="485" t="s">
        <v>1734</v>
      </c>
      <c r="M34" s="503">
        <v>43428</v>
      </c>
      <c r="N34" s="519"/>
      <c r="O34" s="331"/>
      <c r="P34" s="331"/>
      <c r="Q34" s="331"/>
      <c r="R34" s="494"/>
      <c r="S34" s="342">
        <f t="shared" si="1"/>
        <v>0</v>
      </c>
      <c r="T34" s="520"/>
      <c r="U34" s="263"/>
      <c r="V34" s="485" t="s">
        <v>1734</v>
      </c>
      <c r="W34" s="503">
        <v>43428</v>
      </c>
      <c r="X34" s="519"/>
      <c r="Y34" s="331"/>
      <c r="Z34" s="331"/>
      <c r="AA34" s="331"/>
      <c r="AB34" s="494"/>
      <c r="AC34" s="342">
        <f t="shared" si="2"/>
        <v>0</v>
      </c>
      <c r="AD34" s="520"/>
      <c r="AE34" s="263"/>
      <c r="AF34" s="485" t="s">
        <v>1734</v>
      </c>
      <c r="AG34" s="503">
        <v>43428</v>
      </c>
      <c r="AH34" s="519"/>
      <c r="AI34" s="331"/>
      <c r="AJ34" s="331"/>
      <c r="AK34" s="331"/>
      <c r="AL34" s="494"/>
      <c r="AM34" s="342">
        <f t="shared" si="3"/>
        <v>0</v>
      </c>
      <c r="AN34" s="520"/>
      <c r="AO34" s="263"/>
      <c r="AP34" s="485" t="s">
        <v>1734</v>
      </c>
      <c r="AQ34" s="503">
        <v>43428</v>
      </c>
      <c r="AR34" s="519"/>
      <c r="AS34" s="331"/>
      <c r="AT34" s="331"/>
      <c r="AU34" s="331"/>
      <c r="AV34" s="494"/>
      <c r="AW34" s="342">
        <f t="shared" si="4"/>
        <v>0</v>
      </c>
      <c r="AX34" s="520"/>
      <c r="AY34" s="263"/>
      <c r="AZ34" s="485" t="s">
        <v>1734</v>
      </c>
      <c r="BA34" s="503">
        <v>43428</v>
      </c>
      <c r="BB34" s="519"/>
      <c r="BC34" s="331"/>
      <c r="BD34" s="331"/>
      <c r="BE34" s="331"/>
      <c r="BF34" s="494"/>
      <c r="BG34" s="342">
        <f t="shared" si="5"/>
        <v>0</v>
      </c>
      <c r="BH34" s="520"/>
      <c r="BI34" s="263"/>
      <c r="BJ34" s="485" t="s">
        <v>1734</v>
      </c>
      <c r="BK34" s="503">
        <v>43428</v>
      </c>
      <c r="BL34" s="519"/>
      <c r="BM34" s="331"/>
      <c r="BN34" s="331"/>
      <c r="BO34" s="331"/>
      <c r="BP34" s="494"/>
      <c r="BQ34" s="342">
        <f t="shared" si="6"/>
        <v>0</v>
      </c>
      <c r="BR34" s="520"/>
      <c r="BS34" s="263"/>
      <c r="BT34" s="485" t="s">
        <v>1734</v>
      </c>
      <c r="BU34" s="503">
        <v>43428</v>
      </c>
      <c r="BV34" s="519"/>
      <c r="BW34" s="331"/>
      <c r="BX34" s="331"/>
      <c r="BY34" s="331"/>
      <c r="BZ34" s="494"/>
      <c r="CA34" s="342">
        <f t="shared" si="7"/>
        <v>0</v>
      </c>
      <c r="CB34" s="520"/>
      <c r="CC34" s="263"/>
      <c r="CD34" s="485" t="s">
        <v>1734</v>
      </c>
      <c r="CE34" s="503">
        <v>43428</v>
      </c>
      <c r="CF34" s="519"/>
      <c r="CG34" s="331"/>
      <c r="CH34" s="331"/>
      <c r="CI34" s="331"/>
      <c r="CJ34" s="494"/>
      <c r="CK34" s="342">
        <f t="shared" si="8"/>
        <v>0</v>
      </c>
      <c r="CL34" s="520"/>
      <c r="CM34" s="263"/>
      <c r="CN34" s="485" t="s">
        <v>1734</v>
      </c>
      <c r="CO34" s="503">
        <v>43428</v>
      </c>
      <c r="CP34" s="519"/>
      <c r="CQ34" s="331"/>
      <c r="CR34" s="331"/>
      <c r="CS34" s="331"/>
      <c r="CT34" s="494"/>
      <c r="CU34" s="342">
        <f t="shared" si="9"/>
        <v>0</v>
      </c>
      <c r="CV34" s="520"/>
      <c r="CW34" s="263"/>
      <c r="CX34" s="485" t="s">
        <v>1734</v>
      </c>
      <c r="CY34" s="503">
        <v>43428</v>
      </c>
      <c r="CZ34" s="519"/>
      <c r="DA34" s="331"/>
      <c r="DB34" s="331"/>
      <c r="DC34" s="331"/>
      <c r="DD34" s="494"/>
      <c r="DE34" s="342">
        <f t="shared" si="10"/>
        <v>0</v>
      </c>
      <c r="DF34" s="520"/>
      <c r="DG34" s="263"/>
      <c r="DH34" s="485" t="s">
        <v>1734</v>
      </c>
      <c r="DI34" s="503">
        <v>43428</v>
      </c>
      <c r="DJ34" s="519"/>
      <c r="DK34" s="331"/>
      <c r="DL34" s="331"/>
      <c r="DM34" s="331"/>
      <c r="DN34" s="494"/>
      <c r="DO34" s="342">
        <f t="shared" si="11"/>
        <v>0</v>
      </c>
      <c r="DP34" s="520"/>
      <c r="DQ34" s="263"/>
      <c r="DR34" s="485" t="s">
        <v>1734</v>
      </c>
      <c r="DS34" s="503">
        <v>43428</v>
      </c>
      <c r="DT34" s="519"/>
      <c r="DU34" s="331"/>
      <c r="DV34" s="331"/>
      <c r="DW34" s="331"/>
      <c r="DX34" s="494"/>
      <c r="DY34" s="342">
        <f t="shared" si="12"/>
        <v>0</v>
      </c>
      <c r="DZ34" s="520"/>
      <c r="EA34" s="263"/>
      <c r="EB34" s="485" t="s">
        <v>1734</v>
      </c>
      <c r="EC34" s="503">
        <v>43428</v>
      </c>
      <c r="ED34" s="519"/>
      <c r="EE34" s="331"/>
      <c r="EF34" s="331"/>
      <c r="EG34" s="331"/>
      <c r="EH34" s="494"/>
      <c r="EI34" s="342">
        <f t="shared" si="13"/>
        <v>0</v>
      </c>
      <c r="EJ34" s="520"/>
      <c r="EK34" s="263"/>
      <c r="EL34" s="485" t="s">
        <v>1734</v>
      </c>
      <c r="EM34" s="503">
        <v>43428</v>
      </c>
      <c r="EN34" s="519"/>
      <c r="EO34" s="331"/>
      <c r="EP34" s="331"/>
      <c r="EQ34" s="331"/>
      <c r="ER34" s="494"/>
      <c r="ES34" s="342">
        <f t="shared" si="14"/>
        <v>0</v>
      </c>
      <c r="ET34" s="520"/>
    </row>
    <row r="35" spans="2:150" x14ac:dyDescent="0.25">
      <c r="B35" s="486" t="s">
        <v>1728</v>
      </c>
      <c r="C35" s="512">
        <v>43429</v>
      </c>
      <c r="D35" s="535"/>
      <c r="E35" s="536"/>
      <c r="F35" s="536"/>
      <c r="G35" s="536"/>
      <c r="H35" s="537"/>
      <c r="I35" s="341">
        <f t="shared" si="0"/>
        <v>0</v>
      </c>
      <c r="J35" s="522"/>
      <c r="K35" s="263"/>
      <c r="L35" s="486" t="s">
        <v>1728</v>
      </c>
      <c r="M35" s="512">
        <v>43429</v>
      </c>
      <c r="N35" s="521"/>
      <c r="O35" s="330"/>
      <c r="P35" s="330"/>
      <c r="Q35" s="330"/>
      <c r="R35" s="495"/>
      <c r="S35" s="341">
        <f t="shared" si="1"/>
        <v>0</v>
      </c>
      <c r="T35" s="522"/>
      <c r="U35" s="263"/>
      <c r="V35" s="486" t="s">
        <v>1728</v>
      </c>
      <c r="W35" s="512">
        <v>43429</v>
      </c>
      <c r="X35" s="521"/>
      <c r="Y35" s="330"/>
      <c r="Z35" s="330"/>
      <c r="AA35" s="330"/>
      <c r="AB35" s="495"/>
      <c r="AC35" s="341">
        <f t="shared" si="2"/>
        <v>0</v>
      </c>
      <c r="AD35" s="522"/>
      <c r="AE35" s="263"/>
      <c r="AF35" s="486" t="s">
        <v>1728</v>
      </c>
      <c r="AG35" s="512">
        <v>43429</v>
      </c>
      <c r="AH35" s="521"/>
      <c r="AI35" s="330"/>
      <c r="AJ35" s="330"/>
      <c r="AK35" s="330"/>
      <c r="AL35" s="495"/>
      <c r="AM35" s="341">
        <f t="shared" si="3"/>
        <v>0</v>
      </c>
      <c r="AN35" s="522"/>
      <c r="AO35" s="263"/>
      <c r="AP35" s="486" t="s">
        <v>1728</v>
      </c>
      <c r="AQ35" s="512">
        <v>43429</v>
      </c>
      <c r="AR35" s="521"/>
      <c r="AS35" s="330"/>
      <c r="AT35" s="330"/>
      <c r="AU35" s="330"/>
      <c r="AV35" s="495"/>
      <c r="AW35" s="341">
        <f t="shared" si="4"/>
        <v>0</v>
      </c>
      <c r="AX35" s="522"/>
      <c r="AY35" s="263"/>
      <c r="AZ35" s="486" t="s">
        <v>1728</v>
      </c>
      <c r="BA35" s="512">
        <v>43429</v>
      </c>
      <c r="BB35" s="521"/>
      <c r="BC35" s="330"/>
      <c r="BD35" s="330"/>
      <c r="BE35" s="330"/>
      <c r="BF35" s="495"/>
      <c r="BG35" s="341">
        <f t="shared" si="5"/>
        <v>0</v>
      </c>
      <c r="BH35" s="522"/>
      <c r="BI35" s="263"/>
      <c r="BJ35" s="486" t="s">
        <v>1728</v>
      </c>
      <c r="BK35" s="512">
        <v>43429</v>
      </c>
      <c r="BL35" s="521"/>
      <c r="BM35" s="330"/>
      <c r="BN35" s="330"/>
      <c r="BO35" s="330"/>
      <c r="BP35" s="495"/>
      <c r="BQ35" s="341">
        <f t="shared" si="6"/>
        <v>0</v>
      </c>
      <c r="BR35" s="522"/>
      <c r="BS35" s="263"/>
      <c r="BT35" s="486" t="s">
        <v>1728</v>
      </c>
      <c r="BU35" s="512">
        <v>43429</v>
      </c>
      <c r="BV35" s="521"/>
      <c r="BW35" s="330"/>
      <c r="BX35" s="330"/>
      <c r="BY35" s="330"/>
      <c r="BZ35" s="495"/>
      <c r="CA35" s="341">
        <f t="shared" si="7"/>
        <v>0</v>
      </c>
      <c r="CB35" s="522"/>
      <c r="CC35" s="263"/>
      <c r="CD35" s="486" t="s">
        <v>1728</v>
      </c>
      <c r="CE35" s="512">
        <v>43429</v>
      </c>
      <c r="CF35" s="521"/>
      <c r="CG35" s="330"/>
      <c r="CH35" s="330"/>
      <c r="CI35" s="330"/>
      <c r="CJ35" s="495"/>
      <c r="CK35" s="341">
        <f t="shared" si="8"/>
        <v>0</v>
      </c>
      <c r="CL35" s="522"/>
      <c r="CM35" s="263"/>
      <c r="CN35" s="486" t="s">
        <v>1728</v>
      </c>
      <c r="CO35" s="512">
        <v>43429</v>
      </c>
      <c r="CP35" s="521"/>
      <c r="CQ35" s="330"/>
      <c r="CR35" s="330"/>
      <c r="CS35" s="330"/>
      <c r="CT35" s="495"/>
      <c r="CU35" s="341">
        <f t="shared" si="9"/>
        <v>0</v>
      </c>
      <c r="CV35" s="522"/>
      <c r="CW35" s="263"/>
      <c r="CX35" s="486" t="s">
        <v>1728</v>
      </c>
      <c r="CY35" s="512">
        <v>43429</v>
      </c>
      <c r="CZ35" s="521"/>
      <c r="DA35" s="330"/>
      <c r="DB35" s="330"/>
      <c r="DC35" s="330"/>
      <c r="DD35" s="495"/>
      <c r="DE35" s="341">
        <f t="shared" si="10"/>
        <v>0</v>
      </c>
      <c r="DF35" s="522"/>
      <c r="DG35" s="263"/>
      <c r="DH35" s="486" t="s">
        <v>1728</v>
      </c>
      <c r="DI35" s="512">
        <v>43429</v>
      </c>
      <c r="DJ35" s="521"/>
      <c r="DK35" s="330"/>
      <c r="DL35" s="330"/>
      <c r="DM35" s="330"/>
      <c r="DN35" s="495"/>
      <c r="DO35" s="341">
        <f t="shared" si="11"/>
        <v>0</v>
      </c>
      <c r="DP35" s="522"/>
      <c r="DQ35" s="263"/>
      <c r="DR35" s="486" t="s">
        <v>1728</v>
      </c>
      <c r="DS35" s="512">
        <v>43429</v>
      </c>
      <c r="DT35" s="521"/>
      <c r="DU35" s="330"/>
      <c r="DV35" s="330"/>
      <c r="DW35" s="330"/>
      <c r="DX35" s="495"/>
      <c r="DY35" s="341">
        <f t="shared" si="12"/>
        <v>0</v>
      </c>
      <c r="DZ35" s="522"/>
      <c r="EA35" s="263"/>
      <c r="EB35" s="486" t="s">
        <v>1728</v>
      </c>
      <c r="EC35" s="512">
        <v>43429</v>
      </c>
      <c r="ED35" s="521"/>
      <c r="EE35" s="330"/>
      <c r="EF35" s="330"/>
      <c r="EG35" s="330"/>
      <c r="EH35" s="495"/>
      <c r="EI35" s="341">
        <f t="shared" si="13"/>
        <v>0</v>
      </c>
      <c r="EJ35" s="522"/>
      <c r="EK35" s="263"/>
      <c r="EL35" s="486" t="s">
        <v>1728</v>
      </c>
      <c r="EM35" s="512">
        <v>43429</v>
      </c>
      <c r="EN35" s="521"/>
      <c r="EO35" s="330"/>
      <c r="EP35" s="330"/>
      <c r="EQ35" s="330"/>
      <c r="ER35" s="495"/>
      <c r="ES35" s="341">
        <f t="shared" si="14"/>
        <v>0</v>
      </c>
      <c r="ET35" s="522"/>
    </row>
    <row r="36" spans="2:150" x14ac:dyDescent="0.25">
      <c r="B36" s="485" t="s">
        <v>1729</v>
      </c>
      <c r="C36" s="503">
        <v>43430</v>
      </c>
      <c r="D36" s="535"/>
      <c r="E36" s="536"/>
      <c r="F36" s="536"/>
      <c r="G36" s="536"/>
      <c r="H36" s="537"/>
      <c r="I36" s="342">
        <f t="shared" si="0"/>
        <v>0</v>
      </c>
      <c r="J36" s="520"/>
      <c r="K36" s="263"/>
      <c r="L36" s="485" t="s">
        <v>1729</v>
      </c>
      <c r="M36" s="503">
        <v>43430</v>
      </c>
      <c r="N36" s="519"/>
      <c r="O36" s="331"/>
      <c r="P36" s="331"/>
      <c r="Q36" s="331"/>
      <c r="R36" s="494"/>
      <c r="S36" s="342">
        <f t="shared" si="1"/>
        <v>0</v>
      </c>
      <c r="T36" s="520"/>
      <c r="U36" s="263"/>
      <c r="V36" s="485" t="s">
        <v>1729</v>
      </c>
      <c r="W36" s="503">
        <v>43430</v>
      </c>
      <c r="X36" s="519"/>
      <c r="Y36" s="331"/>
      <c r="Z36" s="331"/>
      <c r="AA36" s="331"/>
      <c r="AB36" s="494"/>
      <c r="AC36" s="342">
        <f t="shared" si="2"/>
        <v>0</v>
      </c>
      <c r="AD36" s="520"/>
      <c r="AE36" s="263"/>
      <c r="AF36" s="485" t="s">
        <v>1729</v>
      </c>
      <c r="AG36" s="503">
        <v>43430</v>
      </c>
      <c r="AH36" s="519"/>
      <c r="AI36" s="331"/>
      <c r="AJ36" s="331"/>
      <c r="AK36" s="331"/>
      <c r="AL36" s="494"/>
      <c r="AM36" s="342">
        <f t="shared" si="3"/>
        <v>0</v>
      </c>
      <c r="AN36" s="520"/>
      <c r="AO36" s="263"/>
      <c r="AP36" s="485" t="s">
        <v>1729</v>
      </c>
      <c r="AQ36" s="503">
        <v>43430</v>
      </c>
      <c r="AR36" s="519"/>
      <c r="AS36" s="331"/>
      <c r="AT36" s="331"/>
      <c r="AU36" s="331"/>
      <c r="AV36" s="494"/>
      <c r="AW36" s="342">
        <f t="shared" si="4"/>
        <v>0</v>
      </c>
      <c r="AX36" s="520"/>
      <c r="AY36" s="263"/>
      <c r="AZ36" s="485" t="s">
        <v>1729</v>
      </c>
      <c r="BA36" s="503">
        <v>43430</v>
      </c>
      <c r="BB36" s="519"/>
      <c r="BC36" s="331"/>
      <c r="BD36" s="331"/>
      <c r="BE36" s="331"/>
      <c r="BF36" s="494"/>
      <c r="BG36" s="342">
        <f t="shared" si="5"/>
        <v>0</v>
      </c>
      <c r="BH36" s="520"/>
      <c r="BI36" s="263"/>
      <c r="BJ36" s="485" t="s">
        <v>1729</v>
      </c>
      <c r="BK36" s="503">
        <v>43430</v>
      </c>
      <c r="BL36" s="519"/>
      <c r="BM36" s="331"/>
      <c r="BN36" s="331"/>
      <c r="BO36" s="331"/>
      <c r="BP36" s="494"/>
      <c r="BQ36" s="342">
        <f t="shared" si="6"/>
        <v>0</v>
      </c>
      <c r="BR36" s="520"/>
      <c r="BS36" s="263"/>
      <c r="BT36" s="485" t="s">
        <v>1729</v>
      </c>
      <c r="BU36" s="503">
        <v>43430</v>
      </c>
      <c r="BV36" s="519"/>
      <c r="BW36" s="331"/>
      <c r="BX36" s="331"/>
      <c r="BY36" s="331"/>
      <c r="BZ36" s="494"/>
      <c r="CA36" s="342">
        <f t="shared" si="7"/>
        <v>0</v>
      </c>
      <c r="CB36" s="520"/>
      <c r="CC36" s="263"/>
      <c r="CD36" s="485" t="s">
        <v>1729</v>
      </c>
      <c r="CE36" s="503">
        <v>43430</v>
      </c>
      <c r="CF36" s="519"/>
      <c r="CG36" s="331"/>
      <c r="CH36" s="331"/>
      <c r="CI36" s="331"/>
      <c r="CJ36" s="494"/>
      <c r="CK36" s="342">
        <f t="shared" si="8"/>
        <v>0</v>
      </c>
      <c r="CL36" s="520"/>
      <c r="CM36" s="263"/>
      <c r="CN36" s="485" t="s">
        <v>1729</v>
      </c>
      <c r="CO36" s="503">
        <v>43430</v>
      </c>
      <c r="CP36" s="519"/>
      <c r="CQ36" s="331"/>
      <c r="CR36" s="331"/>
      <c r="CS36" s="331"/>
      <c r="CT36" s="494"/>
      <c r="CU36" s="342">
        <f t="shared" si="9"/>
        <v>0</v>
      </c>
      <c r="CV36" s="520"/>
      <c r="CW36" s="263"/>
      <c r="CX36" s="485" t="s">
        <v>1729</v>
      </c>
      <c r="CY36" s="503">
        <v>43430</v>
      </c>
      <c r="CZ36" s="519"/>
      <c r="DA36" s="331"/>
      <c r="DB36" s="331"/>
      <c r="DC36" s="331"/>
      <c r="DD36" s="494"/>
      <c r="DE36" s="342">
        <f t="shared" si="10"/>
        <v>0</v>
      </c>
      <c r="DF36" s="520"/>
      <c r="DG36" s="263"/>
      <c r="DH36" s="485" t="s">
        <v>1729</v>
      </c>
      <c r="DI36" s="503">
        <v>43430</v>
      </c>
      <c r="DJ36" s="519"/>
      <c r="DK36" s="331"/>
      <c r="DL36" s="331"/>
      <c r="DM36" s="331"/>
      <c r="DN36" s="494"/>
      <c r="DO36" s="342">
        <f t="shared" si="11"/>
        <v>0</v>
      </c>
      <c r="DP36" s="520"/>
      <c r="DQ36" s="263"/>
      <c r="DR36" s="485" t="s">
        <v>1729</v>
      </c>
      <c r="DS36" s="503">
        <v>43430</v>
      </c>
      <c r="DT36" s="519"/>
      <c r="DU36" s="331"/>
      <c r="DV36" s="331"/>
      <c r="DW36" s="331"/>
      <c r="DX36" s="494"/>
      <c r="DY36" s="342">
        <f t="shared" si="12"/>
        <v>0</v>
      </c>
      <c r="DZ36" s="520"/>
      <c r="EA36" s="263"/>
      <c r="EB36" s="485" t="s">
        <v>1729</v>
      </c>
      <c r="EC36" s="503">
        <v>43430</v>
      </c>
      <c r="ED36" s="519"/>
      <c r="EE36" s="331"/>
      <c r="EF36" s="331"/>
      <c r="EG36" s="331"/>
      <c r="EH36" s="494"/>
      <c r="EI36" s="342">
        <f t="shared" si="13"/>
        <v>0</v>
      </c>
      <c r="EJ36" s="520"/>
      <c r="EK36" s="263"/>
      <c r="EL36" s="485" t="s">
        <v>1729</v>
      </c>
      <c r="EM36" s="503">
        <v>43430</v>
      </c>
      <c r="EN36" s="519"/>
      <c r="EO36" s="331"/>
      <c r="EP36" s="331"/>
      <c r="EQ36" s="331"/>
      <c r="ER36" s="494"/>
      <c r="ES36" s="342">
        <f t="shared" si="14"/>
        <v>0</v>
      </c>
      <c r="ET36" s="520"/>
    </row>
    <row r="37" spans="2:150" x14ac:dyDescent="0.25">
      <c r="B37" s="485" t="s">
        <v>1730</v>
      </c>
      <c r="C37" s="503">
        <v>43431</v>
      </c>
      <c r="D37" s="535"/>
      <c r="E37" s="536"/>
      <c r="F37" s="536"/>
      <c r="G37" s="536"/>
      <c r="H37" s="537"/>
      <c r="I37" s="342">
        <f t="shared" si="0"/>
        <v>0</v>
      </c>
      <c r="J37" s="520"/>
      <c r="K37" s="263"/>
      <c r="L37" s="485" t="s">
        <v>1730</v>
      </c>
      <c r="M37" s="503">
        <v>43431</v>
      </c>
      <c r="N37" s="519"/>
      <c r="O37" s="331"/>
      <c r="P37" s="331"/>
      <c r="Q37" s="331"/>
      <c r="R37" s="494"/>
      <c r="S37" s="342">
        <f t="shared" si="1"/>
        <v>0</v>
      </c>
      <c r="T37" s="520"/>
      <c r="U37" s="263"/>
      <c r="V37" s="485" t="s">
        <v>1730</v>
      </c>
      <c r="W37" s="503">
        <v>43431</v>
      </c>
      <c r="X37" s="519"/>
      <c r="Y37" s="331"/>
      <c r="Z37" s="331"/>
      <c r="AA37" s="331"/>
      <c r="AB37" s="494"/>
      <c r="AC37" s="342">
        <f t="shared" si="2"/>
        <v>0</v>
      </c>
      <c r="AD37" s="520"/>
      <c r="AE37" s="263"/>
      <c r="AF37" s="485" t="s">
        <v>1730</v>
      </c>
      <c r="AG37" s="503">
        <v>43431</v>
      </c>
      <c r="AH37" s="519"/>
      <c r="AI37" s="331"/>
      <c r="AJ37" s="331"/>
      <c r="AK37" s="331"/>
      <c r="AL37" s="494"/>
      <c r="AM37" s="342">
        <f t="shared" si="3"/>
        <v>0</v>
      </c>
      <c r="AN37" s="520"/>
      <c r="AO37" s="263"/>
      <c r="AP37" s="485" t="s">
        <v>1730</v>
      </c>
      <c r="AQ37" s="503">
        <v>43431</v>
      </c>
      <c r="AR37" s="519"/>
      <c r="AS37" s="331"/>
      <c r="AT37" s="331"/>
      <c r="AU37" s="331"/>
      <c r="AV37" s="494"/>
      <c r="AW37" s="342">
        <f t="shared" si="4"/>
        <v>0</v>
      </c>
      <c r="AX37" s="520"/>
      <c r="AY37" s="263"/>
      <c r="AZ37" s="485" t="s">
        <v>1730</v>
      </c>
      <c r="BA37" s="503">
        <v>43431</v>
      </c>
      <c r="BB37" s="519"/>
      <c r="BC37" s="331"/>
      <c r="BD37" s="331"/>
      <c r="BE37" s="331"/>
      <c r="BF37" s="494"/>
      <c r="BG37" s="342">
        <f t="shared" si="5"/>
        <v>0</v>
      </c>
      <c r="BH37" s="520"/>
      <c r="BI37" s="263"/>
      <c r="BJ37" s="485" t="s">
        <v>1730</v>
      </c>
      <c r="BK37" s="503">
        <v>43431</v>
      </c>
      <c r="BL37" s="519"/>
      <c r="BM37" s="331"/>
      <c r="BN37" s="331"/>
      <c r="BO37" s="331"/>
      <c r="BP37" s="494"/>
      <c r="BQ37" s="342">
        <f t="shared" si="6"/>
        <v>0</v>
      </c>
      <c r="BR37" s="520"/>
      <c r="BS37" s="263"/>
      <c r="BT37" s="485" t="s">
        <v>1730</v>
      </c>
      <c r="BU37" s="503">
        <v>43431</v>
      </c>
      <c r="BV37" s="519"/>
      <c r="BW37" s="331"/>
      <c r="BX37" s="331"/>
      <c r="BY37" s="331"/>
      <c r="BZ37" s="494"/>
      <c r="CA37" s="342">
        <f t="shared" si="7"/>
        <v>0</v>
      </c>
      <c r="CB37" s="520"/>
      <c r="CC37" s="263"/>
      <c r="CD37" s="485" t="s">
        <v>1730</v>
      </c>
      <c r="CE37" s="503">
        <v>43431</v>
      </c>
      <c r="CF37" s="519"/>
      <c r="CG37" s="331"/>
      <c r="CH37" s="331"/>
      <c r="CI37" s="331"/>
      <c r="CJ37" s="494"/>
      <c r="CK37" s="342">
        <f t="shared" si="8"/>
        <v>0</v>
      </c>
      <c r="CL37" s="520"/>
      <c r="CM37" s="263"/>
      <c r="CN37" s="485" t="s">
        <v>1730</v>
      </c>
      <c r="CO37" s="503">
        <v>43431</v>
      </c>
      <c r="CP37" s="519"/>
      <c r="CQ37" s="331"/>
      <c r="CR37" s="331"/>
      <c r="CS37" s="331"/>
      <c r="CT37" s="494"/>
      <c r="CU37" s="342">
        <f t="shared" si="9"/>
        <v>0</v>
      </c>
      <c r="CV37" s="520"/>
      <c r="CW37" s="263"/>
      <c r="CX37" s="485" t="s">
        <v>1730</v>
      </c>
      <c r="CY37" s="503">
        <v>43431</v>
      </c>
      <c r="CZ37" s="519"/>
      <c r="DA37" s="331"/>
      <c r="DB37" s="331"/>
      <c r="DC37" s="331"/>
      <c r="DD37" s="494"/>
      <c r="DE37" s="342">
        <f t="shared" si="10"/>
        <v>0</v>
      </c>
      <c r="DF37" s="520"/>
      <c r="DG37" s="263"/>
      <c r="DH37" s="485" t="s">
        <v>1730</v>
      </c>
      <c r="DI37" s="503">
        <v>43431</v>
      </c>
      <c r="DJ37" s="519"/>
      <c r="DK37" s="331"/>
      <c r="DL37" s="331"/>
      <c r="DM37" s="331"/>
      <c r="DN37" s="494"/>
      <c r="DO37" s="342">
        <f t="shared" si="11"/>
        <v>0</v>
      </c>
      <c r="DP37" s="520"/>
      <c r="DQ37" s="263"/>
      <c r="DR37" s="485" t="s">
        <v>1730</v>
      </c>
      <c r="DS37" s="503">
        <v>43431</v>
      </c>
      <c r="DT37" s="519"/>
      <c r="DU37" s="331"/>
      <c r="DV37" s="331"/>
      <c r="DW37" s="331"/>
      <c r="DX37" s="494"/>
      <c r="DY37" s="342">
        <f t="shared" si="12"/>
        <v>0</v>
      </c>
      <c r="DZ37" s="520"/>
      <c r="EA37" s="263"/>
      <c r="EB37" s="485" t="s">
        <v>1730</v>
      </c>
      <c r="EC37" s="503">
        <v>43431</v>
      </c>
      <c r="ED37" s="519"/>
      <c r="EE37" s="331"/>
      <c r="EF37" s="331"/>
      <c r="EG37" s="331"/>
      <c r="EH37" s="494"/>
      <c r="EI37" s="342">
        <f t="shared" si="13"/>
        <v>0</v>
      </c>
      <c r="EJ37" s="520"/>
      <c r="EK37" s="263"/>
      <c r="EL37" s="485" t="s">
        <v>1730</v>
      </c>
      <c r="EM37" s="503">
        <v>43431</v>
      </c>
      <c r="EN37" s="519"/>
      <c r="EO37" s="331"/>
      <c r="EP37" s="331"/>
      <c r="EQ37" s="331"/>
      <c r="ER37" s="494"/>
      <c r="ES37" s="342">
        <f t="shared" si="14"/>
        <v>0</v>
      </c>
      <c r="ET37" s="520"/>
    </row>
    <row r="38" spans="2:150" x14ac:dyDescent="0.25">
      <c r="B38" s="485" t="s">
        <v>1731</v>
      </c>
      <c r="C38" s="503">
        <v>43432</v>
      </c>
      <c r="D38" s="535"/>
      <c r="E38" s="536"/>
      <c r="F38" s="536"/>
      <c r="G38" s="536"/>
      <c r="H38" s="537"/>
      <c r="I38" s="342">
        <f t="shared" si="0"/>
        <v>0</v>
      </c>
      <c r="J38" s="520"/>
      <c r="K38" s="263"/>
      <c r="L38" s="485" t="s">
        <v>1731</v>
      </c>
      <c r="M38" s="503">
        <v>43432</v>
      </c>
      <c r="N38" s="519"/>
      <c r="O38" s="331"/>
      <c r="P38" s="331"/>
      <c r="Q38" s="331"/>
      <c r="R38" s="494"/>
      <c r="S38" s="342">
        <f t="shared" si="1"/>
        <v>0</v>
      </c>
      <c r="T38" s="520"/>
      <c r="U38" s="263"/>
      <c r="V38" s="485" t="s">
        <v>1731</v>
      </c>
      <c r="W38" s="503">
        <v>43432</v>
      </c>
      <c r="X38" s="519"/>
      <c r="Y38" s="331"/>
      <c r="Z38" s="331"/>
      <c r="AA38" s="331"/>
      <c r="AB38" s="494"/>
      <c r="AC38" s="342">
        <f t="shared" si="2"/>
        <v>0</v>
      </c>
      <c r="AD38" s="520"/>
      <c r="AE38" s="263"/>
      <c r="AF38" s="485" t="s">
        <v>1731</v>
      </c>
      <c r="AG38" s="503">
        <v>43432</v>
      </c>
      <c r="AH38" s="519"/>
      <c r="AI38" s="331"/>
      <c r="AJ38" s="331"/>
      <c r="AK38" s="331"/>
      <c r="AL38" s="494"/>
      <c r="AM38" s="342">
        <f t="shared" si="3"/>
        <v>0</v>
      </c>
      <c r="AN38" s="520"/>
      <c r="AO38" s="263"/>
      <c r="AP38" s="485" t="s">
        <v>1731</v>
      </c>
      <c r="AQ38" s="503">
        <v>43432</v>
      </c>
      <c r="AR38" s="519"/>
      <c r="AS38" s="331"/>
      <c r="AT38" s="331"/>
      <c r="AU38" s="331"/>
      <c r="AV38" s="494"/>
      <c r="AW38" s="342">
        <f t="shared" si="4"/>
        <v>0</v>
      </c>
      <c r="AX38" s="520"/>
      <c r="AY38" s="263"/>
      <c r="AZ38" s="485" t="s">
        <v>1731</v>
      </c>
      <c r="BA38" s="503">
        <v>43432</v>
      </c>
      <c r="BB38" s="519"/>
      <c r="BC38" s="331"/>
      <c r="BD38" s="331"/>
      <c r="BE38" s="331"/>
      <c r="BF38" s="494"/>
      <c r="BG38" s="342">
        <f t="shared" si="5"/>
        <v>0</v>
      </c>
      <c r="BH38" s="520"/>
      <c r="BI38" s="263"/>
      <c r="BJ38" s="485" t="s">
        <v>1731</v>
      </c>
      <c r="BK38" s="503">
        <v>43432</v>
      </c>
      <c r="BL38" s="519"/>
      <c r="BM38" s="331"/>
      <c r="BN38" s="331"/>
      <c r="BO38" s="331"/>
      <c r="BP38" s="494"/>
      <c r="BQ38" s="342">
        <f t="shared" si="6"/>
        <v>0</v>
      </c>
      <c r="BR38" s="520"/>
      <c r="BS38" s="263"/>
      <c r="BT38" s="485" t="s">
        <v>1731</v>
      </c>
      <c r="BU38" s="503">
        <v>43432</v>
      </c>
      <c r="BV38" s="519"/>
      <c r="BW38" s="331"/>
      <c r="BX38" s="331"/>
      <c r="BY38" s="331"/>
      <c r="BZ38" s="494"/>
      <c r="CA38" s="342">
        <f t="shared" si="7"/>
        <v>0</v>
      </c>
      <c r="CB38" s="520"/>
      <c r="CC38" s="263"/>
      <c r="CD38" s="485" t="s">
        <v>1731</v>
      </c>
      <c r="CE38" s="503">
        <v>43432</v>
      </c>
      <c r="CF38" s="519"/>
      <c r="CG38" s="331"/>
      <c r="CH38" s="331"/>
      <c r="CI38" s="331"/>
      <c r="CJ38" s="494"/>
      <c r="CK38" s="342">
        <f t="shared" si="8"/>
        <v>0</v>
      </c>
      <c r="CL38" s="520"/>
      <c r="CM38" s="263"/>
      <c r="CN38" s="485" t="s">
        <v>1731</v>
      </c>
      <c r="CO38" s="503">
        <v>43432</v>
      </c>
      <c r="CP38" s="519"/>
      <c r="CQ38" s="331"/>
      <c r="CR38" s="331"/>
      <c r="CS38" s="331"/>
      <c r="CT38" s="494"/>
      <c r="CU38" s="342">
        <f t="shared" si="9"/>
        <v>0</v>
      </c>
      <c r="CV38" s="520"/>
      <c r="CW38" s="263"/>
      <c r="CX38" s="485" t="s">
        <v>1731</v>
      </c>
      <c r="CY38" s="503">
        <v>43432</v>
      </c>
      <c r="CZ38" s="519"/>
      <c r="DA38" s="331"/>
      <c r="DB38" s="331"/>
      <c r="DC38" s="331"/>
      <c r="DD38" s="494"/>
      <c r="DE38" s="342">
        <f t="shared" si="10"/>
        <v>0</v>
      </c>
      <c r="DF38" s="520"/>
      <c r="DG38" s="263"/>
      <c r="DH38" s="485" t="s">
        <v>1731</v>
      </c>
      <c r="DI38" s="503">
        <v>43432</v>
      </c>
      <c r="DJ38" s="519"/>
      <c r="DK38" s="331"/>
      <c r="DL38" s="331"/>
      <c r="DM38" s="331"/>
      <c r="DN38" s="494"/>
      <c r="DO38" s="342">
        <f t="shared" si="11"/>
        <v>0</v>
      </c>
      <c r="DP38" s="520"/>
      <c r="DQ38" s="263"/>
      <c r="DR38" s="485" t="s">
        <v>1731</v>
      </c>
      <c r="DS38" s="503">
        <v>43432</v>
      </c>
      <c r="DT38" s="519"/>
      <c r="DU38" s="331"/>
      <c r="DV38" s="331"/>
      <c r="DW38" s="331"/>
      <c r="DX38" s="494"/>
      <c r="DY38" s="342">
        <f t="shared" si="12"/>
        <v>0</v>
      </c>
      <c r="DZ38" s="520"/>
      <c r="EA38" s="263"/>
      <c r="EB38" s="485" t="s">
        <v>1731</v>
      </c>
      <c r="EC38" s="503">
        <v>43432</v>
      </c>
      <c r="ED38" s="519"/>
      <c r="EE38" s="331"/>
      <c r="EF38" s="331"/>
      <c r="EG38" s="331"/>
      <c r="EH38" s="494"/>
      <c r="EI38" s="342">
        <f t="shared" si="13"/>
        <v>0</v>
      </c>
      <c r="EJ38" s="520"/>
      <c r="EK38" s="263"/>
      <c r="EL38" s="485" t="s">
        <v>1731</v>
      </c>
      <c r="EM38" s="503">
        <v>43432</v>
      </c>
      <c r="EN38" s="519"/>
      <c r="EO38" s="331"/>
      <c r="EP38" s="331"/>
      <c r="EQ38" s="331"/>
      <c r="ER38" s="494"/>
      <c r="ES38" s="342">
        <f t="shared" si="14"/>
        <v>0</v>
      </c>
      <c r="ET38" s="520"/>
    </row>
    <row r="39" spans="2:150" x14ac:dyDescent="0.25">
      <c r="B39" s="485" t="s">
        <v>1732</v>
      </c>
      <c r="C39" s="503">
        <v>43433</v>
      </c>
      <c r="D39" s="535"/>
      <c r="E39" s="536"/>
      <c r="F39" s="536"/>
      <c r="G39" s="536"/>
      <c r="H39" s="537"/>
      <c r="I39" s="342">
        <f t="shared" si="0"/>
        <v>0</v>
      </c>
      <c r="J39" s="520"/>
      <c r="K39" s="263"/>
      <c r="L39" s="485" t="s">
        <v>1732</v>
      </c>
      <c r="M39" s="503">
        <v>43433</v>
      </c>
      <c r="N39" s="519"/>
      <c r="O39" s="331"/>
      <c r="P39" s="331"/>
      <c r="Q39" s="331"/>
      <c r="R39" s="494"/>
      <c r="S39" s="342">
        <f t="shared" si="1"/>
        <v>0</v>
      </c>
      <c r="T39" s="520"/>
      <c r="U39" s="263"/>
      <c r="V39" s="485" t="s">
        <v>1732</v>
      </c>
      <c r="W39" s="503">
        <v>43433</v>
      </c>
      <c r="X39" s="519"/>
      <c r="Y39" s="331"/>
      <c r="Z39" s="331"/>
      <c r="AA39" s="331"/>
      <c r="AB39" s="494"/>
      <c r="AC39" s="342">
        <f t="shared" si="2"/>
        <v>0</v>
      </c>
      <c r="AD39" s="520"/>
      <c r="AE39" s="263"/>
      <c r="AF39" s="485" t="s">
        <v>1732</v>
      </c>
      <c r="AG39" s="503">
        <v>43433</v>
      </c>
      <c r="AH39" s="519"/>
      <c r="AI39" s="331"/>
      <c r="AJ39" s="331"/>
      <c r="AK39" s="331"/>
      <c r="AL39" s="494"/>
      <c r="AM39" s="342">
        <f t="shared" si="3"/>
        <v>0</v>
      </c>
      <c r="AN39" s="520"/>
      <c r="AO39" s="263"/>
      <c r="AP39" s="485" t="s">
        <v>1732</v>
      </c>
      <c r="AQ39" s="503">
        <v>43433</v>
      </c>
      <c r="AR39" s="519"/>
      <c r="AS39" s="331"/>
      <c r="AT39" s="331"/>
      <c r="AU39" s="331"/>
      <c r="AV39" s="494"/>
      <c r="AW39" s="342">
        <f t="shared" si="4"/>
        <v>0</v>
      </c>
      <c r="AX39" s="520"/>
      <c r="AY39" s="263"/>
      <c r="AZ39" s="485" t="s">
        <v>1732</v>
      </c>
      <c r="BA39" s="503">
        <v>43433</v>
      </c>
      <c r="BB39" s="519"/>
      <c r="BC39" s="331"/>
      <c r="BD39" s="331"/>
      <c r="BE39" s="331"/>
      <c r="BF39" s="494"/>
      <c r="BG39" s="342">
        <f t="shared" si="5"/>
        <v>0</v>
      </c>
      <c r="BH39" s="520"/>
      <c r="BI39" s="263"/>
      <c r="BJ39" s="485" t="s">
        <v>1732</v>
      </c>
      <c r="BK39" s="503">
        <v>43433</v>
      </c>
      <c r="BL39" s="519"/>
      <c r="BM39" s="331"/>
      <c r="BN39" s="331"/>
      <c r="BO39" s="331"/>
      <c r="BP39" s="494"/>
      <c r="BQ39" s="342">
        <f t="shared" si="6"/>
        <v>0</v>
      </c>
      <c r="BR39" s="520"/>
      <c r="BS39" s="263"/>
      <c r="BT39" s="485" t="s">
        <v>1732</v>
      </c>
      <c r="BU39" s="503">
        <v>43433</v>
      </c>
      <c r="BV39" s="519"/>
      <c r="BW39" s="331"/>
      <c r="BX39" s="331"/>
      <c r="BY39" s="331"/>
      <c r="BZ39" s="494"/>
      <c r="CA39" s="342">
        <f t="shared" si="7"/>
        <v>0</v>
      </c>
      <c r="CB39" s="520"/>
      <c r="CC39" s="263"/>
      <c r="CD39" s="485" t="s">
        <v>1732</v>
      </c>
      <c r="CE39" s="503">
        <v>43433</v>
      </c>
      <c r="CF39" s="519"/>
      <c r="CG39" s="331"/>
      <c r="CH39" s="331"/>
      <c r="CI39" s="331"/>
      <c r="CJ39" s="494"/>
      <c r="CK39" s="342">
        <f t="shared" si="8"/>
        <v>0</v>
      </c>
      <c r="CL39" s="520"/>
      <c r="CM39" s="263"/>
      <c r="CN39" s="485" t="s">
        <v>1732</v>
      </c>
      <c r="CO39" s="503">
        <v>43433</v>
      </c>
      <c r="CP39" s="519"/>
      <c r="CQ39" s="331"/>
      <c r="CR39" s="331"/>
      <c r="CS39" s="331"/>
      <c r="CT39" s="494"/>
      <c r="CU39" s="342">
        <f t="shared" si="9"/>
        <v>0</v>
      </c>
      <c r="CV39" s="520"/>
      <c r="CW39" s="263"/>
      <c r="CX39" s="485" t="s">
        <v>1732</v>
      </c>
      <c r="CY39" s="503">
        <v>43433</v>
      </c>
      <c r="CZ39" s="519"/>
      <c r="DA39" s="331"/>
      <c r="DB39" s="331"/>
      <c r="DC39" s="331"/>
      <c r="DD39" s="494"/>
      <c r="DE39" s="342">
        <f t="shared" si="10"/>
        <v>0</v>
      </c>
      <c r="DF39" s="520"/>
      <c r="DG39" s="263"/>
      <c r="DH39" s="485" t="s">
        <v>1732</v>
      </c>
      <c r="DI39" s="503">
        <v>43433</v>
      </c>
      <c r="DJ39" s="519"/>
      <c r="DK39" s="331"/>
      <c r="DL39" s="331"/>
      <c r="DM39" s="331"/>
      <c r="DN39" s="494"/>
      <c r="DO39" s="342">
        <f t="shared" si="11"/>
        <v>0</v>
      </c>
      <c r="DP39" s="520"/>
      <c r="DQ39" s="263"/>
      <c r="DR39" s="485" t="s">
        <v>1732</v>
      </c>
      <c r="DS39" s="503">
        <v>43433</v>
      </c>
      <c r="DT39" s="519"/>
      <c r="DU39" s="331"/>
      <c r="DV39" s="331"/>
      <c r="DW39" s="331"/>
      <c r="DX39" s="494"/>
      <c r="DY39" s="342">
        <f t="shared" si="12"/>
        <v>0</v>
      </c>
      <c r="DZ39" s="520"/>
      <c r="EA39" s="263"/>
      <c r="EB39" s="485" t="s">
        <v>1732</v>
      </c>
      <c r="EC39" s="503">
        <v>43433</v>
      </c>
      <c r="ED39" s="519"/>
      <c r="EE39" s="331"/>
      <c r="EF39" s="331"/>
      <c r="EG39" s="331"/>
      <c r="EH39" s="494"/>
      <c r="EI39" s="342">
        <f t="shared" si="13"/>
        <v>0</v>
      </c>
      <c r="EJ39" s="520"/>
      <c r="EK39" s="263"/>
      <c r="EL39" s="485" t="s">
        <v>1732</v>
      </c>
      <c r="EM39" s="503">
        <v>43433</v>
      </c>
      <c r="EN39" s="519"/>
      <c r="EO39" s="331"/>
      <c r="EP39" s="331"/>
      <c r="EQ39" s="331"/>
      <c r="ER39" s="494"/>
      <c r="ES39" s="342">
        <f t="shared" si="14"/>
        <v>0</v>
      </c>
      <c r="ET39" s="520"/>
    </row>
    <row r="40" spans="2:150" x14ac:dyDescent="0.25">
      <c r="B40" s="485" t="s">
        <v>1733</v>
      </c>
      <c r="C40" s="503">
        <v>43434</v>
      </c>
      <c r="D40" s="535"/>
      <c r="E40" s="536"/>
      <c r="F40" s="536"/>
      <c r="G40" s="536"/>
      <c r="H40" s="537"/>
      <c r="I40" s="342">
        <f t="shared" si="0"/>
        <v>0</v>
      </c>
      <c r="J40" s="520"/>
      <c r="K40" s="263"/>
      <c r="L40" s="485" t="s">
        <v>1733</v>
      </c>
      <c r="M40" s="503">
        <v>43434</v>
      </c>
      <c r="N40" s="519"/>
      <c r="O40" s="331"/>
      <c r="P40" s="331"/>
      <c r="Q40" s="331"/>
      <c r="R40" s="494"/>
      <c r="S40" s="342">
        <f t="shared" si="1"/>
        <v>0</v>
      </c>
      <c r="T40" s="520"/>
      <c r="U40" s="263"/>
      <c r="V40" s="485" t="s">
        <v>1733</v>
      </c>
      <c r="W40" s="503">
        <v>43434</v>
      </c>
      <c r="X40" s="519"/>
      <c r="Y40" s="331"/>
      <c r="Z40" s="331"/>
      <c r="AA40" s="331"/>
      <c r="AB40" s="494"/>
      <c r="AC40" s="342">
        <f t="shared" si="2"/>
        <v>0</v>
      </c>
      <c r="AD40" s="520"/>
      <c r="AE40" s="263"/>
      <c r="AF40" s="485" t="s">
        <v>1733</v>
      </c>
      <c r="AG40" s="503">
        <v>43434</v>
      </c>
      <c r="AH40" s="519"/>
      <c r="AI40" s="331"/>
      <c r="AJ40" s="331"/>
      <c r="AK40" s="331"/>
      <c r="AL40" s="494"/>
      <c r="AM40" s="342">
        <f t="shared" si="3"/>
        <v>0</v>
      </c>
      <c r="AN40" s="520"/>
      <c r="AO40" s="263"/>
      <c r="AP40" s="485" t="s">
        <v>1733</v>
      </c>
      <c r="AQ40" s="503">
        <v>43434</v>
      </c>
      <c r="AR40" s="519"/>
      <c r="AS40" s="331"/>
      <c r="AT40" s="331"/>
      <c r="AU40" s="331"/>
      <c r="AV40" s="494"/>
      <c r="AW40" s="342">
        <f t="shared" si="4"/>
        <v>0</v>
      </c>
      <c r="AX40" s="520"/>
      <c r="AY40" s="263"/>
      <c r="AZ40" s="485" t="s">
        <v>1733</v>
      </c>
      <c r="BA40" s="503">
        <v>43434</v>
      </c>
      <c r="BB40" s="519"/>
      <c r="BC40" s="331"/>
      <c r="BD40" s="331"/>
      <c r="BE40" s="331"/>
      <c r="BF40" s="494"/>
      <c r="BG40" s="342">
        <f t="shared" si="5"/>
        <v>0</v>
      </c>
      <c r="BH40" s="520"/>
      <c r="BI40" s="263"/>
      <c r="BJ40" s="485" t="s">
        <v>1733</v>
      </c>
      <c r="BK40" s="503">
        <v>43434</v>
      </c>
      <c r="BL40" s="519"/>
      <c r="BM40" s="331"/>
      <c r="BN40" s="331"/>
      <c r="BO40" s="331"/>
      <c r="BP40" s="494"/>
      <c r="BQ40" s="342">
        <f t="shared" si="6"/>
        <v>0</v>
      </c>
      <c r="BR40" s="520"/>
      <c r="BS40" s="263"/>
      <c r="BT40" s="485" t="s">
        <v>1733</v>
      </c>
      <c r="BU40" s="503">
        <v>43434</v>
      </c>
      <c r="BV40" s="519"/>
      <c r="BW40" s="331"/>
      <c r="BX40" s="331"/>
      <c r="BY40" s="331"/>
      <c r="BZ40" s="494"/>
      <c r="CA40" s="342">
        <f t="shared" si="7"/>
        <v>0</v>
      </c>
      <c r="CB40" s="520"/>
      <c r="CC40" s="263"/>
      <c r="CD40" s="485" t="s">
        <v>1733</v>
      </c>
      <c r="CE40" s="503">
        <v>43434</v>
      </c>
      <c r="CF40" s="519"/>
      <c r="CG40" s="331"/>
      <c r="CH40" s="331"/>
      <c r="CI40" s="331"/>
      <c r="CJ40" s="494"/>
      <c r="CK40" s="342">
        <f t="shared" si="8"/>
        <v>0</v>
      </c>
      <c r="CL40" s="520"/>
      <c r="CM40" s="263"/>
      <c r="CN40" s="485" t="s">
        <v>1733</v>
      </c>
      <c r="CO40" s="503">
        <v>43434</v>
      </c>
      <c r="CP40" s="519"/>
      <c r="CQ40" s="331"/>
      <c r="CR40" s="331"/>
      <c r="CS40" s="331"/>
      <c r="CT40" s="494"/>
      <c r="CU40" s="342">
        <f t="shared" si="9"/>
        <v>0</v>
      </c>
      <c r="CV40" s="520"/>
      <c r="CW40" s="263"/>
      <c r="CX40" s="485" t="s">
        <v>1733</v>
      </c>
      <c r="CY40" s="503">
        <v>43434</v>
      </c>
      <c r="CZ40" s="519"/>
      <c r="DA40" s="331"/>
      <c r="DB40" s="331"/>
      <c r="DC40" s="331"/>
      <c r="DD40" s="494"/>
      <c r="DE40" s="342">
        <f t="shared" si="10"/>
        <v>0</v>
      </c>
      <c r="DF40" s="520"/>
      <c r="DG40" s="263"/>
      <c r="DH40" s="485" t="s">
        <v>1733</v>
      </c>
      <c r="DI40" s="503">
        <v>43434</v>
      </c>
      <c r="DJ40" s="519"/>
      <c r="DK40" s="331"/>
      <c r="DL40" s="331"/>
      <c r="DM40" s="331"/>
      <c r="DN40" s="494"/>
      <c r="DO40" s="342">
        <f t="shared" si="11"/>
        <v>0</v>
      </c>
      <c r="DP40" s="520"/>
      <c r="DQ40" s="263"/>
      <c r="DR40" s="485" t="s">
        <v>1733</v>
      </c>
      <c r="DS40" s="503">
        <v>43434</v>
      </c>
      <c r="DT40" s="519"/>
      <c r="DU40" s="331"/>
      <c r="DV40" s="331"/>
      <c r="DW40" s="331"/>
      <c r="DX40" s="494"/>
      <c r="DY40" s="342">
        <f t="shared" si="12"/>
        <v>0</v>
      </c>
      <c r="DZ40" s="520"/>
      <c r="EA40" s="263"/>
      <c r="EB40" s="485" t="s">
        <v>1733</v>
      </c>
      <c r="EC40" s="503">
        <v>43434</v>
      </c>
      <c r="ED40" s="519"/>
      <c r="EE40" s="331"/>
      <c r="EF40" s="331"/>
      <c r="EG40" s="331"/>
      <c r="EH40" s="494"/>
      <c r="EI40" s="342">
        <f t="shared" si="13"/>
        <v>0</v>
      </c>
      <c r="EJ40" s="520"/>
      <c r="EK40" s="263"/>
      <c r="EL40" s="485" t="s">
        <v>1733</v>
      </c>
      <c r="EM40" s="503">
        <v>43434</v>
      </c>
      <c r="EN40" s="519"/>
      <c r="EO40" s="331"/>
      <c r="EP40" s="331"/>
      <c r="EQ40" s="331"/>
      <c r="ER40" s="494"/>
      <c r="ES40" s="342">
        <f t="shared" si="14"/>
        <v>0</v>
      </c>
      <c r="ET40" s="520"/>
    </row>
    <row r="41" spans="2:150" ht="15.75" thickBot="1" x14ac:dyDescent="0.3">
      <c r="B41" s="488"/>
      <c r="C41" s="513"/>
      <c r="D41" s="538"/>
      <c r="E41" s="539"/>
      <c r="F41" s="539"/>
      <c r="G41" s="539"/>
      <c r="H41" s="540"/>
      <c r="I41" s="342">
        <f t="shared" si="0"/>
        <v>0</v>
      </c>
      <c r="J41" s="524"/>
      <c r="K41" s="263"/>
      <c r="L41" s="488"/>
      <c r="M41" s="513"/>
      <c r="N41" s="523"/>
      <c r="O41" s="332"/>
      <c r="P41" s="332"/>
      <c r="Q41" s="332"/>
      <c r="R41" s="496"/>
      <c r="S41" s="342">
        <f t="shared" si="1"/>
        <v>0</v>
      </c>
      <c r="T41" s="524"/>
      <c r="U41" s="263"/>
      <c r="V41" s="488"/>
      <c r="W41" s="513"/>
      <c r="X41" s="523"/>
      <c r="Y41" s="332"/>
      <c r="Z41" s="332"/>
      <c r="AA41" s="332"/>
      <c r="AB41" s="496"/>
      <c r="AC41" s="342">
        <f t="shared" si="2"/>
        <v>0</v>
      </c>
      <c r="AD41" s="524"/>
      <c r="AE41" s="263"/>
      <c r="AF41" s="488"/>
      <c r="AG41" s="513"/>
      <c r="AH41" s="523"/>
      <c r="AI41" s="332"/>
      <c r="AJ41" s="332"/>
      <c r="AK41" s="332"/>
      <c r="AL41" s="496"/>
      <c r="AM41" s="342">
        <f t="shared" si="3"/>
        <v>0</v>
      </c>
      <c r="AN41" s="524"/>
      <c r="AO41" s="263"/>
      <c r="AP41" s="488"/>
      <c r="AQ41" s="513"/>
      <c r="AR41" s="523"/>
      <c r="AS41" s="332"/>
      <c r="AT41" s="332"/>
      <c r="AU41" s="332"/>
      <c r="AV41" s="496"/>
      <c r="AW41" s="342">
        <f t="shared" si="4"/>
        <v>0</v>
      </c>
      <c r="AX41" s="524"/>
      <c r="AY41" s="263"/>
      <c r="AZ41" s="488"/>
      <c r="BA41" s="513"/>
      <c r="BB41" s="523"/>
      <c r="BC41" s="332"/>
      <c r="BD41" s="332"/>
      <c r="BE41" s="332"/>
      <c r="BF41" s="496"/>
      <c r="BG41" s="342">
        <f t="shared" si="5"/>
        <v>0</v>
      </c>
      <c r="BH41" s="524"/>
      <c r="BI41" s="263"/>
      <c r="BJ41" s="488"/>
      <c r="BK41" s="513"/>
      <c r="BL41" s="523"/>
      <c r="BM41" s="332"/>
      <c r="BN41" s="332"/>
      <c r="BO41" s="332"/>
      <c r="BP41" s="496"/>
      <c r="BQ41" s="342">
        <f t="shared" si="6"/>
        <v>0</v>
      </c>
      <c r="BR41" s="524"/>
      <c r="BS41" s="263"/>
      <c r="BT41" s="488"/>
      <c r="BU41" s="513"/>
      <c r="BV41" s="523"/>
      <c r="BW41" s="332"/>
      <c r="BX41" s="332"/>
      <c r="BY41" s="332"/>
      <c r="BZ41" s="496"/>
      <c r="CA41" s="342">
        <f t="shared" si="7"/>
        <v>0</v>
      </c>
      <c r="CB41" s="524"/>
      <c r="CC41" s="263"/>
      <c r="CD41" s="488"/>
      <c r="CE41" s="513"/>
      <c r="CF41" s="523"/>
      <c r="CG41" s="332"/>
      <c r="CH41" s="332"/>
      <c r="CI41" s="332"/>
      <c r="CJ41" s="496"/>
      <c r="CK41" s="342">
        <f t="shared" si="8"/>
        <v>0</v>
      </c>
      <c r="CL41" s="524"/>
      <c r="CM41" s="263"/>
      <c r="CN41" s="488"/>
      <c r="CO41" s="513"/>
      <c r="CP41" s="523"/>
      <c r="CQ41" s="332"/>
      <c r="CR41" s="332"/>
      <c r="CS41" s="332"/>
      <c r="CT41" s="496"/>
      <c r="CU41" s="342">
        <f t="shared" si="9"/>
        <v>0</v>
      </c>
      <c r="CV41" s="524"/>
      <c r="CW41" s="263"/>
      <c r="CX41" s="488"/>
      <c r="CY41" s="513"/>
      <c r="CZ41" s="523"/>
      <c r="DA41" s="332"/>
      <c r="DB41" s="332"/>
      <c r="DC41" s="332"/>
      <c r="DD41" s="496"/>
      <c r="DE41" s="342">
        <f t="shared" si="10"/>
        <v>0</v>
      </c>
      <c r="DF41" s="524"/>
      <c r="DG41" s="263"/>
      <c r="DH41" s="488"/>
      <c r="DI41" s="513"/>
      <c r="DJ41" s="523"/>
      <c r="DK41" s="332"/>
      <c r="DL41" s="332"/>
      <c r="DM41" s="332"/>
      <c r="DN41" s="496"/>
      <c r="DO41" s="342">
        <f t="shared" si="11"/>
        <v>0</v>
      </c>
      <c r="DP41" s="524"/>
      <c r="DQ41" s="263"/>
      <c r="DR41" s="488"/>
      <c r="DS41" s="513"/>
      <c r="DT41" s="523"/>
      <c r="DU41" s="332"/>
      <c r="DV41" s="332"/>
      <c r="DW41" s="332"/>
      <c r="DX41" s="496"/>
      <c r="DY41" s="342">
        <f t="shared" si="12"/>
        <v>0</v>
      </c>
      <c r="DZ41" s="524"/>
      <c r="EA41" s="263"/>
      <c r="EB41" s="488"/>
      <c r="EC41" s="513"/>
      <c r="ED41" s="523"/>
      <c r="EE41" s="332"/>
      <c r="EF41" s="332"/>
      <c r="EG41" s="332"/>
      <c r="EH41" s="496"/>
      <c r="EI41" s="342">
        <f t="shared" si="13"/>
        <v>0</v>
      </c>
      <c r="EJ41" s="524"/>
      <c r="EK41" s="263"/>
      <c r="EL41" s="488"/>
      <c r="EM41" s="513"/>
      <c r="EN41" s="523"/>
      <c r="EO41" s="332"/>
      <c r="EP41" s="332"/>
      <c r="EQ41" s="332"/>
      <c r="ER41" s="496"/>
      <c r="ES41" s="342">
        <f t="shared" si="14"/>
        <v>0</v>
      </c>
      <c r="ET41" s="524"/>
    </row>
    <row r="42" spans="2:150" x14ac:dyDescent="0.25">
      <c r="B42" s="277"/>
      <c r="C42" s="504"/>
      <c r="D42" s="525"/>
      <c r="E42" s="270"/>
      <c r="F42" s="270"/>
      <c r="G42" s="270"/>
      <c r="H42" s="18"/>
      <c r="I42" s="271"/>
      <c r="J42" s="532"/>
      <c r="K42" s="263"/>
      <c r="L42" s="277"/>
      <c r="M42" s="504"/>
      <c r="N42" s="525"/>
      <c r="O42" s="270"/>
      <c r="P42" s="270"/>
      <c r="Q42" s="270"/>
      <c r="R42" s="18"/>
      <c r="S42" s="271"/>
      <c r="T42" s="532"/>
      <c r="U42" s="263"/>
      <c r="V42" s="277"/>
      <c r="W42" s="504"/>
      <c r="X42" s="525"/>
      <c r="Y42" s="270"/>
      <c r="Z42" s="270"/>
      <c r="AA42" s="270"/>
      <c r="AB42" s="18"/>
      <c r="AC42" s="271"/>
      <c r="AD42" s="532"/>
      <c r="AE42" s="263"/>
      <c r="AF42" s="277"/>
      <c r="AG42" s="504"/>
      <c r="AH42" s="525"/>
      <c r="AI42" s="270"/>
      <c r="AJ42" s="270"/>
      <c r="AK42" s="270"/>
      <c r="AL42" s="18"/>
      <c r="AM42" s="271"/>
      <c r="AN42" s="532"/>
      <c r="AO42" s="263"/>
      <c r="AP42" s="277"/>
      <c r="AQ42" s="504"/>
      <c r="AR42" s="525"/>
      <c r="AS42" s="270"/>
      <c r="AT42" s="270"/>
      <c r="AU42" s="270"/>
      <c r="AV42" s="18"/>
      <c r="AW42" s="271"/>
      <c r="AX42" s="532"/>
      <c r="AY42" s="263"/>
      <c r="AZ42" s="277"/>
      <c r="BA42" s="504"/>
      <c r="BB42" s="525"/>
      <c r="BC42" s="270"/>
      <c r="BD42" s="270"/>
      <c r="BE42" s="270"/>
      <c r="BF42" s="18"/>
      <c r="BG42" s="271"/>
      <c r="BH42" s="532"/>
      <c r="BI42" s="263"/>
      <c r="BJ42" s="277"/>
      <c r="BK42" s="504"/>
      <c r="BL42" s="525"/>
      <c r="BM42" s="270"/>
      <c r="BN42" s="270"/>
      <c r="BO42" s="270"/>
      <c r="BP42" s="18"/>
      <c r="BQ42" s="271"/>
      <c r="BR42" s="532"/>
      <c r="BS42" s="263"/>
      <c r="BT42" s="277"/>
      <c r="BU42" s="504"/>
      <c r="BV42" s="525"/>
      <c r="BW42" s="270"/>
      <c r="BX42" s="270"/>
      <c r="BY42" s="270"/>
      <c r="BZ42" s="18"/>
      <c r="CA42" s="271"/>
      <c r="CB42" s="532"/>
      <c r="CC42" s="263"/>
      <c r="CD42" s="277"/>
      <c r="CE42" s="504"/>
      <c r="CF42" s="525"/>
      <c r="CG42" s="270"/>
      <c r="CH42" s="270"/>
      <c r="CI42" s="270"/>
      <c r="CJ42" s="18"/>
      <c r="CK42" s="271"/>
      <c r="CL42" s="532"/>
      <c r="CM42" s="263"/>
      <c r="CN42" s="277"/>
      <c r="CO42" s="504"/>
      <c r="CP42" s="525"/>
      <c r="CQ42" s="270"/>
      <c r="CR42" s="270"/>
      <c r="CS42" s="270"/>
      <c r="CT42" s="18"/>
      <c r="CU42" s="271"/>
      <c r="CV42" s="532"/>
      <c r="CW42" s="263"/>
      <c r="CX42" s="277"/>
      <c r="CY42" s="504"/>
      <c r="CZ42" s="525"/>
      <c r="DA42" s="270"/>
      <c r="DB42" s="270"/>
      <c r="DC42" s="270"/>
      <c r="DD42" s="18"/>
      <c r="DE42" s="271"/>
      <c r="DF42" s="532"/>
      <c r="DG42" s="263"/>
      <c r="DH42" s="277"/>
      <c r="DI42" s="504"/>
      <c r="DJ42" s="525"/>
      <c r="DK42" s="270"/>
      <c r="DL42" s="270"/>
      <c r="DM42" s="270"/>
      <c r="DN42" s="18"/>
      <c r="DO42" s="271"/>
      <c r="DP42" s="532"/>
      <c r="DQ42" s="263"/>
      <c r="DR42" s="277"/>
      <c r="DS42" s="504"/>
      <c r="DT42" s="525"/>
      <c r="DU42" s="270"/>
      <c r="DV42" s="270"/>
      <c r="DW42" s="270"/>
      <c r="DX42" s="18"/>
      <c r="DY42" s="271"/>
      <c r="DZ42" s="532"/>
      <c r="EA42" s="263"/>
      <c r="EB42" s="277"/>
      <c r="EC42" s="504"/>
      <c r="ED42" s="525"/>
      <c r="EE42" s="270"/>
      <c r="EF42" s="270"/>
      <c r="EG42" s="270"/>
      <c r="EH42" s="18"/>
      <c r="EI42" s="271"/>
      <c r="EJ42" s="532"/>
      <c r="EK42" s="263"/>
      <c r="EL42" s="277"/>
      <c r="EM42" s="504"/>
      <c r="EN42" s="525"/>
      <c r="EO42" s="270"/>
      <c r="EP42" s="270"/>
      <c r="EQ42" s="270"/>
      <c r="ER42" s="18"/>
      <c r="ES42" s="271"/>
      <c r="ET42" s="532"/>
    </row>
    <row r="43" spans="2:150" x14ac:dyDescent="0.25">
      <c r="B43" s="279"/>
      <c r="C43" s="505" t="s">
        <v>1725</v>
      </c>
      <c r="D43" s="526">
        <f>SUMIF($C$11:$C$40,"Sunday",I11:I41)</f>
        <v>0</v>
      </c>
      <c r="E43" s="204"/>
      <c r="F43" s="3"/>
      <c r="G43" s="3"/>
      <c r="H43" s="3"/>
      <c r="I43" s="215"/>
      <c r="J43" s="315"/>
      <c r="K43" s="263"/>
      <c r="L43" s="279"/>
      <c r="M43" s="505" t="s">
        <v>1725</v>
      </c>
      <c r="N43" s="526">
        <f>SUMIF($C$11:$C$40,"Sunday",S11:S41)</f>
        <v>0</v>
      </c>
      <c r="O43" s="204"/>
      <c r="P43" s="3"/>
      <c r="Q43" s="3"/>
      <c r="R43" s="3"/>
      <c r="S43" s="215"/>
      <c r="T43" s="315"/>
      <c r="U43" s="263"/>
      <c r="V43" s="279"/>
      <c r="W43" s="505" t="s">
        <v>1725</v>
      </c>
      <c r="X43" s="526">
        <f>SUMIF($C$11:$C$40,"Sunday",AC11:AC41)</f>
        <v>0</v>
      </c>
      <c r="Y43" s="204"/>
      <c r="Z43" s="3"/>
      <c r="AA43" s="3"/>
      <c r="AB43" s="3"/>
      <c r="AC43" s="215"/>
      <c r="AD43" s="315"/>
      <c r="AE43" s="263"/>
      <c r="AF43" s="279"/>
      <c r="AG43" s="505" t="s">
        <v>1725</v>
      </c>
      <c r="AH43" s="526">
        <f>SUMIF($C$11:$C$40,"Sunday",AM11:AM41)</f>
        <v>0</v>
      </c>
      <c r="AI43" s="204"/>
      <c r="AJ43" s="3"/>
      <c r="AK43" s="3"/>
      <c r="AL43" s="3"/>
      <c r="AM43" s="215"/>
      <c r="AN43" s="315"/>
      <c r="AO43" s="263"/>
      <c r="AP43" s="279"/>
      <c r="AQ43" s="505" t="s">
        <v>1725</v>
      </c>
      <c r="AR43" s="526">
        <f>SUMIF($C$11:$C$40,"Sunday",AW11:AW41)</f>
        <v>0</v>
      </c>
      <c r="AS43" s="204"/>
      <c r="AT43" s="3"/>
      <c r="AU43" s="3"/>
      <c r="AV43" s="3"/>
      <c r="AW43" s="215"/>
      <c r="AX43" s="315"/>
      <c r="AY43" s="263"/>
      <c r="AZ43" s="279"/>
      <c r="BA43" s="505" t="s">
        <v>1725</v>
      </c>
      <c r="BB43" s="526">
        <f>SUMIF($C$11:$C$40,"Sunday",BG11:BG41)</f>
        <v>0</v>
      </c>
      <c r="BC43" s="204"/>
      <c r="BD43" s="3"/>
      <c r="BE43" s="3"/>
      <c r="BF43" s="3"/>
      <c r="BG43" s="215"/>
      <c r="BH43" s="315"/>
      <c r="BI43" s="263"/>
      <c r="BJ43" s="279"/>
      <c r="BK43" s="505" t="s">
        <v>1725</v>
      </c>
      <c r="BL43" s="526">
        <f>SUMIF($C$11:$C$40,"Sunday",BQ11:BQ41)</f>
        <v>0</v>
      </c>
      <c r="BM43" s="204"/>
      <c r="BN43" s="3"/>
      <c r="BO43" s="3"/>
      <c r="BP43" s="3"/>
      <c r="BQ43" s="215"/>
      <c r="BR43" s="315"/>
      <c r="BS43" s="263"/>
      <c r="BT43" s="279"/>
      <c r="BU43" s="505" t="s">
        <v>1725</v>
      </c>
      <c r="BV43" s="526">
        <f>SUMIF($C$11:$C$40,"Sunday",CA11:CA41)</f>
        <v>0</v>
      </c>
      <c r="BW43" s="204"/>
      <c r="BX43" s="3"/>
      <c r="BY43" s="3"/>
      <c r="BZ43" s="3"/>
      <c r="CA43" s="215"/>
      <c r="CB43" s="315"/>
      <c r="CC43" s="263"/>
      <c r="CD43" s="279"/>
      <c r="CE43" s="505" t="s">
        <v>1725</v>
      </c>
      <c r="CF43" s="526">
        <f>SUMIF($C$11:$C$40,"Sunday",CK11:CK41)</f>
        <v>0</v>
      </c>
      <c r="CG43" s="204"/>
      <c r="CH43" s="3"/>
      <c r="CI43" s="3"/>
      <c r="CJ43" s="3"/>
      <c r="CK43" s="215"/>
      <c r="CL43" s="315"/>
      <c r="CM43" s="263"/>
      <c r="CN43" s="279"/>
      <c r="CO43" s="505" t="s">
        <v>1725</v>
      </c>
      <c r="CP43" s="526">
        <f>SUMIF($C$11:$C$40,"Sunday",CU11:CU41)</f>
        <v>0</v>
      </c>
      <c r="CQ43" s="204"/>
      <c r="CR43" s="3"/>
      <c r="CS43" s="3"/>
      <c r="CT43" s="3"/>
      <c r="CU43" s="215"/>
      <c r="CV43" s="315"/>
      <c r="CW43" s="263"/>
      <c r="CX43" s="279"/>
      <c r="CY43" s="505" t="s">
        <v>1725</v>
      </c>
      <c r="CZ43" s="526">
        <f>SUMIF($C$11:$C$40,"Sunday",DE11:DE41)</f>
        <v>0</v>
      </c>
      <c r="DA43" s="204"/>
      <c r="DB43" s="3"/>
      <c r="DC43" s="3"/>
      <c r="DD43" s="3"/>
      <c r="DE43" s="215"/>
      <c r="DF43" s="315"/>
      <c r="DG43" s="263"/>
      <c r="DH43" s="279"/>
      <c r="DI43" s="505" t="s">
        <v>1725</v>
      </c>
      <c r="DJ43" s="526">
        <f>SUMIF($C$11:$C$40,"Sunday",DO11:DO41)</f>
        <v>0</v>
      </c>
      <c r="DK43" s="204"/>
      <c r="DL43" s="3"/>
      <c r="DM43" s="3"/>
      <c r="DN43" s="3"/>
      <c r="DO43" s="215"/>
      <c r="DP43" s="315"/>
      <c r="DQ43" s="263"/>
      <c r="DR43" s="279"/>
      <c r="DS43" s="505" t="s">
        <v>1725</v>
      </c>
      <c r="DT43" s="526">
        <f>SUMIF($C$11:$C$40,"Sunday",DY11:DY41)</f>
        <v>0</v>
      </c>
      <c r="DU43" s="204"/>
      <c r="DV43" s="3"/>
      <c r="DW43" s="3"/>
      <c r="DX43" s="3"/>
      <c r="DY43" s="215"/>
      <c r="DZ43" s="315"/>
      <c r="EA43" s="263"/>
      <c r="EB43" s="279"/>
      <c r="EC43" s="505" t="s">
        <v>1725</v>
      </c>
      <c r="ED43" s="526">
        <f>SUMIF($C$11:$C$40,"Sunday",EI11:EI41)</f>
        <v>0</v>
      </c>
      <c r="EE43" s="204"/>
      <c r="EF43" s="3"/>
      <c r="EG43" s="3"/>
      <c r="EH43" s="3"/>
      <c r="EI43" s="215"/>
      <c r="EJ43" s="315"/>
      <c r="EK43" s="263"/>
      <c r="EL43" s="279"/>
      <c r="EM43" s="505" t="s">
        <v>1725</v>
      </c>
      <c r="EN43" s="526">
        <f>SUMIF($C$11:$C$40,"Sunday",ES11:ES41)</f>
        <v>0</v>
      </c>
      <c r="EO43" s="204"/>
      <c r="EP43" s="3"/>
      <c r="EQ43" s="3"/>
      <c r="ER43" s="3"/>
      <c r="ES43" s="215"/>
      <c r="ET43" s="315"/>
    </row>
    <row r="44" spans="2:150" x14ac:dyDescent="0.25">
      <c r="B44" s="281"/>
      <c r="C44" s="506" t="s">
        <v>1726</v>
      </c>
      <c r="D44" s="527">
        <f>SUM(I11:I41)-D43</f>
        <v>0</v>
      </c>
      <c r="E44" s="204"/>
      <c r="F44" s="3"/>
      <c r="G44" s="3"/>
      <c r="H44" s="3"/>
      <c r="I44" s="215"/>
      <c r="J44" s="315"/>
      <c r="K44" s="263"/>
      <c r="L44" s="281"/>
      <c r="M44" s="506" t="s">
        <v>1726</v>
      </c>
      <c r="N44" s="527">
        <f>SUM(S11:S41)-N43</f>
        <v>0</v>
      </c>
      <c r="O44" s="204"/>
      <c r="P44" s="3"/>
      <c r="Q44" s="3"/>
      <c r="R44" s="3"/>
      <c r="S44" s="215"/>
      <c r="T44" s="315"/>
      <c r="U44" s="263"/>
      <c r="V44" s="281"/>
      <c r="W44" s="506" t="s">
        <v>1726</v>
      </c>
      <c r="X44" s="527">
        <f>SUM(AC11:AC41)-X43</f>
        <v>0</v>
      </c>
      <c r="Y44" s="204"/>
      <c r="Z44" s="3"/>
      <c r="AA44" s="3"/>
      <c r="AB44" s="3"/>
      <c r="AC44" s="215"/>
      <c r="AD44" s="315"/>
      <c r="AE44" s="263"/>
      <c r="AF44" s="281"/>
      <c r="AG44" s="506" t="s">
        <v>1726</v>
      </c>
      <c r="AH44" s="527">
        <f>SUM(AM11:AM41)-AH43</f>
        <v>0</v>
      </c>
      <c r="AI44" s="204"/>
      <c r="AJ44" s="3"/>
      <c r="AK44" s="3"/>
      <c r="AL44" s="3"/>
      <c r="AM44" s="215"/>
      <c r="AN44" s="315"/>
      <c r="AO44" s="263"/>
      <c r="AP44" s="281"/>
      <c r="AQ44" s="506" t="s">
        <v>1726</v>
      </c>
      <c r="AR44" s="527">
        <f>SUM(AW11:AW41)-AR43</f>
        <v>0</v>
      </c>
      <c r="AS44" s="204"/>
      <c r="AT44" s="3"/>
      <c r="AU44" s="3"/>
      <c r="AV44" s="3"/>
      <c r="AW44" s="215"/>
      <c r="AX44" s="315"/>
      <c r="AY44" s="263"/>
      <c r="AZ44" s="281"/>
      <c r="BA44" s="506" t="s">
        <v>1726</v>
      </c>
      <c r="BB44" s="527">
        <f>SUM(BG11:BG41)-BB43</f>
        <v>0</v>
      </c>
      <c r="BC44" s="204"/>
      <c r="BD44" s="3"/>
      <c r="BE44" s="3"/>
      <c r="BF44" s="3"/>
      <c r="BG44" s="215"/>
      <c r="BH44" s="315"/>
      <c r="BI44" s="263"/>
      <c r="BJ44" s="281"/>
      <c r="BK44" s="506" t="s">
        <v>1726</v>
      </c>
      <c r="BL44" s="527">
        <f>SUM(BQ11:BQ41)-BL43</f>
        <v>0</v>
      </c>
      <c r="BM44" s="204"/>
      <c r="BN44" s="3"/>
      <c r="BO44" s="3"/>
      <c r="BP44" s="3"/>
      <c r="BQ44" s="215"/>
      <c r="BR44" s="315"/>
      <c r="BS44" s="263"/>
      <c r="BT44" s="281"/>
      <c r="BU44" s="506" t="s">
        <v>1726</v>
      </c>
      <c r="BV44" s="527">
        <f>SUM(CA11:CA41)-BV43</f>
        <v>0</v>
      </c>
      <c r="BW44" s="204"/>
      <c r="BX44" s="3"/>
      <c r="BY44" s="3"/>
      <c r="BZ44" s="3"/>
      <c r="CA44" s="215"/>
      <c r="CB44" s="315"/>
      <c r="CC44" s="263"/>
      <c r="CD44" s="281"/>
      <c r="CE44" s="506" t="s">
        <v>1726</v>
      </c>
      <c r="CF44" s="527">
        <f>SUM(CK11:CK41)-CF43</f>
        <v>0</v>
      </c>
      <c r="CG44" s="204"/>
      <c r="CH44" s="3"/>
      <c r="CI44" s="3"/>
      <c r="CJ44" s="3"/>
      <c r="CK44" s="215"/>
      <c r="CL44" s="315"/>
      <c r="CM44" s="263"/>
      <c r="CN44" s="281"/>
      <c r="CO44" s="506" t="s">
        <v>1726</v>
      </c>
      <c r="CP44" s="527">
        <f>SUM(CU11:CU41)-CP43</f>
        <v>0</v>
      </c>
      <c r="CQ44" s="204"/>
      <c r="CR44" s="3"/>
      <c r="CS44" s="3"/>
      <c r="CT44" s="3"/>
      <c r="CU44" s="215"/>
      <c r="CV44" s="315"/>
      <c r="CW44" s="263"/>
      <c r="CX44" s="281"/>
      <c r="CY44" s="506" t="s">
        <v>1726</v>
      </c>
      <c r="CZ44" s="527">
        <f>SUM(DE11:DE41)-CZ43</f>
        <v>0</v>
      </c>
      <c r="DA44" s="204"/>
      <c r="DB44" s="3"/>
      <c r="DC44" s="3"/>
      <c r="DD44" s="3"/>
      <c r="DE44" s="215"/>
      <c r="DF44" s="315"/>
      <c r="DG44" s="263"/>
      <c r="DH44" s="281"/>
      <c r="DI44" s="506" t="s">
        <v>1726</v>
      </c>
      <c r="DJ44" s="527">
        <f>SUM(DO11:DO41)-DJ43</f>
        <v>0</v>
      </c>
      <c r="DK44" s="204"/>
      <c r="DL44" s="3"/>
      <c r="DM44" s="3"/>
      <c r="DN44" s="3"/>
      <c r="DO44" s="215"/>
      <c r="DP44" s="315"/>
      <c r="DQ44" s="263"/>
      <c r="DR44" s="281"/>
      <c r="DS44" s="506" t="s">
        <v>1726</v>
      </c>
      <c r="DT44" s="527">
        <f>SUM(DY11:DY41)-DT43</f>
        <v>0</v>
      </c>
      <c r="DU44" s="204"/>
      <c r="DV44" s="3"/>
      <c r="DW44" s="3"/>
      <c r="DX44" s="3"/>
      <c r="DY44" s="215"/>
      <c r="DZ44" s="315"/>
      <c r="EA44" s="263"/>
      <c r="EB44" s="281"/>
      <c r="EC44" s="506" t="s">
        <v>1726</v>
      </c>
      <c r="ED44" s="527">
        <f>SUM(EI11:EI41)-ED43</f>
        <v>0</v>
      </c>
      <c r="EE44" s="204"/>
      <c r="EF44" s="3"/>
      <c r="EG44" s="3"/>
      <c r="EH44" s="3"/>
      <c r="EI44" s="215"/>
      <c r="EJ44" s="315"/>
      <c r="EK44" s="263"/>
      <c r="EL44" s="281"/>
      <c r="EM44" s="506" t="s">
        <v>1726</v>
      </c>
      <c r="EN44" s="527">
        <f>SUM(ES11:ES41)-EN43</f>
        <v>0</v>
      </c>
      <c r="EO44" s="204"/>
      <c r="EP44" s="3"/>
      <c r="EQ44" s="3"/>
      <c r="ER44" s="3"/>
      <c r="ES44" s="215"/>
      <c r="ET44" s="315"/>
    </row>
    <row r="45" spans="2:150" x14ac:dyDescent="0.25">
      <c r="B45" s="283"/>
      <c r="C45" s="507"/>
      <c r="D45" s="541"/>
      <c r="E45" s="297"/>
      <c r="F45" s="23"/>
      <c r="G45" s="23"/>
      <c r="H45" s="275" t="s">
        <v>1723</v>
      </c>
      <c r="I45" s="542"/>
      <c r="J45" s="533"/>
      <c r="K45" s="263"/>
      <c r="L45" s="283"/>
      <c r="M45" s="507"/>
      <c r="N45" s="528"/>
      <c r="O45" s="297"/>
      <c r="P45" s="23"/>
      <c r="Q45" s="23"/>
      <c r="R45" s="275" t="s">
        <v>1723</v>
      </c>
      <c r="S45" s="531"/>
      <c r="T45" s="533"/>
      <c r="U45" s="263"/>
      <c r="V45" s="283"/>
      <c r="W45" s="507"/>
      <c r="X45" s="528"/>
      <c r="Y45" s="297"/>
      <c r="Z45" s="23"/>
      <c r="AA45" s="23"/>
      <c r="AB45" s="275" t="s">
        <v>1723</v>
      </c>
      <c r="AC45" s="531"/>
      <c r="AD45" s="533"/>
      <c r="AE45" s="263"/>
      <c r="AF45" s="283"/>
      <c r="AG45" s="507"/>
      <c r="AH45" s="528"/>
      <c r="AI45" s="297"/>
      <c r="AJ45" s="23"/>
      <c r="AK45" s="23"/>
      <c r="AL45" s="275" t="s">
        <v>1723</v>
      </c>
      <c r="AM45" s="531"/>
      <c r="AN45" s="533"/>
      <c r="AO45" s="263"/>
      <c r="AP45" s="283"/>
      <c r="AQ45" s="507"/>
      <c r="AR45" s="528"/>
      <c r="AS45" s="297"/>
      <c r="AT45" s="23"/>
      <c r="AU45" s="23"/>
      <c r="AV45" s="275" t="s">
        <v>1723</v>
      </c>
      <c r="AW45" s="531"/>
      <c r="AX45" s="533"/>
      <c r="AY45" s="263"/>
      <c r="AZ45" s="283"/>
      <c r="BA45" s="507"/>
      <c r="BB45" s="528"/>
      <c r="BC45" s="297"/>
      <c r="BD45" s="23"/>
      <c r="BE45" s="23"/>
      <c r="BF45" s="275" t="s">
        <v>1723</v>
      </c>
      <c r="BG45" s="531"/>
      <c r="BH45" s="533"/>
      <c r="BI45" s="263"/>
      <c r="BJ45" s="283"/>
      <c r="BK45" s="507"/>
      <c r="BL45" s="528"/>
      <c r="BM45" s="297"/>
      <c r="BN45" s="23"/>
      <c r="BO45" s="23"/>
      <c r="BP45" s="275" t="s">
        <v>1723</v>
      </c>
      <c r="BQ45" s="531"/>
      <c r="BR45" s="533"/>
      <c r="BS45" s="263"/>
      <c r="BT45" s="283"/>
      <c r="BU45" s="507"/>
      <c r="BV45" s="528"/>
      <c r="BW45" s="297"/>
      <c r="BX45" s="23"/>
      <c r="BY45" s="23"/>
      <c r="BZ45" s="275" t="s">
        <v>1723</v>
      </c>
      <c r="CA45" s="531"/>
      <c r="CB45" s="533"/>
      <c r="CC45" s="263"/>
      <c r="CD45" s="283"/>
      <c r="CE45" s="507"/>
      <c r="CF45" s="528"/>
      <c r="CG45" s="297"/>
      <c r="CH45" s="23"/>
      <c r="CI45" s="23"/>
      <c r="CJ45" s="275" t="s">
        <v>1723</v>
      </c>
      <c r="CK45" s="531"/>
      <c r="CL45" s="533"/>
      <c r="CM45" s="263"/>
      <c r="CN45" s="283"/>
      <c r="CO45" s="507"/>
      <c r="CP45" s="528"/>
      <c r="CQ45" s="297"/>
      <c r="CR45" s="23"/>
      <c r="CS45" s="23"/>
      <c r="CT45" s="275" t="s">
        <v>1723</v>
      </c>
      <c r="CU45" s="531"/>
      <c r="CV45" s="533"/>
      <c r="CW45" s="263"/>
      <c r="CX45" s="283"/>
      <c r="CY45" s="507"/>
      <c r="CZ45" s="528"/>
      <c r="DA45" s="297"/>
      <c r="DB45" s="23"/>
      <c r="DC45" s="23"/>
      <c r="DD45" s="275" t="s">
        <v>1723</v>
      </c>
      <c r="DE45" s="531"/>
      <c r="DF45" s="533"/>
      <c r="DG45" s="263"/>
      <c r="DH45" s="283"/>
      <c r="DI45" s="507"/>
      <c r="DJ45" s="528"/>
      <c r="DK45" s="297"/>
      <c r="DL45" s="23"/>
      <c r="DM45" s="23"/>
      <c r="DN45" s="275" t="s">
        <v>1723</v>
      </c>
      <c r="DO45" s="531"/>
      <c r="DP45" s="533"/>
      <c r="DQ45" s="263"/>
      <c r="DR45" s="283"/>
      <c r="DS45" s="507"/>
      <c r="DT45" s="528"/>
      <c r="DU45" s="297"/>
      <c r="DV45" s="23"/>
      <c r="DW45" s="23"/>
      <c r="DX45" s="275" t="s">
        <v>1723</v>
      </c>
      <c r="DY45" s="531"/>
      <c r="DZ45" s="533"/>
      <c r="EA45" s="263"/>
      <c r="EB45" s="283"/>
      <c r="EC45" s="507"/>
      <c r="ED45" s="528"/>
      <c r="EE45" s="297"/>
      <c r="EF45" s="23"/>
      <c r="EG45" s="23"/>
      <c r="EH45" s="275" t="s">
        <v>1723</v>
      </c>
      <c r="EI45" s="531"/>
      <c r="EJ45" s="533"/>
      <c r="EK45" s="263"/>
      <c r="EL45" s="283"/>
      <c r="EM45" s="507"/>
      <c r="EN45" s="528"/>
      <c r="EO45" s="297"/>
      <c r="EP45" s="23"/>
      <c r="EQ45" s="23"/>
      <c r="ER45" s="275" t="s">
        <v>1723</v>
      </c>
      <c r="ES45" s="531"/>
      <c r="ET45" s="533"/>
    </row>
    <row r="46" spans="2:150" x14ac:dyDescent="0.25">
      <c r="B46" s="283"/>
      <c r="C46" s="507"/>
      <c r="D46" s="541"/>
      <c r="E46" s="297"/>
      <c r="F46" s="23"/>
      <c r="G46" s="23"/>
      <c r="H46" s="275" t="s">
        <v>1722</v>
      </c>
      <c r="I46" s="542"/>
      <c r="J46" s="533"/>
      <c r="K46" s="263"/>
      <c r="L46" s="283"/>
      <c r="M46" s="507"/>
      <c r="N46" s="528"/>
      <c r="O46" s="297"/>
      <c r="P46" s="23"/>
      <c r="Q46" s="23"/>
      <c r="R46" s="275" t="s">
        <v>1722</v>
      </c>
      <c r="S46" s="531"/>
      <c r="T46" s="533"/>
      <c r="U46" s="263"/>
      <c r="V46" s="283"/>
      <c r="W46" s="507"/>
      <c r="X46" s="528"/>
      <c r="Y46" s="297"/>
      <c r="Z46" s="23"/>
      <c r="AA46" s="23"/>
      <c r="AB46" s="275" t="s">
        <v>1722</v>
      </c>
      <c r="AC46" s="531"/>
      <c r="AD46" s="533"/>
      <c r="AE46" s="263"/>
      <c r="AF46" s="283"/>
      <c r="AG46" s="507"/>
      <c r="AH46" s="528"/>
      <c r="AI46" s="297"/>
      <c r="AJ46" s="23"/>
      <c r="AK46" s="23"/>
      <c r="AL46" s="275" t="s">
        <v>1722</v>
      </c>
      <c r="AM46" s="531"/>
      <c r="AN46" s="533"/>
      <c r="AO46" s="263"/>
      <c r="AP46" s="283"/>
      <c r="AQ46" s="507"/>
      <c r="AR46" s="528"/>
      <c r="AS46" s="297"/>
      <c r="AT46" s="23"/>
      <c r="AU46" s="23"/>
      <c r="AV46" s="275" t="s">
        <v>1722</v>
      </c>
      <c r="AW46" s="531"/>
      <c r="AX46" s="533"/>
      <c r="AY46" s="263"/>
      <c r="AZ46" s="283"/>
      <c r="BA46" s="507"/>
      <c r="BB46" s="528"/>
      <c r="BC46" s="297"/>
      <c r="BD46" s="23"/>
      <c r="BE46" s="23"/>
      <c r="BF46" s="275" t="s">
        <v>1722</v>
      </c>
      <c r="BG46" s="531"/>
      <c r="BH46" s="533"/>
      <c r="BI46" s="263"/>
      <c r="BJ46" s="283"/>
      <c r="BK46" s="507"/>
      <c r="BL46" s="528"/>
      <c r="BM46" s="297"/>
      <c r="BN46" s="23"/>
      <c r="BO46" s="23"/>
      <c r="BP46" s="275" t="s">
        <v>1722</v>
      </c>
      <c r="BQ46" s="531"/>
      <c r="BR46" s="533"/>
      <c r="BS46" s="263"/>
      <c r="BT46" s="283"/>
      <c r="BU46" s="507"/>
      <c r="BV46" s="528"/>
      <c r="BW46" s="297"/>
      <c r="BX46" s="23"/>
      <c r="BY46" s="23"/>
      <c r="BZ46" s="275" t="s">
        <v>1722</v>
      </c>
      <c r="CA46" s="531"/>
      <c r="CB46" s="533"/>
      <c r="CC46" s="263"/>
      <c r="CD46" s="283"/>
      <c r="CE46" s="507"/>
      <c r="CF46" s="528"/>
      <c r="CG46" s="297"/>
      <c r="CH46" s="23"/>
      <c r="CI46" s="23"/>
      <c r="CJ46" s="275" t="s">
        <v>1722</v>
      </c>
      <c r="CK46" s="531"/>
      <c r="CL46" s="533"/>
      <c r="CM46" s="263"/>
      <c r="CN46" s="283"/>
      <c r="CO46" s="507"/>
      <c r="CP46" s="528"/>
      <c r="CQ46" s="297"/>
      <c r="CR46" s="23"/>
      <c r="CS46" s="23"/>
      <c r="CT46" s="275" t="s">
        <v>1722</v>
      </c>
      <c r="CU46" s="531"/>
      <c r="CV46" s="533"/>
      <c r="CW46" s="263"/>
      <c r="CX46" s="283"/>
      <c r="CY46" s="507"/>
      <c r="CZ46" s="528"/>
      <c r="DA46" s="297"/>
      <c r="DB46" s="23"/>
      <c r="DC46" s="23"/>
      <c r="DD46" s="275" t="s">
        <v>1722</v>
      </c>
      <c r="DE46" s="531"/>
      <c r="DF46" s="533"/>
      <c r="DG46" s="263"/>
      <c r="DH46" s="283"/>
      <c r="DI46" s="507"/>
      <c r="DJ46" s="528"/>
      <c r="DK46" s="297"/>
      <c r="DL46" s="23"/>
      <c r="DM46" s="23"/>
      <c r="DN46" s="275" t="s">
        <v>1722</v>
      </c>
      <c r="DO46" s="531"/>
      <c r="DP46" s="533"/>
      <c r="DQ46" s="263"/>
      <c r="DR46" s="283"/>
      <c r="DS46" s="507"/>
      <c r="DT46" s="528"/>
      <c r="DU46" s="297"/>
      <c r="DV46" s="23"/>
      <c r="DW46" s="23"/>
      <c r="DX46" s="275" t="s">
        <v>1722</v>
      </c>
      <c r="DY46" s="531"/>
      <c r="DZ46" s="533"/>
      <c r="EA46" s="263"/>
      <c r="EB46" s="283"/>
      <c r="EC46" s="507"/>
      <c r="ED46" s="528"/>
      <c r="EE46" s="297"/>
      <c r="EF46" s="23"/>
      <c r="EG46" s="23"/>
      <c r="EH46" s="275" t="s">
        <v>1722</v>
      </c>
      <c r="EI46" s="531"/>
      <c r="EJ46" s="533"/>
      <c r="EK46" s="263"/>
      <c r="EL46" s="283"/>
      <c r="EM46" s="507"/>
      <c r="EN46" s="528"/>
      <c r="EO46" s="297"/>
      <c r="EP46" s="23"/>
      <c r="EQ46" s="23"/>
      <c r="ER46" s="275" t="s">
        <v>1722</v>
      </c>
      <c r="ES46" s="531"/>
      <c r="ET46" s="533"/>
    </row>
    <row r="47" spans="2:150" x14ac:dyDescent="0.25">
      <c r="B47" s="283"/>
      <c r="C47" s="507"/>
      <c r="D47" s="541"/>
      <c r="E47" s="297"/>
      <c r="F47" s="23"/>
      <c r="G47" s="23"/>
      <c r="H47" s="275" t="s">
        <v>1724</v>
      </c>
      <c r="I47" s="542"/>
      <c r="J47" s="533"/>
      <c r="K47" s="263"/>
      <c r="L47" s="283"/>
      <c r="M47" s="507"/>
      <c r="N47" s="528"/>
      <c r="O47" s="297"/>
      <c r="P47" s="23"/>
      <c r="Q47" s="23"/>
      <c r="R47" s="275" t="s">
        <v>1724</v>
      </c>
      <c r="S47" s="531"/>
      <c r="T47" s="533"/>
      <c r="U47" s="263"/>
      <c r="V47" s="283"/>
      <c r="W47" s="507"/>
      <c r="X47" s="528"/>
      <c r="Y47" s="297"/>
      <c r="Z47" s="23"/>
      <c r="AA47" s="23"/>
      <c r="AB47" s="275" t="s">
        <v>1724</v>
      </c>
      <c r="AC47" s="531"/>
      <c r="AD47" s="533"/>
      <c r="AE47" s="263"/>
      <c r="AF47" s="283"/>
      <c r="AG47" s="507"/>
      <c r="AH47" s="528"/>
      <c r="AI47" s="297"/>
      <c r="AJ47" s="23"/>
      <c r="AK47" s="23"/>
      <c r="AL47" s="275" t="s">
        <v>1724</v>
      </c>
      <c r="AM47" s="531"/>
      <c r="AN47" s="533"/>
      <c r="AO47" s="263"/>
      <c r="AP47" s="283"/>
      <c r="AQ47" s="507"/>
      <c r="AR47" s="528"/>
      <c r="AS47" s="297"/>
      <c r="AT47" s="23"/>
      <c r="AU47" s="23"/>
      <c r="AV47" s="275" t="s">
        <v>1724</v>
      </c>
      <c r="AW47" s="531"/>
      <c r="AX47" s="533"/>
      <c r="AY47" s="263"/>
      <c r="AZ47" s="283"/>
      <c r="BA47" s="507"/>
      <c r="BB47" s="528"/>
      <c r="BC47" s="297"/>
      <c r="BD47" s="23"/>
      <c r="BE47" s="23"/>
      <c r="BF47" s="275" t="s">
        <v>1724</v>
      </c>
      <c r="BG47" s="531"/>
      <c r="BH47" s="533"/>
      <c r="BI47" s="263"/>
      <c r="BJ47" s="283"/>
      <c r="BK47" s="507"/>
      <c r="BL47" s="528"/>
      <c r="BM47" s="297"/>
      <c r="BN47" s="23"/>
      <c r="BO47" s="23"/>
      <c r="BP47" s="275" t="s">
        <v>1724</v>
      </c>
      <c r="BQ47" s="531"/>
      <c r="BR47" s="533"/>
      <c r="BS47" s="263"/>
      <c r="BT47" s="283"/>
      <c r="BU47" s="507"/>
      <c r="BV47" s="528"/>
      <c r="BW47" s="297"/>
      <c r="BX47" s="23"/>
      <c r="BY47" s="23"/>
      <c r="BZ47" s="275" t="s">
        <v>1724</v>
      </c>
      <c r="CA47" s="531"/>
      <c r="CB47" s="533"/>
      <c r="CC47" s="263"/>
      <c r="CD47" s="283"/>
      <c r="CE47" s="507"/>
      <c r="CF47" s="528"/>
      <c r="CG47" s="297"/>
      <c r="CH47" s="23"/>
      <c r="CI47" s="23"/>
      <c r="CJ47" s="275" t="s">
        <v>1724</v>
      </c>
      <c r="CK47" s="531"/>
      <c r="CL47" s="533"/>
      <c r="CM47" s="263"/>
      <c r="CN47" s="283"/>
      <c r="CO47" s="507"/>
      <c r="CP47" s="528"/>
      <c r="CQ47" s="297"/>
      <c r="CR47" s="23"/>
      <c r="CS47" s="23"/>
      <c r="CT47" s="275" t="s">
        <v>1724</v>
      </c>
      <c r="CU47" s="531"/>
      <c r="CV47" s="533"/>
      <c r="CW47" s="263"/>
      <c r="CX47" s="283"/>
      <c r="CY47" s="507"/>
      <c r="CZ47" s="528"/>
      <c r="DA47" s="297"/>
      <c r="DB47" s="23"/>
      <c r="DC47" s="23"/>
      <c r="DD47" s="275" t="s">
        <v>1724</v>
      </c>
      <c r="DE47" s="531"/>
      <c r="DF47" s="533"/>
      <c r="DG47" s="263"/>
      <c r="DH47" s="283"/>
      <c r="DI47" s="507"/>
      <c r="DJ47" s="528"/>
      <c r="DK47" s="297"/>
      <c r="DL47" s="23"/>
      <c r="DM47" s="23"/>
      <c r="DN47" s="275" t="s">
        <v>1724</v>
      </c>
      <c r="DO47" s="531"/>
      <c r="DP47" s="533"/>
      <c r="DQ47" s="263"/>
      <c r="DR47" s="283"/>
      <c r="DS47" s="507"/>
      <c r="DT47" s="528"/>
      <c r="DU47" s="297"/>
      <c r="DV47" s="23"/>
      <c r="DW47" s="23"/>
      <c r="DX47" s="275" t="s">
        <v>1724</v>
      </c>
      <c r="DY47" s="531"/>
      <c r="DZ47" s="533"/>
      <c r="EA47" s="263"/>
      <c r="EB47" s="283"/>
      <c r="EC47" s="507"/>
      <c r="ED47" s="528"/>
      <c r="EE47" s="297"/>
      <c r="EF47" s="23"/>
      <c r="EG47" s="23"/>
      <c r="EH47" s="275" t="s">
        <v>1724</v>
      </c>
      <c r="EI47" s="531"/>
      <c r="EJ47" s="533"/>
      <c r="EK47" s="263"/>
      <c r="EL47" s="283"/>
      <c r="EM47" s="507"/>
      <c r="EN47" s="528"/>
      <c r="EO47" s="297"/>
      <c r="EP47" s="23"/>
      <c r="EQ47" s="23"/>
      <c r="ER47" s="275" t="s">
        <v>1724</v>
      </c>
      <c r="ES47" s="531"/>
      <c r="ET47" s="533"/>
    </row>
    <row r="48" spans="2:150" ht="16.5" thickBot="1" x14ac:dyDescent="0.3">
      <c r="B48" s="285"/>
      <c r="C48" s="508" t="s">
        <v>1727</v>
      </c>
      <c r="D48" s="529">
        <f>D43+D44+I45+I46+I47</f>
        <v>0</v>
      </c>
      <c r="E48" s="393"/>
      <c r="F48" s="38"/>
      <c r="G48" s="38"/>
      <c r="H48" s="38"/>
      <c r="I48" s="432">
        <f>D44+I45+I46+I47</f>
        <v>0</v>
      </c>
      <c r="J48" s="534"/>
      <c r="K48" s="263"/>
      <c r="L48" s="285"/>
      <c r="M48" s="508" t="s">
        <v>1727</v>
      </c>
      <c r="N48" s="529">
        <f>N43+N44+S45+S46+S47</f>
        <v>0</v>
      </c>
      <c r="O48" s="393"/>
      <c r="P48" s="38"/>
      <c r="Q48" s="38"/>
      <c r="R48" s="38"/>
      <c r="S48" s="432">
        <f>N44+S45+S46+S47</f>
        <v>0</v>
      </c>
      <c r="T48" s="534"/>
      <c r="U48" s="263"/>
      <c r="V48" s="285"/>
      <c r="W48" s="508" t="s">
        <v>1727</v>
      </c>
      <c r="X48" s="529">
        <f>X43+X44+AC45+AC46+AC47</f>
        <v>0</v>
      </c>
      <c r="Y48" s="393"/>
      <c r="Z48" s="38"/>
      <c r="AA48" s="38"/>
      <c r="AB48" s="38"/>
      <c r="AC48" s="432">
        <f>X44+AC45+AC46+AC47</f>
        <v>0</v>
      </c>
      <c r="AD48" s="534"/>
      <c r="AE48" s="263"/>
      <c r="AF48" s="285"/>
      <c r="AG48" s="508" t="s">
        <v>1727</v>
      </c>
      <c r="AH48" s="529">
        <f>AH43+AH44+AM45+AM46+AM47</f>
        <v>0</v>
      </c>
      <c r="AI48" s="393"/>
      <c r="AJ48" s="38"/>
      <c r="AK48" s="38"/>
      <c r="AL48" s="38"/>
      <c r="AM48" s="432">
        <f>AH44+AM45+AM46+AM47</f>
        <v>0</v>
      </c>
      <c r="AN48" s="534"/>
      <c r="AO48" s="263"/>
      <c r="AP48" s="285"/>
      <c r="AQ48" s="508" t="s">
        <v>1727</v>
      </c>
      <c r="AR48" s="529">
        <f>AR43+AR44+AW45+AW46+AW47</f>
        <v>0</v>
      </c>
      <c r="AS48" s="393"/>
      <c r="AT48" s="38"/>
      <c r="AU48" s="38"/>
      <c r="AV48" s="38"/>
      <c r="AW48" s="432">
        <f>AR44+AW45+AW46+AW47</f>
        <v>0</v>
      </c>
      <c r="AX48" s="534"/>
      <c r="AY48" s="263"/>
      <c r="AZ48" s="285"/>
      <c r="BA48" s="508" t="s">
        <v>1727</v>
      </c>
      <c r="BB48" s="529">
        <f>BB43+BB44+BG45+BG46+BG47</f>
        <v>0</v>
      </c>
      <c r="BC48" s="393"/>
      <c r="BD48" s="38"/>
      <c r="BE48" s="38"/>
      <c r="BF48" s="38"/>
      <c r="BG48" s="432">
        <f>BB44+BG45+BG46+BG47</f>
        <v>0</v>
      </c>
      <c r="BH48" s="534"/>
      <c r="BI48" s="263"/>
      <c r="BJ48" s="285"/>
      <c r="BK48" s="508" t="s">
        <v>1727</v>
      </c>
      <c r="BL48" s="529">
        <f>BL43+BL44+BQ45+BQ46+BQ47</f>
        <v>0</v>
      </c>
      <c r="BM48" s="393"/>
      <c r="BN48" s="38"/>
      <c r="BO48" s="38"/>
      <c r="BP48" s="38"/>
      <c r="BQ48" s="432">
        <f>BL44+BQ45+BQ46+BQ47</f>
        <v>0</v>
      </c>
      <c r="BR48" s="534"/>
      <c r="BS48" s="263"/>
      <c r="BT48" s="285"/>
      <c r="BU48" s="508" t="s">
        <v>1727</v>
      </c>
      <c r="BV48" s="529">
        <f>BV43+BV44+CA45+CA46+CA47</f>
        <v>0</v>
      </c>
      <c r="BW48" s="393"/>
      <c r="BX48" s="38"/>
      <c r="BY48" s="38"/>
      <c r="BZ48" s="38"/>
      <c r="CA48" s="432">
        <f>BV44+CA45+CA46+CA47</f>
        <v>0</v>
      </c>
      <c r="CB48" s="534"/>
      <c r="CC48" s="263"/>
      <c r="CD48" s="285"/>
      <c r="CE48" s="508" t="s">
        <v>1727</v>
      </c>
      <c r="CF48" s="529">
        <f>CF43+CF44+CK45+CK46+CK47</f>
        <v>0</v>
      </c>
      <c r="CG48" s="393"/>
      <c r="CH48" s="38"/>
      <c r="CI48" s="38"/>
      <c r="CJ48" s="38"/>
      <c r="CK48" s="432">
        <f>CF44+CK45+CK46+CK47</f>
        <v>0</v>
      </c>
      <c r="CL48" s="534"/>
      <c r="CM48" s="263"/>
      <c r="CN48" s="285"/>
      <c r="CO48" s="508" t="s">
        <v>1727</v>
      </c>
      <c r="CP48" s="529">
        <f>CP43+CP44+CU45+CU46+CU47</f>
        <v>0</v>
      </c>
      <c r="CQ48" s="393"/>
      <c r="CR48" s="38"/>
      <c r="CS48" s="38"/>
      <c r="CT48" s="38"/>
      <c r="CU48" s="432">
        <f>CP44+CU45+CU46+CU47</f>
        <v>0</v>
      </c>
      <c r="CV48" s="534"/>
      <c r="CW48" s="263"/>
      <c r="CX48" s="285"/>
      <c r="CY48" s="508" t="s">
        <v>1727</v>
      </c>
      <c r="CZ48" s="529">
        <f>CZ43+CZ44+DE45+DE46+DE47</f>
        <v>0</v>
      </c>
      <c r="DA48" s="393"/>
      <c r="DB48" s="38"/>
      <c r="DC48" s="38"/>
      <c r="DD48" s="38"/>
      <c r="DE48" s="432">
        <f>CZ44+DE45+DE46+DE47</f>
        <v>0</v>
      </c>
      <c r="DF48" s="534"/>
      <c r="DG48" s="263"/>
      <c r="DH48" s="285"/>
      <c r="DI48" s="508" t="s">
        <v>1727</v>
      </c>
      <c r="DJ48" s="529">
        <f>DJ43+DJ44+DO45+DO46+DO47</f>
        <v>0</v>
      </c>
      <c r="DK48" s="393"/>
      <c r="DL48" s="38"/>
      <c r="DM48" s="38"/>
      <c r="DN48" s="38"/>
      <c r="DO48" s="432">
        <f>DJ44+DO45+DO46+DO47</f>
        <v>0</v>
      </c>
      <c r="DP48" s="534"/>
      <c r="DQ48" s="263"/>
      <c r="DR48" s="285"/>
      <c r="DS48" s="508" t="s">
        <v>1727</v>
      </c>
      <c r="DT48" s="529">
        <f>DT43+DT44+DY45+DY46+DY47</f>
        <v>0</v>
      </c>
      <c r="DU48" s="393"/>
      <c r="DV48" s="38"/>
      <c r="DW48" s="38"/>
      <c r="DX48" s="38"/>
      <c r="DY48" s="432">
        <f>DT44+DY45+DY46+DY47</f>
        <v>0</v>
      </c>
      <c r="DZ48" s="534"/>
      <c r="EA48" s="263"/>
      <c r="EB48" s="285"/>
      <c r="EC48" s="508" t="s">
        <v>1727</v>
      </c>
      <c r="ED48" s="529">
        <f>ED43+ED44+EI45+EI46+EI47</f>
        <v>0</v>
      </c>
      <c r="EE48" s="393"/>
      <c r="EF48" s="38"/>
      <c r="EG48" s="38"/>
      <c r="EH48" s="38"/>
      <c r="EI48" s="432">
        <f>ED44+EI45+EI46+EI47</f>
        <v>0</v>
      </c>
      <c r="EJ48" s="534"/>
      <c r="EK48" s="263"/>
      <c r="EL48" s="285"/>
      <c r="EM48" s="508" t="s">
        <v>1727</v>
      </c>
      <c r="EN48" s="529">
        <f>EN43+EN44+ES45+ES46+ES47</f>
        <v>0</v>
      </c>
      <c r="EO48" s="393"/>
      <c r="EP48" s="38"/>
      <c r="EQ48" s="38"/>
      <c r="ER48" s="38"/>
      <c r="ES48" s="432">
        <f>EN44+ES45+ES46+ES47</f>
        <v>0</v>
      </c>
      <c r="ET48" s="534"/>
    </row>
    <row r="49" spans="11:150" x14ac:dyDescent="0.25">
      <c r="K49" s="263"/>
      <c r="U49" s="263"/>
      <c r="AE49" s="263"/>
      <c r="AO49" s="263"/>
      <c r="AY49" s="263"/>
      <c r="BI49" s="263"/>
      <c r="BS49" s="263"/>
      <c r="CC49" s="263"/>
      <c r="CM49" s="263"/>
      <c r="CW49" s="263"/>
      <c r="DG49" s="263"/>
      <c r="DQ49" s="263"/>
      <c r="EA49" s="263"/>
      <c r="EK49" s="263"/>
      <c r="EL49" s="9"/>
      <c r="EM49" s="9"/>
      <c r="EN49" s="9"/>
      <c r="EO49" s="9"/>
      <c r="EP49" s="9"/>
      <c r="EQ49" s="9"/>
      <c r="ER49" s="9"/>
      <c r="ES49" s="9"/>
      <c r="ET49" s="9"/>
    </row>
    <row r="50" spans="11:150" x14ac:dyDescent="0.25">
      <c r="K50" s="263"/>
      <c r="U50" s="263"/>
      <c r="AE50" s="263"/>
      <c r="AO50" s="263"/>
      <c r="AY50" s="263"/>
      <c r="BI50" s="263"/>
      <c r="BS50" s="263"/>
      <c r="CC50" s="263"/>
      <c r="CM50" s="263"/>
      <c r="CW50" s="263"/>
      <c r="DG50" s="263"/>
      <c r="DQ50" s="263"/>
      <c r="EA50" s="263"/>
      <c r="EK50" s="263"/>
      <c r="EL50" s="9"/>
      <c r="EM50" s="9"/>
      <c r="EN50" s="9"/>
      <c r="EO50" s="9"/>
      <c r="EP50" s="9"/>
      <c r="EQ50" s="9"/>
      <c r="ER50" s="9"/>
      <c r="ES50" s="9"/>
      <c r="ET50" s="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545"/>
  <sheetViews>
    <sheetView zoomScale="85" zoomScaleNormal="85" workbookViewId="0">
      <pane ySplit="4" topLeftCell="A5" activePane="bottomLeft" state="frozen"/>
      <selection pane="bottomLeft" activeCell="Q30" sqref="Q30"/>
    </sheetView>
  </sheetViews>
  <sheetFormatPr baseColWidth="10" defaultRowHeight="15" x14ac:dyDescent="0.25"/>
  <cols>
    <col min="1" max="1" width="11.42578125" style="233"/>
    <col min="5" max="5" width="11.42578125" style="9"/>
    <col min="7" max="7" width="2.85546875" style="263" customWidth="1"/>
    <col min="8" max="48" width="5" style="232" customWidth="1"/>
  </cols>
  <sheetData>
    <row r="1" spans="1:49" ht="21" x14ac:dyDescent="0.35">
      <c r="A1" s="298" t="s">
        <v>459</v>
      </c>
    </row>
    <row r="4" spans="1:49" s="1" customFormat="1" ht="30.75" customHeight="1" x14ac:dyDescent="0.25">
      <c r="A4" s="234" t="s">
        <v>308</v>
      </c>
      <c r="B4" s="1" t="s">
        <v>323</v>
      </c>
      <c r="C4" s="1" t="s">
        <v>324</v>
      </c>
      <c r="D4" s="1" t="s">
        <v>326</v>
      </c>
      <c r="E4" s="1" t="s">
        <v>539</v>
      </c>
      <c r="F4" s="1" t="s">
        <v>325</v>
      </c>
      <c r="G4" s="264"/>
      <c r="H4" s="239">
        <v>4</v>
      </c>
      <c r="I4" s="262">
        <v>4.5</v>
      </c>
      <c r="J4" s="239">
        <v>5</v>
      </c>
      <c r="K4" s="239">
        <v>5.5</v>
      </c>
      <c r="L4" s="239">
        <v>6</v>
      </c>
      <c r="M4" s="239">
        <v>6.5</v>
      </c>
      <c r="N4" s="239">
        <v>7</v>
      </c>
      <c r="O4" s="239">
        <v>7.5</v>
      </c>
      <c r="P4" s="239">
        <v>8</v>
      </c>
      <c r="Q4" s="239">
        <v>8.5</v>
      </c>
      <c r="R4" s="239">
        <v>9</v>
      </c>
      <c r="S4" s="239">
        <v>9.5</v>
      </c>
      <c r="T4" s="239">
        <v>10</v>
      </c>
      <c r="U4" s="239">
        <v>10.5</v>
      </c>
      <c r="V4" s="239">
        <v>11</v>
      </c>
      <c r="W4" s="239">
        <v>11.5</v>
      </c>
      <c r="X4" s="239">
        <v>12</v>
      </c>
      <c r="Y4" s="239">
        <v>12.5</v>
      </c>
      <c r="Z4" s="239">
        <v>13</v>
      </c>
      <c r="AA4" s="239">
        <v>13.5</v>
      </c>
      <c r="AB4" s="239">
        <v>14</v>
      </c>
      <c r="AC4" s="239">
        <v>14.5</v>
      </c>
      <c r="AD4" s="239">
        <v>15</v>
      </c>
      <c r="AE4" s="239">
        <v>15.5</v>
      </c>
      <c r="AF4" s="239">
        <v>16</v>
      </c>
      <c r="AG4" s="239">
        <v>16.5</v>
      </c>
      <c r="AH4" s="239">
        <v>17</v>
      </c>
      <c r="AI4" s="239">
        <v>17.5</v>
      </c>
      <c r="AJ4" s="239">
        <v>18</v>
      </c>
      <c r="AK4" s="239">
        <v>18.5</v>
      </c>
      <c r="AL4" s="239">
        <v>19</v>
      </c>
      <c r="AM4" s="239">
        <v>19.5</v>
      </c>
      <c r="AN4" s="239">
        <v>20</v>
      </c>
      <c r="AO4" s="239">
        <v>20.5</v>
      </c>
      <c r="AP4" s="239">
        <v>21</v>
      </c>
      <c r="AQ4" s="239">
        <v>21.5</v>
      </c>
      <c r="AR4" s="239">
        <v>22</v>
      </c>
      <c r="AS4" s="239">
        <v>22.5</v>
      </c>
      <c r="AT4" s="239">
        <v>23</v>
      </c>
      <c r="AU4" s="239">
        <v>23.5</v>
      </c>
      <c r="AV4" s="239">
        <v>24</v>
      </c>
      <c r="AW4" s="245" t="s">
        <v>1036</v>
      </c>
    </row>
    <row r="5" spans="1:49" x14ac:dyDescent="0.25">
      <c r="A5" s="233" t="s">
        <v>327</v>
      </c>
      <c r="B5">
        <v>4</v>
      </c>
      <c r="C5">
        <v>5</v>
      </c>
      <c r="E5" s="9">
        <f>IF((C5-B5)&gt;=9,1,IF((C5-B5)&gt;=7,0.5,IF((C5-B5)&gt;=5.5,0.25,0)))</f>
        <v>0</v>
      </c>
      <c r="F5">
        <f>C5-B5-D5</f>
        <v>1</v>
      </c>
      <c r="H5" s="244" t="s">
        <v>225</v>
      </c>
      <c r="I5" s="244" t="s">
        <v>225</v>
      </c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  <c r="AF5" s="244"/>
      <c r="AG5" s="244"/>
      <c r="AH5" s="244"/>
      <c r="AI5" s="244"/>
      <c r="AJ5" s="244"/>
      <c r="AK5" s="244"/>
      <c r="AL5" s="244"/>
      <c r="AM5" s="244"/>
      <c r="AN5" s="244"/>
      <c r="AO5" s="244"/>
      <c r="AP5" s="244"/>
      <c r="AQ5" s="244"/>
      <c r="AR5" s="244"/>
      <c r="AS5" s="244"/>
      <c r="AT5" s="244"/>
      <c r="AU5" s="244"/>
      <c r="AV5" s="244"/>
      <c r="AW5" s="248" t="s">
        <v>1036</v>
      </c>
    </row>
    <row r="6" spans="1:49" x14ac:dyDescent="0.25">
      <c r="A6" s="233" t="s">
        <v>328</v>
      </c>
      <c r="B6" s="9">
        <v>4</v>
      </c>
      <c r="C6">
        <v>6</v>
      </c>
      <c r="E6" s="9">
        <f t="shared" ref="E6:E120" si="0">IF((C6-B6)&gt;=9,1,IF((C6-B6)&gt;=7,0.5,IF((C6-B6)&gt;=5.5,0.25,0)))</f>
        <v>0</v>
      </c>
      <c r="F6" s="9">
        <f t="shared" ref="F6:F8" si="1">C6-B6-D6</f>
        <v>2</v>
      </c>
      <c r="H6" s="244" t="s">
        <v>225</v>
      </c>
      <c r="I6" s="244" t="s">
        <v>225</v>
      </c>
      <c r="J6" s="244" t="s">
        <v>225</v>
      </c>
      <c r="K6" s="244" t="s">
        <v>225</v>
      </c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  <c r="AA6" s="244"/>
      <c r="AB6" s="244"/>
      <c r="AC6" s="244"/>
      <c r="AD6" s="244"/>
      <c r="AE6" s="244"/>
      <c r="AF6" s="244"/>
      <c r="AG6" s="244"/>
      <c r="AH6" s="244"/>
      <c r="AI6" s="244"/>
      <c r="AJ6" s="244"/>
      <c r="AK6" s="244"/>
      <c r="AL6" s="244"/>
      <c r="AM6" s="244"/>
      <c r="AN6" s="244"/>
      <c r="AO6" s="244"/>
      <c r="AP6" s="244"/>
      <c r="AQ6" s="244"/>
      <c r="AR6" s="244"/>
      <c r="AS6" s="244"/>
      <c r="AT6" s="244"/>
      <c r="AU6" s="244"/>
      <c r="AV6" s="244"/>
      <c r="AW6" s="248" t="s">
        <v>1036</v>
      </c>
    </row>
    <row r="7" spans="1:49" x14ac:dyDescent="0.25">
      <c r="A7" s="233" t="s">
        <v>329</v>
      </c>
      <c r="B7" s="9">
        <v>4</v>
      </c>
      <c r="C7">
        <v>7</v>
      </c>
      <c r="E7" s="9">
        <f t="shared" si="0"/>
        <v>0</v>
      </c>
      <c r="F7" s="9">
        <f t="shared" si="1"/>
        <v>3</v>
      </c>
      <c r="H7" s="244" t="s">
        <v>225</v>
      </c>
      <c r="I7" s="244" t="s">
        <v>225</v>
      </c>
      <c r="J7" s="244" t="s">
        <v>225</v>
      </c>
      <c r="K7" s="244" t="s">
        <v>225</v>
      </c>
      <c r="L7" s="244" t="s">
        <v>225</v>
      </c>
      <c r="M7" s="244" t="s">
        <v>225</v>
      </c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244"/>
      <c r="AF7" s="244"/>
      <c r="AG7" s="244"/>
      <c r="AH7" s="244"/>
      <c r="AI7" s="244"/>
      <c r="AJ7" s="244"/>
      <c r="AK7" s="244"/>
      <c r="AL7" s="244"/>
      <c r="AM7" s="244"/>
      <c r="AN7" s="244"/>
      <c r="AO7" s="244"/>
      <c r="AP7" s="244"/>
      <c r="AQ7" s="244"/>
      <c r="AR7" s="244"/>
      <c r="AS7" s="244"/>
      <c r="AT7" s="244"/>
      <c r="AU7" s="244"/>
      <c r="AV7" s="244"/>
      <c r="AW7" s="248" t="s">
        <v>1036</v>
      </c>
    </row>
    <row r="8" spans="1:49" x14ac:dyDescent="0.25">
      <c r="A8" s="233" t="s">
        <v>330</v>
      </c>
      <c r="B8" s="9">
        <v>4</v>
      </c>
      <c r="C8">
        <v>8</v>
      </c>
      <c r="E8" s="9">
        <f t="shared" si="0"/>
        <v>0</v>
      </c>
      <c r="F8" s="9">
        <f t="shared" si="1"/>
        <v>4</v>
      </c>
      <c r="H8" s="244" t="s">
        <v>225</v>
      </c>
      <c r="I8" s="244" t="s">
        <v>225</v>
      </c>
      <c r="J8" s="244" t="s">
        <v>225</v>
      </c>
      <c r="K8" s="244" t="s">
        <v>225</v>
      </c>
      <c r="L8" s="244" t="s">
        <v>225</v>
      </c>
      <c r="M8" s="244" t="s">
        <v>225</v>
      </c>
      <c r="N8" s="244" t="s">
        <v>225</v>
      </c>
      <c r="O8" s="244" t="s">
        <v>225</v>
      </c>
      <c r="P8" s="244"/>
      <c r="Q8" s="244"/>
      <c r="R8" s="244"/>
      <c r="S8" s="244"/>
      <c r="T8" s="244"/>
      <c r="U8" s="244"/>
      <c r="V8" s="244"/>
      <c r="W8" s="244"/>
      <c r="X8" s="244"/>
      <c r="Y8" s="244"/>
      <c r="Z8" s="244"/>
      <c r="AA8" s="244"/>
      <c r="AB8" s="244"/>
      <c r="AC8" s="244"/>
      <c r="AD8" s="244"/>
      <c r="AE8" s="244"/>
      <c r="AF8" s="244"/>
      <c r="AG8" s="244"/>
      <c r="AH8" s="244"/>
      <c r="AI8" s="244"/>
      <c r="AJ8" s="244"/>
      <c r="AK8" s="244"/>
      <c r="AL8" s="244"/>
      <c r="AM8" s="244"/>
      <c r="AN8" s="244"/>
      <c r="AO8" s="244"/>
      <c r="AP8" s="244"/>
      <c r="AQ8" s="244"/>
      <c r="AR8" s="244"/>
      <c r="AS8" s="244"/>
      <c r="AT8" s="244"/>
      <c r="AU8" s="244"/>
      <c r="AV8" s="244"/>
      <c r="AW8" s="248" t="s">
        <v>1036</v>
      </c>
    </row>
    <row r="9" spans="1:49" x14ac:dyDescent="0.25">
      <c r="A9" s="233" t="s">
        <v>331</v>
      </c>
      <c r="B9" s="9">
        <v>4</v>
      </c>
      <c r="C9">
        <v>9</v>
      </c>
      <c r="E9" s="9">
        <f t="shared" si="0"/>
        <v>0</v>
      </c>
      <c r="F9" s="9">
        <f>C9-B9-E9</f>
        <v>5</v>
      </c>
      <c r="H9" s="244" t="s">
        <v>225</v>
      </c>
      <c r="I9" s="244" t="s">
        <v>225</v>
      </c>
      <c r="J9" s="244" t="s">
        <v>225</v>
      </c>
      <c r="K9" s="244" t="s">
        <v>225</v>
      </c>
      <c r="L9" s="244" t="s">
        <v>225</v>
      </c>
      <c r="M9" s="244" t="s">
        <v>225</v>
      </c>
      <c r="N9" s="244" t="s">
        <v>225</v>
      </c>
      <c r="O9" s="244" t="s">
        <v>225</v>
      </c>
      <c r="P9" s="244" t="s">
        <v>225</v>
      </c>
      <c r="Q9" s="244" t="s">
        <v>225</v>
      </c>
      <c r="R9" s="244"/>
      <c r="S9" s="244"/>
      <c r="T9" s="244"/>
      <c r="U9" s="244"/>
      <c r="V9" s="244"/>
      <c r="W9" s="244"/>
      <c r="X9" s="244"/>
      <c r="Y9" s="244"/>
      <c r="Z9" s="244"/>
      <c r="AA9" s="244"/>
      <c r="AB9" s="244"/>
      <c r="AC9" s="244"/>
      <c r="AD9" s="244"/>
      <c r="AE9" s="244"/>
      <c r="AF9" s="244"/>
      <c r="AG9" s="244"/>
      <c r="AH9" s="244"/>
      <c r="AI9" s="244"/>
      <c r="AJ9" s="244"/>
      <c r="AK9" s="244"/>
      <c r="AL9" s="244"/>
      <c r="AM9" s="244"/>
      <c r="AN9" s="244"/>
      <c r="AO9" s="244"/>
      <c r="AP9" s="244"/>
      <c r="AQ9" s="244"/>
      <c r="AR9" s="244"/>
      <c r="AS9" s="244"/>
      <c r="AT9" s="244"/>
      <c r="AU9" s="244"/>
      <c r="AV9" s="244"/>
      <c r="AW9" s="248" t="s">
        <v>1036</v>
      </c>
    </row>
    <row r="10" spans="1:49" x14ac:dyDescent="0.25">
      <c r="A10" s="233" t="s">
        <v>332</v>
      </c>
      <c r="B10" s="9">
        <v>4</v>
      </c>
      <c r="C10">
        <v>10</v>
      </c>
      <c r="E10" s="9">
        <f t="shared" si="0"/>
        <v>0.25</v>
      </c>
      <c r="F10" s="9">
        <f>C10-B10-E10</f>
        <v>5.75</v>
      </c>
      <c r="H10" s="244" t="s">
        <v>225</v>
      </c>
      <c r="I10" s="244" t="s">
        <v>225</v>
      </c>
      <c r="J10" s="244" t="s">
        <v>225</v>
      </c>
      <c r="K10" s="244" t="s">
        <v>225</v>
      </c>
      <c r="L10" s="244" t="s">
        <v>225</v>
      </c>
      <c r="M10" s="244" t="s">
        <v>225</v>
      </c>
      <c r="N10" s="244" t="s">
        <v>225</v>
      </c>
      <c r="O10" s="244" t="s">
        <v>225</v>
      </c>
      <c r="P10" s="244" t="s">
        <v>225</v>
      </c>
      <c r="Q10" s="244" t="s">
        <v>225</v>
      </c>
      <c r="R10" s="244" t="s">
        <v>225</v>
      </c>
      <c r="S10" s="244" t="s">
        <v>225</v>
      </c>
      <c r="T10" s="244"/>
      <c r="U10" s="244"/>
      <c r="V10" s="244"/>
      <c r="W10" s="244"/>
      <c r="X10" s="244"/>
      <c r="Y10" s="244"/>
      <c r="Z10" s="244"/>
      <c r="AA10" s="244"/>
      <c r="AB10" s="244"/>
      <c r="AC10" s="244"/>
      <c r="AD10" s="244"/>
      <c r="AE10" s="244"/>
      <c r="AF10" s="244"/>
      <c r="AG10" s="244"/>
      <c r="AH10" s="244"/>
      <c r="AI10" s="244"/>
      <c r="AJ10" s="244"/>
      <c r="AK10" s="244"/>
      <c r="AL10" s="244"/>
      <c r="AM10" s="244"/>
      <c r="AN10" s="244"/>
      <c r="AO10" s="244"/>
      <c r="AP10" s="244"/>
      <c r="AQ10" s="244"/>
      <c r="AR10" s="244"/>
      <c r="AS10" s="244"/>
      <c r="AT10" s="244"/>
      <c r="AU10" s="244"/>
      <c r="AV10" s="244"/>
      <c r="AW10" s="248" t="s">
        <v>1036</v>
      </c>
    </row>
    <row r="11" spans="1:49" s="9" customFormat="1" x14ac:dyDescent="0.25">
      <c r="A11" s="233" t="s">
        <v>1737</v>
      </c>
      <c r="B11" s="9">
        <v>4</v>
      </c>
      <c r="C11" s="9">
        <v>10</v>
      </c>
      <c r="D11" s="9">
        <v>4.5</v>
      </c>
      <c r="E11" s="9">
        <f t="shared" ref="E11:E21" si="2">IF((C11-B11)&gt;=9,1,IF((C11-B11)&gt;=7,0.5,IF((C11-B11)&gt;=5.5,0.25,0)))</f>
        <v>0.25</v>
      </c>
      <c r="F11" s="9">
        <f t="shared" ref="F11:F21" si="3">C11-B11-E11</f>
        <v>5.75</v>
      </c>
      <c r="G11" s="263"/>
      <c r="H11" s="244" t="s">
        <v>225</v>
      </c>
      <c r="I11" s="244"/>
      <c r="J11" s="244" t="s">
        <v>225</v>
      </c>
      <c r="K11" s="244" t="s">
        <v>225</v>
      </c>
      <c r="L11" s="244" t="s">
        <v>225</v>
      </c>
      <c r="M11" s="244" t="s">
        <v>225</v>
      </c>
      <c r="N11" s="244" t="s">
        <v>225</v>
      </c>
      <c r="O11" s="244" t="s">
        <v>225</v>
      </c>
      <c r="P11" s="244" t="s">
        <v>225</v>
      </c>
      <c r="Q11" s="244" t="s">
        <v>225</v>
      </c>
      <c r="R11" s="244" t="s">
        <v>225</v>
      </c>
      <c r="S11" s="244" t="s">
        <v>225</v>
      </c>
      <c r="T11" s="244"/>
      <c r="U11" s="244"/>
      <c r="V11" s="244"/>
      <c r="W11" s="244"/>
      <c r="X11" s="244"/>
      <c r="Y11" s="244"/>
      <c r="Z11" s="244"/>
      <c r="AA11" s="244"/>
      <c r="AB11" s="244"/>
      <c r="AC11" s="244"/>
      <c r="AD11" s="244"/>
      <c r="AE11" s="244"/>
      <c r="AF11" s="244"/>
      <c r="AG11" s="244"/>
      <c r="AH11" s="244"/>
      <c r="AI11" s="244"/>
      <c r="AJ11" s="244"/>
      <c r="AK11" s="244"/>
      <c r="AL11" s="244"/>
      <c r="AM11" s="244"/>
      <c r="AN11" s="244"/>
      <c r="AO11" s="244"/>
      <c r="AP11" s="244"/>
      <c r="AQ11" s="244"/>
      <c r="AR11" s="244"/>
      <c r="AS11" s="244"/>
      <c r="AT11" s="244"/>
      <c r="AU11" s="244"/>
      <c r="AV11" s="244"/>
      <c r="AW11" s="248"/>
    </row>
    <row r="12" spans="1:49" s="9" customFormat="1" x14ac:dyDescent="0.25">
      <c r="A12" s="233" t="s">
        <v>551</v>
      </c>
      <c r="B12" s="9">
        <v>4</v>
      </c>
      <c r="C12" s="9">
        <v>10</v>
      </c>
      <c r="D12" s="9">
        <v>5</v>
      </c>
      <c r="E12" s="9">
        <f t="shared" si="2"/>
        <v>0.25</v>
      </c>
      <c r="F12" s="9">
        <f t="shared" si="3"/>
        <v>5.75</v>
      </c>
      <c r="G12" s="263"/>
      <c r="H12" s="244" t="s">
        <v>225</v>
      </c>
      <c r="I12" s="244" t="s">
        <v>225</v>
      </c>
      <c r="J12" s="244"/>
      <c r="K12" s="244" t="s">
        <v>225</v>
      </c>
      <c r="L12" s="244" t="s">
        <v>225</v>
      </c>
      <c r="M12" s="244" t="s">
        <v>225</v>
      </c>
      <c r="N12" s="244" t="s">
        <v>225</v>
      </c>
      <c r="O12" s="244" t="s">
        <v>225</v>
      </c>
      <c r="P12" s="244" t="s">
        <v>225</v>
      </c>
      <c r="Q12" s="244" t="s">
        <v>225</v>
      </c>
      <c r="R12" s="244" t="s">
        <v>225</v>
      </c>
      <c r="S12" s="244" t="s">
        <v>225</v>
      </c>
      <c r="T12" s="244"/>
      <c r="U12" s="244"/>
      <c r="V12" s="244"/>
      <c r="W12" s="244"/>
      <c r="X12" s="244"/>
      <c r="Y12" s="244"/>
      <c r="Z12" s="244"/>
      <c r="AA12" s="244"/>
      <c r="AB12" s="244"/>
      <c r="AC12" s="244"/>
      <c r="AD12" s="244"/>
      <c r="AE12" s="244"/>
      <c r="AF12" s="244"/>
      <c r="AG12" s="244"/>
      <c r="AH12" s="244"/>
      <c r="AI12" s="244"/>
      <c r="AJ12" s="244"/>
      <c r="AK12" s="244"/>
      <c r="AL12" s="244"/>
      <c r="AM12" s="244"/>
      <c r="AN12" s="244"/>
      <c r="AO12" s="244"/>
      <c r="AP12" s="244"/>
      <c r="AQ12" s="244"/>
      <c r="AR12" s="244"/>
      <c r="AS12" s="244"/>
      <c r="AT12" s="244"/>
      <c r="AU12" s="244"/>
      <c r="AV12" s="244"/>
      <c r="AW12" s="248" t="s">
        <v>1036</v>
      </c>
    </row>
    <row r="13" spans="1:49" s="9" customFormat="1" x14ac:dyDescent="0.25">
      <c r="A13" s="233" t="s">
        <v>1738</v>
      </c>
      <c r="B13" s="9">
        <v>4</v>
      </c>
      <c r="C13" s="9">
        <v>10</v>
      </c>
      <c r="D13" s="9">
        <v>5.5</v>
      </c>
      <c r="E13" s="9">
        <f t="shared" si="2"/>
        <v>0.25</v>
      </c>
      <c r="F13" s="9">
        <f t="shared" si="3"/>
        <v>5.75</v>
      </c>
      <c r="G13" s="263"/>
      <c r="H13" s="244" t="s">
        <v>225</v>
      </c>
      <c r="I13" s="244" t="s">
        <v>225</v>
      </c>
      <c r="J13" s="244" t="s">
        <v>225</v>
      </c>
      <c r="K13" s="244"/>
      <c r="L13" s="244" t="s">
        <v>225</v>
      </c>
      <c r="M13" s="244" t="s">
        <v>225</v>
      </c>
      <c r="N13" s="244" t="s">
        <v>225</v>
      </c>
      <c r="O13" s="244" t="s">
        <v>225</v>
      </c>
      <c r="P13" s="244" t="s">
        <v>225</v>
      </c>
      <c r="Q13" s="244" t="s">
        <v>225</v>
      </c>
      <c r="R13" s="244" t="s">
        <v>225</v>
      </c>
      <c r="S13" s="244" t="s">
        <v>225</v>
      </c>
      <c r="T13" s="244"/>
      <c r="U13" s="244"/>
      <c r="V13" s="244"/>
      <c r="W13" s="244"/>
      <c r="X13" s="244"/>
      <c r="Y13" s="244"/>
      <c r="Z13" s="244"/>
      <c r="AA13" s="244"/>
      <c r="AB13" s="244"/>
      <c r="AC13" s="244"/>
      <c r="AD13" s="244"/>
      <c r="AE13" s="244"/>
      <c r="AF13" s="244"/>
      <c r="AG13" s="244"/>
      <c r="AH13" s="244"/>
      <c r="AI13" s="244"/>
      <c r="AJ13" s="244"/>
      <c r="AK13" s="244"/>
      <c r="AL13" s="244"/>
      <c r="AM13" s="244"/>
      <c r="AN13" s="244"/>
      <c r="AO13" s="244"/>
      <c r="AP13" s="244"/>
      <c r="AQ13" s="244"/>
      <c r="AR13" s="244"/>
      <c r="AS13" s="244"/>
      <c r="AT13" s="244"/>
      <c r="AU13" s="244"/>
      <c r="AV13" s="244"/>
      <c r="AW13" s="248"/>
    </row>
    <row r="14" spans="1:49" s="9" customFormat="1" x14ac:dyDescent="0.25">
      <c r="A14" s="233" t="s">
        <v>552</v>
      </c>
      <c r="B14" s="9">
        <v>4</v>
      </c>
      <c r="C14" s="9">
        <v>10</v>
      </c>
      <c r="D14" s="9">
        <v>6</v>
      </c>
      <c r="E14" s="9">
        <f t="shared" si="2"/>
        <v>0.25</v>
      </c>
      <c r="F14" s="9">
        <f t="shared" si="3"/>
        <v>5.75</v>
      </c>
      <c r="G14" s="263"/>
      <c r="H14" s="244" t="s">
        <v>225</v>
      </c>
      <c r="I14" s="244" t="s">
        <v>225</v>
      </c>
      <c r="J14" s="244" t="s">
        <v>225</v>
      </c>
      <c r="K14" s="244" t="s">
        <v>225</v>
      </c>
      <c r="L14" s="244"/>
      <c r="M14" s="244" t="s">
        <v>225</v>
      </c>
      <c r="N14" s="244" t="s">
        <v>225</v>
      </c>
      <c r="O14" s="244" t="s">
        <v>225</v>
      </c>
      <c r="P14" s="244" t="s">
        <v>225</v>
      </c>
      <c r="Q14" s="244" t="s">
        <v>225</v>
      </c>
      <c r="R14" s="244" t="s">
        <v>225</v>
      </c>
      <c r="S14" s="244" t="s">
        <v>225</v>
      </c>
      <c r="T14" s="244"/>
      <c r="U14" s="244"/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4"/>
      <c r="AG14" s="244"/>
      <c r="AH14" s="244"/>
      <c r="AI14" s="244"/>
      <c r="AJ14" s="244"/>
      <c r="AK14" s="244"/>
      <c r="AL14" s="244"/>
      <c r="AM14" s="244"/>
      <c r="AN14" s="244"/>
      <c r="AO14" s="244"/>
      <c r="AP14" s="244"/>
      <c r="AQ14" s="244"/>
      <c r="AR14" s="244"/>
      <c r="AS14" s="244"/>
      <c r="AT14" s="244"/>
      <c r="AU14" s="244"/>
      <c r="AV14" s="244"/>
      <c r="AW14" s="248" t="s">
        <v>1036</v>
      </c>
    </row>
    <row r="15" spans="1:49" s="9" customFormat="1" x14ac:dyDescent="0.25">
      <c r="A15" s="233" t="s">
        <v>1739</v>
      </c>
      <c r="B15" s="9">
        <v>4</v>
      </c>
      <c r="C15" s="9">
        <v>10</v>
      </c>
      <c r="D15" s="9">
        <v>6.5</v>
      </c>
      <c r="E15" s="9">
        <f t="shared" si="2"/>
        <v>0.25</v>
      </c>
      <c r="F15" s="9">
        <f t="shared" si="3"/>
        <v>5.75</v>
      </c>
      <c r="G15" s="263"/>
      <c r="H15" s="244" t="s">
        <v>225</v>
      </c>
      <c r="I15" s="244" t="s">
        <v>225</v>
      </c>
      <c r="J15" s="244" t="s">
        <v>225</v>
      </c>
      <c r="K15" s="244" t="s">
        <v>225</v>
      </c>
      <c r="L15" s="244" t="s">
        <v>225</v>
      </c>
      <c r="M15" s="244"/>
      <c r="N15" s="244" t="s">
        <v>225</v>
      </c>
      <c r="O15" s="244" t="s">
        <v>225</v>
      </c>
      <c r="P15" s="244" t="s">
        <v>225</v>
      </c>
      <c r="Q15" s="244" t="s">
        <v>225</v>
      </c>
      <c r="R15" s="244" t="s">
        <v>225</v>
      </c>
      <c r="S15" s="244" t="s">
        <v>225</v>
      </c>
      <c r="T15" s="244"/>
      <c r="U15" s="244"/>
      <c r="V15" s="244"/>
      <c r="W15" s="244"/>
      <c r="X15" s="244"/>
      <c r="Y15" s="244"/>
      <c r="Z15" s="244"/>
      <c r="AA15" s="244"/>
      <c r="AB15" s="244"/>
      <c r="AC15" s="244"/>
      <c r="AD15" s="244"/>
      <c r="AE15" s="244"/>
      <c r="AF15" s="244"/>
      <c r="AG15" s="244"/>
      <c r="AH15" s="244"/>
      <c r="AI15" s="244"/>
      <c r="AJ15" s="244"/>
      <c r="AK15" s="244"/>
      <c r="AL15" s="244"/>
      <c r="AM15" s="244"/>
      <c r="AN15" s="244"/>
      <c r="AO15" s="244"/>
      <c r="AP15" s="244"/>
      <c r="AQ15" s="244"/>
      <c r="AR15" s="244"/>
      <c r="AS15" s="244"/>
      <c r="AT15" s="244"/>
      <c r="AU15" s="244"/>
      <c r="AV15" s="244"/>
      <c r="AW15" s="248"/>
    </row>
    <row r="16" spans="1:49" s="9" customFormat="1" x14ac:dyDescent="0.25">
      <c r="A16" s="233" t="s">
        <v>553</v>
      </c>
      <c r="B16" s="9">
        <v>4</v>
      </c>
      <c r="C16" s="9">
        <v>10</v>
      </c>
      <c r="D16" s="9">
        <v>7</v>
      </c>
      <c r="E16" s="9">
        <f t="shared" si="2"/>
        <v>0.25</v>
      </c>
      <c r="F16" s="9">
        <f t="shared" si="3"/>
        <v>5.75</v>
      </c>
      <c r="G16" s="263"/>
      <c r="H16" s="244" t="s">
        <v>225</v>
      </c>
      <c r="I16" s="244" t="s">
        <v>225</v>
      </c>
      <c r="J16" s="244" t="s">
        <v>225</v>
      </c>
      <c r="K16" s="244" t="s">
        <v>225</v>
      </c>
      <c r="L16" s="244" t="s">
        <v>225</v>
      </c>
      <c r="M16" s="244" t="s">
        <v>225</v>
      </c>
      <c r="N16" s="244"/>
      <c r="O16" s="244" t="s">
        <v>225</v>
      </c>
      <c r="P16" s="244" t="s">
        <v>225</v>
      </c>
      <c r="Q16" s="244" t="s">
        <v>225</v>
      </c>
      <c r="R16" s="244" t="s">
        <v>225</v>
      </c>
      <c r="S16" s="244" t="s">
        <v>225</v>
      </c>
      <c r="T16" s="244"/>
      <c r="U16" s="244"/>
      <c r="V16" s="244"/>
      <c r="W16" s="244"/>
      <c r="X16" s="244"/>
      <c r="Y16" s="244"/>
      <c r="Z16" s="244"/>
      <c r="AA16" s="244"/>
      <c r="AB16" s="244"/>
      <c r="AC16" s="244"/>
      <c r="AD16" s="244"/>
      <c r="AE16" s="244"/>
      <c r="AF16" s="244"/>
      <c r="AG16" s="244"/>
      <c r="AH16" s="244"/>
      <c r="AI16" s="244"/>
      <c r="AJ16" s="244"/>
      <c r="AK16" s="244"/>
      <c r="AL16" s="244"/>
      <c r="AM16" s="244"/>
      <c r="AN16" s="244"/>
      <c r="AO16" s="244"/>
      <c r="AP16" s="244"/>
      <c r="AQ16" s="244"/>
      <c r="AR16" s="244"/>
      <c r="AS16" s="244"/>
      <c r="AT16" s="244"/>
      <c r="AU16" s="244"/>
      <c r="AV16" s="244"/>
      <c r="AW16" s="248" t="s">
        <v>1036</v>
      </c>
    </row>
    <row r="17" spans="1:49" s="9" customFormat="1" x14ac:dyDescent="0.25">
      <c r="A17" s="233" t="s">
        <v>1740</v>
      </c>
      <c r="B17" s="9">
        <v>4</v>
      </c>
      <c r="C17" s="9">
        <v>10</v>
      </c>
      <c r="D17" s="9">
        <v>7.5</v>
      </c>
      <c r="E17" s="9">
        <f t="shared" si="2"/>
        <v>0.25</v>
      </c>
      <c r="F17" s="9">
        <f t="shared" si="3"/>
        <v>5.75</v>
      </c>
      <c r="G17" s="263"/>
      <c r="H17" s="244" t="s">
        <v>225</v>
      </c>
      <c r="I17" s="244" t="s">
        <v>225</v>
      </c>
      <c r="J17" s="244" t="s">
        <v>225</v>
      </c>
      <c r="K17" s="244" t="s">
        <v>225</v>
      </c>
      <c r="L17" s="244" t="s">
        <v>225</v>
      </c>
      <c r="M17" s="244" t="s">
        <v>225</v>
      </c>
      <c r="N17" s="244" t="s">
        <v>225</v>
      </c>
      <c r="O17" s="244"/>
      <c r="P17" s="244" t="s">
        <v>225</v>
      </c>
      <c r="Q17" s="244" t="s">
        <v>225</v>
      </c>
      <c r="R17" s="244" t="s">
        <v>225</v>
      </c>
      <c r="S17" s="244" t="s">
        <v>225</v>
      </c>
      <c r="T17" s="244"/>
      <c r="U17" s="244"/>
      <c r="V17" s="244"/>
      <c r="W17" s="244"/>
      <c r="X17" s="244"/>
      <c r="Y17" s="244"/>
      <c r="Z17" s="244"/>
      <c r="AA17" s="244"/>
      <c r="AB17" s="244"/>
      <c r="AC17" s="244"/>
      <c r="AD17" s="244"/>
      <c r="AE17" s="244"/>
      <c r="AF17" s="244"/>
      <c r="AG17" s="244"/>
      <c r="AH17" s="244"/>
      <c r="AI17" s="244"/>
      <c r="AJ17" s="244"/>
      <c r="AK17" s="244"/>
      <c r="AL17" s="244"/>
      <c r="AM17" s="244"/>
      <c r="AN17" s="244"/>
      <c r="AO17" s="244"/>
      <c r="AP17" s="244"/>
      <c r="AQ17" s="244"/>
      <c r="AR17" s="244"/>
      <c r="AS17" s="244"/>
      <c r="AT17" s="244"/>
      <c r="AU17" s="244"/>
      <c r="AV17" s="244"/>
      <c r="AW17" s="248"/>
    </row>
    <row r="18" spans="1:49" s="9" customFormat="1" x14ac:dyDescent="0.25">
      <c r="A18" s="233" t="s">
        <v>554</v>
      </c>
      <c r="B18" s="9">
        <v>4</v>
      </c>
      <c r="C18" s="9">
        <v>10</v>
      </c>
      <c r="D18" s="9">
        <v>8</v>
      </c>
      <c r="E18" s="9">
        <f t="shared" si="2"/>
        <v>0.25</v>
      </c>
      <c r="F18" s="9">
        <f t="shared" si="3"/>
        <v>5.75</v>
      </c>
      <c r="G18" s="263"/>
      <c r="H18" s="244" t="s">
        <v>225</v>
      </c>
      <c r="I18" s="244" t="s">
        <v>225</v>
      </c>
      <c r="J18" s="244" t="s">
        <v>225</v>
      </c>
      <c r="K18" s="244" t="s">
        <v>225</v>
      </c>
      <c r="L18" s="244" t="s">
        <v>225</v>
      </c>
      <c r="M18" s="244" t="s">
        <v>225</v>
      </c>
      <c r="N18" s="244" t="s">
        <v>225</v>
      </c>
      <c r="O18" s="244" t="s">
        <v>225</v>
      </c>
      <c r="P18" s="244"/>
      <c r="Q18" s="244" t="s">
        <v>225</v>
      </c>
      <c r="R18" s="244" t="s">
        <v>225</v>
      </c>
      <c r="S18" s="244" t="s">
        <v>225</v>
      </c>
      <c r="T18" s="244"/>
      <c r="U18" s="244"/>
      <c r="V18" s="244"/>
      <c r="W18" s="244"/>
      <c r="X18" s="244"/>
      <c r="Y18" s="244"/>
      <c r="Z18" s="244"/>
      <c r="AA18" s="244"/>
      <c r="AB18" s="244"/>
      <c r="AC18" s="244"/>
      <c r="AD18" s="244"/>
      <c r="AE18" s="244"/>
      <c r="AF18" s="244"/>
      <c r="AG18" s="244"/>
      <c r="AH18" s="244"/>
      <c r="AI18" s="244"/>
      <c r="AJ18" s="244"/>
      <c r="AK18" s="244"/>
      <c r="AL18" s="244"/>
      <c r="AM18" s="244"/>
      <c r="AN18" s="244"/>
      <c r="AO18" s="244"/>
      <c r="AP18" s="244"/>
      <c r="AQ18" s="244"/>
      <c r="AR18" s="244"/>
      <c r="AS18" s="244"/>
      <c r="AT18" s="244"/>
      <c r="AU18" s="244"/>
      <c r="AV18" s="244"/>
      <c r="AW18" s="248" t="s">
        <v>1036</v>
      </c>
    </row>
    <row r="19" spans="1:49" s="9" customFormat="1" x14ac:dyDescent="0.25">
      <c r="A19" s="233" t="s">
        <v>1741</v>
      </c>
      <c r="B19" s="9">
        <v>4</v>
      </c>
      <c r="C19" s="9">
        <v>10</v>
      </c>
      <c r="D19" s="9">
        <v>8.5</v>
      </c>
      <c r="E19" s="9">
        <f t="shared" si="2"/>
        <v>0.25</v>
      </c>
      <c r="F19" s="9">
        <f t="shared" si="3"/>
        <v>5.75</v>
      </c>
      <c r="G19" s="263"/>
      <c r="H19" s="244" t="s">
        <v>225</v>
      </c>
      <c r="I19" s="244" t="s">
        <v>225</v>
      </c>
      <c r="J19" s="244" t="s">
        <v>225</v>
      </c>
      <c r="K19" s="244" t="s">
        <v>225</v>
      </c>
      <c r="L19" s="244" t="s">
        <v>225</v>
      </c>
      <c r="M19" s="244" t="s">
        <v>225</v>
      </c>
      <c r="N19" s="244" t="s">
        <v>225</v>
      </c>
      <c r="O19" s="244" t="s">
        <v>225</v>
      </c>
      <c r="P19" s="244" t="s">
        <v>225</v>
      </c>
      <c r="Q19" s="244"/>
      <c r="R19" s="244" t="s">
        <v>225</v>
      </c>
      <c r="S19" s="244" t="s">
        <v>225</v>
      </c>
      <c r="T19" s="244"/>
      <c r="U19" s="244"/>
      <c r="V19" s="244"/>
      <c r="W19" s="244"/>
      <c r="X19" s="244"/>
      <c r="Y19" s="244"/>
      <c r="Z19" s="244"/>
      <c r="AA19" s="244"/>
      <c r="AB19" s="244"/>
      <c r="AC19" s="244"/>
      <c r="AD19" s="244"/>
      <c r="AE19" s="244"/>
      <c r="AF19" s="244"/>
      <c r="AG19" s="244"/>
      <c r="AH19" s="244"/>
      <c r="AI19" s="244"/>
      <c r="AJ19" s="244"/>
      <c r="AK19" s="244"/>
      <c r="AL19" s="244"/>
      <c r="AM19" s="244"/>
      <c r="AN19" s="244"/>
      <c r="AO19" s="244"/>
      <c r="AP19" s="244"/>
      <c r="AQ19" s="244"/>
      <c r="AR19" s="244"/>
      <c r="AS19" s="244"/>
      <c r="AT19" s="244"/>
      <c r="AU19" s="244"/>
      <c r="AV19" s="244"/>
      <c r="AW19" s="248"/>
    </row>
    <row r="20" spans="1:49" s="9" customFormat="1" x14ac:dyDescent="0.25">
      <c r="A20" s="233" t="s">
        <v>555</v>
      </c>
      <c r="B20" s="9">
        <v>4</v>
      </c>
      <c r="C20" s="9">
        <v>10</v>
      </c>
      <c r="D20" s="9">
        <v>9</v>
      </c>
      <c r="E20" s="9">
        <f t="shared" si="2"/>
        <v>0.25</v>
      </c>
      <c r="F20" s="9">
        <f t="shared" si="3"/>
        <v>5.75</v>
      </c>
      <c r="G20" s="263"/>
      <c r="H20" s="244" t="s">
        <v>225</v>
      </c>
      <c r="I20" s="244" t="s">
        <v>225</v>
      </c>
      <c r="J20" s="244" t="s">
        <v>225</v>
      </c>
      <c r="K20" s="244" t="s">
        <v>225</v>
      </c>
      <c r="L20" s="244" t="s">
        <v>225</v>
      </c>
      <c r="M20" s="244" t="s">
        <v>225</v>
      </c>
      <c r="N20" s="244" t="s">
        <v>225</v>
      </c>
      <c r="O20" s="244" t="s">
        <v>225</v>
      </c>
      <c r="P20" s="244" t="s">
        <v>225</v>
      </c>
      <c r="Q20" s="244" t="s">
        <v>225</v>
      </c>
      <c r="R20" s="244"/>
      <c r="S20" s="244" t="s">
        <v>225</v>
      </c>
      <c r="T20" s="244"/>
      <c r="U20" s="244"/>
      <c r="V20" s="244"/>
      <c r="W20" s="244"/>
      <c r="X20" s="244"/>
      <c r="Y20" s="244"/>
      <c r="Z20" s="244"/>
      <c r="AA20" s="244"/>
      <c r="AB20" s="244"/>
      <c r="AC20" s="244"/>
      <c r="AD20" s="244"/>
      <c r="AE20" s="244"/>
      <c r="AF20" s="244"/>
      <c r="AG20" s="244"/>
      <c r="AH20" s="244"/>
      <c r="AI20" s="244"/>
      <c r="AJ20" s="244"/>
      <c r="AK20" s="244"/>
      <c r="AL20" s="244"/>
      <c r="AM20" s="244"/>
      <c r="AN20" s="244"/>
      <c r="AO20" s="244"/>
      <c r="AP20" s="244"/>
      <c r="AQ20" s="244"/>
      <c r="AR20" s="244"/>
      <c r="AS20" s="244"/>
      <c r="AT20" s="244"/>
      <c r="AU20" s="244"/>
      <c r="AV20" s="244"/>
      <c r="AW20" s="248" t="s">
        <v>1036</v>
      </c>
    </row>
    <row r="21" spans="1:49" s="9" customFormat="1" x14ac:dyDescent="0.25">
      <c r="A21" s="233" t="s">
        <v>1742</v>
      </c>
      <c r="B21" s="9">
        <v>4</v>
      </c>
      <c r="C21" s="9">
        <v>10</v>
      </c>
      <c r="D21" s="9">
        <v>9.5</v>
      </c>
      <c r="E21" s="9">
        <f t="shared" si="2"/>
        <v>0.25</v>
      </c>
      <c r="F21" s="9">
        <f t="shared" si="3"/>
        <v>5.75</v>
      </c>
      <c r="G21" s="263"/>
      <c r="H21" s="244" t="s">
        <v>225</v>
      </c>
      <c r="I21" s="244" t="s">
        <v>225</v>
      </c>
      <c r="J21" s="244" t="s">
        <v>225</v>
      </c>
      <c r="K21" s="244" t="s">
        <v>225</v>
      </c>
      <c r="L21" s="244" t="s">
        <v>225</v>
      </c>
      <c r="M21" s="244" t="s">
        <v>225</v>
      </c>
      <c r="N21" s="244" t="s">
        <v>225</v>
      </c>
      <c r="O21" s="244" t="s">
        <v>225</v>
      </c>
      <c r="P21" s="244" t="s">
        <v>225</v>
      </c>
      <c r="Q21" s="244" t="s">
        <v>225</v>
      </c>
      <c r="R21" s="244" t="s">
        <v>225</v>
      </c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8"/>
    </row>
    <row r="22" spans="1:49" x14ac:dyDescent="0.25">
      <c r="A22" s="233" t="s">
        <v>333</v>
      </c>
      <c r="B22" s="9">
        <v>4</v>
      </c>
      <c r="C22">
        <v>11</v>
      </c>
      <c r="E22" s="9">
        <f t="shared" si="0"/>
        <v>0.5</v>
      </c>
      <c r="F22" s="9">
        <f>C22-B22-E22</f>
        <v>6.5</v>
      </c>
      <c r="H22" s="244" t="s">
        <v>225</v>
      </c>
      <c r="I22" s="244" t="s">
        <v>225</v>
      </c>
      <c r="J22" s="244" t="s">
        <v>225</v>
      </c>
      <c r="K22" s="244" t="s">
        <v>225</v>
      </c>
      <c r="L22" s="244" t="s">
        <v>225</v>
      </c>
      <c r="M22" s="244" t="s">
        <v>225</v>
      </c>
      <c r="N22" s="244" t="s">
        <v>225</v>
      </c>
      <c r="O22" s="244" t="s">
        <v>225</v>
      </c>
      <c r="P22" s="244" t="s">
        <v>225</v>
      </c>
      <c r="Q22" s="244" t="s">
        <v>225</v>
      </c>
      <c r="R22" s="244" t="s">
        <v>225</v>
      </c>
      <c r="S22" s="244" t="s">
        <v>225</v>
      </c>
      <c r="T22" s="244" t="s">
        <v>225</v>
      </c>
      <c r="U22" s="244" t="s">
        <v>225</v>
      </c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8" t="s">
        <v>1036</v>
      </c>
    </row>
    <row r="23" spans="1:49" s="9" customFormat="1" x14ac:dyDescent="0.25">
      <c r="A23" s="233" t="s">
        <v>1743</v>
      </c>
      <c r="B23" s="9">
        <v>4</v>
      </c>
      <c r="C23" s="9">
        <v>11</v>
      </c>
      <c r="D23" s="9">
        <v>4.5</v>
      </c>
      <c r="E23" s="9">
        <f t="shared" ref="E23:E35" si="4">IF((C23-B23)&gt;=9,1,IF((C23-B23)&gt;=7,0.5,IF((C23-B23)&gt;=5.5,0.25,0)))</f>
        <v>0.5</v>
      </c>
      <c r="F23" s="9">
        <f t="shared" ref="F23:F35" si="5">C23-B23-E23</f>
        <v>6.5</v>
      </c>
      <c r="G23" s="263"/>
      <c r="H23" s="244" t="s">
        <v>225</v>
      </c>
      <c r="I23" s="244"/>
      <c r="J23" s="244" t="s">
        <v>225</v>
      </c>
      <c r="K23" s="244" t="s">
        <v>225</v>
      </c>
      <c r="L23" s="244" t="s">
        <v>225</v>
      </c>
      <c r="M23" s="244" t="s">
        <v>225</v>
      </c>
      <c r="N23" s="244" t="s">
        <v>225</v>
      </c>
      <c r="O23" s="244" t="s">
        <v>225</v>
      </c>
      <c r="P23" s="244" t="s">
        <v>225</v>
      </c>
      <c r="Q23" s="244" t="s">
        <v>225</v>
      </c>
      <c r="R23" s="244" t="s">
        <v>225</v>
      </c>
      <c r="S23" s="244" t="s">
        <v>225</v>
      </c>
      <c r="T23" s="244" t="s">
        <v>225</v>
      </c>
      <c r="U23" s="244" t="s">
        <v>225</v>
      </c>
      <c r="V23" s="244"/>
      <c r="W23" s="244"/>
      <c r="X23" s="244"/>
      <c r="Y23" s="244"/>
      <c r="Z23" s="244"/>
      <c r="AA23" s="244"/>
      <c r="AB23" s="244"/>
      <c r="AC23" s="244"/>
      <c r="AD23" s="244"/>
      <c r="AE23" s="244"/>
      <c r="AF23" s="244"/>
      <c r="AG23" s="244"/>
      <c r="AH23" s="244"/>
      <c r="AI23" s="244"/>
      <c r="AJ23" s="244"/>
      <c r="AK23" s="244"/>
      <c r="AL23" s="244"/>
      <c r="AM23" s="244"/>
      <c r="AN23" s="244"/>
      <c r="AO23" s="244"/>
      <c r="AP23" s="244"/>
      <c r="AQ23" s="244"/>
      <c r="AR23" s="244"/>
      <c r="AS23" s="244"/>
      <c r="AT23" s="244"/>
      <c r="AU23" s="244"/>
      <c r="AV23" s="244"/>
      <c r="AW23" s="248"/>
    </row>
    <row r="24" spans="1:49" s="9" customFormat="1" x14ac:dyDescent="0.25">
      <c r="A24" s="233" t="s">
        <v>556</v>
      </c>
      <c r="B24" s="9">
        <v>4</v>
      </c>
      <c r="C24" s="9">
        <v>11</v>
      </c>
      <c r="D24" s="9">
        <v>5</v>
      </c>
      <c r="E24" s="9">
        <f t="shared" si="4"/>
        <v>0.5</v>
      </c>
      <c r="F24" s="9">
        <f t="shared" si="5"/>
        <v>6.5</v>
      </c>
      <c r="G24" s="263"/>
      <c r="H24" s="244" t="s">
        <v>225</v>
      </c>
      <c r="I24" s="244" t="s">
        <v>225</v>
      </c>
      <c r="J24" s="244"/>
      <c r="K24" s="244" t="s">
        <v>225</v>
      </c>
      <c r="L24" s="244" t="s">
        <v>225</v>
      </c>
      <c r="M24" s="244" t="s">
        <v>225</v>
      </c>
      <c r="N24" s="244" t="s">
        <v>225</v>
      </c>
      <c r="O24" s="244" t="s">
        <v>225</v>
      </c>
      <c r="P24" s="244" t="s">
        <v>225</v>
      </c>
      <c r="Q24" s="244" t="s">
        <v>225</v>
      </c>
      <c r="R24" s="244" t="s">
        <v>225</v>
      </c>
      <c r="S24" s="244" t="s">
        <v>225</v>
      </c>
      <c r="T24" s="244" t="s">
        <v>225</v>
      </c>
      <c r="U24" s="244" t="s">
        <v>225</v>
      </c>
      <c r="V24" s="244"/>
      <c r="W24" s="244"/>
      <c r="X24" s="244"/>
      <c r="Y24" s="244"/>
      <c r="Z24" s="244"/>
      <c r="AA24" s="244"/>
      <c r="AB24" s="244"/>
      <c r="AC24" s="244"/>
      <c r="AD24" s="244"/>
      <c r="AE24" s="244"/>
      <c r="AF24" s="244"/>
      <c r="AG24" s="244"/>
      <c r="AH24" s="244"/>
      <c r="AI24" s="244"/>
      <c r="AJ24" s="244"/>
      <c r="AK24" s="244"/>
      <c r="AL24" s="244"/>
      <c r="AM24" s="244"/>
      <c r="AN24" s="244"/>
      <c r="AO24" s="244"/>
      <c r="AP24" s="244"/>
      <c r="AQ24" s="244"/>
      <c r="AR24" s="244"/>
      <c r="AS24" s="244"/>
      <c r="AT24" s="244"/>
      <c r="AU24" s="244"/>
      <c r="AV24" s="244"/>
      <c r="AW24" s="248" t="s">
        <v>1036</v>
      </c>
    </row>
    <row r="25" spans="1:49" s="9" customFormat="1" x14ac:dyDescent="0.25">
      <c r="A25" s="233" t="s">
        <v>1744</v>
      </c>
      <c r="B25" s="9">
        <v>4</v>
      </c>
      <c r="C25" s="9">
        <v>11</v>
      </c>
      <c r="D25" s="9">
        <v>5.5</v>
      </c>
      <c r="E25" s="9">
        <f t="shared" si="4"/>
        <v>0.5</v>
      </c>
      <c r="F25" s="9">
        <f t="shared" si="5"/>
        <v>6.5</v>
      </c>
      <c r="G25" s="263"/>
      <c r="H25" s="244" t="s">
        <v>225</v>
      </c>
      <c r="I25" s="244" t="s">
        <v>225</v>
      </c>
      <c r="J25" s="244" t="s">
        <v>225</v>
      </c>
      <c r="K25" s="244"/>
      <c r="L25" s="244" t="s">
        <v>225</v>
      </c>
      <c r="M25" s="244" t="s">
        <v>225</v>
      </c>
      <c r="N25" s="244" t="s">
        <v>225</v>
      </c>
      <c r="O25" s="244" t="s">
        <v>225</v>
      </c>
      <c r="P25" s="244" t="s">
        <v>225</v>
      </c>
      <c r="Q25" s="244" t="s">
        <v>225</v>
      </c>
      <c r="R25" s="244" t="s">
        <v>225</v>
      </c>
      <c r="S25" s="244" t="s">
        <v>225</v>
      </c>
      <c r="T25" s="244" t="s">
        <v>225</v>
      </c>
      <c r="U25" s="244" t="s">
        <v>225</v>
      </c>
      <c r="V25" s="244"/>
      <c r="W25" s="244"/>
      <c r="X25" s="244"/>
      <c r="Y25" s="244"/>
      <c r="Z25" s="244"/>
      <c r="AA25" s="244"/>
      <c r="AB25" s="244"/>
      <c r="AC25" s="244"/>
      <c r="AD25" s="244"/>
      <c r="AE25" s="244"/>
      <c r="AF25" s="244"/>
      <c r="AG25" s="244"/>
      <c r="AH25" s="244"/>
      <c r="AI25" s="244"/>
      <c r="AJ25" s="244"/>
      <c r="AK25" s="244"/>
      <c r="AL25" s="244"/>
      <c r="AM25" s="244"/>
      <c r="AN25" s="244"/>
      <c r="AO25" s="244"/>
      <c r="AP25" s="244"/>
      <c r="AQ25" s="244"/>
      <c r="AR25" s="244"/>
      <c r="AS25" s="244"/>
      <c r="AT25" s="244"/>
      <c r="AU25" s="244"/>
      <c r="AV25" s="244"/>
      <c r="AW25" s="248"/>
    </row>
    <row r="26" spans="1:49" s="9" customFormat="1" x14ac:dyDescent="0.25">
      <c r="A26" s="233" t="s">
        <v>557</v>
      </c>
      <c r="B26" s="9">
        <v>4</v>
      </c>
      <c r="C26" s="9">
        <v>11</v>
      </c>
      <c r="D26" s="9">
        <v>6</v>
      </c>
      <c r="E26" s="9">
        <f t="shared" si="4"/>
        <v>0.5</v>
      </c>
      <c r="F26" s="9">
        <f t="shared" si="5"/>
        <v>6.5</v>
      </c>
      <c r="G26" s="263"/>
      <c r="H26" s="244" t="s">
        <v>225</v>
      </c>
      <c r="I26" s="244" t="s">
        <v>225</v>
      </c>
      <c r="J26" s="244" t="s">
        <v>225</v>
      </c>
      <c r="K26" s="244" t="s">
        <v>225</v>
      </c>
      <c r="L26" s="244"/>
      <c r="M26" s="244" t="s">
        <v>225</v>
      </c>
      <c r="N26" s="244" t="s">
        <v>225</v>
      </c>
      <c r="O26" s="244" t="s">
        <v>225</v>
      </c>
      <c r="P26" s="244" t="s">
        <v>225</v>
      </c>
      <c r="Q26" s="244" t="s">
        <v>225</v>
      </c>
      <c r="R26" s="244" t="s">
        <v>225</v>
      </c>
      <c r="S26" s="244" t="s">
        <v>225</v>
      </c>
      <c r="T26" s="244" t="s">
        <v>225</v>
      </c>
      <c r="U26" s="244" t="s">
        <v>225</v>
      </c>
      <c r="V26" s="244"/>
      <c r="W26" s="244"/>
      <c r="X26" s="244"/>
      <c r="Y26" s="244"/>
      <c r="Z26" s="244"/>
      <c r="AA26" s="244"/>
      <c r="AB26" s="244"/>
      <c r="AC26" s="244"/>
      <c r="AD26" s="244"/>
      <c r="AE26" s="244"/>
      <c r="AF26" s="244"/>
      <c r="AG26" s="244"/>
      <c r="AH26" s="244"/>
      <c r="AI26" s="244"/>
      <c r="AJ26" s="244"/>
      <c r="AK26" s="244"/>
      <c r="AL26" s="244"/>
      <c r="AM26" s="244"/>
      <c r="AN26" s="244"/>
      <c r="AO26" s="244"/>
      <c r="AP26" s="244"/>
      <c r="AQ26" s="244"/>
      <c r="AR26" s="244"/>
      <c r="AS26" s="244"/>
      <c r="AT26" s="244"/>
      <c r="AU26" s="244"/>
      <c r="AV26" s="244"/>
      <c r="AW26" s="248" t="s">
        <v>1036</v>
      </c>
    </row>
    <row r="27" spans="1:49" s="9" customFormat="1" x14ac:dyDescent="0.25">
      <c r="A27" s="233" t="s">
        <v>1745</v>
      </c>
      <c r="B27" s="9">
        <v>4</v>
      </c>
      <c r="C27" s="9">
        <v>11</v>
      </c>
      <c r="D27" s="9">
        <v>6.5</v>
      </c>
      <c r="E27" s="9">
        <f t="shared" si="4"/>
        <v>0.5</v>
      </c>
      <c r="F27" s="9">
        <f t="shared" si="5"/>
        <v>6.5</v>
      </c>
      <c r="G27" s="263"/>
      <c r="H27" s="244" t="s">
        <v>225</v>
      </c>
      <c r="I27" s="244" t="s">
        <v>225</v>
      </c>
      <c r="J27" s="244" t="s">
        <v>225</v>
      </c>
      <c r="K27" s="244" t="s">
        <v>225</v>
      </c>
      <c r="L27" s="244" t="s">
        <v>225</v>
      </c>
      <c r="M27" s="244"/>
      <c r="N27" s="244" t="s">
        <v>225</v>
      </c>
      <c r="O27" s="244" t="s">
        <v>225</v>
      </c>
      <c r="P27" s="244" t="s">
        <v>225</v>
      </c>
      <c r="Q27" s="244" t="s">
        <v>225</v>
      </c>
      <c r="R27" s="244" t="s">
        <v>225</v>
      </c>
      <c r="S27" s="244" t="s">
        <v>225</v>
      </c>
      <c r="T27" s="244" t="s">
        <v>225</v>
      </c>
      <c r="U27" s="244" t="s">
        <v>225</v>
      </c>
      <c r="V27" s="244"/>
      <c r="W27" s="244"/>
      <c r="X27" s="244"/>
      <c r="Y27" s="244"/>
      <c r="Z27" s="244"/>
      <c r="AA27" s="244"/>
      <c r="AB27" s="244"/>
      <c r="AC27" s="244"/>
      <c r="AD27" s="244"/>
      <c r="AE27" s="244"/>
      <c r="AF27" s="244"/>
      <c r="AG27" s="244"/>
      <c r="AH27" s="244"/>
      <c r="AI27" s="244"/>
      <c r="AJ27" s="244"/>
      <c r="AK27" s="244"/>
      <c r="AL27" s="244"/>
      <c r="AM27" s="244"/>
      <c r="AN27" s="244"/>
      <c r="AO27" s="244"/>
      <c r="AP27" s="244"/>
      <c r="AQ27" s="244"/>
      <c r="AR27" s="244"/>
      <c r="AS27" s="244"/>
      <c r="AT27" s="244"/>
      <c r="AU27" s="244"/>
      <c r="AV27" s="244"/>
      <c r="AW27" s="248"/>
    </row>
    <row r="28" spans="1:49" s="9" customFormat="1" x14ac:dyDescent="0.25">
      <c r="A28" s="233" t="s">
        <v>558</v>
      </c>
      <c r="B28" s="9">
        <v>4</v>
      </c>
      <c r="C28" s="9">
        <v>11</v>
      </c>
      <c r="D28" s="9">
        <v>7</v>
      </c>
      <c r="E28" s="9">
        <f t="shared" si="4"/>
        <v>0.5</v>
      </c>
      <c r="F28" s="9">
        <f t="shared" si="5"/>
        <v>6.5</v>
      </c>
      <c r="G28" s="263"/>
      <c r="H28" s="244" t="s">
        <v>225</v>
      </c>
      <c r="I28" s="244" t="s">
        <v>225</v>
      </c>
      <c r="J28" s="244" t="s">
        <v>225</v>
      </c>
      <c r="K28" s="244" t="s">
        <v>225</v>
      </c>
      <c r="L28" s="244" t="s">
        <v>225</v>
      </c>
      <c r="M28" s="244" t="s">
        <v>225</v>
      </c>
      <c r="N28" s="244"/>
      <c r="O28" s="244" t="s">
        <v>225</v>
      </c>
      <c r="P28" s="244" t="s">
        <v>225</v>
      </c>
      <c r="Q28" s="244" t="s">
        <v>225</v>
      </c>
      <c r="R28" s="244" t="s">
        <v>225</v>
      </c>
      <c r="S28" s="244" t="s">
        <v>225</v>
      </c>
      <c r="T28" s="244" t="s">
        <v>225</v>
      </c>
      <c r="U28" s="244" t="s">
        <v>225</v>
      </c>
      <c r="V28" s="244"/>
      <c r="W28" s="244"/>
      <c r="X28" s="244"/>
      <c r="Y28" s="244"/>
      <c r="Z28" s="244"/>
      <c r="AA28" s="244"/>
      <c r="AB28" s="244"/>
      <c r="AC28" s="244"/>
      <c r="AD28" s="244"/>
      <c r="AE28" s="244"/>
      <c r="AF28" s="244"/>
      <c r="AG28" s="244"/>
      <c r="AH28" s="244"/>
      <c r="AI28" s="244"/>
      <c r="AJ28" s="244"/>
      <c r="AK28" s="244"/>
      <c r="AL28" s="244"/>
      <c r="AM28" s="244"/>
      <c r="AN28" s="244"/>
      <c r="AO28" s="244"/>
      <c r="AP28" s="244"/>
      <c r="AQ28" s="244"/>
      <c r="AR28" s="244"/>
      <c r="AS28" s="244"/>
      <c r="AT28" s="244"/>
      <c r="AU28" s="244"/>
      <c r="AV28" s="244"/>
      <c r="AW28" s="248" t="s">
        <v>1036</v>
      </c>
    </row>
    <row r="29" spans="1:49" s="9" customFormat="1" x14ac:dyDescent="0.25">
      <c r="A29" s="233" t="s">
        <v>1746</v>
      </c>
      <c r="B29" s="9">
        <v>4</v>
      </c>
      <c r="C29" s="9">
        <v>11</v>
      </c>
      <c r="D29" s="9">
        <v>7.5</v>
      </c>
      <c r="E29" s="9">
        <f t="shared" si="4"/>
        <v>0.5</v>
      </c>
      <c r="F29" s="9">
        <f t="shared" si="5"/>
        <v>6.5</v>
      </c>
      <c r="G29" s="263"/>
      <c r="H29" s="244" t="s">
        <v>225</v>
      </c>
      <c r="I29" s="244" t="s">
        <v>225</v>
      </c>
      <c r="J29" s="244" t="s">
        <v>225</v>
      </c>
      <c r="K29" s="244" t="s">
        <v>225</v>
      </c>
      <c r="L29" s="244" t="s">
        <v>225</v>
      </c>
      <c r="M29" s="244" t="s">
        <v>225</v>
      </c>
      <c r="N29" s="244" t="s">
        <v>225</v>
      </c>
      <c r="O29" s="244"/>
      <c r="P29" s="244" t="s">
        <v>225</v>
      </c>
      <c r="Q29" s="244" t="s">
        <v>225</v>
      </c>
      <c r="R29" s="244" t="s">
        <v>225</v>
      </c>
      <c r="S29" s="244" t="s">
        <v>225</v>
      </c>
      <c r="T29" s="244" t="s">
        <v>225</v>
      </c>
      <c r="U29" s="244" t="s">
        <v>225</v>
      </c>
      <c r="V29" s="244"/>
      <c r="W29" s="244"/>
      <c r="X29" s="244"/>
      <c r="Y29" s="244"/>
      <c r="Z29" s="244"/>
      <c r="AA29" s="244"/>
      <c r="AB29" s="244"/>
      <c r="AC29" s="244"/>
      <c r="AD29" s="244"/>
      <c r="AE29" s="244"/>
      <c r="AF29" s="244"/>
      <c r="AG29" s="244"/>
      <c r="AH29" s="244"/>
      <c r="AI29" s="244"/>
      <c r="AJ29" s="244"/>
      <c r="AK29" s="244"/>
      <c r="AL29" s="244"/>
      <c r="AM29" s="244"/>
      <c r="AN29" s="244"/>
      <c r="AO29" s="244"/>
      <c r="AP29" s="244"/>
      <c r="AQ29" s="244"/>
      <c r="AR29" s="244"/>
      <c r="AS29" s="244"/>
      <c r="AT29" s="244"/>
      <c r="AU29" s="244"/>
      <c r="AV29" s="244"/>
      <c r="AW29" s="248"/>
    </row>
    <row r="30" spans="1:49" s="9" customFormat="1" x14ac:dyDescent="0.25">
      <c r="A30" s="233" t="s">
        <v>559</v>
      </c>
      <c r="B30" s="9">
        <v>4</v>
      </c>
      <c r="C30" s="9">
        <v>11</v>
      </c>
      <c r="D30" s="9">
        <v>8</v>
      </c>
      <c r="E30" s="9">
        <f t="shared" si="4"/>
        <v>0.5</v>
      </c>
      <c r="F30" s="9">
        <f t="shared" si="5"/>
        <v>6.5</v>
      </c>
      <c r="G30" s="263"/>
      <c r="H30" s="244" t="s">
        <v>225</v>
      </c>
      <c r="I30" s="244" t="s">
        <v>225</v>
      </c>
      <c r="J30" s="244" t="s">
        <v>225</v>
      </c>
      <c r="K30" s="244" t="s">
        <v>225</v>
      </c>
      <c r="L30" s="244" t="s">
        <v>225</v>
      </c>
      <c r="M30" s="244" t="s">
        <v>225</v>
      </c>
      <c r="N30" s="244" t="s">
        <v>225</v>
      </c>
      <c r="O30" s="244" t="s">
        <v>225</v>
      </c>
      <c r="P30" s="244"/>
      <c r="Q30" s="244" t="s">
        <v>225</v>
      </c>
      <c r="R30" s="244" t="s">
        <v>225</v>
      </c>
      <c r="S30" s="244" t="s">
        <v>225</v>
      </c>
      <c r="T30" s="244" t="s">
        <v>225</v>
      </c>
      <c r="U30" s="244" t="s">
        <v>225</v>
      </c>
      <c r="V30" s="244"/>
      <c r="W30" s="244"/>
      <c r="X30" s="244"/>
      <c r="Y30" s="244"/>
      <c r="Z30" s="244"/>
      <c r="AA30" s="244"/>
      <c r="AB30" s="244"/>
      <c r="AC30" s="244"/>
      <c r="AD30" s="244"/>
      <c r="AE30" s="244"/>
      <c r="AF30" s="244"/>
      <c r="AG30" s="244"/>
      <c r="AH30" s="244"/>
      <c r="AI30" s="244"/>
      <c r="AJ30" s="244"/>
      <c r="AK30" s="244"/>
      <c r="AL30" s="244"/>
      <c r="AM30" s="244"/>
      <c r="AN30" s="244"/>
      <c r="AO30" s="244"/>
      <c r="AP30" s="244"/>
      <c r="AQ30" s="244"/>
      <c r="AR30" s="244"/>
      <c r="AS30" s="244"/>
      <c r="AT30" s="244"/>
      <c r="AU30" s="244"/>
      <c r="AV30" s="244"/>
      <c r="AW30" s="248" t="s">
        <v>1036</v>
      </c>
    </row>
    <row r="31" spans="1:49" s="9" customFormat="1" x14ac:dyDescent="0.25">
      <c r="A31" s="233" t="s">
        <v>1747</v>
      </c>
      <c r="B31" s="9">
        <v>4</v>
      </c>
      <c r="C31" s="9">
        <v>11</v>
      </c>
      <c r="D31" s="9">
        <v>8.5</v>
      </c>
      <c r="E31" s="9">
        <f t="shared" si="4"/>
        <v>0.5</v>
      </c>
      <c r="F31" s="9">
        <f t="shared" si="5"/>
        <v>6.5</v>
      </c>
      <c r="G31" s="263"/>
      <c r="H31" s="244" t="s">
        <v>225</v>
      </c>
      <c r="I31" s="244" t="s">
        <v>225</v>
      </c>
      <c r="J31" s="244" t="s">
        <v>225</v>
      </c>
      <c r="K31" s="244" t="s">
        <v>225</v>
      </c>
      <c r="L31" s="244" t="s">
        <v>225</v>
      </c>
      <c r="M31" s="244" t="s">
        <v>225</v>
      </c>
      <c r="N31" s="244" t="s">
        <v>225</v>
      </c>
      <c r="O31" s="244" t="s">
        <v>225</v>
      </c>
      <c r="P31" s="244" t="s">
        <v>225</v>
      </c>
      <c r="Q31" s="244"/>
      <c r="R31" s="244" t="s">
        <v>225</v>
      </c>
      <c r="S31" s="244" t="s">
        <v>225</v>
      </c>
      <c r="T31" s="244" t="s">
        <v>225</v>
      </c>
      <c r="U31" s="244" t="s">
        <v>225</v>
      </c>
      <c r="V31" s="244"/>
      <c r="W31" s="244"/>
      <c r="X31" s="244"/>
      <c r="Y31" s="244"/>
      <c r="Z31" s="244"/>
      <c r="AA31" s="244"/>
      <c r="AB31" s="244"/>
      <c r="AC31" s="244"/>
      <c r="AD31" s="244"/>
      <c r="AE31" s="244"/>
      <c r="AF31" s="244"/>
      <c r="AG31" s="244"/>
      <c r="AH31" s="244"/>
      <c r="AI31" s="244"/>
      <c r="AJ31" s="244"/>
      <c r="AK31" s="244"/>
      <c r="AL31" s="244"/>
      <c r="AM31" s="244"/>
      <c r="AN31" s="244"/>
      <c r="AO31" s="244"/>
      <c r="AP31" s="244"/>
      <c r="AQ31" s="244"/>
      <c r="AR31" s="244"/>
      <c r="AS31" s="244"/>
      <c r="AT31" s="244"/>
      <c r="AU31" s="244"/>
      <c r="AV31" s="244"/>
      <c r="AW31" s="248"/>
    </row>
    <row r="32" spans="1:49" s="9" customFormat="1" x14ac:dyDescent="0.25">
      <c r="A32" s="233" t="s">
        <v>560</v>
      </c>
      <c r="B32" s="9">
        <v>4</v>
      </c>
      <c r="C32" s="9">
        <v>11</v>
      </c>
      <c r="D32" s="9">
        <v>9</v>
      </c>
      <c r="E32" s="9">
        <f t="shared" si="4"/>
        <v>0.5</v>
      </c>
      <c r="F32" s="9">
        <f t="shared" si="5"/>
        <v>6.5</v>
      </c>
      <c r="G32" s="263"/>
      <c r="H32" s="244" t="s">
        <v>225</v>
      </c>
      <c r="I32" s="244" t="s">
        <v>225</v>
      </c>
      <c r="J32" s="244" t="s">
        <v>225</v>
      </c>
      <c r="K32" s="244" t="s">
        <v>225</v>
      </c>
      <c r="L32" s="244" t="s">
        <v>225</v>
      </c>
      <c r="M32" s="244" t="s">
        <v>225</v>
      </c>
      <c r="N32" s="244" t="s">
        <v>225</v>
      </c>
      <c r="O32" s="244" t="s">
        <v>225</v>
      </c>
      <c r="P32" s="244" t="s">
        <v>225</v>
      </c>
      <c r="Q32" s="244" t="s">
        <v>225</v>
      </c>
      <c r="R32" s="244"/>
      <c r="S32" s="244" t="s">
        <v>225</v>
      </c>
      <c r="T32" s="244" t="s">
        <v>225</v>
      </c>
      <c r="U32" s="244" t="s">
        <v>225</v>
      </c>
      <c r="V32" s="244"/>
      <c r="W32" s="244"/>
      <c r="X32" s="244"/>
      <c r="Y32" s="244"/>
      <c r="Z32" s="244"/>
      <c r="AA32" s="244"/>
      <c r="AB32" s="244"/>
      <c r="AC32" s="244"/>
      <c r="AD32" s="244"/>
      <c r="AE32" s="244"/>
      <c r="AF32" s="244"/>
      <c r="AG32" s="244"/>
      <c r="AH32" s="244"/>
      <c r="AI32" s="244"/>
      <c r="AJ32" s="244"/>
      <c r="AK32" s="244"/>
      <c r="AL32" s="244"/>
      <c r="AM32" s="244"/>
      <c r="AN32" s="244"/>
      <c r="AO32" s="244"/>
      <c r="AP32" s="244"/>
      <c r="AQ32" s="244"/>
      <c r="AR32" s="244"/>
      <c r="AS32" s="244"/>
      <c r="AT32" s="244"/>
      <c r="AU32" s="244"/>
      <c r="AV32" s="244"/>
      <c r="AW32" s="248" t="s">
        <v>1036</v>
      </c>
    </row>
    <row r="33" spans="1:49" s="9" customFormat="1" x14ac:dyDescent="0.25">
      <c r="A33" s="233" t="s">
        <v>1748</v>
      </c>
      <c r="B33" s="9">
        <v>4</v>
      </c>
      <c r="C33" s="9">
        <v>11</v>
      </c>
      <c r="D33" s="9">
        <v>9.5</v>
      </c>
      <c r="E33" s="9">
        <f t="shared" si="4"/>
        <v>0.5</v>
      </c>
      <c r="F33" s="9">
        <f t="shared" si="5"/>
        <v>6.5</v>
      </c>
      <c r="G33" s="263"/>
      <c r="H33" s="244" t="s">
        <v>225</v>
      </c>
      <c r="I33" s="244" t="s">
        <v>225</v>
      </c>
      <c r="J33" s="244" t="s">
        <v>225</v>
      </c>
      <c r="K33" s="244" t="s">
        <v>225</v>
      </c>
      <c r="L33" s="244" t="s">
        <v>225</v>
      </c>
      <c r="M33" s="244" t="s">
        <v>225</v>
      </c>
      <c r="N33" s="244" t="s">
        <v>225</v>
      </c>
      <c r="O33" s="244" t="s">
        <v>225</v>
      </c>
      <c r="P33" s="244" t="s">
        <v>225</v>
      </c>
      <c r="Q33" s="244" t="s">
        <v>225</v>
      </c>
      <c r="R33" s="244" t="s">
        <v>225</v>
      </c>
      <c r="S33" s="244"/>
      <c r="T33" s="244" t="s">
        <v>225</v>
      </c>
      <c r="U33" s="244" t="s">
        <v>225</v>
      </c>
      <c r="V33" s="244"/>
      <c r="W33" s="244"/>
      <c r="X33" s="244"/>
      <c r="Y33" s="244"/>
      <c r="Z33" s="244"/>
      <c r="AA33" s="244"/>
      <c r="AB33" s="244"/>
      <c r="AC33" s="244"/>
      <c r="AD33" s="244"/>
      <c r="AE33" s="244"/>
      <c r="AF33" s="244"/>
      <c r="AG33" s="244"/>
      <c r="AH33" s="244"/>
      <c r="AI33" s="244"/>
      <c r="AJ33" s="244"/>
      <c r="AK33" s="244"/>
      <c r="AL33" s="244"/>
      <c r="AM33" s="244"/>
      <c r="AN33" s="244"/>
      <c r="AO33" s="244"/>
      <c r="AP33" s="244"/>
      <c r="AQ33" s="244"/>
      <c r="AR33" s="244"/>
      <c r="AS33" s="244"/>
      <c r="AT33" s="244"/>
      <c r="AU33" s="244"/>
      <c r="AV33" s="244"/>
      <c r="AW33" s="248"/>
    </row>
    <row r="34" spans="1:49" s="9" customFormat="1" x14ac:dyDescent="0.25">
      <c r="A34" s="233" t="s">
        <v>561</v>
      </c>
      <c r="B34" s="9">
        <v>4</v>
      </c>
      <c r="C34" s="9">
        <v>11</v>
      </c>
      <c r="D34" s="9">
        <v>10</v>
      </c>
      <c r="E34" s="9">
        <f t="shared" si="4"/>
        <v>0.5</v>
      </c>
      <c r="F34" s="9">
        <f t="shared" si="5"/>
        <v>6.5</v>
      </c>
      <c r="G34" s="263"/>
      <c r="H34" s="244" t="s">
        <v>225</v>
      </c>
      <c r="I34" s="244" t="s">
        <v>225</v>
      </c>
      <c r="J34" s="244" t="s">
        <v>225</v>
      </c>
      <c r="K34" s="244" t="s">
        <v>225</v>
      </c>
      <c r="L34" s="244" t="s">
        <v>225</v>
      </c>
      <c r="M34" s="244" t="s">
        <v>225</v>
      </c>
      <c r="N34" s="244" t="s">
        <v>225</v>
      </c>
      <c r="O34" s="244" t="s">
        <v>225</v>
      </c>
      <c r="P34" s="244" t="s">
        <v>225</v>
      </c>
      <c r="Q34" s="244" t="s">
        <v>225</v>
      </c>
      <c r="R34" s="244" t="s">
        <v>225</v>
      </c>
      <c r="S34" s="244" t="s">
        <v>225</v>
      </c>
      <c r="T34" s="244"/>
      <c r="U34" s="244" t="s">
        <v>225</v>
      </c>
      <c r="V34" s="244"/>
      <c r="W34" s="244"/>
      <c r="X34" s="244"/>
      <c r="Y34" s="244"/>
      <c r="Z34" s="244"/>
      <c r="AA34" s="244"/>
      <c r="AB34" s="244"/>
      <c r="AC34" s="244"/>
      <c r="AD34" s="244"/>
      <c r="AE34" s="244"/>
      <c r="AF34" s="244"/>
      <c r="AG34" s="244"/>
      <c r="AH34" s="244"/>
      <c r="AI34" s="244"/>
      <c r="AJ34" s="244"/>
      <c r="AK34" s="244"/>
      <c r="AL34" s="244"/>
      <c r="AM34" s="244"/>
      <c r="AN34" s="244"/>
      <c r="AO34" s="244"/>
      <c r="AP34" s="244"/>
      <c r="AQ34" s="244"/>
      <c r="AR34" s="244"/>
      <c r="AS34" s="244"/>
      <c r="AT34" s="244"/>
      <c r="AU34" s="244"/>
      <c r="AV34" s="244"/>
      <c r="AW34" s="248" t="s">
        <v>1036</v>
      </c>
    </row>
    <row r="35" spans="1:49" s="9" customFormat="1" x14ac:dyDescent="0.25">
      <c r="A35" s="233" t="s">
        <v>1749</v>
      </c>
      <c r="B35" s="9">
        <v>4</v>
      </c>
      <c r="C35" s="9">
        <v>11</v>
      </c>
      <c r="D35" s="9">
        <v>10.5</v>
      </c>
      <c r="E35" s="9">
        <f t="shared" si="4"/>
        <v>0.5</v>
      </c>
      <c r="F35" s="9">
        <f t="shared" si="5"/>
        <v>6.5</v>
      </c>
      <c r="G35" s="263"/>
      <c r="H35" s="244" t="s">
        <v>225</v>
      </c>
      <c r="I35" s="244" t="s">
        <v>225</v>
      </c>
      <c r="J35" s="244" t="s">
        <v>225</v>
      </c>
      <c r="K35" s="244" t="s">
        <v>225</v>
      </c>
      <c r="L35" s="244" t="s">
        <v>225</v>
      </c>
      <c r="M35" s="244" t="s">
        <v>225</v>
      </c>
      <c r="N35" s="244" t="s">
        <v>225</v>
      </c>
      <c r="O35" s="244" t="s">
        <v>225</v>
      </c>
      <c r="P35" s="244" t="s">
        <v>225</v>
      </c>
      <c r="Q35" s="244" t="s">
        <v>225</v>
      </c>
      <c r="R35" s="244" t="s">
        <v>225</v>
      </c>
      <c r="S35" s="244" t="s">
        <v>225</v>
      </c>
      <c r="T35" s="244" t="s">
        <v>225</v>
      </c>
      <c r="U35" s="244"/>
      <c r="V35" s="244"/>
      <c r="W35" s="244"/>
      <c r="X35" s="244"/>
      <c r="Y35" s="244"/>
      <c r="Z35" s="244"/>
      <c r="AA35" s="244"/>
      <c r="AB35" s="244"/>
      <c r="AC35" s="244"/>
      <c r="AD35" s="244"/>
      <c r="AE35" s="244"/>
      <c r="AF35" s="244"/>
      <c r="AG35" s="244"/>
      <c r="AH35" s="244"/>
      <c r="AI35" s="244"/>
      <c r="AJ35" s="244"/>
      <c r="AK35" s="244"/>
      <c r="AL35" s="244"/>
      <c r="AM35" s="244"/>
      <c r="AN35" s="244"/>
      <c r="AO35" s="244"/>
      <c r="AP35" s="244"/>
      <c r="AQ35" s="244"/>
      <c r="AR35" s="244"/>
      <c r="AS35" s="244"/>
      <c r="AT35" s="244"/>
      <c r="AU35" s="244"/>
      <c r="AV35" s="244"/>
      <c r="AW35" s="248"/>
    </row>
    <row r="36" spans="1:49" x14ac:dyDescent="0.25">
      <c r="A36" s="233" t="s">
        <v>334</v>
      </c>
      <c r="B36" s="9">
        <v>4</v>
      </c>
      <c r="C36">
        <v>12</v>
      </c>
      <c r="E36" s="9">
        <f t="shared" si="0"/>
        <v>0.5</v>
      </c>
      <c r="F36" s="9">
        <f>C36-B36-E36</f>
        <v>7.5</v>
      </c>
      <c r="H36" s="244" t="s">
        <v>225</v>
      </c>
      <c r="I36" s="244" t="s">
        <v>225</v>
      </c>
      <c r="J36" s="244" t="s">
        <v>225</v>
      </c>
      <c r="K36" s="244" t="s">
        <v>225</v>
      </c>
      <c r="L36" s="244" t="s">
        <v>225</v>
      </c>
      <c r="M36" s="244" t="s">
        <v>225</v>
      </c>
      <c r="N36" s="244" t="s">
        <v>225</v>
      </c>
      <c r="O36" s="244" t="s">
        <v>225</v>
      </c>
      <c r="P36" s="244" t="s">
        <v>225</v>
      </c>
      <c r="Q36" s="244" t="s">
        <v>225</v>
      </c>
      <c r="R36" s="244" t="s">
        <v>225</v>
      </c>
      <c r="S36" s="244" t="s">
        <v>225</v>
      </c>
      <c r="T36" s="244" t="s">
        <v>225</v>
      </c>
      <c r="U36" s="244" t="s">
        <v>225</v>
      </c>
      <c r="V36" s="244" t="s">
        <v>225</v>
      </c>
      <c r="W36" s="244" t="s">
        <v>225</v>
      </c>
      <c r="X36" s="244"/>
      <c r="Y36" s="244"/>
      <c r="Z36" s="244"/>
      <c r="AA36" s="244"/>
      <c r="AB36" s="244"/>
      <c r="AC36" s="244"/>
      <c r="AD36" s="244"/>
      <c r="AE36" s="244"/>
      <c r="AF36" s="244"/>
      <c r="AG36" s="244"/>
      <c r="AH36" s="244"/>
      <c r="AI36" s="244"/>
      <c r="AJ36" s="244"/>
      <c r="AK36" s="244"/>
      <c r="AL36" s="244"/>
      <c r="AM36" s="244"/>
      <c r="AN36" s="244"/>
      <c r="AO36" s="244"/>
      <c r="AP36" s="244"/>
      <c r="AQ36" s="244"/>
      <c r="AR36" s="244"/>
      <c r="AS36" s="244"/>
      <c r="AT36" s="244"/>
      <c r="AU36" s="244"/>
      <c r="AV36" s="244"/>
      <c r="AW36" s="248" t="s">
        <v>1036</v>
      </c>
    </row>
    <row r="37" spans="1:49" s="9" customFormat="1" x14ac:dyDescent="0.25">
      <c r="A37" s="233" t="s">
        <v>1750</v>
      </c>
      <c r="B37" s="9">
        <v>4</v>
      </c>
      <c r="C37" s="9">
        <v>12</v>
      </c>
      <c r="D37" s="9">
        <v>4.5</v>
      </c>
      <c r="E37" s="9">
        <f t="shared" ref="E37:E51" si="6">IF((C37-B37)&gt;=9,1,IF((C37-B37)&gt;=7,0.5,IF((C37-B37)&gt;=5.5,0.25,0)))</f>
        <v>0.5</v>
      </c>
      <c r="F37" s="9">
        <f t="shared" ref="F37:F51" si="7">C37-B37-E37</f>
        <v>7.5</v>
      </c>
      <c r="G37" s="263"/>
      <c r="H37" s="244" t="s">
        <v>225</v>
      </c>
      <c r="I37" s="244"/>
      <c r="J37" s="244" t="s">
        <v>225</v>
      </c>
      <c r="K37" s="244" t="s">
        <v>225</v>
      </c>
      <c r="L37" s="244" t="s">
        <v>225</v>
      </c>
      <c r="M37" s="244" t="s">
        <v>225</v>
      </c>
      <c r="N37" s="244" t="s">
        <v>225</v>
      </c>
      <c r="O37" s="244" t="s">
        <v>225</v>
      </c>
      <c r="P37" s="244" t="s">
        <v>225</v>
      </c>
      <c r="Q37" s="244" t="s">
        <v>225</v>
      </c>
      <c r="R37" s="244" t="s">
        <v>225</v>
      </c>
      <c r="S37" s="244" t="s">
        <v>225</v>
      </c>
      <c r="T37" s="244" t="s">
        <v>225</v>
      </c>
      <c r="U37" s="244" t="s">
        <v>225</v>
      </c>
      <c r="V37" s="244" t="s">
        <v>225</v>
      </c>
      <c r="W37" s="244" t="s">
        <v>225</v>
      </c>
      <c r="X37" s="244"/>
      <c r="Y37" s="244"/>
      <c r="Z37" s="244"/>
      <c r="AA37" s="244"/>
      <c r="AB37" s="244"/>
      <c r="AC37" s="244"/>
      <c r="AD37" s="244"/>
      <c r="AE37" s="244"/>
      <c r="AF37" s="244"/>
      <c r="AG37" s="244"/>
      <c r="AH37" s="244"/>
      <c r="AI37" s="244"/>
      <c r="AJ37" s="244"/>
      <c r="AK37" s="244"/>
      <c r="AL37" s="244"/>
      <c r="AM37" s="244"/>
      <c r="AN37" s="244"/>
      <c r="AO37" s="244"/>
      <c r="AP37" s="244"/>
      <c r="AQ37" s="244"/>
      <c r="AR37" s="244"/>
      <c r="AS37" s="244"/>
      <c r="AT37" s="244"/>
      <c r="AU37" s="244"/>
      <c r="AV37" s="244"/>
      <c r="AW37" s="248"/>
    </row>
    <row r="38" spans="1:49" s="9" customFormat="1" x14ac:dyDescent="0.25">
      <c r="A38" s="233" t="s">
        <v>562</v>
      </c>
      <c r="B38" s="9">
        <v>4</v>
      </c>
      <c r="C38" s="9">
        <v>12</v>
      </c>
      <c r="D38" s="9">
        <v>5</v>
      </c>
      <c r="E38" s="9">
        <f t="shared" si="6"/>
        <v>0.5</v>
      </c>
      <c r="F38" s="9">
        <f t="shared" si="7"/>
        <v>7.5</v>
      </c>
      <c r="G38" s="263"/>
      <c r="H38" s="244" t="s">
        <v>225</v>
      </c>
      <c r="I38" s="244" t="s">
        <v>225</v>
      </c>
      <c r="J38" s="244"/>
      <c r="K38" s="244" t="s">
        <v>225</v>
      </c>
      <c r="L38" s="244" t="s">
        <v>225</v>
      </c>
      <c r="M38" s="244" t="s">
        <v>225</v>
      </c>
      <c r="N38" s="244" t="s">
        <v>225</v>
      </c>
      <c r="O38" s="244" t="s">
        <v>225</v>
      </c>
      <c r="P38" s="244" t="s">
        <v>225</v>
      </c>
      <c r="Q38" s="244" t="s">
        <v>225</v>
      </c>
      <c r="R38" s="244" t="s">
        <v>225</v>
      </c>
      <c r="S38" s="244" t="s">
        <v>225</v>
      </c>
      <c r="T38" s="244" t="s">
        <v>225</v>
      </c>
      <c r="U38" s="244" t="s">
        <v>225</v>
      </c>
      <c r="V38" s="244" t="s">
        <v>225</v>
      </c>
      <c r="W38" s="244" t="s">
        <v>225</v>
      </c>
      <c r="X38" s="244"/>
      <c r="Y38" s="244"/>
      <c r="Z38" s="244"/>
      <c r="AA38" s="244"/>
      <c r="AB38" s="244"/>
      <c r="AC38" s="244"/>
      <c r="AD38" s="244"/>
      <c r="AE38" s="244"/>
      <c r="AF38" s="244"/>
      <c r="AG38" s="244"/>
      <c r="AH38" s="244"/>
      <c r="AI38" s="244"/>
      <c r="AJ38" s="244"/>
      <c r="AK38" s="244"/>
      <c r="AL38" s="244"/>
      <c r="AM38" s="244"/>
      <c r="AN38" s="244"/>
      <c r="AO38" s="244"/>
      <c r="AP38" s="244"/>
      <c r="AQ38" s="244"/>
      <c r="AR38" s="244"/>
      <c r="AS38" s="244"/>
      <c r="AT38" s="244"/>
      <c r="AU38" s="244"/>
      <c r="AV38" s="244"/>
      <c r="AW38" s="248" t="s">
        <v>1036</v>
      </c>
    </row>
    <row r="39" spans="1:49" s="9" customFormat="1" x14ac:dyDescent="0.25">
      <c r="A39" s="233" t="s">
        <v>1751</v>
      </c>
      <c r="B39" s="9">
        <v>4</v>
      </c>
      <c r="C39" s="9">
        <v>12</v>
      </c>
      <c r="D39" s="9">
        <v>5.5</v>
      </c>
      <c r="E39" s="9">
        <f t="shared" si="6"/>
        <v>0.5</v>
      </c>
      <c r="F39" s="9">
        <f t="shared" si="7"/>
        <v>7.5</v>
      </c>
      <c r="G39" s="263"/>
      <c r="H39" s="244" t="s">
        <v>225</v>
      </c>
      <c r="I39" s="244" t="s">
        <v>225</v>
      </c>
      <c r="J39" s="244" t="s">
        <v>225</v>
      </c>
      <c r="K39" s="244"/>
      <c r="L39" s="244" t="s">
        <v>225</v>
      </c>
      <c r="M39" s="244" t="s">
        <v>225</v>
      </c>
      <c r="N39" s="244" t="s">
        <v>225</v>
      </c>
      <c r="O39" s="244" t="s">
        <v>225</v>
      </c>
      <c r="P39" s="244" t="s">
        <v>225</v>
      </c>
      <c r="Q39" s="244" t="s">
        <v>225</v>
      </c>
      <c r="R39" s="244" t="s">
        <v>225</v>
      </c>
      <c r="S39" s="244" t="s">
        <v>225</v>
      </c>
      <c r="T39" s="244" t="s">
        <v>225</v>
      </c>
      <c r="U39" s="244" t="s">
        <v>225</v>
      </c>
      <c r="V39" s="244" t="s">
        <v>225</v>
      </c>
      <c r="W39" s="244" t="s">
        <v>225</v>
      </c>
      <c r="X39" s="244"/>
      <c r="Y39" s="244"/>
      <c r="Z39" s="244"/>
      <c r="AA39" s="244"/>
      <c r="AB39" s="244"/>
      <c r="AC39" s="244"/>
      <c r="AD39" s="244"/>
      <c r="AE39" s="244"/>
      <c r="AF39" s="244"/>
      <c r="AG39" s="244"/>
      <c r="AH39" s="244"/>
      <c r="AI39" s="244"/>
      <c r="AJ39" s="244"/>
      <c r="AK39" s="244"/>
      <c r="AL39" s="244"/>
      <c r="AM39" s="244"/>
      <c r="AN39" s="244"/>
      <c r="AO39" s="244"/>
      <c r="AP39" s="244"/>
      <c r="AQ39" s="244"/>
      <c r="AR39" s="244"/>
      <c r="AS39" s="244"/>
      <c r="AT39" s="244"/>
      <c r="AU39" s="244"/>
      <c r="AV39" s="244"/>
      <c r="AW39" s="248"/>
    </row>
    <row r="40" spans="1:49" s="9" customFormat="1" x14ac:dyDescent="0.25">
      <c r="A40" s="233" t="s">
        <v>563</v>
      </c>
      <c r="B40" s="9">
        <v>4</v>
      </c>
      <c r="C40" s="9">
        <v>12</v>
      </c>
      <c r="D40" s="9">
        <v>6</v>
      </c>
      <c r="E40" s="9">
        <f t="shared" si="6"/>
        <v>0.5</v>
      </c>
      <c r="F40" s="9">
        <f t="shared" si="7"/>
        <v>7.5</v>
      </c>
      <c r="G40" s="263"/>
      <c r="H40" s="244" t="s">
        <v>225</v>
      </c>
      <c r="I40" s="244" t="s">
        <v>225</v>
      </c>
      <c r="J40" s="244" t="s">
        <v>225</v>
      </c>
      <c r="K40" s="244" t="s">
        <v>225</v>
      </c>
      <c r="L40" s="244"/>
      <c r="M40" s="244" t="s">
        <v>225</v>
      </c>
      <c r="N40" s="244" t="s">
        <v>225</v>
      </c>
      <c r="O40" s="244" t="s">
        <v>225</v>
      </c>
      <c r="P40" s="244" t="s">
        <v>225</v>
      </c>
      <c r="Q40" s="244" t="s">
        <v>225</v>
      </c>
      <c r="R40" s="244" t="s">
        <v>225</v>
      </c>
      <c r="S40" s="244" t="s">
        <v>225</v>
      </c>
      <c r="T40" s="244" t="s">
        <v>225</v>
      </c>
      <c r="U40" s="244" t="s">
        <v>225</v>
      </c>
      <c r="V40" s="244" t="s">
        <v>225</v>
      </c>
      <c r="W40" s="244" t="s">
        <v>225</v>
      </c>
      <c r="X40" s="244"/>
      <c r="Y40" s="244"/>
      <c r="Z40" s="244"/>
      <c r="AA40" s="244"/>
      <c r="AB40" s="244"/>
      <c r="AC40" s="244"/>
      <c r="AD40" s="244"/>
      <c r="AE40" s="244"/>
      <c r="AF40" s="244"/>
      <c r="AG40" s="244"/>
      <c r="AH40" s="244"/>
      <c r="AI40" s="244"/>
      <c r="AJ40" s="244"/>
      <c r="AK40" s="244"/>
      <c r="AL40" s="244"/>
      <c r="AM40" s="244"/>
      <c r="AN40" s="244"/>
      <c r="AO40" s="244"/>
      <c r="AP40" s="244"/>
      <c r="AQ40" s="244"/>
      <c r="AR40" s="244"/>
      <c r="AS40" s="244"/>
      <c r="AT40" s="244"/>
      <c r="AU40" s="244"/>
      <c r="AV40" s="244"/>
      <c r="AW40" s="248" t="s">
        <v>1036</v>
      </c>
    </row>
    <row r="41" spans="1:49" s="9" customFormat="1" x14ac:dyDescent="0.25">
      <c r="A41" s="233" t="s">
        <v>1752</v>
      </c>
      <c r="B41" s="9">
        <v>4</v>
      </c>
      <c r="C41" s="9">
        <v>12</v>
      </c>
      <c r="D41" s="9">
        <v>6.5</v>
      </c>
      <c r="E41" s="9">
        <f t="shared" si="6"/>
        <v>0.5</v>
      </c>
      <c r="F41" s="9">
        <f t="shared" si="7"/>
        <v>7.5</v>
      </c>
      <c r="G41" s="263"/>
      <c r="H41" s="244" t="s">
        <v>225</v>
      </c>
      <c r="I41" s="244" t="s">
        <v>225</v>
      </c>
      <c r="J41" s="244" t="s">
        <v>225</v>
      </c>
      <c r="K41" s="244" t="s">
        <v>225</v>
      </c>
      <c r="L41" s="244" t="s">
        <v>225</v>
      </c>
      <c r="M41" s="244"/>
      <c r="N41" s="244" t="s">
        <v>225</v>
      </c>
      <c r="O41" s="244" t="s">
        <v>225</v>
      </c>
      <c r="P41" s="244" t="s">
        <v>225</v>
      </c>
      <c r="Q41" s="244" t="s">
        <v>225</v>
      </c>
      <c r="R41" s="244" t="s">
        <v>225</v>
      </c>
      <c r="S41" s="244" t="s">
        <v>225</v>
      </c>
      <c r="T41" s="244" t="s">
        <v>225</v>
      </c>
      <c r="U41" s="244" t="s">
        <v>225</v>
      </c>
      <c r="V41" s="244" t="s">
        <v>225</v>
      </c>
      <c r="W41" s="244" t="s">
        <v>225</v>
      </c>
      <c r="X41" s="244"/>
      <c r="Y41" s="244"/>
      <c r="Z41" s="244"/>
      <c r="AA41" s="244"/>
      <c r="AB41" s="244"/>
      <c r="AC41" s="244"/>
      <c r="AD41" s="244"/>
      <c r="AE41" s="244"/>
      <c r="AF41" s="244"/>
      <c r="AG41" s="244"/>
      <c r="AH41" s="244"/>
      <c r="AI41" s="244"/>
      <c r="AJ41" s="244"/>
      <c r="AK41" s="244"/>
      <c r="AL41" s="244"/>
      <c r="AM41" s="244"/>
      <c r="AN41" s="244"/>
      <c r="AO41" s="244"/>
      <c r="AP41" s="244"/>
      <c r="AQ41" s="244"/>
      <c r="AR41" s="244"/>
      <c r="AS41" s="244"/>
      <c r="AT41" s="244"/>
      <c r="AU41" s="244"/>
      <c r="AV41" s="244"/>
      <c r="AW41" s="248"/>
    </row>
    <row r="42" spans="1:49" s="9" customFormat="1" x14ac:dyDescent="0.25">
      <c r="A42" s="233" t="s">
        <v>564</v>
      </c>
      <c r="B42" s="9">
        <v>4</v>
      </c>
      <c r="C42" s="9">
        <v>12</v>
      </c>
      <c r="D42" s="9">
        <v>7</v>
      </c>
      <c r="E42" s="9">
        <f t="shared" si="6"/>
        <v>0.5</v>
      </c>
      <c r="F42" s="9">
        <f t="shared" si="7"/>
        <v>7.5</v>
      </c>
      <c r="G42" s="263"/>
      <c r="H42" s="244" t="s">
        <v>225</v>
      </c>
      <c r="I42" s="244" t="s">
        <v>225</v>
      </c>
      <c r="J42" s="244" t="s">
        <v>225</v>
      </c>
      <c r="K42" s="244" t="s">
        <v>225</v>
      </c>
      <c r="L42" s="244" t="s">
        <v>225</v>
      </c>
      <c r="M42" s="244" t="s">
        <v>225</v>
      </c>
      <c r="N42" s="244"/>
      <c r="O42" s="244" t="s">
        <v>225</v>
      </c>
      <c r="P42" s="244" t="s">
        <v>225</v>
      </c>
      <c r="Q42" s="244" t="s">
        <v>225</v>
      </c>
      <c r="R42" s="244" t="s">
        <v>225</v>
      </c>
      <c r="S42" s="244" t="s">
        <v>225</v>
      </c>
      <c r="T42" s="244" t="s">
        <v>225</v>
      </c>
      <c r="U42" s="244" t="s">
        <v>225</v>
      </c>
      <c r="V42" s="244" t="s">
        <v>225</v>
      </c>
      <c r="W42" s="244" t="s">
        <v>225</v>
      </c>
      <c r="X42" s="244"/>
      <c r="Y42" s="244"/>
      <c r="Z42" s="244"/>
      <c r="AA42" s="244"/>
      <c r="AB42" s="244"/>
      <c r="AC42" s="244"/>
      <c r="AD42" s="244"/>
      <c r="AE42" s="244"/>
      <c r="AF42" s="244"/>
      <c r="AG42" s="244"/>
      <c r="AH42" s="244"/>
      <c r="AI42" s="244"/>
      <c r="AJ42" s="244"/>
      <c r="AK42" s="244"/>
      <c r="AL42" s="244"/>
      <c r="AM42" s="244"/>
      <c r="AN42" s="244"/>
      <c r="AO42" s="244"/>
      <c r="AP42" s="244"/>
      <c r="AQ42" s="244"/>
      <c r="AR42" s="244"/>
      <c r="AS42" s="244"/>
      <c r="AT42" s="244"/>
      <c r="AU42" s="244"/>
      <c r="AV42" s="244"/>
      <c r="AW42" s="248" t="s">
        <v>1036</v>
      </c>
    </row>
    <row r="43" spans="1:49" s="9" customFormat="1" x14ac:dyDescent="0.25">
      <c r="A43" s="233" t="s">
        <v>1753</v>
      </c>
      <c r="B43" s="9">
        <v>4</v>
      </c>
      <c r="C43" s="9">
        <v>12</v>
      </c>
      <c r="D43" s="9">
        <v>7.5</v>
      </c>
      <c r="E43" s="9">
        <f t="shared" si="6"/>
        <v>0.5</v>
      </c>
      <c r="F43" s="9">
        <f t="shared" si="7"/>
        <v>7.5</v>
      </c>
      <c r="G43" s="263"/>
      <c r="H43" s="244" t="s">
        <v>225</v>
      </c>
      <c r="I43" s="244" t="s">
        <v>225</v>
      </c>
      <c r="J43" s="244" t="s">
        <v>225</v>
      </c>
      <c r="K43" s="244" t="s">
        <v>225</v>
      </c>
      <c r="L43" s="244" t="s">
        <v>225</v>
      </c>
      <c r="M43" s="244" t="s">
        <v>225</v>
      </c>
      <c r="N43" s="244" t="s">
        <v>225</v>
      </c>
      <c r="O43" s="244"/>
      <c r="P43" s="244" t="s">
        <v>225</v>
      </c>
      <c r="Q43" s="244" t="s">
        <v>225</v>
      </c>
      <c r="R43" s="244" t="s">
        <v>225</v>
      </c>
      <c r="S43" s="244" t="s">
        <v>225</v>
      </c>
      <c r="T43" s="244" t="s">
        <v>225</v>
      </c>
      <c r="U43" s="244" t="s">
        <v>225</v>
      </c>
      <c r="V43" s="244" t="s">
        <v>225</v>
      </c>
      <c r="W43" s="244" t="s">
        <v>225</v>
      </c>
      <c r="X43" s="244"/>
      <c r="Y43" s="244"/>
      <c r="Z43" s="244"/>
      <c r="AA43" s="244"/>
      <c r="AB43" s="244"/>
      <c r="AC43" s="244"/>
      <c r="AD43" s="244"/>
      <c r="AE43" s="244"/>
      <c r="AF43" s="244"/>
      <c r="AG43" s="244"/>
      <c r="AH43" s="244"/>
      <c r="AI43" s="244"/>
      <c r="AJ43" s="244"/>
      <c r="AK43" s="244"/>
      <c r="AL43" s="244"/>
      <c r="AM43" s="244"/>
      <c r="AN43" s="244"/>
      <c r="AO43" s="244"/>
      <c r="AP43" s="244"/>
      <c r="AQ43" s="244"/>
      <c r="AR43" s="244"/>
      <c r="AS43" s="244"/>
      <c r="AT43" s="244"/>
      <c r="AU43" s="244"/>
      <c r="AV43" s="244"/>
      <c r="AW43" s="248"/>
    </row>
    <row r="44" spans="1:49" s="9" customFormat="1" x14ac:dyDescent="0.25">
      <c r="A44" s="233" t="s">
        <v>565</v>
      </c>
      <c r="B44" s="9">
        <v>4</v>
      </c>
      <c r="C44" s="9">
        <v>12</v>
      </c>
      <c r="D44" s="9">
        <v>8</v>
      </c>
      <c r="E44" s="9">
        <f t="shared" si="6"/>
        <v>0.5</v>
      </c>
      <c r="F44" s="9">
        <f t="shared" si="7"/>
        <v>7.5</v>
      </c>
      <c r="G44" s="263"/>
      <c r="H44" s="244" t="s">
        <v>225</v>
      </c>
      <c r="I44" s="244" t="s">
        <v>225</v>
      </c>
      <c r="J44" s="244" t="s">
        <v>225</v>
      </c>
      <c r="K44" s="244" t="s">
        <v>225</v>
      </c>
      <c r="L44" s="244" t="s">
        <v>225</v>
      </c>
      <c r="M44" s="244" t="s">
        <v>225</v>
      </c>
      <c r="N44" s="244" t="s">
        <v>225</v>
      </c>
      <c r="O44" s="244" t="s">
        <v>225</v>
      </c>
      <c r="P44" s="244"/>
      <c r="Q44" s="244" t="s">
        <v>225</v>
      </c>
      <c r="R44" s="244" t="s">
        <v>225</v>
      </c>
      <c r="S44" s="244" t="s">
        <v>225</v>
      </c>
      <c r="T44" s="244" t="s">
        <v>225</v>
      </c>
      <c r="U44" s="244" t="s">
        <v>225</v>
      </c>
      <c r="V44" s="244" t="s">
        <v>225</v>
      </c>
      <c r="W44" s="244" t="s">
        <v>225</v>
      </c>
      <c r="X44" s="244"/>
      <c r="Y44" s="244"/>
      <c r="Z44" s="244"/>
      <c r="AA44" s="244"/>
      <c r="AB44" s="244"/>
      <c r="AC44" s="244"/>
      <c r="AD44" s="244"/>
      <c r="AE44" s="244"/>
      <c r="AF44" s="244"/>
      <c r="AG44" s="244"/>
      <c r="AH44" s="244"/>
      <c r="AI44" s="244"/>
      <c r="AJ44" s="244"/>
      <c r="AK44" s="244"/>
      <c r="AL44" s="244"/>
      <c r="AM44" s="244"/>
      <c r="AN44" s="244"/>
      <c r="AO44" s="244"/>
      <c r="AP44" s="244"/>
      <c r="AQ44" s="244"/>
      <c r="AR44" s="244"/>
      <c r="AS44" s="244"/>
      <c r="AT44" s="244"/>
      <c r="AU44" s="244"/>
      <c r="AV44" s="244"/>
      <c r="AW44" s="248" t="s">
        <v>1036</v>
      </c>
    </row>
    <row r="45" spans="1:49" s="9" customFormat="1" x14ac:dyDescent="0.25">
      <c r="A45" s="233" t="s">
        <v>1754</v>
      </c>
      <c r="B45" s="9">
        <v>4</v>
      </c>
      <c r="C45" s="9">
        <v>12</v>
      </c>
      <c r="D45" s="9">
        <v>8.5</v>
      </c>
      <c r="E45" s="9">
        <f t="shared" si="6"/>
        <v>0.5</v>
      </c>
      <c r="F45" s="9">
        <f t="shared" si="7"/>
        <v>7.5</v>
      </c>
      <c r="G45" s="263"/>
      <c r="H45" s="244" t="s">
        <v>225</v>
      </c>
      <c r="I45" s="244" t="s">
        <v>225</v>
      </c>
      <c r="J45" s="244" t="s">
        <v>225</v>
      </c>
      <c r="K45" s="244" t="s">
        <v>225</v>
      </c>
      <c r="L45" s="244" t="s">
        <v>225</v>
      </c>
      <c r="M45" s="244" t="s">
        <v>225</v>
      </c>
      <c r="N45" s="244" t="s">
        <v>225</v>
      </c>
      <c r="O45" s="244" t="s">
        <v>225</v>
      </c>
      <c r="P45" s="244" t="s">
        <v>225</v>
      </c>
      <c r="Q45" s="244"/>
      <c r="R45" s="244" t="s">
        <v>225</v>
      </c>
      <c r="S45" s="244" t="s">
        <v>225</v>
      </c>
      <c r="T45" s="244" t="s">
        <v>225</v>
      </c>
      <c r="U45" s="244" t="s">
        <v>225</v>
      </c>
      <c r="V45" s="244" t="s">
        <v>225</v>
      </c>
      <c r="W45" s="244" t="s">
        <v>225</v>
      </c>
      <c r="X45" s="244"/>
      <c r="Y45" s="244"/>
      <c r="Z45" s="244"/>
      <c r="AA45" s="244"/>
      <c r="AB45" s="244"/>
      <c r="AC45" s="244"/>
      <c r="AD45" s="244"/>
      <c r="AE45" s="244"/>
      <c r="AF45" s="244"/>
      <c r="AG45" s="244"/>
      <c r="AH45" s="244"/>
      <c r="AI45" s="244"/>
      <c r="AJ45" s="244"/>
      <c r="AK45" s="244"/>
      <c r="AL45" s="244"/>
      <c r="AM45" s="244"/>
      <c r="AN45" s="244"/>
      <c r="AO45" s="244"/>
      <c r="AP45" s="244"/>
      <c r="AQ45" s="244"/>
      <c r="AR45" s="244"/>
      <c r="AS45" s="244"/>
      <c r="AT45" s="244"/>
      <c r="AU45" s="244"/>
      <c r="AV45" s="244"/>
      <c r="AW45" s="248"/>
    </row>
    <row r="46" spans="1:49" s="9" customFormat="1" x14ac:dyDescent="0.25">
      <c r="A46" s="233" t="s">
        <v>566</v>
      </c>
      <c r="B46" s="9">
        <v>4</v>
      </c>
      <c r="C46" s="9">
        <v>12</v>
      </c>
      <c r="D46" s="9">
        <v>9</v>
      </c>
      <c r="E46" s="9">
        <f t="shared" si="6"/>
        <v>0.5</v>
      </c>
      <c r="F46" s="9">
        <f t="shared" si="7"/>
        <v>7.5</v>
      </c>
      <c r="G46" s="263"/>
      <c r="H46" s="244" t="s">
        <v>225</v>
      </c>
      <c r="I46" s="244" t="s">
        <v>225</v>
      </c>
      <c r="J46" s="244" t="s">
        <v>225</v>
      </c>
      <c r="K46" s="244" t="s">
        <v>225</v>
      </c>
      <c r="L46" s="244" t="s">
        <v>225</v>
      </c>
      <c r="M46" s="244" t="s">
        <v>225</v>
      </c>
      <c r="N46" s="244" t="s">
        <v>225</v>
      </c>
      <c r="O46" s="244" t="s">
        <v>225</v>
      </c>
      <c r="P46" s="244" t="s">
        <v>225</v>
      </c>
      <c r="Q46" s="244" t="s">
        <v>225</v>
      </c>
      <c r="R46" s="244"/>
      <c r="S46" s="244" t="s">
        <v>225</v>
      </c>
      <c r="T46" s="244" t="s">
        <v>225</v>
      </c>
      <c r="U46" s="244" t="s">
        <v>225</v>
      </c>
      <c r="V46" s="244" t="s">
        <v>225</v>
      </c>
      <c r="W46" s="244" t="s">
        <v>225</v>
      </c>
      <c r="X46" s="244"/>
      <c r="Y46" s="244"/>
      <c r="Z46" s="244"/>
      <c r="AA46" s="244"/>
      <c r="AB46" s="244"/>
      <c r="AC46" s="244"/>
      <c r="AD46" s="244"/>
      <c r="AE46" s="244"/>
      <c r="AF46" s="244"/>
      <c r="AG46" s="244"/>
      <c r="AH46" s="244"/>
      <c r="AI46" s="244"/>
      <c r="AJ46" s="244"/>
      <c r="AK46" s="244"/>
      <c r="AL46" s="244"/>
      <c r="AM46" s="244"/>
      <c r="AN46" s="244"/>
      <c r="AO46" s="244"/>
      <c r="AP46" s="244"/>
      <c r="AQ46" s="244"/>
      <c r="AR46" s="244"/>
      <c r="AS46" s="244"/>
      <c r="AT46" s="244"/>
      <c r="AU46" s="244"/>
      <c r="AV46" s="244"/>
      <c r="AW46" s="248" t="s">
        <v>1036</v>
      </c>
    </row>
    <row r="47" spans="1:49" s="9" customFormat="1" x14ac:dyDescent="0.25">
      <c r="A47" s="233" t="s">
        <v>1755</v>
      </c>
      <c r="B47" s="9">
        <v>4</v>
      </c>
      <c r="C47" s="9">
        <v>12</v>
      </c>
      <c r="D47" s="9">
        <v>9.5</v>
      </c>
      <c r="E47" s="9">
        <f t="shared" si="6"/>
        <v>0.5</v>
      </c>
      <c r="F47" s="9">
        <f t="shared" si="7"/>
        <v>7.5</v>
      </c>
      <c r="G47" s="263"/>
      <c r="H47" s="244" t="s">
        <v>225</v>
      </c>
      <c r="I47" s="244" t="s">
        <v>225</v>
      </c>
      <c r="J47" s="244" t="s">
        <v>225</v>
      </c>
      <c r="K47" s="244" t="s">
        <v>225</v>
      </c>
      <c r="L47" s="244" t="s">
        <v>225</v>
      </c>
      <c r="M47" s="244" t="s">
        <v>225</v>
      </c>
      <c r="N47" s="244" t="s">
        <v>225</v>
      </c>
      <c r="O47" s="244" t="s">
        <v>225</v>
      </c>
      <c r="P47" s="244" t="s">
        <v>225</v>
      </c>
      <c r="Q47" s="244" t="s">
        <v>225</v>
      </c>
      <c r="R47" s="244" t="s">
        <v>225</v>
      </c>
      <c r="S47" s="244"/>
      <c r="T47" s="244" t="s">
        <v>225</v>
      </c>
      <c r="U47" s="244" t="s">
        <v>225</v>
      </c>
      <c r="V47" s="244" t="s">
        <v>225</v>
      </c>
      <c r="W47" s="244" t="s">
        <v>225</v>
      </c>
      <c r="X47" s="244"/>
      <c r="Y47" s="244"/>
      <c r="Z47" s="244"/>
      <c r="AA47" s="244"/>
      <c r="AB47" s="244"/>
      <c r="AC47" s="244"/>
      <c r="AD47" s="244"/>
      <c r="AE47" s="244"/>
      <c r="AF47" s="244"/>
      <c r="AG47" s="244"/>
      <c r="AH47" s="244"/>
      <c r="AI47" s="244"/>
      <c r="AJ47" s="244"/>
      <c r="AK47" s="244"/>
      <c r="AL47" s="244"/>
      <c r="AM47" s="244"/>
      <c r="AN47" s="244"/>
      <c r="AO47" s="244"/>
      <c r="AP47" s="244"/>
      <c r="AQ47" s="244"/>
      <c r="AR47" s="244"/>
      <c r="AS47" s="244"/>
      <c r="AT47" s="244"/>
      <c r="AU47" s="244"/>
      <c r="AV47" s="244"/>
      <c r="AW47" s="248"/>
    </row>
    <row r="48" spans="1:49" s="9" customFormat="1" x14ac:dyDescent="0.25">
      <c r="A48" s="233" t="s">
        <v>567</v>
      </c>
      <c r="B48" s="9">
        <v>4</v>
      </c>
      <c r="C48" s="9">
        <v>12</v>
      </c>
      <c r="D48" s="9">
        <v>10</v>
      </c>
      <c r="E48" s="9">
        <f t="shared" si="6"/>
        <v>0.5</v>
      </c>
      <c r="F48" s="9">
        <f t="shared" si="7"/>
        <v>7.5</v>
      </c>
      <c r="G48" s="263"/>
      <c r="H48" s="244" t="s">
        <v>225</v>
      </c>
      <c r="I48" s="244" t="s">
        <v>225</v>
      </c>
      <c r="J48" s="244" t="s">
        <v>225</v>
      </c>
      <c r="K48" s="244" t="s">
        <v>225</v>
      </c>
      <c r="L48" s="244" t="s">
        <v>225</v>
      </c>
      <c r="M48" s="244" t="s">
        <v>225</v>
      </c>
      <c r="N48" s="244" t="s">
        <v>225</v>
      </c>
      <c r="O48" s="244" t="s">
        <v>225</v>
      </c>
      <c r="P48" s="244" t="s">
        <v>225</v>
      </c>
      <c r="Q48" s="244" t="s">
        <v>225</v>
      </c>
      <c r="R48" s="244" t="s">
        <v>225</v>
      </c>
      <c r="S48" s="244" t="s">
        <v>225</v>
      </c>
      <c r="T48" s="244"/>
      <c r="U48" s="244" t="s">
        <v>225</v>
      </c>
      <c r="V48" s="244" t="s">
        <v>225</v>
      </c>
      <c r="W48" s="244" t="s">
        <v>225</v>
      </c>
      <c r="X48" s="244"/>
      <c r="Y48" s="244"/>
      <c r="Z48" s="244"/>
      <c r="AA48" s="244"/>
      <c r="AB48" s="244"/>
      <c r="AC48" s="244"/>
      <c r="AD48" s="244"/>
      <c r="AE48" s="244"/>
      <c r="AF48" s="244"/>
      <c r="AG48" s="244"/>
      <c r="AH48" s="244"/>
      <c r="AI48" s="244"/>
      <c r="AJ48" s="244"/>
      <c r="AK48" s="244"/>
      <c r="AL48" s="244"/>
      <c r="AM48" s="244"/>
      <c r="AN48" s="244"/>
      <c r="AO48" s="244"/>
      <c r="AP48" s="244"/>
      <c r="AQ48" s="244"/>
      <c r="AR48" s="244"/>
      <c r="AS48" s="244"/>
      <c r="AT48" s="244"/>
      <c r="AU48" s="244"/>
      <c r="AV48" s="244"/>
      <c r="AW48" s="248" t="s">
        <v>1036</v>
      </c>
    </row>
    <row r="49" spans="1:49" s="9" customFormat="1" x14ac:dyDescent="0.25">
      <c r="A49" s="233" t="s">
        <v>1756</v>
      </c>
      <c r="B49" s="9">
        <v>4</v>
      </c>
      <c r="C49" s="9">
        <v>12</v>
      </c>
      <c r="D49" s="9">
        <v>10.5</v>
      </c>
      <c r="E49" s="9">
        <f t="shared" si="6"/>
        <v>0.5</v>
      </c>
      <c r="F49" s="9">
        <f t="shared" si="7"/>
        <v>7.5</v>
      </c>
      <c r="G49" s="263"/>
      <c r="H49" s="244" t="s">
        <v>225</v>
      </c>
      <c r="I49" s="244" t="s">
        <v>225</v>
      </c>
      <c r="J49" s="244" t="s">
        <v>225</v>
      </c>
      <c r="K49" s="244" t="s">
        <v>225</v>
      </c>
      <c r="L49" s="244" t="s">
        <v>225</v>
      </c>
      <c r="M49" s="244" t="s">
        <v>225</v>
      </c>
      <c r="N49" s="244" t="s">
        <v>225</v>
      </c>
      <c r="O49" s="244" t="s">
        <v>225</v>
      </c>
      <c r="P49" s="244" t="s">
        <v>225</v>
      </c>
      <c r="Q49" s="244" t="s">
        <v>225</v>
      </c>
      <c r="R49" s="244" t="s">
        <v>225</v>
      </c>
      <c r="S49" s="244" t="s">
        <v>225</v>
      </c>
      <c r="T49" s="244" t="s">
        <v>225</v>
      </c>
      <c r="U49" s="244"/>
      <c r="V49" s="244" t="s">
        <v>225</v>
      </c>
      <c r="W49" s="244" t="s">
        <v>225</v>
      </c>
      <c r="X49" s="244"/>
      <c r="Y49" s="244"/>
      <c r="Z49" s="244"/>
      <c r="AA49" s="244"/>
      <c r="AB49" s="244"/>
      <c r="AC49" s="244"/>
      <c r="AD49" s="244"/>
      <c r="AE49" s="244"/>
      <c r="AF49" s="244"/>
      <c r="AG49" s="244"/>
      <c r="AH49" s="244"/>
      <c r="AI49" s="244"/>
      <c r="AJ49" s="244"/>
      <c r="AK49" s="244"/>
      <c r="AL49" s="244"/>
      <c r="AM49" s="244"/>
      <c r="AN49" s="244"/>
      <c r="AO49" s="244"/>
      <c r="AP49" s="244"/>
      <c r="AQ49" s="244"/>
      <c r="AR49" s="244"/>
      <c r="AS49" s="244"/>
      <c r="AT49" s="244"/>
      <c r="AU49" s="244"/>
      <c r="AV49" s="244"/>
      <c r="AW49" s="248"/>
    </row>
    <row r="50" spans="1:49" s="9" customFormat="1" x14ac:dyDescent="0.25">
      <c r="A50" s="233" t="s">
        <v>568</v>
      </c>
      <c r="B50" s="9">
        <v>4</v>
      </c>
      <c r="C50" s="9">
        <v>12</v>
      </c>
      <c r="D50" s="9">
        <v>11</v>
      </c>
      <c r="E50" s="9">
        <f t="shared" si="6"/>
        <v>0.5</v>
      </c>
      <c r="F50" s="9">
        <f t="shared" si="7"/>
        <v>7.5</v>
      </c>
      <c r="G50" s="263"/>
      <c r="H50" s="244" t="s">
        <v>225</v>
      </c>
      <c r="I50" s="244" t="s">
        <v>225</v>
      </c>
      <c r="J50" s="244" t="s">
        <v>225</v>
      </c>
      <c r="K50" s="244" t="s">
        <v>225</v>
      </c>
      <c r="L50" s="244" t="s">
        <v>225</v>
      </c>
      <c r="M50" s="244" t="s">
        <v>225</v>
      </c>
      <c r="N50" s="244" t="s">
        <v>225</v>
      </c>
      <c r="O50" s="244" t="s">
        <v>225</v>
      </c>
      <c r="P50" s="244" t="s">
        <v>225</v>
      </c>
      <c r="Q50" s="244" t="s">
        <v>225</v>
      </c>
      <c r="R50" s="244" t="s">
        <v>225</v>
      </c>
      <c r="S50" s="244" t="s">
        <v>225</v>
      </c>
      <c r="T50" s="244" t="s">
        <v>225</v>
      </c>
      <c r="U50" s="244" t="s">
        <v>225</v>
      </c>
      <c r="V50" s="244"/>
      <c r="W50" s="244" t="s">
        <v>225</v>
      </c>
      <c r="X50" s="244"/>
      <c r="Y50" s="244"/>
      <c r="Z50" s="244"/>
      <c r="AA50" s="244"/>
      <c r="AB50" s="244"/>
      <c r="AC50" s="244"/>
      <c r="AD50" s="244"/>
      <c r="AE50" s="244"/>
      <c r="AF50" s="244"/>
      <c r="AG50" s="244"/>
      <c r="AH50" s="244"/>
      <c r="AI50" s="244"/>
      <c r="AJ50" s="244"/>
      <c r="AK50" s="244"/>
      <c r="AL50" s="244"/>
      <c r="AM50" s="244"/>
      <c r="AN50" s="244"/>
      <c r="AO50" s="244"/>
      <c r="AP50" s="244"/>
      <c r="AQ50" s="244"/>
      <c r="AR50" s="244"/>
      <c r="AS50" s="244"/>
      <c r="AT50" s="244"/>
      <c r="AU50" s="244"/>
      <c r="AV50" s="244"/>
      <c r="AW50" s="248" t="s">
        <v>1036</v>
      </c>
    </row>
    <row r="51" spans="1:49" s="9" customFormat="1" x14ac:dyDescent="0.25">
      <c r="A51" s="233" t="s">
        <v>1757</v>
      </c>
      <c r="B51" s="9">
        <v>4</v>
      </c>
      <c r="C51" s="9">
        <v>12</v>
      </c>
      <c r="D51" s="9">
        <v>11.5</v>
      </c>
      <c r="E51" s="9">
        <f t="shared" si="6"/>
        <v>0.5</v>
      </c>
      <c r="F51" s="9">
        <f t="shared" si="7"/>
        <v>7.5</v>
      </c>
      <c r="G51" s="263"/>
      <c r="H51" s="244" t="s">
        <v>225</v>
      </c>
      <c r="I51" s="244" t="s">
        <v>225</v>
      </c>
      <c r="J51" s="244" t="s">
        <v>225</v>
      </c>
      <c r="K51" s="244" t="s">
        <v>225</v>
      </c>
      <c r="L51" s="244" t="s">
        <v>225</v>
      </c>
      <c r="M51" s="244" t="s">
        <v>225</v>
      </c>
      <c r="N51" s="244" t="s">
        <v>225</v>
      </c>
      <c r="O51" s="244" t="s">
        <v>225</v>
      </c>
      <c r="P51" s="244" t="s">
        <v>225</v>
      </c>
      <c r="Q51" s="244" t="s">
        <v>225</v>
      </c>
      <c r="R51" s="244" t="s">
        <v>225</v>
      </c>
      <c r="S51" s="244" t="s">
        <v>225</v>
      </c>
      <c r="T51" s="244" t="s">
        <v>225</v>
      </c>
      <c r="U51" s="244" t="s">
        <v>225</v>
      </c>
      <c r="V51" s="244" t="s">
        <v>225</v>
      </c>
      <c r="W51" s="244"/>
      <c r="X51" s="244"/>
      <c r="Y51" s="244"/>
      <c r="Z51" s="244"/>
      <c r="AA51" s="244"/>
      <c r="AB51" s="244"/>
      <c r="AC51" s="244"/>
      <c r="AD51" s="244"/>
      <c r="AE51" s="244"/>
      <c r="AF51" s="244"/>
      <c r="AG51" s="244"/>
      <c r="AH51" s="244"/>
      <c r="AI51" s="244"/>
      <c r="AJ51" s="244"/>
      <c r="AK51" s="244"/>
      <c r="AL51" s="244"/>
      <c r="AM51" s="244"/>
      <c r="AN51" s="244"/>
      <c r="AO51" s="244"/>
      <c r="AP51" s="244"/>
      <c r="AQ51" s="244"/>
      <c r="AR51" s="244"/>
      <c r="AS51" s="244"/>
      <c r="AT51" s="244"/>
      <c r="AU51" s="244"/>
      <c r="AV51" s="244"/>
      <c r="AW51" s="248"/>
    </row>
    <row r="52" spans="1:49" x14ac:dyDescent="0.25">
      <c r="A52" s="233" t="s">
        <v>335</v>
      </c>
      <c r="B52" s="9">
        <v>4</v>
      </c>
      <c r="C52">
        <v>13</v>
      </c>
      <c r="E52" s="9">
        <f t="shared" si="0"/>
        <v>1</v>
      </c>
      <c r="F52" s="9">
        <f>C52-B52-E52</f>
        <v>8</v>
      </c>
      <c r="H52" s="244" t="s">
        <v>225</v>
      </c>
      <c r="I52" s="244" t="s">
        <v>225</v>
      </c>
      <c r="J52" s="244" t="s">
        <v>225</v>
      </c>
      <c r="K52" s="244" t="s">
        <v>225</v>
      </c>
      <c r="L52" s="244" t="s">
        <v>225</v>
      </c>
      <c r="M52" s="244" t="s">
        <v>225</v>
      </c>
      <c r="N52" s="244" t="s">
        <v>225</v>
      </c>
      <c r="O52" s="244" t="s">
        <v>225</v>
      </c>
      <c r="P52" s="244" t="s">
        <v>225</v>
      </c>
      <c r="Q52" s="244" t="s">
        <v>225</v>
      </c>
      <c r="R52" s="244" t="s">
        <v>225</v>
      </c>
      <c r="S52" s="244" t="s">
        <v>225</v>
      </c>
      <c r="T52" s="244" t="s">
        <v>225</v>
      </c>
      <c r="U52" s="244" t="s">
        <v>225</v>
      </c>
      <c r="V52" s="244" t="s">
        <v>225</v>
      </c>
      <c r="W52" s="244" t="s">
        <v>225</v>
      </c>
      <c r="X52" s="244" t="s">
        <v>225</v>
      </c>
      <c r="Y52" s="244" t="s">
        <v>225</v>
      </c>
      <c r="Z52" s="244"/>
      <c r="AA52" s="244"/>
      <c r="AB52" s="244"/>
      <c r="AC52" s="244"/>
      <c r="AD52" s="244"/>
      <c r="AE52" s="244"/>
      <c r="AF52" s="244"/>
      <c r="AG52" s="244"/>
      <c r="AH52" s="244"/>
      <c r="AI52" s="244"/>
      <c r="AJ52" s="244"/>
      <c r="AK52" s="244"/>
      <c r="AL52" s="244"/>
      <c r="AM52" s="244"/>
      <c r="AN52" s="244"/>
      <c r="AO52" s="244"/>
      <c r="AP52" s="244"/>
      <c r="AQ52" s="244"/>
      <c r="AR52" s="244"/>
      <c r="AS52" s="244"/>
      <c r="AT52" s="244"/>
      <c r="AU52" s="244"/>
      <c r="AV52" s="244"/>
      <c r="AW52" s="248" t="s">
        <v>1036</v>
      </c>
    </row>
    <row r="53" spans="1:49" s="9" customFormat="1" x14ac:dyDescent="0.25">
      <c r="A53" s="233" t="s">
        <v>1758</v>
      </c>
      <c r="B53" s="9">
        <v>4</v>
      </c>
      <c r="C53" s="9">
        <v>13</v>
      </c>
      <c r="D53" s="9">
        <v>4.5</v>
      </c>
      <c r="E53" s="9">
        <f t="shared" ref="E53:E69" si="8">IF((C53-B53)&gt;=9,1,IF((C53-B53)&gt;=7,0.5,IF((C53-B53)&gt;=5.5,0.25,0)))</f>
        <v>1</v>
      </c>
      <c r="F53" s="9">
        <f t="shared" ref="F53:F69" si="9">C53-B53-E53</f>
        <v>8</v>
      </c>
      <c r="G53" s="263"/>
      <c r="H53" s="244" t="s">
        <v>225</v>
      </c>
      <c r="I53" s="244"/>
      <c r="J53" s="244" t="s">
        <v>225</v>
      </c>
      <c r="K53" s="244" t="s">
        <v>225</v>
      </c>
      <c r="L53" s="244" t="s">
        <v>225</v>
      </c>
      <c r="M53" s="244" t="s">
        <v>225</v>
      </c>
      <c r="N53" s="244" t="s">
        <v>225</v>
      </c>
      <c r="O53" s="244" t="s">
        <v>225</v>
      </c>
      <c r="P53" s="244" t="s">
        <v>225</v>
      </c>
      <c r="Q53" s="244" t="s">
        <v>225</v>
      </c>
      <c r="R53" s="244" t="s">
        <v>225</v>
      </c>
      <c r="S53" s="244" t="s">
        <v>225</v>
      </c>
      <c r="T53" s="244" t="s">
        <v>225</v>
      </c>
      <c r="U53" s="244" t="s">
        <v>225</v>
      </c>
      <c r="V53" s="244" t="s">
        <v>225</v>
      </c>
      <c r="W53" s="244" t="s">
        <v>225</v>
      </c>
      <c r="X53" s="244" t="s">
        <v>225</v>
      </c>
      <c r="Y53" s="244" t="s">
        <v>225</v>
      </c>
      <c r="Z53" s="244"/>
      <c r="AA53" s="244"/>
      <c r="AB53" s="244"/>
      <c r="AC53" s="244"/>
      <c r="AD53" s="244"/>
      <c r="AE53" s="244"/>
      <c r="AF53" s="244"/>
      <c r="AG53" s="244"/>
      <c r="AH53" s="244"/>
      <c r="AI53" s="244"/>
      <c r="AJ53" s="244"/>
      <c r="AK53" s="244"/>
      <c r="AL53" s="244"/>
      <c r="AM53" s="244"/>
      <c r="AN53" s="244"/>
      <c r="AO53" s="244"/>
      <c r="AP53" s="244"/>
      <c r="AQ53" s="244"/>
      <c r="AR53" s="244"/>
      <c r="AS53" s="244"/>
      <c r="AT53" s="244"/>
      <c r="AU53" s="244"/>
      <c r="AV53" s="244"/>
      <c r="AW53" s="248"/>
    </row>
    <row r="54" spans="1:49" s="9" customFormat="1" x14ac:dyDescent="0.25">
      <c r="A54" s="233" t="s">
        <v>569</v>
      </c>
      <c r="B54" s="9">
        <v>4</v>
      </c>
      <c r="C54" s="9">
        <v>13</v>
      </c>
      <c r="D54" s="9">
        <v>5</v>
      </c>
      <c r="E54" s="9">
        <f t="shared" si="8"/>
        <v>1</v>
      </c>
      <c r="F54" s="9">
        <f t="shared" si="9"/>
        <v>8</v>
      </c>
      <c r="G54" s="263"/>
      <c r="H54" s="244" t="s">
        <v>225</v>
      </c>
      <c r="I54" s="244" t="s">
        <v>225</v>
      </c>
      <c r="J54" s="244"/>
      <c r="K54" s="244" t="s">
        <v>225</v>
      </c>
      <c r="L54" s="244" t="s">
        <v>225</v>
      </c>
      <c r="M54" s="244" t="s">
        <v>225</v>
      </c>
      <c r="N54" s="244" t="s">
        <v>225</v>
      </c>
      <c r="O54" s="244" t="s">
        <v>225</v>
      </c>
      <c r="P54" s="244" t="s">
        <v>225</v>
      </c>
      <c r="Q54" s="244" t="s">
        <v>225</v>
      </c>
      <c r="R54" s="244" t="s">
        <v>225</v>
      </c>
      <c r="S54" s="244" t="s">
        <v>225</v>
      </c>
      <c r="T54" s="244" t="s">
        <v>225</v>
      </c>
      <c r="U54" s="244" t="s">
        <v>225</v>
      </c>
      <c r="V54" s="244" t="s">
        <v>225</v>
      </c>
      <c r="W54" s="244" t="s">
        <v>225</v>
      </c>
      <c r="X54" s="244" t="s">
        <v>225</v>
      </c>
      <c r="Y54" s="244" t="s">
        <v>225</v>
      </c>
      <c r="Z54" s="244"/>
      <c r="AA54" s="244"/>
      <c r="AB54" s="244"/>
      <c r="AC54" s="244"/>
      <c r="AD54" s="244"/>
      <c r="AE54" s="244"/>
      <c r="AF54" s="244"/>
      <c r="AG54" s="244"/>
      <c r="AH54" s="244"/>
      <c r="AI54" s="244"/>
      <c r="AJ54" s="244"/>
      <c r="AK54" s="244"/>
      <c r="AL54" s="244"/>
      <c r="AM54" s="244"/>
      <c r="AN54" s="244"/>
      <c r="AO54" s="244"/>
      <c r="AP54" s="244"/>
      <c r="AQ54" s="244"/>
      <c r="AR54" s="244"/>
      <c r="AS54" s="244"/>
      <c r="AT54" s="244"/>
      <c r="AU54" s="244"/>
      <c r="AV54" s="244"/>
      <c r="AW54" s="248" t="s">
        <v>1036</v>
      </c>
    </row>
    <row r="55" spans="1:49" s="9" customFormat="1" x14ac:dyDescent="0.25">
      <c r="A55" s="233" t="s">
        <v>1759</v>
      </c>
      <c r="B55" s="9">
        <v>4</v>
      </c>
      <c r="C55" s="9">
        <v>13</v>
      </c>
      <c r="D55" s="9">
        <v>5.5</v>
      </c>
      <c r="E55" s="9">
        <f t="shared" si="8"/>
        <v>1</v>
      </c>
      <c r="F55" s="9">
        <f t="shared" si="9"/>
        <v>8</v>
      </c>
      <c r="G55" s="263"/>
      <c r="H55" s="244" t="s">
        <v>225</v>
      </c>
      <c r="I55" s="244" t="s">
        <v>225</v>
      </c>
      <c r="J55" s="244" t="s">
        <v>225</v>
      </c>
      <c r="K55" s="244"/>
      <c r="L55" s="244" t="s">
        <v>225</v>
      </c>
      <c r="M55" s="244" t="s">
        <v>225</v>
      </c>
      <c r="N55" s="244" t="s">
        <v>225</v>
      </c>
      <c r="O55" s="244" t="s">
        <v>225</v>
      </c>
      <c r="P55" s="244" t="s">
        <v>225</v>
      </c>
      <c r="Q55" s="244" t="s">
        <v>225</v>
      </c>
      <c r="R55" s="244" t="s">
        <v>225</v>
      </c>
      <c r="S55" s="244" t="s">
        <v>225</v>
      </c>
      <c r="T55" s="244" t="s">
        <v>225</v>
      </c>
      <c r="U55" s="244" t="s">
        <v>225</v>
      </c>
      <c r="V55" s="244" t="s">
        <v>225</v>
      </c>
      <c r="W55" s="244" t="s">
        <v>225</v>
      </c>
      <c r="X55" s="244" t="s">
        <v>225</v>
      </c>
      <c r="Y55" s="244" t="s">
        <v>225</v>
      </c>
      <c r="Z55" s="244"/>
      <c r="AA55" s="244"/>
      <c r="AB55" s="244"/>
      <c r="AC55" s="244"/>
      <c r="AD55" s="244"/>
      <c r="AE55" s="244"/>
      <c r="AF55" s="244"/>
      <c r="AG55" s="244"/>
      <c r="AH55" s="244"/>
      <c r="AI55" s="244"/>
      <c r="AJ55" s="244"/>
      <c r="AK55" s="244"/>
      <c r="AL55" s="244"/>
      <c r="AM55" s="244"/>
      <c r="AN55" s="244"/>
      <c r="AO55" s="244"/>
      <c r="AP55" s="244"/>
      <c r="AQ55" s="244"/>
      <c r="AR55" s="244"/>
      <c r="AS55" s="244"/>
      <c r="AT55" s="244"/>
      <c r="AU55" s="244"/>
      <c r="AV55" s="244"/>
      <c r="AW55" s="248"/>
    </row>
    <row r="56" spans="1:49" s="9" customFormat="1" x14ac:dyDescent="0.25">
      <c r="A56" s="233" t="s">
        <v>570</v>
      </c>
      <c r="B56" s="9">
        <v>4</v>
      </c>
      <c r="C56" s="9">
        <v>13</v>
      </c>
      <c r="D56" s="9">
        <v>6</v>
      </c>
      <c r="E56" s="9">
        <f t="shared" si="8"/>
        <v>1</v>
      </c>
      <c r="F56" s="9">
        <f t="shared" si="9"/>
        <v>8</v>
      </c>
      <c r="G56" s="263"/>
      <c r="H56" s="244" t="s">
        <v>225</v>
      </c>
      <c r="I56" s="244" t="s">
        <v>225</v>
      </c>
      <c r="J56" s="244" t="s">
        <v>225</v>
      </c>
      <c r="K56" s="244" t="s">
        <v>225</v>
      </c>
      <c r="L56" s="244"/>
      <c r="M56" s="244" t="s">
        <v>225</v>
      </c>
      <c r="N56" s="244" t="s">
        <v>225</v>
      </c>
      <c r="O56" s="244" t="s">
        <v>225</v>
      </c>
      <c r="P56" s="244" t="s">
        <v>225</v>
      </c>
      <c r="Q56" s="244" t="s">
        <v>225</v>
      </c>
      <c r="R56" s="244" t="s">
        <v>225</v>
      </c>
      <c r="S56" s="244" t="s">
        <v>225</v>
      </c>
      <c r="T56" s="244" t="s">
        <v>225</v>
      </c>
      <c r="U56" s="244" t="s">
        <v>225</v>
      </c>
      <c r="V56" s="244" t="s">
        <v>225</v>
      </c>
      <c r="W56" s="244" t="s">
        <v>225</v>
      </c>
      <c r="X56" s="244" t="s">
        <v>225</v>
      </c>
      <c r="Y56" s="244" t="s">
        <v>225</v>
      </c>
      <c r="Z56" s="244"/>
      <c r="AA56" s="244"/>
      <c r="AB56" s="244"/>
      <c r="AC56" s="244"/>
      <c r="AD56" s="244"/>
      <c r="AE56" s="244"/>
      <c r="AF56" s="244"/>
      <c r="AG56" s="244"/>
      <c r="AH56" s="244"/>
      <c r="AI56" s="244"/>
      <c r="AJ56" s="244"/>
      <c r="AK56" s="244"/>
      <c r="AL56" s="244"/>
      <c r="AM56" s="244"/>
      <c r="AN56" s="244"/>
      <c r="AO56" s="244"/>
      <c r="AP56" s="244"/>
      <c r="AQ56" s="244"/>
      <c r="AR56" s="244"/>
      <c r="AS56" s="244"/>
      <c r="AT56" s="244"/>
      <c r="AU56" s="244"/>
      <c r="AV56" s="244"/>
      <c r="AW56" s="248" t="s">
        <v>1036</v>
      </c>
    </row>
    <row r="57" spans="1:49" s="9" customFormat="1" x14ac:dyDescent="0.25">
      <c r="A57" s="233" t="s">
        <v>1760</v>
      </c>
      <c r="B57" s="9">
        <v>4</v>
      </c>
      <c r="C57" s="9">
        <v>13</v>
      </c>
      <c r="D57" s="9">
        <v>6.5</v>
      </c>
      <c r="E57" s="9">
        <f t="shared" si="8"/>
        <v>1</v>
      </c>
      <c r="F57" s="9">
        <f t="shared" si="9"/>
        <v>8</v>
      </c>
      <c r="G57" s="263"/>
      <c r="H57" s="244" t="s">
        <v>225</v>
      </c>
      <c r="I57" s="244" t="s">
        <v>225</v>
      </c>
      <c r="J57" s="244" t="s">
        <v>225</v>
      </c>
      <c r="K57" s="244" t="s">
        <v>225</v>
      </c>
      <c r="L57" s="244" t="s">
        <v>225</v>
      </c>
      <c r="M57" s="244"/>
      <c r="N57" s="244" t="s">
        <v>225</v>
      </c>
      <c r="O57" s="244" t="s">
        <v>225</v>
      </c>
      <c r="P57" s="244" t="s">
        <v>225</v>
      </c>
      <c r="Q57" s="244" t="s">
        <v>225</v>
      </c>
      <c r="R57" s="244" t="s">
        <v>225</v>
      </c>
      <c r="S57" s="244" t="s">
        <v>225</v>
      </c>
      <c r="T57" s="244" t="s">
        <v>225</v>
      </c>
      <c r="U57" s="244" t="s">
        <v>225</v>
      </c>
      <c r="V57" s="244" t="s">
        <v>225</v>
      </c>
      <c r="W57" s="244" t="s">
        <v>225</v>
      </c>
      <c r="X57" s="244" t="s">
        <v>225</v>
      </c>
      <c r="Y57" s="244" t="s">
        <v>225</v>
      </c>
      <c r="Z57" s="244"/>
      <c r="AA57" s="244"/>
      <c r="AB57" s="244"/>
      <c r="AC57" s="244"/>
      <c r="AD57" s="244"/>
      <c r="AE57" s="244"/>
      <c r="AF57" s="244"/>
      <c r="AG57" s="244"/>
      <c r="AH57" s="244"/>
      <c r="AI57" s="244"/>
      <c r="AJ57" s="244"/>
      <c r="AK57" s="244"/>
      <c r="AL57" s="244"/>
      <c r="AM57" s="244"/>
      <c r="AN57" s="244"/>
      <c r="AO57" s="244"/>
      <c r="AP57" s="244"/>
      <c r="AQ57" s="244"/>
      <c r="AR57" s="244"/>
      <c r="AS57" s="244"/>
      <c r="AT57" s="244"/>
      <c r="AU57" s="244"/>
      <c r="AV57" s="244"/>
      <c r="AW57" s="248"/>
    </row>
    <row r="58" spans="1:49" s="9" customFormat="1" x14ac:dyDescent="0.25">
      <c r="A58" s="233" t="s">
        <v>571</v>
      </c>
      <c r="B58" s="9">
        <v>4</v>
      </c>
      <c r="C58" s="9">
        <v>13</v>
      </c>
      <c r="D58" s="9">
        <v>7</v>
      </c>
      <c r="E58" s="9">
        <f t="shared" si="8"/>
        <v>1</v>
      </c>
      <c r="F58" s="9">
        <f t="shared" si="9"/>
        <v>8</v>
      </c>
      <c r="G58" s="263"/>
      <c r="H58" s="244" t="s">
        <v>225</v>
      </c>
      <c r="I58" s="244" t="s">
        <v>225</v>
      </c>
      <c r="J58" s="244" t="s">
        <v>225</v>
      </c>
      <c r="K58" s="244" t="s">
        <v>225</v>
      </c>
      <c r="L58" s="244" t="s">
        <v>225</v>
      </c>
      <c r="M58" s="244" t="s">
        <v>225</v>
      </c>
      <c r="N58" s="244"/>
      <c r="O58" s="244" t="s">
        <v>225</v>
      </c>
      <c r="P58" s="244" t="s">
        <v>225</v>
      </c>
      <c r="Q58" s="244" t="s">
        <v>225</v>
      </c>
      <c r="R58" s="244" t="s">
        <v>225</v>
      </c>
      <c r="S58" s="244" t="s">
        <v>225</v>
      </c>
      <c r="T58" s="244" t="s">
        <v>225</v>
      </c>
      <c r="U58" s="244" t="s">
        <v>225</v>
      </c>
      <c r="V58" s="244" t="s">
        <v>225</v>
      </c>
      <c r="W58" s="244" t="s">
        <v>225</v>
      </c>
      <c r="X58" s="244" t="s">
        <v>225</v>
      </c>
      <c r="Y58" s="244" t="s">
        <v>225</v>
      </c>
      <c r="Z58" s="244"/>
      <c r="AA58" s="244"/>
      <c r="AB58" s="244"/>
      <c r="AC58" s="244"/>
      <c r="AD58" s="244"/>
      <c r="AE58" s="244"/>
      <c r="AF58" s="244"/>
      <c r="AG58" s="244"/>
      <c r="AH58" s="244"/>
      <c r="AI58" s="244"/>
      <c r="AJ58" s="244"/>
      <c r="AK58" s="244"/>
      <c r="AL58" s="244"/>
      <c r="AM58" s="244"/>
      <c r="AN58" s="244"/>
      <c r="AO58" s="244"/>
      <c r="AP58" s="244"/>
      <c r="AQ58" s="244"/>
      <c r="AR58" s="244"/>
      <c r="AS58" s="244"/>
      <c r="AT58" s="244"/>
      <c r="AU58" s="244"/>
      <c r="AV58" s="244"/>
      <c r="AW58" s="248" t="s">
        <v>1036</v>
      </c>
    </row>
    <row r="59" spans="1:49" s="9" customFormat="1" x14ac:dyDescent="0.25">
      <c r="A59" s="233" t="s">
        <v>1761</v>
      </c>
      <c r="B59" s="9">
        <v>4</v>
      </c>
      <c r="C59" s="9">
        <v>13</v>
      </c>
      <c r="D59" s="9">
        <v>7.5</v>
      </c>
      <c r="E59" s="9">
        <f t="shared" si="8"/>
        <v>1</v>
      </c>
      <c r="F59" s="9">
        <f t="shared" si="9"/>
        <v>8</v>
      </c>
      <c r="G59" s="263"/>
      <c r="H59" s="244" t="s">
        <v>225</v>
      </c>
      <c r="I59" s="244" t="s">
        <v>225</v>
      </c>
      <c r="J59" s="244" t="s">
        <v>225</v>
      </c>
      <c r="K59" s="244" t="s">
        <v>225</v>
      </c>
      <c r="L59" s="244" t="s">
        <v>225</v>
      </c>
      <c r="M59" s="244" t="s">
        <v>225</v>
      </c>
      <c r="N59" s="244" t="s">
        <v>225</v>
      </c>
      <c r="O59" s="244"/>
      <c r="P59" s="244" t="s">
        <v>225</v>
      </c>
      <c r="Q59" s="244" t="s">
        <v>225</v>
      </c>
      <c r="R59" s="244" t="s">
        <v>225</v>
      </c>
      <c r="S59" s="244" t="s">
        <v>225</v>
      </c>
      <c r="T59" s="244" t="s">
        <v>225</v>
      </c>
      <c r="U59" s="244" t="s">
        <v>225</v>
      </c>
      <c r="V59" s="244" t="s">
        <v>225</v>
      </c>
      <c r="W59" s="244" t="s">
        <v>225</v>
      </c>
      <c r="X59" s="244" t="s">
        <v>225</v>
      </c>
      <c r="Y59" s="244" t="s">
        <v>225</v>
      </c>
      <c r="Z59" s="244"/>
      <c r="AA59" s="244"/>
      <c r="AB59" s="244"/>
      <c r="AC59" s="244"/>
      <c r="AD59" s="244"/>
      <c r="AE59" s="244"/>
      <c r="AF59" s="244"/>
      <c r="AG59" s="244"/>
      <c r="AH59" s="244"/>
      <c r="AI59" s="244"/>
      <c r="AJ59" s="244"/>
      <c r="AK59" s="244"/>
      <c r="AL59" s="244"/>
      <c r="AM59" s="244"/>
      <c r="AN59" s="244"/>
      <c r="AO59" s="244"/>
      <c r="AP59" s="244"/>
      <c r="AQ59" s="244"/>
      <c r="AR59" s="244"/>
      <c r="AS59" s="244"/>
      <c r="AT59" s="244"/>
      <c r="AU59" s="244"/>
      <c r="AV59" s="244"/>
      <c r="AW59" s="248"/>
    </row>
    <row r="60" spans="1:49" s="9" customFormat="1" x14ac:dyDescent="0.25">
      <c r="A60" s="233" t="s">
        <v>572</v>
      </c>
      <c r="B60" s="9">
        <v>4</v>
      </c>
      <c r="C60" s="9">
        <v>13</v>
      </c>
      <c r="D60" s="9">
        <v>8</v>
      </c>
      <c r="E60" s="9">
        <f t="shared" si="8"/>
        <v>1</v>
      </c>
      <c r="F60" s="9">
        <f t="shared" si="9"/>
        <v>8</v>
      </c>
      <c r="G60" s="263"/>
      <c r="H60" s="244" t="s">
        <v>225</v>
      </c>
      <c r="I60" s="244" t="s">
        <v>225</v>
      </c>
      <c r="J60" s="244" t="s">
        <v>225</v>
      </c>
      <c r="K60" s="244" t="s">
        <v>225</v>
      </c>
      <c r="L60" s="244" t="s">
        <v>225</v>
      </c>
      <c r="M60" s="244" t="s">
        <v>225</v>
      </c>
      <c r="N60" s="244" t="s">
        <v>225</v>
      </c>
      <c r="O60" s="244" t="s">
        <v>225</v>
      </c>
      <c r="P60" s="244"/>
      <c r="Q60" s="244" t="s">
        <v>225</v>
      </c>
      <c r="R60" s="244" t="s">
        <v>225</v>
      </c>
      <c r="S60" s="244" t="s">
        <v>225</v>
      </c>
      <c r="T60" s="244" t="s">
        <v>225</v>
      </c>
      <c r="U60" s="244" t="s">
        <v>225</v>
      </c>
      <c r="V60" s="244" t="s">
        <v>225</v>
      </c>
      <c r="W60" s="244" t="s">
        <v>225</v>
      </c>
      <c r="X60" s="244" t="s">
        <v>225</v>
      </c>
      <c r="Y60" s="244" t="s">
        <v>225</v>
      </c>
      <c r="Z60" s="244"/>
      <c r="AA60" s="244"/>
      <c r="AB60" s="244"/>
      <c r="AC60" s="244"/>
      <c r="AD60" s="244"/>
      <c r="AE60" s="244"/>
      <c r="AF60" s="244"/>
      <c r="AG60" s="244"/>
      <c r="AH60" s="244"/>
      <c r="AI60" s="244"/>
      <c r="AJ60" s="244"/>
      <c r="AK60" s="244"/>
      <c r="AL60" s="244"/>
      <c r="AM60" s="244"/>
      <c r="AN60" s="244"/>
      <c r="AO60" s="244"/>
      <c r="AP60" s="244"/>
      <c r="AQ60" s="244"/>
      <c r="AR60" s="244"/>
      <c r="AS60" s="244"/>
      <c r="AT60" s="244"/>
      <c r="AU60" s="244"/>
      <c r="AV60" s="244"/>
      <c r="AW60" s="248" t="s">
        <v>1036</v>
      </c>
    </row>
    <row r="61" spans="1:49" s="9" customFormat="1" x14ac:dyDescent="0.25">
      <c r="A61" s="233" t="s">
        <v>1762</v>
      </c>
      <c r="B61" s="9">
        <v>4</v>
      </c>
      <c r="C61" s="9">
        <v>13</v>
      </c>
      <c r="D61" s="9">
        <v>8.5</v>
      </c>
      <c r="E61" s="9">
        <f t="shared" si="8"/>
        <v>1</v>
      </c>
      <c r="F61" s="9">
        <f t="shared" si="9"/>
        <v>8</v>
      </c>
      <c r="G61" s="263"/>
      <c r="H61" s="244" t="s">
        <v>225</v>
      </c>
      <c r="I61" s="244" t="s">
        <v>225</v>
      </c>
      <c r="J61" s="244" t="s">
        <v>225</v>
      </c>
      <c r="K61" s="244" t="s">
        <v>225</v>
      </c>
      <c r="L61" s="244" t="s">
        <v>225</v>
      </c>
      <c r="M61" s="244" t="s">
        <v>225</v>
      </c>
      <c r="N61" s="244" t="s">
        <v>225</v>
      </c>
      <c r="O61" s="244" t="s">
        <v>225</v>
      </c>
      <c r="P61" s="244" t="s">
        <v>225</v>
      </c>
      <c r="Q61" s="244"/>
      <c r="R61" s="244" t="s">
        <v>225</v>
      </c>
      <c r="S61" s="244" t="s">
        <v>225</v>
      </c>
      <c r="T61" s="244" t="s">
        <v>225</v>
      </c>
      <c r="U61" s="244" t="s">
        <v>225</v>
      </c>
      <c r="V61" s="244" t="s">
        <v>225</v>
      </c>
      <c r="W61" s="244" t="s">
        <v>225</v>
      </c>
      <c r="X61" s="244" t="s">
        <v>225</v>
      </c>
      <c r="Y61" s="244" t="s">
        <v>225</v>
      </c>
      <c r="Z61" s="244"/>
      <c r="AA61" s="244"/>
      <c r="AB61" s="244"/>
      <c r="AC61" s="244"/>
      <c r="AD61" s="244"/>
      <c r="AE61" s="244"/>
      <c r="AF61" s="244"/>
      <c r="AG61" s="244"/>
      <c r="AH61" s="244"/>
      <c r="AI61" s="244"/>
      <c r="AJ61" s="244"/>
      <c r="AK61" s="244"/>
      <c r="AL61" s="244"/>
      <c r="AM61" s="244"/>
      <c r="AN61" s="244"/>
      <c r="AO61" s="244"/>
      <c r="AP61" s="244"/>
      <c r="AQ61" s="244"/>
      <c r="AR61" s="244"/>
      <c r="AS61" s="244"/>
      <c r="AT61" s="244"/>
      <c r="AU61" s="244"/>
      <c r="AV61" s="244"/>
      <c r="AW61" s="248"/>
    </row>
    <row r="62" spans="1:49" s="9" customFormat="1" x14ac:dyDescent="0.25">
      <c r="A62" s="233" t="s">
        <v>573</v>
      </c>
      <c r="B62" s="9">
        <v>4</v>
      </c>
      <c r="C62" s="9">
        <v>13</v>
      </c>
      <c r="D62" s="9">
        <v>9</v>
      </c>
      <c r="E62" s="9">
        <f t="shared" si="8"/>
        <v>1</v>
      </c>
      <c r="F62" s="9">
        <f t="shared" si="9"/>
        <v>8</v>
      </c>
      <c r="G62" s="263"/>
      <c r="H62" s="244" t="s">
        <v>225</v>
      </c>
      <c r="I62" s="244" t="s">
        <v>225</v>
      </c>
      <c r="J62" s="244" t="s">
        <v>225</v>
      </c>
      <c r="K62" s="244" t="s">
        <v>225</v>
      </c>
      <c r="L62" s="244" t="s">
        <v>225</v>
      </c>
      <c r="M62" s="244" t="s">
        <v>225</v>
      </c>
      <c r="N62" s="244" t="s">
        <v>225</v>
      </c>
      <c r="O62" s="244" t="s">
        <v>225</v>
      </c>
      <c r="P62" s="244" t="s">
        <v>225</v>
      </c>
      <c r="Q62" s="244" t="s">
        <v>225</v>
      </c>
      <c r="R62" s="244"/>
      <c r="S62" s="244" t="s">
        <v>225</v>
      </c>
      <c r="T62" s="244" t="s">
        <v>225</v>
      </c>
      <c r="U62" s="244" t="s">
        <v>225</v>
      </c>
      <c r="V62" s="244" t="s">
        <v>225</v>
      </c>
      <c r="W62" s="244" t="s">
        <v>225</v>
      </c>
      <c r="X62" s="244" t="s">
        <v>225</v>
      </c>
      <c r="Y62" s="244" t="s">
        <v>225</v>
      </c>
      <c r="Z62" s="244"/>
      <c r="AA62" s="244"/>
      <c r="AB62" s="244"/>
      <c r="AC62" s="244"/>
      <c r="AD62" s="244"/>
      <c r="AE62" s="244"/>
      <c r="AF62" s="244"/>
      <c r="AG62" s="244"/>
      <c r="AH62" s="244"/>
      <c r="AI62" s="244"/>
      <c r="AJ62" s="244"/>
      <c r="AK62" s="244"/>
      <c r="AL62" s="244"/>
      <c r="AM62" s="244"/>
      <c r="AN62" s="244"/>
      <c r="AO62" s="244"/>
      <c r="AP62" s="244"/>
      <c r="AQ62" s="244"/>
      <c r="AR62" s="244"/>
      <c r="AS62" s="244"/>
      <c r="AT62" s="244"/>
      <c r="AU62" s="244"/>
      <c r="AV62" s="244"/>
      <c r="AW62" s="248" t="s">
        <v>1036</v>
      </c>
    </row>
    <row r="63" spans="1:49" s="9" customFormat="1" x14ac:dyDescent="0.25">
      <c r="A63" s="233" t="s">
        <v>1763</v>
      </c>
      <c r="B63" s="9">
        <v>4</v>
      </c>
      <c r="C63" s="9">
        <v>13</v>
      </c>
      <c r="D63" s="9">
        <v>9.5</v>
      </c>
      <c r="E63" s="9">
        <f t="shared" si="8"/>
        <v>1</v>
      </c>
      <c r="F63" s="9">
        <f t="shared" si="9"/>
        <v>8</v>
      </c>
      <c r="G63" s="263"/>
      <c r="H63" s="244" t="s">
        <v>225</v>
      </c>
      <c r="I63" s="244" t="s">
        <v>225</v>
      </c>
      <c r="J63" s="244" t="s">
        <v>225</v>
      </c>
      <c r="K63" s="244" t="s">
        <v>225</v>
      </c>
      <c r="L63" s="244" t="s">
        <v>225</v>
      </c>
      <c r="M63" s="244" t="s">
        <v>225</v>
      </c>
      <c r="N63" s="244" t="s">
        <v>225</v>
      </c>
      <c r="O63" s="244" t="s">
        <v>225</v>
      </c>
      <c r="P63" s="244" t="s">
        <v>225</v>
      </c>
      <c r="Q63" s="244" t="s">
        <v>225</v>
      </c>
      <c r="R63" s="244" t="s">
        <v>225</v>
      </c>
      <c r="S63" s="244"/>
      <c r="T63" s="244" t="s">
        <v>225</v>
      </c>
      <c r="U63" s="244" t="s">
        <v>225</v>
      </c>
      <c r="V63" s="244" t="s">
        <v>225</v>
      </c>
      <c r="W63" s="244" t="s">
        <v>225</v>
      </c>
      <c r="X63" s="244" t="s">
        <v>225</v>
      </c>
      <c r="Y63" s="244" t="s">
        <v>225</v>
      </c>
      <c r="Z63" s="244"/>
      <c r="AA63" s="244"/>
      <c r="AB63" s="244"/>
      <c r="AC63" s="244"/>
      <c r="AD63" s="244"/>
      <c r="AE63" s="244"/>
      <c r="AF63" s="244"/>
      <c r="AG63" s="244"/>
      <c r="AH63" s="244"/>
      <c r="AI63" s="244"/>
      <c r="AJ63" s="244"/>
      <c r="AK63" s="244"/>
      <c r="AL63" s="244"/>
      <c r="AM63" s="244"/>
      <c r="AN63" s="244"/>
      <c r="AO63" s="244"/>
      <c r="AP63" s="244"/>
      <c r="AQ63" s="244"/>
      <c r="AR63" s="244"/>
      <c r="AS63" s="244"/>
      <c r="AT63" s="244"/>
      <c r="AU63" s="244"/>
      <c r="AV63" s="244"/>
      <c r="AW63" s="248"/>
    </row>
    <row r="64" spans="1:49" s="9" customFormat="1" x14ac:dyDescent="0.25">
      <c r="A64" s="233" t="s">
        <v>574</v>
      </c>
      <c r="B64" s="9">
        <v>4</v>
      </c>
      <c r="C64" s="9">
        <v>13</v>
      </c>
      <c r="D64" s="9">
        <v>10</v>
      </c>
      <c r="E64" s="9">
        <f t="shared" si="8"/>
        <v>1</v>
      </c>
      <c r="F64" s="9">
        <f t="shared" si="9"/>
        <v>8</v>
      </c>
      <c r="G64" s="263"/>
      <c r="H64" s="244" t="s">
        <v>225</v>
      </c>
      <c r="I64" s="244" t="s">
        <v>225</v>
      </c>
      <c r="J64" s="244" t="s">
        <v>225</v>
      </c>
      <c r="K64" s="244" t="s">
        <v>225</v>
      </c>
      <c r="L64" s="244" t="s">
        <v>225</v>
      </c>
      <c r="M64" s="244" t="s">
        <v>225</v>
      </c>
      <c r="N64" s="244" t="s">
        <v>225</v>
      </c>
      <c r="O64" s="244" t="s">
        <v>225</v>
      </c>
      <c r="P64" s="244" t="s">
        <v>225</v>
      </c>
      <c r="Q64" s="244" t="s">
        <v>225</v>
      </c>
      <c r="R64" s="244" t="s">
        <v>225</v>
      </c>
      <c r="S64" s="244" t="s">
        <v>225</v>
      </c>
      <c r="T64" s="244"/>
      <c r="U64" s="244" t="s">
        <v>225</v>
      </c>
      <c r="V64" s="244" t="s">
        <v>225</v>
      </c>
      <c r="W64" s="244" t="s">
        <v>225</v>
      </c>
      <c r="X64" s="244" t="s">
        <v>225</v>
      </c>
      <c r="Y64" s="244" t="s">
        <v>225</v>
      </c>
      <c r="Z64" s="244"/>
      <c r="AA64" s="244"/>
      <c r="AB64" s="244"/>
      <c r="AC64" s="244"/>
      <c r="AD64" s="244"/>
      <c r="AE64" s="244"/>
      <c r="AF64" s="244"/>
      <c r="AG64" s="244"/>
      <c r="AH64" s="244"/>
      <c r="AI64" s="244"/>
      <c r="AJ64" s="244"/>
      <c r="AK64" s="244"/>
      <c r="AL64" s="244"/>
      <c r="AM64" s="244"/>
      <c r="AN64" s="244"/>
      <c r="AO64" s="244"/>
      <c r="AP64" s="244"/>
      <c r="AQ64" s="244"/>
      <c r="AR64" s="244"/>
      <c r="AS64" s="244"/>
      <c r="AT64" s="244"/>
      <c r="AU64" s="244"/>
      <c r="AV64" s="244"/>
      <c r="AW64" s="248" t="s">
        <v>1036</v>
      </c>
    </row>
    <row r="65" spans="1:49" s="9" customFormat="1" x14ac:dyDescent="0.25">
      <c r="A65" s="233" t="s">
        <v>1764</v>
      </c>
      <c r="B65" s="9">
        <v>4</v>
      </c>
      <c r="C65" s="9">
        <v>13</v>
      </c>
      <c r="D65" s="9">
        <v>10.5</v>
      </c>
      <c r="E65" s="9">
        <f t="shared" si="8"/>
        <v>1</v>
      </c>
      <c r="F65" s="9">
        <f t="shared" si="9"/>
        <v>8</v>
      </c>
      <c r="G65" s="263"/>
      <c r="H65" s="244" t="s">
        <v>225</v>
      </c>
      <c r="I65" s="244" t="s">
        <v>225</v>
      </c>
      <c r="J65" s="244" t="s">
        <v>225</v>
      </c>
      <c r="K65" s="244" t="s">
        <v>225</v>
      </c>
      <c r="L65" s="244" t="s">
        <v>225</v>
      </c>
      <c r="M65" s="244" t="s">
        <v>225</v>
      </c>
      <c r="N65" s="244" t="s">
        <v>225</v>
      </c>
      <c r="O65" s="244" t="s">
        <v>225</v>
      </c>
      <c r="P65" s="244" t="s">
        <v>225</v>
      </c>
      <c r="Q65" s="244" t="s">
        <v>225</v>
      </c>
      <c r="R65" s="244" t="s">
        <v>225</v>
      </c>
      <c r="S65" s="244" t="s">
        <v>225</v>
      </c>
      <c r="T65" s="244" t="s">
        <v>225</v>
      </c>
      <c r="U65" s="244"/>
      <c r="V65" s="244" t="s">
        <v>225</v>
      </c>
      <c r="W65" s="244" t="s">
        <v>225</v>
      </c>
      <c r="X65" s="244" t="s">
        <v>225</v>
      </c>
      <c r="Y65" s="244" t="s">
        <v>225</v>
      </c>
      <c r="Z65" s="244"/>
      <c r="AA65" s="244"/>
      <c r="AB65" s="244"/>
      <c r="AC65" s="244"/>
      <c r="AD65" s="244"/>
      <c r="AE65" s="244"/>
      <c r="AF65" s="244"/>
      <c r="AG65" s="244"/>
      <c r="AH65" s="244"/>
      <c r="AI65" s="244"/>
      <c r="AJ65" s="244"/>
      <c r="AK65" s="244"/>
      <c r="AL65" s="244"/>
      <c r="AM65" s="244"/>
      <c r="AN65" s="244"/>
      <c r="AO65" s="244"/>
      <c r="AP65" s="244"/>
      <c r="AQ65" s="244"/>
      <c r="AR65" s="244"/>
      <c r="AS65" s="244"/>
      <c r="AT65" s="244"/>
      <c r="AU65" s="244"/>
      <c r="AV65" s="244"/>
      <c r="AW65" s="248"/>
    </row>
    <row r="66" spans="1:49" s="9" customFormat="1" x14ac:dyDescent="0.25">
      <c r="A66" s="233" t="s">
        <v>575</v>
      </c>
      <c r="B66" s="9">
        <v>4</v>
      </c>
      <c r="C66" s="9">
        <v>13</v>
      </c>
      <c r="D66" s="9">
        <v>11</v>
      </c>
      <c r="E66" s="9">
        <f t="shared" si="8"/>
        <v>1</v>
      </c>
      <c r="F66" s="9">
        <f t="shared" si="9"/>
        <v>8</v>
      </c>
      <c r="G66" s="263"/>
      <c r="H66" s="244" t="s">
        <v>225</v>
      </c>
      <c r="I66" s="244" t="s">
        <v>225</v>
      </c>
      <c r="J66" s="244" t="s">
        <v>225</v>
      </c>
      <c r="K66" s="244" t="s">
        <v>225</v>
      </c>
      <c r="L66" s="244" t="s">
        <v>225</v>
      </c>
      <c r="M66" s="244" t="s">
        <v>225</v>
      </c>
      <c r="N66" s="244" t="s">
        <v>225</v>
      </c>
      <c r="O66" s="244" t="s">
        <v>225</v>
      </c>
      <c r="P66" s="244" t="s">
        <v>225</v>
      </c>
      <c r="Q66" s="244" t="s">
        <v>225</v>
      </c>
      <c r="R66" s="244" t="s">
        <v>225</v>
      </c>
      <c r="S66" s="244" t="s">
        <v>225</v>
      </c>
      <c r="T66" s="244" t="s">
        <v>225</v>
      </c>
      <c r="U66" s="244" t="s">
        <v>225</v>
      </c>
      <c r="V66" s="244"/>
      <c r="W66" s="244" t="s">
        <v>225</v>
      </c>
      <c r="X66" s="244" t="s">
        <v>225</v>
      </c>
      <c r="Y66" s="244" t="s">
        <v>225</v>
      </c>
      <c r="Z66" s="244"/>
      <c r="AA66" s="244"/>
      <c r="AB66" s="244"/>
      <c r="AC66" s="244"/>
      <c r="AD66" s="244"/>
      <c r="AE66" s="244"/>
      <c r="AF66" s="244"/>
      <c r="AG66" s="244"/>
      <c r="AH66" s="244"/>
      <c r="AI66" s="244"/>
      <c r="AJ66" s="244"/>
      <c r="AK66" s="244"/>
      <c r="AL66" s="244"/>
      <c r="AM66" s="244"/>
      <c r="AN66" s="244"/>
      <c r="AO66" s="244"/>
      <c r="AP66" s="244"/>
      <c r="AQ66" s="244"/>
      <c r="AR66" s="244"/>
      <c r="AS66" s="244"/>
      <c r="AT66" s="244"/>
      <c r="AU66" s="244"/>
      <c r="AV66" s="244"/>
      <c r="AW66" s="248" t="s">
        <v>1036</v>
      </c>
    </row>
    <row r="67" spans="1:49" s="9" customFormat="1" x14ac:dyDescent="0.25">
      <c r="A67" s="233" t="s">
        <v>1765</v>
      </c>
      <c r="B67" s="9">
        <v>4</v>
      </c>
      <c r="C67" s="9">
        <v>13</v>
      </c>
      <c r="D67" s="9">
        <v>11.5</v>
      </c>
      <c r="E67" s="9">
        <f t="shared" si="8"/>
        <v>1</v>
      </c>
      <c r="F67" s="9">
        <f t="shared" si="9"/>
        <v>8</v>
      </c>
      <c r="G67" s="263"/>
      <c r="H67" s="244" t="s">
        <v>225</v>
      </c>
      <c r="I67" s="244" t="s">
        <v>225</v>
      </c>
      <c r="J67" s="244" t="s">
        <v>225</v>
      </c>
      <c r="K67" s="244" t="s">
        <v>225</v>
      </c>
      <c r="L67" s="244" t="s">
        <v>225</v>
      </c>
      <c r="M67" s="244" t="s">
        <v>225</v>
      </c>
      <c r="N67" s="244" t="s">
        <v>225</v>
      </c>
      <c r="O67" s="244" t="s">
        <v>225</v>
      </c>
      <c r="P67" s="244" t="s">
        <v>225</v>
      </c>
      <c r="Q67" s="244" t="s">
        <v>225</v>
      </c>
      <c r="R67" s="244" t="s">
        <v>225</v>
      </c>
      <c r="S67" s="244" t="s">
        <v>225</v>
      </c>
      <c r="T67" s="244" t="s">
        <v>225</v>
      </c>
      <c r="U67" s="244" t="s">
        <v>225</v>
      </c>
      <c r="V67" s="244" t="s">
        <v>225</v>
      </c>
      <c r="W67" s="244"/>
      <c r="X67" s="244" t="s">
        <v>225</v>
      </c>
      <c r="Y67" s="244" t="s">
        <v>225</v>
      </c>
      <c r="Z67" s="244"/>
      <c r="AA67" s="244"/>
      <c r="AB67" s="244"/>
      <c r="AC67" s="244"/>
      <c r="AD67" s="244"/>
      <c r="AE67" s="244"/>
      <c r="AF67" s="244"/>
      <c r="AG67" s="244"/>
      <c r="AH67" s="244"/>
      <c r="AI67" s="244"/>
      <c r="AJ67" s="244"/>
      <c r="AK67" s="244"/>
      <c r="AL67" s="244"/>
      <c r="AM67" s="244"/>
      <c r="AN67" s="244"/>
      <c r="AO67" s="244"/>
      <c r="AP67" s="244"/>
      <c r="AQ67" s="244"/>
      <c r="AR67" s="244"/>
      <c r="AS67" s="244"/>
      <c r="AT67" s="244"/>
      <c r="AU67" s="244"/>
      <c r="AV67" s="244"/>
      <c r="AW67" s="248"/>
    </row>
    <row r="68" spans="1:49" s="9" customFormat="1" x14ac:dyDescent="0.25">
      <c r="A68" s="233" t="s">
        <v>576</v>
      </c>
      <c r="B68" s="9">
        <v>4</v>
      </c>
      <c r="C68" s="9">
        <v>13</v>
      </c>
      <c r="D68" s="9">
        <v>12</v>
      </c>
      <c r="E68" s="9">
        <f t="shared" si="8"/>
        <v>1</v>
      </c>
      <c r="F68" s="9">
        <f t="shared" si="9"/>
        <v>8</v>
      </c>
      <c r="G68" s="263"/>
      <c r="H68" s="244" t="s">
        <v>225</v>
      </c>
      <c r="I68" s="244" t="s">
        <v>225</v>
      </c>
      <c r="J68" s="244" t="s">
        <v>225</v>
      </c>
      <c r="K68" s="244" t="s">
        <v>225</v>
      </c>
      <c r="L68" s="244" t="s">
        <v>225</v>
      </c>
      <c r="M68" s="244" t="s">
        <v>225</v>
      </c>
      <c r="N68" s="244" t="s">
        <v>225</v>
      </c>
      <c r="O68" s="244" t="s">
        <v>225</v>
      </c>
      <c r="P68" s="244" t="s">
        <v>225</v>
      </c>
      <c r="Q68" s="244" t="s">
        <v>225</v>
      </c>
      <c r="R68" s="244" t="s">
        <v>225</v>
      </c>
      <c r="S68" s="244" t="s">
        <v>225</v>
      </c>
      <c r="T68" s="244" t="s">
        <v>225</v>
      </c>
      <c r="U68" s="244" t="s">
        <v>225</v>
      </c>
      <c r="V68" s="244" t="s">
        <v>225</v>
      </c>
      <c r="W68" s="244" t="s">
        <v>225</v>
      </c>
      <c r="X68" s="244"/>
      <c r="Y68" s="244" t="s">
        <v>225</v>
      </c>
      <c r="Z68" s="244"/>
      <c r="AA68" s="244"/>
      <c r="AB68" s="244"/>
      <c r="AC68" s="244"/>
      <c r="AD68" s="244"/>
      <c r="AE68" s="244"/>
      <c r="AF68" s="244"/>
      <c r="AG68" s="244"/>
      <c r="AH68" s="244"/>
      <c r="AI68" s="244"/>
      <c r="AJ68" s="244"/>
      <c r="AK68" s="244"/>
      <c r="AL68" s="244"/>
      <c r="AM68" s="244"/>
      <c r="AN68" s="244"/>
      <c r="AO68" s="244"/>
      <c r="AP68" s="244"/>
      <c r="AQ68" s="244"/>
      <c r="AR68" s="244"/>
      <c r="AS68" s="244"/>
      <c r="AT68" s="244"/>
      <c r="AU68" s="244"/>
      <c r="AV68" s="244"/>
      <c r="AW68" s="248" t="s">
        <v>1036</v>
      </c>
    </row>
    <row r="69" spans="1:49" s="9" customFormat="1" x14ac:dyDescent="0.25">
      <c r="A69" s="233" t="s">
        <v>1766</v>
      </c>
      <c r="B69" s="9">
        <v>4</v>
      </c>
      <c r="C69" s="9">
        <v>13</v>
      </c>
      <c r="D69" s="9">
        <v>12.5</v>
      </c>
      <c r="E69" s="9">
        <f t="shared" si="8"/>
        <v>1</v>
      </c>
      <c r="F69" s="9">
        <f t="shared" si="9"/>
        <v>8</v>
      </c>
      <c r="G69" s="263"/>
      <c r="H69" s="244" t="s">
        <v>225</v>
      </c>
      <c r="I69" s="244" t="s">
        <v>225</v>
      </c>
      <c r="J69" s="244" t="s">
        <v>225</v>
      </c>
      <c r="K69" s="244" t="s">
        <v>225</v>
      </c>
      <c r="L69" s="244" t="s">
        <v>225</v>
      </c>
      <c r="M69" s="244" t="s">
        <v>225</v>
      </c>
      <c r="N69" s="244" t="s">
        <v>225</v>
      </c>
      <c r="O69" s="244" t="s">
        <v>225</v>
      </c>
      <c r="P69" s="244" t="s">
        <v>225</v>
      </c>
      <c r="Q69" s="244" t="s">
        <v>225</v>
      </c>
      <c r="R69" s="244" t="s">
        <v>225</v>
      </c>
      <c r="S69" s="244" t="s">
        <v>225</v>
      </c>
      <c r="T69" s="244" t="s">
        <v>225</v>
      </c>
      <c r="U69" s="244" t="s">
        <v>225</v>
      </c>
      <c r="V69" s="244" t="s">
        <v>225</v>
      </c>
      <c r="W69" s="244" t="s">
        <v>225</v>
      </c>
      <c r="X69" s="244" t="s">
        <v>225</v>
      </c>
      <c r="Y69" s="244"/>
      <c r="Z69" s="244"/>
      <c r="AA69" s="244"/>
      <c r="AB69" s="244"/>
      <c r="AC69" s="244"/>
      <c r="AD69" s="244"/>
      <c r="AE69" s="244"/>
      <c r="AF69" s="244"/>
      <c r="AG69" s="244"/>
      <c r="AH69" s="244"/>
      <c r="AI69" s="244"/>
      <c r="AJ69" s="244"/>
      <c r="AK69" s="244"/>
      <c r="AL69" s="244"/>
      <c r="AM69" s="244"/>
      <c r="AN69" s="244"/>
      <c r="AO69" s="244"/>
      <c r="AP69" s="244"/>
      <c r="AQ69" s="244"/>
      <c r="AR69" s="244"/>
      <c r="AS69" s="244"/>
      <c r="AT69" s="244"/>
      <c r="AU69" s="244"/>
      <c r="AV69" s="244"/>
      <c r="AW69" s="248"/>
    </row>
    <row r="70" spans="1:49" x14ac:dyDescent="0.25">
      <c r="A70" s="233" t="s">
        <v>336</v>
      </c>
      <c r="B70" s="9">
        <v>4</v>
      </c>
      <c r="C70">
        <v>14</v>
      </c>
      <c r="E70" s="9">
        <f t="shared" si="0"/>
        <v>1</v>
      </c>
      <c r="F70" s="9">
        <f>C70-B70-E70</f>
        <v>9</v>
      </c>
      <c r="H70" s="244" t="s">
        <v>225</v>
      </c>
      <c r="I70" s="244" t="s">
        <v>225</v>
      </c>
      <c r="J70" s="244" t="s">
        <v>225</v>
      </c>
      <c r="K70" s="244" t="s">
        <v>225</v>
      </c>
      <c r="L70" s="244" t="s">
        <v>225</v>
      </c>
      <c r="M70" s="244" t="s">
        <v>225</v>
      </c>
      <c r="N70" s="244" t="s">
        <v>225</v>
      </c>
      <c r="O70" s="244" t="s">
        <v>225</v>
      </c>
      <c r="P70" s="244" t="s">
        <v>225</v>
      </c>
      <c r="Q70" s="244" t="s">
        <v>225</v>
      </c>
      <c r="R70" s="244" t="s">
        <v>225</v>
      </c>
      <c r="S70" s="244" t="s">
        <v>225</v>
      </c>
      <c r="T70" s="244" t="s">
        <v>225</v>
      </c>
      <c r="U70" s="244" t="s">
        <v>225</v>
      </c>
      <c r="V70" s="244" t="s">
        <v>225</v>
      </c>
      <c r="W70" s="244" t="s">
        <v>225</v>
      </c>
      <c r="X70" s="244" t="s">
        <v>225</v>
      </c>
      <c r="Y70" s="244" t="s">
        <v>225</v>
      </c>
      <c r="Z70" s="244" t="s">
        <v>225</v>
      </c>
      <c r="AA70" s="244" t="s">
        <v>225</v>
      </c>
      <c r="AB70" s="244"/>
      <c r="AC70" s="244"/>
      <c r="AD70" s="244"/>
      <c r="AE70" s="244"/>
      <c r="AF70" s="244"/>
      <c r="AG70" s="244"/>
      <c r="AH70" s="244"/>
      <c r="AI70" s="244"/>
      <c r="AJ70" s="244"/>
      <c r="AK70" s="244"/>
      <c r="AL70" s="244"/>
      <c r="AM70" s="244"/>
      <c r="AN70" s="244"/>
      <c r="AO70" s="244"/>
      <c r="AP70" s="244"/>
      <c r="AQ70" s="244"/>
      <c r="AR70" s="244"/>
      <c r="AS70" s="244"/>
      <c r="AT70" s="244"/>
      <c r="AU70" s="244"/>
      <c r="AV70" s="244"/>
      <c r="AW70" s="248" t="s">
        <v>1036</v>
      </c>
    </row>
    <row r="71" spans="1:49" s="9" customFormat="1" x14ac:dyDescent="0.25">
      <c r="A71" s="233" t="s">
        <v>1767</v>
      </c>
      <c r="B71" s="9">
        <v>4</v>
      </c>
      <c r="C71" s="9">
        <v>14</v>
      </c>
      <c r="D71" s="9">
        <v>4.5</v>
      </c>
      <c r="E71" s="9">
        <f t="shared" ref="E71:E89" si="10">IF((C71-B71)&gt;=9,1,IF((C71-B71)&gt;=7,0.5,IF((C71-B71)&gt;=5.5,0.25,0)))</f>
        <v>1</v>
      </c>
      <c r="F71" s="9">
        <f t="shared" ref="F71:F89" si="11">C71-B71-E71</f>
        <v>9</v>
      </c>
      <c r="G71" s="263"/>
      <c r="H71" s="244" t="s">
        <v>225</v>
      </c>
      <c r="I71" s="244"/>
      <c r="J71" s="244" t="s">
        <v>225</v>
      </c>
      <c r="K71" s="244" t="s">
        <v>225</v>
      </c>
      <c r="L71" s="244" t="s">
        <v>225</v>
      </c>
      <c r="M71" s="244" t="s">
        <v>225</v>
      </c>
      <c r="N71" s="244" t="s">
        <v>225</v>
      </c>
      <c r="O71" s="244" t="s">
        <v>225</v>
      </c>
      <c r="P71" s="244" t="s">
        <v>225</v>
      </c>
      <c r="Q71" s="244" t="s">
        <v>225</v>
      </c>
      <c r="R71" s="244" t="s">
        <v>225</v>
      </c>
      <c r="S71" s="244" t="s">
        <v>225</v>
      </c>
      <c r="T71" s="244" t="s">
        <v>225</v>
      </c>
      <c r="U71" s="244" t="s">
        <v>225</v>
      </c>
      <c r="V71" s="244" t="s">
        <v>225</v>
      </c>
      <c r="W71" s="244" t="s">
        <v>225</v>
      </c>
      <c r="X71" s="244" t="s">
        <v>225</v>
      </c>
      <c r="Y71" s="244" t="s">
        <v>225</v>
      </c>
      <c r="Z71" s="244" t="s">
        <v>225</v>
      </c>
      <c r="AA71" s="244" t="s">
        <v>225</v>
      </c>
      <c r="AB71" s="244"/>
      <c r="AC71" s="244"/>
      <c r="AD71" s="244"/>
      <c r="AE71" s="244"/>
      <c r="AF71" s="244"/>
      <c r="AG71" s="244"/>
      <c r="AH71" s="244"/>
      <c r="AI71" s="244"/>
      <c r="AJ71" s="244"/>
      <c r="AK71" s="244"/>
      <c r="AL71" s="244"/>
      <c r="AM71" s="244"/>
      <c r="AN71" s="244"/>
      <c r="AO71" s="244"/>
      <c r="AP71" s="244"/>
      <c r="AQ71" s="244"/>
      <c r="AR71" s="244"/>
      <c r="AS71" s="244"/>
      <c r="AT71" s="244"/>
      <c r="AU71" s="244"/>
      <c r="AV71" s="244"/>
      <c r="AW71" s="248"/>
    </row>
    <row r="72" spans="1:49" s="9" customFormat="1" x14ac:dyDescent="0.25">
      <c r="A72" s="233" t="s">
        <v>577</v>
      </c>
      <c r="B72" s="9">
        <v>4</v>
      </c>
      <c r="C72" s="9">
        <v>14</v>
      </c>
      <c r="D72" s="9">
        <v>5</v>
      </c>
      <c r="E72" s="9">
        <f t="shared" si="10"/>
        <v>1</v>
      </c>
      <c r="F72" s="9">
        <f t="shared" si="11"/>
        <v>9</v>
      </c>
      <c r="G72" s="263"/>
      <c r="H72" s="244" t="s">
        <v>225</v>
      </c>
      <c r="I72" s="244" t="s">
        <v>225</v>
      </c>
      <c r="J72" s="244"/>
      <c r="K72" s="244" t="s">
        <v>225</v>
      </c>
      <c r="L72" s="244" t="s">
        <v>225</v>
      </c>
      <c r="M72" s="244" t="s">
        <v>225</v>
      </c>
      <c r="N72" s="244" t="s">
        <v>225</v>
      </c>
      <c r="O72" s="244" t="s">
        <v>225</v>
      </c>
      <c r="P72" s="244" t="s">
        <v>225</v>
      </c>
      <c r="Q72" s="244" t="s">
        <v>225</v>
      </c>
      <c r="R72" s="244" t="s">
        <v>225</v>
      </c>
      <c r="S72" s="244" t="s">
        <v>225</v>
      </c>
      <c r="T72" s="244" t="s">
        <v>225</v>
      </c>
      <c r="U72" s="244" t="s">
        <v>225</v>
      </c>
      <c r="V72" s="244" t="s">
        <v>225</v>
      </c>
      <c r="W72" s="244" t="s">
        <v>225</v>
      </c>
      <c r="X72" s="244" t="s">
        <v>225</v>
      </c>
      <c r="Y72" s="244" t="s">
        <v>225</v>
      </c>
      <c r="Z72" s="244" t="s">
        <v>225</v>
      </c>
      <c r="AA72" s="244" t="s">
        <v>225</v>
      </c>
      <c r="AB72" s="244"/>
      <c r="AC72" s="244"/>
      <c r="AD72" s="244"/>
      <c r="AE72" s="244"/>
      <c r="AF72" s="244"/>
      <c r="AG72" s="244"/>
      <c r="AH72" s="244"/>
      <c r="AI72" s="244"/>
      <c r="AJ72" s="244"/>
      <c r="AK72" s="244"/>
      <c r="AL72" s="244"/>
      <c r="AM72" s="244"/>
      <c r="AN72" s="244"/>
      <c r="AO72" s="244"/>
      <c r="AP72" s="244"/>
      <c r="AQ72" s="244"/>
      <c r="AR72" s="244"/>
      <c r="AS72" s="244"/>
      <c r="AT72" s="244"/>
      <c r="AU72" s="244"/>
      <c r="AV72" s="244"/>
      <c r="AW72" s="248" t="s">
        <v>1036</v>
      </c>
    </row>
    <row r="73" spans="1:49" s="9" customFormat="1" x14ac:dyDescent="0.25">
      <c r="A73" s="233" t="s">
        <v>1768</v>
      </c>
      <c r="B73" s="9">
        <v>4</v>
      </c>
      <c r="C73" s="9">
        <v>14</v>
      </c>
      <c r="D73" s="9">
        <v>5.5</v>
      </c>
      <c r="E73" s="9">
        <f t="shared" si="10"/>
        <v>1</v>
      </c>
      <c r="F73" s="9">
        <f t="shared" si="11"/>
        <v>9</v>
      </c>
      <c r="G73" s="263"/>
      <c r="H73" s="244" t="s">
        <v>225</v>
      </c>
      <c r="I73" s="244" t="s">
        <v>225</v>
      </c>
      <c r="J73" s="244" t="s">
        <v>225</v>
      </c>
      <c r="K73" s="244"/>
      <c r="L73" s="244" t="s">
        <v>225</v>
      </c>
      <c r="M73" s="244" t="s">
        <v>225</v>
      </c>
      <c r="N73" s="244" t="s">
        <v>225</v>
      </c>
      <c r="O73" s="244" t="s">
        <v>225</v>
      </c>
      <c r="P73" s="244" t="s">
        <v>225</v>
      </c>
      <c r="Q73" s="244" t="s">
        <v>225</v>
      </c>
      <c r="R73" s="244" t="s">
        <v>225</v>
      </c>
      <c r="S73" s="244" t="s">
        <v>225</v>
      </c>
      <c r="T73" s="244" t="s">
        <v>225</v>
      </c>
      <c r="U73" s="244" t="s">
        <v>225</v>
      </c>
      <c r="V73" s="244" t="s">
        <v>225</v>
      </c>
      <c r="W73" s="244" t="s">
        <v>225</v>
      </c>
      <c r="X73" s="244" t="s">
        <v>225</v>
      </c>
      <c r="Y73" s="244" t="s">
        <v>225</v>
      </c>
      <c r="Z73" s="244" t="s">
        <v>225</v>
      </c>
      <c r="AA73" s="244" t="s">
        <v>225</v>
      </c>
      <c r="AB73" s="244"/>
      <c r="AC73" s="244"/>
      <c r="AD73" s="244"/>
      <c r="AE73" s="244"/>
      <c r="AF73" s="244"/>
      <c r="AG73" s="244"/>
      <c r="AH73" s="244"/>
      <c r="AI73" s="244"/>
      <c r="AJ73" s="244"/>
      <c r="AK73" s="244"/>
      <c r="AL73" s="244"/>
      <c r="AM73" s="244"/>
      <c r="AN73" s="244"/>
      <c r="AO73" s="244"/>
      <c r="AP73" s="244"/>
      <c r="AQ73" s="244"/>
      <c r="AR73" s="244"/>
      <c r="AS73" s="244"/>
      <c r="AT73" s="244"/>
      <c r="AU73" s="244"/>
      <c r="AV73" s="244"/>
      <c r="AW73" s="248"/>
    </row>
    <row r="74" spans="1:49" s="9" customFormat="1" x14ac:dyDescent="0.25">
      <c r="A74" s="233" t="s">
        <v>578</v>
      </c>
      <c r="B74" s="9">
        <v>4</v>
      </c>
      <c r="C74" s="9">
        <v>14</v>
      </c>
      <c r="D74" s="9">
        <v>6</v>
      </c>
      <c r="E74" s="9">
        <f t="shared" si="10"/>
        <v>1</v>
      </c>
      <c r="F74" s="9">
        <f t="shared" si="11"/>
        <v>9</v>
      </c>
      <c r="G74" s="263"/>
      <c r="H74" s="244" t="s">
        <v>225</v>
      </c>
      <c r="I74" s="244" t="s">
        <v>225</v>
      </c>
      <c r="J74" s="244" t="s">
        <v>225</v>
      </c>
      <c r="K74" s="244" t="s">
        <v>225</v>
      </c>
      <c r="L74" s="244"/>
      <c r="M74" s="244" t="s">
        <v>225</v>
      </c>
      <c r="N74" s="244" t="s">
        <v>225</v>
      </c>
      <c r="O74" s="244" t="s">
        <v>225</v>
      </c>
      <c r="P74" s="244" t="s">
        <v>225</v>
      </c>
      <c r="Q74" s="244" t="s">
        <v>225</v>
      </c>
      <c r="R74" s="244" t="s">
        <v>225</v>
      </c>
      <c r="S74" s="244" t="s">
        <v>225</v>
      </c>
      <c r="T74" s="244" t="s">
        <v>225</v>
      </c>
      <c r="U74" s="244" t="s">
        <v>225</v>
      </c>
      <c r="V74" s="244" t="s">
        <v>225</v>
      </c>
      <c r="W74" s="244" t="s">
        <v>225</v>
      </c>
      <c r="X74" s="244" t="s">
        <v>225</v>
      </c>
      <c r="Y74" s="244" t="s">
        <v>225</v>
      </c>
      <c r="Z74" s="244" t="s">
        <v>225</v>
      </c>
      <c r="AA74" s="244" t="s">
        <v>225</v>
      </c>
      <c r="AB74" s="244"/>
      <c r="AC74" s="244"/>
      <c r="AD74" s="244"/>
      <c r="AE74" s="244"/>
      <c r="AF74" s="244"/>
      <c r="AG74" s="244"/>
      <c r="AH74" s="244"/>
      <c r="AI74" s="244"/>
      <c r="AJ74" s="244"/>
      <c r="AK74" s="244"/>
      <c r="AL74" s="244"/>
      <c r="AM74" s="244"/>
      <c r="AN74" s="244"/>
      <c r="AO74" s="244"/>
      <c r="AP74" s="244"/>
      <c r="AQ74" s="244"/>
      <c r="AR74" s="244"/>
      <c r="AS74" s="244"/>
      <c r="AT74" s="244"/>
      <c r="AU74" s="244"/>
      <c r="AV74" s="244"/>
      <c r="AW74" s="248" t="s">
        <v>1036</v>
      </c>
    </row>
    <row r="75" spans="1:49" s="9" customFormat="1" x14ac:dyDescent="0.25">
      <c r="A75" s="233" t="s">
        <v>1769</v>
      </c>
      <c r="B75" s="9">
        <v>4</v>
      </c>
      <c r="C75" s="9">
        <v>14</v>
      </c>
      <c r="D75" s="9">
        <v>6.5</v>
      </c>
      <c r="E75" s="9">
        <f t="shared" si="10"/>
        <v>1</v>
      </c>
      <c r="F75" s="9">
        <f t="shared" si="11"/>
        <v>9</v>
      </c>
      <c r="G75" s="263"/>
      <c r="H75" s="244" t="s">
        <v>225</v>
      </c>
      <c r="I75" s="244" t="s">
        <v>225</v>
      </c>
      <c r="J75" s="244" t="s">
        <v>225</v>
      </c>
      <c r="K75" s="244" t="s">
        <v>225</v>
      </c>
      <c r="L75" s="244" t="s">
        <v>225</v>
      </c>
      <c r="M75" s="244"/>
      <c r="N75" s="244" t="s">
        <v>225</v>
      </c>
      <c r="O75" s="244" t="s">
        <v>225</v>
      </c>
      <c r="P75" s="244" t="s">
        <v>225</v>
      </c>
      <c r="Q75" s="244" t="s">
        <v>225</v>
      </c>
      <c r="R75" s="244" t="s">
        <v>225</v>
      </c>
      <c r="S75" s="244" t="s">
        <v>225</v>
      </c>
      <c r="T75" s="244" t="s">
        <v>225</v>
      </c>
      <c r="U75" s="244" t="s">
        <v>225</v>
      </c>
      <c r="V75" s="244" t="s">
        <v>225</v>
      </c>
      <c r="W75" s="244" t="s">
        <v>225</v>
      </c>
      <c r="X75" s="244" t="s">
        <v>225</v>
      </c>
      <c r="Y75" s="244" t="s">
        <v>225</v>
      </c>
      <c r="Z75" s="244" t="s">
        <v>225</v>
      </c>
      <c r="AA75" s="244" t="s">
        <v>225</v>
      </c>
      <c r="AB75" s="244"/>
      <c r="AC75" s="244"/>
      <c r="AD75" s="244"/>
      <c r="AE75" s="244"/>
      <c r="AF75" s="244"/>
      <c r="AG75" s="244"/>
      <c r="AH75" s="244"/>
      <c r="AI75" s="244"/>
      <c r="AJ75" s="244"/>
      <c r="AK75" s="244"/>
      <c r="AL75" s="244"/>
      <c r="AM75" s="244"/>
      <c r="AN75" s="244"/>
      <c r="AO75" s="244"/>
      <c r="AP75" s="244"/>
      <c r="AQ75" s="244"/>
      <c r="AR75" s="244"/>
      <c r="AS75" s="244"/>
      <c r="AT75" s="244"/>
      <c r="AU75" s="244"/>
      <c r="AV75" s="244"/>
      <c r="AW75" s="248"/>
    </row>
    <row r="76" spans="1:49" s="9" customFormat="1" x14ac:dyDescent="0.25">
      <c r="A76" s="233" t="s">
        <v>579</v>
      </c>
      <c r="B76" s="9">
        <v>4</v>
      </c>
      <c r="C76" s="9">
        <v>14</v>
      </c>
      <c r="D76" s="9">
        <v>7</v>
      </c>
      <c r="E76" s="9">
        <f t="shared" si="10"/>
        <v>1</v>
      </c>
      <c r="F76" s="9">
        <f t="shared" si="11"/>
        <v>9</v>
      </c>
      <c r="G76" s="263"/>
      <c r="H76" s="244" t="s">
        <v>225</v>
      </c>
      <c r="I76" s="244" t="s">
        <v>225</v>
      </c>
      <c r="J76" s="244" t="s">
        <v>225</v>
      </c>
      <c r="K76" s="244" t="s">
        <v>225</v>
      </c>
      <c r="L76" s="244" t="s">
        <v>225</v>
      </c>
      <c r="M76" s="244" t="s">
        <v>225</v>
      </c>
      <c r="N76" s="244"/>
      <c r="O76" s="244" t="s">
        <v>225</v>
      </c>
      <c r="P76" s="244" t="s">
        <v>225</v>
      </c>
      <c r="Q76" s="244" t="s">
        <v>225</v>
      </c>
      <c r="R76" s="244" t="s">
        <v>225</v>
      </c>
      <c r="S76" s="244" t="s">
        <v>225</v>
      </c>
      <c r="T76" s="244" t="s">
        <v>225</v>
      </c>
      <c r="U76" s="244" t="s">
        <v>225</v>
      </c>
      <c r="V76" s="244" t="s">
        <v>225</v>
      </c>
      <c r="W76" s="244" t="s">
        <v>225</v>
      </c>
      <c r="X76" s="244" t="s">
        <v>225</v>
      </c>
      <c r="Y76" s="244" t="s">
        <v>225</v>
      </c>
      <c r="Z76" s="244" t="s">
        <v>225</v>
      </c>
      <c r="AA76" s="244" t="s">
        <v>225</v>
      </c>
      <c r="AB76" s="244"/>
      <c r="AC76" s="244"/>
      <c r="AD76" s="244"/>
      <c r="AE76" s="244"/>
      <c r="AF76" s="244"/>
      <c r="AG76" s="244"/>
      <c r="AH76" s="244"/>
      <c r="AI76" s="244"/>
      <c r="AJ76" s="244"/>
      <c r="AK76" s="244"/>
      <c r="AL76" s="244"/>
      <c r="AM76" s="244"/>
      <c r="AN76" s="244"/>
      <c r="AO76" s="244"/>
      <c r="AP76" s="244"/>
      <c r="AQ76" s="244"/>
      <c r="AR76" s="244"/>
      <c r="AS76" s="244"/>
      <c r="AT76" s="244"/>
      <c r="AU76" s="244"/>
      <c r="AV76" s="244"/>
      <c r="AW76" s="248" t="s">
        <v>1036</v>
      </c>
    </row>
    <row r="77" spans="1:49" s="9" customFormat="1" x14ac:dyDescent="0.25">
      <c r="A77" s="233" t="s">
        <v>1770</v>
      </c>
      <c r="B77" s="9">
        <v>4</v>
      </c>
      <c r="C77" s="9">
        <v>14</v>
      </c>
      <c r="D77" s="9">
        <v>7.5</v>
      </c>
      <c r="E77" s="9">
        <f t="shared" si="10"/>
        <v>1</v>
      </c>
      <c r="F77" s="9">
        <f t="shared" si="11"/>
        <v>9</v>
      </c>
      <c r="G77" s="263"/>
      <c r="H77" s="244" t="s">
        <v>225</v>
      </c>
      <c r="I77" s="244" t="s">
        <v>225</v>
      </c>
      <c r="J77" s="244" t="s">
        <v>225</v>
      </c>
      <c r="K77" s="244" t="s">
        <v>225</v>
      </c>
      <c r="L77" s="244" t="s">
        <v>225</v>
      </c>
      <c r="M77" s="244" t="s">
        <v>225</v>
      </c>
      <c r="N77" s="244" t="s">
        <v>225</v>
      </c>
      <c r="O77" s="244"/>
      <c r="P77" s="244" t="s">
        <v>225</v>
      </c>
      <c r="Q77" s="244" t="s">
        <v>225</v>
      </c>
      <c r="R77" s="244" t="s">
        <v>225</v>
      </c>
      <c r="S77" s="244" t="s">
        <v>225</v>
      </c>
      <c r="T77" s="244" t="s">
        <v>225</v>
      </c>
      <c r="U77" s="244" t="s">
        <v>225</v>
      </c>
      <c r="V77" s="244" t="s">
        <v>225</v>
      </c>
      <c r="W77" s="244" t="s">
        <v>225</v>
      </c>
      <c r="X77" s="244" t="s">
        <v>225</v>
      </c>
      <c r="Y77" s="244" t="s">
        <v>225</v>
      </c>
      <c r="Z77" s="244" t="s">
        <v>225</v>
      </c>
      <c r="AA77" s="244" t="s">
        <v>225</v>
      </c>
      <c r="AB77" s="244"/>
      <c r="AC77" s="244"/>
      <c r="AD77" s="244"/>
      <c r="AE77" s="244"/>
      <c r="AF77" s="244"/>
      <c r="AG77" s="244"/>
      <c r="AH77" s="244"/>
      <c r="AI77" s="244"/>
      <c r="AJ77" s="244"/>
      <c r="AK77" s="244"/>
      <c r="AL77" s="244"/>
      <c r="AM77" s="244"/>
      <c r="AN77" s="244"/>
      <c r="AO77" s="244"/>
      <c r="AP77" s="244"/>
      <c r="AQ77" s="244"/>
      <c r="AR77" s="244"/>
      <c r="AS77" s="244"/>
      <c r="AT77" s="244"/>
      <c r="AU77" s="244"/>
      <c r="AV77" s="244"/>
      <c r="AW77" s="248"/>
    </row>
    <row r="78" spans="1:49" s="9" customFormat="1" x14ac:dyDescent="0.25">
      <c r="A78" s="233" t="s">
        <v>580</v>
      </c>
      <c r="B78" s="9">
        <v>4</v>
      </c>
      <c r="C78" s="9">
        <v>14</v>
      </c>
      <c r="D78" s="9">
        <v>8</v>
      </c>
      <c r="E78" s="9">
        <f t="shared" si="10"/>
        <v>1</v>
      </c>
      <c r="F78" s="9">
        <f t="shared" si="11"/>
        <v>9</v>
      </c>
      <c r="G78" s="263"/>
      <c r="H78" s="244" t="s">
        <v>225</v>
      </c>
      <c r="I78" s="244" t="s">
        <v>225</v>
      </c>
      <c r="J78" s="244" t="s">
        <v>225</v>
      </c>
      <c r="K78" s="244" t="s">
        <v>225</v>
      </c>
      <c r="L78" s="244" t="s">
        <v>225</v>
      </c>
      <c r="M78" s="244" t="s">
        <v>225</v>
      </c>
      <c r="N78" s="244" t="s">
        <v>225</v>
      </c>
      <c r="O78" s="244" t="s">
        <v>225</v>
      </c>
      <c r="P78" s="244"/>
      <c r="Q78" s="244" t="s">
        <v>225</v>
      </c>
      <c r="R78" s="244" t="s">
        <v>225</v>
      </c>
      <c r="S78" s="244" t="s">
        <v>225</v>
      </c>
      <c r="T78" s="244" t="s">
        <v>225</v>
      </c>
      <c r="U78" s="244" t="s">
        <v>225</v>
      </c>
      <c r="V78" s="244" t="s">
        <v>225</v>
      </c>
      <c r="W78" s="244" t="s">
        <v>225</v>
      </c>
      <c r="X78" s="244" t="s">
        <v>225</v>
      </c>
      <c r="Y78" s="244" t="s">
        <v>225</v>
      </c>
      <c r="Z78" s="244" t="s">
        <v>225</v>
      </c>
      <c r="AA78" s="244" t="s">
        <v>225</v>
      </c>
      <c r="AB78" s="244"/>
      <c r="AC78" s="244"/>
      <c r="AD78" s="244"/>
      <c r="AE78" s="244"/>
      <c r="AF78" s="244"/>
      <c r="AG78" s="244"/>
      <c r="AH78" s="244"/>
      <c r="AI78" s="244"/>
      <c r="AJ78" s="244"/>
      <c r="AK78" s="244"/>
      <c r="AL78" s="244"/>
      <c r="AM78" s="244"/>
      <c r="AN78" s="244"/>
      <c r="AO78" s="244"/>
      <c r="AP78" s="244"/>
      <c r="AQ78" s="244"/>
      <c r="AR78" s="244"/>
      <c r="AS78" s="244"/>
      <c r="AT78" s="244"/>
      <c r="AU78" s="244"/>
      <c r="AV78" s="244"/>
      <c r="AW78" s="248" t="s">
        <v>1036</v>
      </c>
    </row>
    <row r="79" spans="1:49" s="9" customFormat="1" x14ac:dyDescent="0.25">
      <c r="A79" s="233" t="s">
        <v>1754</v>
      </c>
      <c r="B79" s="9">
        <v>4</v>
      </c>
      <c r="C79" s="9">
        <v>14</v>
      </c>
      <c r="D79" s="9">
        <v>8.5</v>
      </c>
      <c r="E79" s="9">
        <f t="shared" si="10"/>
        <v>1</v>
      </c>
      <c r="F79" s="9">
        <f t="shared" si="11"/>
        <v>9</v>
      </c>
      <c r="G79" s="263"/>
      <c r="H79" s="244" t="s">
        <v>225</v>
      </c>
      <c r="I79" s="244" t="s">
        <v>225</v>
      </c>
      <c r="J79" s="244" t="s">
        <v>225</v>
      </c>
      <c r="K79" s="244" t="s">
        <v>225</v>
      </c>
      <c r="L79" s="244" t="s">
        <v>225</v>
      </c>
      <c r="M79" s="244" t="s">
        <v>225</v>
      </c>
      <c r="N79" s="244" t="s">
        <v>225</v>
      </c>
      <c r="O79" s="244" t="s">
        <v>225</v>
      </c>
      <c r="P79" s="244" t="s">
        <v>225</v>
      </c>
      <c r="Q79" s="244"/>
      <c r="R79" s="244" t="s">
        <v>225</v>
      </c>
      <c r="S79" s="244" t="s">
        <v>225</v>
      </c>
      <c r="T79" s="244" t="s">
        <v>225</v>
      </c>
      <c r="U79" s="244" t="s">
        <v>225</v>
      </c>
      <c r="V79" s="244" t="s">
        <v>225</v>
      </c>
      <c r="W79" s="244" t="s">
        <v>225</v>
      </c>
      <c r="X79" s="244" t="s">
        <v>225</v>
      </c>
      <c r="Y79" s="244" t="s">
        <v>225</v>
      </c>
      <c r="Z79" s="244" t="s">
        <v>225</v>
      </c>
      <c r="AA79" s="244" t="s">
        <v>225</v>
      </c>
      <c r="AB79" s="244"/>
      <c r="AC79" s="244"/>
      <c r="AD79" s="244"/>
      <c r="AE79" s="244"/>
      <c r="AF79" s="244"/>
      <c r="AG79" s="244"/>
      <c r="AH79" s="244"/>
      <c r="AI79" s="244"/>
      <c r="AJ79" s="244"/>
      <c r="AK79" s="244"/>
      <c r="AL79" s="244"/>
      <c r="AM79" s="244"/>
      <c r="AN79" s="244"/>
      <c r="AO79" s="244"/>
      <c r="AP79" s="244"/>
      <c r="AQ79" s="244"/>
      <c r="AR79" s="244"/>
      <c r="AS79" s="244"/>
      <c r="AT79" s="244"/>
      <c r="AU79" s="244"/>
      <c r="AV79" s="244"/>
      <c r="AW79" s="248"/>
    </row>
    <row r="80" spans="1:49" s="9" customFormat="1" x14ac:dyDescent="0.25">
      <c r="A80" s="233" t="s">
        <v>581</v>
      </c>
      <c r="B80" s="9">
        <v>4</v>
      </c>
      <c r="C80" s="9">
        <v>14</v>
      </c>
      <c r="D80" s="9">
        <v>9</v>
      </c>
      <c r="E80" s="9">
        <f t="shared" si="10"/>
        <v>1</v>
      </c>
      <c r="F80" s="9">
        <f t="shared" si="11"/>
        <v>9</v>
      </c>
      <c r="G80" s="263"/>
      <c r="H80" s="244" t="s">
        <v>225</v>
      </c>
      <c r="I80" s="244" t="s">
        <v>225</v>
      </c>
      <c r="J80" s="244" t="s">
        <v>225</v>
      </c>
      <c r="K80" s="244" t="s">
        <v>225</v>
      </c>
      <c r="L80" s="244" t="s">
        <v>225</v>
      </c>
      <c r="M80" s="244" t="s">
        <v>225</v>
      </c>
      <c r="N80" s="244" t="s">
        <v>225</v>
      </c>
      <c r="O80" s="244" t="s">
        <v>225</v>
      </c>
      <c r="P80" s="244" t="s">
        <v>225</v>
      </c>
      <c r="Q80" s="244" t="s">
        <v>225</v>
      </c>
      <c r="R80" s="244"/>
      <c r="S80" s="244" t="s">
        <v>225</v>
      </c>
      <c r="T80" s="244" t="s">
        <v>225</v>
      </c>
      <c r="U80" s="244" t="s">
        <v>225</v>
      </c>
      <c r="V80" s="244" t="s">
        <v>225</v>
      </c>
      <c r="W80" s="244" t="s">
        <v>225</v>
      </c>
      <c r="X80" s="244" t="s">
        <v>225</v>
      </c>
      <c r="Y80" s="244" t="s">
        <v>225</v>
      </c>
      <c r="Z80" s="244" t="s">
        <v>225</v>
      </c>
      <c r="AA80" s="244" t="s">
        <v>225</v>
      </c>
      <c r="AB80" s="244"/>
      <c r="AC80" s="244"/>
      <c r="AD80" s="244"/>
      <c r="AE80" s="244"/>
      <c r="AF80" s="244"/>
      <c r="AG80" s="244"/>
      <c r="AH80" s="244"/>
      <c r="AI80" s="244"/>
      <c r="AJ80" s="244"/>
      <c r="AK80" s="244"/>
      <c r="AL80" s="244"/>
      <c r="AM80" s="244"/>
      <c r="AN80" s="244"/>
      <c r="AO80" s="244"/>
      <c r="AP80" s="244"/>
      <c r="AQ80" s="244"/>
      <c r="AR80" s="244"/>
      <c r="AS80" s="244"/>
      <c r="AT80" s="244"/>
      <c r="AU80" s="244"/>
      <c r="AV80" s="244"/>
      <c r="AW80" s="248" t="s">
        <v>1036</v>
      </c>
    </row>
    <row r="81" spans="1:49" s="9" customFormat="1" x14ac:dyDescent="0.25">
      <c r="A81" s="233" t="s">
        <v>1771</v>
      </c>
      <c r="B81" s="9">
        <v>4</v>
      </c>
      <c r="C81" s="9">
        <v>14</v>
      </c>
      <c r="D81" s="9">
        <v>9.5</v>
      </c>
      <c r="E81" s="9">
        <f t="shared" si="10"/>
        <v>1</v>
      </c>
      <c r="F81" s="9">
        <f t="shared" si="11"/>
        <v>9</v>
      </c>
      <c r="G81" s="263"/>
      <c r="H81" s="244" t="s">
        <v>225</v>
      </c>
      <c r="I81" s="244" t="s">
        <v>225</v>
      </c>
      <c r="J81" s="244" t="s">
        <v>225</v>
      </c>
      <c r="K81" s="244" t="s">
        <v>225</v>
      </c>
      <c r="L81" s="244" t="s">
        <v>225</v>
      </c>
      <c r="M81" s="244" t="s">
        <v>225</v>
      </c>
      <c r="N81" s="244" t="s">
        <v>225</v>
      </c>
      <c r="O81" s="244" t="s">
        <v>225</v>
      </c>
      <c r="P81" s="244" t="s">
        <v>225</v>
      </c>
      <c r="Q81" s="244" t="s">
        <v>225</v>
      </c>
      <c r="R81" s="244" t="s">
        <v>225</v>
      </c>
      <c r="S81" s="244"/>
      <c r="T81" s="244" t="s">
        <v>225</v>
      </c>
      <c r="U81" s="244" t="s">
        <v>225</v>
      </c>
      <c r="V81" s="244" t="s">
        <v>225</v>
      </c>
      <c r="W81" s="244" t="s">
        <v>225</v>
      </c>
      <c r="X81" s="244" t="s">
        <v>225</v>
      </c>
      <c r="Y81" s="244" t="s">
        <v>225</v>
      </c>
      <c r="Z81" s="244" t="s">
        <v>225</v>
      </c>
      <c r="AA81" s="244" t="s">
        <v>225</v>
      </c>
      <c r="AB81" s="244"/>
      <c r="AC81" s="244"/>
      <c r="AD81" s="244"/>
      <c r="AE81" s="244"/>
      <c r="AF81" s="244"/>
      <c r="AG81" s="244"/>
      <c r="AH81" s="244"/>
      <c r="AI81" s="244"/>
      <c r="AJ81" s="244"/>
      <c r="AK81" s="244"/>
      <c r="AL81" s="244"/>
      <c r="AM81" s="244"/>
      <c r="AN81" s="244"/>
      <c r="AO81" s="244"/>
      <c r="AP81" s="244"/>
      <c r="AQ81" s="244"/>
      <c r="AR81" s="244"/>
      <c r="AS81" s="244"/>
      <c r="AT81" s="244"/>
      <c r="AU81" s="244"/>
      <c r="AV81" s="244"/>
      <c r="AW81" s="248"/>
    </row>
    <row r="82" spans="1:49" s="9" customFormat="1" x14ac:dyDescent="0.25">
      <c r="A82" s="233" t="s">
        <v>582</v>
      </c>
      <c r="B82" s="9">
        <v>4</v>
      </c>
      <c r="C82" s="9">
        <v>14</v>
      </c>
      <c r="D82" s="9">
        <v>10</v>
      </c>
      <c r="E82" s="9">
        <f t="shared" si="10"/>
        <v>1</v>
      </c>
      <c r="F82" s="9">
        <f t="shared" si="11"/>
        <v>9</v>
      </c>
      <c r="G82" s="263"/>
      <c r="H82" s="244" t="s">
        <v>225</v>
      </c>
      <c r="I82" s="244" t="s">
        <v>225</v>
      </c>
      <c r="J82" s="244" t="s">
        <v>225</v>
      </c>
      <c r="K82" s="244" t="s">
        <v>225</v>
      </c>
      <c r="L82" s="244" t="s">
        <v>225</v>
      </c>
      <c r="M82" s="244" t="s">
        <v>225</v>
      </c>
      <c r="N82" s="244" t="s">
        <v>225</v>
      </c>
      <c r="O82" s="244" t="s">
        <v>225</v>
      </c>
      <c r="P82" s="244" t="s">
        <v>225</v>
      </c>
      <c r="Q82" s="244" t="s">
        <v>225</v>
      </c>
      <c r="R82" s="244" t="s">
        <v>225</v>
      </c>
      <c r="S82" s="244" t="s">
        <v>225</v>
      </c>
      <c r="T82" s="244"/>
      <c r="U82" s="244" t="s">
        <v>225</v>
      </c>
      <c r="V82" s="244" t="s">
        <v>225</v>
      </c>
      <c r="W82" s="244" t="s">
        <v>225</v>
      </c>
      <c r="X82" s="244" t="s">
        <v>225</v>
      </c>
      <c r="Y82" s="244" t="s">
        <v>225</v>
      </c>
      <c r="Z82" s="244" t="s">
        <v>225</v>
      </c>
      <c r="AA82" s="244" t="s">
        <v>225</v>
      </c>
      <c r="AB82" s="244"/>
      <c r="AC82" s="244"/>
      <c r="AD82" s="244"/>
      <c r="AE82" s="244"/>
      <c r="AF82" s="244"/>
      <c r="AG82" s="244"/>
      <c r="AH82" s="244"/>
      <c r="AI82" s="244"/>
      <c r="AJ82" s="244"/>
      <c r="AK82" s="244"/>
      <c r="AL82" s="244"/>
      <c r="AM82" s="244"/>
      <c r="AN82" s="244"/>
      <c r="AO82" s="244"/>
      <c r="AP82" s="244"/>
      <c r="AQ82" s="244"/>
      <c r="AR82" s="244"/>
      <c r="AS82" s="244"/>
      <c r="AT82" s="244"/>
      <c r="AU82" s="244"/>
      <c r="AV82" s="244"/>
      <c r="AW82" s="248" t="s">
        <v>1036</v>
      </c>
    </row>
    <row r="83" spans="1:49" s="9" customFormat="1" x14ac:dyDescent="0.25">
      <c r="A83" s="233" t="s">
        <v>1772</v>
      </c>
      <c r="B83" s="9">
        <v>4</v>
      </c>
      <c r="C83" s="9">
        <v>14</v>
      </c>
      <c r="D83" s="9">
        <v>10.5</v>
      </c>
      <c r="E83" s="9">
        <f t="shared" si="10"/>
        <v>1</v>
      </c>
      <c r="F83" s="9">
        <f t="shared" si="11"/>
        <v>9</v>
      </c>
      <c r="G83" s="263"/>
      <c r="H83" s="244" t="s">
        <v>225</v>
      </c>
      <c r="I83" s="244" t="s">
        <v>225</v>
      </c>
      <c r="J83" s="244" t="s">
        <v>225</v>
      </c>
      <c r="K83" s="244" t="s">
        <v>225</v>
      </c>
      <c r="L83" s="244" t="s">
        <v>225</v>
      </c>
      <c r="M83" s="244" t="s">
        <v>225</v>
      </c>
      <c r="N83" s="244" t="s">
        <v>225</v>
      </c>
      <c r="O83" s="244" t="s">
        <v>225</v>
      </c>
      <c r="P83" s="244" t="s">
        <v>225</v>
      </c>
      <c r="Q83" s="244" t="s">
        <v>225</v>
      </c>
      <c r="R83" s="244" t="s">
        <v>225</v>
      </c>
      <c r="S83" s="244" t="s">
        <v>225</v>
      </c>
      <c r="T83" s="244" t="s">
        <v>225</v>
      </c>
      <c r="U83" s="244"/>
      <c r="V83" s="244" t="s">
        <v>225</v>
      </c>
      <c r="W83" s="244" t="s">
        <v>225</v>
      </c>
      <c r="X83" s="244" t="s">
        <v>225</v>
      </c>
      <c r="Y83" s="244" t="s">
        <v>225</v>
      </c>
      <c r="Z83" s="244" t="s">
        <v>225</v>
      </c>
      <c r="AA83" s="244" t="s">
        <v>225</v>
      </c>
      <c r="AB83" s="244"/>
      <c r="AC83" s="244"/>
      <c r="AD83" s="244"/>
      <c r="AE83" s="244"/>
      <c r="AF83" s="244"/>
      <c r="AG83" s="244"/>
      <c r="AH83" s="244"/>
      <c r="AI83" s="244"/>
      <c r="AJ83" s="244"/>
      <c r="AK83" s="244"/>
      <c r="AL83" s="244"/>
      <c r="AM83" s="244"/>
      <c r="AN83" s="244"/>
      <c r="AO83" s="244"/>
      <c r="AP83" s="244"/>
      <c r="AQ83" s="244"/>
      <c r="AR83" s="244"/>
      <c r="AS83" s="244"/>
      <c r="AT83" s="244"/>
      <c r="AU83" s="244"/>
      <c r="AV83" s="244"/>
      <c r="AW83" s="248"/>
    </row>
    <row r="84" spans="1:49" s="9" customFormat="1" x14ac:dyDescent="0.25">
      <c r="A84" s="233" t="s">
        <v>583</v>
      </c>
      <c r="B84" s="9">
        <v>4</v>
      </c>
      <c r="C84" s="9">
        <v>14</v>
      </c>
      <c r="D84" s="9">
        <v>11</v>
      </c>
      <c r="E84" s="9">
        <f t="shared" si="10"/>
        <v>1</v>
      </c>
      <c r="F84" s="9">
        <f t="shared" si="11"/>
        <v>9</v>
      </c>
      <c r="G84" s="263"/>
      <c r="H84" s="244" t="s">
        <v>225</v>
      </c>
      <c r="I84" s="244" t="s">
        <v>225</v>
      </c>
      <c r="J84" s="244" t="s">
        <v>225</v>
      </c>
      <c r="K84" s="244" t="s">
        <v>225</v>
      </c>
      <c r="L84" s="244" t="s">
        <v>225</v>
      </c>
      <c r="M84" s="244" t="s">
        <v>225</v>
      </c>
      <c r="N84" s="244" t="s">
        <v>225</v>
      </c>
      <c r="O84" s="244" t="s">
        <v>225</v>
      </c>
      <c r="P84" s="244" t="s">
        <v>225</v>
      </c>
      <c r="Q84" s="244" t="s">
        <v>225</v>
      </c>
      <c r="R84" s="244" t="s">
        <v>225</v>
      </c>
      <c r="S84" s="244" t="s">
        <v>225</v>
      </c>
      <c r="T84" s="244" t="s">
        <v>225</v>
      </c>
      <c r="U84" s="244" t="s">
        <v>225</v>
      </c>
      <c r="V84" s="244"/>
      <c r="W84" s="244" t="s">
        <v>225</v>
      </c>
      <c r="X84" s="244" t="s">
        <v>225</v>
      </c>
      <c r="Y84" s="244" t="s">
        <v>225</v>
      </c>
      <c r="Z84" s="244" t="s">
        <v>225</v>
      </c>
      <c r="AA84" s="244" t="s">
        <v>225</v>
      </c>
      <c r="AB84" s="244"/>
      <c r="AC84" s="244"/>
      <c r="AD84" s="244"/>
      <c r="AE84" s="244"/>
      <c r="AF84" s="244"/>
      <c r="AG84" s="244"/>
      <c r="AH84" s="244"/>
      <c r="AI84" s="244"/>
      <c r="AJ84" s="244"/>
      <c r="AK84" s="244"/>
      <c r="AL84" s="244"/>
      <c r="AM84" s="244"/>
      <c r="AN84" s="244"/>
      <c r="AO84" s="244"/>
      <c r="AP84" s="244"/>
      <c r="AQ84" s="244"/>
      <c r="AR84" s="244"/>
      <c r="AS84" s="244"/>
      <c r="AT84" s="244"/>
      <c r="AU84" s="244"/>
      <c r="AV84" s="244"/>
      <c r="AW84" s="248" t="s">
        <v>1036</v>
      </c>
    </row>
    <row r="85" spans="1:49" s="9" customFormat="1" x14ac:dyDescent="0.25">
      <c r="A85" s="233" t="s">
        <v>1773</v>
      </c>
      <c r="B85" s="9">
        <v>4</v>
      </c>
      <c r="C85" s="9">
        <v>14</v>
      </c>
      <c r="D85" s="9">
        <v>11.5</v>
      </c>
      <c r="E85" s="9">
        <f t="shared" si="10"/>
        <v>1</v>
      </c>
      <c r="F85" s="9">
        <f t="shared" si="11"/>
        <v>9</v>
      </c>
      <c r="G85" s="263"/>
      <c r="H85" s="244" t="s">
        <v>225</v>
      </c>
      <c r="I85" s="244" t="s">
        <v>225</v>
      </c>
      <c r="J85" s="244" t="s">
        <v>225</v>
      </c>
      <c r="K85" s="244" t="s">
        <v>225</v>
      </c>
      <c r="L85" s="244" t="s">
        <v>225</v>
      </c>
      <c r="M85" s="244" t="s">
        <v>225</v>
      </c>
      <c r="N85" s="244" t="s">
        <v>225</v>
      </c>
      <c r="O85" s="244" t="s">
        <v>225</v>
      </c>
      <c r="P85" s="244" t="s">
        <v>225</v>
      </c>
      <c r="Q85" s="244" t="s">
        <v>225</v>
      </c>
      <c r="R85" s="244" t="s">
        <v>225</v>
      </c>
      <c r="S85" s="244" t="s">
        <v>225</v>
      </c>
      <c r="T85" s="244" t="s">
        <v>225</v>
      </c>
      <c r="U85" s="244" t="s">
        <v>225</v>
      </c>
      <c r="V85" s="244" t="s">
        <v>225</v>
      </c>
      <c r="W85" s="244"/>
      <c r="X85" s="244" t="s">
        <v>225</v>
      </c>
      <c r="Y85" s="244" t="s">
        <v>225</v>
      </c>
      <c r="Z85" s="244" t="s">
        <v>225</v>
      </c>
      <c r="AA85" s="244" t="s">
        <v>225</v>
      </c>
      <c r="AB85" s="244"/>
      <c r="AC85" s="244"/>
      <c r="AD85" s="244"/>
      <c r="AE85" s="244"/>
      <c r="AF85" s="244"/>
      <c r="AG85" s="244"/>
      <c r="AH85" s="244"/>
      <c r="AI85" s="244"/>
      <c r="AJ85" s="244"/>
      <c r="AK85" s="244"/>
      <c r="AL85" s="244"/>
      <c r="AM85" s="244"/>
      <c r="AN85" s="244"/>
      <c r="AO85" s="244"/>
      <c r="AP85" s="244"/>
      <c r="AQ85" s="244"/>
      <c r="AR85" s="244"/>
      <c r="AS85" s="244"/>
      <c r="AT85" s="244"/>
      <c r="AU85" s="244"/>
      <c r="AV85" s="244"/>
      <c r="AW85" s="248"/>
    </row>
    <row r="86" spans="1:49" s="9" customFormat="1" x14ac:dyDescent="0.25">
      <c r="A86" s="233" t="s">
        <v>584</v>
      </c>
      <c r="B86" s="9">
        <v>4</v>
      </c>
      <c r="C86" s="9">
        <v>14</v>
      </c>
      <c r="D86" s="9">
        <v>12</v>
      </c>
      <c r="E86" s="9">
        <f t="shared" si="10"/>
        <v>1</v>
      </c>
      <c r="F86" s="9">
        <f t="shared" si="11"/>
        <v>9</v>
      </c>
      <c r="G86" s="263"/>
      <c r="H86" s="244" t="s">
        <v>225</v>
      </c>
      <c r="I86" s="244" t="s">
        <v>225</v>
      </c>
      <c r="J86" s="244" t="s">
        <v>225</v>
      </c>
      <c r="K86" s="244" t="s">
        <v>225</v>
      </c>
      <c r="L86" s="244" t="s">
        <v>225</v>
      </c>
      <c r="M86" s="244" t="s">
        <v>225</v>
      </c>
      <c r="N86" s="244" t="s">
        <v>225</v>
      </c>
      <c r="O86" s="244" t="s">
        <v>225</v>
      </c>
      <c r="P86" s="244" t="s">
        <v>225</v>
      </c>
      <c r="Q86" s="244" t="s">
        <v>225</v>
      </c>
      <c r="R86" s="244" t="s">
        <v>225</v>
      </c>
      <c r="S86" s="244" t="s">
        <v>225</v>
      </c>
      <c r="T86" s="244" t="s">
        <v>225</v>
      </c>
      <c r="U86" s="244" t="s">
        <v>225</v>
      </c>
      <c r="V86" s="244" t="s">
        <v>225</v>
      </c>
      <c r="W86" s="244" t="s">
        <v>225</v>
      </c>
      <c r="X86" s="244"/>
      <c r="Y86" s="244" t="s">
        <v>225</v>
      </c>
      <c r="Z86" s="244" t="s">
        <v>225</v>
      </c>
      <c r="AA86" s="244" t="s">
        <v>225</v>
      </c>
      <c r="AB86" s="244"/>
      <c r="AC86" s="244"/>
      <c r="AD86" s="244"/>
      <c r="AE86" s="244"/>
      <c r="AF86" s="244"/>
      <c r="AG86" s="244"/>
      <c r="AH86" s="244"/>
      <c r="AI86" s="244"/>
      <c r="AJ86" s="244"/>
      <c r="AK86" s="244"/>
      <c r="AL86" s="244"/>
      <c r="AM86" s="244"/>
      <c r="AN86" s="244"/>
      <c r="AO86" s="244"/>
      <c r="AP86" s="244"/>
      <c r="AQ86" s="244"/>
      <c r="AR86" s="244"/>
      <c r="AS86" s="244"/>
      <c r="AT86" s="244"/>
      <c r="AU86" s="244"/>
      <c r="AV86" s="244"/>
      <c r="AW86" s="248" t="s">
        <v>1036</v>
      </c>
    </row>
    <row r="87" spans="1:49" s="9" customFormat="1" x14ac:dyDescent="0.25">
      <c r="A87" s="233" t="s">
        <v>1774</v>
      </c>
      <c r="B87" s="9">
        <v>4</v>
      </c>
      <c r="C87" s="9">
        <v>14</v>
      </c>
      <c r="D87" s="9">
        <v>12.5</v>
      </c>
      <c r="E87" s="9">
        <f t="shared" si="10"/>
        <v>1</v>
      </c>
      <c r="F87" s="9">
        <f t="shared" si="11"/>
        <v>9</v>
      </c>
      <c r="G87" s="263"/>
      <c r="H87" s="244" t="s">
        <v>225</v>
      </c>
      <c r="I87" s="244" t="s">
        <v>225</v>
      </c>
      <c r="J87" s="244" t="s">
        <v>225</v>
      </c>
      <c r="K87" s="244" t="s">
        <v>225</v>
      </c>
      <c r="L87" s="244" t="s">
        <v>225</v>
      </c>
      <c r="M87" s="244" t="s">
        <v>225</v>
      </c>
      <c r="N87" s="244" t="s">
        <v>225</v>
      </c>
      <c r="O87" s="244" t="s">
        <v>225</v>
      </c>
      <c r="P87" s="244" t="s">
        <v>225</v>
      </c>
      <c r="Q87" s="244" t="s">
        <v>225</v>
      </c>
      <c r="R87" s="244" t="s">
        <v>225</v>
      </c>
      <c r="S87" s="244" t="s">
        <v>225</v>
      </c>
      <c r="T87" s="244" t="s">
        <v>225</v>
      </c>
      <c r="U87" s="244" t="s">
        <v>225</v>
      </c>
      <c r="V87" s="244" t="s">
        <v>225</v>
      </c>
      <c r="W87" s="244" t="s">
        <v>225</v>
      </c>
      <c r="X87" s="244" t="s">
        <v>225</v>
      </c>
      <c r="Y87" s="244"/>
      <c r="Z87" s="244" t="s">
        <v>225</v>
      </c>
      <c r="AA87" s="244" t="s">
        <v>225</v>
      </c>
      <c r="AB87" s="244"/>
      <c r="AC87" s="244"/>
      <c r="AD87" s="244"/>
      <c r="AE87" s="244"/>
      <c r="AF87" s="244"/>
      <c r="AG87" s="244"/>
      <c r="AH87" s="244"/>
      <c r="AI87" s="244"/>
      <c r="AJ87" s="244"/>
      <c r="AK87" s="244"/>
      <c r="AL87" s="244"/>
      <c r="AM87" s="244"/>
      <c r="AN87" s="244"/>
      <c r="AO87" s="244"/>
      <c r="AP87" s="244"/>
      <c r="AQ87" s="244"/>
      <c r="AR87" s="244"/>
      <c r="AS87" s="244"/>
      <c r="AT87" s="244"/>
      <c r="AU87" s="244"/>
      <c r="AV87" s="244"/>
      <c r="AW87" s="248"/>
    </row>
    <row r="88" spans="1:49" s="9" customFormat="1" x14ac:dyDescent="0.25">
      <c r="A88" s="233" t="s">
        <v>585</v>
      </c>
      <c r="B88" s="9">
        <v>4</v>
      </c>
      <c r="C88" s="9">
        <v>14</v>
      </c>
      <c r="D88" s="9">
        <v>13</v>
      </c>
      <c r="E88" s="9">
        <f t="shared" si="10"/>
        <v>1</v>
      </c>
      <c r="F88" s="9">
        <f t="shared" si="11"/>
        <v>9</v>
      </c>
      <c r="G88" s="263"/>
      <c r="H88" s="244" t="s">
        <v>225</v>
      </c>
      <c r="I88" s="244" t="s">
        <v>225</v>
      </c>
      <c r="J88" s="244" t="s">
        <v>225</v>
      </c>
      <c r="K88" s="244" t="s">
        <v>225</v>
      </c>
      <c r="L88" s="244" t="s">
        <v>225</v>
      </c>
      <c r="M88" s="244" t="s">
        <v>225</v>
      </c>
      <c r="N88" s="244" t="s">
        <v>225</v>
      </c>
      <c r="O88" s="244" t="s">
        <v>225</v>
      </c>
      <c r="P88" s="244" t="s">
        <v>225</v>
      </c>
      <c r="Q88" s="244" t="s">
        <v>225</v>
      </c>
      <c r="R88" s="244" t="s">
        <v>225</v>
      </c>
      <c r="S88" s="244" t="s">
        <v>225</v>
      </c>
      <c r="T88" s="244" t="s">
        <v>225</v>
      </c>
      <c r="U88" s="244" t="s">
        <v>225</v>
      </c>
      <c r="V88" s="244" t="s">
        <v>225</v>
      </c>
      <c r="W88" s="244" t="s">
        <v>225</v>
      </c>
      <c r="X88" s="244" t="s">
        <v>225</v>
      </c>
      <c r="Y88" s="244" t="s">
        <v>225</v>
      </c>
      <c r="Z88" s="244"/>
      <c r="AA88" s="244" t="s">
        <v>225</v>
      </c>
      <c r="AB88" s="244"/>
      <c r="AC88" s="244"/>
      <c r="AD88" s="244"/>
      <c r="AE88" s="244"/>
      <c r="AF88" s="244"/>
      <c r="AG88" s="244"/>
      <c r="AH88" s="244"/>
      <c r="AI88" s="244"/>
      <c r="AJ88" s="244"/>
      <c r="AK88" s="244"/>
      <c r="AL88" s="244"/>
      <c r="AM88" s="244"/>
      <c r="AN88" s="244"/>
      <c r="AO88" s="244"/>
      <c r="AP88" s="244"/>
      <c r="AQ88" s="244"/>
      <c r="AR88" s="244"/>
      <c r="AS88" s="244"/>
      <c r="AT88" s="244"/>
      <c r="AU88" s="244"/>
      <c r="AV88" s="244"/>
      <c r="AW88" s="248" t="s">
        <v>1036</v>
      </c>
    </row>
    <row r="89" spans="1:49" s="9" customFormat="1" x14ac:dyDescent="0.25">
      <c r="A89" s="233" t="s">
        <v>1775</v>
      </c>
      <c r="B89" s="9">
        <v>4</v>
      </c>
      <c r="C89" s="9">
        <v>14</v>
      </c>
      <c r="D89" s="9">
        <v>13.5</v>
      </c>
      <c r="E89" s="9">
        <f t="shared" si="10"/>
        <v>1</v>
      </c>
      <c r="F89" s="9">
        <f t="shared" si="11"/>
        <v>9</v>
      </c>
      <c r="G89" s="263"/>
      <c r="H89" s="244" t="s">
        <v>225</v>
      </c>
      <c r="I89" s="244" t="s">
        <v>225</v>
      </c>
      <c r="J89" s="244" t="s">
        <v>225</v>
      </c>
      <c r="K89" s="244" t="s">
        <v>225</v>
      </c>
      <c r="L89" s="244" t="s">
        <v>225</v>
      </c>
      <c r="M89" s="244" t="s">
        <v>225</v>
      </c>
      <c r="N89" s="244" t="s">
        <v>225</v>
      </c>
      <c r="O89" s="244" t="s">
        <v>225</v>
      </c>
      <c r="P89" s="244" t="s">
        <v>225</v>
      </c>
      <c r="Q89" s="244" t="s">
        <v>225</v>
      </c>
      <c r="R89" s="244" t="s">
        <v>225</v>
      </c>
      <c r="S89" s="244" t="s">
        <v>225</v>
      </c>
      <c r="T89" s="244" t="s">
        <v>225</v>
      </c>
      <c r="U89" s="244" t="s">
        <v>225</v>
      </c>
      <c r="V89" s="244" t="s">
        <v>225</v>
      </c>
      <c r="W89" s="244" t="s">
        <v>225</v>
      </c>
      <c r="X89" s="244" t="s">
        <v>225</v>
      </c>
      <c r="Y89" s="244" t="s">
        <v>225</v>
      </c>
      <c r="Z89" s="244" t="s">
        <v>225</v>
      </c>
      <c r="AA89" s="244"/>
      <c r="AB89" s="244"/>
      <c r="AC89" s="244"/>
      <c r="AD89" s="244"/>
      <c r="AE89" s="244"/>
      <c r="AF89" s="244"/>
      <c r="AG89" s="244"/>
      <c r="AH89" s="244"/>
      <c r="AI89" s="244"/>
      <c r="AJ89" s="244"/>
      <c r="AK89" s="244"/>
      <c r="AL89" s="244"/>
      <c r="AM89" s="244"/>
      <c r="AN89" s="244"/>
      <c r="AO89" s="244"/>
      <c r="AP89" s="244"/>
      <c r="AQ89" s="244"/>
      <c r="AR89" s="244"/>
      <c r="AS89" s="244"/>
      <c r="AT89" s="244"/>
      <c r="AU89" s="244"/>
      <c r="AV89" s="244"/>
      <c r="AW89" s="248"/>
    </row>
    <row r="90" spans="1:49" x14ac:dyDescent="0.25">
      <c r="A90" s="233" t="s">
        <v>337</v>
      </c>
      <c r="B90" s="9">
        <v>4</v>
      </c>
      <c r="C90">
        <v>15</v>
      </c>
      <c r="E90" s="9">
        <f t="shared" si="0"/>
        <v>1</v>
      </c>
      <c r="F90" s="9">
        <f t="shared" ref="F90:F728" si="12">C90-B90-E90</f>
        <v>10</v>
      </c>
      <c r="H90" s="244" t="s">
        <v>225</v>
      </c>
      <c r="I90" s="244" t="s">
        <v>225</v>
      </c>
      <c r="J90" s="244" t="s">
        <v>225</v>
      </c>
      <c r="K90" s="244" t="s">
        <v>225</v>
      </c>
      <c r="L90" s="244" t="s">
        <v>225</v>
      </c>
      <c r="M90" s="244" t="s">
        <v>225</v>
      </c>
      <c r="N90" s="244" t="s">
        <v>225</v>
      </c>
      <c r="O90" s="244" t="s">
        <v>225</v>
      </c>
      <c r="P90" s="244" t="s">
        <v>225</v>
      </c>
      <c r="Q90" s="244" t="s">
        <v>225</v>
      </c>
      <c r="R90" s="244" t="s">
        <v>225</v>
      </c>
      <c r="S90" s="244" t="s">
        <v>225</v>
      </c>
      <c r="T90" s="244" t="s">
        <v>225</v>
      </c>
      <c r="U90" s="244" t="s">
        <v>225</v>
      </c>
      <c r="V90" s="244" t="s">
        <v>225</v>
      </c>
      <c r="W90" s="244" t="s">
        <v>225</v>
      </c>
      <c r="X90" s="244" t="s">
        <v>225</v>
      </c>
      <c r="Y90" s="244" t="s">
        <v>225</v>
      </c>
      <c r="Z90" s="244" t="s">
        <v>225</v>
      </c>
      <c r="AA90" s="244" t="s">
        <v>225</v>
      </c>
      <c r="AB90" s="244" t="s">
        <v>225</v>
      </c>
      <c r="AC90" s="244" t="s">
        <v>225</v>
      </c>
      <c r="AD90" s="244"/>
      <c r="AE90" s="244"/>
      <c r="AF90" s="244"/>
      <c r="AG90" s="244"/>
      <c r="AH90" s="244"/>
      <c r="AI90" s="244"/>
      <c r="AJ90" s="244"/>
      <c r="AK90" s="244"/>
      <c r="AL90" s="244"/>
      <c r="AM90" s="244"/>
      <c r="AN90" s="244"/>
      <c r="AO90" s="244"/>
      <c r="AP90" s="244"/>
      <c r="AQ90" s="244"/>
      <c r="AR90" s="244"/>
      <c r="AS90" s="244"/>
      <c r="AT90" s="244"/>
      <c r="AU90" s="244"/>
      <c r="AV90" s="244"/>
      <c r="AW90" s="248" t="s">
        <v>1036</v>
      </c>
    </row>
    <row r="91" spans="1:49" s="9" customFormat="1" x14ac:dyDescent="0.25">
      <c r="A91" s="233" t="s">
        <v>1776</v>
      </c>
      <c r="B91" s="9">
        <v>4</v>
      </c>
      <c r="C91" s="9">
        <v>15</v>
      </c>
      <c r="D91" s="9">
        <v>4.5</v>
      </c>
      <c r="E91" s="9">
        <f t="shared" ref="E91:E111" si="13">IF((C91-B91)&gt;=9,1,IF((C91-B91)&gt;=7,0.5,IF((C91-B91)&gt;=5.5,0.25,0)))</f>
        <v>1</v>
      </c>
      <c r="F91" s="9">
        <f t="shared" ref="F91:F111" si="14">C91-B91-E91</f>
        <v>10</v>
      </c>
      <c r="G91" s="263"/>
      <c r="H91" s="244" t="s">
        <v>225</v>
      </c>
      <c r="I91" s="244"/>
      <c r="J91" s="244" t="s">
        <v>225</v>
      </c>
      <c r="K91" s="244" t="s">
        <v>225</v>
      </c>
      <c r="L91" s="244" t="s">
        <v>225</v>
      </c>
      <c r="M91" s="244" t="s">
        <v>225</v>
      </c>
      <c r="N91" s="244" t="s">
        <v>225</v>
      </c>
      <c r="O91" s="244" t="s">
        <v>225</v>
      </c>
      <c r="P91" s="244" t="s">
        <v>225</v>
      </c>
      <c r="Q91" s="244" t="s">
        <v>225</v>
      </c>
      <c r="R91" s="244" t="s">
        <v>225</v>
      </c>
      <c r="S91" s="244" t="s">
        <v>225</v>
      </c>
      <c r="T91" s="244" t="s">
        <v>225</v>
      </c>
      <c r="U91" s="244" t="s">
        <v>225</v>
      </c>
      <c r="V91" s="244" t="s">
        <v>225</v>
      </c>
      <c r="W91" s="244" t="s">
        <v>225</v>
      </c>
      <c r="X91" s="244" t="s">
        <v>225</v>
      </c>
      <c r="Y91" s="244" t="s">
        <v>225</v>
      </c>
      <c r="Z91" s="244" t="s">
        <v>225</v>
      </c>
      <c r="AA91" s="244" t="s">
        <v>225</v>
      </c>
      <c r="AB91" s="244" t="s">
        <v>225</v>
      </c>
      <c r="AC91" s="244" t="s">
        <v>225</v>
      </c>
      <c r="AD91" s="244"/>
      <c r="AE91" s="244"/>
      <c r="AF91" s="244"/>
      <c r="AG91" s="244"/>
      <c r="AH91" s="244"/>
      <c r="AI91" s="244"/>
      <c r="AJ91" s="244"/>
      <c r="AK91" s="244"/>
      <c r="AL91" s="244"/>
      <c r="AM91" s="244"/>
      <c r="AN91" s="244"/>
      <c r="AO91" s="244"/>
      <c r="AP91" s="244"/>
      <c r="AQ91" s="244"/>
      <c r="AR91" s="244"/>
      <c r="AS91" s="244"/>
      <c r="AT91" s="244"/>
      <c r="AU91" s="244"/>
      <c r="AV91" s="244"/>
      <c r="AW91" s="248"/>
    </row>
    <row r="92" spans="1:49" s="9" customFormat="1" x14ac:dyDescent="0.25">
      <c r="A92" s="233" t="s">
        <v>586</v>
      </c>
      <c r="B92" s="9">
        <v>4</v>
      </c>
      <c r="C92" s="9">
        <v>15</v>
      </c>
      <c r="D92" s="9">
        <v>5</v>
      </c>
      <c r="E92" s="9">
        <f t="shared" si="13"/>
        <v>1</v>
      </c>
      <c r="F92" s="9">
        <f t="shared" si="14"/>
        <v>10</v>
      </c>
      <c r="G92" s="263"/>
      <c r="H92" s="244" t="s">
        <v>225</v>
      </c>
      <c r="I92" s="244" t="s">
        <v>225</v>
      </c>
      <c r="J92" s="244"/>
      <c r="K92" s="244" t="s">
        <v>225</v>
      </c>
      <c r="L92" s="244" t="s">
        <v>225</v>
      </c>
      <c r="M92" s="244" t="s">
        <v>225</v>
      </c>
      <c r="N92" s="244" t="s">
        <v>225</v>
      </c>
      <c r="O92" s="244" t="s">
        <v>225</v>
      </c>
      <c r="P92" s="244" t="s">
        <v>225</v>
      </c>
      <c r="Q92" s="244" t="s">
        <v>225</v>
      </c>
      <c r="R92" s="244" t="s">
        <v>225</v>
      </c>
      <c r="S92" s="244" t="s">
        <v>225</v>
      </c>
      <c r="T92" s="244" t="s">
        <v>225</v>
      </c>
      <c r="U92" s="244" t="s">
        <v>225</v>
      </c>
      <c r="V92" s="244" t="s">
        <v>225</v>
      </c>
      <c r="W92" s="244" t="s">
        <v>225</v>
      </c>
      <c r="X92" s="244" t="s">
        <v>225</v>
      </c>
      <c r="Y92" s="244" t="s">
        <v>225</v>
      </c>
      <c r="Z92" s="244" t="s">
        <v>225</v>
      </c>
      <c r="AA92" s="244" t="s">
        <v>225</v>
      </c>
      <c r="AB92" s="244" t="s">
        <v>225</v>
      </c>
      <c r="AC92" s="244" t="s">
        <v>225</v>
      </c>
      <c r="AD92" s="244"/>
      <c r="AE92" s="244"/>
      <c r="AF92" s="244"/>
      <c r="AG92" s="244"/>
      <c r="AH92" s="244"/>
      <c r="AI92" s="244"/>
      <c r="AJ92" s="244"/>
      <c r="AK92" s="244"/>
      <c r="AL92" s="244"/>
      <c r="AM92" s="244"/>
      <c r="AN92" s="244"/>
      <c r="AO92" s="244"/>
      <c r="AP92" s="244"/>
      <c r="AQ92" s="244"/>
      <c r="AR92" s="244"/>
      <c r="AS92" s="244"/>
      <c r="AT92" s="244"/>
      <c r="AU92" s="244"/>
      <c r="AV92" s="244"/>
      <c r="AW92" s="248" t="s">
        <v>1036</v>
      </c>
    </row>
    <row r="93" spans="1:49" s="9" customFormat="1" x14ac:dyDescent="0.25">
      <c r="A93" s="233" t="s">
        <v>1777</v>
      </c>
      <c r="B93" s="9">
        <v>4</v>
      </c>
      <c r="C93" s="9">
        <v>15</v>
      </c>
      <c r="D93" s="9">
        <v>5.5</v>
      </c>
      <c r="E93" s="9">
        <f t="shared" si="13"/>
        <v>1</v>
      </c>
      <c r="F93" s="9">
        <f t="shared" si="14"/>
        <v>10</v>
      </c>
      <c r="G93" s="263"/>
      <c r="H93" s="244" t="s">
        <v>225</v>
      </c>
      <c r="I93" s="244" t="s">
        <v>225</v>
      </c>
      <c r="J93" s="244" t="s">
        <v>225</v>
      </c>
      <c r="K93" s="244"/>
      <c r="L93" s="244" t="s">
        <v>225</v>
      </c>
      <c r="M93" s="244" t="s">
        <v>225</v>
      </c>
      <c r="N93" s="244" t="s">
        <v>225</v>
      </c>
      <c r="O93" s="244" t="s">
        <v>225</v>
      </c>
      <c r="P93" s="244" t="s">
        <v>225</v>
      </c>
      <c r="Q93" s="244" t="s">
        <v>225</v>
      </c>
      <c r="R93" s="244" t="s">
        <v>225</v>
      </c>
      <c r="S93" s="244" t="s">
        <v>225</v>
      </c>
      <c r="T93" s="244" t="s">
        <v>225</v>
      </c>
      <c r="U93" s="244" t="s">
        <v>225</v>
      </c>
      <c r="V93" s="244" t="s">
        <v>225</v>
      </c>
      <c r="W93" s="244" t="s">
        <v>225</v>
      </c>
      <c r="X93" s="244" t="s">
        <v>225</v>
      </c>
      <c r="Y93" s="244" t="s">
        <v>225</v>
      </c>
      <c r="Z93" s="244" t="s">
        <v>225</v>
      </c>
      <c r="AA93" s="244" t="s">
        <v>225</v>
      </c>
      <c r="AB93" s="244" t="s">
        <v>225</v>
      </c>
      <c r="AC93" s="244" t="s">
        <v>225</v>
      </c>
      <c r="AD93" s="244"/>
      <c r="AE93" s="244"/>
      <c r="AF93" s="244"/>
      <c r="AG93" s="244"/>
      <c r="AH93" s="244"/>
      <c r="AI93" s="244"/>
      <c r="AJ93" s="244"/>
      <c r="AK93" s="244"/>
      <c r="AL93" s="244"/>
      <c r="AM93" s="244"/>
      <c r="AN93" s="244"/>
      <c r="AO93" s="244"/>
      <c r="AP93" s="244"/>
      <c r="AQ93" s="244"/>
      <c r="AR93" s="244"/>
      <c r="AS93" s="244"/>
      <c r="AT93" s="244"/>
      <c r="AU93" s="244"/>
      <c r="AV93" s="244"/>
      <c r="AW93" s="248"/>
    </row>
    <row r="94" spans="1:49" s="9" customFormat="1" x14ac:dyDescent="0.25">
      <c r="A94" s="233" t="s">
        <v>587</v>
      </c>
      <c r="B94" s="9">
        <v>4</v>
      </c>
      <c r="C94" s="9">
        <v>15</v>
      </c>
      <c r="D94" s="9">
        <v>6</v>
      </c>
      <c r="E94" s="9">
        <f t="shared" si="13"/>
        <v>1</v>
      </c>
      <c r="F94" s="9">
        <f t="shared" si="14"/>
        <v>10</v>
      </c>
      <c r="G94" s="263"/>
      <c r="H94" s="244" t="s">
        <v>225</v>
      </c>
      <c r="I94" s="244" t="s">
        <v>225</v>
      </c>
      <c r="J94" s="244" t="s">
        <v>225</v>
      </c>
      <c r="K94" s="244" t="s">
        <v>225</v>
      </c>
      <c r="L94" s="244"/>
      <c r="M94" s="244" t="s">
        <v>225</v>
      </c>
      <c r="N94" s="244" t="s">
        <v>225</v>
      </c>
      <c r="O94" s="244" t="s">
        <v>225</v>
      </c>
      <c r="P94" s="244" t="s">
        <v>225</v>
      </c>
      <c r="Q94" s="244" t="s">
        <v>225</v>
      </c>
      <c r="R94" s="244" t="s">
        <v>225</v>
      </c>
      <c r="S94" s="244" t="s">
        <v>225</v>
      </c>
      <c r="T94" s="244" t="s">
        <v>225</v>
      </c>
      <c r="U94" s="244" t="s">
        <v>225</v>
      </c>
      <c r="V94" s="244" t="s">
        <v>225</v>
      </c>
      <c r="W94" s="244" t="s">
        <v>225</v>
      </c>
      <c r="X94" s="244" t="s">
        <v>225</v>
      </c>
      <c r="Y94" s="244" t="s">
        <v>225</v>
      </c>
      <c r="Z94" s="244" t="s">
        <v>225</v>
      </c>
      <c r="AA94" s="244" t="s">
        <v>225</v>
      </c>
      <c r="AB94" s="244" t="s">
        <v>225</v>
      </c>
      <c r="AC94" s="244" t="s">
        <v>225</v>
      </c>
      <c r="AD94" s="244"/>
      <c r="AE94" s="244"/>
      <c r="AF94" s="244"/>
      <c r="AG94" s="244"/>
      <c r="AH94" s="244"/>
      <c r="AI94" s="244"/>
      <c r="AJ94" s="244"/>
      <c r="AK94" s="244"/>
      <c r="AL94" s="244"/>
      <c r="AM94" s="244"/>
      <c r="AN94" s="244"/>
      <c r="AO94" s="244"/>
      <c r="AP94" s="244"/>
      <c r="AQ94" s="244"/>
      <c r="AR94" s="244"/>
      <c r="AS94" s="244"/>
      <c r="AT94" s="244"/>
      <c r="AU94" s="244"/>
      <c r="AV94" s="244"/>
      <c r="AW94" s="248" t="s">
        <v>1036</v>
      </c>
    </row>
    <row r="95" spans="1:49" s="9" customFormat="1" x14ac:dyDescent="0.25">
      <c r="A95" s="233" t="s">
        <v>1778</v>
      </c>
      <c r="B95" s="9">
        <v>4</v>
      </c>
      <c r="C95" s="9">
        <v>15</v>
      </c>
      <c r="D95" s="9">
        <v>6.5</v>
      </c>
      <c r="E95" s="9">
        <f t="shared" si="13"/>
        <v>1</v>
      </c>
      <c r="F95" s="9">
        <f t="shared" si="14"/>
        <v>10</v>
      </c>
      <c r="G95" s="263"/>
      <c r="H95" s="244" t="s">
        <v>225</v>
      </c>
      <c r="I95" s="244" t="s">
        <v>225</v>
      </c>
      <c r="J95" s="244" t="s">
        <v>225</v>
      </c>
      <c r="K95" s="244" t="s">
        <v>225</v>
      </c>
      <c r="L95" s="244" t="s">
        <v>225</v>
      </c>
      <c r="M95" s="244"/>
      <c r="N95" s="244" t="s">
        <v>225</v>
      </c>
      <c r="O95" s="244" t="s">
        <v>225</v>
      </c>
      <c r="P95" s="244" t="s">
        <v>225</v>
      </c>
      <c r="Q95" s="244" t="s">
        <v>225</v>
      </c>
      <c r="R95" s="244" t="s">
        <v>225</v>
      </c>
      <c r="S95" s="244" t="s">
        <v>225</v>
      </c>
      <c r="T95" s="244" t="s">
        <v>225</v>
      </c>
      <c r="U95" s="244" t="s">
        <v>225</v>
      </c>
      <c r="V95" s="244" t="s">
        <v>225</v>
      </c>
      <c r="W95" s="244" t="s">
        <v>225</v>
      </c>
      <c r="X95" s="244" t="s">
        <v>225</v>
      </c>
      <c r="Y95" s="244" t="s">
        <v>225</v>
      </c>
      <c r="Z95" s="244" t="s">
        <v>225</v>
      </c>
      <c r="AA95" s="244" t="s">
        <v>225</v>
      </c>
      <c r="AB95" s="244" t="s">
        <v>225</v>
      </c>
      <c r="AC95" s="244" t="s">
        <v>225</v>
      </c>
      <c r="AD95" s="244"/>
      <c r="AE95" s="244"/>
      <c r="AF95" s="244"/>
      <c r="AG95" s="244"/>
      <c r="AH95" s="244"/>
      <c r="AI95" s="244"/>
      <c r="AJ95" s="244"/>
      <c r="AK95" s="244"/>
      <c r="AL95" s="244"/>
      <c r="AM95" s="244"/>
      <c r="AN95" s="244"/>
      <c r="AO95" s="244"/>
      <c r="AP95" s="244"/>
      <c r="AQ95" s="244"/>
      <c r="AR95" s="244"/>
      <c r="AS95" s="244"/>
      <c r="AT95" s="244"/>
      <c r="AU95" s="244"/>
      <c r="AV95" s="244"/>
      <c r="AW95" s="248"/>
    </row>
    <row r="96" spans="1:49" s="9" customFormat="1" x14ac:dyDescent="0.25">
      <c r="A96" s="233" t="s">
        <v>588</v>
      </c>
      <c r="B96" s="9">
        <v>4</v>
      </c>
      <c r="C96" s="9">
        <v>15</v>
      </c>
      <c r="D96" s="9">
        <v>7</v>
      </c>
      <c r="E96" s="9">
        <f t="shared" si="13"/>
        <v>1</v>
      </c>
      <c r="F96" s="9">
        <f t="shared" si="14"/>
        <v>10</v>
      </c>
      <c r="G96" s="263"/>
      <c r="H96" s="244" t="s">
        <v>225</v>
      </c>
      <c r="I96" s="244" t="s">
        <v>225</v>
      </c>
      <c r="J96" s="244" t="s">
        <v>225</v>
      </c>
      <c r="K96" s="244" t="s">
        <v>225</v>
      </c>
      <c r="L96" s="244" t="s">
        <v>225</v>
      </c>
      <c r="M96" s="244" t="s">
        <v>225</v>
      </c>
      <c r="N96" s="244"/>
      <c r="O96" s="244" t="s">
        <v>225</v>
      </c>
      <c r="P96" s="244" t="s">
        <v>225</v>
      </c>
      <c r="Q96" s="244" t="s">
        <v>225</v>
      </c>
      <c r="R96" s="244" t="s">
        <v>225</v>
      </c>
      <c r="S96" s="244" t="s">
        <v>225</v>
      </c>
      <c r="T96" s="244" t="s">
        <v>225</v>
      </c>
      <c r="U96" s="244" t="s">
        <v>225</v>
      </c>
      <c r="V96" s="244" t="s">
        <v>225</v>
      </c>
      <c r="W96" s="244" t="s">
        <v>225</v>
      </c>
      <c r="X96" s="244" t="s">
        <v>225</v>
      </c>
      <c r="Y96" s="244" t="s">
        <v>225</v>
      </c>
      <c r="Z96" s="244" t="s">
        <v>225</v>
      </c>
      <c r="AA96" s="244" t="s">
        <v>225</v>
      </c>
      <c r="AB96" s="244" t="s">
        <v>225</v>
      </c>
      <c r="AC96" s="244" t="s">
        <v>225</v>
      </c>
      <c r="AD96" s="244"/>
      <c r="AE96" s="244"/>
      <c r="AF96" s="244"/>
      <c r="AG96" s="244"/>
      <c r="AH96" s="244"/>
      <c r="AI96" s="244"/>
      <c r="AJ96" s="244"/>
      <c r="AK96" s="244"/>
      <c r="AL96" s="244"/>
      <c r="AM96" s="244"/>
      <c r="AN96" s="244"/>
      <c r="AO96" s="244"/>
      <c r="AP96" s="244"/>
      <c r="AQ96" s="244"/>
      <c r="AR96" s="244"/>
      <c r="AS96" s="244"/>
      <c r="AT96" s="244"/>
      <c r="AU96" s="244"/>
      <c r="AV96" s="244"/>
      <c r="AW96" s="248" t="s">
        <v>1036</v>
      </c>
    </row>
    <row r="97" spans="1:49" s="9" customFormat="1" x14ac:dyDescent="0.25">
      <c r="A97" s="233" t="s">
        <v>1779</v>
      </c>
      <c r="B97" s="9">
        <v>4</v>
      </c>
      <c r="C97" s="9">
        <v>15</v>
      </c>
      <c r="D97" s="9">
        <v>7.5</v>
      </c>
      <c r="E97" s="9">
        <f t="shared" si="13"/>
        <v>1</v>
      </c>
      <c r="F97" s="9">
        <f t="shared" si="14"/>
        <v>10</v>
      </c>
      <c r="G97" s="263"/>
      <c r="H97" s="244" t="s">
        <v>225</v>
      </c>
      <c r="I97" s="244" t="s">
        <v>225</v>
      </c>
      <c r="J97" s="244" t="s">
        <v>225</v>
      </c>
      <c r="K97" s="244" t="s">
        <v>225</v>
      </c>
      <c r="L97" s="244" t="s">
        <v>225</v>
      </c>
      <c r="M97" s="244" t="s">
        <v>225</v>
      </c>
      <c r="N97" s="244" t="s">
        <v>225</v>
      </c>
      <c r="O97" s="244"/>
      <c r="P97" s="244" t="s">
        <v>225</v>
      </c>
      <c r="Q97" s="244" t="s">
        <v>225</v>
      </c>
      <c r="R97" s="244" t="s">
        <v>225</v>
      </c>
      <c r="S97" s="244" t="s">
        <v>225</v>
      </c>
      <c r="T97" s="244" t="s">
        <v>225</v>
      </c>
      <c r="U97" s="244" t="s">
        <v>225</v>
      </c>
      <c r="V97" s="244" t="s">
        <v>225</v>
      </c>
      <c r="W97" s="244" t="s">
        <v>225</v>
      </c>
      <c r="X97" s="244" t="s">
        <v>225</v>
      </c>
      <c r="Y97" s="244" t="s">
        <v>225</v>
      </c>
      <c r="Z97" s="244" t="s">
        <v>225</v>
      </c>
      <c r="AA97" s="244" t="s">
        <v>225</v>
      </c>
      <c r="AB97" s="244" t="s">
        <v>225</v>
      </c>
      <c r="AC97" s="244" t="s">
        <v>225</v>
      </c>
      <c r="AD97" s="244"/>
      <c r="AE97" s="244"/>
      <c r="AF97" s="244"/>
      <c r="AG97" s="244"/>
      <c r="AH97" s="244"/>
      <c r="AI97" s="244"/>
      <c r="AJ97" s="244"/>
      <c r="AK97" s="244"/>
      <c r="AL97" s="244"/>
      <c r="AM97" s="244"/>
      <c r="AN97" s="244"/>
      <c r="AO97" s="244"/>
      <c r="AP97" s="244"/>
      <c r="AQ97" s="244"/>
      <c r="AR97" s="244"/>
      <c r="AS97" s="244"/>
      <c r="AT97" s="244"/>
      <c r="AU97" s="244"/>
      <c r="AV97" s="244"/>
      <c r="AW97" s="248"/>
    </row>
    <row r="98" spans="1:49" s="9" customFormat="1" x14ac:dyDescent="0.25">
      <c r="A98" s="233" t="s">
        <v>589</v>
      </c>
      <c r="B98" s="9">
        <v>4</v>
      </c>
      <c r="C98" s="9">
        <v>15</v>
      </c>
      <c r="D98" s="9">
        <v>8</v>
      </c>
      <c r="E98" s="9">
        <f t="shared" si="13"/>
        <v>1</v>
      </c>
      <c r="F98" s="9">
        <f t="shared" si="14"/>
        <v>10</v>
      </c>
      <c r="G98" s="263"/>
      <c r="H98" s="244" t="s">
        <v>225</v>
      </c>
      <c r="I98" s="244" t="s">
        <v>225</v>
      </c>
      <c r="J98" s="244" t="s">
        <v>225</v>
      </c>
      <c r="K98" s="244" t="s">
        <v>225</v>
      </c>
      <c r="L98" s="244" t="s">
        <v>225</v>
      </c>
      <c r="M98" s="244" t="s">
        <v>225</v>
      </c>
      <c r="N98" s="244" t="s">
        <v>225</v>
      </c>
      <c r="O98" s="244" t="s">
        <v>225</v>
      </c>
      <c r="P98" s="244"/>
      <c r="Q98" s="244" t="s">
        <v>225</v>
      </c>
      <c r="R98" s="244" t="s">
        <v>225</v>
      </c>
      <c r="S98" s="244" t="s">
        <v>225</v>
      </c>
      <c r="T98" s="244" t="s">
        <v>225</v>
      </c>
      <c r="U98" s="244" t="s">
        <v>225</v>
      </c>
      <c r="V98" s="244" t="s">
        <v>225</v>
      </c>
      <c r="W98" s="244" t="s">
        <v>225</v>
      </c>
      <c r="X98" s="244" t="s">
        <v>225</v>
      </c>
      <c r="Y98" s="244" t="s">
        <v>225</v>
      </c>
      <c r="Z98" s="244" t="s">
        <v>225</v>
      </c>
      <c r="AA98" s="244" t="s">
        <v>225</v>
      </c>
      <c r="AB98" s="244" t="s">
        <v>225</v>
      </c>
      <c r="AC98" s="244" t="s">
        <v>225</v>
      </c>
      <c r="AD98" s="244"/>
      <c r="AE98" s="244"/>
      <c r="AF98" s="244"/>
      <c r="AG98" s="244"/>
      <c r="AH98" s="244"/>
      <c r="AI98" s="244"/>
      <c r="AJ98" s="244"/>
      <c r="AK98" s="244"/>
      <c r="AL98" s="244"/>
      <c r="AM98" s="244"/>
      <c r="AN98" s="244"/>
      <c r="AO98" s="244"/>
      <c r="AP98" s="244"/>
      <c r="AQ98" s="244"/>
      <c r="AR98" s="244"/>
      <c r="AS98" s="244"/>
      <c r="AT98" s="244"/>
      <c r="AU98" s="244"/>
      <c r="AV98" s="244"/>
      <c r="AW98" s="248" t="s">
        <v>1036</v>
      </c>
    </row>
    <row r="99" spans="1:49" s="9" customFormat="1" x14ac:dyDescent="0.25">
      <c r="A99" s="233" t="s">
        <v>1780</v>
      </c>
      <c r="B99" s="9">
        <v>4</v>
      </c>
      <c r="C99" s="9">
        <v>15</v>
      </c>
      <c r="D99" s="9">
        <v>8.5</v>
      </c>
      <c r="E99" s="9">
        <f t="shared" si="13"/>
        <v>1</v>
      </c>
      <c r="F99" s="9">
        <f t="shared" si="14"/>
        <v>10</v>
      </c>
      <c r="G99" s="263"/>
      <c r="H99" s="244" t="s">
        <v>225</v>
      </c>
      <c r="I99" s="244" t="s">
        <v>225</v>
      </c>
      <c r="J99" s="244" t="s">
        <v>225</v>
      </c>
      <c r="K99" s="244" t="s">
        <v>225</v>
      </c>
      <c r="L99" s="244" t="s">
        <v>225</v>
      </c>
      <c r="M99" s="244" t="s">
        <v>225</v>
      </c>
      <c r="N99" s="244" t="s">
        <v>225</v>
      </c>
      <c r="O99" s="244" t="s">
        <v>225</v>
      </c>
      <c r="P99" s="244" t="s">
        <v>225</v>
      </c>
      <c r="Q99" s="244"/>
      <c r="R99" s="244" t="s">
        <v>225</v>
      </c>
      <c r="S99" s="244" t="s">
        <v>225</v>
      </c>
      <c r="T99" s="244" t="s">
        <v>225</v>
      </c>
      <c r="U99" s="244" t="s">
        <v>225</v>
      </c>
      <c r="V99" s="244" t="s">
        <v>225</v>
      </c>
      <c r="W99" s="244" t="s">
        <v>225</v>
      </c>
      <c r="X99" s="244" t="s">
        <v>225</v>
      </c>
      <c r="Y99" s="244" t="s">
        <v>225</v>
      </c>
      <c r="Z99" s="244" t="s">
        <v>225</v>
      </c>
      <c r="AA99" s="244" t="s">
        <v>225</v>
      </c>
      <c r="AB99" s="244" t="s">
        <v>225</v>
      </c>
      <c r="AC99" s="244" t="s">
        <v>225</v>
      </c>
      <c r="AD99" s="244"/>
      <c r="AE99" s="244"/>
      <c r="AF99" s="244"/>
      <c r="AG99" s="244"/>
      <c r="AH99" s="244"/>
      <c r="AI99" s="244"/>
      <c r="AJ99" s="244"/>
      <c r="AK99" s="244"/>
      <c r="AL99" s="244"/>
      <c r="AM99" s="244"/>
      <c r="AN99" s="244"/>
      <c r="AO99" s="244"/>
      <c r="AP99" s="244"/>
      <c r="AQ99" s="244"/>
      <c r="AR99" s="244"/>
      <c r="AS99" s="244"/>
      <c r="AT99" s="244"/>
      <c r="AU99" s="244"/>
      <c r="AV99" s="244"/>
      <c r="AW99" s="248"/>
    </row>
    <row r="100" spans="1:49" s="9" customFormat="1" x14ac:dyDescent="0.25">
      <c r="A100" s="233" t="s">
        <v>590</v>
      </c>
      <c r="B100" s="9">
        <v>4</v>
      </c>
      <c r="C100" s="9">
        <v>15</v>
      </c>
      <c r="D100" s="9">
        <v>9</v>
      </c>
      <c r="E100" s="9">
        <f t="shared" si="13"/>
        <v>1</v>
      </c>
      <c r="F100" s="9">
        <f t="shared" si="14"/>
        <v>10</v>
      </c>
      <c r="G100" s="263"/>
      <c r="H100" s="244" t="s">
        <v>225</v>
      </c>
      <c r="I100" s="244" t="s">
        <v>225</v>
      </c>
      <c r="J100" s="244" t="s">
        <v>225</v>
      </c>
      <c r="K100" s="244" t="s">
        <v>225</v>
      </c>
      <c r="L100" s="244" t="s">
        <v>225</v>
      </c>
      <c r="M100" s="244" t="s">
        <v>225</v>
      </c>
      <c r="N100" s="244" t="s">
        <v>225</v>
      </c>
      <c r="O100" s="244" t="s">
        <v>225</v>
      </c>
      <c r="P100" s="244" t="s">
        <v>225</v>
      </c>
      <c r="Q100" s="244" t="s">
        <v>225</v>
      </c>
      <c r="R100" s="244"/>
      <c r="S100" s="244" t="s">
        <v>225</v>
      </c>
      <c r="T100" s="244" t="s">
        <v>225</v>
      </c>
      <c r="U100" s="244" t="s">
        <v>225</v>
      </c>
      <c r="V100" s="244" t="s">
        <v>225</v>
      </c>
      <c r="W100" s="244" t="s">
        <v>225</v>
      </c>
      <c r="X100" s="244" t="s">
        <v>225</v>
      </c>
      <c r="Y100" s="244" t="s">
        <v>225</v>
      </c>
      <c r="Z100" s="244" t="s">
        <v>225</v>
      </c>
      <c r="AA100" s="244" t="s">
        <v>225</v>
      </c>
      <c r="AB100" s="244" t="s">
        <v>225</v>
      </c>
      <c r="AC100" s="244" t="s">
        <v>225</v>
      </c>
      <c r="AD100" s="244"/>
      <c r="AE100" s="244"/>
      <c r="AF100" s="244"/>
      <c r="AG100" s="244"/>
      <c r="AH100" s="244"/>
      <c r="AI100" s="244"/>
      <c r="AJ100" s="244"/>
      <c r="AK100" s="244"/>
      <c r="AL100" s="244"/>
      <c r="AM100" s="244"/>
      <c r="AN100" s="244"/>
      <c r="AO100" s="244"/>
      <c r="AP100" s="244"/>
      <c r="AQ100" s="244"/>
      <c r="AR100" s="244"/>
      <c r="AS100" s="244"/>
      <c r="AT100" s="244"/>
      <c r="AU100" s="244"/>
      <c r="AV100" s="244"/>
      <c r="AW100" s="248" t="s">
        <v>1036</v>
      </c>
    </row>
    <row r="101" spans="1:49" s="9" customFormat="1" x14ac:dyDescent="0.25">
      <c r="A101" s="233" t="s">
        <v>1781</v>
      </c>
      <c r="B101" s="9">
        <v>4</v>
      </c>
      <c r="C101" s="9">
        <v>15</v>
      </c>
      <c r="D101" s="9">
        <v>9.5</v>
      </c>
      <c r="E101" s="9">
        <f t="shared" si="13"/>
        <v>1</v>
      </c>
      <c r="F101" s="9">
        <f t="shared" si="14"/>
        <v>10</v>
      </c>
      <c r="G101" s="263"/>
      <c r="H101" s="244" t="s">
        <v>225</v>
      </c>
      <c r="I101" s="244" t="s">
        <v>225</v>
      </c>
      <c r="J101" s="244" t="s">
        <v>225</v>
      </c>
      <c r="K101" s="244" t="s">
        <v>225</v>
      </c>
      <c r="L101" s="244" t="s">
        <v>225</v>
      </c>
      <c r="M101" s="244" t="s">
        <v>225</v>
      </c>
      <c r="N101" s="244" t="s">
        <v>225</v>
      </c>
      <c r="O101" s="244" t="s">
        <v>225</v>
      </c>
      <c r="P101" s="244" t="s">
        <v>225</v>
      </c>
      <c r="Q101" s="244" t="s">
        <v>225</v>
      </c>
      <c r="R101" s="244" t="s">
        <v>225</v>
      </c>
      <c r="S101" s="244"/>
      <c r="T101" s="244" t="s">
        <v>225</v>
      </c>
      <c r="U101" s="244" t="s">
        <v>225</v>
      </c>
      <c r="V101" s="244" t="s">
        <v>225</v>
      </c>
      <c r="W101" s="244" t="s">
        <v>225</v>
      </c>
      <c r="X101" s="244" t="s">
        <v>225</v>
      </c>
      <c r="Y101" s="244" t="s">
        <v>225</v>
      </c>
      <c r="Z101" s="244" t="s">
        <v>225</v>
      </c>
      <c r="AA101" s="244" t="s">
        <v>225</v>
      </c>
      <c r="AB101" s="244" t="s">
        <v>225</v>
      </c>
      <c r="AC101" s="244" t="s">
        <v>225</v>
      </c>
      <c r="AD101" s="244"/>
      <c r="AE101" s="244"/>
      <c r="AF101" s="244"/>
      <c r="AG101" s="244"/>
      <c r="AH101" s="244"/>
      <c r="AI101" s="244"/>
      <c r="AJ101" s="244"/>
      <c r="AK101" s="244"/>
      <c r="AL101" s="244"/>
      <c r="AM101" s="244"/>
      <c r="AN101" s="244"/>
      <c r="AO101" s="244"/>
      <c r="AP101" s="244"/>
      <c r="AQ101" s="244"/>
      <c r="AR101" s="244"/>
      <c r="AS101" s="244"/>
      <c r="AT101" s="244"/>
      <c r="AU101" s="244"/>
      <c r="AV101" s="244"/>
      <c r="AW101" s="248"/>
    </row>
    <row r="102" spans="1:49" s="9" customFormat="1" x14ac:dyDescent="0.25">
      <c r="A102" s="233" t="s">
        <v>591</v>
      </c>
      <c r="B102" s="9">
        <v>4</v>
      </c>
      <c r="C102" s="9">
        <v>15</v>
      </c>
      <c r="D102" s="9">
        <v>10</v>
      </c>
      <c r="E102" s="9">
        <f t="shared" si="13"/>
        <v>1</v>
      </c>
      <c r="F102" s="9">
        <f t="shared" si="14"/>
        <v>10</v>
      </c>
      <c r="G102" s="263"/>
      <c r="H102" s="244" t="s">
        <v>225</v>
      </c>
      <c r="I102" s="244" t="s">
        <v>225</v>
      </c>
      <c r="J102" s="244" t="s">
        <v>225</v>
      </c>
      <c r="K102" s="244" t="s">
        <v>225</v>
      </c>
      <c r="L102" s="244" t="s">
        <v>225</v>
      </c>
      <c r="M102" s="244" t="s">
        <v>225</v>
      </c>
      <c r="N102" s="244" t="s">
        <v>225</v>
      </c>
      <c r="O102" s="244" t="s">
        <v>225</v>
      </c>
      <c r="P102" s="244" t="s">
        <v>225</v>
      </c>
      <c r="Q102" s="244" t="s">
        <v>225</v>
      </c>
      <c r="R102" s="244" t="s">
        <v>225</v>
      </c>
      <c r="S102" s="244" t="s">
        <v>225</v>
      </c>
      <c r="T102" s="244"/>
      <c r="U102" s="244" t="s">
        <v>225</v>
      </c>
      <c r="V102" s="244" t="s">
        <v>225</v>
      </c>
      <c r="W102" s="244" t="s">
        <v>225</v>
      </c>
      <c r="X102" s="244" t="s">
        <v>225</v>
      </c>
      <c r="Y102" s="244" t="s">
        <v>225</v>
      </c>
      <c r="Z102" s="244" t="s">
        <v>225</v>
      </c>
      <c r="AA102" s="244" t="s">
        <v>225</v>
      </c>
      <c r="AB102" s="244" t="s">
        <v>225</v>
      </c>
      <c r="AC102" s="244" t="s">
        <v>225</v>
      </c>
      <c r="AD102" s="244"/>
      <c r="AE102" s="244"/>
      <c r="AF102" s="244"/>
      <c r="AG102" s="244"/>
      <c r="AH102" s="244"/>
      <c r="AI102" s="244"/>
      <c r="AJ102" s="244"/>
      <c r="AK102" s="244"/>
      <c r="AL102" s="244"/>
      <c r="AM102" s="244"/>
      <c r="AN102" s="244"/>
      <c r="AO102" s="244"/>
      <c r="AP102" s="244"/>
      <c r="AQ102" s="244"/>
      <c r="AR102" s="244"/>
      <c r="AS102" s="244"/>
      <c r="AT102" s="244"/>
      <c r="AU102" s="244"/>
      <c r="AV102" s="244"/>
      <c r="AW102" s="248" t="s">
        <v>1036</v>
      </c>
    </row>
    <row r="103" spans="1:49" s="9" customFormat="1" x14ac:dyDescent="0.25">
      <c r="A103" s="233" t="s">
        <v>1782</v>
      </c>
      <c r="B103" s="9">
        <v>4</v>
      </c>
      <c r="C103" s="9">
        <v>15</v>
      </c>
      <c r="D103" s="9">
        <v>10.5</v>
      </c>
      <c r="E103" s="9">
        <f t="shared" si="13"/>
        <v>1</v>
      </c>
      <c r="F103" s="9">
        <f t="shared" si="14"/>
        <v>10</v>
      </c>
      <c r="G103" s="263"/>
      <c r="H103" s="244" t="s">
        <v>225</v>
      </c>
      <c r="I103" s="244" t="s">
        <v>225</v>
      </c>
      <c r="J103" s="244" t="s">
        <v>225</v>
      </c>
      <c r="K103" s="244" t="s">
        <v>225</v>
      </c>
      <c r="L103" s="244" t="s">
        <v>225</v>
      </c>
      <c r="M103" s="244" t="s">
        <v>225</v>
      </c>
      <c r="N103" s="244" t="s">
        <v>225</v>
      </c>
      <c r="O103" s="244" t="s">
        <v>225</v>
      </c>
      <c r="P103" s="244" t="s">
        <v>225</v>
      </c>
      <c r="Q103" s="244" t="s">
        <v>225</v>
      </c>
      <c r="R103" s="244" t="s">
        <v>225</v>
      </c>
      <c r="S103" s="244" t="s">
        <v>225</v>
      </c>
      <c r="T103" s="244" t="s">
        <v>225</v>
      </c>
      <c r="U103" s="244"/>
      <c r="V103" s="244" t="s">
        <v>225</v>
      </c>
      <c r="W103" s="244" t="s">
        <v>225</v>
      </c>
      <c r="X103" s="244" t="s">
        <v>225</v>
      </c>
      <c r="Y103" s="244" t="s">
        <v>225</v>
      </c>
      <c r="Z103" s="244" t="s">
        <v>225</v>
      </c>
      <c r="AA103" s="244" t="s">
        <v>225</v>
      </c>
      <c r="AB103" s="244" t="s">
        <v>225</v>
      </c>
      <c r="AC103" s="244" t="s">
        <v>225</v>
      </c>
      <c r="AD103" s="244"/>
      <c r="AE103" s="244"/>
      <c r="AF103" s="244"/>
      <c r="AG103" s="244"/>
      <c r="AH103" s="244"/>
      <c r="AI103" s="244"/>
      <c r="AJ103" s="244"/>
      <c r="AK103" s="244"/>
      <c r="AL103" s="244"/>
      <c r="AM103" s="244"/>
      <c r="AN103" s="244"/>
      <c r="AO103" s="244"/>
      <c r="AP103" s="244"/>
      <c r="AQ103" s="244"/>
      <c r="AR103" s="244"/>
      <c r="AS103" s="244"/>
      <c r="AT103" s="244"/>
      <c r="AU103" s="244"/>
      <c r="AV103" s="244"/>
      <c r="AW103" s="248"/>
    </row>
    <row r="104" spans="1:49" s="9" customFormat="1" x14ac:dyDescent="0.25">
      <c r="A104" s="233" t="s">
        <v>592</v>
      </c>
      <c r="B104" s="9">
        <v>4</v>
      </c>
      <c r="C104" s="9">
        <v>15</v>
      </c>
      <c r="D104" s="9">
        <v>11</v>
      </c>
      <c r="E104" s="9">
        <f t="shared" si="13"/>
        <v>1</v>
      </c>
      <c r="F104" s="9">
        <f t="shared" si="14"/>
        <v>10</v>
      </c>
      <c r="G104" s="263"/>
      <c r="H104" s="244" t="s">
        <v>225</v>
      </c>
      <c r="I104" s="244" t="s">
        <v>225</v>
      </c>
      <c r="J104" s="244" t="s">
        <v>225</v>
      </c>
      <c r="K104" s="244" t="s">
        <v>225</v>
      </c>
      <c r="L104" s="244" t="s">
        <v>225</v>
      </c>
      <c r="M104" s="244" t="s">
        <v>225</v>
      </c>
      <c r="N104" s="244" t="s">
        <v>225</v>
      </c>
      <c r="O104" s="244" t="s">
        <v>225</v>
      </c>
      <c r="P104" s="244" t="s">
        <v>225</v>
      </c>
      <c r="Q104" s="244" t="s">
        <v>225</v>
      </c>
      <c r="R104" s="244" t="s">
        <v>225</v>
      </c>
      <c r="S104" s="244" t="s">
        <v>225</v>
      </c>
      <c r="T104" s="244" t="s">
        <v>225</v>
      </c>
      <c r="U104" s="244" t="s">
        <v>225</v>
      </c>
      <c r="V104" s="244"/>
      <c r="W104" s="244" t="s">
        <v>225</v>
      </c>
      <c r="X104" s="244" t="s">
        <v>225</v>
      </c>
      <c r="Y104" s="244" t="s">
        <v>225</v>
      </c>
      <c r="Z104" s="244" t="s">
        <v>225</v>
      </c>
      <c r="AA104" s="244" t="s">
        <v>225</v>
      </c>
      <c r="AB104" s="244" t="s">
        <v>225</v>
      </c>
      <c r="AC104" s="244" t="s">
        <v>225</v>
      </c>
      <c r="AD104" s="244"/>
      <c r="AE104" s="244"/>
      <c r="AF104" s="244"/>
      <c r="AG104" s="244"/>
      <c r="AH104" s="244"/>
      <c r="AI104" s="244"/>
      <c r="AJ104" s="244"/>
      <c r="AK104" s="244"/>
      <c r="AL104" s="244"/>
      <c r="AM104" s="244"/>
      <c r="AN104" s="244"/>
      <c r="AO104" s="244"/>
      <c r="AP104" s="244"/>
      <c r="AQ104" s="244"/>
      <c r="AR104" s="244"/>
      <c r="AS104" s="244"/>
      <c r="AT104" s="244"/>
      <c r="AU104" s="244"/>
      <c r="AV104" s="244"/>
      <c r="AW104" s="248" t="s">
        <v>1036</v>
      </c>
    </row>
    <row r="105" spans="1:49" s="9" customFormat="1" x14ac:dyDescent="0.25">
      <c r="A105" s="233" t="s">
        <v>1783</v>
      </c>
      <c r="B105" s="9">
        <v>4</v>
      </c>
      <c r="C105" s="9">
        <v>15</v>
      </c>
      <c r="D105" s="9">
        <v>11.5</v>
      </c>
      <c r="E105" s="9">
        <f t="shared" si="13"/>
        <v>1</v>
      </c>
      <c r="F105" s="9">
        <f t="shared" si="14"/>
        <v>10</v>
      </c>
      <c r="G105" s="263"/>
      <c r="H105" s="244" t="s">
        <v>225</v>
      </c>
      <c r="I105" s="244" t="s">
        <v>225</v>
      </c>
      <c r="J105" s="244" t="s">
        <v>225</v>
      </c>
      <c r="K105" s="244" t="s">
        <v>225</v>
      </c>
      <c r="L105" s="244" t="s">
        <v>225</v>
      </c>
      <c r="M105" s="244" t="s">
        <v>225</v>
      </c>
      <c r="N105" s="244" t="s">
        <v>225</v>
      </c>
      <c r="O105" s="244" t="s">
        <v>225</v>
      </c>
      <c r="P105" s="244" t="s">
        <v>225</v>
      </c>
      <c r="Q105" s="244" t="s">
        <v>225</v>
      </c>
      <c r="R105" s="244" t="s">
        <v>225</v>
      </c>
      <c r="S105" s="244" t="s">
        <v>225</v>
      </c>
      <c r="T105" s="244" t="s">
        <v>225</v>
      </c>
      <c r="U105" s="244" t="s">
        <v>225</v>
      </c>
      <c r="V105" s="244" t="s">
        <v>225</v>
      </c>
      <c r="W105" s="244"/>
      <c r="X105" s="244" t="s">
        <v>225</v>
      </c>
      <c r="Y105" s="244" t="s">
        <v>225</v>
      </c>
      <c r="Z105" s="244" t="s">
        <v>225</v>
      </c>
      <c r="AA105" s="244" t="s">
        <v>225</v>
      </c>
      <c r="AB105" s="244" t="s">
        <v>225</v>
      </c>
      <c r="AC105" s="244" t="s">
        <v>225</v>
      </c>
      <c r="AD105" s="244"/>
      <c r="AE105" s="244"/>
      <c r="AF105" s="244"/>
      <c r="AG105" s="244"/>
      <c r="AH105" s="244"/>
      <c r="AI105" s="244"/>
      <c r="AJ105" s="244"/>
      <c r="AK105" s="244"/>
      <c r="AL105" s="244"/>
      <c r="AM105" s="244"/>
      <c r="AN105" s="244"/>
      <c r="AO105" s="244"/>
      <c r="AP105" s="244"/>
      <c r="AQ105" s="244"/>
      <c r="AR105" s="244"/>
      <c r="AS105" s="244"/>
      <c r="AT105" s="244"/>
      <c r="AU105" s="244"/>
      <c r="AV105" s="244"/>
      <c r="AW105" s="248"/>
    </row>
    <row r="106" spans="1:49" s="9" customFormat="1" x14ac:dyDescent="0.25">
      <c r="A106" s="233" t="s">
        <v>593</v>
      </c>
      <c r="B106" s="9">
        <v>4</v>
      </c>
      <c r="C106" s="9">
        <v>15</v>
      </c>
      <c r="D106" s="9">
        <v>12</v>
      </c>
      <c r="E106" s="9">
        <f t="shared" si="13"/>
        <v>1</v>
      </c>
      <c r="F106" s="9">
        <f t="shared" si="14"/>
        <v>10</v>
      </c>
      <c r="G106" s="263"/>
      <c r="H106" s="244" t="s">
        <v>225</v>
      </c>
      <c r="I106" s="244" t="s">
        <v>225</v>
      </c>
      <c r="J106" s="244" t="s">
        <v>225</v>
      </c>
      <c r="K106" s="244" t="s">
        <v>225</v>
      </c>
      <c r="L106" s="244" t="s">
        <v>225</v>
      </c>
      <c r="M106" s="244" t="s">
        <v>225</v>
      </c>
      <c r="N106" s="244" t="s">
        <v>225</v>
      </c>
      <c r="O106" s="244" t="s">
        <v>225</v>
      </c>
      <c r="P106" s="244" t="s">
        <v>225</v>
      </c>
      <c r="Q106" s="244" t="s">
        <v>225</v>
      </c>
      <c r="R106" s="244" t="s">
        <v>225</v>
      </c>
      <c r="S106" s="244" t="s">
        <v>225</v>
      </c>
      <c r="T106" s="244" t="s">
        <v>225</v>
      </c>
      <c r="U106" s="244" t="s">
        <v>225</v>
      </c>
      <c r="V106" s="244" t="s">
        <v>225</v>
      </c>
      <c r="W106" s="244" t="s">
        <v>225</v>
      </c>
      <c r="X106" s="244"/>
      <c r="Y106" s="244" t="s">
        <v>225</v>
      </c>
      <c r="Z106" s="244" t="s">
        <v>225</v>
      </c>
      <c r="AA106" s="244" t="s">
        <v>225</v>
      </c>
      <c r="AB106" s="244" t="s">
        <v>225</v>
      </c>
      <c r="AC106" s="244" t="s">
        <v>225</v>
      </c>
      <c r="AD106" s="244"/>
      <c r="AE106" s="244"/>
      <c r="AF106" s="244"/>
      <c r="AG106" s="244"/>
      <c r="AH106" s="244"/>
      <c r="AI106" s="244"/>
      <c r="AJ106" s="244"/>
      <c r="AK106" s="244"/>
      <c r="AL106" s="244"/>
      <c r="AM106" s="244"/>
      <c r="AN106" s="244"/>
      <c r="AO106" s="244"/>
      <c r="AP106" s="244"/>
      <c r="AQ106" s="244"/>
      <c r="AR106" s="244"/>
      <c r="AS106" s="244"/>
      <c r="AT106" s="244"/>
      <c r="AU106" s="244"/>
      <c r="AV106" s="244"/>
      <c r="AW106" s="248" t="s">
        <v>1036</v>
      </c>
    </row>
    <row r="107" spans="1:49" s="9" customFormat="1" x14ac:dyDescent="0.25">
      <c r="A107" s="233" t="s">
        <v>1784</v>
      </c>
      <c r="B107" s="9">
        <v>4</v>
      </c>
      <c r="C107" s="9">
        <v>15</v>
      </c>
      <c r="D107" s="9">
        <v>12.5</v>
      </c>
      <c r="E107" s="9">
        <f t="shared" si="13"/>
        <v>1</v>
      </c>
      <c r="F107" s="9">
        <f t="shared" si="14"/>
        <v>10</v>
      </c>
      <c r="G107" s="263"/>
      <c r="H107" s="244" t="s">
        <v>225</v>
      </c>
      <c r="I107" s="244" t="s">
        <v>225</v>
      </c>
      <c r="J107" s="244" t="s">
        <v>225</v>
      </c>
      <c r="K107" s="244" t="s">
        <v>225</v>
      </c>
      <c r="L107" s="244" t="s">
        <v>225</v>
      </c>
      <c r="M107" s="244" t="s">
        <v>225</v>
      </c>
      <c r="N107" s="244" t="s">
        <v>225</v>
      </c>
      <c r="O107" s="244" t="s">
        <v>225</v>
      </c>
      <c r="P107" s="244" t="s">
        <v>225</v>
      </c>
      <c r="Q107" s="244" t="s">
        <v>225</v>
      </c>
      <c r="R107" s="244" t="s">
        <v>225</v>
      </c>
      <c r="S107" s="244" t="s">
        <v>225</v>
      </c>
      <c r="T107" s="244" t="s">
        <v>225</v>
      </c>
      <c r="U107" s="244" t="s">
        <v>225</v>
      </c>
      <c r="V107" s="244" t="s">
        <v>225</v>
      </c>
      <c r="W107" s="244" t="s">
        <v>225</v>
      </c>
      <c r="X107" s="244" t="s">
        <v>225</v>
      </c>
      <c r="Y107" s="244"/>
      <c r="Z107" s="244" t="s">
        <v>225</v>
      </c>
      <c r="AA107" s="244" t="s">
        <v>225</v>
      </c>
      <c r="AB107" s="244" t="s">
        <v>225</v>
      </c>
      <c r="AC107" s="244" t="s">
        <v>225</v>
      </c>
      <c r="AD107" s="244"/>
      <c r="AE107" s="244"/>
      <c r="AF107" s="244"/>
      <c r="AG107" s="244"/>
      <c r="AH107" s="244"/>
      <c r="AI107" s="244"/>
      <c r="AJ107" s="244"/>
      <c r="AK107" s="244"/>
      <c r="AL107" s="244"/>
      <c r="AM107" s="244"/>
      <c r="AN107" s="244"/>
      <c r="AO107" s="244"/>
      <c r="AP107" s="244"/>
      <c r="AQ107" s="244"/>
      <c r="AR107" s="244"/>
      <c r="AS107" s="244"/>
      <c r="AT107" s="244"/>
      <c r="AU107" s="244"/>
      <c r="AV107" s="244"/>
      <c r="AW107" s="248"/>
    </row>
    <row r="108" spans="1:49" s="9" customFormat="1" x14ac:dyDescent="0.25">
      <c r="A108" s="233" t="s">
        <v>594</v>
      </c>
      <c r="B108" s="9">
        <v>4</v>
      </c>
      <c r="C108" s="9">
        <v>15</v>
      </c>
      <c r="D108" s="9">
        <v>13</v>
      </c>
      <c r="E108" s="9">
        <f t="shared" si="13"/>
        <v>1</v>
      </c>
      <c r="F108" s="9">
        <f t="shared" si="14"/>
        <v>10</v>
      </c>
      <c r="G108" s="263"/>
      <c r="H108" s="244" t="s">
        <v>225</v>
      </c>
      <c r="I108" s="244" t="s">
        <v>225</v>
      </c>
      <c r="J108" s="244" t="s">
        <v>225</v>
      </c>
      <c r="K108" s="244" t="s">
        <v>225</v>
      </c>
      <c r="L108" s="244" t="s">
        <v>225</v>
      </c>
      <c r="M108" s="244" t="s">
        <v>225</v>
      </c>
      <c r="N108" s="244" t="s">
        <v>225</v>
      </c>
      <c r="O108" s="244" t="s">
        <v>225</v>
      </c>
      <c r="P108" s="244" t="s">
        <v>225</v>
      </c>
      <c r="Q108" s="244" t="s">
        <v>225</v>
      </c>
      <c r="R108" s="244" t="s">
        <v>225</v>
      </c>
      <c r="S108" s="244" t="s">
        <v>225</v>
      </c>
      <c r="T108" s="244" t="s">
        <v>225</v>
      </c>
      <c r="U108" s="244" t="s">
        <v>225</v>
      </c>
      <c r="V108" s="244" t="s">
        <v>225</v>
      </c>
      <c r="W108" s="244" t="s">
        <v>225</v>
      </c>
      <c r="X108" s="244" t="s">
        <v>225</v>
      </c>
      <c r="Y108" s="244" t="s">
        <v>225</v>
      </c>
      <c r="Z108" s="244"/>
      <c r="AA108" s="244" t="s">
        <v>225</v>
      </c>
      <c r="AB108" s="244" t="s">
        <v>225</v>
      </c>
      <c r="AC108" s="244" t="s">
        <v>225</v>
      </c>
      <c r="AD108" s="244"/>
      <c r="AE108" s="244"/>
      <c r="AF108" s="244"/>
      <c r="AG108" s="244"/>
      <c r="AH108" s="244"/>
      <c r="AI108" s="244"/>
      <c r="AJ108" s="244"/>
      <c r="AK108" s="244"/>
      <c r="AL108" s="244"/>
      <c r="AM108" s="244"/>
      <c r="AN108" s="244"/>
      <c r="AO108" s="244"/>
      <c r="AP108" s="244"/>
      <c r="AQ108" s="244"/>
      <c r="AR108" s="244"/>
      <c r="AS108" s="244"/>
      <c r="AT108" s="244"/>
      <c r="AU108" s="244"/>
      <c r="AV108" s="244"/>
      <c r="AW108" s="248" t="s">
        <v>1036</v>
      </c>
    </row>
    <row r="109" spans="1:49" s="9" customFormat="1" x14ac:dyDescent="0.25">
      <c r="A109" s="233" t="s">
        <v>1785</v>
      </c>
      <c r="B109" s="9">
        <v>4</v>
      </c>
      <c r="C109" s="9">
        <v>15</v>
      </c>
      <c r="D109" s="9">
        <v>13.5</v>
      </c>
      <c r="E109" s="9">
        <f t="shared" si="13"/>
        <v>1</v>
      </c>
      <c r="F109" s="9">
        <f t="shared" si="14"/>
        <v>10</v>
      </c>
      <c r="G109" s="263"/>
      <c r="H109" s="244" t="s">
        <v>225</v>
      </c>
      <c r="I109" s="244" t="s">
        <v>225</v>
      </c>
      <c r="J109" s="244" t="s">
        <v>225</v>
      </c>
      <c r="K109" s="244" t="s">
        <v>225</v>
      </c>
      <c r="L109" s="244" t="s">
        <v>225</v>
      </c>
      <c r="M109" s="244" t="s">
        <v>225</v>
      </c>
      <c r="N109" s="244" t="s">
        <v>225</v>
      </c>
      <c r="O109" s="244" t="s">
        <v>225</v>
      </c>
      <c r="P109" s="244" t="s">
        <v>225</v>
      </c>
      <c r="Q109" s="244" t="s">
        <v>225</v>
      </c>
      <c r="R109" s="244" t="s">
        <v>225</v>
      </c>
      <c r="S109" s="244" t="s">
        <v>225</v>
      </c>
      <c r="T109" s="244" t="s">
        <v>225</v>
      </c>
      <c r="U109" s="244" t="s">
        <v>225</v>
      </c>
      <c r="V109" s="244" t="s">
        <v>225</v>
      </c>
      <c r="W109" s="244" t="s">
        <v>225</v>
      </c>
      <c r="X109" s="244" t="s">
        <v>225</v>
      </c>
      <c r="Y109" s="244" t="s">
        <v>225</v>
      </c>
      <c r="Z109" s="244" t="s">
        <v>225</v>
      </c>
      <c r="AA109" s="244"/>
      <c r="AB109" s="244" t="s">
        <v>225</v>
      </c>
      <c r="AC109" s="244" t="s">
        <v>225</v>
      </c>
      <c r="AD109" s="244"/>
      <c r="AE109" s="244"/>
      <c r="AF109" s="244"/>
      <c r="AG109" s="244"/>
      <c r="AH109" s="244"/>
      <c r="AI109" s="244"/>
      <c r="AJ109" s="244"/>
      <c r="AK109" s="244"/>
      <c r="AL109" s="244"/>
      <c r="AM109" s="244"/>
      <c r="AN109" s="244"/>
      <c r="AO109" s="244"/>
      <c r="AP109" s="244"/>
      <c r="AQ109" s="244"/>
      <c r="AR109" s="244"/>
      <c r="AS109" s="244"/>
      <c r="AT109" s="244"/>
      <c r="AU109" s="244"/>
      <c r="AV109" s="244"/>
      <c r="AW109" s="248"/>
    </row>
    <row r="110" spans="1:49" s="9" customFormat="1" x14ac:dyDescent="0.25">
      <c r="A110" s="233" t="s">
        <v>595</v>
      </c>
      <c r="B110" s="9">
        <v>4</v>
      </c>
      <c r="C110" s="9">
        <v>15</v>
      </c>
      <c r="D110" s="9">
        <v>14</v>
      </c>
      <c r="E110" s="9">
        <f t="shared" si="13"/>
        <v>1</v>
      </c>
      <c r="F110" s="9">
        <f t="shared" si="14"/>
        <v>10</v>
      </c>
      <c r="G110" s="263"/>
      <c r="H110" s="244" t="s">
        <v>225</v>
      </c>
      <c r="I110" s="244" t="s">
        <v>225</v>
      </c>
      <c r="J110" s="244" t="s">
        <v>225</v>
      </c>
      <c r="K110" s="244" t="s">
        <v>225</v>
      </c>
      <c r="L110" s="244" t="s">
        <v>225</v>
      </c>
      <c r="M110" s="244" t="s">
        <v>225</v>
      </c>
      <c r="N110" s="244" t="s">
        <v>225</v>
      </c>
      <c r="O110" s="244" t="s">
        <v>225</v>
      </c>
      <c r="P110" s="244" t="s">
        <v>225</v>
      </c>
      <c r="Q110" s="244" t="s">
        <v>225</v>
      </c>
      <c r="R110" s="244" t="s">
        <v>225</v>
      </c>
      <c r="S110" s="244" t="s">
        <v>225</v>
      </c>
      <c r="T110" s="244" t="s">
        <v>225</v>
      </c>
      <c r="U110" s="244" t="s">
        <v>225</v>
      </c>
      <c r="V110" s="244" t="s">
        <v>225</v>
      </c>
      <c r="W110" s="244" t="s">
        <v>225</v>
      </c>
      <c r="X110" s="244" t="s">
        <v>225</v>
      </c>
      <c r="Y110" s="244" t="s">
        <v>225</v>
      </c>
      <c r="Z110" s="244" t="s">
        <v>225</v>
      </c>
      <c r="AA110" s="244" t="s">
        <v>225</v>
      </c>
      <c r="AB110" s="244"/>
      <c r="AC110" s="244" t="s">
        <v>225</v>
      </c>
      <c r="AD110" s="244"/>
      <c r="AE110" s="244"/>
      <c r="AF110" s="244"/>
      <c r="AG110" s="244"/>
      <c r="AH110" s="244"/>
      <c r="AI110" s="244"/>
      <c r="AJ110" s="244"/>
      <c r="AK110" s="244"/>
      <c r="AL110" s="244"/>
      <c r="AM110" s="244"/>
      <c r="AN110" s="244"/>
      <c r="AO110" s="244"/>
      <c r="AP110" s="244"/>
      <c r="AQ110" s="244"/>
      <c r="AR110" s="244"/>
      <c r="AS110" s="244"/>
      <c r="AT110" s="244"/>
      <c r="AU110" s="244"/>
      <c r="AV110" s="244"/>
      <c r="AW110" s="248" t="s">
        <v>1036</v>
      </c>
    </row>
    <row r="111" spans="1:49" s="9" customFormat="1" x14ac:dyDescent="0.25">
      <c r="A111" s="233" t="s">
        <v>1786</v>
      </c>
      <c r="B111" s="9">
        <v>4</v>
      </c>
      <c r="C111" s="9">
        <v>15</v>
      </c>
      <c r="D111" s="9">
        <v>14.5</v>
      </c>
      <c r="E111" s="9">
        <f t="shared" si="13"/>
        <v>1</v>
      </c>
      <c r="F111" s="9">
        <f t="shared" si="14"/>
        <v>10</v>
      </c>
      <c r="G111" s="263"/>
      <c r="H111" s="244" t="s">
        <v>225</v>
      </c>
      <c r="I111" s="244" t="s">
        <v>225</v>
      </c>
      <c r="J111" s="244" t="s">
        <v>225</v>
      </c>
      <c r="K111" s="244" t="s">
        <v>225</v>
      </c>
      <c r="L111" s="244" t="s">
        <v>225</v>
      </c>
      <c r="M111" s="244" t="s">
        <v>225</v>
      </c>
      <c r="N111" s="244" t="s">
        <v>225</v>
      </c>
      <c r="O111" s="244" t="s">
        <v>225</v>
      </c>
      <c r="P111" s="244" t="s">
        <v>225</v>
      </c>
      <c r="Q111" s="244" t="s">
        <v>225</v>
      </c>
      <c r="R111" s="244" t="s">
        <v>225</v>
      </c>
      <c r="S111" s="244" t="s">
        <v>225</v>
      </c>
      <c r="T111" s="244" t="s">
        <v>225</v>
      </c>
      <c r="U111" s="244" t="s">
        <v>225</v>
      </c>
      <c r="V111" s="244" t="s">
        <v>225</v>
      </c>
      <c r="W111" s="244" t="s">
        <v>225</v>
      </c>
      <c r="X111" s="244" t="s">
        <v>225</v>
      </c>
      <c r="Y111" s="244" t="s">
        <v>225</v>
      </c>
      <c r="Z111" s="244" t="s">
        <v>225</v>
      </c>
      <c r="AA111" s="244" t="s">
        <v>225</v>
      </c>
      <c r="AB111" s="244" t="s">
        <v>225</v>
      </c>
      <c r="AC111" s="244"/>
      <c r="AD111" s="244"/>
      <c r="AE111" s="244"/>
      <c r="AF111" s="244"/>
      <c r="AG111" s="244"/>
      <c r="AH111" s="244"/>
      <c r="AI111" s="244"/>
      <c r="AJ111" s="244"/>
      <c r="AK111" s="244"/>
      <c r="AL111" s="244"/>
      <c r="AM111" s="244"/>
      <c r="AN111" s="244"/>
      <c r="AO111" s="244"/>
      <c r="AP111" s="244"/>
      <c r="AQ111" s="244"/>
      <c r="AR111" s="244"/>
      <c r="AS111" s="244"/>
      <c r="AT111" s="244"/>
      <c r="AU111" s="244"/>
      <c r="AV111" s="244"/>
      <c r="AW111" s="248"/>
    </row>
    <row r="112" spans="1:49" x14ac:dyDescent="0.25">
      <c r="A112" s="233" t="s">
        <v>338</v>
      </c>
      <c r="B112" s="9">
        <v>4</v>
      </c>
      <c r="C112">
        <v>16</v>
      </c>
      <c r="E112" s="9">
        <f t="shared" si="0"/>
        <v>1</v>
      </c>
      <c r="F112" s="9">
        <f t="shared" si="12"/>
        <v>11</v>
      </c>
      <c r="H112" s="244" t="s">
        <v>225</v>
      </c>
      <c r="I112" s="244" t="s">
        <v>225</v>
      </c>
      <c r="J112" s="244" t="s">
        <v>225</v>
      </c>
      <c r="K112" s="244" t="s">
        <v>225</v>
      </c>
      <c r="L112" s="244" t="s">
        <v>225</v>
      </c>
      <c r="M112" s="244" t="s">
        <v>225</v>
      </c>
      <c r="N112" s="244" t="s">
        <v>225</v>
      </c>
      <c r="O112" s="244" t="s">
        <v>225</v>
      </c>
      <c r="P112" s="244" t="s">
        <v>225</v>
      </c>
      <c r="Q112" s="244" t="s">
        <v>225</v>
      </c>
      <c r="R112" s="244" t="s">
        <v>225</v>
      </c>
      <c r="S112" s="244" t="s">
        <v>225</v>
      </c>
      <c r="T112" s="244" t="s">
        <v>225</v>
      </c>
      <c r="U112" s="244"/>
      <c r="V112" s="244" t="s">
        <v>225</v>
      </c>
      <c r="W112" s="244"/>
      <c r="X112" s="244" t="s">
        <v>225</v>
      </c>
      <c r="Y112" s="244"/>
      <c r="Z112" s="244" t="s">
        <v>225</v>
      </c>
      <c r="AA112" s="244"/>
      <c r="AB112" s="244" t="s">
        <v>225</v>
      </c>
      <c r="AC112" s="244"/>
      <c r="AD112" s="244" t="s">
        <v>225</v>
      </c>
      <c r="AE112" s="244"/>
      <c r="AF112" s="244"/>
      <c r="AG112" s="244"/>
      <c r="AH112" s="244"/>
      <c r="AI112" s="244"/>
      <c r="AJ112" s="244"/>
      <c r="AK112" s="244"/>
      <c r="AL112" s="244"/>
      <c r="AM112" s="244"/>
      <c r="AN112" s="244"/>
      <c r="AO112" s="244"/>
      <c r="AP112" s="244"/>
      <c r="AQ112" s="244"/>
      <c r="AR112" s="244"/>
      <c r="AS112" s="244"/>
      <c r="AT112" s="244"/>
      <c r="AU112" s="244"/>
      <c r="AV112" s="244"/>
      <c r="AW112" s="248" t="s">
        <v>1036</v>
      </c>
    </row>
    <row r="113" spans="1:49" s="9" customFormat="1" x14ac:dyDescent="0.25">
      <c r="A113" s="233" t="s">
        <v>596</v>
      </c>
      <c r="B113" s="9">
        <v>4</v>
      </c>
      <c r="C113" s="9">
        <v>16</v>
      </c>
      <c r="D113" s="9">
        <v>5</v>
      </c>
      <c r="E113" s="9">
        <f t="shared" si="0"/>
        <v>1</v>
      </c>
      <c r="F113" s="9">
        <f t="shared" si="12"/>
        <v>11</v>
      </c>
      <c r="G113" s="263"/>
      <c r="H113" s="244" t="s">
        <v>225</v>
      </c>
      <c r="I113" s="244" t="s">
        <v>225</v>
      </c>
      <c r="J113" s="244"/>
      <c r="K113" s="244" t="s">
        <v>225</v>
      </c>
      <c r="L113" s="244" t="s">
        <v>225</v>
      </c>
      <c r="M113" s="244" t="s">
        <v>225</v>
      </c>
      <c r="N113" s="244" t="s">
        <v>225</v>
      </c>
      <c r="O113" s="244" t="s">
        <v>225</v>
      </c>
      <c r="P113" s="244" t="s">
        <v>225</v>
      </c>
      <c r="Q113" s="244" t="s">
        <v>225</v>
      </c>
      <c r="R113" s="244" t="s">
        <v>225</v>
      </c>
      <c r="S113" s="244" t="s">
        <v>225</v>
      </c>
      <c r="T113" s="244" t="s">
        <v>225</v>
      </c>
      <c r="U113" s="244"/>
      <c r="V113" s="244" t="s">
        <v>225</v>
      </c>
      <c r="W113" s="244"/>
      <c r="X113" s="244" t="s">
        <v>225</v>
      </c>
      <c r="Y113" s="244"/>
      <c r="Z113" s="244" t="s">
        <v>225</v>
      </c>
      <c r="AA113" s="244"/>
      <c r="AB113" s="244" t="s">
        <v>225</v>
      </c>
      <c r="AC113" s="244"/>
      <c r="AD113" s="244" t="s">
        <v>225</v>
      </c>
      <c r="AE113" s="244"/>
      <c r="AF113" s="244"/>
      <c r="AG113" s="244"/>
      <c r="AH113" s="244"/>
      <c r="AI113" s="244"/>
      <c r="AJ113" s="244"/>
      <c r="AK113" s="244"/>
      <c r="AL113" s="244"/>
      <c r="AM113" s="244"/>
      <c r="AN113" s="244"/>
      <c r="AO113" s="244"/>
      <c r="AP113" s="244"/>
      <c r="AQ113" s="244"/>
      <c r="AR113" s="244"/>
      <c r="AS113" s="244"/>
      <c r="AT113" s="244"/>
      <c r="AU113" s="244"/>
      <c r="AV113" s="244"/>
      <c r="AW113" s="248" t="s">
        <v>1036</v>
      </c>
    </row>
    <row r="114" spans="1:49" s="9" customFormat="1" x14ac:dyDescent="0.25">
      <c r="A114" s="233" t="s">
        <v>597</v>
      </c>
      <c r="B114" s="9">
        <v>4</v>
      </c>
      <c r="C114" s="9">
        <v>16</v>
      </c>
      <c r="D114" s="9">
        <v>6</v>
      </c>
      <c r="E114" s="9">
        <f t="shared" si="0"/>
        <v>1</v>
      </c>
      <c r="F114" s="9">
        <f t="shared" ref="F114:F115" si="15">C114-B114-E114</f>
        <v>11</v>
      </c>
      <c r="G114" s="263"/>
      <c r="H114" s="244" t="s">
        <v>225</v>
      </c>
      <c r="I114" s="244" t="s">
        <v>225</v>
      </c>
      <c r="J114" s="244" t="s">
        <v>225</v>
      </c>
      <c r="K114" s="244" t="s">
        <v>225</v>
      </c>
      <c r="L114" s="244"/>
      <c r="M114" s="244" t="s">
        <v>225</v>
      </c>
      <c r="N114" s="244" t="s">
        <v>225</v>
      </c>
      <c r="O114" s="244" t="s">
        <v>225</v>
      </c>
      <c r="P114" s="244" t="s">
        <v>225</v>
      </c>
      <c r="Q114" s="244" t="s">
        <v>225</v>
      </c>
      <c r="R114" s="244" t="s">
        <v>225</v>
      </c>
      <c r="S114" s="244" t="s">
        <v>225</v>
      </c>
      <c r="T114" s="244" t="s">
        <v>225</v>
      </c>
      <c r="U114" s="244"/>
      <c r="V114" s="244" t="s">
        <v>225</v>
      </c>
      <c r="W114" s="244"/>
      <c r="X114" s="244" t="s">
        <v>225</v>
      </c>
      <c r="Y114" s="244"/>
      <c r="Z114" s="244" t="s">
        <v>225</v>
      </c>
      <c r="AA114" s="244"/>
      <c r="AB114" s="244" t="s">
        <v>225</v>
      </c>
      <c r="AC114" s="244"/>
      <c r="AD114" s="244" t="s">
        <v>225</v>
      </c>
      <c r="AE114" s="244"/>
      <c r="AF114" s="244"/>
      <c r="AG114" s="244"/>
      <c r="AH114" s="244"/>
      <c r="AI114" s="244"/>
      <c r="AJ114" s="244"/>
      <c r="AK114" s="244"/>
      <c r="AL114" s="244"/>
      <c r="AM114" s="244"/>
      <c r="AN114" s="244"/>
      <c r="AO114" s="244"/>
      <c r="AP114" s="244"/>
      <c r="AQ114" s="244"/>
      <c r="AR114" s="244"/>
      <c r="AS114" s="244"/>
      <c r="AT114" s="244"/>
      <c r="AU114" s="244"/>
      <c r="AV114" s="244"/>
      <c r="AW114" s="248" t="s">
        <v>1036</v>
      </c>
    </row>
    <row r="115" spans="1:49" s="9" customFormat="1" x14ac:dyDescent="0.25">
      <c r="A115" s="233" t="s">
        <v>598</v>
      </c>
      <c r="B115" s="9">
        <v>4</v>
      </c>
      <c r="C115" s="9">
        <v>16</v>
      </c>
      <c r="D115" s="9">
        <v>7</v>
      </c>
      <c r="E115" s="9">
        <f t="shared" si="0"/>
        <v>1</v>
      </c>
      <c r="F115" s="9">
        <f t="shared" si="15"/>
        <v>11</v>
      </c>
      <c r="G115" s="263"/>
      <c r="H115" s="244" t="s">
        <v>225</v>
      </c>
      <c r="I115" s="244" t="s">
        <v>225</v>
      </c>
      <c r="J115" s="244" t="s">
        <v>225</v>
      </c>
      <c r="K115" s="244" t="s">
        <v>225</v>
      </c>
      <c r="L115" s="244" t="s">
        <v>225</v>
      </c>
      <c r="M115" s="244" t="s">
        <v>225</v>
      </c>
      <c r="N115" s="244"/>
      <c r="O115" s="244" t="s">
        <v>225</v>
      </c>
      <c r="P115" s="244" t="s">
        <v>225</v>
      </c>
      <c r="Q115" s="244" t="s">
        <v>225</v>
      </c>
      <c r="R115" s="244" t="s">
        <v>225</v>
      </c>
      <c r="S115" s="244" t="s">
        <v>225</v>
      </c>
      <c r="T115" s="244" t="s">
        <v>225</v>
      </c>
      <c r="U115" s="244"/>
      <c r="V115" s="244" t="s">
        <v>225</v>
      </c>
      <c r="W115" s="244"/>
      <c r="X115" s="244" t="s">
        <v>225</v>
      </c>
      <c r="Y115" s="244"/>
      <c r="Z115" s="244" t="s">
        <v>225</v>
      </c>
      <c r="AA115" s="244"/>
      <c r="AB115" s="244" t="s">
        <v>225</v>
      </c>
      <c r="AC115" s="244"/>
      <c r="AD115" s="244" t="s">
        <v>225</v>
      </c>
      <c r="AE115" s="244"/>
      <c r="AF115" s="244"/>
      <c r="AG115" s="244"/>
      <c r="AH115" s="244"/>
      <c r="AI115" s="244"/>
      <c r="AJ115" s="244"/>
      <c r="AK115" s="244"/>
      <c r="AL115" s="244"/>
      <c r="AM115" s="244"/>
      <c r="AN115" s="244"/>
      <c r="AO115" s="244"/>
      <c r="AP115" s="244"/>
      <c r="AQ115" s="244"/>
      <c r="AR115" s="244"/>
      <c r="AS115" s="244"/>
      <c r="AT115" s="244"/>
      <c r="AU115" s="244"/>
      <c r="AV115" s="244"/>
      <c r="AW115" s="248" t="s">
        <v>1036</v>
      </c>
    </row>
    <row r="116" spans="1:49" s="9" customFormat="1" x14ac:dyDescent="0.25">
      <c r="A116" s="233" t="s">
        <v>599</v>
      </c>
      <c r="B116" s="9">
        <v>4</v>
      </c>
      <c r="C116" s="9">
        <v>16</v>
      </c>
      <c r="D116" s="9">
        <v>8</v>
      </c>
      <c r="E116" s="9">
        <f t="shared" si="0"/>
        <v>1</v>
      </c>
      <c r="F116" s="9">
        <f t="shared" ref="F116:F123" si="16">C116-B116-E116</f>
        <v>11</v>
      </c>
      <c r="G116" s="263"/>
      <c r="H116" s="244" t="s">
        <v>225</v>
      </c>
      <c r="I116" s="244" t="s">
        <v>225</v>
      </c>
      <c r="J116" s="244" t="s">
        <v>225</v>
      </c>
      <c r="K116" s="244" t="s">
        <v>225</v>
      </c>
      <c r="L116" s="244" t="s">
        <v>225</v>
      </c>
      <c r="M116" s="244" t="s">
        <v>225</v>
      </c>
      <c r="N116" s="244" t="s">
        <v>225</v>
      </c>
      <c r="O116" s="244" t="s">
        <v>225</v>
      </c>
      <c r="P116" s="244"/>
      <c r="Q116" s="244" t="s">
        <v>225</v>
      </c>
      <c r="R116" s="244" t="s">
        <v>225</v>
      </c>
      <c r="S116" s="244" t="s">
        <v>225</v>
      </c>
      <c r="T116" s="244" t="s">
        <v>225</v>
      </c>
      <c r="U116" s="244"/>
      <c r="V116" s="244" t="s">
        <v>225</v>
      </c>
      <c r="W116" s="244"/>
      <c r="X116" s="244" t="s">
        <v>225</v>
      </c>
      <c r="Y116" s="244"/>
      <c r="Z116" s="244" t="s">
        <v>225</v>
      </c>
      <c r="AA116" s="244"/>
      <c r="AB116" s="244" t="s">
        <v>225</v>
      </c>
      <c r="AC116" s="244"/>
      <c r="AD116" s="244" t="s">
        <v>225</v>
      </c>
      <c r="AE116" s="244"/>
      <c r="AF116" s="244"/>
      <c r="AG116" s="244"/>
      <c r="AH116" s="244"/>
      <c r="AI116" s="244"/>
      <c r="AJ116" s="244"/>
      <c r="AK116" s="244"/>
      <c r="AL116" s="244"/>
      <c r="AM116" s="244"/>
      <c r="AN116" s="244"/>
      <c r="AO116" s="244"/>
      <c r="AP116" s="244"/>
      <c r="AQ116" s="244"/>
      <c r="AR116" s="244"/>
      <c r="AS116" s="244"/>
      <c r="AT116" s="244"/>
      <c r="AU116" s="244"/>
      <c r="AV116" s="244"/>
      <c r="AW116" s="248" t="s">
        <v>1036</v>
      </c>
    </row>
    <row r="117" spans="1:49" s="9" customFormat="1" x14ac:dyDescent="0.25">
      <c r="A117" s="233" t="s">
        <v>600</v>
      </c>
      <c r="B117" s="9">
        <v>4</v>
      </c>
      <c r="C117" s="9">
        <v>16</v>
      </c>
      <c r="D117" s="9">
        <v>9</v>
      </c>
      <c r="E117" s="9">
        <f t="shared" si="0"/>
        <v>1</v>
      </c>
      <c r="F117" s="9">
        <f t="shared" si="16"/>
        <v>11</v>
      </c>
      <c r="G117" s="263"/>
      <c r="H117" s="244" t="s">
        <v>225</v>
      </c>
      <c r="I117" s="244" t="s">
        <v>225</v>
      </c>
      <c r="J117" s="244" t="s">
        <v>225</v>
      </c>
      <c r="K117" s="244" t="s">
        <v>225</v>
      </c>
      <c r="L117" s="244" t="s">
        <v>225</v>
      </c>
      <c r="M117" s="244" t="s">
        <v>225</v>
      </c>
      <c r="N117" s="244" t="s">
        <v>225</v>
      </c>
      <c r="O117" s="244" t="s">
        <v>225</v>
      </c>
      <c r="P117" s="244" t="s">
        <v>225</v>
      </c>
      <c r="Q117" s="244" t="s">
        <v>225</v>
      </c>
      <c r="R117" s="244"/>
      <c r="S117" s="244" t="s">
        <v>225</v>
      </c>
      <c r="T117" s="244" t="s">
        <v>225</v>
      </c>
      <c r="U117" s="244"/>
      <c r="V117" s="244" t="s">
        <v>225</v>
      </c>
      <c r="W117" s="244"/>
      <c r="X117" s="244" t="s">
        <v>225</v>
      </c>
      <c r="Y117" s="244"/>
      <c r="Z117" s="244" t="s">
        <v>225</v>
      </c>
      <c r="AA117" s="244"/>
      <c r="AB117" s="244" t="s">
        <v>225</v>
      </c>
      <c r="AC117" s="244"/>
      <c r="AD117" s="244" t="s">
        <v>225</v>
      </c>
      <c r="AE117" s="244"/>
      <c r="AF117" s="244"/>
      <c r="AG117" s="244"/>
      <c r="AH117" s="244"/>
      <c r="AI117" s="244"/>
      <c r="AJ117" s="244"/>
      <c r="AK117" s="244"/>
      <c r="AL117" s="244"/>
      <c r="AM117" s="244"/>
      <c r="AN117" s="244"/>
      <c r="AO117" s="244"/>
      <c r="AP117" s="244"/>
      <c r="AQ117" s="244"/>
      <c r="AR117" s="244"/>
      <c r="AS117" s="244"/>
      <c r="AT117" s="244"/>
      <c r="AU117" s="244"/>
      <c r="AV117" s="244"/>
      <c r="AW117" s="248" t="s">
        <v>1036</v>
      </c>
    </row>
    <row r="118" spans="1:49" s="9" customFormat="1" x14ac:dyDescent="0.25">
      <c r="A118" s="233" t="s">
        <v>601</v>
      </c>
      <c r="B118" s="9">
        <v>4</v>
      </c>
      <c r="C118" s="9">
        <v>16</v>
      </c>
      <c r="D118" s="9">
        <v>10</v>
      </c>
      <c r="E118" s="9">
        <f t="shared" si="0"/>
        <v>1</v>
      </c>
      <c r="F118" s="9">
        <f t="shared" si="16"/>
        <v>11</v>
      </c>
      <c r="G118" s="263"/>
      <c r="H118" s="244" t="s">
        <v>225</v>
      </c>
      <c r="I118" s="244" t="s">
        <v>225</v>
      </c>
      <c r="J118" s="244" t="s">
        <v>225</v>
      </c>
      <c r="K118" s="244" t="s">
        <v>225</v>
      </c>
      <c r="L118" s="244" t="s">
        <v>225</v>
      </c>
      <c r="M118" s="244" t="s">
        <v>225</v>
      </c>
      <c r="N118" s="244" t="s">
        <v>225</v>
      </c>
      <c r="O118" s="244" t="s">
        <v>225</v>
      </c>
      <c r="P118" s="244" t="s">
        <v>225</v>
      </c>
      <c r="Q118" s="244" t="s">
        <v>225</v>
      </c>
      <c r="R118" s="244" t="s">
        <v>225</v>
      </c>
      <c r="S118" s="244" t="s">
        <v>225</v>
      </c>
      <c r="T118" s="244"/>
      <c r="U118" s="244"/>
      <c r="V118" s="244" t="s">
        <v>225</v>
      </c>
      <c r="W118" s="244"/>
      <c r="X118" s="244" t="s">
        <v>225</v>
      </c>
      <c r="Y118" s="244"/>
      <c r="Z118" s="244" t="s">
        <v>225</v>
      </c>
      <c r="AA118" s="244"/>
      <c r="AB118" s="244" t="s">
        <v>225</v>
      </c>
      <c r="AC118" s="244"/>
      <c r="AD118" s="244" t="s">
        <v>225</v>
      </c>
      <c r="AE118" s="244"/>
      <c r="AF118" s="244"/>
      <c r="AG118" s="244"/>
      <c r="AH118" s="244"/>
      <c r="AI118" s="244"/>
      <c r="AJ118" s="244"/>
      <c r="AK118" s="244"/>
      <c r="AL118" s="244"/>
      <c r="AM118" s="244"/>
      <c r="AN118" s="244"/>
      <c r="AO118" s="244"/>
      <c r="AP118" s="244"/>
      <c r="AQ118" s="244"/>
      <c r="AR118" s="244"/>
      <c r="AS118" s="244"/>
      <c r="AT118" s="244"/>
      <c r="AU118" s="244"/>
      <c r="AV118" s="244"/>
      <c r="AW118" s="248" t="s">
        <v>1036</v>
      </c>
    </row>
    <row r="119" spans="1:49" s="9" customFormat="1" x14ac:dyDescent="0.25">
      <c r="A119" s="233" t="s">
        <v>602</v>
      </c>
      <c r="B119" s="9">
        <v>4</v>
      </c>
      <c r="C119" s="9">
        <v>16</v>
      </c>
      <c r="D119" s="9">
        <v>11</v>
      </c>
      <c r="E119" s="9">
        <f t="shared" si="0"/>
        <v>1</v>
      </c>
      <c r="F119" s="9">
        <f t="shared" si="16"/>
        <v>11</v>
      </c>
      <c r="G119" s="263"/>
      <c r="H119" s="244" t="s">
        <v>225</v>
      </c>
      <c r="I119" s="244" t="s">
        <v>225</v>
      </c>
      <c r="J119" s="244" t="s">
        <v>225</v>
      </c>
      <c r="K119" s="244" t="s">
        <v>225</v>
      </c>
      <c r="L119" s="244" t="s">
        <v>225</v>
      </c>
      <c r="M119" s="244" t="s">
        <v>225</v>
      </c>
      <c r="N119" s="244" t="s">
        <v>225</v>
      </c>
      <c r="O119" s="244" t="s">
        <v>225</v>
      </c>
      <c r="P119" s="244" t="s">
        <v>225</v>
      </c>
      <c r="Q119" s="244" t="s">
        <v>225</v>
      </c>
      <c r="R119" s="244" t="s">
        <v>225</v>
      </c>
      <c r="S119" s="244" t="s">
        <v>225</v>
      </c>
      <c r="T119" s="244" t="s">
        <v>225</v>
      </c>
      <c r="U119" s="244"/>
      <c r="V119" s="244"/>
      <c r="W119" s="244"/>
      <c r="X119" s="244" t="s">
        <v>225</v>
      </c>
      <c r="Y119" s="244"/>
      <c r="Z119" s="244" t="s">
        <v>225</v>
      </c>
      <c r="AA119" s="244"/>
      <c r="AB119" s="244" t="s">
        <v>225</v>
      </c>
      <c r="AC119" s="244"/>
      <c r="AD119" s="244" t="s">
        <v>225</v>
      </c>
      <c r="AE119" s="244"/>
      <c r="AF119" s="244"/>
      <c r="AG119" s="244"/>
      <c r="AH119" s="244"/>
      <c r="AI119" s="244"/>
      <c r="AJ119" s="244"/>
      <c r="AK119" s="244"/>
      <c r="AL119" s="244"/>
      <c r="AM119" s="244"/>
      <c r="AN119" s="244"/>
      <c r="AO119" s="244"/>
      <c r="AP119" s="244"/>
      <c r="AQ119" s="244"/>
      <c r="AR119" s="244"/>
      <c r="AS119" s="244"/>
      <c r="AT119" s="244"/>
      <c r="AU119" s="244"/>
      <c r="AV119" s="244"/>
      <c r="AW119" s="248" t="s">
        <v>1036</v>
      </c>
    </row>
    <row r="120" spans="1:49" s="9" customFormat="1" x14ac:dyDescent="0.25">
      <c r="A120" s="233" t="s">
        <v>603</v>
      </c>
      <c r="B120" s="9">
        <v>4</v>
      </c>
      <c r="C120" s="9">
        <v>16</v>
      </c>
      <c r="D120" s="9">
        <v>12</v>
      </c>
      <c r="E120" s="9">
        <f t="shared" si="0"/>
        <v>1</v>
      </c>
      <c r="F120" s="9">
        <f t="shared" si="16"/>
        <v>11</v>
      </c>
      <c r="G120" s="263"/>
      <c r="H120" s="244" t="s">
        <v>225</v>
      </c>
      <c r="I120" s="244" t="s">
        <v>225</v>
      </c>
      <c r="J120" s="244" t="s">
        <v>225</v>
      </c>
      <c r="K120" s="244" t="s">
        <v>225</v>
      </c>
      <c r="L120" s="244" t="s">
        <v>225</v>
      </c>
      <c r="M120" s="244" t="s">
        <v>225</v>
      </c>
      <c r="N120" s="244" t="s">
        <v>225</v>
      </c>
      <c r="O120" s="244" t="s">
        <v>225</v>
      </c>
      <c r="P120" s="244" t="s">
        <v>225</v>
      </c>
      <c r="Q120" s="244" t="s">
        <v>225</v>
      </c>
      <c r="R120" s="244" t="s">
        <v>225</v>
      </c>
      <c r="S120" s="244" t="s">
        <v>225</v>
      </c>
      <c r="T120" s="244" t="s">
        <v>225</v>
      </c>
      <c r="U120" s="244"/>
      <c r="V120" s="244" t="s">
        <v>225</v>
      </c>
      <c r="W120" s="244"/>
      <c r="X120" s="244"/>
      <c r="Y120" s="244"/>
      <c r="Z120" s="244" t="s">
        <v>225</v>
      </c>
      <c r="AA120" s="244"/>
      <c r="AB120" s="244" t="s">
        <v>225</v>
      </c>
      <c r="AC120" s="244"/>
      <c r="AD120" s="244" t="s">
        <v>225</v>
      </c>
      <c r="AE120" s="244"/>
      <c r="AF120" s="244"/>
      <c r="AG120" s="244"/>
      <c r="AH120" s="244"/>
      <c r="AI120" s="244"/>
      <c r="AJ120" s="244"/>
      <c r="AK120" s="244"/>
      <c r="AL120" s="244"/>
      <c r="AM120" s="244"/>
      <c r="AN120" s="244"/>
      <c r="AO120" s="244"/>
      <c r="AP120" s="244"/>
      <c r="AQ120" s="244"/>
      <c r="AR120" s="244"/>
      <c r="AS120" s="244"/>
      <c r="AT120" s="244"/>
      <c r="AU120" s="244"/>
      <c r="AV120" s="244"/>
      <c r="AW120" s="248" t="s">
        <v>1036</v>
      </c>
    </row>
    <row r="121" spans="1:49" s="9" customFormat="1" x14ac:dyDescent="0.25">
      <c r="A121" s="233" t="s">
        <v>604</v>
      </c>
      <c r="B121" s="9">
        <v>4</v>
      </c>
      <c r="C121" s="9">
        <v>16</v>
      </c>
      <c r="D121" s="9">
        <v>13</v>
      </c>
      <c r="E121" s="9">
        <f t="shared" ref="E121:E184" si="17">IF((C121-B121)&gt;=9,1,IF((C121-B121)&gt;=7,0.5,IF((C121-B121)&gt;=5.5,0.25,0)))</f>
        <v>1</v>
      </c>
      <c r="F121" s="9">
        <f t="shared" si="16"/>
        <v>11</v>
      </c>
      <c r="G121" s="263"/>
      <c r="H121" s="244" t="s">
        <v>225</v>
      </c>
      <c r="I121" s="244" t="s">
        <v>225</v>
      </c>
      <c r="J121" s="244" t="s">
        <v>225</v>
      </c>
      <c r="K121" s="244" t="s">
        <v>225</v>
      </c>
      <c r="L121" s="244" t="s">
        <v>225</v>
      </c>
      <c r="M121" s="244" t="s">
        <v>225</v>
      </c>
      <c r="N121" s="244" t="s">
        <v>225</v>
      </c>
      <c r="O121" s="244" t="s">
        <v>225</v>
      </c>
      <c r="P121" s="244" t="s">
        <v>225</v>
      </c>
      <c r="Q121" s="244" t="s">
        <v>225</v>
      </c>
      <c r="R121" s="244" t="s">
        <v>225</v>
      </c>
      <c r="S121" s="244" t="s">
        <v>225</v>
      </c>
      <c r="T121" s="244" t="s">
        <v>225</v>
      </c>
      <c r="U121" s="244"/>
      <c r="V121" s="244" t="s">
        <v>225</v>
      </c>
      <c r="W121" s="244"/>
      <c r="X121" s="244" t="s">
        <v>225</v>
      </c>
      <c r="Y121" s="244"/>
      <c r="Z121" s="244"/>
      <c r="AA121" s="244"/>
      <c r="AB121" s="244" t="s">
        <v>225</v>
      </c>
      <c r="AC121" s="244"/>
      <c r="AD121" s="244" t="s">
        <v>225</v>
      </c>
      <c r="AE121" s="244"/>
      <c r="AF121" s="244"/>
      <c r="AG121" s="244"/>
      <c r="AH121" s="244"/>
      <c r="AI121" s="244"/>
      <c r="AJ121" s="244"/>
      <c r="AK121" s="244"/>
      <c r="AL121" s="244"/>
      <c r="AM121" s="244"/>
      <c r="AN121" s="244"/>
      <c r="AO121" s="244"/>
      <c r="AP121" s="244"/>
      <c r="AQ121" s="244"/>
      <c r="AR121" s="244"/>
      <c r="AS121" s="244"/>
      <c r="AT121" s="244"/>
      <c r="AU121" s="244"/>
      <c r="AV121" s="244"/>
      <c r="AW121" s="248" t="s">
        <v>1036</v>
      </c>
    </row>
    <row r="122" spans="1:49" s="9" customFormat="1" x14ac:dyDescent="0.25">
      <c r="A122" s="233" t="s">
        <v>605</v>
      </c>
      <c r="B122" s="9">
        <v>4</v>
      </c>
      <c r="C122" s="9">
        <v>16</v>
      </c>
      <c r="D122" s="9">
        <v>14</v>
      </c>
      <c r="E122" s="9">
        <f t="shared" si="17"/>
        <v>1</v>
      </c>
      <c r="F122" s="9">
        <f t="shared" si="16"/>
        <v>11</v>
      </c>
      <c r="G122" s="263"/>
      <c r="H122" s="244" t="s">
        <v>225</v>
      </c>
      <c r="I122" s="244" t="s">
        <v>225</v>
      </c>
      <c r="J122" s="244" t="s">
        <v>225</v>
      </c>
      <c r="K122" s="244" t="s">
        <v>225</v>
      </c>
      <c r="L122" s="244" t="s">
        <v>225</v>
      </c>
      <c r="M122" s="244" t="s">
        <v>225</v>
      </c>
      <c r="N122" s="244" t="s">
        <v>225</v>
      </c>
      <c r="O122" s="244" t="s">
        <v>225</v>
      </c>
      <c r="P122" s="244" t="s">
        <v>225</v>
      </c>
      <c r="Q122" s="244" t="s">
        <v>225</v>
      </c>
      <c r="R122" s="244" t="s">
        <v>225</v>
      </c>
      <c r="S122" s="244" t="s">
        <v>225</v>
      </c>
      <c r="T122" s="244" t="s">
        <v>225</v>
      </c>
      <c r="U122" s="244"/>
      <c r="V122" s="244" t="s">
        <v>225</v>
      </c>
      <c r="W122" s="244"/>
      <c r="X122" s="244" t="s">
        <v>225</v>
      </c>
      <c r="Y122" s="244"/>
      <c r="Z122" s="244" t="s">
        <v>225</v>
      </c>
      <c r="AA122" s="244"/>
      <c r="AB122" s="244"/>
      <c r="AC122" s="244"/>
      <c r="AD122" s="244" t="s">
        <v>225</v>
      </c>
      <c r="AE122" s="244"/>
      <c r="AF122" s="244"/>
      <c r="AG122" s="244"/>
      <c r="AH122" s="244"/>
      <c r="AI122" s="244"/>
      <c r="AJ122" s="244"/>
      <c r="AK122" s="244"/>
      <c r="AL122" s="244"/>
      <c r="AM122" s="244"/>
      <c r="AN122" s="244"/>
      <c r="AO122" s="244"/>
      <c r="AP122" s="244"/>
      <c r="AQ122" s="244"/>
      <c r="AR122" s="244"/>
      <c r="AS122" s="244"/>
      <c r="AT122" s="244"/>
      <c r="AU122" s="244"/>
      <c r="AV122" s="244"/>
      <c r="AW122" s="248" t="s">
        <v>1036</v>
      </c>
    </row>
    <row r="123" spans="1:49" s="9" customFormat="1" x14ac:dyDescent="0.25">
      <c r="A123" s="233" t="s">
        <v>606</v>
      </c>
      <c r="B123" s="9">
        <v>4</v>
      </c>
      <c r="C123" s="9">
        <v>16</v>
      </c>
      <c r="D123" s="9">
        <v>15</v>
      </c>
      <c r="E123" s="9">
        <f t="shared" si="17"/>
        <v>1</v>
      </c>
      <c r="F123" s="9">
        <f t="shared" si="16"/>
        <v>11</v>
      </c>
      <c r="G123" s="263"/>
      <c r="H123" s="244" t="s">
        <v>225</v>
      </c>
      <c r="I123" s="244" t="s">
        <v>225</v>
      </c>
      <c r="J123" s="244" t="s">
        <v>225</v>
      </c>
      <c r="K123" s="244" t="s">
        <v>225</v>
      </c>
      <c r="L123" s="244" t="s">
        <v>225</v>
      </c>
      <c r="M123" s="244" t="s">
        <v>225</v>
      </c>
      <c r="N123" s="244" t="s">
        <v>225</v>
      </c>
      <c r="O123" s="244" t="s">
        <v>225</v>
      </c>
      <c r="P123" s="244" t="s">
        <v>225</v>
      </c>
      <c r="Q123" s="244" t="s">
        <v>225</v>
      </c>
      <c r="R123" s="244" t="s">
        <v>225</v>
      </c>
      <c r="S123" s="244" t="s">
        <v>225</v>
      </c>
      <c r="T123" s="244" t="s">
        <v>225</v>
      </c>
      <c r="U123" s="244"/>
      <c r="V123" s="244" t="s">
        <v>225</v>
      </c>
      <c r="W123" s="244"/>
      <c r="X123" s="244" t="s">
        <v>225</v>
      </c>
      <c r="Y123" s="244"/>
      <c r="Z123" s="244" t="s">
        <v>225</v>
      </c>
      <c r="AA123" s="244"/>
      <c r="AB123" s="244" t="s">
        <v>225</v>
      </c>
      <c r="AC123" s="244"/>
      <c r="AD123" s="244"/>
      <c r="AE123" s="244"/>
      <c r="AF123" s="244"/>
      <c r="AG123" s="244"/>
      <c r="AH123" s="244"/>
      <c r="AI123" s="244"/>
      <c r="AJ123" s="244"/>
      <c r="AK123" s="244"/>
      <c r="AL123" s="244"/>
      <c r="AM123" s="244"/>
      <c r="AN123" s="244"/>
      <c r="AO123" s="244"/>
      <c r="AP123" s="244"/>
      <c r="AQ123" s="244"/>
      <c r="AR123" s="244"/>
      <c r="AS123" s="244"/>
      <c r="AT123" s="244"/>
      <c r="AU123" s="244"/>
      <c r="AV123" s="244"/>
      <c r="AW123" s="248" t="s">
        <v>1036</v>
      </c>
    </row>
    <row r="124" spans="1:49" x14ac:dyDescent="0.25">
      <c r="A124" s="233" t="s">
        <v>339</v>
      </c>
      <c r="B124" s="9">
        <v>4</v>
      </c>
      <c r="C124">
        <v>17</v>
      </c>
      <c r="E124" s="9">
        <f t="shared" si="17"/>
        <v>1</v>
      </c>
      <c r="F124" s="9">
        <f t="shared" si="12"/>
        <v>12</v>
      </c>
      <c r="H124" s="244" t="s">
        <v>225</v>
      </c>
      <c r="I124" s="244" t="s">
        <v>225</v>
      </c>
      <c r="J124" s="244" t="s">
        <v>225</v>
      </c>
      <c r="K124" s="244" t="s">
        <v>225</v>
      </c>
      <c r="L124" s="244" t="s">
        <v>225</v>
      </c>
      <c r="M124" s="244" t="s">
        <v>225</v>
      </c>
      <c r="N124" s="244" t="s">
        <v>225</v>
      </c>
      <c r="O124" s="244" t="s">
        <v>225</v>
      </c>
      <c r="P124" s="244" t="s">
        <v>225</v>
      </c>
      <c r="Q124" s="244" t="s">
        <v>225</v>
      </c>
      <c r="R124" s="244" t="s">
        <v>225</v>
      </c>
      <c r="S124" s="244" t="s">
        <v>225</v>
      </c>
      <c r="T124" s="244" t="s">
        <v>225</v>
      </c>
      <c r="U124" s="244"/>
      <c r="V124" s="244" t="s">
        <v>225</v>
      </c>
      <c r="W124" s="244"/>
      <c r="X124" s="244" t="s">
        <v>225</v>
      </c>
      <c r="Y124" s="244"/>
      <c r="Z124" s="244" t="s">
        <v>225</v>
      </c>
      <c r="AA124" s="244"/>
      <c r="AB124" s="244" t="s">
        <v>225</v>
      </c>
      <c r="AC124" s="244"/>
      <c r="AD124" s="244" t="s">
        <v>225</v>
      </c>
      <c r="AE124" s="244"/>
      <c r="AF124" s="244" t="s">
        <v>225</v>
      </c>
      <c r="AG124" s="244"/>
      <c r="AH124" s="244"/>
      <c r="AI124" s="244"/>
      <c r="AJ124" s="244"/>
      <c r="AK124" s="244"/>
      <c r="AL124" s="244"/>
      <c r="AM124" s="244"/>
      <c r="AN124" s="244"/>
      <c r="AO124" s="244"/>
      <c r="AP124" s="244"/>
      <c r="AQ124" s="244"/>
      <c r="AR124" s="244"/>
      <c r="AS124" s="244"/>
      <c r="AT124" s="244"/>
      <c r="AU124" s="244"/>
      <c r="AV124" s="244"/>
      <c r="AW124" s="248" t="s">
        <v>1036</v>
      </c>
    </row>
    <row r="125" spans="1:49" s="9" customFormat="1" x14ac:dyDescent="0.25">
      <c r="A125" s="233" t="s">
        <v>607</v>
      </c>
      <c r="B125" s="9">
        <v>4</v>
      </c>
      <c r="C125" s="9">
        <v>17</v>
      </c>
      <c r="D125" s="9">
        <v>5</v>
      </c>
      <c r="E125" s="9">
        <f t="shared" si="17"/>
        <v>1</v>
      </c>
      <c r="F125" s="9">
        <f t="shared" si="12"/>
        <v>12</v>
      </c>
      <c r="G125" s="263"/>
      <c r="H125" s="244" t="s">
        <v>225</v>
      </c>
      <c r="I125" s="244" t="s">
        <v>225</v>
      </c>
      <c r="J125" s="244"/>
      <c r="K125" s="244" t="s">
        <v>225</v>
      </c>
      <c r="L125" s="244" t="s">
        <v>225</v>
      </c>
      <c r="M125" s="244" t="s">
        <v>225</v>
      </c>
      <c r="N125" s="244" t="s">
        <v>225</v>
      </c>
      <c r="O125" s="244" t="s">
        <v>225</v>
      </c>
      <c r="P125" s="244" t="s">
        <v>225</v>
      </c>
      <c r="Q125" s="244" t="s">
        <v>225</v>
      </c>
      <c r="R125" s="244" t="s">
        <v>225</v>
      </c>
      <c r="S125" s="244" t="s">
        <v>225</v>
      </c>
      <c r="T125" s="244" t="s">
        <v>225</v>
      </c>
      <c r="U125" s="244"/>
      <c r="V125" s="244" t="s">
        <v>225</v>
      </c>
      <c r="W125" s="244"/>
      <c r="X125" s="244" t="s">
        <v>225</v>
      </c>
      <c r="Y125" s="244"/>
      <c r="Z125" s="244" t="s">
        <v>225</v>
      </c>
      <c r="AA125" s="244"/>
      <c r="AB125" s="244" t="s">
        <v>225</v>
      </c>
      <c r="AC125" s="244"/>
      <c r="AD125" s="244" t="s">
        <v>225</v>
      </c>
      <c r="AE125" s="244"/>
      <c r="AF125" s="244" t="s">
        <v>225</v>
      </c>
      <c r="AG125" s="244"/>
      <c r="AH125" s="244"/>
      <c r="AI125" s="244"/>
      <c r="AJ125" s="244"/>
      <c r="AK125" s="244"/>
      <c r="AL125" s="244"/>
      <c r="AM125" s="244"/>
      <c r="AN125" s="244"/>
      <c r="AO125" s="244"/>
      <c r="AP125" s="244"/>
      <c r="AQ125" s="244"/>
      <c r="AR125" s="244"/>
      <c r="AS125" s="244"/>
      <c r="AT125" s="244"/>
      <c r="AU125" s="244"/>
      <c r="AV125" s="244"/>
      <c r="AW125" s="248" t="s">
        <v>1036</v>
      </c>
    </row>
    <row r="126" spans="1:49" s="9" customFormat="1" x14ac:dyDescent="0.25">
      <c r="A126" s="233" t="s">
        <v>608</v>
      </c>
      <c r="B126" s="9">
        <v>4</v>
      </c>
      <c r="C126" s="9">
        <v>17</v>
      </c>
      <c r="D126" s="9">
        <v>6</v>
      </c>
      <c r="E126" s="9">
        <f t="shared" si="17"/>
        <v>1</v>
      </c>
      <c r="F126" s="9">
        <f t="shared" si="12"/>
        <v>12</v>
      </c>
      <c r="G126" s="263"/>
      <c r="H126" s="244" t="s">
        <v>225</v>
      </c>
      <c r="I126" s="244" t="s">
        <v>225</v>
      </c>
      <c r="J126" s="244" t="s">
        <v>225</v>
      </c>
      <c r="K126" s="244" t="s">
        <v>225</v>
      </c>
      <c r="L126" s="244"/>
      <c r="M126" s="244" t="s">
        <v>225</v>
      </c>
      <c r="N126" s="244" t="s">
        <v>225</v>
      </c>
      <c r="O126" s="244" t="s">
        <v>225</v>
      </c>
      <c r="P126" s="244" t="s">
        <v>225</v>
      </c>
      <c r="Q126" s="244" t="s">
        <v>225</v>
      </c>
      <c r="R126" s="244" t="s">
        <v>225</v>
      </c>
      <c r="S126" s="244" t="s">
        <v>225</v>
      </c>
      <c r="T126" s="244" t="s">
        <v>225</v>
      </c>
      <c r="U126" s="244"/>
      <c r="V126" s="244" t="s">
        <v>225</v>
      </c>
      <c r="W126" s="244"/>
      <c r="X126" s="244" t="s">
        <v>225</v>
      </c>
      <c r="Y126" s="244"/>
      <c r="Z126" s="244" t="s">
        <v>225</v>
      </c>
      <c r="AA126" s="244"/>
      <c r="AB126" s="244" t="s">
        <v>225</v>
      </c>
      <c r="AC126" s="244"/>
      <c r="AD126" s="244" t="s">
        <v>225</v>
      </c>
      <c r="AE126" s="244"/>
      <c r="AF126" s="244" t="s">
        <v>225</v>
      </c>
      <c r="AG126" s="244"/>
      <c r="AH126" s="244"/>
      <c r="AI126" s="244"/>
      <c r="AJ126" s="244"/>
      <c r="AK126" s="244"/>
      <c r="AL126" s="244"/>
      <c r="AM126" s="244"/>
      <c r="AN126" s="244"/>
      <c r="AO126" s="244"/>
      <c r="AP126" s="244"/>
      <c r="AQ126" s="244"/>
      <c r="AR126" s="244"/>
      <c r="AS126" s="244"/>
      <c r="AT126" s="244"/>
      <c r="AU126" s="244"/>
      <c r="AV126" s="244"/>
      <c r="AW126" s="248" t="s">
        <v>1036</v>
      </c>
    </row>
    <row r="127" spans="1:49" s="9" customFormat="1" x14ac:dyDescent="0.25">
      <c r="A127" s="233" t="s">
        <v>609</v>
      </c>
      <c r="B127" s="9">
        <v>4</v>
      </c>
      <c r="C127" s="9">
        <v>17</v>
      </c>
      <c r="D127" s="9">
        <v>7</v>
      </c>
      <c r="E127" s="9">
        <f t="shared" si="17"/>
        <v>1</v>
      </c>
      <c r="F127" s="9">
        <f t="shared" ref="F127:F136" si="18">C127-B127-E127</f>
        <v>12</v>
      </c>
      <c r="G127" s="263"/>
      <c r="H127" s="244" t="s">
        <v>225</v>
      </c>
      <c r="I127" s="244" t="s">
        <v>225</v>
      </c>
      <c r="J127" s="244" t="s">
        <v>225</v>
      </c>
      <c r="K127" s="244" t="s">
        <v>225</v>
      </c>
      <c r="L127" s="244" t="s">
        <v>225</v>
      </c>
      <c r="M127" s="244" t="s">
        <v>225</v>
      </c>
      <c r="N127" s="244"/>
      <c r="O127" s="244" t="s">
        <v>225</v>
      </c>
      <c r="P127" s="244" t="s">
        <v>225</v>
      </c>
      <c r="Q127" s="244" t="s">
        <v>225</v>
      </c>
      <c r="R127" s="244" t="s">
        <v>225</v>
      </c>
      <c r="S127" s="244" t="s">
        <v>225</v>
      </c>
      <c r="T127" s="244" t="s">
        <v>225</v>
      </c>
      <c r="U127" s="244"/>
      <c r="V127" s="244" t="s">
        <v>225</v>
      </c>
      <c r="W127" s="244"/>
      <c r="X127" s="244" t="s">
        <v>225</v>
      </c>
      <c r="Y127" s="244"/>
      <c r="Z127" s="244" t="s">
        <v>225</v>
      </c>
      <c r="AA127" s="244"/>
      <c r="AB127" s="244" t="s">
        <v>225</v>
      </c>
      <c r="AC127" s="244"/>
      <c r="AD127" s="244" t="s">
        <v>225</v>
      </c>
      <c r="AE127" s="244"/>
      <c r="AF127" s="244" t="s">
        <v>225</v>
      </c>
      <c r="AG127" s="244"/>
      <c r="AH127" s="244"/>
      <c r="AI127" s="244"/>
      <c r="AJ127" s="244"/>
      <c r="AK127" s="244"/>
      <c r="AL127" s="244"/>
      <c r="AM127" s="244"/>
      <c r="AN127" s="244"/>
      <c r="AO127" s="244"/>
      <c r="AP127" s="244"/>
      <c r="AQ127" s="244"/>
      <c r="AR127" s="244"/>
      <c r="AS127" s="244"/>
      <c r="AT127" s="244"/>
      <c r="AU127" s="244"/>
      <c r="AV127" s="244"/>
      <c r="AW127" s="248" t="s">
        <v>1036</v>
      </c>
    </row>
    <row r="128" spans="1:49" s="9" customFormat="1" x14ac:dyDescent="0.25">
      <c r="A128" s="233" t="s">
        <v>610</v>
      </c>
      <c r="B128" s="9">
        <v>4</v>
      </c>
      <c r="C128" s="9">
        <v>17</v>
      </c>
      <c r="D128" s="9">
        <v>8</v>
      </c>
      <c r="E128" s="9">
        <f t="shared" si="17"/>
        <v>1</v>
      </c>
      <c r="F128" s="9">
        <f t="shared" si="18"/>
        <v>12</v>
      </c>
      <c r="G128" s="263"/>
      <c r="H128" s="244" t="s">
        <v>225</v>
      </c>
      <c r="I128" s="244" t="s">
        <v>225</v>
      </c>
      <c r="J128" s="244" t="s">
        <v>225</v>
      </c>
      <c r="K128" s="244" t="s">
        <v>225</v>
      </c>
      <c r="L128" s="244" t="s">
        <v>225</v>
      </c>
      <c r="M128" s="244" t="s">
        <v>225</v>
      </c>
      <c r="N128" s="244" t="s">
        <v>225</v>
      </c>
      <c r="O128" s="244" t="s">
        <v>225</v>
      </c>
      <c r="P128" s="244"/>
      <c r="Q128" s="244" t="s">
        <v>225</v>
      </c>
      <c r="R128" s="244" t="s">
        <v>225</v>
      </c>
      <c r="S128" s="244" t="s">
        <v>225</v>
      </c>
      <c r="T128" s="244" t="s">
        <v>225</v>
      </c>
      <c r="U128" s="244"/>
      <c r="V128" s="244" t="s">
        <v>225</v>
      </c>
      <c r="W128" s="244"/>
      <c r="X128" s="244" t="s">
        <v>225</v>
      </c>
      <c r="Y128" s="244"/>
      <c r="Z128" s="244" t="s">
        <v>225</v>
      </c>
      <c r="AA128" s="244"/>
      <c r="AB128" s="244" t="s">
        <v>225</v>
      </c>
      <c r="AC128" s="244"/>
      <c r="AD128" s="244" t="s">
        <v>225</v>
      </c>
      <c r="AE128" s="244"/>
      <c r="AF128" s="244" t="s">
        <v>225</v>
      </c>
      <c r="AG128" s="244"/>
      <c r="AH128" s="244"/>
      <c r="AI128" s="244"/>
      <c r="AJ128" s="244"/>
      <c r="AK128" s="244"/>
      <c r="AL128" s="244"/>
      <c r="AM128" s="244"/>
      <c r="AN128" s="244"/>
      <c r="AO128" s="244"/>
      <c r="AP128" s="244"/>
      <c r="AQ128" s="244"/>
      <c r="AR128" s="244"/>
      <c r="AS128" s="244"/>
      <c r="AT128" s="244"/>
      <c r="AU128" s="244"/>
      <c r="AV128" s="244"/>
      <c r="AW128" s="248" t="s">
        <v>1036</v>
      </c>
    </row>
    <row r="129" spans="1:49" s="9" customFormat="1" x14ac:dyDescent="0.25">
      <c r="A129" s="233" t="s">
        <v>611</v>
      </c>
      <c r="B129" s="9">
        <v>4</v>
      </c>
      <c r="C129" s="9">
        <v>17</v>
      </c>
      <c r="D129" s="9">
        <v>9</v>
      </c>
      <c r="E129" s="9">
        <f t="shared" si="17"/>
        <v>1</v>
      </c>
      <c r="F129" s="9">
        <f t="shared" si="18"/>
        <v>12</v>
      </c>
      <c r="G129" s="263"/>
      <c r="H129" s="244" t="s">
        <v>225</v>
      </c>
      <c r="I129" s="244" t="s">
        <v>225</v>
      </c>
      <c r="J129" s="244" t="s">
        <v>225</v>
      </c>
      <c r="K129" s="244" t="s">
        <v>225</v>
      </c>
      <c r="L129" s="244" t="s">
        <v>225</v>
      </c>
      <c r="M129" s="244" t="s">
        <v>225</v>
      </c>
      <c r="N129" s="244" t="s">
        <v>225</v>
      </c>
      <c r="O129" s="244" t="s">
        <v>225</v>
      </c>
      <c r="P129" s="244" t="s">
        <v>225</v>
      </c>
      <c r="Q129" s="244" t="s">
        <v>225</v>
      </c>
      <c r="R129" s="244"/>
      <c r="S129" s="244" t="s">
        <v>225</v>
      </c>
      <c r="T129" s="244" t="s">
        <v>225</v>
      </c>
      <c r="U129" s="244"/>
      <c r="V129" s="244" t="s">
        <v>225</v>
      </c>
      <c r="W129" s="244"/>
      <c r="X129" s="244" t="s">
        <v>225</v>
      </c>
      <c r="Y129" s="244"/>
      <c r="Z129" s="244" t="s">
        <v>225</v>
      </c>
      <c r="AA129" s="244"/>
      <c r="AB129" s="244" t="s">
        <v>225</v>
      </c>
      <c r="AC129" s="244"/>
      <c r="AD129" s="244" t="s">
        <v>225</v>
      </c>
      <c r="AE129" s="244"/>
      <c r="AF129" s="244" t="s">
        <v>225</v>
      </c>
      <c r="AG129" s="244"/>
      <c r="AH129" s="244"/>
      <c r="AI129" s="244"/>
      <c r="AJ129" s="244"/>
      <c r="AK129" s="244"/>
      <c r="AL129" s="244"/>
      <c r="AM129" s="244"/>
      <c r="AN129" s="244"/>
      <c r="AO129" s="244"/>
      <c r="AP129" s="244"/>
      <c r="AQ129" s="244"/>
      <c r="AR129" s="244"/>
      <c r="AS129" s="244"/>
      <c r="AT129" s="244"/>
      <c r="AU129" s="244"/>
      <c r="AV129" s="244"/>
      <c r="AW129" s="248" t="s">
        <v>1036</v>
      </c>
    </row>
    <row r="130" spans="1:49" s="9" customFormat="1" x14ac:dyDescent="0.25">
      <c r="A130" s="233" t="s">
        <v>612</v>
      </c>
      <c r="B130" s="9">
        <v>4</v>
      </c>
      <c r="C130" s="9">
        <v>17</v>
      </c>
      <c r="D130" s="9">
        <v>10</v>
      </c>
      <c r="E130" s="9">
        <f t="shared" si="17"/>
        <v>1</v>
      </c>
      <c r="F130" s="9">
        <f t="shared" si="18"/>
        <v>12</v>
      </c>
      <c r="G130" s="263"/>
      <c r="H130" s="244" t="s">
        <v>225</v>
      </c>
      <c r="I130" s="244" t="s">
        <v>225</v>
      </c>
      <c r="J130" s="244" t="s">
        <v>225</v>
      </c>
      <c r="K130" s="244" t="s">
        <v>225</v>
      </c>
      <c r="L130" s="244" t="s">
        <v>225</v>
      </c>
      <c r="M130" s="244" t="s">
        <v>225</v>
      </c>
      <c r="N130" s="244" t="s">
        <v>225</v>
      </c>
      <c r="O130" s="244" t="s">
        <v>225</v>
      </c>
      <c r="P130" s="244" t="s">
        <v>225</v>
      </c>
      <c r="Q130" s="244" t="s">
        <v>225</v>
      </c>
      <c r="R130" s="244" t="s">
        <v>225</v>
      </c>
      <c r="S130" s="244" t="s">
        <v>225</v>
      </c>
      <c r="T130" s="244"/>
      <c r="U130" s="244"/>
      <c r="V130" s="244" t="s">
        <v>225</v>
      </c>
      <c r="W130" s="244"/>
      <c r="X130" s="244" t="s">
        <v>225</v>
      </c>
      <c r="Y130" s="244"/>
      <c r="Z130" s="244" t="s">
        <v>225</v>
      </c>
      <c r="AA130" s="244"/>
      <c r="AB130" s="244" t="s">
        <v>225</v>
      </c>
      <c r="AC130" s="244"/>
      <c r="AD130" s="244" t="s">
        <v>225</v>
      </c>
      <c r="AE130" s="244"/>
      <c r="AF130" s="244" t="s">
        <v>225</v>
      </c>
      <c r="AG130" s="244"/>
      <c r="AH130" s="244"/>
      <c r="AI130" s="244"/>
      <c r="AJ130" s="244"/>
      <c r="AK130" s="244"/>
      <c r="AL130" s="244"/>
      <c r="AM130" s="244"/>
      <c r="AN130" s="244"/>
      <c r="AO130" s="244"/>
      <c r="AP130" s="244"/>
      <c r="AQ130" s="244"/>
      <c r="AR130" s="244"/>
      <c r="AS130" s="244"/>
      <c r="AT130" s="244"/>
      <c r="AU130" s="244"/>
      <c r="AV130" s="244"/>
      <c r="AW130" s="248" t="s">
        <v>1036</v>
      </c>
    </row>
    <row r="131" spans="1:49" s="9" customFormat="1" x14ac:dyDescent="0.25">
      <c r="A131" s="233" t="s">
        <v>613</v>
      </c>
      <c r="B131" s="9">
        <v>4</v>
      </c>
      <c r="C131" s="9">
        <v>17</v>
      </c>
      <c r="D131" s="9">
        <v>11</v>
      </c>
      <c r="E131" s="9">
        <f t="shared" si="17"/>
        <v>1</v>
      </c>
      <c r="F131" s="9">
        <f t="shared" si="18"/>
        <v>12</v>
      </c>
      <c r="G131" s="263"/>
      <c r="H131" s="244" t="s">
        <v>225</v>
      </c>
      <c r="I131" s="244" t="s">
        <v>225</v>
      </c>
      <c r="J131" s="244" t="s">
        <v>225</v>
      </c>
      <c r="K131" s="244" t="s">
        <v>225</v>
      </c>
      <c r="L131" s="244" t="s">
        <v>225</v>
      </c>
      <c r="M131" s="244" t="s">
        <v>225</v>
      </c>
      <c r="N131" s="244" t="s">
        <v>225</v>
      </c>
      <c r="O131" s="244" t="s">
        <v>225</v>
      </c>
      <c r="P131" s="244" t="s">
        <v>225</v>
      </c>
      <c r="Q131" s="244" t="s">
        <v>225</v>
      </c>
      <c r="R131" s="244" t="s">
        <v>225</v>
      </c>
      <c r="S131" s="244" t="s">
        <v>225</v>
      </c>
      <c r="T131" s="244" t="s">
        <v>225</v>
      </c>
      <c r="U131" s="244"/>
      <c r="V131" s="244"/>
      <c r="W131" s="244"/>
      <c r="X131" s="244" t="s">
        <v>225</v>
      </c>
      <c r="Y131" s="244"/>
      <c r="Z131" s="244" t="s">
        <v>225</v>
      </c>
      <c r="AA131" s="244"/>
      <c r="AB131" s="244" t="s">
        <v>225</v>
      </c>
      <c r="AC131" s="244"/>
      <c r="AD131" s="244" t="s">
        <v>225</v>
      </c>
      <c r="AE131" s="244"/>
      <c r="AF131" s="244" t="s">
        <v>225</v>
      </c>
      <c r="AG131" s="244"/>
      <c r="AH131" s="244"/>
      <c r="AI131" s="244"/>
      <c r="AJ131" s="244"/>
      <c r="AK131" s="244"/>
      <c r="AL131" s="244"/>
      <c r="AM131" s="244"/>
      <c r="AN131" s="244"/>
      <c r="AO131" s="244"/>
      <c r="AP131" s="244"/>
      <c r="AQ131" s="244"/>
      <c r="AR131" s="244"/>
      <c r="AS131" s="244"/>
      <c r="AT131" s="244"/>
      <c r="AU131" s="244"/>
      <c r="AV131" s="244"/>
      <c r="AW131" s="248" t="s">
        <v>1036</v>
      </c>
    </row>
    <row r="132" spans="1:49" s="9" customFormat="1" x14ac:dyDescent="0.25">
      <c r="A132" s="233" t="s">
        <v>614</v>
      </c>
      <c r="B132" s="9">
        <v>4</v>
      </c>
      <c r="C132" s="9">
        <v>17</v>
      </c>
      <c r="D132" s="9">
        <v>12</v>
      </c>
      <c r="E132" s="9">
        <f t="shared" si="17"/>
        <v>1</v>
      </c>
      <c r="F132" s="9">
        <f t="shared" si="18"/>
        <v>12</v>
      </c>
      <c r="G132" s="263"/>
      <c r="H132" s="244" t="s">
        <v>225</v>
      </c>
      <c r="I132" s="244" t="s">
        <v>225</v>
      </c>
      <c r="J132" s="244" t="s">
        <v>225</v>
      </c>
      <c r="K132" s="244" t="s">
        <v>225</v>
      </c>
      <c r="L132" s="244" t="s">
        <v>225</v>
      </c>
      <c r="M132" s="244" t="s">
        <v>225</v>
      </c>
      <c r="N132" s="244" t="s">
        <v>225</v>
      </c>
      <c r="O132" s="244" t="s">
        <v>225</v>
      </c>
      <c r="P132" s="244" t="s">
        <v>225</v>
      </c>
      <c r="Q132" s="244" t="s">
        <v>225</v>
      </c>
      <c r="R132" s="244" t="s">
        <v>225</v>
      </c>
      <c r="S132" s="244" t="s">
        <v>225</v>
      </c>
      <c r="T132" s="244" t="s">
        <v>225</v>
      </c>
      <c r="U132" s="244"/>
      <c r="V132" s="244" t="s">
        <v>225</v>
      </c>
      <c r="W132" s="244"/>
      <c r="X132" s="244"/>
      <c r="Y132" s="244"/>
      <c r="Z132" s="244" t="s">
        <v>225</v>
      </c>
      <c r="AA132" s="244"/>
      <c r="AB132" s="244" t="s">
        <v>225</v>
      </c>
      <c r="AC132" s="244"/>
      <c r="AD132" s="244" t="s">
        <v>225</v>
      </c>
      <c r="AE132" s="244"/>
      <c r="AF132" s="244" t="s">
        <v>225</v>
      </c>
      <c r="AG132" s="244"/>
      <c r="AH132" s="244"/>
      <c r="AI132" s="244"/>
      <c r="AJ132" s="244"/>
      <c r="AK132" s="244"/>
      <c r="AL132" s="244"/>
      <c r="AM132" s="244"/>
      <c r="AN132" s="244"/>
      <c r="AO132" s="244"/>
      <c r="AP132" s="244"/>
      <c r="AQ132" s="244"/>
      <c r="AR132" s="244"/>
      <c r="AS132" s="244"/>
      <c r="AT132" s="244"/>
      <c r="AU132" s="244"/>
      <c r="AV132" s="244"/>
      <c r="AW132" s="248" t="s">
        <v>1036</v>
      </c>
    </row>
    <row r="133" spans="1:49" s="9" customFormat="1" x14ac:dyDescent="0.25">
      <c r="A133" s="233" t="s">
        <v>615</v>
      </c>
      <c r="B133" s="9">
        <v>4</v>
      </c>
      <c r="C133" s="9">
        <v>17</v>
      </c>
      <c r="D133" s="9">
        <v>13</v>
      </c>
      <c r="E133" s="9">
        <f t="shared" si="17"/>
        <v>1</v>
      </c>
      <c r="F133" s="9">
        <f t="shared" si="18"/>
        <v>12</v>
      </c>
      <c r="G133" s="263"/>
      <c r="H133" s="244" t="s">
        <v>225</v>
      </c>
      <c r="I133" s="244" t="s">
        <v>225</v>
      </c>
      <c r="J133" s="244" t="s">
        <v>225</v>
      </c>
      <c r="K133" s="244" t="s">
        <v>225</v>
      </c>
      <c r="L133" s="244" t="s">
        <v>225</v>
      </c>
      <c r="M133" s="244" t="s">
        <v>225</v>
      </c>
      <c r="N133" s="244" t="s">
        <v>225</v>
      </c>
      <c r="O133" s="244" t="s">
        <v>225</v>
      </c>
      <c r="P133" s="244" t="s">
        <v>225</v>
      </c>
      <c r="Q133" s="244" t="s">
        <v>225</v>
      </c>
      <c r="R133" s="244" t="s">
        <v>225</v>
      </c>
      <c r="S133" s="244" t="s">
        <v>225</v>
      </c>
      <c r="T133" s="244" t="s">
        <v>225</v>
      </c>
      <c r="U133" s="244"/>
      <c r="V133" s="244" t="s">
        <v>225</v>
      </c>
      <c r="W133" s="244"/>
      <c r="X133" s="244" t="s">
        <v>225</v>
      </c>
      <c r="Y133" s="244"/>
      <c r="Z133" s="244"/>
      <c r="AA133" s="244"/>
      <c r="AB133" s="244" t="s">
        <v>225</v>
      </c>
      <c r="AC133" s="244"/>
      <c r="AD133" s="244" t="s">
        <v>225</v>
      </c>
      <c r="AE133" s="244"/>
      <c r="AF133" s="244" t="s">
        <v>225</v>
      </c>
      <c r="AG133" s="244"/>
      <c r="AH133" s="244"/>
      <c r="AI133" s="244"/>
      <c r="AJ133" s="244"/>
      <c r="AK133" s="244"/>
      <c r="AL133" s="244"/>
      <c r="AM133" s="244"/>
      <c r="AN133" s="244"/>
      <c r="AO133" s="244"/>
      <c r="AP133" s="244"/>
      <c r="AQ133" s="244"/>
      <c r="AR133" s="244"/>
      <c r="AS133" s="244"/>
      <c r="AT133" s="244"/>
      <c r="AU133" s="244"/>
      <c r="AV133" s="244"/>
      <c r="AW133" s="248" t="s">
        <v>1036</v>
      </c>
    </row>
    <row r="134" spans="1:49" s="9" customFormat="1" x14ac:dyDescent="0.25">
      <c r="A134" s="233" t="s">
        <v>616</v>
      </c>
      <c r="B134" s="9">
        <v>4</v>
      </c>
      <c r="C134" s="9">
        <v>17</v>
      </c>
      <c r="D134" s="9">
        <v>14</v>
      </c>
      <c r="E134" s="9">
        <f t="shared" si="17"/>
        <v>1</v>
      </c>
      <c r="F134" s="9">
        <f t="shared" si="18"/>
        <v>12</v>
      </c>
      <c r="G134" s="263"/>
      <c r="H134" s="244" t="s">
        <v>225</v>
      </c>
      <c r="I134" s="244" t="s">
        <v>225</v>
      </c>
      <c r="J134" s="244" t="s">
        <v>225</v>
      </c>
      <c r="K134" s="244" t="s">
        <v>225</v>
      </c>
      <c r="L134" s="244" t="s">
        <v>225</v>
      </c>
      <c r="M134" s="244" t="s">
        <v>225</v>
      </c>
      <c r="N134" s="244" t="s">
        <v>225</v>
      </c>
      <c r="O134" s="244" t="s">
        <v>225</v>
      </c>
      <c r="P134" s="244" t="s">
        <v>225</v>
      </c>
      <c r="Q134" s="244" t="s">
        <v>225</v>
      </c>
      <c r="R134" s="244" t="s">
        <v>225</v>
      </c>
      <c r="S134" s="244" t="s">
        <v>225</v>
      </c>
      <c r="T134" s="244" t="s">
        <v>225</v>
      </c>
      <c r="U134" s="244"/>
      <c r="V134" s="244" t="s">
        <v>225</v>
      </c>
      <c r="W134" s="244"/>
      <c r="X134" s="244" t="s">
        <v>225</v>
      </c>
      <c r="Y134" s="244"/>
      <c r="Z134" s="244" t="s">
        <v>225</v>
      </c>
      <c r="AA134" s="244"/>
      <c r="AB134" s="244"/>
      <c r="AC134" s="244"/>
      <c r="AD134" s="244" t="s">
        <v>225</v>
      </c>
      <c r="AE134" s="244"/>
      <c r="AF134" s="244" t="s">
        <v>225</v>
      </c>
      <c r="AG134" s="244"/>
      <c r="AH134" s="244"/>
      <c r="AI134" s="244"/>
      <c r="AJ134" s="244"/>
      <c r="AK134" s="244"/>
      <c r="AL134" s="244"/>
      <c r="AM134" s="244"/>
      <c r="AN134" s="244"/>
      <c r="AO134" s="244"/>
      <c r="AP134" s="244"/>
      <c r="AQ134" s="244"/>
      <c r="AR134" s="244"/>
      <c r="AS134" s="244"/>
      <c r="AT134" s="244"/>
      <c r="AU134" s="244"/>
      <c r="AV134" s="244"/>
      <c r="AW134" s="248" t="s">
        <v>1036</v>
      </c>
    </row>
    <row r="135" spans="1:49" s="9" customFormat="1" x14ac:dyDescent="0.25">
      <c r="A135" s="233" t="s">
        <v>617</v>
      </c>
      <c r="B135" s="9">
        <v>4</v>
      </c>
      <c r="C135" s="9">
        <v>17</v>
      </c>
      <c r="D135" s="9">
        <v>15</v>
      </c>
      <c r="E135" s="9">
        <f t="shared" si="17"/>
        <v>1</v>
      </c>
      <c r="F135" s="9">
        <f t="shared" si="18"/>
        <v>12</v>
      </c>
      <c r="G135" s="263"/>
      <c r="H135" s="244" t="s">
        <v>225</v>
      </c>
      <c r="I135" s="244" t="s">
        <v>225</v>
      </c>
      <c r="J135" s="244" t="s">
        <v>225</v>
      </c>
      <c r="K135" s="244" t="s">
        <v>225</v>
      </c>
      <c r="L135" s="244" t="s">
        <v>225</v>
      </c>
      <c r="M135" s="244" t="s">
        <v>225</v>
      </c>
      <c r="N135" s="244" t="s">
        <v>225</v>
      </c>
      <c r="O135" s="244" t="s">
        <v>225</v>
      </c>
      <c r="P135" s="244" t="s">
        <v>225</v>
      </c>
      <c r="Q135" s="244" t="s">
        <v>225</v>
      </c>
      <c r="R135" s="244" t="s">
        <v>225</v>
      </c>
      <c r="S135" s="244" t="s">
        <v>225</v>
      </c>
      <c r="T135" s="244" t="s">
        <v>225</v>
      </c>
      <c r="U135" s="244"/>
      <c r="V135" s="244" t="s">
        <v>225</v>
      </c>
      <c r="W135" s="244"/>
      <c r="X135" s="244" t="s">
        <v>225</v>
      </c>
      <c r="Y135" s="244"/>
      <c r="Z135" s="244" t="s">
        <v>225</v>
      </c>
      <c r="AA135" s="244"/>
      <c r="AB135" s="244" t="s">
        <v>225</v>
      </c>
      <c r="AC135" s="244"/>
      <c r="AD135" s="244"/>
      <c r="AE135" s="244"/>
      <c r="AF135" s="244" t="s">
        <v>225</v>
      </c>
      <c r="AG135" s="244"/>
      <c r="AH135" s="244"/>
      <c r="AI135" s="244"/>
      <c r="AJ135" s="244"/>
      <c r="AK135" s="244"/>
      <c r="AL135" s="244"/>
      <c r="AM135" s="244"/>
      <c r="AN135" s="244"/>
      <c r="AO135" s="244"/>
      <c r="AP135" s="244"/>
      <c r="AQ135" s="244"/>
      <c r="AR135" s="244"/>
      <c r="AS135" s="244"/>
      <c r="AT135" s="244"/>
      <c r="AU135" s="244"/>
      <c r="AV135" s="244"/>
      <c r="AW135" s="248" t="s">
        <v>1036</v>
      </c>
    </row>
    <row r="136" spans="1:49" s="9" customFormat="1" x14ac:dyDescent="0.25">
      <c r="A136" s="233" t="s">
        <v>618</v>
      </c>
      <c r="B136" s="9">
        <v>4</v>
      </c>
      <c r="C136" s="9">
        <v>17</v>
      </c>
      <c r="D136" s="9">
        <v>16</v>
      </c>
      <c r="E136" s="9">
        <f t="shared" si="17"/>
        <v>1</v>
      </c>
      <c r="F136" s="9">
        <f t="shared" si="18"/>
        <v>12</v>
      </c>
      <c r="G136" s="263"/>
      <c r="H136" s="244" t="s">
        <v>225</v>
      </c>
      <c r="I136" s="244" t="s">
        <v>225</v>
      </c>
      <c r="J136" s="244" t="s">
        <v>225</v>
      </c>
      <c r="K136" s="244" t="s">
        <v>225</v>
      </c>
      <c r="L136" s="244" t="s">
        <v>225</v>
      </c>
      <c r="M136" s="244" t="s">
        <v>225</v>
      </c>
      <c r="N136" s="244" t="s">
        <v>225</v>
      </c>
      <c r="O136" s="244" t="s">
        <v>225</v>
      </c>
      <c r="P136" s="244" t="s">
        <v>225</v>
      </c>
      <c r="Q136" s="244" t="s">
        <v>225</v>
      </c>
      <c r="R136" s="244" t="s">
        <v>225</v>
      </c>
      <c r="S136" s="244" t="s">
        <v>225</v>
      </c>
      <c r="T136" s="244" t="s">
        <v>225</v>
      </c>
      <c r="U136" s="244"/>
      <c r="V136" s="244" t="s">
        <v>225</v>
      </c>
      <c r="W136" s="244"/>
      <c r="X136" s="244" t="s">
        <v>225</v>
      </c>
      <c r="Y136" s="244"/>
      <c r="Z136" s="244" t="s">
        <v>225</v>
      </c>
      <c r="AA136" s="244"/>
      <c r="AB136" s="244" t="s">
        <v>225</v>
      </c>
      <c r="AC136" s="244"/>
      <c r="AD136" s="244" t="s">
        <v>225</v>
      </c>
      <c r="AE136" s="244"/>
      <c r="AF136" s="244"/>
      <c r="AG136" s="244"/>
      <c r="AH136" s="244"/>
      <c r="AI136" s="244"/>
      <c r="AJ136" s="244"/>
      <c r="AK136" s="244"/>
      <c r="AL136" s="244"/>
      <c r="AM136" s="244"/>
      <c r="AN136" s="244"/>
      <c r="AO136" s="244"/>
      <c r="AP136" s="244"/>
      <c r="AQ136" s="244"/>
      <c r="AR136" s="244"/>
      <c r="AS136" s="244"/>
      <c r="AT136" s="244"/>
      <c r="AU136" s="244"/>
      <c r="AV136" s="244"/>
      <c r="AW136" s="248" t="s">
        <v>1036</v>
      </c>
    </row>
    <row r="137" spans="1:49" x14ac:dyDescent="0.25">
      <c r="A137" s="233" t="s">
        <v>340</v>
      </c>
      <c r="B137" s="9">
        <v>4</v>
      </c>
      <c r="C137">
        <v>18</v>
      </c>
      <c r="E137" s="9">
        <f t="shared" si="17"/>
        <v>1</v>
      </c>
      <c r="F137" s="9">
        <f t="shared" si="12"/>
        <v>13</v>
      </c>
      <c r="H137" s="244" t="s">
        <v>225</v>
      </c>
      <c r="I137" s="244" t="s">
        <v>225</v>
      </c>
      <c r="J137" s="244" t="s">
        <v>225</v>
      </c>
      <c r="K137" s="244" t="s">
        <v>225</v>
      </c>
      <c r="L137" s="244" t="s">
        <v>225</v>
      </c>
      <c r="M137" s="244" t="s">
        <v>225</v>
      </c>
      <c r="N137" s="244" t="s">
        <v>225</v>
      </c>
      <c r="O137" s="244" t="s">
        <v>225</v>
      </c>
      <c r="P137" s="244" t="s">
        <v>225</v>
      </c>
      <c r="Q137" s="244" t="s">
        <v>225</v>
      </c>
      <c r="R137" s="244" t="s">
        <v>225</v>
      </c>
      <c r="S137" s="244" t="s">
        <v>225</v>
      </c>
      <c r="T137" s="244" t="s">
        <v>225</v>
      </c>
      <c r="U137" s="244"/>
      <c r="V137" s="244" t="s">
        <v>225</v>
      </c>
      <c r="W137" s="244"/>
      <c r="X137" s="244" t="s">
        <v>225</v>
      </c>
      <c r="Y137" s="244"/>
      <c r="Z137" s="244" t="s">
        <v>225</v>
      </c>
      <c r="AA137" s="244"/>
      <c r="AB137" s="244" t="s">
        <v>225</v>
      </c>
      <c r="AC137" s="244"/>
      <c r="AD137" s="244" t="s">
        <v>225</v>
      </c>
      <c r="AE137" s="244"/>
      <c r="AF137" s="244" t="s">
        <v>225</v>
      </c>
      <c r="AG137" s="244"/>
      <c r="AH137" s="244" t="s">
        <v>225</v>
      </c>
      <c r="AI137" s="244"/>
      <c r="AJ137" s="244"/>
      <c r="AK137" s="244"/>
      <c r="AL137" s="244"/>
      <c r="AM137" s="244"/>
      <c r="AN137" s="244"/>
      <c r="AO137" s="244"/>
      <c r="AP137" s="244"/>
      <c r="AQ137" s="244"/>
      <c r="AR137" s="244"/>
      <c r="AS137" s="244"/>
      <c r="AT137" s="244"/>
      <c r="AU137" s="244"/>
      <c r="AV137" s="244"/>
      <c r="AW137" s="248" t="s">
        <v>1036</v>
      </c>
    </row>
    <row r="138" spans="1:49" s="9" customFormat="1" x14ac:dyDescent="0.25">
      <c r="A138" s="233" t="s">
        <v>619</v>
      </c>
      <c r="B138" s="9">
        <v>4</v>
      </c>
      <c r="C138" s="9">
        <v>18</v>
      </c>
      <c r="D138" s="9">
        <v>5</v>
      </c>
      <c r="E138" s="9">
        <f t="shared" si="17"/>
        <v>1</v>
      </c>
      <c r="F138" s="9">
        <f t="shared" si="12"/>
        <v>13</v>
      </c>
      <c r="G138" s="263"/>
      <c r="H138" s="244" t="s">
        <v>225</v>
      </c>
      <c r="I138" s="244" t="s">
        <v>225</v>
      </c>
      <c r="J138" s="244"/>
      <c r="K138" s="244" t="s">
        <v>225</v>
      </c>
      <c r="L138" s="244" t="s">
        <v>225</v>
      </c>
      <c r="M138" s="244" t="s">
        <v>225</v>
      </c>
      <c r="N138" s="244" t="s">
        <v>225</v>
      </c>
      <c r="O138" s="244" t="s">
        <v>225</v>
      </c>
      <c r="P138" s="244" t="s">
        <v>225</v>
      </c>
      <c r="Q138" s="244" t="s">
        <v>225</v>
      </c>
      <c r="R138" s="244" t="s">
        <v>225</v>
      </c>
      <c r="S138" s="244" t="s">
        <v>225</v>
      </c>
      <c r="T138" s="244" t="s">
        <v>225</v>
      </c>
      <c r="U138" s="244"/>
      <c r="V138" s="244" t="s">
        <v>225</v>
      </c>
      <c r="W138" s="244"/>
      <c r="X138" s="244" t="s">
        <v>225</v>
      </c>
      <c r="Y138" s="244"/>
      <c r="Z138" s="244" t="s">
        <v>225</v>
      </c>
      <c r="AA138" s="244"/>
      <c r="AB138" s="244" t="s">
        <v>225</v>
      </c>
      <c r="AC138" s="244"/>
      <c r="AD138" s="244" t="s">
        <v>225</v>
      </c>
      <c r="AE138" s="244"/>
      <c r="AF138" s="244" t="s">
        <v>225</v>
      </c>
      <c r="AG138" s="244"/>
      <c r="AH138" s="244" t="s">
        <v>225</v>
      </c>
      <c r="AI138" s="244"/>
      <c r="AJ138" s="244"/>
      <c r="AK138" s="244"/>
      <c r="AL138" s="244"/>
      <c r="AM138" s="244"/>
      <c r="AN138" s="244"/>
      <c r="AO138" s="244"/>
      <c r="AP138" s="244"/>
      <c r="AQ138" s="244"/>
      <c r="AR138" s="244"/>
      <c r="AS138" s="244"/>
      <c r="AT138" s="244"/>
      <c r="AU138" s="244"/>
      <c r="AV138" s="244"/>
      <c r="AW138" s="248" t="s">
        <v>1036</v>
      </c>
    </row>
    <row r="139" spans="1:49" s="9" customFormat="1" x14ac:dyDescent="0.25">
      <c r="A139" s="233" t="s">
        <v>620</v>
      </c>
      <c r="B139" s="9">
        <v>4</v>
      </c>
      <c r="C139" s="9">
        <v>18</v>
      </c>
      <c r="D139" s="9">
        <v>6</v>
      </c>
      <c r="E139" s="9">
        <f t="shared" si="17"/>
        <v>1</v>
      </c>
      <c r="F139" s="9">
        <f t="shared" si="12"/>
        <v>13</v>
      </c>
      <c r="G139" s="263"/>
      <c r="H139" s="244" t="s">
        <v>225</v>
      </c>
      <c r="I139" s="244" t="s">
        <v>225</v>
      </c>
      <c r="J139" s="244" t="s">
        <v>225</v>
      </c>
      <c r="K139" s="244" t="s">
        <v>225</v>
      </c>
      <c r="L139" s="244"/>
      <c r="M139" s="244" t="s">
        <v>225</v>
      </c>
      <c r="N139" s="244" t="s">
        <v>225</v>
      </c>
      <c r="O139" s="244" t="s">
        <v>225</v>
      </c>
      <c r="P139" s="244" t="s">
        <v>225</v>
      </c>
      <c r="Q139" s="244" t="s">
        <v>225</v>
      </c>
      <c r="R139" s="244" t="s">
        <v>225</v>
      </c>
      <c r="S139" s="244" t="s">
        <v>225</v>
      </c>
      <c r="T139" s="244" t="s">
        <v>225</v>
      </c>
      <c r="U139" s="244"/>
      <c r="V139" s="244" t="s">
        <v>225</v>
      </c>
      <c r="W139" s="244"/>
      <c r="X139" s="244" t="s">
        <v>225</v>
      </c>
      <c r="Y139" s="244"/>
      <c r="Z139" s="244" t="s">
        <v>225</v>
      </c>
      <c r="AA139" s="244"/>
      <c r="AB139" s="244" t="s">
        <v>225</v>
      </c>
      <c r="AC139" s="244"/>
      <c r="AD139" s="244" t="s">
        <v>225</v>
      </c>
      <c r="AE139" s="244"/>
      <c r="AF139" s="244" t="s">
        <v>225</v>
      </c>
      <c r="AG139" s="244"/>
      <c r="AH139" s="244" t="s">
        <v>225</v>
      </c>
      <c r="AI139" s="244"/>
      <c r="AJ139" s="244"/>
      <c r="AK139" s="244"/>
      <c r="AL139" s="244"/>
      <c r="AM139" s="244"/>
      <c r="AN139" s="244"/>
      <c r="AO139" s="244"/>
      <c r="AP139" s="244"/>
      <c r="AQ139" s="244"/>
      <c r="AR139" s="244"/>
      <c r="AS139" s="244"/>
      <c r="AT139" s="244"/>
      <c r="AU139" s="244"/>
      <c r="AV139" s="244"/>
      <c r="AW139" s="248" t="s">
        <v>1036</v>
      </c>
    </row>
    <row r="140" spans="1:49" s="9" customFormat="1" x14ac:dyDescent="0.25">
      <c r="A140" s="233" t="s">
        <v>621</v>
      </c>
      <c r="B140" s="9">
        <v>4</v>
      </c>
      <c r="C140" s="9">
        <v>18</v>
      </c>
      <c r="D140" s="9">
        <v>7</v>
      </c>
      <c r="E140" s="9">
        <f t="shared" si="17"/>
        <v>1</v>
      </c>
      <c r="F140" s="9">
        <f t="shared" ref="F140:F150" si="19">C140-B140-E140</f>
        <v>13</v>
      </c>
      <c r="G140" s="263"/>
      <c r="H140" s="244" t="s">
        <v>225</v>
      </c>
      <c r="I140" s="244" t="s">
        <v>225</v>
      </c>
      <c r="J140" s="244" t="s">
        <v>225</v>
      </c>
      <c r="K140" s="244" t="s">
        <v>225</v>
      </c>
      <c r="L140" s="244" t="s">
        <v>225</v>
      </c>
      <c r="M140" s="244" t="s">
        <v>225</v>
      </c>
      <c r="N140" s="244"/>
      <c r="O140" s="244" t="s">
        <v>225</v>
      </c>
      <c r="P140" s="244" t="s">
        <v>225</v>
      </c>
      <c r="Q140" s="244" t="s">
        <v>225</v>
      </c>
      <c r="R140" s="244" t="s">
        <v>225</v>
      </c>
      <c r="S140" s="244" t="s">
        <v>225</v>
      </c>
      <c r="T140" s="244" t="s">
        <v>225</v>
      </c>
      <c r="U140" s="244"/>
      <c r="V140" s="244" t="s">
        <v>225</v>
      </c>
      <c r="W140" s="244"/>
      <c r="X140" s="244" t="s">
        <v>225</v>
      </c>
      <c r="Y140" s="244"/>
      <c r="Z140" s="244" t="s">
        <v>225</v>
      </c>
      <c r="AA140" s="244"/>
      <c r="AB140" s="244" t="s">
        <v>225</v>
      </c>
      <c r="AC140" s="244"/>
      <c r="AD140" s="244" t="s">
        <v>225</v>
      </c>
      <c r="AE140" s="244"/>
      <c r="AF140" s="244" t="s">
        <v>225</v>
      </c>
      <c r="AG140" s="244"/>
      <c r="AH140" s="244" t="s">
        <v>225</v>
      </c>
      <c r="AI140" s="244"/>
      <c r="AJ140" s="244"/>
      <c r="AK140" s="244"/>
      <c r="AL140" s="244"/>
      <c r="AM140" s="244"/>
      <c r="AN140" s="244"/>
      <c r="AO140" s="244"/>
      <c r="AP140" s="244"/>
      <c r="AQ140" s="244"/>
      <c r="AR140" s="244"/>
      <c r="AS140" s="244"/>
      <c r="AT140" s="244"/>
      <c r="AU140" s="244"/>
      <c r="AV140" s="244"/>
      <c r="AW140" s="248" t="s">
        <v>1036</v>
      </c>
    </row>
    <row r="141" spans="1:49" s="9" customFormat="1" x14ac:dyDescent="0.25">
      <c r="A141" s="233" t="s">
        <v>622</v>
      </c>
      <c r="B141" s="9">
        <v>4</v>
      </c>
      <c r="C141" s="9">
        <v>18</v>
      </c>
      <c r="D141" s="9">
        <v>8</v>
      </c>
      <c r="E141" s="9">
        <f t="shared" si="17"/>
        <v>1</v>
      </c>
      <c r="F141" s="9">
        <f t="shared" si="19"/>
        <v>13</v>
      </c>
      <c r="G141" s="263"/>
      <c r="H141" s="244" t="s">
        <v>225</v>
      </c>
      <c r="I141" s="244" t="s">
        <v>225</v>
      </c>
      <c r="J141" s="244" t="s">
        <v>225</v>
      </c>
      <c r="K141" s="244" t="s">
        <v>225</v>
      </c>
      <c r="L141" s="244" t="s">
        <v>225</v>
      </c>
      <c r="M141" s="244" t="s">
        <v>225</v>
      </c>
      <c r="N141" s="244" t="s">
        <v>225</v>
      </c>
      <c r="O141" s="244" t="s">
        <v>225</v>
      </c>
      <c r="P141" s="244"/>
      <c r="Q141" s="244" t="s">
        <v>225</v>
      </c>
      <c r="R141" s="244" t="s">
        <v>225</v>
      </c>
      <c r="S141" s="244" t="s">
        <v>225</v>
      </c>
      <c r="T141" s="244" t="s">
        <v>225</v>
      </c>
      <c r="U141" s="244"/>
      <c r="V141" s="244" t="s">
        <v>225</v>
      </c>
      <c r="W141" s="244"/>
      <c r="X141" s="244" t="s">
        <v>225</v>
      </c>
      <c r="Y141" s="244"/>
      <c r="Z141" s="244" t="s">
        <v>225</v>
      </c>
      <c r="AA141" s="244"/>
      <c r="AB141" s="244" t="s">
        <v>225</v>
      </c>
      <c r="AC141" s="244"/>
      <c r="AD141" s="244" t="s">
        <v>225</v>
      </c>
      <c r="AE141" s="244"/>
      <c r="AF141" s="244" t="s">
        <v>225</v>
      </c>
      <c r="AG141" s="244"/>
      <c r="AH141" s="244" t="s">
        <v>225</v>
      </c>
      <c r="AI141" s="244"/>
      <c r="AJ141" s="244"/>
      <c r="AK141" s="244"/>
      <c r="AL141" s="244"/>
      <c r="AM141" s="244"/>
      <c r="AN141" s="244"/>
      <c r="AO141" s="244"/>
      <c r="AP141" s="244"/>
      <c r="AQ141" s="244"/>
      <c r="AR141" s="244"/>
      <c r="AS141" s="244"/>
      <c r="AT141" s="244"/>
      <c r="AU141" s="244"/>
      <c r="AV141" s="244"/>
      <c r="AW141" s="248" t="s">
        <v>1036</v>
      </c>
    </row>
    <row r="142" spans="1:49" s="9" customFormat="1" x14ac:dyDescent="0.25">
      <c r="A142" s="233" t="s">
        <v>623</v>
      </c>
      <c r="B142" s="9">
        <v>4</v>
      </c>
      <c r="C142" s="9">
        <v>18</v>
      </c>
      <c r="D142" s="9">
        <v>9</v>
      </c>
      <c r="E142" s="9">
        <f t="shared" si="17"/>
        <v>1</v>
      </c>
      <c r="F142" s="9">
        <f t="shared" si="19"/>
        <v>13</v>
      </c>
      <c r="G142" s="263"/>
      <c r="H142" s="244" t="s">
        <v>225</v>
      </c>
      <c r="I142" s="244" t="s">
        <v>225</v>
      </c>
      <c r="J142" s="244" t="s">
        <v>225</v>
      </c>
      <c r="K142" s="244" t="s">
        <v>225</v>
      </c>
      <c r="L142" s="244" t="s">
        <v>225</v>
      </c>
      <c r="M142" s="244" t="s">
        <v>225</v>
      </c>
      <c r="N142" s="244" t="s">
        <v>225</v>
      </c>
      <c r="O142" s="244" t="s">
        <v>225</v>
      </c>
      <c r="P142" s="244" t="s">
        <v>225</v>
      </c>
      <c r="Q142" s="244" t="s">
        <v>225</v>
      </c>
      <c r="R142" s="244"/>
      <c r="S142" s="244" t="s">
        <v>225</v>
      </c>
      <c r="T142" s="244" t="s">
        <v>225</v>
      </c>
      <c r="U142" s="244"/>
      <c r="V142" s="244" t="s">
        <v>225</v>
      </c>
      <c r="W142" s="244"/>
      <c r="X142" s="244" t="s">
        <v>225</v>
      </c>
      <c r="Y142" s="244"/>
      <c r="Z142" s="244" t="s">
        <v>225</v>
      </c>
      <c r="AA142" s="244"/>
      <c r="AB142" s="244" t="s">
        <v>225</v>
      </c>
      <c r="AC142" s="244"/>
      <c r="AD142" s="244" t="s">
        <v>225</v>
      </c>
      <c r="AE142" s="244"/>
      <c r="AF142" s="244" t="s">
        <v>225</v>
      </c>
      <c r="AG142" s="244"/>
      <c r="AH142" s="244" t="s">
        <v>225</v>
      </c>
      <c r="AI142" s="244"/>
      <c r="AJ142" s="244"/>
      <c r="AK142" s="244"/>
      <c r="AL142" s="244"/>
      <c r="AM142" s="244"/>
      <c r="AN142" s="244"/>
      <c r="AO142" s="244"/>
      <c r="AP142" s="244"/>
      <c r="AQ142" s="244"/>
      <c r="AR142" s="244"/>
      <c r="AS142" s="244"/>
      <c r="AT142" s="244"/>
      <c r="AU142" s="244"/>
      <c r="AV142" s="244"/>
      <c r="AW142" s="248" t="s">
        <v>1036</v>
      </c>
    </row>
    <row r="143" spans="1:49" s="9" customFormat="1" x14ac:dyDescent="0.25">
      <c r="A143" s="233" t="s">
        <v>624</v>
      </c>
      <c r="B143" s="9">
        <v>4</v>
      </c>
      <c r="C143" s="9">
        <v>18</v>
      </c>
      <c r="D143" s="9">
        <v>10</v>
      </c>
      <c r="E143" s="9">
        <f t="shared" si="17"/>
        <v>1</v>
      </c>
      <c r="F143" s="9">
        <f t="shared" si="19"/>
        <v>13</v>
      </c>
      <c r="G143" s="263"/>
      <c r="H143" s="244" t="s">
        <v>225</v>
      </c>
      <c r="I143" s="244" t="s">
        <v>225</v>
      </c>
      <c r="J143" s="244" t="s">
        <v>225</v>
      </c>
      <c r="K143" s="244" t="s">
        <v>225</v>
      </c>
      <c r="L143" s="244" t="s">
        <v>225</v>
      </c>
      <c r="M143" s="244" t="s">
        <v>225</v>
      </c>
      <c r="N143" s="244" t="s">
        <v>225</v>
      </c>
      <c r="O143" s="244" t="s">
        <v>225</v>
      </c>
      <c r="P143" s="244" t="s">
        <v>225</v>
      </c>
      <c r="Q143" s="244" t="s">
        <v>225</v>
      </c>
      <c r="R143" s="244" t="s">
        <v>225</v>
      </c>
      <c r="S143" s="244" t="s">
        <v>225</v>
      </c>
      <c r="T143" s="244"/>
      <c r="U143" s="244"/>
      <c r="V143" s="244" t="s">
        <v>225</v>
      </c>
      <c r="W143" s="244"/>
      <c r="X143" s="244" t="s">
        <v>225</v>
      </c>
      <c r="Y143" s="244"/>
      <c r="Z143" s="244" t="s">
        <v>225</v>
      </c>
      <c r="AA143" s="244"/>
      <c r="AB143" s="244" t="s">
        <v>225</v>
      </c>
      <c r="AC143" s="244"/>
      <c r="AD143" s="244" t="s">
        <v>225</v>
      </c>
      <c r="AE143" s="244"/>
      <c r="AF143" s="244" t="s">
        <v>225</v>
      </c>
      <c r="AG143" s="244"/>
      <c r="AH143" s="244" t="s">
        <v>225</v>
      </c>
      <c r="AI143" s="244"/>
      <c r="AJ143" s="244"/>
      <c r="AK143" s="244"/>
      <c r="AL143" s="244"/>
      <c r="AM143" s="244"/>
      <c r="AN143" s="244"/>
      <c r="AO143" s="244"/>
      <c r="AP143" s="244"/>
      <c r="AQ143" s="244"/>
      <c r="AR143" s="244"/>
      <c r="AS143" s="244"/>
      <c r="AT143" s="244"/>
      <c r="AU143" s="244"/>
      <c r="AV143" s="244"/>
      <c r="AW143" s="248" t="s">
        <v>1036</v>
      </c>
    </row>
    <row r="144" spans="1:49" s="9" customFormat="1" x14ac:dyDescent="0.25">
      <c r="A144" s="233" t="s">
        <v>625</v>
      </c>
      <c r="B144" s="9">
        <v>4</v>
      </c>
      <c r="C144" s="9">
        <v>18</v>
      </c>
      <c r="D144" s="9">
        <v>11</v>
      </c>
      <c r="E144" s="9">
        <f t="shared" si="17"/>
        <v>1</v>
      </c>
      <c r="F144" s="9">
        <f t="shared" si="19"/>
        <v>13</v>
      </c>
      <c r="G144" s="263"/>
      <c r="H144" s="244" t="s">
        <v>225</v>
      </c>
      <c r="I144" s="244" t="s">
        <v>225</v>
      </c>
      <c r="J144" s="244" t="s">
        <v>225</v>
      </c>
      <c r="K144" s="244" t="s">
        <v>225</v>
      </c>
      <c r="L144" s="244" t="s">
        <v>225</v>
      </c>
      <c r="M144" s="244" t="s">
        <v>225</v>
      </c>
      <c r="N144" s="244" t="s">
        <v>225</v>
      </c>
      <c r="O144" s="244" t="s">
        <v>225</v>
      </c>
      <c r="P144" s="244" t="s">
        <v>225</v>
      </c>
      <c r="Q144" s="244" t="s">
        <v>225</v>
      </c>
      <c r="R144" s="244" t="s">
        <v>225</v>
      </c>
      <c r="S144" s="244" t="s">
        <v>225</v>
      </c>
      <c r="T144" s="244" t="s">
        <v>225</v>
      </c>
      <c r="U144" s="244"/>
      <c r="V144" s="244"/>
      <c r="W144" s="244"/>
      <c r="X144" s="244" t="s">
        <v>225</v>
      </c>
      <c r="Y144" s="244"/>
      <c r="Z144" s="244" t="s">
        <v>225</v>
      </c>
      <c r="AA144" s="244"/>
      <c r="AB144" s="244" t="s">
        <v>225</v>
      </c>
      <c r="AC144" s="244"/>
      <c r="AD144" s="244" t="s">
        <v>225</v>
      </c>
      <c r="AE144" s="244"/>
      <c r="AF144" s="244" t="s">
        <v>225</v>
      </c>
      <c r="AG144" s="244"/>
      <c r="AH144" s="244" t="s">
        <v>225</v>
      </c>
      <c r="AI144" s="244"/>
      <c r="AJ144" s="244"/>
      <c r="AK144" s="244"/>
      <c r="AL144" s="244"/>
      <c r="AM144" s="244"/>
      <c r="AN144" s="244"/>
      <c r="AO144" s="244"/>
      <c r="AP144" s="244"/>
      <c r="AQ144" s="244"/>
      <c r="AR144" s="244"/>
      <c r="AS144" s="244"/>
      <c r="AT144" s="244"/>
      <c r="AU144" s="244"/>
      <c r="AV144" s="244"/>
      <c r="AW144" s="248" t="s">
        <v>1036</v>
      </c>
    </row>
    <row r="145" spans="1:49" s="9" customFormat="1" x14ac:dyDescent="0.25">
      <c r="A145" s="233" t="s">
        <v>626</v>
      </c>
      <c r="B145" s="9">
        <v>4</v>
      </c>
      <c r="C145" s="9">
        <v>18</v>
      </c>
      <c r="D145" s="9">
        <v>12</v>
      </c>
      <c r="E145" s="9">
        <f t="shared" si="17"/>
        <v>1</v>
      </c>
      <c r="F145" s="9">
        <f t="shared" si="19"/>
        <v>13</v>
      </c>
      <c r="G145" s="263"/>
      <c r="H145" s="244" t="s">
        <v>225</v>
      </c>
      <c r="I145" s="244" t="s">
        <v>225</v>
      </c>
      <c r="J145" s="244" t="s">
        <v>225</v>
      </c>
      <c r="K145" s="244" t="s">
        <v>225</v>
      </c>
      <c r="L145" s="244" t="s">
        <v>225</v>
      </c>
      <c r="M145" s="244" t="s">
        <v>225</v>
      </c>
      <c r="N145" s="244" t="s">
        <v>225</v>
      </c>
      <c r="O145" s="244" t="s">
        <v>225</v>
      </c>
      <c r="P145" s="244" t="s">
        <v>225</v>
      </c>
      <c r="Q145" s="244" t="s">
        <v>225</v>
      </c>
      <c r="R145" s="244" t="s">
        <v>225</v>
      </c>
      <c r="S145" s="244" t="s">
        <v>225</v>
      </c>
      <c r="T145" s="244" t="s">
        <v>225</v>
      </c>
      <c r="U145" s="244"/>
      <c r="V145" s="244" t="s">
        <v>225</v>
      </c>
      <c r="W145" s="244"/>
      <c r="X145" s="244"/>
      <c r="Y145" s="244"/>
      <c r="Z145" s="244" t="s">
        <v>225</v>
      </c>
      <c r="AA145" s="244"/>
      <c r="AB145" s="244" t="s">
        <v>225</v>
      </c>
      <c r="AC145" s="244"/>
      <c r="AD145" s="244" t="s">
        <v>225</v>
      </c>
      <c r="AE145" s="244"/>
      <c r="AF145" s="244" t="s">
        <v>225</v>
      </c>
      <c r="AG145" s="244"/>
      <c r="AH145" s="244" t="s">
        <v>225</v>
      </c>
      <c r="AI145" s="244"/>
      <c r="AJ145" s="244"/>
      <c r="AK145" s="244"/>
      <c r="AL145" s="244"/>
      <c r="AM145" s="244"/>
      <c r="AN145" s="244"/>
      <c r="AO145" s="244"/>
      <c r="AP145" s="244"/>
      <c r="AQ145" s="244"/>
      <c r="AR145" s="244"/>
      <c r="AS145" s="244"/>
      <c r="AT145" s="244"/>
      <c r="AU145" s="244"/>
      <c r="AV145" s="244"/>
      <c r="AW145" s="248" t="s">
        <v>1036</v>
      </c>
    </row>
    <row r="146" spans="1:49" s="9" customFormat="1" x14ac:dyDescent="0.25">
      <c r="A146" s="233" t="s">
        <v>627</v>
      </c>
      <c r="B146" s="9">
        <v>4</v>
      </c>
      <c r="C146" s="9">
        <v>18</v>
      </c>
      <c r="D146" s="9">
        <v>13</v>
      </c>
      <c r="E146" s="9">
        <f t="shared" si="17"/>
        <v>1</v>
      </c>
      <c r="F146" s="9">
        <f t="shared" si="19"/>
        <v>13</v>
      </c>
      <c r="G146" s="263"/>
      <c r="H146" s="244" t="s">
        <v>225</v>
      </c>
      <c r="I146" s="244" t="s">
        <v>225</v>
      </c>
      <c r="J146" s="244" t="s">
        <v>225</v>
      </c>
      <c r="K146" s="244" t="s">
        <v>225</v>
      </c>
      <c r="L146" s="244" t="s">
        <v>225</v>
      </c>
      <c r="M146" s="244" t="s">
        <v>225</v>
      </c>
      <c r="N146" s="244" t="s">
        <v>225</v>
      </c>
      <c r="O146" s="244" t="s">
        <v>225</v>
      </c>
      <c r="P146" s="244" t="s">
        <v>225</v>
      </c>
      <c r="Q146" s="244" t="s">
        <v>225</v>
      </c>
      <c r="R146" s="244" t="s">
        <v>225</v>
      </c>
      <c r="S146" s="244" t="s">
        <v>225</v>
      </c>
      <c r="T146" s="244" t="s">
        <v>225</v>
      </c>
      <c r="U146" s="244"/>
      <c r="V146" s="244" t="s">
        <v>225</v>
      </c>
      <c r="W146" s="244"/>
      <c r="X146" s="244" t="s">
        <v>225</v>
      </c>
      <c r="Y146" s="244"/>
      <c r="Z146" s="244"/>
      <c r="AA146" s="244"/>
      <c r="AB146" s="244" t="s">
        <v>225</v>
      </c>
      <c r="AC146" s="244"/>
      <c r="AD146" s="244" t="s">
        <v>225</v>
      </c>
      <c r="AE146" s="244"/>
      <c r="AF146" s="244" t="s">
        <v>225</v>
      </c>
      <c r="AG146" s="244"/>
      <c r="AH146" s="244" t="s">
        <v>225</v>
      </c>
      <c r="AI146" s="244"/>
      <c r="AJ146" s="244"/>
      <c r="AK146" s="244"/>
      <c r="AL146" s="244"/>
      <c r="AM146" s="244"/>
      <c r="AN146" s="244"/>
      <c r="AO146" s="244"/>
      <c r="AP146" s="244"/>
      <c r="AQ146" s="244"/>
      <c r="AR146" s="244"/>
      <c r="AS146" s="244"/>
      <c r="AT146" s="244"/>
      <c r="AU146" s="244"/>
      <c r="AV146" s="244"/>
      <c r="AW146" s="248" t="s">
        <v>1036</v>
      </c>
    </row>
    <row r="147" spans="1:49" s="9" customFormat="1" x14ac:dyDescent="0.25">
      <c r="A147" s="233" t="s">
        <v>628</v>
      </c>
      <c r="B147" s="9">
        <v>4</v>
      </c>
      <c r="C147" s="9">
        <v>18</v>
      </c>
      <c r="D147" s="9">
        <v>14</v>
      </c>
      <c r="E147" s="9">
        <f t="shared" si="17"/>
        <v>1</v>
      </c>
      <c r="F147" s="9">
        <f t="shared" si="19"/>
        <v>13</v>
      </c>
      <c r="G147" s="263"/>
      <c r="H147" s="244" t="s">
        <v>225</v>
      </c>
      <c r="I147" s="244" t="s">
        <v>225</v>
      </c>
      <c r="J147" s="244" t="s">
        <v>225</v>
      </c>
      <c r="K147" s="244" t="s">
        <v>225</v>
      </c>
      <c r="L147" s="244" t="s">
        <v>225</v>
      </c>
      <c r="M147" s="244" t="s">
        <v>225</v>
      </c>
      <c r="N147" s="244" t="s">
        <v>225</v>
      </c>
      <c r="O147" s="244" t="s">
        <v>225</v>
      </c>
      <c r="P147" s="244" t="s">
        <v>225</v>
      </c>
      <c r="Q147" s="244" t="s">
        <v>225</v>
      </c>
      <c r="R147" s="244" t="s">
        <v>225</v>
      </c>
      <c r="S147" s="244" t="s">
        <v>225</v>
      </c>
      <c r="T147" s="244" t="s">
        <v>225</v>
      </c>
      <c r="U147" s="244"/>
      <c r="V147" s="244" t="s">
        <v>225</v>
      </c>
      <c r="W147" s="244"/>
      <c r="X147" s="244" t="s">
        <v>225</v>
      </c>
      <c r="Y147" s="244"/>
      <c r="Z147" s="244" t="s">
        <v>225</v>
      </c>
      <c r="AA147" s="244"/>
      <c r="AB147" s="244"/>
      <c r="AC147" s="244"/>
      <c r="AD147" s="244" t="s">
        <v>225</v>
      </c>
      <c r="AE147" s="244"/>
      <c r="AF147" s="244" t="s">
        <v>225</v>
      </c>
      <c r="AG147" s="244"/>
      <c r="AH147" s="244" t="s">
        <v>225</v>
      </c>
      <c r="AI147" s="244"/>
      <c r="AJ147" s="244"/>
      <c r="AK147" s="244"/>
      <c r="AL147" s="244"/>
      <c r="AM147" s="244"/>
      <c r="AN147" s="244"/>
      <c r="AO147" s="244"/>
      <c r="AP147" s="244"/>
      <c r="AQ147" s="244"/>
      <c r="AR147" s="244"/>
      <c r="AS147" s="244"/>
      <c r="AT147" s="244"/>
      <c r="AU147" s="244"/>
      <c r="AV147" s="244"/>
      <c r="AW147" s="248" t="s">
        <v>1036</v>
      </c>
    </row>
    <row r="148" spans="1:49" s="9" customFormat="1" x14ac:dyDescent="0.25">
      <c r="A148" s="233" t="s">
        <v>629</v>
      </c>
      <c r="B148" s="9">
        <v>4</v>
      </c>
      <c r="C148" s="9">
        <v>18</v>
      </c>
      <c r="D148" s="9">
        <v>15</v>
      </c>
      <c r="E148" s="9">
        <f t="shared" si="17"/>
        <v>1</v>
      </c>
      <c r="F148" s="9">
        <f t="shared" si="19"/>
        <v>13</v>
      </c>
      <c r="G148" s="263"/>
      <c r="H148" s="244" t="s">
        <v>225</v>
      </c>
      <c r="I148" s="244" t="s">
        <v>225</v>
      </c>
      <c r="J148" s="244" t="s">
        <v>225</v>
      </c>
      <c r="K148" s="244" t="s">
        <v>225</v>
      </c>
      <c r="L148" s="244" t="s">
        <v>225</v>
      </c>
      <c r="M148" s="244" t="s">
        <v>225</v>
      </c>
      <c r="N148" s="244" t="s">
        <v>225</v>
      </c>
      <c r="O148" s="244" t="s">
        <v>225</v>
      </c>
      <c r="P148" s="244" t="s">
        <v>225</v>
      </c>
      <c r="Q148" s="244" t="s">
        <v>225</v>
      </c>
      <c r="R148" s="244" t="s">
        <v>225</v>
      </c>
      <c r="S148" s="244" t="s">
        <v>225</v>
      </c>
      <c r="T148" s="244" t="s">
        <v>225</v>
      </c>
      <c r="U148" s="244"/>
      <c r="V148" s="244" t="s">
        <v>225</v>
      </c>
      <c r="W148" s="244"/>
      <c r="X148" s="244" t="s">
        <v>225</v>
      </c>
      <c r="Y148" s="244"/>
      <c r="Z148" s="244" t="s">
        <v>225</v>
      </c>
      <c r="AA148" s="244"/>
      <c r="AB148" s="244" t="s">
        <v>225</v>
      </c>
      <c r="AC148" s="244"/>
      <c r="AD148" s="244"/>
      <c r="AE148" s="244"/>
      <c r="AF148" s="244" t="s">
        <v>225</v>
      </c>
      <c r="AG148" s="244"/>
      <c r="AH148" s="244" t="s">
        <v>225</v>
      </c>
      <c r="AI148" s="244"/>
      <c r="AJ148" s="244"/>
      <c r="AK148" s="244"/>
      <c r="AL148" s="244"/>
      <c r="AM148" s="244"/>
      <c r="AN148" s="244"/>
      <c r="AO148" s="244"/>
      <c r="AP148" s="244"/>
      <c r="AQ148" s="244"/>
      <c r="AR148" s="244"/>
      <c r="AS148" s="244"/>
      <c r="AT148" s="244"/>
      <c r="AU148" s="244"/>
      <c r="AV148" s="244"/>
      <c r="AW148" s="248" t="s">
        <v>1036</v>
      </c>
    </row>
    <row r="149" spans="1:49" s="9" customFormat="1" x14ac:dyDescent="0.25">
      <c r="A149" s="233" t="s">
        <v>630</v>
      </c>
      <c r="B149" s="9">
        <v>4</v>
      </c>
      <c r="C149" s="9">
        <v>18</v>
      </c>
      <c r="D149" s="9">
        <v>16</v>
      </c>
      <c r="E149" s="9">
        <f t="shared" si="17"/>
        <v>1</v>
      </c>
      <c r="F149" s="9">
        <f t="shared" si="19"/>
        <v>13</v>
      </c>
      <c r="G149" s="263"/>
      <c r="H149" s="244" t="s">
        <v>225</v>
      </c>
      <c r="I149" s="244" t="s">
        <v>225</v>
      </c>
      <c r="J149" s="244" t="s">
        <v>225</v>
      </c>
      <c r="K149" s="244" t="s">
        <v>225</v>
      </c>
      <c r="L149" s="244" t="s">
        <v>225</v>
      </c>
      <c r="M149" s="244" t="s">
        <v>225</v>
      </c>
      <c r="N149" s="244" t="s">
        <v>225</v>
      </c>
      <c r="O149" s="244" t="s">
        <v>225</v>
      </c>
      <c r="P149" s="244" t="s">
        <v>225</v>
      </c>
      <c r="Q149" s="244" t="s">
        <v>225</v>
      </c>
      <c r="R149" s="244" t="s">
        <v>225</v>
      </c>
      <c r="S149" s="244" t="s">
        <v>225</v>
      </c>
      <c r="T149" s="244" t="s">
        <v>225</v>
      </c>
      <c r="U149" s="244"/>
      <c r="V149" s="244" t="s">
        <v>225</v>
      </c>
      <c r="W149" s="244"/>
      <c r="X149" s="244" t="s">
        <v>225</v>
      </c>
      <c r="Y149" s="244"/>
      <c r="Z149" s="244" t="s">
        <v>225</v>
      </c>
      <c r="AA149" s="244"/>
      <c r="AB149" s="244" t="s">
        <v>225</v>
      </c>
      <c r="AC149" s="244"/>
      <c r="AD149" s="244" t="s">
        <v>225</v>
      </c>
      <c r="AE149" s="244"/>
      <c r="AF149" s="244"/>
      <c r="AG149" s="244"/>
      <c r="AH149" s="244" t="s">
        <v>225</v>
      </c>
      <c r="AI149" s="244"/>
      <c r="AJ149" s="244"/>
      <c r="AK149" s="244"/>
      <c r="AL149" s="244"/>
      <c r="AM149" s="244"/>
      <c r="AN149" s="244"/>
      <c r="AO149" s="244"/>
      <c r="AP149" s="244"/>
      <c r="AQ149" s="244"/>
      <c r="AR149" s="244"/>
      <c r="AS149" s="244"/>
      <c r="AT149" s="244"/>
      <c r="AU149" s="244"/>
      <c r="AV149" s="244"/>
      <c r="AW149" s="248" t="s">
        <v>1036</v>
      </c>
    </row>
    <row r="150" spans="1:49" s="9" customFormat="1" x14ac:dyDescent="0.25">
      <c r="A150" s="233" t="s">
        <v>631</v>
      </c>
      <c r="B150" s="9">
        <v>4</v>
      </c>
      <c r="C150" s="9">
        <v>18</v>
      </c>
      <c r="D150" s="9">
        <v>17</v>
      </c>
      <c r="E150" s="9">
        <f t="shared" si="17"/>
        <v>1</v>
      </c>
      <c r="F150" s="9">
        <f t="shared" si="19"/>
        <v>13</v>
      </c>
      <c r="G150" s="263"/>
      <c r="H150" s="244" t="s">
        <v>225</v>
      </c>
      <c r="I150" s="244" t="s">
        <v>225</v>
      </c>
      <c r="J150" s="244" t="s">
        <v>225</v>
      </c>
      <c r="K150" s="244" t="s">
        <v>225</v>
      </c>
      <c r="L150" s="244" t="s">
        <v>225</v>
      </c>
      <c r="M150" s="244" t="s">
        <v>225</v>
      </c>
      <c r="N150" s="244" t="s">
        <v>225</v>
      </c>
      <c r="O150" s="244" t="s">
        <v>225</v>
      </c>
      <c r="P150" s="244" t="s">
        <v>225</v>
      </c>
      <c r="Q150" s="244" t="s">
        <v>225</v>
      </c>
      <c r="R150" s="244" t="s">
        <v>225</v>
      </c>
      <c r="S150" s="244" t="s">
        <v>225</v>
      </c>
      <c r="T150" s="244" t="s">
        <v>225</v>
      </c>
      <c r="U150" s="244"/>
      <c r="V150" s="244" t="s">
        <v>225</v>
      </c>
      <c r="W150" s="244"/>
      <c r="X150" s="244" t="s">
        <v>225</v>
      </c>
      <c r="Y150" s="244"/>
      <c r="Z150" s="244" t="s">
        <v>225</v>
      </c>
      <c r="AA150" s="244"/>
      <c r="AB150" s="244" t="s">
        <v>225</v>
      </c>
      <c r="AC150" s="244"/>
      <c r="AD150" s="244" t="s">
        <v>225</v>
      </c>
      <c r="AE150" s="244"/>
      <c r="AF150" s="244" t="s">
        <v>225</v>
      </c>
      <c r="AG150" s="244"/>
      <c r="AH150" s="244"/>
      <c r="AI150" s="244"/>
      <c r="AJ150" s="244"/>
      <c r="AK150" s="244"/>
      <c r="AL150" s="244"/>
      <c r="AM150" s="244"/>
      <c r="AN150" s="244"/>
      <c r="AO150" s="244"/>
      <c r="AP150" s="244"/>
      <c r="AQ150" s="244"/>
      <c r="AR150" s="244"/>
      <c r="AS150" s="244"/>
      <c r="AT150" s="244"/>
      <c r="AU150" s="244"/>
      <c r="AV150" s="244"/>
      <c r="AW150" s="248" t="s">
        <v>1036</v>
      </c>
    </row>
    <row r="151" spans="1:49" x14ac:dyDescent="0.25">
      <c r="A151" s="233" t="s">
        <v>341</v>
      </c>
      <c r="B151" s="9">
        <v>4</v>
      </c>
      <c r="C151">
        <v>19</v>
      </c>
      <c r="E151" s="9">
        <f t="shared" si="17"/>
        <v>1</v>
      </c>
      <c r="F151" s="9">
        <f t="shared" si="12"/>
        <v>14</v>
      </c>
      <c r="H151" s="244" t="s">
        <v>225</v>
      </c>
      <c r="I151" s="244" t="s">
        <v>225</v>
      </c>
      <c r="J151" s="244" t="s">
        <v>225</v>
      </c>
      <c r="K151" s="244" t="s">
        <v>225</v>
      </c>
      <c r="L151" s="244" t="s">
        <v>225</v>
      </c>
      <c r="M151" s="244" t="s">
        <v>225</v>
      </c>
      <c r="N151" s="244" t="s">
        <v>225</v>
      </c>
      <c r="O151" s="244" t="s">
        <v>225</v>
      </c>
      <c r="P151" s="244" t="s">
        <v>225</v>
      </c>
      <c r="Q151" s="244" t="s">
        <v>225</v>
      </c>
      <c r="R151" s="244" t="s">
        <v>225</v>
      </c>
      <c r="S151" s="244" t="s">
        <v>225</v>
      </c>
      <c r="T151" s="244" t="s">
        <v>225</v>
      </c>
      <c r="U151" s="244"/>
      <c r="V151" s="244" t="s">
        <v>225</v>
      </c>
      <c r="W151" s="244"/>
      <c r="X151" s="244" t="s">
        <v>225</v>
      </c>
      <c r="Y151" s="244"/>
      <c r="Z151" s="244" t="s">
        <v>225</v>
      </c>
      <c r="AA151" s="244"/>
      <c r="AB151" s="244" t="s">
        <v>225</v>
      </c>
      <c r="AC151" s="244"/>
      <c r="AD151" s="244" t="s">
        <v>225</v>
      </c>
      <c r="AE151" s="244"/>
      <c r="AF151" s="244" t="s">
        <v>225</v>
      </c>
      <c r="AG151" s="244"/>
      <c r="AH151" s="244" t="s">
        <v>225</v>
      </c>
      <c r="AI151" s="244"/>
      <c r="AJ151" s="244" t="s">
        <v>225</v>
      </c>
      <c r="AK151" s="244"/>
      <c r="AL151" s="244"/>
      <c r="AM151" s="244"/>
      <c r="AN151" s="244"/>
      <c r="AO151" s="244"/>
      <c r="AP151" s="244"/>
      <c r="AQ151" s="244"/>
      <c r="AR151" s="244"/>
      <c r="AS151" s="244"/>
      <c r="AT151" s="244"/>
      <c r="AU151" s="244"/>
      <c r="AV151" s="244"/>
      <c r="AW151" s="248" t="s">
        <v>1036</v>
      </c>
    </row>
    <row r="152" spans="1:49" s="9" customFormat="1" x14ac:dyDescent="0.25">
      <c r="A152" s="233" t="s">
        <v>632</v>
      </c>
      <c r="B152" s="9">
        <v>4</v>
      </c>
      <c r="C152" s="9">
        <v>19</v>
      </c>
      <c r="D152" s="9">
        <v>5</v>
      </c>
      <c r="E152" s="9">
        <f t="shared" si="17"/>
        <v>1</v>
      </c>
      <c r="F152" s="9">
        <f t="shared" si="12"/>
        <v>14</v>
      </c>
      <c r="G152" s="263"/>
      <c r="H152" s="244" t="s">
        <v>225</v>
      </c>
      <c r="I152" s="244" t="s">
        <v>225</v>
      </c>
      <c r="J152" s="244"/>
      <c r="K152" s="244" t="s">
        <v>225</v>
      </c>
      <c r="L152" s="244" t="s">
        <v>225</v>
      </c>
      <c r="M152" s="244" t="s">
        <v>225</v>
      </c>
      <c r="N152" s="244" t="s">
        <v>225</v>
      </c>
      <c r="O152" s="244" t="s">
        <v>225</v>
      </c>
      <c r="P152" s="244" t="s">
        <v>225</v>
      </c>
      <c r="Q152" s="244" t="s">
        <v>225</v>
      </c>
      <c r="R152" s="244" t="s">
        <v>225</v>
      </c>
      <c r="S152" s="244" t="s">
        <v>225</v>
      </c>
      <c r="T152" s="244" t="s">
        <v>225</v>
      </c>
      <c r="U152" s="244"/>
      <c r="V152" s="244" t="s">
        <v>225</v>
      </c>
      <c r="W152" s="244"/>
      <c r="X152" s="244" t="s">
        <v>225</v>
      </c>
      <c r="Y152" s="244"/>
      <c r="Z152" s="244" t="s">
        <v>225</v>
      </c>
      <c r="AA152" s="244"/>
      <c r="AB152" s="244" t="s">
        <v>225</v>
      </c>
      <c r="AC152" s="244"/>
      <c r="AD152" s="244" t="s">
        <v>225</v>
      </c>
      <c r="AE152" s="244"/>
      <c r="AF152" s="244" t="s">
        <v>225</v>
      </c>
      <c r="AG152" s="244"/>
      <c r="AH152" s="244" t="s">
        <v>225</v>
      </c>
      <c r="AI152" s="244"/>
      <c r="AJ152" s="244" t="s">
        <v>225</v>
      </c>
      <c r="AK152" s="244"/>
      <c r="AL152" s="244"/>
      <c r="AM152" s="244"/>
      <c r="AN152" s="244"/>
      <c r="AO152" s="244"/>
      <c r="AP152" s="244"/>
      <c r="AQ152" s="244"/>
      <c r="AR152" s="244"/>
      <c r="AS152" s="244"/>
      <c r="AT152" s="244"/>
      <c r="AU152" s="244"/>
      <c r="AV152" s="244"/>
      <c r="AW152" s="248" t="s">
        <v>1036</v>
      </c>
    </row>
    <row r="153" spans="1:49" s="9" customFormat="1" x14ac:dyDescent="0.25">
      <c r="A153" s="233" t="s">
        <v>633</v>
      </c>
      <c r="B153" s="9">
        <v>4</v>
      </c>
      <c r="C153" s="9">
        <v>19</v>
      </c>
      <c r="D153" s="9">
        <v>6</v>
      </c>
      <c r="E153" s="9">
        <f t="shared" si="17"/>
        <v>1</v>
      </c>
      <c r="F153" s="9">
        <f t="shared" si="12"/>
        <v>14</v>
      </c>
      <c r="G153" s="263"/>
      <c r="H153" s="244" t="s">
        <v>225</v>
      </c>
      <c r="I153" s="244" t="s">
        <v>225</v>
      </c>
      <c r="J153" s="244" t="s">
        <v>225</v>
      </c>
      <c r="K153" s="244" t="s">
        <v>225</v>
      </c>
      <c r="L153" s="244"/>
      <c r="M153" s="244" t="s">
        <v>225</v>
      </c>
      <c r="N153" s="244" t="s">
        <v>225</v>
      </c>
      <c r="O153" s="244" t="s">
        <v>225</v>
      </c>
      <c r="P153" s="244" t="s">
        <v>225</v>
      </c>
      <c r="Q153" s="244" t="s">
        <v>225</v>
      </c>
      <c r="R153" s="244" t="s">
        <v>225</v>
      </c>
      <c r="S153" s="244" t="s">
        <v>225</v>
      </c>
      <c r="T153" s="244" t="s">
        <v>225</v>
      </c>
      <c r="U153" s="244"/>
      <c r="V153" s="244" t="s">
        <v>225</v>
      </c>
      <c r="W153" s="244"/>
      <c r="X153" s="244" t="s">
        <v>225</v>
      </c>
      <c r="Y153" s="244"/>
      <c r="Z153" s="244" t="s">
        <v>225</v>
      </c>
      <c r="AA153" s="244"/>
      <c r="AB153" s="244" t="s">
        <v>225</v>
      </c>
      <c r="AC153" s="244"/>
      <c r="AD153" s="244" t="s">
        <v>225</v>
      </c>
      <c r="AE153" s="244"/>
      <c r="AF153" s="244" t="s">
        <v>225</v>
      </c>
      <c r="AG153" s="244"/>
      <c r="AH153" s="244" t="s">
        <v>225</v>
      </c>
      <c r="AI153" s="244"/>
      <c r="AJ153" s="244" t="s">
        <v>225</v>
      </c>
      <c r="AK153" s="244"/>
      <c r="AL153" s="244"/>
      <c r="AM153" s="244"/>
      <c r="AN153" s="244"/>
      <c r="AO153" s="244"/>
      <c r="AP153" s="244"/>
      <c r="AQ153" s="244"/>
      <c r="AR153" s="244"/>
      <c r="AS153" s="244"/>
      <c r="AT153" s="244"/>
      <c r="AU153" s="244"/>
      <c r="AV153" s="244"/>
      <c r="AW153" s="248" t="s">
        <v>1036</v>
      </c>
    </row>
    <row r="154" spans="1:49" s="9" customFormat="1" x14ac:dyDescent="0.25">
      <c r="A154" s="233" t="s">
        <v>634</v>
      </c>
      <c r="B154" s="9">
        <v>4</v>
      </c>
      <c r="C154" s="9">
        <v>19</v>
      </c>
      <c r="D154" s="9">
        <v>7</v>
      </c>
      <c r="E154" s="9">
        <f t="shared" si="17"/>
        <v>1</v>
      </c>
      <c r="F154" s="9">
        <f t="shared" ref="F154:F165" si="20">C154-B154-E154</f>
        <v>14</v>
      </c>
      <c r="G154" s="263"/>
      <c r="H154" s="244" t="s">
        <v>225</v>
      </c>
      <c r="I154" s="244" t="s">
        <v>225</v>
      </c>
      <c r="J154" s="244" t="s">
        <v>225</v>
      </c>
      <c r="K154" s="244" t="s">
        <v>225</v>
      </c>
      <c r="L154" s="244" t="s">
        <v>225</v>
      </c>
      <c r="M154" s="244" t="s">
        <v>225</v>
      </c>
      <c r="N154" s="244"/>
      <c r="O154" s="244" t="s">
        <v>225</v>
      </c>
      <c r="P154" s="244" t="s">
        <v>225</v>
      </c>
      <c r="Q154" s="244" t="s">
        <v>225</v>
      </c>
      <c r="R154" s="244" t="s">
        <v>225</v>
      </c>
      <c r="S154" s="244" t="s">
        <v>225</v>
      </c>
      <c r="T154" s="244" t="s">
        <v>225</v>
      </c>
      <c r="U154" s="244"/>
      <c r="V154" s="244" t="s">
        <v>225</v>
      </c>
      <c r="W154" s="244"/>
      <c r="X154" s="244" t="s">
        <v>225</v>
      </c>
      <c r="Y154" s="244"/>
      <c r="Z154" s="244" t="s">
        <v>225</v>
      </c>
      <c r="AA154" s="244"/>
      <c r="AB154" s="244" t="s">
        <v>225</v>
      </c>
      <c r="AC154" s="244"/>
      <c r="AD154" s="244" t="s">
        <v>225</v>
      </c>
      <c r="AE154" s="244"/>
      <c r="AF154" s="244" t="s">
        <v>225</v>
      </c>
      <c r="AG154" s="244"/>
      <c r="AH154" s="244" t="s">
        <v>225</v>
      </c>
      <c r="AI154" s="244"/>
      <c r="AJ154" s="244" t="s">
        <v>225</v>
      </c>
      <c r="AK154" s="244"/>
      <c r="AL154" s="244"/>
      <c r="AM154" s="244"/>
      <c r="AN154" s="244"/>
      <c r="AO154" s="244"/>
      <c r="AP154" s="244"/>
      <c r="AQ154" s="244"/>
      <c r="AR154" s="244"/>
      <c r="AS154" s="244"/>
      <c r="AT154" s="244"/>
      <c r="AU154" s="244"/>
      <c r="AV154" s="244"/>
      <c r="AW154" s="248" t="s">
        <v>1036</v>
      </c>
    </row>
    <row r="155" spans="1:49" s="9" customFormat="1" x14ac:dyDescent="0.25">
      <c r="A155" s="233" t="s">
        <v>635</v>
      </c>
      <c r="B155" s="9">
        <v>4</v>
      </c>
      <c r="C155" s="9">
        <v>19</v>
      </c>
      <c r="D155" s="9">
        <v>8</v>
      </c>
      <c r="E155" s="9">
        <f t="shared" si="17"/>
        <v>1</v>
      </c>
      <c r="F155" s="9">
        <f t="shared" si="20"/>
        <v>14</v>
      </c>
      <c r="G155" s="263"/>
      <c r="H155" s="244" t="s">
        <v>225</v>
      </c>
      <c r="I155" s="244" t="s">
        <v>225</v>
      </c>
      <c r="J155" s="244" t="s">
        <v>225</v>
      </c>
      <c r="K155" s="244" t="s">
        <v>225</v>
      </c>
      <c r="L155" s="244" t="s">
        <v>225</v>
      </c>
      <c r="M155" s="244" t="s">
        <v>225</v>
      </c>
      <c r="N155" s="244" t="s">
        <v>225</v>
      </c>
      <c r="O155" s="244" t="s">
        <v>225</v>
      </c>
      <c r="P155" s="244"/>
      <c r="Q155" s="244" t="s">
        <v>225</v>
      </c>
      <c r="R155" s="244" t="s">
        <v>225</v>
      </c>
      <c r="S155" s="244" t="s">
        <v>225</v>
      </c>
      <c r="T155" s="244" t="s">
        <v>225</v>
      </c>
      <c r="U155" s="244"/>
      <c r="V155" s="244" t="s">
        <v>225</v>
      </c>
      <c r="W155" s="244"/>
      <c r="X155" s="244" t="s">
        <v>225</v>
      </c>
      <c r="Y155" s="244"/>
      <c r="Z155" s="244" t="s">
        <v>225</v>
      </c>
      <c r="AA155" s="244"/>
      <c r="AB155" s="244" t="s">
        <v>225</v>
      </c>
      <c r="AC155" s="244"/>
      <c r="AD155" s="244" t="s">
        <v>225</v>
      </c>
      <c r="AE155" s="244"/>
      <c r="AF155" s="244" t="s">
        <v>225</v>
      </c>
      <c r="AG155" s="244"/>
      <c r="AH155" s="244" t="s">
        <v>225</v>
      </c>
      <c r="AI155" s="244"/>
      <c r="AJ155" s="244" t="s">
        <v>225</v>
      </c>
      <c r="AK155" s="244"/>
      <c r="AL155" s="244"/>
      <c r="AM155" s="244"/>
      <c r="AN155" s="244"/>
      <c r="AO155" s="244"/>
      <c r="AP155" s="244"/>
      <c r="AQ155" s="244"/>
      <c r="AR155" s="244"/>
      <c r="AS155" s="244"/>
      <c r="AT155" s="244"/>
      <c r="AU155" s="244"/>
      <c r="AV155" s="244"/>
      <c r="AW155" s="248" t="s">
        <v>1036</v>
      </c>
    </row>
    <row r="156" spans="1:49" s="9" customFormat="1" x14ac:dyDescent="0.25">
      <c r="A156" s="233" t="s">
        <v>636</v>
      </c>
      <c r="B156" s="9">
        <v>4</v>
      </c>
      <c r="C156" s="9">
        <v>19</v>
      </c>
      <c r="D156" s="9">
        <v>9</v>
      </c>
      <c r="E156" s="9">
        <f t="shared" si="17"/>
        <v>1</v>
      </c>
      <c r="F156" s="9">
        <f t="shared" si="20"/>
        <v>14</v>
      </c>
      <c r="G156" s="263"/>
      <c r="H156" s="244" t="s">
        <v>225</v>
      </c>
      <c r="I156" s="244" t="s">
        <v>225</v>
      </c>
      <c r="J156" s="244" t="s">
        <v>225</v>
      </c>
      <c r="K156" s="244" t="s">
        <v>225</v>
      </c>
      <c r="L156" s="244" t="s">
        <v>225</v>
      </c>
      <c r="M156" s="244" t="s">
        <v>225</v>
      </c>
      <c r="N156" s="244" t="s">
        <v>225</v>
      </c>
      <c r="O156" s="244" t="s">
        <v>225</v>
      </c>
      <c r="P156" s="244" t="s">
        <v>225</v>
      </c>
      <c r="Q156" s="244" t="s">
        <v>225</v>
      </c>
      <c r="R156" s="244"/>
      <c r="S156" s="244" t="s">
        <v>225</v>
      </c>
      <c r="T156" s="244" t="s">
        <v>225</v>
      </c>
      <c r="U156" s="244"/>
      <c r="V156" s="244" t="s">
        <v>225</v>
      </c>
      <c r="W156" s="244"/>
      <c r="X156" s="244" t="s">
        <v>225</v>
      </c>
      <c r="Y156" s="244"/>
      <c r="Z156" s="244" t="s">
        <v>225</v>
      </c>
      <c r="AA156" s="244"/>
      <c r="AB156" s="244" t="s">
        <v>225</v>
      </c>
      <c r="AC156" s="244"/>
      <c r="AD156" s="244" t="s">
        <v>225</v>
      </c>
      <c r="AE156" s="244"/>
      <c r="AF156" s="244" t="s">
        <v>225</v>
      </c>
      <c r="AG156" s="244"/>
      <c r="AH156" s="244" t="s">
        <v>225</v>
      </c>
      <c r="AI156" s="244"/>
      <c r="AJ156" s="244" t="s">
        <v>225</v>
      </c>
      <c r="AK156" s="244"/>
      <c r="AL156" s="244"/>
      <c r="AM156" s="244"/>
      <c r="AN156" s="244"/>
      <c r="AO156" s="244"/>
      <c r="AP156" s="244"/>
      <c r="AQ156" s="244"/>
      <c r="AR156" s="244"/>
      <c r="AS156" s="244"/>
      <c r="AT156" s="244"/>
      <c r="AU156" s="244"/>
      <c r="AV156" s="244"/>
      <c r="AW156" s="248" t="s">
        <v>1036</v>
      </c>
    </row>
    <row r="157" spans="1:49" s="9" customFormat="1" x14ac:dyDescent="0.25">
      <c r="A157" s="233" t="s">
        <v>637</v>
      </c>
      <c r="B157" s="9">
        <v>4</v>
      </c>
      <c r="C157" s="9">
        <v>19</v>
      </c>
      <c r="D157" s="9">
        <v>10</v>
      </c>
      <c r="E157" s="9">
        <f t="shared" si="17"/>
        <v>1</v>
      </c>
      <c r="F157" s="9">
        <f t="shared" si="20"/>
        <v>14</v>
      </c>
      <c r="G157" s="263"/>
      <c r="H157" s="244" t="s">
        <v>225</v>
      </c>
      <c r="I157" s="244" t="s">
        <v>225</v>
      </c>
      <c r="J157" s="244" t="s">
        <v>225</v>
      </c>
      <c r="K157" s="244" t="s">
        <v>225</v>
      </c>
      <c r="L157" s="244" t="s">
        <v>225</v>
      </c>
      <c r="M157" s="244" t="s">
        <v>225</v>
      </c>
      <c r="N157" s="244" t="s">
        <v>225</v>
      </c>
      <c r="O157" s="244" t="s">
        <v>225</v>
      </c>
      <c r="P157" s="244" t="s">
        <v>225</v>
      </c>
      <c r="Q157" s="244" t="s">
        <v>225</v>
      </c>
      <c r="R157" s="244" t="s">
        <v>225</v>
      </c>
      <c r="S157" s="244" t="s">
        <v>225</v>
      </c>
      <c r="T157" s="244"/>
      <c r="U157" s="244"/>
      <c r="V157" s="244" t="s">
        <v>225</v>
      </c>
      <c r="W157" s="244"/>
      <c r="X157" s="244" t="s">
        <v>225</v>
      </c>
      <c r="Y157" s="244"/>
      <c r="Z157" s="244" t="s">
        <v>225</v>
      </c>
      <c r="AA157" s="244"/>
      <c r="AB157" s="244" t="s">
        <v>225</v>
      </c>
      <c r="AC157" s="244"/>
      <c r="AD157" s="244" t="s">
        <v>225</v>
      </c>
      <c r="AE157" s="244"/>
      <c r="AF157" s="244" t="s">
        <v>225</v>
      </c>
      <c r="AG157" s="244"/>
      <c r="AH157" s="244" t="s">
        <v>225</v>
      </c>
      <c r="AI157" s="244"/>
      <c r="AJ157" s="244" t="s">
        <v>225</v>
      </c>
      <c r="AK157" s="244"/>
      <c r="AL157" s="244"/>
      <c r="AM157" s="244"/>
      <c r="AN157" s="244"/>
      <c r="AO157" s="244"/>
      <c r="AP157" s="244"/>
      <c r="AQ157" s="244"/>
      <c r="AR157" s="244"/>
      <c r="AS157" s="244"/>
      <c r="AT157" s="244"/>
      <c r="AU157" s="244"/>
      <c r="AV157" s="244"/>
      <c r="AW157" s="248" t="s">
        <v>1036</v>
      </c>
    </row>
    <row r="158" spans="1:49" s="9" customFormat="1" x14ac:dyDescent="0.25">
      <c r="A158" s="233" t="s">
        <v>638</v>
      </c>
      <c r="B158" s="9">
        <v>4</v>
      </c>
      <c r="C158" s="9">
        <v>19</v>
      </c>
      <c r="D158" s="9">
        <v>11</v>
      </c>
      <c r="E158" s="9">
        <f t="shared" si="17"/>
        <v>1</v>
      </c>
      <c r="F158" s="9">
        <f t="shared" si="20"/>
        <v>14</v>
      </c>
      <c r="G158" s="263"/>
      <c r="H158" s="244" t="s">
        <v>225</v>
      </c>
      <c r="I158" s="244" t="s">
        <v>225</v>
      </c>
      <c r="J158" s="244" t="s">
        <v>225</v>
      </c>
      <c r="K158" s="244" t="s">
        <v>225</v>
      </c>
      <c r="L158" s="244" t="s">
        <v>225</v>
      </c>
      <c r="M158" s="244" t="s">
        <v>225</v>
      </c>
      <c r="N158" s="244" t="s">
        <v>225</v>
      </c>
      <c r="O158" s="244" t="s">
        <v>225</v>
      </c>
      <c r="P158" s="244" t="s">
        <v>225</v>
      </c>
      <c r="Q158" s="244" t="s">
        <v>225</v>
      </c>
      <c r="R158" s="244" t="s">
        <v>225</v>
      </c>
      <c r="S158" s="244" t="s">
        <v>225</v>
      </c>
      <c r="T158" s="244" t="s">
        <v>225</v>
      </c>
      <c r="U158" s="244"/>
      <c r="V158" s="244"/>
      <c r="W158" s="244"/>
      <c r="X158" s="244" t="s">
        <v>225</v>
      </c>
      <c r="Y158" s="244"/>
      <c r="Z158" s="244" t="s">
        <v>225</v>
      </c>
      <c r="AA158" s="244"/>
      <c r="AB158" s="244" t="s">
        <v>225</v>
      </c>
      <c r="AC158" s="244"/>
      <c r="AD158" s="244" t="s">
        <v>225</v>
      </c>
      <c r="AE158" s="244"/>
      <c r="AF158" s="244" t="s">
        <v>225</v>
      </c>
      <c r="AG158" s="244"/>
      <c r="AH158" s="244" t="s">
        <v>225</v>
      </c>
      <c r="AI158" s="244"/>
      <c r="AJ158" s="244" t="s">
        <v>225</v>
      </c>
      <c r="AK158" s="244"/>
      <c r="AL158" s="244"/>
      <c r="AM158" s="244"/>
      <c r="AN158" s="244"/>
      <c r="AO158" s="244"/>
      <c r="AP158" s="244"/>
      <c r="AQ158" s="244"/>
      <c r="AR158" s="244"/>
      <c r="AS158" s="244"/>
      <c r="AT158" s="244"/>
      <c r="AU158" s="244"/>
      <c r="AV158" s="244"/>
      <c r="AW158" s="248" t="s">
        <v>1036</v>
      </c>
    </row>
    <row r="159" spans="1:49" s="9" customFormat="1" x14ac:dyDescent="0.25">
      <c r="A159" s="233" t="s">
        <v>639</v>
      </c>
      <c r="B159" s="9">
        <v>4</v>
      </c>
      <c r="C159" s="9">
        <v>19</v>
      </c>
      <c r="D159" s="9">
        <v>12</v>
      </c>
      <c r="E159" s="9">
        <f t="shared" si="17"/>
        <v>1</v>
      </c>
      <c r="F159" s="9">
        <f t="shared" si="20"/>
        <v>14</v>
      </c>
      <c r="G159" s="263"/>
      <c r="H159" s="244" t="s">
        <v>225</v>
      </c>
      <c r="I159" s="244" t="s">
        <v>225</v>
      </c>
      <c r="J159" s="244" t="s">
        <v>225</v>
      </c>
      <c r="K159" s="244" t="s">
        <v>225</v>
      </c>
      <c r="L159" s="244" t="s">
        <v>225</v>
      </c>
      <c r="M159" s="244" t="s">
        <v>225</v>
      </c>
      <c r="N159" s="244" t="s">
        <v>225</v>
      </c>
      <c r="O159" s="244" t="s">
        <v>225</v>
      </c>
      <c r="P159" s="244" t="s">
        <v>225</v>
      </c>
      <c r="Q159" s="244" t="s">
        <v>225</v>
      </c>
      <c r="R159" s="244" t="s">
        <v>225</v>
      </c>
      <c r="S159" s="244" t="s">
        <v>225</v>
      </c>
      <c r="T159" s="244" t="s">
        <v>225</v>
      </c>
      <c r="U159" s="244"/>
      <c r="V159" s="244" t="s">
        <v>225</v>
      </c>
      <c r="W159" s="244"/>
      <c r="X159" s="244"/>
      <c r="Y159" s="244"/>
      <c r="Z159" s="244" t="s">
        <v>225</v>
      </c>
      <c r="AA159" s="244"/>
      <c r="AB159" s="244" t="s">
        <v>225</v>
      </c>
      <c r="AC159" s="244"/>
      <c r="AD159" s="244" t="s">
        <v>225</v>
      </c>
      <c r="AE159" s="244"/>
      <c r="AF159" s="244" t="s">
        <v>225</v>
      </c>
      <c r="AG159" s="244"/>
      <c r="AH159" s="244" t="s">
        <v>225</v>
      </c>
      <c r="AI159" s="244"/>
      <c r="AJ159" s="244" t="s">
        <v>225</v>
      </c>
      <c r="AK159" s="244"/>
      <c r="AL159" s="244"/>
      <c r="AM159" s="244"/>
      <c r="AN159" s="244"/>
      <c r="AO159" s="244"/>
      <c r="AP159" s="244"/>
      <c r="AQ159" s="244"/>
      <c r="AR159" s="244"/>
      <c r="AS159" s="244"/>
      <c r="AT159" s="244"/>
      <c r="AU159" s="244"/>
      <c r="AV159" s="244"/>
      <c r="AW159" s="248" t="s">
        <v>1036</v>
      </c>
    </row>
    <row r="160" spans="1:49" s="9" customFormat="1" x14ac:dyDescent="0.25">
      <c r="A160" s="233" t="s">
        <v>640</v>
      </c>
      <c r="B160" s="9">
        <v>4</v>
      </c>
      <c r="C160" s="9">
        <v>19</v>
      </c>
      <c r="D160" s="9">
        <v>13</v>
      </c>
      <c r="E160" s="9">
        <f t="shared" si="17"/>
        <v>1</v>
      </c>
      <c r="F160" s="9">
        <f t="shared" si="20"/>
        <v>14</v>
      </c>
      <c r="G160" s="263"/>
      <c r="H160" s="244" t="s">
        <v>225</v>
      </c>
      <c r="I160" s="244" t="s">
        <v>225</v>
      </c>
      <c r="J160" s="244" t="s">
        <v>225</v>
      </c>
      <c r="K160" s="244" t="s">
        <v>225</v>
      </c>
      <c r="L160" s="244" t="s">
        <v>225</v>
      </c>
      <c r="M160" s="244" t="s">
        <v>225</v>
      </c>
      <c r="N160" s="244" t="s">
        <v>225</v>
      </c>
      <c r="O160" s="244" t="s">
        <v>225</v>
      </c>
      <c r="P160" s="244" t="s">
        <v>225</v>
      </c>
      <c r="Q160" s="244" t="s">
        <v>225</v>
      </c>
      <c r="R160" s="244" t="s">
        <v>225</v>
      </c>
      <c r="S160" s="244" t="s">
        <v>225</v>
      </c>
      <c r="T160" s="244" t="s">
        <v>225</v>
      </c>
      <c r="U160" s="244"/>
      <c r="V160" s="244" t="s">
        <v>225</v>
      </c>
      <c r="W160" s="244"/>
      <c r="X160" s="244" t="s">
        <v>225</v>
      </c>
      <c r="Y160" s="244"/>
      <c r="Z160" s="244"/>
      <c r="AA160" s="244"/>
      <c r="AB160" s="244" t="s">
        <v>225</v>
      </c>
      <c r="AC160" s="244"/>
      <c r="AD160" s="244" t="s">
        <v>225</v>
      </c>
      <c r="AE160" s="244"/>
      <c r="AF160" s="244" t="s">
        <v>225</v>
      </c>
      <c r="AG160" s="244"/>
      <c r="AH160" s="244" t="s">
        <v>225</v>
      </c>
      <c r="AI160" s="244"/>
      <c r="AJ160" s="244" t="s">
        <v>225</v>
      </c>
      <c r="AK160" s="244"/>
      <c r="AL160" s="244"/>
      <c r="AM160" s="244"/>
      <c r="AN160" s="244"/>
      <c r="AO160" s="244"/>
      <c r="AP160" s="244"/>
      <c r="AQ160" s="244"/>
      <c r="AR160" s="244"/>
      <c r="AS160" s="244"/>
      <c r="AT160" s="244"/>
      <c r="AU160" s="244"/>
      <c r="AV160" s="244"/>
      <c r="AW160" s="248" t="s">
        <v>1036</v>
      </c>
    </row>
    <row r="161" spans="1:49" s="9" customFormat="1" x14ac:dyDescent="0.25">
      <c r="A161" s="233" t="s">
        <v>641</v>
      </c>
      <c r="B161" s="9">
        <v>4</v>
      </c>
      <c r="C161" s="9">
        <v>19</v>
      </c>
      <c r="D161" s="9">
        <v>14</v>
      </c>
      <c r="E161" s="9">
        <f t="shared" si="17"/>
        <v>1</v>
      </c>
      <c r="F161" s="9">
        <f t="shared" si="20"/>
        <v>14</v>
      </c>
      <c r="G161" s="263"/>
      <c r="H161" s="244" t="s">
        <v>225</v>
      </c>
      <c r="I161" s="244" t="s">
        <v>225</v>
      </c>
      <c r="J161" s="244" t="s">
        <v>225</v>
      </c>
      <c r="K161" s="244" t="s">
        <v>225</v>
      </c>
      <c r="L161" s="244" t="s">
        <v>225</v>
      </c>
      <c r="M161" s="244" t="s">
        <v>225</v>
      </c>
      <c r="N161" s="244" t="s">
        <v>225</v>
      </c>
      <c r="O161" s="244" t="s">
        <v>225</v>
      </c>
      <c r="P161" s="244" t="s">
        <v>225</v>
      </c>
      <c r="Q161" s="244" t="s">
        <v>225</v>
      </c>
      <c r="R161" s="244" t="s">
        <v>225</v>
      </c>
      <c r="S161" s="244" t="s">
        <v>225</v>
      </c>
      <c r="T161" s="244" t="s">
        <v>225</v>
      </c>
      <c r="U161" s="244"/>
      <c r="V161" s="244" t="s">
        <v>225</v>
      </c>
      <c r="W161" s="244"/>
      <c r="X161" s="244" t="s">
        <v>225</v>
      </c>
      <c r="Y161" s="244"/>
      <c r="Z161" s="244" t="s">
        <v>225</v>
      </c>
      <c r="AA161" s="244"/>
      <c r="AB161" s="244"/>
      <c r="AC161" s="244"/>
      <c r="AD161" s="244" t="s">
        <v>225</v>
      </c>
      <c r="AE161" s="244"/>
      <c r="AF161" s="244" t="s">
        <v>225</v>
      </c>
      <c r="AG161" s="244"/>
      <c r="AH161" s="244" t="s">
        <v>225</v>
      </c>
      <c r="AI161" s="244"/>
      <c r="AJ161" s="244" t="s">
        <v>225</v>
      </c>
      <c r="AK161" s="244"/>
      <c r="AL161" s="244"/>
      <c r="AM161" s="244"/>
      <c r="AN161" s="244"/>
      <c r="AO161" s="244"/>
      <c r="AP161" s="244"/>
      <c r="AQ161" s="244"/>
      <c r="AR161" s="244"/>
      <c r="AS161" s="244"/>
      <c r="AT161" s="244"/>
      <c r="AU161" s="244"/>
      <c r="AV161" s="244"/>
      <c r="AW161" s="248" t="s">
        <v>1036</v>
      </c>
    </row>
    <row r="162" spans="1:49" s="9" customFormat="1" x14ac:dyDescent="0.25">
      <c r="A162" s="233" t="s">
        <v>642</v>
      </c>
      <c r="B162" s="9">
        <v>4</v>
      </c>
      <c r="C162" s="9">
        <v>19</v>
      </c>
      <c r="D162" s="9">
        <v>15</v>
      </c>
      <c r="E162" s="9">
        <f t="shared" si="17"/>
        <v>1</v>
      </c>
      <c r="F162" s="9">
        <f t="shared" si="20"/>
        <v>14</v>
      </c>
      <c r="G162" s="263"/>
      <c r="H162" s="244" t="s">
        <v>225</v>
      </c>
      <c r="I162" s="244" t="s">
        <v>225</v>
      </c>
      <c r="J162" s="244" t="s">
        <v>225</v>
      </c>
      <c r="K162" s="244" t="s">
        <v>225</v>
      </c>
      <c r="L162" s="244" t="s">
        <v>225</v>
      </c>
      <c r="M162" s="244" t="s">
        <v>225</v>
      </c>
      <c r="N162" s="244" t="s">
        <v>225</v>
      </c>
      <c r="O162" s="244" t="s">
        <v>225</v>
      </c>
      <c r="P162" s="244" t="s">
        <v>225</v>
      </c>
      <c r="Q162" s="244" t="s">
        <v>225</v>
      </c>
      <c r="R162" s="244" t="s">
        <v>225</v>
      </c>
      <c r="S162" s="244" t="s">
        <v>225</v>
      </c>
      <c r="T162" s="244" t="s">
        <v>225</v>
      </c>
      <c r="U162" s="244"/>
      <c r="V162" s="244" t="s">
        <v>225</v>
      </c>
      <c r="W162" s="244"/>
      <c r="X162" s="244" t="s">
        <v>225</v>
      </c>
      <c r="Y162" s="244"/>
      <c r="Z162" s="244" t="s">
        <v>225</v>
      </c>
      <c r="AA162" s="244"/>
      <c r="AB162" s="244" t="s">
        <v>225</v>
      </c>
      <c r="AC162" s="244"/>
      <c r="AD162" s="244"/>
      <c r="AE162" s="244"/>
      <c r="AF162" s="244" t="s">
        <v>225</v>
      </c>
      <c r="AG162" s="244"/>
      <c r="AH162" s="244" t="s">
        <v>225</v>
      </c>
      <c r="AI162" s="244"/>
      <c r="AJ162" s="244" t="s">
        <v>225</v>
      </c>
      <c r="AK162" s="244"/>
      <c r="AL162" s="244"/>
      <c r="AM162" s="244"/>
      <c r="AN162" s="244"/>
      <c r="AO162" s="244"/>
      <c r="AP162" s="244"/>
      <c r="AQ162" s="244"/>
      <c r="AR162" s="244"/>
      <c r="AS162" s="244"/>
      <c r="AT162" s="244"/>
      <c r="AU162" s="244"/>
      <c r="AV162" s="244"/>
      <c r="AW162" s="248" t="s">
        <v>1036</v>
      </c>
    </row>
    <row r="163" spans="1:49" s="9" customFormat="1" x14ac:dyDescent="0.25">
      <c r="A163" s="233" t="s">
        <v>643</v>
      </c>
      <c r="B163" s="9">
        <v>4</v>
      </c>
      <c r="C163" s="9">
        <v>19</v>
      </c>
      <c r="D163" s="9">
        <v>16</v>
      </c>
      <c r="E163" s="9">
        <f t="shared" si="17"/>
        <v>1</v>
      </c>
      <c r="F163" s="9">
        <f t="shared" si="20"/>
        <v>14</v>
      </c>
      <c r="G163" s="263"/>
      <c r="H163" s="244" t="s">
        <v>225</v>
      </c>
      <c r="I163" s="244" t="s">
        <v>225</v>
      </c>
      <c r="J163" s="244" t="s">
        <v>225</v>
      </c>
      <c r="K163" s="244" t="s">
        <v>225</v>
      </c>
      <c r="L163" s="244" t="s">
        <v>225</v>
      </c>
      <c r="M163" s="244" t="s">
        <v>225</v>
      </c>
      <c r="N163" s="244" t="s">
        <v>225</v>
      </c>
      <c r="O163" s="244" t="s">
        <v>225</v>
      </c>
      <c r="P163" s="244" t="s">
        <v>225</v>
      </c>
      <c r="Q163" s="244" t="s">
        <v>225</v>
      </c>
      <c r="R163" s="244" t="s">
        <v>225</v>
      </c>
      <c r="S163" s="244" t="s">
        <v>225</v>
      </c>
      <c r="T163" s="244" t="s">
        <v>225</v>
      </c>
      <c r="U163" s="244"/>
      <c r="V163" s="244" t="s">
        <v>225</v>
      </c>
      <c r="W163" s="244"/>
      <c r="X163" s="244" t="s">
        <v>225</v>
      </c>
      <c r="Y163" s="244"/>
      <c r="Z163" s="244" t="s">
        <v>225</v>
      </c>
      <c r="AA163" s="244"/>
      <c r="AB163" s="244" t="s">
        <v>225</v>
      </c>
      <c r="AC163" s="244"/>
      <c r="AD163" s="244" t="s">
        <v>225</v>
      </c>
      <c r="AE163" s="244"/>
      <c r="AF163" s="244"/>
      <c r="AG163" s="244"/>
      <c r="AH163" s="244" t="s">
        <v>225</v>
      </c>
      <c r="AI163" s="244"/>
      <c r="AJ163" s="244" t="s">
        <v>225</v>
      </c>
      <c r="AK163" s="244"/>
      <c r="AL163" s="244"/>
      <c r="AM163" s="244"/>
      <c r="AN163" s="244"/>
      <c r="AO163" s="244"/>
      <c r="AP163" s="244"/>
      <c r="AQ163" s="244"/>
      <c r="AR163" s="244"/>
      <c r="AS163" s="244"/>
      <c r="AT163" s="244"/>
      <c r="AU163" s="244"/>
      <c r="AV163" s="244"/>
      <c r="AW163" s="248" t="s">
        <v>1036</v>
      </c>
    </row>
    <row r="164" spans="1:49" s="9" customFormat="1" x14ac:dyDescent="0.25">
      <c r="A164" s="233" t="s">
        <v>644</v>
      </c>
      <c r="B164" s="9">
        <v>4</v>
      </c>
      <c r="C164" s="9">
        <v>19</v>
      </c>
      <c r="D164" s="9">
        <v>17</v>
      </c>
      <c r="E164" s="9">
        <f t="shared" si="17"/>
        <v>1</v>
      </c>
      <c r="F164" s="9">
        <f t="shared" si="20"/>
        <v>14</v>
      </c>
      <c r="G164" s="263"/>
      <c r="H164" s="244" t="s">
        <v>225</v>
      </c>
      <c r="I164" s="244" t="s">
        <v>225</v>
      </c>
      <c r="J164" s="244" t="s">
        <v>225</v>
      </c>
      <c r="K164" s="244" t="s">
        <v>225</v>
      </c>
      <c r="L164" s="244" t="s">
        <v>225</v>
      </c>
      <c r="M164" s="244" t="s">
        <v>225</v>
      </c>
      <c r="N164" s="244" t="s">
        <v>225</v>
      </c>
      <c r="O164" s="244" t="s">
        <v>225</v>
      </c>
      <c r="P164" s="244" t="s">
        <v>225</v>
      </c>
      <c r="Q164" s="244" t="s">
        <v>225</v>
      </c>
      <c r="R164" s="244" t="s">
        <v>225</v>
      </c>
      <c r="S164" s="244" t="s">
        <v>225</v>
      </c>
      <c r="T164" s="244" t="s">
        <v>225</v>
      </c>
      <c r="U164" s="244"/>
      <c r="V164" s="244" t="s">
        <v>225</v>
      </c>
      <c r="W164" s="244"/>
      <c r="X164" s="244" t="s">
        <v>225</v>
      </c>
      <c r="Y164" s="244"/>
      <c r="Z164" s="244" t="s">
        <v>225</v>
      </c>
      <c r="AA164" s="244"/>
      <c r="AB164" s="244" t="s">
        <v>225</v>
      </c>
      <c r="AC164" s="244"/>
      <c r="AD164" s="244" t="s">
        <v>225</v>
      </c>
      <c r="AE164" s="244"/>
      <c r="AF164" s="244" t="s">
        <v>225</v>
      </c>
      <c r="AG164" s="244"/>
      <c r="AH164" s="244"/>
      <c r="AI164" s="244"/>
      <c r="AJ164" s="244" t="s">
        <v>225</v>
      </c>
      <c r="AK164" s="244"/>
      <c r="AL164" s="244"/>
      <c r="AM164" s="244"/>
      <c r="AN164" s="244"/>
      <c r="AO164" s="244"/>
      <c r="AP164" s="244"/>
      <c r="AQ164" s="244"/>
      <c r="AR164" s="244"/>
      <c r="AS164" s="244"/>
      <c r="AT164" s="244"/>
      <c r="AU164" s="244"/>
      <c r="AV164" s="244"/>
      <c r="AW164" s="248" t="s">
        <v>1036</v>
      </c>
    </row>
    <row r="165" spans="1:49" s="9" customFormat="1" x14ac:dyDescent="0.25">
      <c r="A165" s="233" t="s">
        <v>645</v>
      </c>
      <c r="B165" s="9">
        <v>4</v>
      </c>
      <c r="C165" s="9">
        <v>19</v>
      </c>
      <c r="D165" s="9">
        <v>18</v>
      </c>
      <c r="E165" s="9">
        <f t="shared" si="17"/>
        <v>1</v>
      </c>
      <c r="F165" s="9">
        <f t="shared" si="20"/>
        <v>14</v>
      </c>
      <c r="G165" s="263"/>
      <c r="H165" s="244" t="s">
        <v>225</v>
      </c>
      <c r="I165" s="244" t="s">
        <v>225</v>
      </c>
      <c r="J165" s="244" t="s">
        <v>225</v>
      </c>
      <c r="K165" s="244" t="s">
        <v>225</v>
      </c>
      <c r="L165" s="244" t="s">
        <v>225</v>
      </c>
      <c r="M165" s="244" t="s">
        <v>225</v>
      </c>
      <c r="N165" s="244" t="s">
        <v>225</v>
      </c>
      <c r="O165" s="244" t="s">
        <v>225</v>
      </c>
      <c r="P165" s="244" t="s">
        <v>225</v>
      </c>
      <c r="Q165" s="244" t="s">
        <v>225</v>
      </c>
      <c r="R165" s="244" t="s">
        <v>225</v>
      </c>
      <c r="S165" s="244" t="s">
        <v>225</v>
      </c>
      <c r="T165" s="244" t="s">
        <v>225</v>
      </c>
      <c r="U165" s="244"/>
      <c r="V165" s="244" t="s">
        <v>225</v>
      </c>
      <c r="W165" s="244"/>
      <c r="X165" s="244" t="s">
        <v>225</v>
      </c>
      <c r="Y165" s="244"/>
      <c r="Z165" s="244" t="s">
        <v>225</v>
      </c>
      <c r="AA165" s="244"/>
      <c r="AB165" s="244" t="s">
        <v>225</v>
      </c>
      <c r="AC165" s="244"/>
      <c r="AD165" s="244" t="s">
        <v>225</v>
      </c>
      <c r="AE165" s="244"/>
      <c r="AF165" s="244" t="s">
        <v>225</v>
      </c>
      <c r="AG165" s="244"/>
      <c r="AH165" s="244" t="s">
        <v>225</v>
      </c>
      <c r="AI165" s="244"/>
      <c r="AJ165" s="244"/>
      <c r="AK165" s="244"/>
      <c r="AL165" s="244"/>
      <c r="AM165" s="244"/>
      <c r="AN165" s="244"/>
      <c r="AO165" s="244"/>
      <c r="AP165" s="244"/>
      <c r="AQ165" s="244"/>
      <c r="AR165" s="244"/>
      <c r="AS165" s="244"/>
      <c r="AT165" s="244"/>
      <c r="AU165" s="244"/>
      <c r="AV165" s="244"/>
      <c r="AW165" s="248" t="s">
        <v>1036</v>
      </c>
    </row>
    <row r="166" spans="1:49" x14ac:dyDescent="0.25">
      <c r="A166" s="233" t="s">
        <v>342</v>
      </c>
      <c r="B166" s="9">
        <v>4</v>
      </c>
      <c r="C166">
        <v>20</v>
      </c>
      <c r="E166" s="9">
        <f t="shared" si="17"/>
        <v>1</v>
      </c>
      <c r="F166" s="9">
        <f t="shared" si="12"/>
        <v>15</v>
      </c>
      <c r="H166" s="244" t="s">
        <v>225</v>
      </c>
      <c r="I166" s="244" t="s">
        <v>225</v>
      </c>
      <c r="J166" s="244" t="s">
        <v>225</v>
      </c>
      <c r="K166" s="244" t="s">
        <v>225</v>
      </c>
      <c r="L166" s="244" t="s">
        <v>225</v>
      </c>
      <c r="M166" s="244" t="s">
        <v>225</v>
      </c>
      <c r="N166" s="244" t="s">
        <v>225</v>
      </c>
      <c r="O166" s="244" t="s">
        <v>225</v>
      </c>
      <c r="P166" s="244" t="s">
        <v>225</v>
      </c>
      <c r="Q166" s="244" t="s">
        <v>225</v>
      </c>
      <c r="R166" s="244" t="s">
        <v>225</v>
      </c>
      <c r="S166" s="244" t="s">
        <v>225</v>
      </c>
      <c r="T166" s="244" t="s">
        <v>225</v>
      </c>
      <c r="U166" s="244"/>
      <c r="V166" s="244" t="s">
        <v>225</v>
      </c>
      <c r="W166" s="244"/>
      <c r="X166" s="244" t="s">
        <v>225</v>
      </c>
      <c r="Y166" s="244"/>
      <c r="Z166" s="244" t="s">
        <v>225</v>
      </c>
      <c r="AA166" s="244"/>
      <c r="AB166" s="244" t="s">
        <v>225</v>
      </c>
      <c r="AC166" s="244"/>
      <c r="AD166" s="244" t="s">
        <v>225</v>
      </c>
      <c r="AE166" s="244"/>
      <c r="AF166" s="244" t="s">
        <v>225</v>
      </c>
      <c r="AG166" s="244"/>
      <c r="AH166" s="244" t="s">
        <v>225</v>
      </c>
      <c r="AI166" s="244"/>
      <c r="AJ166" s="244" t="s">
        <v>225</v>
      </c>
      <c r="AK166" s="244"/>
      <c r="AL166" s="244" t="s">
        <v>225</v>
      </c>
      <c r="AM166" s="244"/>
      <c r="AN166" s="244"/>
      <c r="AO166" s="244"/>
      <c r="AP166" s="244"/>
      <c r="AQ166" s="244"/>
      <c r="AR166" s="244"/>
      <c r="AS166" s="244"/>
      <c r="AT166" s="244"/>
      <c r="AU166" s="244"/>
      <c r="AV166" s="244"/>
      <c r="AW166" s="248" t="s">
        <v>1036</v>
      </c>
    </row>
    <row r="167" spans="1:49" s="9" customFormat="1" x14ac:dyDescent="0.25">
      <c r="A167" s="233" t="s">
        <v>646</v>
      </c>
      <c r="B167" s="9">
        <v>4</v>
      </c>
      <c r="C167" s="9">
        <v>20</v>
      </c>
      <c r="D167" s="9">
        <v>5</v>
      </c>
      <c r="E167" s="9">
        <f t="shared" si="17"/>
        <v>1</v>
      </c>
      <c r="F167" s="9">
        <f t="shared" si="12"/>
        <v>15</v>
      </c>
      <c r="G167" s="263"/>
      <c r="H167" s="244" t="s">
        <v>225</v>
      </c>
      <c r="I167" s="244" t="s">
        <v>225</v>
      </c>
      <c r="J167" s="244"/>
      <c r="K167" s="244" t="s">
        <v>225</v>
      </c>
      <c r="L167" s="244" t="s">
        <v>225</v>
      </c>
      <c r="M167" s="244" t="s">
        <v>225</v>
      </c>
      <c r="N167" s="244" t="s">
        <v>225</v>
      </c>
      <c r="O167" s="244" t="s">
        <v>225</v>
      </c>
      <c r="P167" s="244" t="s">
        <v>225</v>
      </c>
      <c r="Q167" s="244" t="s">
        <v>225</v>
      </c>
      <c r="R167" s="244" t="s">
        <v>225</v>
      </c>
      <c r="S167" s="244" t="s">
        <v>225</v>
      </c>
      <c r="T167" s="244" t="s">
        <v>225</v>
      </c>
      <c r="U167" s="244"/>
      <c r="V167" s="244" t="s">
        <v>225</v>
      </c>
      <c r="W167" s="244"/>
      <c r="X167" s="244" t="s">
        <v>225</v>
      </c>
      <c r="Y167" s="244"/>
      <c r="Z167" s="244" t="s">
        <v>225</v>
      </c>
      <c r="AA167" s="244"/>
      <c r="AB167" s="244" t="s">
        <v>225</v>
      </c>
      <c r="AC167" s="244"/>
      <c r="AD167" s="244" t="s">
        <v>225</v>
      </c>
      <c r="AE167" s="244"/>
      <c r="AF167" s="244" t="s">
        <v>225</v>
      </c>
      <c r="AG167" s="244"/>
      <c r="AH167" s="244" t="s">
        <v>225</v>
      </c>
      <c r="AI167" s="244"/>
      <c r="AJ167" s="244" t="s">
        <v>225</v>
      </c>
      <c r="AK167" s="244"/>
      <c r="AL167" s="244" t="s">
        <v>225</v>
      </c>
      <c r="AM167" s="244"/>
      <c r="AN167" s="244"/>
      <c r="AO167" s="244"/>
      <c r="AP167" s="244"/>
      <c r="AQ167" s="244"/>
      <c r="AR167" s="244"/>
      <c r="AS167" s="244"/>
      <c r="AT167" s="244"/>
      <c r="AU167" s="244"/>
      <c r="AV167" s="244"/>
      <c r="AW167" s="248" t="s">
        <v>1036</v>
      </c>
    </row>
    <row r="168" spans="1:49" s="9" customFormat="1" x14ac:dyDescent="0.25">
      <c r="A168" s="233" t="s">
        <v>647</v>
      </c>
      <c r="B168" s="9">
        <v>4</v>
      </c>
      <c r="C168" s="9">
        <v>20</v>
      </c>
      <c r="D168" s="9">
        <v>6</v>
      </c>
      <c r="E168" s="9">
        <f t="shared" si="17"/>
        <v>1</v>
      </c>
      <c r="F168" s="9">
        <f t="shared" si="12"/>
        <v>15</v>
      </c>
      <c r="G168" s="263"/>
      <c r="H168" s="244" t="s">
        <v>225</v>
      </c>
      <c r="I168" s="244" t="s">
        <v>225</v>
      </c>
      <c r="J168" s="244" t="s">
        <v>225</v>
      </c>
      <c r="K168" s="244" t="s">
        <v>225</v>
      </c>
      <c r="L168" s="244"/>
      <c r="M168" s="244" t="s">
        <v>225</v>
      </c>
      <c r="N168" s="244" t="s">
        <v>225</v>
      </c>
      <c r="O168" s="244" t="s">
        <v>225</v>
      </c>
      <c r="P168" s="244" t="s">
        <v>225</v>
      </c>
      <c r="Q168" s="244" t="s">
        <v>225</v>
      </c>
      <c r="R168" s="244" t="s">
        <v>225</v>
      </c>
      <c r="S168" s="244" t="s">
        <v>225</v>
      </c>
      <c r="T168" s="244" t="s">
        <v>225</v>
      </c>
      <c r="U168" s="244"/>
      <c r="V168" s="244" t="s">
        <v>225</v>
      </c>
      <c r="W168" s="244"/>
      <c r="X168" s="244" t="s">
        <v>225</v>
      </c>
      <c r="Y168" s="244"/>
      <c r="Z168" s="244" t="s">
        <v>225</v>
      </c>
      <c r="AA168" s="244"/>
      <c r="AB168" s="244" t="s">
        <v>225</v>
      </c>
      <c r="AC168" s="244"/>
      <c r="AD168" s="244" t="s">
        <v>225</v>
      </c>
      <c r="AE168" s="244"/>
      <c r="AF168" s="244" t="s">
        <v>225</v>
      </c>
      <c r="AG168" s="244"/>
      <c r="AH168" s="244" t="s">
        <v>225</v>
      </c>
      <c r="AI168" s="244"/>
      <c r="AJ168" s="244" t="s">
        <v>225</v>
      </c>
      <c r="AK168" s="244"/>
      <c r="AL168" s="244" t="s">
        <v>225</v>
      </c>
      <c r="AM168" s="244"/>
      <c r="AN168" s="244"/>
      <c r="AO168" s="244"/>
      <c r="AP168" s="244"/>
      <c r="AQ168" s="244"/>
      <c r="AR168" s="244"/>
      <c r="AS168" s="244"/>
      <c r="AT168" s="244"/>
      <c r="AU168" s="244"/>
      <c r="AV168" s="244"/>
      <c r="AW168" s="248" t="s">
        <v>1036</v>
      </c>
    </row>
    <row r="169" spans="1:49" s="9" customFormat="1" x14ac:dyDescent="0.25">
      <c r="A169" s="233" t="s">
        <v>648</v>
      </c>
      <c r="B169" s="9">
        <v>4</v>
      </c>
      <c r="C169" s="9">
        <v>20</v>
      </c>
      <c r="D169" s="9">
        <v>7</v>
      </c>
      <c r="E169" s="9">
        <f t="shared" si="17"/>
        <v>1</v>
      </c>
      <c r="F169" s="9">
        <f t="shared" ref="F169:F181" si="21">C169-B169-E169</f>
        <v>15</v>
      </c>
      <c r="G169" s="263"/>
      <c r="H169" s="244" t="s">
        <v>225</v>
      </c>
      <c r="I169" s="244" t="s">
        <v>225</v>
      </c>
      <c r="J169" s="244" t="s">
        <v>225</v>
      </c>
      <c r="K169" s="244" t="s">
        <v>225</v>
      </c>
      <c r="L169" s="244" t="s">
        <v>225</v>
      </c>
      <c r="M169" s="244" t="s">
        <v>225</v>
      </c>
      <c r="N169" s="244"/>
      <c r="O169" s="244" t="s">
        <v>225</v>
      </c>
      <c r="P169" s="244" t="s">
        <v>225</v>
      </c>
      <c r="Q169" s="244" t="s">
        <v>225</v>
      </c>
      <c r="R169" s="244" t="s">
        <v>225</v>
      </c>
      <c r="S169" s="244" t="s">
        <v>225</v>
      </c>
      <c r="T169" s="244" t="s">
        <v>225</v>
      </c>
      <c r="U169" s="244"/>
      <c r="V169" s="244" t="s">
        <v>225</v>
      </c>
      <c r="W169" s="244"/>
      <c r="X169" s="244" t="s">
        <v>225</v>
      </c>
      <c r="Y169" s="244"/>
      <c r="Z169" s="244" t="s">
        <v>225</v>
      </c>
      <c r="AA169" s="244"/>
      <c r="AB169" s="244" t="s">
        <v>225</v>
      </c>
      <c r="AC169" s="244"/>
      <c r="AD169" s="244" t="s">
        <v>225</v>
      </c>
      <c r="AE169" s="244"/>
      <c r="AF169" s="244" t="s">
        <v>225</v>
      </c>
      <c r="AG169" s="244"/>
      <c r="AH169" s="244" t="s">
        <v>225</v>
      </c>
      <c r="AI169" s="244"/>
      <c r="AJ169" s="244" t="s">
        <v>225</v>
      </c>
      <c r="AK169" s="244"/>
      <c r="AL169" s="244" t="s">
        <v>225</v>
      </c>
      <c r="AM169" s="244"/>
      <c r="AN169" s="244"/>
      <c r="AO169" s="244"/>
      <c r="AP169" s="244"/>
      <c r="AQ169" s="244"/>
      <c r="AR169" s="244"/>
      <c r="AS169" s="244"/>
      <c r="AT169" s="244"/>
      <c r="AU169" s="244"/>
      <c r="AV169" s="244"/>
      <c r="AW169" s="248" t="s">
        <v>1036</v>
      </c>
    </row>
    <row r="170" spans="1:49" s="9" customFormat="1" x14ac:dyDescent="0.25">
      <c r="A170" s="233" t="s">
        <v>649</v>
      </c>
      <c r="B170" s="9">
        <v>4</v>
      </c>
      <c r="C170" s="9">
        <v>20</v>
      </c>
      <c r="D170" s="9">
        <v>8</v>
      </c>
      <c r="E170" s="9">
        <f t="shared" si="17"/>
        <v>1</v>
      </c>
      <c r="F170" s="9">
        <f t="shared" si="21"/>
        <v>15</v>
      </c>
      <c r="G170" s="263"/>
      <c r="H170" s="244" t="s">
        <v>225</v>
      </c>
      <c r="I170" s="244" t="s">
        <v>225</v>
      </c>
      <c r="J170" s="244" t="s">
        <v>225</v>
      </c>
      <c r="K170" s="244" t="s">
        <v>225</v>
      </c>
      <c r="L170" s="244" t="s">
        <v>225</v>
      </c>
      <c r="M170" s="244" t="s">
        <v>225</v>
      </c>
      <c r="N170" s="244" t="s">
        <v>225</v>
      </c>
      <c r="O170" s="244" t="s">
        <v>225</v>
      </c>
      <c r="P170" s="244"/>
      <c r="Q170" s="244" t="s">
        <v>225</v>
      </c>
      <c r="R170" s="244" t="s">
        <v>225</v>
      </c>
      <c r="S170" s="244" t="s">
        <v>225</v>
      </c>
      <c r="T170" s="244" t="s">
        <v>225</v>
      </c>
      <c r="U170" s="244"/>
      <c r="V170" s="244" t="s">
        <v>225</v>
      </c>
      <c r="W170" s="244"/>
      <c r="X170" s="244" t="s">
        <v>225</v>
      </c>
      <c r="Y170" s="244"/>
      <c r="Z170" s="244" t="s">
        <v>225</v>
      </c>
      <c r="AA170" s="244"/>
      <c r="AB170" s="244" t="s">
        <v>225</v>
      </c>
      <c r="AC170" s="244"/>
      <c r="AD170" s="244" t="s">
        <v>225</v>
      </c>
      <c r="AE170" s="244"/>
      <c r="AF170" s="244" t="s">
        <v>225</v>
      </c>
      <c r="AG170" s="244"/>
      <c r="AH170" s="244" t="s">
        <v>225</v>
      </c>
      <c r="AI170" s="244"/>
      <c r="AJ170" s="244" t="s">
        <v>225</v>
      </c>
      <c r="AK170" s="244"/>
      <c r="AL170" s="244" t="s">
        <v>225</v>
      </c>
      <c r="AM170" s="244"/>
      <c r="AN170" s="244"/>
      <c r="AO170" s="244"/>
      <c r="AP170" s="244"/>
      <c r="AQ170" s="244"/>
      <c r="AR170" s="244"/>
      <c r="AS170" s="244"/>
      <c r="AT170" s="244"/>
      <c r="AU170" s="244"/>
      <c r="AV170" s="244"/>
      <c r="AW170" s="248" t="s">
        <v>1036</v>
      </c>
    </row>
    <row r="171" spans="1:49" s="9" customFormat="1" x14ac:dyDescent="0.25">
      <c r="A171" s="233" t="s">
        <v>650</v>
      </c>
      <c r="B171" s="9">
        <v>4</v>
      </c>
      <c r="C171" s="9">
        <v>20</v>
      </c>
      <c r="D171" s="9">
        <v>9</v>
      </c>
      <c r="E171" s="9">
        <f t="shared" si="17"/>
        <v>1</v>
      </c>
      <c r="F171" s="9">
        <f t="shared" si="21"/>
        <v>15</v>
      </c>
      <c r="G171" s="263"/>
      <c r="H171" s="244" t="s">
        <v>225</v>
      </c>
      <c r="I171" s="244" t="s">
        <v>225</v>
      </c>
      <c r="J171" s="244" t="s">
        <v>225</v>
      </c>
      <c r="K171" s="244" t="s">
        <v>225</v>
      </c>
      <c r="L171" s="244" t="s">
        <v>225</v>
      </c>
      <c r="M171" s="244" t="s">
        <v>225</v>
      </c>
      <c r="N171" s="244" t="s">
        <v>225</v>
      </c>
      <c r="O171" s="244" t="s">
        <v>225</v>
      </c>
      <c r="P171" s="244" t="s">
        <v>225</v>
      </c>
      <c r="Q171" s="244" t="s">
        <v>225</v>
      </c>
      <c r="R171" s="244"/>
      <c r="S171" s="244" t="s">
        <v>225</v>
      </c>
      <c r="T171" s="244" t="s">
        <v>225</v>
      </c>
      <c r="U171" s="244"/>
      <c r="V171" s="244" t="s">
        <v>225</v>
      </c>
      <c r="W171" s="244"/>
      <c r="X171" s="244" t="s">
        <v>225</v>
      </c>
      <c r="Y171" s="244"/>
      <c r="Z171" s="244" t="s">
        <v>225</v>
      </c>
      <c r="AA171" s="244"/>
      <c r="AB171" s="244" t="s">
        <v>225</v>
      </c>
      <c r="AC171" s="244"/>
      <c r="AD171" s="244" t="s">
        <v>225</v>
      </c>
      <c r="AE171" s="244"/>
      <c r="AF171" s="244" t="s">
        <v>225</v>
      </c>
      <c r="AG171" s="244"/>
      <c r="AH171" s="244" t="s">
        <v>225</v>
      </c>
      <c r="AI171" s="244"/>
      <c r="AJ171" s="244" t="s">
        <v>225</v>
      </c>
      <c r="AK171" s="244"/>
      <c r="AL171" s="244" t="s">
        <v>225</v>
      </c>
      <c r="AM171" s="244"/>
      <c r="AN171" s="244"/>
      <c r="AO171" s="244"/>
      <c r="AP171" s="244"/>
      <c r="AQ171" s="244"/>
      <c r="AR171" s="244"/>
      <c r="AS171" s="244"/>
      <c r="AT171" s="244"/>
      <c r="AU171" s="244"/>
      <c r="AV171" s="244"/>
      <c r="AW171" s="248" t="s">
        <v>1036</v>
      </c>
    </row>
    <row r="172" spans="1:49" s="9" customFormat="1" x14ac:dyDescent="0.25">
      <c r="A172" s="233" t="s">
        <v>651</v>
      </c>
      <c r="B172" s="9">
        <v>4</v>
      </c>
      <c r="C172" s="9">
        <v>20</v>
      </c>
      <c r="D172" s="9">
        <v>10</v>
      </c>
      <c r="E172" s="9">
        <f t="shared" si="17"/>
        <v>1</v>
      </c>
      <c r="F172" s="9">
        <f t="shared" si="21"/>
        <v>15</v>
      </c>
      <c r="G172" s="263"/>
      <c r="H172" s="244" t="s">
        <v>225</v>
      </c>
      <c r="I172" s="244" t="s">
        <v>225</v>
      </c>
      <c r="J172" s="244" t="s">
        <v>225</v>
      </c>
      <c r="K172" s="244" t="s">
        <v>225</v>
      </c>
      <c r="L172" s="244" t="s">
        <v>225</v>
      </c>
      <c r="M172" s="244" t="s">
        <v>225</v>
      </c>
      <c r="N172" s="244" t="s">
        <v>225</v>
      </c>
      <c r="O172" s="244" t="s">
        <v>225</v>
      </c>
      <c r="P172" s="244" t="s">
        <v>225</v>
      </c>
      <c r="Q172" s="244" t="s">
        <v>225</v>
      </c>
      <c r="R172" s="244" t="s">
        <v>225</v>
      </c>
      <c r="S172" s="244" t="s">
        <v>225</v>
      </c>
      <c r="T172" s="244"/>
      <c r="U172" s="244"/>
      <c r="V172" s="244" t="s">
        <v>225</v>
      </c>
      <c r="W172" s="244"/>
      <c r="X172" s="244" t="s">
        <v>225</v>
      </c>
      <c r="Y172" s="244"/>
      <c r="Z172" s="244" t="s">
        <v>225</v>
      </c>
      <c r="AA172" s="244"/>
      <c r="AB172" s="244" t="s">
        <v>225</v>
      </c>
      <c r="AC172" s="244"/>
      <c r="AD172" s="244" t="s">
        <v>225</v>
      </c>
      <c r="AE172" s="244"/>
      <c r="AF172" s="244" t="s">
        <v>225</v>
      </c>
      <c r="AG172" s="244"/>
      <c r="AH172" s="244" t="s">
        <v>225</v>
      </c>
      <c r="AI172" s="244"/>
      <c r="AJ172" s="244" t="s">
        <v>225</v>
      </c>
      <c r="AK172" s="244"/>
      <c r="AL172" s="244" t="s">
        <v>225</v>
      </c>
      <c r="AM172" s="244"/>
      <c r="AN172" s="244"/>
      <c r="AO172" s="244"/>
      <c r="AP172" s="244"/>
      <c r="AQ172" s="244"/>
      <c r="AR172" s="244"/>
      <c r="AS172" s="244"/>
      <c r="AT172" s="244"/>
      <c r="AU172" s="244"/>
      <c r="AV172" s="244"/>
      <c r="AW172" s="248" t="s">
        <v>1036</v>
      </c>
    </row>
    <row r="173" spans="1:49" s="9" customFormat="1" x14ac:dyDescent="0.25">
      <c r="A173" s="233" t="s">
        <v>652</v>
      </c>
      <c r="B173" s="9">
        <v>4</v>
      </c>
      <c r="C173" s="9">
        <v>20</v>
      </c>
      <c r="D173" s="9">
        <v>11</v>
      </c>
      <c r="E173" s="9">
        <f t="shared" si="17"/>
        <v>1</v>
      </c>
      <c r="F173" s="9">
        <f t="shared" si="21"/>
        <v>15</v>
      </c>
      <c r="G173" s="263"/>
      <c r="H173" s="244" t="s">
        <v>225</v>
      </c>
      <c r="I173" s="244" t="s">
        <v>225</v>
      </c>
      <c r="J173" s="244" t="s">
        <v>225</v>
      </c>
      <c r="K173" s="244" t="s">
        <v>225</v>
      </c>
      <c r="L173" s="244" t="s">
        <v>225</v>
      </c>
      <c r="M173" s="244" t="s">
        <v>225</v>
      </c>
      <c r="N173" s="244" t="s">
        <v>225</v>
      </c>
      <c r="O173" s="244" t="s">
        <v>225</v>
      </c>
      <c r="P173" s="244" t="s">
        <v>225</v>
      </c>
      <c r="Q173" s="244" t="s">
        <v>225</v>
      </c>
      <c r="R173" s="244" t="s">
        <v>225</v>
      </c>
      <c r="S173" s="244" t="s">
        <v>225</v>
      </c>
      <c r="T173" s="244" t="s">
        <v>225</v>
      </c>
      <c r="U173" s="244"/>
      <c r="V173" s="244"/>
      <c r="W173" s="244"/>
      <c r="X173" s="244" t="s">
        <v>225</v>
      </c>
      <c r="Y173" s="244"/>
      <c r="Z173" s="244" t="s">
        <v>225</v>
      </c>
      <c r="AA173" s="244"/>
      <c r="AB173" s="244" t="s">
        <v>225</v>
      </c>
      <c r="AC173" s="244"/>
      <c r="AD173" s="244" t="s">
        <v>225</v>
      </c>
      <c r="AE173" s="244"/>
      <c r="AF173" s="244" t="s">
        <v>225</v>
      </c>
      <c r="AG173" s="244"/>
      <c r="AH173" s="244" t="s">
        <v>225</v>
      </c>
      <c r="AI173" s="244"/>
      <c r="AJ173" s="244" t="s">
        <v>225</v>
      </c>
      <c r="AK173" s="244"/>
      <c r="AL173" s="244" t="s">
        <v>225</v>
      </c>
      <c r="AM173" s="244"/>
      <c r="AN173" s="244"/>
      <c r="AO173" s="244"/>
      <c r="AP173" s="244"/>
      <c r="AQ173" s="244"/>
      <c r="AR173" s="244"/>
      <c r="AS173" s="244"/>
      <c r="AT173" s="244"/>
      <c r="AU173" s="244"/>
      <c r="AV173" s="244"/>
      <c r="AW173" s="248" t="s">
        <v>1036</v>
      </c>
    </row>
    <row r="174" spans="1:49" s="9" customFormat="1" x14ac:dyDescent="0.25">
      <c r="A174" s="233" t="s">
        <v>653</v>
      </c>
      <c r="B174" s="9">
        <v>4</v>
      </c>
      <c r="C174" s="9">
        <v>20</v>
      </c>
      <c r="D174" s="9">
        <v>12</v>
      </c>
      <c r="E174" s="9">
        <f t="shared" si="17"/>
        <v>1</v>
      </c>
      <c r="F174" s="9">
        <f t="shared" si="21"/>
        <v>15</v>
      </c>
      <c r="G174" s="263"/>
      <c r="H174" s="244" t="s">
        <v>225</v>
      </c>
      <c r="I174" s="244" t="s">
        <v>225</v>
      </c>
      <c r="J174" s="244" t="s">
        <v>225</v>
      </c>
      <c r="K174" s="244" t="s">
        <v>225</v>
      </c>
      <c r="L174" s="244" t="s">
        <v>225</v>
      </c>
      <c r="M174" s="244" t="s">
        <v>225</v>
      </c>
      <c r="N174" s="244" t="s">
        <v>225</v>
      </c>
      <c r="O174" s="244" t="s">
        <v>225</v>
      </c>
      <c r="P174" s="244" t="s">
        <v>225</v>
      </c>
      <c r="Q174" s="244" t="s">
        <v>225</v>
      </c>
      <c r="R174" s="244" t="s">
        <v>225</v>
      </c>
      <c r="S174" s="244" t="s">
        <v>225</v>
      </c>
      <c r="T174" s="244" t="s">
        <v>225</v>
      </c>
      <c r="U174" s="244"/>
      <c r="V174" s="244" t="s">
        <v>225</v>
      </c>
      <c r="W174" s="244"/>
      <c r="X174" s="244"/>
      <c r="Y174" s="244"/>
      <c r="Z174" s="244" t="s">
        <v>225</v>
      </c>
      <c r="AA174" s="244"/>
      <c r="AB174" s="244" t="s">
        <v>225</v>
      </c>
      <c r="AC174" s="244"/>
      <c r="AD174" s="244" t="s">
        <v>225</v>
      </c>
      <c r="AE174" s="244"/>
      <c r="AF174" s="244" t="s">
        <v>225</v>
      </c>
      <c r="AG174" s="244"/>
      <c r="AH174" s="244" t="s">
        <v>225</v>
      </c>
      <c r="AI174" s="244"/>
      <c r="AJ174" s="244" t="s">
        <v>225</v>
      </c>
      <c r="AK174" s="244"/>
      <c r="AL174" s="244" t="s">
        <v>225</v>
      </c>
      <c r="AM174" s="244"/>
      <c r="AN174" s="244"/>
      <c r="AO174" s="244"/>
      <c r="AP174" s="244"/>
      <c r="AQ174" s="244"/>
      <c r="AR174" s="244"/>
      <c r="AS174" s="244"/>
      <c r="AT174" s="244"/>
      <c r="AU174" s="244"/>
      <c r="AV174" s="244"/>
      <c r="AW174" s="248" t="s">
        <v>1036</v>
      </c>
    </row>
    <row r="175" spans="1:49" s="9" customFormat="1" x14ac:dyDescent="0.25">
      <c r="A175" s="233" t="s">
        <v>654</v>
      </c>
      <c r="B175" s="9">
        <v>4</v>
      </c>
      <c r="C175" s="9">
        <v>20</v>
      </c>
      <c r="D175" s="9">
        <v>13</v>
      </c>
      <c r="E175" s="9">
        <f t="shared" si="17"/>
        <v>1</v>
      </c>
      <c r="F175" s="9">
        <f t="shared" si="21"/>
        <v>15</v>
      </c>
      <c r="G175" s="263"/>
      <c r="H175" s="244" t="s">
        <v>225</v>
      </c>
      <c r="I175" s="244" t="s">
        <v>225</v>
      </c>
      <c r="J175" s="244" t="s">
        <v>225</v>
      </c>
      <c r="K175" s="244" t="s">
        <v>225</v>
      </c>
      <c r="L175" s="244" t="s">
        <v>225</v>
      </c>
      <c r="M175" s="244" t="s">
        <v>225</v>
      </c>
      <c r="N175" s="244" t="s">
        <v>225</v>
      </c>
      <c r="O175" s="244" t="s">
        <v>225</v>
      </c>
      <c r="P175" s="244" t="s">
        <v>225</v>
      </c>
      <c r="Q175" s="244" t="s">
        <v>225</v>
      </c>
      <c r="R175" s="244" t="s">
        <v>225</v>
      </c>
      <c r="S175" s="244" t="s">
        <v>225</v>
      </c>
      <c r="T175" s="244" t="s">
        <v>225</v>
      </c>
      <c r="U175" s="244"/>
      <c r="V175" s="244" t="s">
        <v>225</v>
      </c>
      <c r="W175" s="244"/>
      <c r="X175" s="244" t="s">
        <v>225</v>
      </c>
      <c r="Y175" s="244"/>
      <c r="Z175" s="244"/>
      <c r="AA175" s="244"/>
      <c r="AB175" s="244" t="s">
        <v>225</v>
      </c>
      <c r="AC175" s="244"/>
      <c r="AD175" s="244" t="s">
        <v>225</v>
      </c>
      <c r="AE175" s="244"/>
      <c r="AF175" s="244" t="s">
        <v>225</v>
      </c>
      <c r="AG175" s="244"/>
      <c r="AH175" s="244" t="s">
        <v>225</v>
      </c>
      <c r="AI175" s="244"/>
      <c r="AJ175" s="244" t="s">
        <v>225</v>
      </c>
      <c r="AK175" s="244"/>
      <c r="AL175" s="244" t="s">
        <v>225</v>
      </c>
      <c r="AM175" s="244"/>
      <c r="AN175" s="244"/>
      <c r="AO175" s="244"/>
      <c r="AP175" s="244"/>
      <c r="AQ175" s="244"/>
      <c r="AR175" s="244"/>
      <c r="AS175" s="244"/>
      <c r="AT175" s="244"/>
      <c r="AU175" s="244"/>
      <c r="AV175" s="244"/>
      <c r="AW175" s="248" t="s">
        <v>1036</v>
      </c>
    </row>
    <row r="176" spans="1:49" s="9" customFormat="1" x14ac:dyDescent="0.25">
      <c r="A176" s="233" t="s">
        <v>655</v>
      </c>
      <c r="B176" s="9">
        <v>4</v>
      </c>
      <c r="C176" s="9">
        <v>20</v>
      </c>
      <c r="D176" s="9">
        <v>14</v>
      </c>
      <c r="E176" s="9">
        <f t="shared" si="17"/>
        <v>1</v>
      </c>
      <c r="F176" s="9">
        <f t="shared" si="21"/>
        <v>15</v>
      </c>
      <c r="G176" s="263"/>
      <c r="H176" s="244" t="s">
        <v>225</v>
      </c>
      <c r="I176" s="244" t="s">
        <v>225</v>
      </c>
      <c r="J176" s="244" t="s">
        <v>225</v>
      </c>
      <c r="K176" s="244" t="s">
        <v>225</v>
      </c>
      <c r="L176" s="244" t="s">
        <v>225</v>
      </c>
      <c r="M176" s="244" t="s">
        <v>225</v>
      </c>
      <c r="N176" s="244" t="s">
        <v>225</v>
      </c>
      <c r="O176" s="244" t="s">
        <v>225</v>
      </c>
      <c r="P176" s="244" t="s">
        <v>225</v>
      </c>
      <c r="Q176" s="244" t="s">
        <v>225</v>
      </c>
      <c r="R176" s="244" t="s">
        <v>225</v>
      </c>
      <c r="S176" s="244" t="s">
        <v>225</v>
      </c>
      <c r="T176" s="244" t="s">
        <v>225</v>
      </c>
      <c r="U176" s="244"/>
      <c r="V176" s="244" t="s">
        <v>225</v>
      </c>
      <c r="W176" s="244"/>
      <c r="X176" s="244" t="s">
        <v>225</v>
      </c>
      <c r="Y176" s="244"/>
      <c r="Z176" s="244" t="s">
        <v>225</v>
      </c>
      <c r="AA176" s="244"/>
      <c r="AB176" s="244"/>
      <c r="AC176" s="244"/>
      <c r="AD176" s="244" t="s">
        <v>225</v>
      </c>
      <c r="AE176" s="244"/>
      <c r="AF176" s="244" t="s">
        <v>225</v>
      </c>
      <c r="AG176" s="244"/>
      <c r="AH176" s="244" t="s">
        <v>225</v>
      </c>
      <c r="AI176" s="244"/>
      <c r="AJ176" s="244" t="s">
        <v>225</v>
      </c>
      <c r="AK176" s="244"/>
      <c r="AL176" s="244" t="s">
        <v>225</v>
      </c>
      <c r="AM176" s="244"/>
      <c r="AN176" s="244"/>
      <c r="AO176" s="244"/>
      <c r="AP176" s="244"/>
      <c r="AQ176" s="244"/>
      <c r="AR176" s="244"/>
      <c r="AS176" s="244"/>
      <c r="AT176" s="244"/>
      <c r="AU176" s="244"/>
      <c r="AV176" s="244"/>
      <c r="AW176" s="248" t="s">
        <v>1036</v>
      </c>
    </row>
    <row r="177" spans="1:49" s="9" customFormat="1" x14ac:dyDescent="0.25">
      <c r="A177" s="233" t="s">
        <v>656</v>
      </c>
      <c r="B177" s="9">
        <v>4</v>
      </c>
      <c r="C177" s="9">
        <v>20</v>
      </c>
      <c r="D177" s="9">
        <v>15</v>
      </c>
      <c r="E177" s="9">
        <f t="shared" si="17"/>
        <v>1</v>
      </c>
      <c r="F177" s="9">
        <f t="shared" si="21"/>
        <v>15</v>
      </c>
      <c r="G177" s="263"/>
      <c r="H177" s="244" t="s">
        <v>225</v>
      </c>
      <c r="I177" s="244" t="s">
        <v>225</v>
      </c>
      <c r="J177" s="244" t="s">
        <v>225</v>
      </c>
      <c r="K177" s="244" t="s">
        <v>225</v>
      </c>
      <c r="L177" s="244" t="s">
        <v>225</v>
      </c>
      <c r="M177" s="244" t="s">
        <v>225</v>
      </c>
      <c r="N177" s="244" t="s">
        <v>225</v>
      </c>
      <c r="O177" s="244" t="s">
        <v>225</v>
      </c>
      <c r="P177" s="244" t="s">
        <v>225</v>
      </c>
      <c r="Q177" s="244" t="s">
        <v>225</v>
      </c>
      <c r="R177" s="244" t="s">
        <v>225</v>
      </c>
      <c r="S177" s="244" t="s">
        <v>225</v>
      </c>
      <c r="T177" s="244" t="s">
        <v>225</v>
      </c>
      <c r="U177" s="244"/>
      <c r="V177" s="244" t="s">
        <v>225</v>
      </c>
      <c r="W177" s="244"/>
      <c r="X177" s="244" t="s">
        <v>225</v>
      </c>
      <c r="Y177" s="244"/>
      <c r="Z177" s="244" t="s">
        <v>225</v>
      </c>
      <c r="AA177" s="244"/>
      <c r="AB177" s="244" t="s">
        <v>225</v>
      </c>
      <c r="AC177" s="244"/>
      <c r="AD177" s="244"/>
      <c r="AE177" s="244"/>
      <c r="AF177" s="244" t="s">
        <v>225</v>
      </c>
      <c r="AG177" s="244"/>
      <c r="AH177" s="244" t="s">
        <v>225</v>
      </c>
      <c r="AI177" s="244"/>
      <c r="AJ177" s="244" t="s">
        <v>225</v>
      </c>
      <c r="AK177" s="244"/>
      <c r="AL177" s="244" t="s">
        <v>225</v>
      </c>
      <c r="AM177" s="244"/>
      <c r="AN177" s="244"/>
      <c r="AO177" s="244"/>
      <c r="AP177" s="244"/>
      <c r="AQ177" s="244"/>
      <c r="AR177" s="244"/>
      <c r="AS177" s="244"/>
      <c r="AT177" s="244"/>
      <c r="AU177" s="244"/>
      <c r="AV177" s="244"/>
      <c r="AW177" s="248" t="s">
        <v>1036</v>
      </c>
    </row>
    <row r="178" spans="1:49" s="9" customFormat="1" x14ac:dyDescent="0.25">
      <c r="A178" s="233" t="s">
        <v>657</v>
      </c>
      <c r="B178" s="9">
        <v>4</v>
      </c>
      <c r="C178" s="9">
        <v>20</v>
      </c>
      <c r="D178" s="9">
        <v>16</v>
      </c>
      <c r="E178" s="9">
        <f t="shared" si="17"/>
        <v>1</v>
      </c>
      <c r="F178" s="9">
        <f t="shared" si="21"/>
        <v>15</v>
      </c>
      <c r="G178" s="263"/>
      <c r="H178" s="244" t="s">
        <v>225</v>
      </c>
      <c r="I178" s="244" t="s">
        <v>225</v>
      </c>
      <c r="J178" s="244" t="s">
        <v>225</v>
      </c>
      <c r="K178" s="244" t="s">
        <v>225</v>
      </c>
      <c r="L178" s="244" t="s">
        <v>225</v>
      </c>
      <c r="M178" s="244" t="s">
        <v>225</v>
      </c>
      <c r="N178" s="244" t="s">
        <v>225</v>
      </c>
      <c r="O178" s="244" t="s">
        <v>225</v>
      </c>
      <c r="P178" s="244" t="s">
        <v>225</v>
      </c>
      <c r="Q178" s="244" t="s">
        <v>225</v>
      </c>
      <c r="R178" s="244" t="s">
        <v>225</v>
      </c>
      <c r="S178" s="244" t="s">
        <v>225</v>
      </c>
      <c r="T178" s="244" t="s">
        <v>225</v>
      </c>
      <c r="U178" s="244"/>
      <c r="V178" s="244" t="s">
        <v>225</v>
      </c>
      <c r="W178" s="244"/>
      <c r="X178" s="244" t="s">
        <v>225</v>
      </c>
      <c r="Y178" s="244"/>
      <c r="Z178" s="244" t="s">
        <v>225</v>
      </c>
      <c r="AA178" s="244"/>
      <c r="AB178" s="244" t="s">
        <v>225</v>
      </c>
      <c r="AC178" s="244"/>
      <c r="AD178" s="244" t="s">
        <v>225</v>
      </c>
      <c r="AE178" s="244"/>
      <c r="AF178" s="244"/>
      <c r="AG178" s="244"/>
      <c r="AH178" s="244" t="s">
        <v>225</v>
      </c>
      <c r="AI178" s="244"/>
      <c r="AJ178" s="244" t="s">
        <v>225</v>
      </c>
      <c r="AK178" s="244"/>
      <c r="AL178" s="244" t="s">
        <v>225</v>
      </c>
      <c r="AM178" s="244"/>
      <c r="AN178" s="244"/>
      <c r="AO178" s="244"/>
      <c r="AP178" s="244"/>
      <c r="AQ178" s="244"/>
      <c r="AR178" s="244"/>
      <c r="AS178" s="244"/>
      <c r="AT178" s="244"/>
      <c r="AU178" s="244"/>
      <c r="AV178" s="244"/>
      <c r="AW178" s="248" t="s">
        <v>1036</v>
      </c>
    </row>
    <row r="179" spans="1:49" s="9" customFormat="1" x14ac:dyDescent="0.25">
      <c r="A179" s="233" t="s">
        <v>658</v>
      </c>
      <c r="B179" s="9">
        <v>4</v>
      </c>
      <c r="C179" s="9">
        <v>20</v>
      </c>
      <c r="D179" s="9">
        <v>17</v>
      </c>
      <c r="E179" s="9">
        <f t="shared" si="17"/>
        <v>1</v>
      </c>
      <c r="F179" s="9">
        <f t="shared" si="21"/>
        <v>15</v>
      </c>
      <c r="G179" s="263"/>
      <c r="H179" s="244" t="s">
        <v>225</v>
      </c>
      <c r="I179" s="244" t="s">
        <v>225</v>
      </c>
      <c r="J179" s="244" t="s">
        <v>225</v>
      </c>
      <c r="K179" s="244" t="s">
        <v>225</v>
      </c>
      <c r="L179" s="244" t="s">
        <v>225</v>
      </c>
      <c r="M179" s="244" t="s">
        <v>225</v>
      </c>
      <c r="N179" s="244" t="s">
        <v>225</v>
      </c>
      <c r="O179" s="244" t="s">
        <v>225</v>
      </c>
      <c r="P179" s="244" t="s">
        <v>225</v>
      </c>
      <c r="Q179" s="244" t="s">
        <v>225</v>
      </c>
      <c r="R179" s="244" t="s">
        <v>225</v>
      </c>
      <c r="S179" s="244" t="s">
        <v>225</v>
      </c>
      <c r="T179" s="244" t="s">
        <v>225</v>
      </c>
      <c r="U179" s="244"/>
      <c r="V179" s="244" t="s">
        <v>225</v>
      </c>
      <c r="W179" s="244"/>
      <c r="X179" s="244" t="s">
        <v>225</v>
      </c>
      <c r="Y179" s="244"/>
      <c r="Z179" s="244" t="s">
        <v>225</v>
      </c>
      <c r="AA179" s="244"/>
      <c r="AB179" s="244" t="s">
        <v>225</v>
      </c>
      <c r="AC179" s="244"/>
      <c r="AD179" s="244" t="s">
        <v>225</v>
      </c>
      <c r="AE179" s="244"/>
      <c r="AF179" s="244" t="s">
        <v>225</v>
      </c>
      <c r="AG179" s="244"/>
      <c r="AH179" s="244"/>
      <c r="AI179" s="244"/>
      <c r="AJ179" s="244" t="s">
        <v>225</v>
      </c>
      <c r="AK179" s="244"/>
      <c r="AL179" s="244" t="s">
        <v>225</v>
      </c>
      <c r="AM179" s="244"/>
      <c r="AN179" s="244"/>
      <c r="AO179" s="244"/>
      <c r="AP179" s="244"/>
      <c r="AQ179" s="244"/>
      <c r="AR179" s="244"/>
      <c r="AS179" s="244"/>
      <c r="AT179" s="244"/>
      <c r="AU179" s="244"/>
      <c r="AV179" s="244"/>
      <c r="AW179" s="248" t="s">
        <v>1036</v>
      </c>
    </row>
    <row r="180" spans="1:49" s="9" customFormat="1" x14ac:dyDescent="0.25">
      <c r="A180" s="233" t="s">
        <v>659</v>
      </c>
      <c r="B180" s="9">
        <v>4</v>
      </c>
      <c r="C180" s="9">
        <v>20</v>
      </c>
      <c r="D180" s="9">
        <v>18</v>
      </c>
      <c r="E180" s="9">
        <f t="shared" si="17"/>
        <v>1</v>
      </c>
      <c r="F180" s="9">
        <f t="shared" si="21"/>
        <v>15</v>
      </c>
      <c r="G180" s="263"/>
      <c r="H180" s="244" t="s">
        <v>225</v>
      </c>
      <c r="I180" s="244" t="s">
        <v>225</v>
      </c>
      <c r="J180" s="244" t="s">
        <v>225</v>
      </c>
      <c r="K180" s="244" t="s">
        <v>225</v>
      </c>
      <c r="L180" s="244" t="s">
        <v>225</v>
      </c>
      <c r="M180" s="244" t="s">
        <v>225</v>
      </c>
      <c r="N180" s="244" t="s">
        <v>225</v>
      </c>
      <c r="O180" s="244" t="s">
        <v>225</v>
      </c>
      <c r="P180" s="244" t="s">
        <v>225</v>
      </c>
      <c r="Q180" s="244" t="s">
        <v>225</v>
      </c>
      <c r="R180" s="244" t="s">
        <v>225</v>
      </c>
      <c r="S180" s="244" t="s">
        <v>225</v>
      </c>
      <c r="T180" s="244" t="s">
        <v>225</v>
      </c>
      <c r="U180" s="244"/>
      <c r="V180" s="244" t="s">
        <v>225</v>
      </c>
      <c r="W180" s="244"/>
      <c r="X180" s="244" t="s">
        <v>225</v>
      </c>
      <c r="Y180" s="244"/>
      <c r="Z180" s="244" t="s">
        <v>225</v>
      </c>
      <c r="AA180" s="244"/>
      <c r="AB180" s="244" t="s">
        <v>225</v>
      </c>
      <c r="AC180" s="244"/>
      <c r="AD180" s="244" t="s">
        <v>225</v>
      </c>
      <c r="AE180" s="244"/>
      <c r="AF180" s="244" t="s">
        <v>225</v>
      </c>
      <c r="AG180" s="244"/>
      <c r="AH180" s="244" t="s">
        <v>225</v>
      </c>
      <c r="AI180" s="244"/>
      <c r="AJ180" s="244"/>
      <c r="AK180" s="244"/>
      <c r="AL180" s="244" t="s">
        <v>225</v>
      </c>
      <c r="AM180" s="244"/>
      <c r="AN180" s="244"/>
      <c r="AO180" s="244"/>
      <c r="AP180" s="244"/>
      <c r="AQ180" s="244"/>
      <c r="AR180" s="244"/>
      <c r="AS180" s="244"/>
      <c r="AT180" s="244"/>
      <c r="AU180" s="244"/>
      <c r="AV180" s="244"/>
      <c r="AW180" s="248" t="s">
        <v>1036</v>
      </c>
    </row>
    <row r="181" spans="1:49" s="9" customFormat="1" x14ac:dyDescent="0.25">
      <c r="A181" s="233" t="s">
        <v>660</v>
      </c>
      <c r="B181" s="9">
        <v>4</v>
      </c>
      <c r="C181" s="9">
        <v>20</v>
      </c>
      <c r="D181" s="9">
        <v>19</v>
      </c>
      <c r="E181" s="9">
        <f t="shared" si="17"/>
        <v>1</v>
      </c>
      <c r="F181" s="9">
        <f t="shared" si="21"/>
        <v>15</v>
      </c>
      <c r="G181" s="263"/>
      <c r="H181" s="244" t="s">
        <v>225</v>
      </c>
      <c r="I181" s="244" t="s">
        <v>225</v>
      </c>
      <c r="J181" s="244" t="s">
        <v>225</v>
      </c>
      <c r="K181" s="244" t="s">
        <v>225</v>
      </c>
      <c r="L181" s="244" t="s">
        <v>225</v>
      </c>
      <c r="M181" s="244" t="s">
        <v>225</v>
      </c>
      <c r="N181" s="244" t="s">
        <v>225</v>
      </c>
      <c r="O181" s="244" t="s">
        <v>225</v>
      </c>
      <c r="P181" s="244" t="s">
        <v>225</v>
      </c>
      <c r="Q181" s="244" t="s">
        <v>225</v>
      </c>
      <c r="R181" s="244" t="s">
        <v>225</v>
      </c>
      <c r="S181" s="244" t="s">
        <v>225</v>
      </c>
      <c r="T181" s="244" t="s">
        <v>225</v>
      </c>
      <c r="U181" s="244"/>
      <c r="V181" s="244" t="s">
        <v>225</v>
      </c>
      <c r="W181" s="244"/>
      <c r="X181" s="244" t="s">
        <v>225</v>
      </c>
      <c r="Y181" s="244"/>
      <c r="Z181" s="244" t="s">
        <v>225</v>
      </c>
      <c r="AA181" s="244"/>
      <c r="AB181" s="244" t="s">
        <v>225</v>
      </c>
      <c r="AC181" s="244"/>
      <c r="AD181" s="244" t="s">
        <v>225</v>
      </c>
      <c r="AE181" s="244"/>
      <c r="AF181" s="244" t="s">
        <v>225</v>
      </c>
      <c r="AG181" s="244"/>
      <c r="AH181" s="244" t="s">
        <v>225</v>
      </c>
      <c r="AI181" s="244"/>
      <c r="AJ181" s="244" t="s">
        <v>225</v>
      </c>
      <c r="AK181" s="244"/>
      <c r="AL181" s="244"/>
      <c r="AM181" s="244"/>
      <c r="AN181" s="244"/>
      <c r="AO181" s="244"/>
      <c r="AP181" s="244"/>
      <c r="AQ181" s="244"/>
      <c r="AR181" s="244"/>
      <c r="AS181" s="244"/>
      <c r="AT181" s="244"/>
      <c r="AU181" s="244"/>
      <c r="AV181" s="244"/>
      <c r="AW181" s="248" t="s">
        <v>1036</v>
      </c>
    </row>
    <row r="182" spans="1:49" x14ac:dyDescent="0.25">
      <c r="A182" s="233" t="s">
        <v>343</v>
      </c>
      <c r="B182" s="9">
        <v>4</v>
      </c>
      <c r="C182">
        <v>21</v>
      </c>
      <c r="E182" s="9">
        <f t="shared" si="17"/>
        <v>1</v>
      </c>
      <c r="F182" s="9">
        <f t="shared" si="12"/>
        <v>16</v>
      </c>
      <c r="H182" s="244" t="s">
        <v>225</v>
      </c>
      <c r="I182" s="244" t="s">
        <v>225</v>
      </c>
      <c r="J182" s="244" t="s">
        <v>225</v>
      </c>
      <c r="K182" s="244" t="s">
        <v>225</v>
      </c>
      <c r="L182" s="244" t="s">
        <v>225</v>
      </c>
      <c r="M182" s="244" t="s">
        <v>225</v>
      </c>
      <c r="N182" s="244" t="s">
        <v>225</v>
      </c>
      <c r="O182" s="244" t="s">
        <v>225</v>
      </c>
      <c r="P182" s="244" t="s">
        <v>225</v>
      </c>
      <c r="Q182" s="244" t="s">
        <v>225</v>
      </c>
      <c r="R182" s="244" t="s">
        <v>225</v>
      </c>
      <c r="S182" s="244" t="s">
        <v>225</v>
      </c>
      <c r="T182" s="244" t="s">
        <v>225</v>
      </c>
      <c r="U182" s="244"/>
      <c r="V182" s="244" t="s">
        <v>225</v>
      </c>
      <c r="W182" s="244"/>
      <c r="X182" s="244" t="s">
        <v>225</v>
      </c>
      <c r="Y182" s="244"/>
      <c r="Z182" s="244" t="s">
        <v>225</v>
      </c>
      <c r="AA182" s="244"/>
      <c r="AB182" s="244" t="s">
        <v>225</v>
      </c>
      <c r="AC182" s="244"/>
      <c r="AD182" s="244" t="s">
        <v>225</v>
      </c>
      <c r="AE182" s="244"/>
      <c r="AF182" s="244" t="s">
        <v>225</v>
      </c>
      <c r="AG182" s="244"/>
      <c r="AH182" s="244" t="s">
        <v>225</v>
      </c>
      <c r="AI182" s="244"/>
      <c r="AJ182" s="244" t="s">
        <v>225</v>
      </c>
      <c r="AK182" s="244"/>
      <c r="AL182" s="244" t="s">
        <v>225</v>
      </c>
      <c r="AM182" s="244"/>
      <c r="AN182" s="244" t="s">
        <v>225</v>
      </c>
      <c r="AO182" s="244"/>
      <c r="AP182" s="244"/>
      <c r="AQ182" s="244"/>
      <c r="AR182" s="244"/>
      <c r="AS182" s="244"/>
      <c r="AT182" s="244"/>
      <c r="AU182" s="244"/>
      <c r="AV182" s="244"/>
      <c r="AW182" s="248" t="s">
        <v>1036</v>
      </c>
    </row>
    <row r="183" spans="1:49" s="9" customFormat="1" x14ac:dyDescent="0.25">
      <c r="A183" s="233" t="s">
        <v>661</v>
      </c>
      <c r="B183" s="9">
        <v>4</v>
      </c>
      <c r="C183" s="9">
        <v>21</v>
      </c>
      <c r="D183" s="9">
        <v>5</v>
      </c>
      <c r="E183" s="9">
        <f t="shared" si="17"/>
        <v>1</v>
      </c>
      <c r="F183" s="9">
        <f t="shared" si="12"/>
        <v>16</v>
      </c>
      <c r="G183" s="263"/>
      <c r="H183" s="244" t="s">
        <v>225</v>
      </c>
      <c r="I183" s="244" t="s">
        <v>225</v>
      </c>
      <c r="J183" s="244"/>
      <c r="K183" s="244" t="s">
        <v>225</v>
      </c>
      <c r="L183" s="244" t="s">
        <v>225</v>
      </c>
      <c r="M183" s="244" t="s">
        <v>225</v>
      </c>
      <c r="N183" s="244" t="s">
        <v>225</v>
      </c>
      <c r="O183" s="244" t="s">
        <v>225</v>
      </c>
      <c r="P183" s="244" t="s">
        <v>225</v>
      </c>
      <c r="Q183" s="244" t="s">
        <v>225</v>
      </c>
      <c r="R183" s="244" t="s">
        <v>225</v>
      </c>
      <c r="S183" s="244" t="s">
        <v>225</v>
      </c>
      <c r="T183" s="244" t="s">
        <v>225</v>
      </c>
      <c r="U183" s="244"/>
      <c r="V183" s="244" t="s">
        <v>225</v>
      </c>
      <c r="W183" s="244"/>
      <c r="X183" s="244" t="s">
        <v>225</v>
      </c>
      <c r="Y183" s="244"/>
      <c r="Z183" s="244" t="s">
        <v>225</v>
      </c>
      <c r="AA183" s="244"/>
      <c r="AB183" s="244" t="s">
        <v>225</v>
      </c>
      <c r="AC183" s="244"/>
      <c r="AD183" s="244" t="s">
        <v>225</v>
      </c>
      <c r="AE183" s="244"/>
      <c r="AF183" s="244" t="s">
        <v>225</v>
      </c>
      <c r="AG183" s="244"/>
      <c r="AH183" s="244" t="s">
        <v>225</v>
      </c>
      <c r="AI183" s="244"/>
      <c r="AJ183" s="244" t="s">
        <v>225</v>
      </c>
      <c r="AK183" s="244"/>
      <c r="AL183" s="244" t="s">
        <v>225</v>
      </c>
      <c r="AM183" s="244"/>
      <c r="AN183" s="244" t="s">
        <v>225</v>
      </c>
      <c r="AO183" s="244"/>
      <c r="AP183" s="244"/>
      <c r="AQ183" s="244"/>
      <c r="AR183" s="244"/>
      <c r="AS183" s="244"/>
      <c r="AT183" s="244"/>
      <c r="AU183" s="244"/>
      <c r="AV183" s="244"/>
      <c r="AW183" s="248" t="s">
        <v>1036</v>
      </c>
    </row>
    <row r="184" spans="1:49" s="9" customFormat="1" x14ac:dyDescent="0.25">
      <c r="A184" s="233" t="s">
        <v>662</v>
      </c>
      <c r="B184" s="9">
        <v>4</v>
      </c>
      <c r="C184" s="9">
        <v>21</v>
      </c>
      <c r="D184" s="9">
        <v>6</v>
      </c>
      <c r="E184" s="9">
        <f t="shared" si="17"/>
        <v>1</v>
      </c>
      <c r="F184" s="9">
        <f t="shared" si="12"/>
        <v>16</v>
      </c>
      <c r="G184" s="263"/>
      <c r="H184" s="244" t="s">
        <v>225</v>
      </c>
      <c r="I184" s="244" t="s">
        <v>225</v>
      </c>
      <c r="J184" s="244" t="s">
        <v>225</v>
      </c>
      <c r="K184" s="244" t="s">
        <v>225</v>
      </c>
      <c r="L184" s="244"/>
      <c r="M184" s="244" t="s">
        <v>225</v>
      </c>
      <c r="N184" s="244" t="s">
        <v>225</v>
      </c>
      <c r="O184" s="244" t="s">
        <v>225</v>
      </c>
      <c r="P184" s="244" t="s">
        <v>225</v>
      </c>
      <c r="Q184" s="244" t="s">
        <v>225</v>
      </c>
      <c r="R184" s="244" t="s">
        <v>225</v>
      </c>
      <c r="S184" s="244" t="s">
        <v>225</v>
      </c>
      <c r="T184" s="244" t="s">
        <v>225</v>
      </c>
      <c r="U184" s="244"/>
      <c r="V184" s="244" t="s">
        <v>225</v>
      </c>
      <c r="W184" s="244"/>
      <c r="X184" s="244" t="s">
        <v>225</v>
      </c>
      <c r="Y184" s="244"/>
      <c r="Z184" s="244" t="s">
        <v>225</v>
      </c>
      <c r="AA184" s="244"/>
      <c r="AB184" s="244" t="s">
        <v>225</v>
      </c>
      <c r="AC184" s="244"/>
      <c r="AD184" s="244" t="s">
        <v>225</v>
      </c>
      <c r="AE184" s="244"/>
      <c r="AF184" s="244" t="s">
        <v>225</v>
      </c>
      <c r="AG184" s="244"/>
      <c r="AH184" s="244" t="s">
        <v>225</v>
      </c>
      <c r="AI184" s="244"/>
      <c r="AJ184" s="244" t="s">
        <v>225</v>
      </c>
      <c r="AK184" s="244"/>
      <c r="AL184" s="244" t="s">
        <v>225</v>
      </c>
      <c r="AM184" s="244"/>
      <c r="AN184" s="244" t="s">
        <v>225</v>
      </c>
      <c r="AO184" s="244"/>
      <c r="AP184" s="244"/>
      <c r="AQ184" s="244"/>
      <c r="AR184" s="244"/>
      <c r="AS184" s="244"/>
      <c r="AT184" s="244"/>
      <c r="AU184" s="244"/>
      <c r="AV184" s="244"/>
      <c r="AW184" s="248" t="s">
        <v>1036</v>
      </c>
    </row>
    <row r="185" spans="1:49" s="9" customFormat="1" x14ac:dyDescent="0.25">
      <c r="A185" s="233" t="s">
        <v>663</v>
      </c>
      <c r="B185" s="9">
        <v>4</v>
      </c>
      <c r="C185" s="9">
        <v>21</v>
      </c>
      <c r="D185" s="9">
        <v>7</v>
      </c>
      <c r="E185" s="9">
        <f t="shared" ref="E185:E248" si="22">IF((C185-B185)&gt;=9,1,IF((C185-B185)&gt;=7,0.5,IF((C185-B185)&gt;=5.5,0.25,0)))</f>
        <v>1</v>
      </c>
      <c r="F185" s="9">
        <f t="shared" ref="F185:F198" si="23">C185-B185-E185</f>
        <v>16</v>
      </c>
      <c r="G185" s="263"/>
      <c r="H185" s="244" t="s">
        <v>225</v>
      </c>
      <c r="I185" s="244" t="s">
        <v>225</v>
      </c>
      <c r="J185" s="244" t="s">
        <v>225</v>
      </c>
      <c r="K185" s="244" t="s">
        <v>225</v>
      </c>
      <c r="L185" s="244" t="s">
        <v>225</v>
      </c>
      <c r="M185" s="244" t="s">
        <v>225</v>
      </c>
      <c r="N185" s="244"/>
      <c r="O185" s="244" t="s">
        <v>225</v>
      </c>
      <c r="P185" s="244" t="s">
        <v>225</v>
      </c>
      <c r="Q185" s="244" t="s">
        <v>225</v>
      </c>
      <c r="R185" s="244" t="s">
        <v>225</v>
      </c>
      <c r="S185" s="244" t="s">
        <v>225</v>
      </c>
      <c r="T185" s="244" t="s">
        <v>225</v>
      </c>
      <c r="U185" s="244"/>
      <c r="V185" s="244" t="s">
        <v>225</v>
      </c>
      <c r="W185" s="244"/>
      <c r="X185" s="244" t="s">
        <v>225</v>
      </c>
      <c r="Y185" s="244"/>
      <c r="Z185" s="244" t="s">
        <v>225</v>
      </c>
      <c r="AA185" s="244"/>
      <c r="AB185" s="244" t="s">
        <v>225</v>
      </c>
      <c r="AC185" s="244"/>
      <c r="AD185" s="244" t="s">
        <v>225</v>
      </c>
      <c r="AE185" s="244"/>
      <c r="AF185" s="244" t="s">
        <v>225</v>
      </c>
      <c r="AG185" s="244"/>
      <c r="AH185" s="244" t="s">
        <v>225</v>
      </c>
      <c r="AI185" s="244"/>
      <c r="AJ185" s="244" t="s">
        <v>225</v>
      </c>
      <c r="AK185" s="244"/>
      <c r="AL185" s="244" t="s">
        <v>225</v>
      </c>
      <c r="AM185" s="244"/>
      <c r="AN185" s="244" t="s">
        <v>225</v>
      </c>
      <c r="AO185" s="244"/>
      <c r="AP185" s="244"/>
      <c r="AQ185" s="244"/>
      <c r="AR185" s="244"/>
      <c r="AS185" s="244"/>
      <c r="AT185" s="244"/>
      <c r="AU185" s="244"/>
      <c r="AV185" s="244"/>
      <c r="AW185" s="248" t="s">
        <v>1036</v>
      </c>
    </row>
    <row r="186" spans="1:49" s="9" customFormat="1" x14ac:dyDescent="0.25">
      <c r="A186" s="233" t="s">
        <v>664</v>
      </c>
      <c r="B186" s="9">
        <v>4</v>
      </c>
      <c r="C186" s="9">
        <v>21</v>
      </c>
      <c r="D186" s="9">
        <v>8</v>
      </c>
      <c r="E186" s="9">
        <f t="shared" si="22"/>
        <v>1</v>
      </c>
      <c r="F186" s="9">
        <f t="shared" si="23"/>
        <v>16</v>
      </c>
      <c r="G186" s="263"/>
      <c r="H186" s="244" t="s">
        <v>225</v>
      </c>
      <c r="I186" s="244" t="s">
        <v>225</v>
      </c>
      <c r="J186" s="244" t="s">
        <v>225</v>
      </c>
      <c r="K186" s="244" t="s">
        <v>225</v>
      </c>
      <c r="L186" s="244" t="s">
        <v>225</v>
      </c>
      <c r="M186" s="244" t="s">
        <v>225</v>
      </c>
      <c r="N186" s="244" t="s">
        <v>225</v>
      </c>
      <c r="O186" s="244" t="s">
        <v>225</v>
      </c>
      <c r="P186" s="244"/>
      <c r="Q186" s="244" t="s">
        <v>225</v>
      </c>
      <c r="R186" s="244" t="s">
        <v>225</v>
      </c>
      <c r="S186" s="244" t="s">
        <v>225</v>
      </c>
      <c r="T186" s="244" t="s">
        <v>225</v>
      </c>
      <c r="U186" s="244"/>
      <c r="V186" s="244" t="s">
        <v>225</v>
      </c>
      <c r="W186" s="244"/>
      <c r="X186" s="244" t="s">
        <v>225</v>
      </c>
      <c r="Y186" s="244"/>
      <c r="Z186" s="244" t="s">
        <v>225</v>
      </c>
      <c r="AA186" s="244"/>
      <c r="AB186" s="244" t="s">
        <v>225</v>
      </c>
      <c r="AC186" s="244"/>
      <c r="AD186" s="244" t="s">
        <v>225</v>
      </c>
      <c r="AE186" s="244"/>
      <c r="AF186" s="244" t="s">
        <v>225</v>
      </c>
      <c r="AG186" s="244"/>
      <c r="AH186" s="244" t="s">
        <v>225</v>
      </c>
      <c r="AI186" s="244"/>
      <c r="AJ186" s="244" t="s">
        <v>225</v>
      </c>
      <c r="AK186" s="244"/>
      <c r="AL186" s="244" t="s">
        <v>225</v>
      </c>
      <c r="AM186" s="244"/>
      <c r="AN186" s="244" t="s">
        <v>225</v>
      </c>
      <c r="AO186" s="244"/>
      <c r="AP186" s="244"/>
      <c r="AQ186" s="244"/>
      <c r="AR186" s="244"/>
      <c r="AS186" s="244"/>
      <c r="AT186" s="244"/>
      <c r="AU186" s="244"/>
      <c r="AV186" s="244"/>
      <c r="AW186" s="248" t="s">
        <v>1036</v>
      </c>
    </row>
    <row r="187" spans="1:49" s="9" customFormat="1" x14ac:dyDescent="0.25">
      <c r="A187" s="233" t="s">
        <v>665</v>
      </c>
      <c r="B187" s="9">
        <v>4</v>
      </c>
      <c r="C187" s="9">
        <v>21</v>
      </c>
      <c r="D187" s="9">
        <v>9</v>
      </c>
      <c r="E187" s="9">
        <f t="shared" si="22"/>
        <v>1</v>
      </c>
      <c r="F187" s="9">
        <f t="shared" si="23"/>
        <v>16</v>
      </c>
      <c r="G187" s="263"/>
      <c r="H187" s="244" t="s">
        <v>225</v>
      </c>
      <c r="I187" s="244" t="s">
        <v>225</v>
      </c>
      <c r="J187" s="244" t="s">
        <v>225</v>
      </c>
      <c r="K187" s="244" t="s">
        <v>225</v>
      </c>
      <c r="L187" s="244" t="s">
        <v>225</v>
      </c>
      <c r="M187" s="244" t="s">
        <v>225</v>
      </c>
      <c r="N187" s="244" t="s">
        <v>225</v>
      </c>
      <c r="O187" s="244" t="s">
        <v>225</v>
      </c>
      <c r="P187" s="244" t="s">
        <v>225</v>
      </c>
      <c r="Q187" s="244" t="s">
        <v>225</v>
      </c>
      <c r="R187" s="244"/>
      <c r="S187" s="244" t="s">
        <v>225</v>
      </c>
      <c r="T187" s="244" t="s">
        <v>225</v>
      </c>
      <c r="U187" s="244"/>
      <c r="V187" s="244" t="s">
        <v>225</v>
      </c>
      <c r="W187" s="244"/>
      <c r="X187" s="244" t="s">
        <v>225</v>
      </c>
      <c r="Y187" s="244"/>
      <c r="Z187" s="244" t="s">
        <v>225</v>
      </c>
      <c r="AA187" s="244"/>
      <c r="AB187" s="244" t="s">
        <v>225</v>
      </c>
      <c r="AC187" s="244"/>
      <c r="AD187" s="244" t="s">
        <v>225</v>
      </c>
      <c r="AE187" s="244"/>
      <c r="AF187" s="244" t="s">
        <v>225</v>
      </c>
      <c r="AG187" s="244"/>
      <c r="AH187" s="244" t="s">
        <v>225</v>
      </c>
      <c r="AI187" s="244"/>
      <c r="AJ187" s="244" t="s">
        <v>225</v>
      </c>
      <c r="AK187" s="244"/>
      <c r="AL187" s="244" t="s">
        <v>225</v>
      </c>
      <c r="AM187" s="244"/>
      <c r="AN187" s="244" t="s">
        <v>225</v>
      </c>
      <c r="AO187" s="244"/>
      <c r="AP187" s="244"/>
      <c r="AQ187" s="244"/>
      <c r="AR187" s="244"/>
      <c r="AS187" s="244"/>
      <c r="AT187" s="244"/>
      <c r="AU187" s="244"/>
      <c r="AV187" s="244"/>
      <c r="AW187" s="248" t="s">
        <v>1036</v>
      </c>
    </row>
    <row r="188" spans="1:49" s="9" customFormat="1" x14ac:dyDescent="0.25">
      <c r="A188" s="233" t="s">
        <v>666</v>
      </c>
      <c r="B188" s="9">
        <v>4</v>
      </c>
      <c r="C188" s="9">
        <v>21</v>
      </c>
      <c r="D188" s="9">
        <v>10</v>
      </c>
      <c r="E188" s="9">
        <f t="shared" si="22"/>
        <v>1</v>
      </c>
      <c r="F188" s="9">
        <f t="shared" si="23"/>
        <v>16</v>
      </c>
      <c r="G188" s="263"/>
      <c r="H188" s="244" t="s">
        <v>225</v>
      </c>
      <c r="I188" s="244" t="s">
        <v>225</v>
      </c>
      <c r="J188" s="244" t="s">
        <v>225</v>
      </c>
      <c r="K188" s="244" t="s">
        <v>225</v>
      </c>
      <c r="L188" s="244" t="s">
        <v>225</v>
      </c>
      <c r="M188" s="244" t="s">
        <v>225</v>
      </c>
      <c r="N188" s="244" t="s">
        <v>225</v>
      </c>
      <c r="O188" s="244" t="s">
        <v>225</v>
      </c>
      <c r="P188" s="244" t="s">
        <v>225</v>
      </c>
      <c r="Q188" s="244" t="s">
        <v>225</v>
      </c>
      <c r="R188" s="244" t="s">
        <v>225</v>
      </c>
      <c r="S188" s="244" t="s">
        <v>225</v>
      </c>
      <c r="T188" s="244"/>
      <c r="U188" s="244"/>
      <c r="V188" s="244" t="s">
        <v>225</v>
      </c>
      <c r="W188" s="244"/>
      <c r="X188" s="244" t="s">
        <v>225</v>
      </c>
      <c r="Y188" s="244"/>
      <c r="Z188" s="244" t="s">
        <v>225</v>
      </c>
      <c r="AA188" s="244"/>
      <c r="AB188" s="244" t="s">
        <v>225</v>
      </c>
      <c r="AC188" s="244"/>
      <c r="AD188" s="244" t="s">
        <v>225</v>
      </c>
      <c r="AE188" s="244"/>
      <c r="AF188" s="244" t="s">
        <v>225</v>
      </c>
      <c r="AG188" s="244"/>
      <c r="AH188" s="244" t="s">
        <v>225</v>
      </c>
      <c r="AI188" s="244"/>
      <c r="AJ188" s="244" t="s">
        <v>225</v>
      </c>
      <c r="AK188" s="244"/>
      <c r="AL188" s="244" t="s">
        <v>225</v>
      </c>
      <c r="AM188" s="244"/>
      <c r="AN188" s="244" t="s">
        <v>225</v>
      </c>
      <c r="AO188" s="244"/>
      <c r="AP188" s="244"/>
      <c r="AQ188" s="244"/>
      <c r="AR188" s="244"/>
      <c r="AS188" s="244"/>
      <c r="AT188" s="244"/>
      <c r="AU188" s="244"/>
      <c r="AV188" s="244"/>
      <c r="AW188" s="248" t="s">
        <v>1036</v>
      </c>
    </row>
    <row r="189" spans="1:49" s="9" customFormat="1" x14ac:dyDescent="0.25">
      <c r="A189" s="233" t="s">
        <v>667</v>
      </c>
      <c r="B189" s="9">
        <v>4</v>
      </c>
      <c r="C189" s="9">
        <v>21</v>
      </c>
      <c r="D189" s="9">
        <v>11</v>
      </c>
      <c r="E189" s="9">
        <f t="shared" si="22"/>
        <v>1</v>
      </c>
      <c r="F189" s="9">
        <f t="shared" si="23"/>
        <v>16</v>
      </c>
      <c r="G189" s="263"/>
      <c r="H189" s="244" t="s">
        <v>225</v>
      </c>
      <c r="I189" s="244" t="s">
        <v>225</v>
      </c>
      <c r="J189" s="244" t="s">
        <v>225</v>
      </c>
      <c r="K189" s="244" t="s">
        <v>225</v>
      </c>
      <c r="L189" s="244" t="s">
        <v>225</v>
      </c>
      <c r="M189" s="244" t="s">
        <v>225</v>
      </c>
      <c r="N189" s="244" t="s">
        <v>225</v>
      </c>
      <c r="O189" s="244" t="s">
        <v>225</v>
      </c>
      <c r="P189" s="244" t="s">
        <v>225</v>
      </c>
      <c r="Q189" s="244" t="s">
        <v>225</v>
      </c>
      <c r="R189" s="244" t="s">
        <v>225</v>
      </c>
      <c r="S189" s="244" t="s">
        <v>225</v>
      </c>
      <c r="T189" s="244" t="s">
        <v>225</v>
      </c>
      <c r="U189" s="244"/>
      <c r="V189" s="244"/>
      <c r="W189" s="244"/>
      <c r="X189" s="244" t="s">
        <v>225</v>
      </c>
      <c r="Y189" s="244"/>
      <c r="Z189" s="244" t="s">
        <v>225</v>
      </c>
      <c r="AA189" s="244"/>
      <c r="AB189" s="244" t="s">
        <v>225</v>
      </c>
      <c r="AC189" s="244"/>
      <c r="AD189" s="244" t="s">
        <v>225</v>
      </c>
      <c r="AE189" s="244"/>
      <c r="AF189" s="244" t="s">
        <v>225</v>
      </c>
      <c r="AG189" s="244"/>
      <c r="AH189" s="244" t="s">
        <v>225</v>
      </c>
      <c r="AI189" s="244"/>
      <c r="AJ189" s="244" t="s">
        <v>225</v>
      </c>
      <c r="AK189" s="244"/>
      <c r="AL189" s="244" t="s">
        <v>225</v>
      </c>
      <c r="AM189" s="244"/>
      <c r="AN189" s="244" t="s">
        <v>225</v>
      </c>
      <c r="AO189" s="244"/>
      <c r="AP189" s="244"/>
      <c r="AQ189" s="244"/>
      <c r="AR189" s="244"/>
      <c r="AS189" s="244"/>
      <c r="AT189" s="244"/>
      <c r="AU189" s="244"/>
      <c r="AV189" s="244"/>
      <c r="AW189" s="248" t="s">
        <v>1036</v>
      </c>
    </row>
    <row r="190" spans="1:49" s="9" customFormat="1" x14ac:dyDescent="0.25">
      <c r="A190" s="233" t="s">
        <v>668</v>
      </c>
      <c r="B190" s="9">
        <v>4</v>
      </c>
      <c r="C190" s="9">
        <v>21</v>
      </c>
      <c r="D190" s="9">
        <v>12</v>
      </c>
      <c r="E190" s="9">
        <f t="shared" si="22"/>
        <v>1</v>
      </c>
      <c r="F190" s="9">
        <f t="shared" si="23"/>
        <v>16</v>
      </c>
      <c r="G190" s="263"/>
      <c r="H190" s="244" t="s">
        <v>225</v>
      </c>
      <c r="I190" s="244" t="s">
        <v>225</v>
      </c>
      <c r="J190" s="244" t="s">
        <v>225</v>
      </c>
      <c r="K190" s="244" t="s">
        <v>225</v>
      </c>
      <c r="L190" s="244" t="s">
        <v>225</v>
      </c>
      <c r="M190" s="244" t="s">
        <v>225</v>
      </c>
      <c r="N190" s="244" t="s">
        <v>225</v>
      </c>
      <c r="O190" s="244" t="s">
        <v>225</v>
      </c>
      <c r="P190" s="244" t="s">
        <v>225</v>
      </c>
      <c r="Q190" s="244" t="s">
        <v>225</v>
      </c>
      <c r="R190" s="244" t="s">
        <v>225</v>
      </c>
      <c r="S190" s="244" t="s">
        <v>225</v>
      </c>
      <c r="T190" s="244" t="s">
        <v>225</v>
      </c>
      <c r="U190" s="244"/>
      <c r="V190" s="244" t="s">
        <v>225</v>
      </c>
      <c r="W190" s="244"/>
      <c r="X190" s="244"/>
      <c r="Y190" s="244"/>
      <c r="Z190" s="244" t="s">
        <v>225</v>
      </c>
      <c r="AA190" s="244"/>
      <c r="AB190" s="244" t="s">
        <v>225</v>
      </c>
      <c r="AC190" s="244"/>
      <c r="AD190" s="244" t="s">
        <v>225</v>
      </c>
      <c r="AE190" s="244"/>
      <c r="AF190" s="244" t="s">
        <v>225</v>
      </c>
      <c r="AG190" s="244"/>
      <c r="AH190" s="244" t="s">
        <v>225</v>
      </c>
      <c r="AI190" s="244"/>
      <c r="AJ190" s="244" t="s">
        <v>225</v>
      </c>
      <c r="AK190" s="244"/>
      <c r="AL190" s="244" t="s">
        <v>225</v>
      </c>
      <c r="AM190" s="244"/>
      <c r="AN190" s="244" t="s">
        <v>225</v>
      </c>
      <c r="AO190" s="244"/>
      <c r="AP190" s="244"/>
      <c r="AQ190" s="244"/>
      <c r="AR190" s="244"/>
      <c r="AS190" s="244"/>
      <c r="AT190" s="244"/>
      <c r="AU190" s="244"/>
      <c r="AV190" s="244"/>
      <c r="AW190" s="248" t="s">
        <v>1036</v>
      </c>
    </row>
    <row r="191" spans="1:49" s="9" customFormat="1" x14ac:dyDescent="0.25">
      <c r="A191" s="233" t="s">
        <v>669</v>
      </c>
      <c r="B191" s="9">
        <v>4</v>
      </c>
      <c r="C191" s="9">
        <v>21</v>
      </c>
      <c r="D191" s="9">
        <v>13</v>
      </c>
      <c r="E191" s="9">
        <f t="shared" si="22"/>
        <v>1</v>
      </c>
      <c r="F191" s="9">
        <f t="shared" si="23"/>
        <v>16</v>
      </c>
      <c r="G191" s="263"/>
      <c r="H191" s="244" t="s">
        <v>225</v>
      </c>
      <c r="I191" s="244" t="s">
        <v>225</v>
      </c>
      <c r="J191" s="244" t="s">
        <v>225</v>
      </c>
      <c r="K191" s="244" t="s">
        <v>225</v>
      </c>
      <c r="L191" s="244" t="s">
        <v>225</v>
      </c>
      <c r="M191" s="244" t="s">
        <v>225</v>
      </c>
      <c r="N191" s="244" t="s">
        <v>225</v>
      </c>
      <c r="O191" s="244" t="s">
        <v>225</v>
      </c>
      <c r="P191" s="244" t="s">
        <v>225</v>
      </c>
      <c r="Q191" s="244" t="s">
        <v>225</v>
      </c>
      <c r="R191" s="244" t="s">
        <v>225</v>
      </c>
      <c r="S191" s="244" t="s">
        <v>225</v>
      </c>
      <c r="T191" s="244" t="s">
        <v>225</v>
      </c>
      <c r="U191" s="244"/>
      <c r="V191" s="244" t="s">
        <v>225</v>
      </c>
      <c r="W191" s="244"/>
      <c r="X191" s="244" t="s">
        <v>225</v>
      </c>
      <c r="Y191" s="244"/>
      <c r="Z191" s="244"/>
      <c r="AA191" s="244"/>
      <c r="AB191" s="244" t="s">
        <v>225</v>
      </c>
      <c r="AC191" s="244"/>
      <c r="AD191" s="244" t="s">
        <v>225</v>
      </c>
      <c r="AE191" s="244"/>
      <c r="AF191" s="244" t="s">
        <v>225</v>
      </c>
      <c r="AG191" s="244"/>
      <c r="AH191" s="244" t="s">
        <v>225</v>
      </c>
      <c r="AI191" s="244"/>
      <c r="AJ191" s="244" t="s">
        <v>225</v>
      </c>
      <c r="AK191" s="244"/>
      <c r="AL191" s="244" t="s">
        <v>225</v>
      </c>
      <c r="AM191" s="244"/>
      <c r="AN191" s="244" t="s">
        <v>225</v>
      </c>
      <c r="AO191" s="244"/>
      <c r="AP191" s="244"/>
      <c r="AQ191" s="244"/>
      <c r="AR191" s="244"/>
      <c r="AS191" s="244"/>
      <c r="AT191" s="244"/>
      <c r="AU191" s="244"/>
      <c r="AV191" s="244"/>
      <c r="AW191" s="248" t="s">
        <v>1036</v>
      </c>
    </row>
    <row r="192" spans="1:49" s="9" customFormat="1" x14ac:dyDescent="0.25">
      <c r="A192" s="233" t="s">
        <v>670</v>
      </c>
      <c r="B192" s="9">
        <v>4</v>
      </c>
      <c r="C192" s="9">
        <v>21</v>
      </c>
      <c r="D192" s="9">
        <v>14</v>
      </c>
      <c r="E192" s="9">
        <f t="shared" si="22"/>
        <v>1</v>
      </c>
      <c r="F192" s="9">
        <f t="shared" si="23"/>
        <v>16</v>
      </c>
      <c r="G192" s="263"/>
      <c r="H192" s="244" t="s">
        <v>225</v>
      </c>
      <c r="I192" s="244" t="s">
        <v>225</v>
      </c>
      <c r="J192" s="244" t="s">
        <v>225</v>
      </c>
      <c r="K192" s="244" t="s">
        <v>225</v>
      </c>
      <c r="L192" s="244" t="s">
        <v>225</v>
      </c>
      <c r="M192" s="244" t="s">
        <v>225</v>
      </c>
      <c r="N192" s="244" t="s">
        <v>225</v>
      </c>
      <c r="O192" s="244" t="s">
        <v>225</v>
      </c>
      <c r="P192" s="244" t="s">
        <v>225</v>
      </c>
      <c r="Q192" s="244" t="s">
        <v>225</v>
      </c>
      <c r="R192" s="244" t="s">
        <v>225</v>
      </c>
      <c r="S192" s="244" t="s">
        <v>225</v>
      </c>
      <c r="T192" s="244" t="s">
        <v>225</v>
      </c>
      <c r="U192" s="244"/>
      <c r="V192" s="244" t="s">
        <v>225</v>
      </c>
      <c r="W192" s="244"/>
      <c r="X192" s="244" t="s">
        <v>225</v>
      </c>
      <c r="Y192" s="244"/>
      <c r="Z192" s="244" t="s">
        <v>225</v>
      </c>
      <c r="AA192" s="244"/>
      <c r="AB192" s="244"/>
      <c r="AC192" s="244"/>
      <c r="AD192" s="244" t="s">
        <v>225</v>
      </c>
      <c r="AE192" s="244"/>
      <c r="AF192" s="244" t="s">
        <v>225</v>
      </c>
      <c r="AG192" s="244"/>
      <c r="AH192" s="244" t="s">
        <v>225</v>
      </c>
      <c r="AI192" s="244"/>
      <c r="AJ192" s="244" t="s">
        <v>225</v>
      </c>
      <c r="AK192" s="244"/>
      <c r="AL192" s="244" t="s">
        <v>225</v>
      </c>
      <c r="AM192" s="244"/>
      <c r="AN192" s="244" t="s">
        <v>225</v>
      </c>
      <c r="AO192" s="244"/>
      <c r="AP192" s="244"/>
      <c r="AQ192" s="244"/>
      <c r="AR192" s="244"/>
      <c r="AS192" s="244"/>
      <c r="AT192" s="244"/>
      <c r="AU192" s="244"/>
      <c r="AV192" s="244"/>
      <c r="AW192" s="248" t="s">
        <v>1036</v>
      </c>
    </row>
    <row r="193" spans="1:49" s="9" customFormat="1" x14ac:dyDescent="0.25">
      <c r="A193" s="233" t="s">
        <v>671</v>
      </c>
      <c r="B193" s="9">
        <v>4</v>
      </c>
      <c r="C193" s="9">
        <v>21</v>
      </c>
      <c r="D193" s="9">
        <v>15</v>
      </c>
      <c r="E193" s="9">
        <f t="shared" si="22"/>
        <v>1</v>
      </c>
      <c r="F193" s="9">
        <f t="shared" si="23"/>
        <v>16</v>
      </c>
      <c r="G193" s="263"/>
      <c r="H193" s="244" t="s">
        <v>225</v>
      </c>
      <c r="I193" s="244" t="s">
        <v>225</v>
      </c>
      <c r="J193" s="244" t="s">
        <v>225</v>
      </c>
      <c r="K193" s="244" t="s">
        <v>225</v>
      </c>
      <c r="L193" s="244" t="s">
        <v>225</v>
      </c>
      <c r="M193" s="244" t="s">
        <v>225</v>
      </c>
      <c r="N193" s="244" t="s">
        <v>225</v>
      </c>
      <c r="O193" s="244" t="s">
        <v>225</v>
      </c>
      <c r="P193" s="244" t="s">
        <v>225</v>
      </c>
      <c r="Q193" s="244" t="s">
        <v>225</v>
      </c>
      <c r="R193" s="244" t="s">
        <v>225</v>
      </c>
      <c r="S193" s="244" t="s">
        <v>225</v>
      </c>
      <c r="T193" s="244" t="s">
        <v>225</v>
      </c>
      <c r="U193" s="244"/>
      <c r="V193" s="244" t="s">
        <v>225</v>
      </c>
      <c r="W193" s="244"/>
      <c r="X193" s="244" t="s">
        <v>225</v>
      </c>
      <c r="Y193" s="244"/>
      <c r="Z193" s="244" t="s">
        <v>225</v>
      </c>
      <c r="AA193" s="244"/>
      <c r="AB193" s="244" t="s">
        <v>225</v>
      </c>
      <c r="AC193" s="244"/>
      <c r="AD193" s="244"/>
      <c r="AE193" s="244"/>
      <c r="AF193" s="244" t="s">
        <v>225</v>
      </c>
      <c r="AG193" s="244"/>
      <c r="AH193" s="244" t="s">
        <v>225</v>
      </c>
      <c r="AI193" s="244"/>
      <c r="AJ193" s="244" t="s">
        <v>225</v>
      </c>
      <c r="AK193" s="244"/>
      <c r="AL193" s="244" t="s">
        <v>225</v>
      </c>
      <c r="AM193" s="244"/>
      <c r="AN193" s="244" t="s">
        <v>225</v>
      </c>
      <c r="AO193" s="244"/>
      <c r="AP193" s="244"/>
      <c r="AQ193" s="244"/>
      <c r="AR193" s="244"/>
      <c r="AS193" s="244"/>
      <c r="AT193" s="244"/>
      <c r="AU193" s="244"/>
      <c r="AV193" s="244"/>
      <c r="AW193" s="248" t="s">
        <v>1036</v>
      </c>
    </row>
    <row r="194" spans="1:49" s="9" customFormat="1" x14ac:dyDescent="0.25">
      <c r="A194" s="233" t="s">
        <v>672</v>
      </c>
      <c r="B194" s="9">
        <v>4</v>
      </c>
      <c r="C194" s="9">
        <v>21</v>
      </c>
      <c r="D194" s="9">
        <v>16</v>
      </c>
      <c r="E194" s="9">
        <f t="shared" si="22"/>
        <v>1</v>
      </c>
      <c r="F194" s="9">
        <f t="shared" si="23"/>
        <v>16</v>
      </c>
      <c r="G194" s="263"/>
      <c r="H194" s="244" t="s">
        <v>225</v>
      </c>
      <c r="I194" s="244" t="s">
        <v>225</v>
      </c>
      <c r="J194" s="244" t="s">
        <v>225</v>
      </c>
      <c r="K194" s="244" t="s">
        <v>225</v>
      </c>
      <c r="L194" s="244" t="s">
        <v>225</v>
      </c>
      <c r="M194" s="244" t="s">
        <v>225</v>
      </c>
      <c r="N194" s="244" t="s">
        <v>225</v>
      </c>
      <c r="O194" s="244" t="s">
        <v>225</v>
      </c>
      <c r="P194" s="244" t="s">
        <v>225</v>
      </c>
      <c r="Q194" s="244" t="s">
        <v>225</v>
      </c>
      <c r="R194" s="244" t="s">
        <v>225</v>
      </c>
      <c r="S194" s="244" t="s">
        <v>225</v>
      </c>
      <c r="T194" s="244" t="s">
        <v>225</v>
      </c>
      <c r="U194" s="244"/>
      <c r="V194" s="244" t="s">
        <v>225</v>
      </c>
      <c r="W194" s="244"/>
      <c r="X194" s="244" t="s">
        <v>225</v>
      </c>
      <c r="Y194" s="244"/>
      <c r="Z194" s="244" t="s">
        <v>225</v>
      </c>
      <c r="AA194" s="244"/>
      <c r="AB194" s="244" t="s">
        <v>225</v>
      </c>
      <c r="AC194" s="244"/>
      <c r="AD194" s="244" t="s">
        <v>225</v>
      </c>
      <c r="AE194" s="244"/>
      <c r="AF194" s="244"/>
      <c r="AG194" s="244"/>
      <c r="AH194" s="244" t="s">
        <v>225</v>
      </c>
      <c r="AI194" s="244"/>
      <c r="AJ194" s="244" t="s">
        <v>225</v>
      </c>
      <c r="AK194" s="244"/>
      <c r="AL194" s="244" t="s">
        <v>225</v>
      </c>
      <c r="AM194" s="244"/>
      <c r="AN194" s="244" t="s">
        <v>225</v>
      </c>
      <c r="AO194" s="244"/>
      <c r="AP194" s="244"/>
      <c r="AQ194" s="244"/>
      <c r="AR194" s="244"/>
      <c r="AS194" s="244"/>
      <c r="AT194" s="244"/>
      <c r="AU194" s="244"/>
      <c r="AV194" s="244"/>
      <c r="AW194" s="248" t="s">
        <v>1036</v>
      </c>
    </row>
    <row r="195" spans="1:49" s="9" customFormat="1" x14ac:dyDescent="0.25">
      <c r="A195" s="233" t="s">
        <v>673</v>
      </c>
      <c r="B195" s="9">
        <v>4</v>
      </c>
      <c r="C195" s="9">
        <v>21</v>
      </c>
      <c r="D195" s="9">
        <v>17</v>
      </c>
      <c r="E195" s="9">
        <f t="shared" si="22"/>
        <v>1</v>
      </c>
      <c r="F195" s="9">
        <f t="shared" si="23"/>
        <v>16</v>
      </c>
      <c r="G195" s="263"/>
      <c r="H195" s="244" t="s">
        <v>225</v>
      </c>
      <c r="I195" s="244" t="s">
        <v>225</v>
      </c>
      <c r="J195" s="244" t="s">
        <v>225</v>
      </c>
      <c r="K195" s="244" t="s">
        <v>225</v>
      </c>
      <c r="L195" s="244" t="s">
        <v>225</v>
      </c>
      <c r="M195" s="244" t="s">
        <v>225</v>
      </c>
      <c r="N195" s="244" t="s">
        <v>225</v>
      </c>
      <c r="O195" s="244" t="s">
        <v>225</v>
      </c>
      <c r="P195" s="244" t="s">
        <v>225</v>
      </c>
      <c r="Q195" s="244" t="s">
        <v>225</v>
      </c>
      <c r="R195" s="244" t="s">
        <v>225</v>
      </c>
      <c r="S195" s="244" t="s">
        <v>225</v>
      </c>
      <c r="T195" s="244" t="s">
        <v>225</v>
      </c>
      <c r="U195" s="244"/>
      <c r="V195" s="244" t="s">
        <v>225</v>
      </c>
      <c r="W195" s="244"/>
      <c r="X195" s="244" t="s">
        <v>225</v>
      </c>
      <c r="Y195" s="244"/>
      <c r="Z195" s="244" t="s">
        <v>225</v>
      </c>
      <c r="AA195" s="244"/>
      <c r="AB195" s="244" t="s">
        <v>225</v>
      </c>
      <c r="AC195" s="244"/>
      <c r="AD195" s="244" t="s">
        <v>225</v>
      </c>
      <c r="AE195" s="244"/>
      <c r="AF195" s="244" t="s">
        <v>225</v>
      </c>
      <c r="AG195" s="244"/>
      <c r="AH195" s="244"/>
      <c r="AI195" s="244"/>
      <c r="AJ195" s="244" t="s">
        <v>225</v>
      </c>
      <c r="AK195" s="244"/>
      <c r="AL195" s="244" t="s">
        <v>225</v>
      </c>
      <c r="AM195" s="244"/>
      <c r="AN195" s="244" t="s">
        <v>225</v>
      </c>
      <c r="AO195" s="244"/>
      <c r="AP195" s="244"/>
      <c r="AQ195" s="244"/>
      <c r="AR195" s="244"/>
      <c r="AS195" s="244"/>
      <c r="AT195" s="244"/>
      <c r="AU195" s="244"/>
      <c r="AV195" s="244"/>
      <c r="AW195" s="248" t="s">
        <v>1036</v>
      </c>
    </row>
    <row r="196" spans="1:49" s="9" customFormat="1" x14ac:dyDescent="0.25">
      <c r="A196" s="233" t="s">
        <v>674</v>
      </c>
      <c r="B196" s="9">
        <v>4</v>
      </c>
      <c r="C196" s="9">
        <v>21</v>
      </c>
      <c r="D196" s="9">
        <v>18</v>
      </c>
      <c r="E196" s="9">
        <f t="shared" si="22"/>
        <v>1</v>
      </c>
      <c r="F196" s="9">
        <f t="shared" si="23"/>
        <v>16</v>
      </c>
      <c r="G196" s="263"/>
      <c r="H196" s="244" t="s">
        <v>225</v>
      </c>
      <c r="I196" s="244" t="s">
        <v>225</v>
      </c>
      <c r="J196" s="244" t="s">
        <v>225</v>
      </c>
      <c r="K196" s="244" t="s">
        <v>225</v>
      </c>
      <c r="L196" s="244" t="s">
        <v>225</v>
      </c>
      <c r="M196" s="244" t="s">
        <v>225</v>
      </c>
      <c r="N196" s="244" t="s">
        <v>225</v>
      </c>
      <c r="O196" s="244" t="s">
        <v>225</v>
      </c>
      <c r="P196" s="244" t="s">
        <v>225</v>
      </c>
      <c r="Q196" s="244" t="s">
        <v>225</v>
      </c>
      <c r="R196" s="244" t="s">
        <v>225</v>
      </c>
      <c r="S196" s="244" t="s">
        <v>225</v>
      </c>
      <c r="T196" s="244" t="s">
        <v>225</v>
      </c>
      <c r="U196" s="244"/>
      <c r="V196" s="244" t="s">
        <v>225</v>
      </c>
      <c r="W196" s="244"/>
      <c r="X196" s="244" t="s">
        <v>225</v>
      </c>
      <c r="Y196" s="244"/>
      <c r="Z196" s="244" t="s">
        <v>225</v>
      </c>
      <c r="AA196" s="244"/>
      <c r="AB196" s="244" t="s">
        <v>225</v>
      </c>
      <c r="AC196" s="244"/>
      <c r="AD196" s="244" t="s">
        <v>225</v>
      </c>
      <c r="AE196" s="244"/>
      <c r="AF196" s="244" t="s">
        <v>225</v>
      </c>
      <c r="AG196" s="244"/>
      <c r="AH196" s="244" t="s">
        <v>225</v>
      </c>
      <c r="AI196" s="244"/>
      <c r="AJ196" s="244"/>
      <c r="AK196" s="244"/>
      <c r="AL196" s="244" t="s">
        <v>225</v>
      </c>
      <c r="AM196" s="244"/>
      <c r="AN196" s="244" t="s">
        <v>225</v>
      </c>
      <c r="AO196" s="244"/>
      <c r="AP196" s="244"/>
      <c r="AQ196" s="244"/>
      <c r="AR196" s="244"/>
      <c r="AS196" s="244"/>
      <c r="AT196" s="244"/>
      <c r="AU196" s="244"/>
      <c r="AV196" s="244"/>
      <c r="AW196" s="248" t="s">
        <v>1036</v>
      </c>
    </row>
    <row r="197" spans="1:49" s="9" customFormat="1" x14ac:dyDescent="0.25">
      <c r="A197" s="233" t="s">
        <v>675</v>
      </c>
      <c r="B197" s="9">
        <v>4</v>
      </c>
      <c r="C197" s="9">
        <v>21</v>
      </c>
      <c r="D197" s="9">
        <v>19</v>
      </c>
      <c r="E197" s="9">
        <f t="shared" si="22"/>
        <v>1</v>
      </c>
      <c r="F197" s="9">
        <f t="shared" si="23"/>
        <v>16</v>
      </c>
      <c r="G197" s="263"/>
      <c r="H197" s="244" t="s">
        <v>225</v>
      </c>
      <c r="I197" s="244" t="s">
        <v>225</v>
      </c>
      <c r="J197" s="244" t="s">
        <v>225</v>
      </c>
      <c r="K197" s="244" t="s">
        <v>225</v>
      </c>
      <c r="L197" s="244" t="s">
        <v>225</v>
      </c>
      <c r="M197" s="244" t="s">
        <v>225</v>
      </c>
      <c r="N197" s="244" t="s">
        <v>225</v>
      </c>
      <c r="O197" s="244" t="s">
        <v>225</v>
      </c>
      <c r="P197" s="244" t="s">
        <v>225</v>
      </c>
      <c r="Q197" s="244" t="s">
        <v>225</v>
      </c>
      <c r="R197" s="244" t="s">
        <v>225</v>
      </c>
      <c r="S197" s="244" t="s">
        <v>225</v>
      </c>
      <c r="T197" s="244" t="s">
        <v>225</v>
      </c>
      <c r="U197" s="244"/>
      <c r="V197" s="244" t="s">
        <v>225</v>
      </c>
      <c r="W197" s="244"/>
      <c r="X197" s="244" t="s">
        <v>225</v>
      </c>
      <c r="Y197" s="244"/>
      <c r="Z197" s="244" t="s">
        <v>225</v>
      </c>
      <c r="AA197" s="244"/>
      <c r="AB197" s="244" t="s">
        <v>225</v>
      </c>
      <c r="AC197" s="244"/>
      <c r="AD197" s="244" t="s">
        <v>225</v>
      </c>
      <c r="AE197" s="244"/>
      <c r="AF197" s="244" t="s">
        <v>225</v>
      </c>
      <c r="AG197" s="244"/>
      <c r="AH197" s="244" t="s">
        <v>225</v>
      </c>
      <c r="AI197" s="244"/>
      <c r="AJ197" s="244" t="s">
        <v>225</v>
      </c>
      <c r="AK197" s="244"/>
      <c r="AL197" s="244"/>
      <c r="AM197" s="244"/>
      <c r="AN197" s="244" t="s">
        <v>225</v>
      </c>
      <c r="AO197" s="244"/>
      <c r="AP197" s="244"/>
      <c r="AQ197" s="244"/>
      <c r="AR197" s="244"/>
      <c r="AS197" s="244"/>
      <c r="AT197" s="244"/>
      <c r="AU197" s="244"/>
      <c r="AV197" s="244"/>
      <c r="AW197" s="248" t="s">
        <v>1036</v>
      </c>
    </row>
    <row r="198" spans="1:49" s="9" customFormat="1" x14ac:dyDescent="0.25">
      <c r="A198" s="233" t="s">
        <v>676</v>
      </c>
      <c r="B198" s="9">
        <v>4</v>
      </c>
      <c r="C198" s="9">
        <v>21</v>
      </c>
      <c r="D198" s="9">
        <v>20</v>
      </c>
      <c r="E198" s="9">
        <f t="shared" si="22"/>
        <v>1</v>
      </c>
      <c r="F198" s="9">
        <f t="shared" si="23"/>
        <v>16</v>
      </c>
      <c r="G198" s="263"/>
      <c r="H198" s="244" t="s">
        <v>225</v>
      </c>
      <c r="I198" s="244" t="s">
        <v>225</v>
      </c>
      <c r="J198" s="244" t="s">
        <v>225</v>
      </c>
      <c r="K198" s="244" t="s">
        <v>225</v>
      </c>
      <c r="L198" s="244" t="s">
        <v>225</v>
      </c>
      <c r="M198" s="244" t="s">
        <v>225</v>
      </c>
      <c r="N198" s="244" t="s">
        <v>225</v>
      </c>
      <c r="O198" s="244" t="s">
        <v>225</v>
      </c>
      <c r="P198" s="244" t="s">
        <v>225</v>
      </c>
      <c r="Q198" s="244" t="s">
        <v>225</v>
      </c>
      <c r="R198" s="244" t="s">
        <v>225</v>
      </c>
      <c r="S198" s="244" t="s">
        <v>225</v>
      </c>
      <c r="T198" s="244" t="s">
        <v>225</v>
      </c>
      <c r="U198" s="244"/>
      <c r="V198" s="244" t="s">
        <v>225</v>
      </c>
      <c r="W198" s="244"/>
      <c r="X198" s="244" t="s">
        <v>225</v>
      </c>
      <c r="Y198" s="244"/>
      <c r="Z198" s="244" t="s">
        <v>225</v>
      </c>
      <c r="AA198" s="244"/>
      <c r="AB198" s="244" t="s">
        <v>225</v>
      </c>
      <c r="AC198" s="244"/>
      <c r="AD198" s="244" t="s">
        <v>225</v>
      </c>
      <c r="AE198" s="244"/>
      <c r="AF198" s="244" t="s">
        <v>225</v>
      </c>
      <c r="AG198" s="244"/>
      <c r="AH198" s="244" t="s">
        <v>225</v>
      </c>
      <c r="AI198" s="244"/>
      <c r="AJ198" s="244" t="s">
        <v>225</v>
      </c>
      <c r="AK198" s="244"/>
      <c r="AL198" s="244" t="s">
        <v>225</v>
      </c>
      <c r="AM198" s="244"/>
      <c r="AN198" s="244"/>
      <c r="AO198" s="244"/>
      <c r="AP198" s="244"/>
      <c r="AQ198" s="244"/>
      <c r="AR198" s="244"/>
      <c r="AS198" s="244"/>
      <c r="AT198" s="244"/>
      <c r="AU198" s="244"/>
      <c r="AV198" s="244"/>
      <c r="AW198" s="248" t="s">
        <v>1036</v>
      </c>
    </row>
    <row r="199" spans="1:49" x14ac:dyDescent="0.25">
      <c r="A199" s="233" t="s">
        <v>344</v>
      </c>
      <c r="B199" s="9">
        <v>4</v>
      </c>
      <c r="C199">
        <v>22</v>
      </c>
      <c r="E199" s="9">
        <f t="shared" si="22"/>
        <v>1</v>
      </c>
      <c r="F199" s="9">
        <f t="shared" si="12"/>
        <v>17</v>
      </c>
      <c r="H199" s="244" t="s">
        <v>225</v>
      </c>
      <c r="I199" s="244" t="s">
        <v>225</v>
      </c>
      <c r="J199" s="244" t="s">
        <v>225</v>
      </c>
      <c r="K199" s="244" t="s">
        <v>225</v>
      </c>
      <c r="L199" s="244" t="s">
        <v>225</v>
      </c>
      <c r="M199" s="244" t="s">
        <v>225</v>
      </c>
      <c r="N199" s="244" t="s">
        <v>225</v>
      </c>
      <c r="O199" s="244" t="s">
        <v>225</v>
      </c>
      <c r="P199" s="244" t="s">
        <v>225</v>
      </c>
      <c r="Q199" s="244" t="s">
        <v>225</v>
      </c>
      <c r="R199" s="244" t="s">
        <v>225</v>
      </c>
      <c r="S199" s="244" t="s">
        <v>225</v>
      </c>
      <c r="T199" s="244" t="s">
        <v>225</v>
      </c>
      <c r="U199" s="244"/>
      <c r="V199" s="244" t="s">
        <v>225</v>
      </c>
      <c r="W199" s="244"/>
      <c r="X199" s="244" t="s">
        <v>225</v>
      </c>
      <c r="Y199" s="244"/>
      <c r="Z199" s="244" t="s">
        <v>225</v>
      </c>
      <c r="AA199" s="244"/>
      <c r="AB199" s="244" t="s">
        <v>225</v>
      </c>
      <c r="AC199" s="244"/>
      <c r="AD199" s="244" t="s">
        <v>225</v>
      </c>
      <c r="AE199" s="244"/>
      <c r="AF199" s="244" t="s">
        <v>225</v>
      </c>
      <c r="AG199" s="244"/>
      <c r="AH199" s="244" t="s">
        <v>225</v>
      </c>
      <c r="AI199" s="244"/>
      <c r="AJ199" s="244" t="s">
        <v>225</v>
      </c>
      <c r="AK199" s="244"/>
      <c r="AL199" s="244" t="s">
        <v>225</v>
      </c>
      <c r="AM199" s="244"/>
      <c r="AN199" s="244" t="s">
        <v>225</v>
      </c>
      <c r="AO199" s="244"/>
      <c r="AP199" s="244" t="s">
        <v>225</v>
      </c>
      <c r="AQ199" s="244"/>
      <c r="AR199" s="244"/>
      <c r="AS199" s="244"/>
      <c r="AT199" s="244"/>
      <c r="AU199" s="244"/>
      <c r="AV199" s="244"/>
      <c r="AW199" s="248" t="s">
        <v>1036</v>
      </c>
    </row>
    <row r="200" spans="1:49" s="9" customFormat="1" x14ac:dyDescent="0.25">
      <c r="A200" s="233" t="s">
        <v>677</v>
      </c>
      <c r="B200" s="9">
        <v>4</v>
      </c>
      <c r="C200" s="9">
        <v>22</v>
      </c>
      <c r="D200" s="9">
        <v>5</v>
      </c>
      <c r="E200" s="9">
        <f t="shared" si="22"/>
        <v>1</v>
      </c>
      <c r="F200" s="9">
        <f t="shared" si="12"/>
        <v>17</v>
      </c>
      <c r="G200" s="263"/>
      <c r="H200" s="244" t="s">
        <v>225</v>
      </c>
      <c r="I200" s="244" t="s">
        <v>225</v>
      </c>
      <c r="J200" s="244"/>
      <c r="K200" s="244" t="s">
        <v>225</v>
      </c>
      <c r="L200" s="244" t="s">
        <v>225</v>
      </c>
      <c r="M200" s="244" t="s">
        <v>225</v>
      </c>
      <c r="N200" s="244" t="s">
        <v>225</v>
      </c>
      <c r="O200" s="244" t="s">
        <v>225</v>
      </c>
      <c r="P200" s="244" t="s">
        <v>225</v>
      </c>
      <c r="Q200" s="244" t="s">
        <v>225</v>
      </c>
      <c r="R200" s="244" t="s">
        <v>225</v>
      </c>
      <c r="S200" s="244" t="s">
        <v>225</v>
      </c>
      <c r="T200" s="244" t="s">
        <v>225</v>
      </c>
      <c r="U200" s="244"/>
      <c r="V200" s="244" t="s">
        <v>225</v>
      </c>
      <c r="W200" s="244"/>
      <c r="X200" s="244" t="s">
        <v>225</v>
      </c>
      <c r="Y200" s="244"/>
      <c r="Z200" s="244" t="s">
        <v>225</v>
      </c>
      <c r="AA200" s="244"/>
      <c r="AB200" s="244" t="s">
        <v>225</v>
      </c>
      <c r="AC200" s="244"/>
      <c r="AD200" s="244" t="s">
        <v>225</v>
      </c>
      <c r="AE200" s="244"/>
      <c r="AF200" s="244" t="s">
        <v>225</v>
      </c>
      <c r="AG200" s="244"/>
      <c r="AH200" s="244" t="s">
        <v>225</v>
      </c>
      <c r="AI200" s="244"/>
      <c r="AJ200" s="244" t="s">
        <v>225</v>
      </c>
      <c r="AK200" s="244"/>
      <c r="AL200" s="244" t="s">
        <v>225</v>
      </c>
      <c r="AM200" s="244"/>
      <c r="AN200" s="244" t="s">
        <v>225</v>
      </c>
      <c r="AO200" s="244"/>
      <c r="AP200" s="244" t="s">
        <v>225</v>
      </c>
      <c r="AQ200" s="244"/>
      <c r="AR200" s="244"/>
      <c r="AS200" s="244"/>
      <c r="AT200" s="244"/>
      <c r="AU200" s="244"/>
      <c r="AV200" s="244"/>
      <c r="AW200" s="248" t="s">
        <v>1036</v>
      </c>
    </row>
    <row r="201" spans="1:49" s="9" customFormat="1" x14ac:dyDescent="0.25">
      <c r="A201" s="233" t="s">
        <v>678</v>
      </c>
      <c r="B201" s="9">
        <v>4</v>
      </c>
      <c r="C201" s="9">
        <v>22</v>
      </c>
      <c r="D201" s="9">
        <v>6</v>
      </c>
      <c r="E201" s="9">
        <f t="shared" si="22"/>
        <v>1</v>
      </c>
      <c r="F201" s="9">
        <f t="shared" si="12"/>
        <v>17</v>
      </c>
      <c r="G201" s="263"/>
      <c r="H201" s="244" t="s">
        <v>225</v>
      </c>
      <c r="I201" s="244" t="s">
        <v>225</v>
      </c>
      <c r="J201" s="244" t="s">
        <v>225</v>
      </c>
      <c r="K201" s="244" t="s">
        <v>225</v>
      </c>
      <c r="L201" s="244"/>
      <c r="M201" s="244" t="s">
        <v>225</v>
      </c>
      <c r="N201" s="244" t="s">
        <v>225</v>
      </c>
      <c r="O201" s="244" t="s">
        <v>225</v>
      </c>
      <c r="P201" s="244" t="s">
        <v>225</v>
      </c>
      <c r="Q201" s="244" t="s">
        <v>225</v>
      </c>
      <c r="R201" s="244" t="s">
        <v>225</v>
      </c>
      <c r="S201" s="244" t="s">
        <v>225</v>
      </c>
      <c r="T201" s="244" t="s">
        <v>225</v>
      </c>
      <c r="U201" s="244"/>
      <c r="V201" s="244" t="s">
        <v>225</v>
      </c>
      <c r="W201" s="244"/>
      <c r="X201" s="244" t="s">
        <v>225</v>
      </c>
      <c r="Y201" s="244"/>
      <c r="Z201" s="244" t="s">
        <v>225</v>
      </c>
      <c r="AA201" s="244"/>
      <c r="AB201" s="244" t="s">
        <v>225</v>
      </c>
      <c r="AC201" s="244"/>
      <c r="AD201" s="244" t="s">
        <v>225</v>
      </c>
      <c r="AE201" s="244"/>
      <c r="AF201" s="244" t="s">
        <v>225</v>
      </c>
      <c r="AG201" s="244"/>
      <c r="AH201" s="244" t="s">
        <v>225</v>
      </c>
      <c r="AI201" s="244"/>
      <c r="AJ201" s="244" t="s">
        <v>225</v>
      </c>
      <c r="AK201" s="244"/>
      <c r="AL201" s="244" t="s">
        <v>225</v>
      </c>
      <c r="AM201" s="244"/>
      <c r="AN201" s="244" t="s">
        <v>225</v>
      </c>
      <c r="AO201" s="244"/>
      <c r="AP201" s="244" t="s">
        <v>225</v>
      </c>
      <c r="AQ201" s="244"/>
      <c r="AR201" s="244"/>
      <c r="AS201" s="244"/>
      <c r="AT201" s="244"/>
      <c r="AU201" s="244"/>
      <c r="AV201" s="244"/>
      <c r="AW201" s="248" t="s">
        <v>1036</v>
      </c>
    </row>
    <row r="202" spans="1:49" s="9" customFormat="1" x14ac:dyDescent="0.25">
      <c r="A202" s="233" t="s">
        <v>679</v>
      </c>
      <c r="B202" s="9">
        <v>4</v>
      </c>
      <c r="C202" s="9">
        <v>22</v>
      </c>
      <c r="D202" s="9">
        <v>7</v>
      </c>
      <c r="E202" s="9">
        <f t="shared" si="22"/>
        <v>1</v>
      </c>
      <c r="F202" s="9">
        <f t="shared" ref="F202:F216" si="24">C202-B202-E202</f>
        <v>17</v>
      </c>
      <c r="G202" s="263"/>
      <c r="H202" s="244" t="s">
        <v>225</v>
      </c>
      <c r="I202" s="244" t="s">
        <v>225</v>
      </c>
      <c r="J202" s="244" t="s">
        <v>225</v>
      </c>
      <c r="K202" s="244" t="s">
        <v>225</v>
      </c>
      <c r="L202" s="244" t="s">
        <v>225</v>
      </c>
      <c r="M202" s="244" t="s">
        <v>225</v>
      </c>
      <c r="N202" s="244"/>
      <c r="O202" s="244" t="s">
        <v>225</v>
      </c>
      <c r="P202" s="244" t="s">
        <v>225</v>
      </c>
      <c r="Q202" s="244" t="s">
        <v>225</v>
      </c>
      <c r="R202" s="244" t="s">
        <v>225</v>
      </c>
      <c r="S202" s="244" t="s">
        <v>225</v>
      </c>
      <c r="T202" s="244" t="s">
        <v>225</v>
      </c>
      <c r="U202" s="244"/>
      <c r="V202" s="244" t="s">
        <v>225</v>
      </c>
      <c r="W202" s="244"/>
      <c r="X202" s="244" t="s">
        <v>225</v>
      </c>
      <c r="Y202" s="244"/>
      <c r="Z202" s="244" t="s">
        <v>225</v>
      </c>
      <c r="AA202" s="244"/>
      <c r="AB202" s="244" t="s">
        <v>225</v>
      </c>
      <c r="AC202" s="244"/>
      <c r="AD202" s="244" t="s">
        <v>225</v>
      </c>
      <c r="AE202" s="244"/>
      <c r="AF202" s="244" t="s">
        <v>225</v>
      </c>
      <c r="AG202" s="244"/>
      <c r="AH202" s="244" t="s">
        <v>225</v>
      </c>
      <c r="AI202" s="244"/>
      <c r="AJ202" s="244" t="s">
        <v>225</v>
      </c>
      <c r="AK202" s="244"/>
      <c r="AL202" s="244" t="s">
        <v>225</v>
      </c>
      <c r="AM202" s="244"/>
      <c r="AN202" s="244" t="s">
        <v>225</v>
      </c>
      <c r="AO202" s="244"/>
      <c r="AP202" s="244" t="s">
        <v>225</v>
      </c>
      <c r="AQ202" s="244"/>
      <c r="AR202" s="244"/>
      <c r="AS202" s="244"/>
      <c r="AT202" s="244"/>
      <c r="AU202" s="244"/>
      <c r="AV202" s="244"/>
      <c r="AW202" s="248" t="s">
        <v>1036</v>
      </c>
    </row>
    <row r="203" spans="1:49" s="9" customFormat="1" x14ac:dyDescent="0.25">
      <c r="A203" s="233" t="s">
        <v>680</v>
      </c>
      <c r="B203" s="9">
        <v>4</v>
      </c>
      <c r="C203" s="9">
        <v>22</v>
      </c>
      <c r="D203" s="9">
        <v>8</v>
      </c>
      <c r="E203" s="9">
        <f t="shared" si="22"/>
        <v>1</v>
      </c>
      <c r="F203" s="9">
        <f t="shared" si="24"/>
        <v>17</v>
      </c>
      <c r="G203" s="263"/>
      <c r="H203" s="244" t="s">
        <v>225</v>
      </c>
      <c r="I203" s="244" t="s">
        <v>225</v>
      </c>
      <c r="J203" s="244" t="s">
        <v>225</v>
      </c>
      <c r="K203" s="244" t="s">
        <v>225</v>
      </c>
      <c r="L203" s="244" t="s">
        <v>225</v>
      </c>
      <c r="M203" s="244" t="s">
        <v>225</v>
      </c>
      <c r="N203" s="244" t="s">
        <v>225</v>
      </c>
      <c r="O203" s="244" t="s">
        <v>225</v>
      </c>
      <c r="P203" s="244"/>
      <c r="Q203" s="244" t="s">
        <v>225</v>
      </c>
      <c r="R203" s="244" t="s">
        <v>225</v>
      </c>
      <c r="S203" s="244" t="s">
        <v>225</v>
      </c>
      <c r="T203" s="244" t="s">
        <v>225</v>
      </c>
      <c r="U203" s="244"/>
      <c r="V203" s="244" t="s">
        <v>225</v>
      </c>
      <c r="W203" s="244"/>
      <c r="X203" s="244" t="s">
        <v>225</v>
      </c>
      <c r="Y203" s="244"/>
      <c r="Z203" s="244" t="s">
        <v>225</v>
      </c>
      <c r="AA203" s="244"/>
      <c r="AB203" s="244" t="s">
        <v>225</v>
      </c>
      <c r="AC203" s="244"/>
      <c r="AD203" s="244" t="s">
        <v>225</v>
      </c>
      <c r="AE203" s="244"/>
      <c r="AF203" s="244" t="s">
        <v>225</v>
      </c>
      <c r="AG203" s="244"/>
      <c r="AH203" s="244" t="s">
        <v>225</v>
      </c>
      <c r="AI203" s="244"/>
      <c r="AJ203" s="244" t="s">
        <v>225</v>
      </c>
      <c r="AK203" s="244"/>
      <c r="AL203" s="244" t="s">
        <v>225</v>
      </c>
      <c r="AM203" s="244"/>
      <c r="AN203" s="244" t="s">
        <v>225</v>
      </c>
      <c r="AO203" s="244"/>
      <c r="AP203" s="244" t="s">
        <v>225</v>
      </c>
      <c r="AQ203" s="244"/>
      <c r="AR203" s="244"/>
      <c r="AS203" s="244"/>
      <c r="AT203" s="244"/>
      <c r="AU203" s="244"/>
      <c r="AV203" s="244"/>
      <c r="AW203" s="248" t="s">
        <v>1036</v>
      </c>
    </row>
    <row r="204" spans="1:49" s="9" customFormat="1" x14ac:dyDescent="0.25">
      <c r="A204" s="233" t="s">
        <v>681</v>
      </c>
      <c r="B204" s="9">
        <v>4</v>
      </c>
      <c r="C204" s="9">
        <v>22</v>
      </c>
      <c r="D204" s="9">
        <v>9</v>
      </c>
      <c r="E204" s="9">
        <f t="shared" si="22"/>
        <v>1</v>
      </c>
      <c r="F204" s="9">
        <f t="shared" si="24"/>
        <v>17</v>
      </c>
      <c r="G204" s="263"/>
      <c r="H204" s="244" t="s">
        <v>225</v>
      </c>
      <c r="I204" s="244" t="s">
        <v>225</v>
      </c>
      <c r="J204" s="244" t="s">
        <v>225</v>
      </c>
      <c r="K204" s="244" t="s">
        <v>225</v>
      </c>
      <c r="L204" s="244" t="s">
        <v>225</v>
      </c>
      <c r="M204" s="244" t="s">
        <v>225</v>
      </c>
      <c r="N204" s="244" t="s">
        <v>225</v>
      </c>
      <c r="O204" s="244" t="s">
        <v>225</v>
      </c>
      <c r="P204" s="244" t="s">
        <v>225</v>
      </c>
      <c r="Q204" s="244" t="s">
        <v>225</v>
      </c>
      <c r="R204" s="244"/>
      <c r="S204" s="244" t="s">
        <v>225</v>
      </c>
      <c r="T204" s="244" t="s">
        <v>225</v>
      </c>
      <c r="U204" s="244"/>
      <c r="V204" s="244" t="s">
        <v>225</v>
      </c>
      <c r="W204" s="244"/>
      <c r="X204" s="244" t="s">
        <v>225</v>
      </c>
      <c r="Y204" s="244"/>
      <c r="Z204" s="244" t="s">
        <v>225</v>
      </c>
      <c r="AA204" s="244"/>
      <c r="AB204" s="244" t="s">
        <v>225</v>
      </c>
      <c r="AC204" s="244"/>
      <c r="AD204" s="244" t="s">
        <v>225</v>
      </c>
      <c r="AE204" s="244"/>
      <c r="AF204" s="244" t="s">
        <v>225</v>
      </c>
      <c r="AG204" s="244"/>
      <c r="AH204" s="244" t="s">
        <v>225</v>
      </c>
      <c r="AI204" s="244"/>
      <c r="AJ204" s="244" t="s">
        <v>225</v>
      </c>
      <c r="AK204" s="244"/>
      <c r="AL204" s="244" t="s">
        <v>225</v>
      </c>
      <c r="AM204" s="244"/>
      <c r="AN204" s="244" t="s">
        <v>225</v>
      </c>
      <c r="AO204" s="244"/>
      <c r="AP204" s="244" t="s">
        <v>225</v>
      </c>
      <c r="AQ204" s="244"/>
      <c r="AR204" s="244"/>
      <c r="AS204" s="244"/>
      <c r="AT204" s="244"/>
      <c r="AU204" s="244"/>
      <c r="AV204" s="244"/>
      <c r="AW204" s="248" t="s">
        <v>1036</v>
      </c>
    </row>
    <row r="205" spans="1:49" s="9" customFormat="1" x14ac:dyDescent="0.25">
      <c r="A205" s="233" t="s">
        <v>682</v>
      </c>
      <c r="B205" s="9">
        <v>4</v>
      </c>
      <c r="C205" s="9">
        <v>22</v>
      </c>
      <c r="D205" s="9">
        <v>10</v>
      </c>
      <c r="E205" s="9">
        <f t="shared" si="22"/>
        <v>1</v>
      </c>
      <c r="F205" s="9">
        <f t="shared" si="24"/>
        <v>17</v>
      </c>
      <c r="G205" s="263"/>
      <c r="H205" s="244" t="s">
        <v>225</v>
      </c>
      <c r="I205" s="244" t="s">
        <v>225</v>
      </c>
      <c r="J205" s="244" t="s">
        <v>225</v>
      </c>
      <c r="K205" s="244" t="s">
        <v>225</v>
      </c>
      <c r="L205" s="244" t="s">
        <v>225</v>
      </c>
      <c r="M205" s="244" t="s">
        <v>225</v>
      </c>
      <c r="N205" s="244" t="s">
        <v>225</v>
      </c>
      <c r="O205" s="244" t="s">
        <v>225</v>
      </c>
      <c r="P205" s="244" t="s">
        <v>225</v>
      </c>
      <c r="Q205" s="244" t="s">
        <v>225</v>
      </c>
      <c r="R205" s="244" t="s">
        <v>225</v>
      </c>
      <c r="S205" s="244" t="s">
        <v>225</v>
      </c>
      <c r="T205" s="244"/>
      <c r="U205" s="244"/>
      <c r="V205" s="244" t="s">
        <v>225</v>
      </c>
      <c r="W205" s="244"/>
      <c r="X205" s="244" t="s">
        <v>225</v>
      </c>
      <c r="Y205" s="244"/>
      <c r="Z205" s="244" t="s">
        <v>225</v>
      </c>
      <c r="AA205" s="244"/>
      <c r="AB205" s="244" t="s">
        <v>225</v>
      </c>
      <c r="AC205" s="244"/>
      <c r="AD205" s="244" t="s">
        <v>225</v>
      </c>
      <c r="AE205" s="244"/>
      <c r="AF205" s="244" t="s">
        <v>225</v>
      </c>
      <c r="AG205" s="244"/>
      <c r="AH205" s="244" t="s">
        <v>225</v>
      </c>
      <c r="AI205" s="244"/>
      <c r="AJ205" s="244" t="s">
        <v>225</v>
      </c>
      <c r="AK205" s="244"/>
      <c r="AL205" s="244" t="s">
        <v>225</v>
      </c>
      <c r="AM205" s="244"/>
      <c r="AN205" s="244" t="s">
        <v>225</v>
      </c>
      <c r="AO205" s="244"/>
      <c r="AP205" s="244" t="s">
        <v>225</v>
      </c>
      <c r="AQ205" s="244"/>
      <c r="AR205" s="244"/>
      <c r="AS205" s="244"/>
      <c r="AT205" s="244"/>
      <c r="AU205" s="244"/>
      <c r="AV205" s="244"/>
      <c r="AW205" s="248" t="s">
        <v>1036</v>
      </c>
    </row>
    <row r="206" spans="1:49" s="9" customFormat="1" x14ac:dyDescent="0.25">
      <c r="A206" s="233" t="s">
        <v>683</v>
      </c>
      <c r="B206" s="9">
        <v>4</v>
      </c>
      <c r="C206" s="9">
        <v>22</v>
      </c>
      <c r="D206" s="9">
        <v>11</v>
      </c>
      <c r="E206" s="9">
        <f t="shared" si="22"/>
        <v>1</v>
      </c>
      <c r="F206" s="9">
        <f t="shared" si="24"/>
        <v>17</v>
      </c>
      <c r="G206" s="263"/>
      <c r="H206" s="244" t="s">
        <v>225</v>
      </c>
      <c r="I206" s="244" t="s">
        <v>225</v>
      </c>
      <c r="J206" s="244" t="s">
        <v>225</v>
      </c>
      <c r="K206" s="244" t="s">
        <v>225</v>
      </c>
      <c r="L206" s="244" t="s">
        <v>225</v>
      </c>
      <c r="M206" s="244" t="s">
        <v>225</v>
      </c>
      <c r="N206" s="244" t="s">
        <v>225</v>
      </c>
      <c r="O206" s="244" t="s">
        <v>225</v>
      </c>
      <c r="P206" s="244" t="s">
        <v>225</v>
      </c>
      <c r="Q206" s="244" t="s">
        <v>225</v>
      </c>
      <c r="R206" s="244" t="s">
        <v>225</v>
      </c>
      <c r="S206" s="244" t="s">
        <v>225</v>
      </c>
      <c r="T206" s="244" t="s">
        <v>225</v>
      </c>
      <c r="U206" s="244"/>
      <c r="V206" s="244"/>
      <c r="W206" s="244"/>
      <c r="X206" s="244" t="s">
        <v>225</v>
      </c>
      <c r="Y206" s="244"/>
      <c r="Z206" s="244" t="s">
        <v>225</v>
      </c>
      <c r="AA206" s="244"/>
      <c r="AB206" s="244" t="s">
        <v>225</v>
      </c>
      <c r="AC206" s="244"/>
      <c r="AD206" s="244" t="s">
        <v>225</v>
      </c>
      <c r="AE206" s="244"/>
      <c r="AF206" s="244" t="s">
        <v>225</v>
      </c>
      <c r="AG206" s="244"/>
      <c r="AH206" s="244" t="s">
        <v>225</v>
      </c>
      <c r="AI206" s="244"/>
      <c r="AJ206" s="244" t="s">
        <v>225</v>
      </c>
      <c r="AK206" s="244"/>
      <c r="AL206" s="244" t="s">
        <v>225</v>
      </c>
      <c r="AM206" s="244"/>
      <c r="AN206" s="244" t="s">
        <v>225</v>
      </c>
      <c r="AO206" s="244"/>
      <c r="AP206" s="244" t="s">
        <v>225</v>
      </c>
      <c r="AQ206" s="244"/>
      <c r="AR206" s="244"/>
      <c r="AS206" s="244"/>
      <c r="AT206" s="244"/>
      <c r="AU206" s="244"/>
      <c r="AV206" s="244"/>
      <c r="AW206" s="248" t="s">
        <v>1036</v>
      </c>
    </row>
    <row r="207" spans="1:49" s="9" customFormat="1" x14ac:dyDescent="0.25">
      <c r="A207" s="233" t="s">
        <v>684</v>
      </c>
      <c r="B207" s="9">
        <v>4</v>
      </c>
      <c r="C207" s="9">
        <v>22</v>
      </c>
      <c r="D207" s="9">
        <v>12</v>
      </c>
      <c r="E207" s="9">
        <f t="shared" si="22"/>
        <v>1</v>
      </c>
      <c r="F207" s="9">
        <f t="shared" si="24"/>
        <v>17</v>
      </c>
      <c r="G207" s="263"/>
      <c r="H207" s="244" t="s">
        <v>225</v>
      </c>
      <c r="I207" s="244" t="s">
        <v>225</v>
      </c>
      <c r="J207" s="244" t="s">
        <v>225</v>
      </c>
      <c r="K207" s="244" t="s">
        <v>225</v>
      </c>
      <c r="L207" s="244" t="s">
        <v>225</v>
      </c>
      <c r="M207" s="244" t="s">
        <v>225</v>
      </c>
      <c r="N207" s="244" t="s">
        <v>225</v>
      </c>
      <c r="O207" s="244" t="s">
        <v>225</v>
      </c>
      <c r="P207" s="244" t="s">
        <v>225</v>
      </c>
      <c r="Q207" s="244" t="s">
        <v>225</v>
      </c>
      <c r="R207" s="244" t="s">
        <v>225</v>
      </c>
      <c r="S207" s="244" t="s">
        <v>225</v>
      </c>
      <c r="T207" s="244" t="s">
        <v>225</v>
      </c>
      <c r="U207" s="244"/>
      <c r="V207" s="244" t="s">
        <v>225</v>
      </c>
      <c r="W207" s="244"/>
      <c r="X207" s="244"/>
      <c r="Y207" s="244"/>
      <c r="Z207" s="244" t="s">
        <v>225</v>
      </c>
      <c r="AA207" s="244"/>
      <c r="AB207" s="244" t="s">
        <v>225</v>
      </c>
      <c r="AC207" s="244"/>
      <c r="AD207" s="244" t="s">
        <v>225</v>
      </c>
      <c r="AE207" s="244"/>
      <c r="AF207" s="244" t="s">
        <v>225</v>
      </c>
      <c r="AG207" s="244"/>
      <c r="AH207" s="244" t="s">
        <v>225</v>
      </c>
      <c r="AI207" s="244"/>
      <c r="AJ207" s="244" t="s">
        <v>225</v>
      </c>
      <c r="AK207" s="244"/>
      <c r="AL207" s="244" t="s">
        <v>225</v>
      </c>
      <c r="AM207" s="244"/>
      <c r="AN207" s="244" t="s">
        <v>225</v>
      </c>
      <c r="AO207" s="244"/>
      <c r="AP207" s="244" t="s">
        <v>225</v>
      </c>
      <c r="AQ207" s="244"/>
      <c r="AR207" s="244"/>
      <c r="AS207" s="244"/>
      <c r="AT207" s="244"/>
      <c r="AU207" s="244"/>
      <c r="AV207" s="244"/>
      <c r="AW207" s="248" t="s">
        <v>1036</v>
      </c>
    </row>
    <row r="208" spans="1:49" s="9" customFormat="1" x14ac:dyDescent="0.25">
      <c r="A208" s="233" t="s">
        <v>685</v>
      </c>
      <c r="B208" s="9">
        <v>4</v>
      </c>
      <c r="C208" s="9">
        <v>22</v>
      </c>
      <c r="D208" s="9">
        <v>13</v>
      </c>
      <c r="E208" s="9">
        <f t="shared" si="22"/>
        <v>1</v>
      </c>
      <c r="F208" s="9">
        <f t="shared" si="24"/>
        <v>17</v>
      </c>
      <c r="G208" s="263"/>
      <c r="H208" s="244" t="s">
        <v>225</v>
      </c>
      <c r="I208" s="244" t="s">
        <v>225</v>
      </c>
      <c r="J208" s="244" t="s">
        <v>225</v>
      </c>
      <c r="K208" s="244" t="s">
        <v>225</v>
      </c>
      <c r="L208" s="244" t="s">
        <v>225</v>
      </c>
      <c r="M208" s="244" t="s">
        <v>225</v>
      </c>
      <c r="N208" s="244" t="s">
        <v>225</v>
      </c>
      <c r="O208" s="244" t="s">
        <v>225</v>
      </c>
      <c r="P208" s="244" t="s">
        <v>225</v>
      </c>
      <c r="Q208" s="244" t="s">
        <v>225</v>
      </c>
      <c r="R208" s="244" t="s">
        <v>225</v>
      </c>
      <c r="S208" s="244" t="s">
        <v>225</v>
      </c>
      <c r="T208" s="244" t="s">
        <v>225</v>
      </c>
      <c r="U208" s="244"/>
      <c r="V208" s="244" t="s">
        <v>225</v>
      </c>
      <c r="W208" s="244"/>
      <c r="X208" s="244" t="s">
        <v>225</v>
      </c>
      <c r="Y208" s="244"/>
      <c r="Z208" s="244"/>
      <c r="AA208" s="244"/>
      <c r="AB208" s="244" t="s">
        <v>225</v>
      </c>
      <c r="AC208" s="244"/>
      <c r="AD208" s="244" t="s">
        <v>225</v>
      </c>
      <c r="AE208" s="244"/>
      <c r="AF208" s="244" t="s">
        <v>225</v>
      </c>
      <c r="AG208" s="244"/>
      <c r="AH208" s="244" t="s">
        <v>225</v>
      </c>
      <c r="AI208" s="244"/>
      <c r="AJ208" s="244" t="s">
        <v>225</v>
      </c>
      <c r="AK208" s="244"/>
      <c r="AL208" s="244" t="s">
        <v>225</v>
      </c>
      <c r="AM208" s="244"/>
      <c r="AN208" s="244" t="s">
        <v>225</v>
      </c>
      <c r="AO208" s="244"/>
      <c r="AP208" s="244" t="s">
        <v>225</v>
      </c>
      <c r="AQ208" s="244"/>
      <c r="AR208" s="244"/>
      <c r="AS208" s="244"/>
      <c r="AT208" s="244"/>
      <c r="AU208" s="244"/>
      <c r="AV208" s="244"/>
      <c r="AW208" s="248" t="s">
        <v>1036</v>
      </c>
    </row>
    <row r="209" spans="1:49" s="9" customFormat="1" x14ac:dyDescent="0.25">
      <c r="A209" s="233" t="s">
        <v>686</v>
      </c>
      <c r="B209" s="9">
        <v>4</v>
      </c>
      <c r="C209" s="9">
        <v>22</v>
      </c>
      <c r="D209" s="9">
        <v>14</v>
      </c>
      <c r="E209" s="9">
        <f t="shared" si="22"/>
        <v>1</v>
      </c>
      <c r="F209" s="9">
        <f t="shared" si="24"/>
        <v>17</v>
      </c>
      <c r="G209" s="263"/>
      <c r="H209" s="244" t="s">
        <v>225</v>
      </c>
      <c r="I209" s="244" t="s">
        <v>225</v>
      </c>
      <c r="J209" s="244" t="s">
        <v>225</v>
      </c>
      <c r="K209" s="244" t="s">
        <v>225</v>
      </c>
      <c r="L209" s="244" t="s">
        <v>225</v>
      </c>
      <c r="M209" s="244" t="s">
        <v>225</v>
      </c>
      <c r="N209" s="244" t="s">
        <v>225</v>
      </c>
      <c r="O209" s="244" t="s">
        <v>225</v>
      </c>
      <c r="P209" s="244" t="s">
        <v>225</v>
      </c>
      <c r="Q209" s="244" t="s">
        <v>225</v>
      </c>
      <c r="R209" s="244" t="s">
        <v>225</v>
      </c>
      <c r="S209" s="244" t="s">
        <v>225</v>
      </c>
      <c r="T209" s="244" t="s">
        <v>225</v>
      </c>
      <c r="U209" s="244"/>
      <c r="V209" s="244" t="s">
        <v>225</v>
      </c>
      <c r="W209" s="244"/>
      <c r="X209" s="244" t="s">
        <v>225</v>
      </c>
      <c r="Y209" s="244"/>
      <c r="Z209" s="244" t="s">
        <v>225</v>
      </c>
      <c r="AA209" s="244"/>
      <c r="AB209" s="244"/>
      <c r="AC209" s="244"/>
      <c r="AD209" s="244" t="s">
        <v>225</v>
      </c>
      <c r="AE209" s="244"/>
      <c r="AF209" s="244" t="s">
        <v>225</v>
      </c>
      <c r="AG209" s="244"/>
      <c r="AH209" s="244" t="s">
        <v>225</v>
      </c>
      <c r="AI209" s="244"/>
      <c r="AJ209" s="244" t="s">
        <v>225</v>
      </c>
      <c r="AK209" s="244"/>
      <c r="AL209" s="244" t="s">
        <v>225</v>
      </c>
      <c r="AM209" s="244"/>
      <c r="AN209" s="244" t="s">
        <v>225</v>
      </c>
      <c r="AO209" s="244"/>
      <c r="AP209" s="244" t="s">
        <v>225</v>
      </c>
      <c r="AQ209" s="244"/>
      <c r="AR209" s="244"/>
      <c r="AS209" s="244"/>
      <c r="AT209" s="244"/>
      <c r="AU209" s="244"/>
      <c r="AV209" s="244"/>
      <c r="AW209" s="248" t="s">
        <v>1036</v>
      </c>
    </row>
    <row r="210" spans="1:49" s="9" customFormat="1" x14ac:dyDescent="0.25">
      <c r="A210" s="233" t="s">
        <v>687</v>
      </c>
      <c r="B210" s="9">
        <v>4</v>
      </c>
      <c r="C210" s="9">
        <v>22</v>
      </c>
      <c r="D210" s="9">
        <v>15</v>
      </c>
      <c r="E210" s="9">
        <f t="shared" si="22"/>
        <v>1</v>
      </c>
      <c r="F210" s="9">
        <f t="shared" si="24"/>
        <v>17</v>
      </c>
      <c r="G210" s="263"/>
      <c r="H210" s="244" t="s">
        <v>225</v>
      </c>
      <c r="I210" s="244" t="s">
        <v>225</v>
      </c>
      <c r="J210" s="244" t="s">
        <v>225</v>
      </c>
      <c r="K210" s="244" t="s">
        <v>225</v>
      </c>
      <c r="L210" s="244" t="s">
        <v>225</v>
      </c>
      <c r="M210" s="244" t="s">
        <v>225</v>
      </c>
      <c r="N210" s="244" t="s">
        <v>225</v>
      </c>
      <c r="O210" s="244" t="s">
        <v>225</v>
      </c>
      <c r="P210" s="244" t="s">
        <v>225</v>
      </c>
      <c r="Q210" s="244" t="s">
        <v>225</v>
      </c>
      <c r="R210" s="244" t="s">
        <v>225</v>
      </c>
      <c r="S210" s="244" t="s">
        <v>225</v>
      </c>
      <c r="T210" s="244" t="s">
        <v>225</v>
      </c>
      <c r="U210" s="244"/>
      <c r="V210" s="244" t="s">
        <v>225</v>
      </c>
      <c r="W210" s="244"/>
      <c r="X210" s="244" t="s">
        <v>225</v>
      </c>
      <c r="Y210" s="244"/>
      <c r="Z210" s="244" t="s">
        <v>225</v>
      </c>
      <c r="AA210" s="244"/>
      <c r="AB210" s="244" t="s">
        <v>225</v>
      </c>
      <c r="AC210" s="244"/>
      <c r="AD210" s="244"/>
      <c r="AE210" s="244"/>
      <c r="AF210" s="244" t="s">
        <v>225</v>
      </c>
      <c r="AG210" s="244"/>
      <c r="AH210" s="244" t="s">
        <v>225</v>
      </c>
      <c r="AI210" s="244"/>
      <c r="AJ210" s="244" t="s">
        <v>225</v>
      </c>
      <c r="AK210" s="244"/>
      <c r="AL210" s="244" t="s">
        <v>225</v>
      </c>
      <c r="AM210" s="244"/>
      <c r="AN210" s="244" t="s">
        <v>225</v>
      </c>
      <c r="AO210" s="244"/>
      <c r="AP210" s="244" t="s">
        <v>225</v>
      </c>
      <c r="AQ210" s="244"/>
      <c r="AR210" s="244"/>
      <c r="AS210" s="244"/>
      <c r="AT210" s="244"/>
      <c r="AU210" s="244"/>
      <c r="AV210" s="244"/>
      <c r="AW210" s="248" t="s">
        <v>1036</v>
      </c>
    </row>
    <row r="211" spans="1:49" s="9" customFormat="1" x14ac:dyDescent="0.25">
      <c r="A211" s="233" t="s">
        <v>688</v>
      </c>
      <c r="B211" s="9">
        <v>4</v>
      </c>
      <c r="C211" s="9">
        <v>22</v>
      </c>
      <c r="D211" s="9">
        <v>16</v>
      </c>
      <c r="E211" s="9">
        <f t="shared" si="22"/>
        <v>1</v>
      </c>
      <c r="F211" s="9">
        <f t="shared" si="24"/>
        <v>17</v>
      </c>
      <c r="G211" s="263"/>
      <c r="H211" s="244" t="s">
        <v>225</v>
      </c>
      <c r="I211" s="244" t="s">
        <v>225</v>
      </c>
      <c r="J211" s="244" t="s">
        <v>225</v>
      </c>
      <c r="K211" s="244" t="s">
        <v>225</v>
      </c>
      <c r="L211" s="244" t="s">
        <v>225</v>
      </c>
      <c r="M211" s="244" t="s">
        <v>225</v>
      </c>
      <c r="N211" s="244" t="s">
        <v>225</v>
      </c>
      <c r="O211" s="244" t="s">
        <v>225</v>
      </c>
      <c r="P211" s="244" t="s">
        <v>225</v>
      </c>
      <c r="Q211" s="244" t="s">
        <v>225</v>
      </c>
      <c r="R211" s="244" t="s">
        <v>225</v>
      </c>
      <c r="S211" s="244" t="s">
        <v>225</v>
      </c>
      <c r="T211" s="244" t="s">
        <v>225</v>
      </c>
      <c r="U211" s="244"/>
      <c r="V211" s="244" t="s">
        <v>225</v>
      </c>
      <c r="W211" s="244"/>
      <c r="X211" s="244" t="s">
        <v>225</v>
      </c>
      <c r="Y211" s="244"/>
      <c r="Z211" s="244" t="s">
        <v>225</v>
      </c>
      <c r="AA211" s="244"/>
      <c r="AB211" s="244" t="s">
        <v>225</v>
      </c>
      <c r="AC211" s="244"/>
      <c r="AD211" s="244" t="s">
        <v>225</v>
      </c>
      <c r="AE211" s="244"/>
      <c r="AF211" s="244"/>
      <c r="AG211" s="244"/>
      <c r="AH211" s="244" t="s">
        <v>225</v>
      </c>
      <c r="AI211" s="244"/>
      <c r="AJ211" s="244" t="s">
        <v>225</v>
      </c>
      <c r="AK211" s="244"/>
      <c r="AL211" s="244" t="s">
        <v>225</v>
      </c>
      <c r="AM211" s="244"/>
      <c r="AN211" s="244" t="s">
        <v>225</v>
      </c>
      <c r="AO211" s="244"/>
      <c r="AP211" s="244" t="s">
        <v>225</v>
      </c>
      <c r="AQ211" s="244"/>
      <c r="AR211" s="244"/>
      <c r="AS211" s="244"/>
      <c r="AT211" s="244"/>
      <c r="AU211" s="244"/>
      <c r="AV211" s="244"/>
      <c r="AW211" s="248" t="s">
        <v>1036</v>
      </c>
    </row>
    <row r="212" spans="1:49" s="9" customFormat="1" x14ac:dyDescent="0.25">
      <c r="A212" s="233" t="s">
        <v>689</v>
      </c>
      <c r="B212" s="9">
        <v>4</v>
      </c>
      <c r="C212" s="9">
        <v>22</v>
      </c>
      <c r="D212" s="9">
        <v>17</v>
      </c>
      <c r="E212" s="9">
        <f t="shared" si="22"/>
        <v>1</v>
      </c>
      <c r="F212" s="9">
        <f t="shared" si="24"/>
        <v>17</v>
      </c>
      <c r="G212" s="263"/>
      <c r="H212" s="244" t="s">
        <v>225</v>
      </c>
      <c r="I212" s="244" t="s">
        <v>225</v>
      </c>
      <c r="J212" s="244" t="s">
        <v>225</v>
      </c>
      <c r="K212" s="244" t="s">
        <v>225</v>
      </c>
      <c r="L212" s="244" t="s">
        <v>225</v>
      </c>
      <c r="M212" s="244" t="s">
        <v>225</v>
      </c>
      <c r="N212" s="244" t="s">
        <v>225</v>
      </c>
      <c r="O212" s="244" t="s">
        <v>225</v>
      </c>
      <c r="P212" s="244" t="s">
        <v>225</v>
      </c>
      <c r="Q212" s="244" t="s">
        <v>225</v>
      </c>
      <c r="R212" s="244" t="s">
        <v>225</v>
      </c>
      <c r="S212" s="244" t="s">
        <v>225</v>
      </c>
      <c r="T212" s="244" t="s">
        <v>225</v>
      </c>
      <c r="U212" s="244"/>
      <c r="V212" s="244" t="s">
        <v>225</v>
      </c>
      <c r="W212" s="244"/>
      <c r="X212" s="244" t="s">
        <v>225</v>
      </c>
      <c r="Y212" s="244"/>
      <c r="Z212" s="244" t="s">
        <v>225</v>
      </c>
      <c r="AA212" s="244"/>
      <c r="AB212" s="244" t="s">
        <v>225</v>
      </c>
      <c r="AC212" s="244"/>
      <c r="AD212" s="244" t="s">
        <v>225</v>
      </c>
      <c r="AE212" s="244"/>
      <c r="AF212" s="244" t="s">
        <v>225</v>
      </c>
      <c r="AG212" s="244"/>
      <c r="AH212" s="244"/>
      <c r="AI212" s="244"/>
      <c r="AJ212" s="244" t="s">
        <v>225</v>
      </c>
      <c r="AK212" s="244"/>
      <c r="AL212" s="244" t="s">
        <v>225</v>
      </c>
      <c r="AM212" s="244"/>
      <c r="AN212" s="244" t="s">
        <v>225</v>
      </c>
      <c r="AO212" s="244"/>
      <c r="AP212" s="244" t="s">
        <v>225</v>
      </c>
      <c r="AQ212" s="244"/>
      <c r="AR212" s="244"/>
      <c r="AS212" s="244"/>
      <c r="AT212" s="244"/>
      <c r="AU212" s="244"/>
      <c r="AV212" s="244"/>
      <c r="AW212" s="248" t="s">
        <v>1036</v>
      </c>
    </row>
    <row r="213" spans="1:49" s="9" customFormat="1" x14ac:dyDescent="0.25">
      <c r="A213" s="233" t="s">
        <v>690</v>
      </c>
      <c r="B213" s="9">
        <v>4</v>
      </c>
      <c r="C213" s="9">
        <v>22</v>
      </c>
      <c r="D213" s="9">
        <v>18</v>
      </c>
      <c r="E213" s="9">
        <f t="shared" si="22"/>
        <v>1</v>
      </c>
      <c r="F213" s="9">
        <f t="shared" si="24"/>
        <v>17</v>
      </c>
      <c r="G213" s="263"/>
      <c r="H213" s="244" t="s">
        <v>225</v>
      </c>
      <c r="I213" s="244" t="s">
        <v>225</v>
      </c>
      <c r="J213" s="244" t="s">
        <v>225</v>
      </c>
      <c r="K213" s="244" t="s">
        <v>225</v>
      </c>
      <c r="L213" s="244" t="s">
        <v>225</v>
      </c>
      <c r="M213" s="244" t="s">
        <v>225</v>
      </c>
      <c r="N213" s="244" t="s">
        <v>225</v>
      </c>
      <c r="O213" s="244" t="s">
        <v>225</v>
      </c>
      <c r="P213" s="244" t="s">
        <v>225</v>
      </c>
      <c r="Q213" s="244" t="s">
        <v>225</v>
      </c>
      <c r="R213" s="244" t="s">
        <v>225</v>
      </c>
      <c r="S213" s="244" t="s">
        <v>225</v>
      </c>
      <c r="T213" s="244" t="s">
        <v>225</v>
      </c>
      <c r="U213" s="244"/>
      <c r="V213" s="244" t="s">
        <v>225</v>
      </c>
      <c r="W213" s="244"/>
      <c r="X213" s="244" t="s">
        <v>225</v>
      </c>
      <c r="Y213" s="244"/>
      <c r="Z213" s="244" t="s">
        <v>225</v>
      </c>
      <c r="AA213" s="244"/>
      <c r="AB213" s="244" t="s">
        <v>225</v>
      </c>
      <c r="AC213" s="244"/>
      <c r="AD213" s="244" t="s">
        <v>225</v>
      </c>
      <c r="AE213" s="244"/>
      <c r="AF213" s="244" t="s">
        <v>225</v>
      </c>
      <c r="AG213" s="244"/>
      <c r="AH213" s="244" t="s">
        <v>225</v>
      </c>
      <c r="AI213" s="244"/>
      <c r="AJ213" s="244"/>
      <c r="AK213" s="244"/>
      <c r="AL213" s="244" t="s">
        <v>225</v>
      </c>
      <c r="AM213" s="244"/>
      <c r="AN213" s="244" t="s">
        <v>225</v>
      </c>
      <c r="AO213" s="244"/>
      <c r="AP213" s="244" t="s">
        <v>225</v>
      </c>
      <c r="AQ213" s="244"/>
      <c r="AR213" s="244"/>
      <c r="AS213" s="244"/>
      <c r="AT213" s="244"/>
      <c r="AU213" s="244"/>
      <c r="AV213" s="244"/>
      <c r="AW213" s="248" t="s">
        <v>1036</v>
      </c>
    </row>
    <row r="214" spans="1:49" s="9" customFormat="1" x14ac:dyDescent="0.25">
      <c r="A214" s="233" t="s">
        <v>691</v>
      </c>
      <c r="B214" s="9">
        <v>4</v>
      </c>
      <c r="C214" s="9">
        <v>22</v>
      </c>
      <c r="D214" s="9">
        <v>19</v>
      </c>
      <c r="E214" s="9">
        <f t="shared" si="22"/>
        <v>1</v>
      </c>
      <c r="F214" s="9">
        <f t="shared" si="24"/>
        <v>17</v>
      </c>
      <c r="G214" s="263"/>
      <c r="H214" s="244" t="s">
        <v>225</v>
      </c>
      <c r="I214" s="244" t="s">
        <v>225</v>
      </c>
      <c r="J214" s="244" t="s">
        <v>225</v>
      </c>
      <c r="K214" s="244" t="s">
        <v>225</v>
      </c>
      <c r="L214" s="244" t="s">
        <v>225</v>
      </c>
      <c r="M214" s="244" t="s">
        <v>225</v>
      </c>
      <c r="N214" s="244" t="s">
        <v>225</v>
      </c>
      <c r="O214" s="244" t="s">
        <v>225</v>
      </c>
      <c r="P214" s="244" t="s">
        <v>225</v>
      </c>
      <c r="Q214" s="244" t="s">
        <v>225</v>
      </c>
      <c r="R214" s="244" t="s">
        <v>225</v>
      </c>
      <c r="S214" s="244" t="s">
        <v>225</v>
      </c>
      <c r="T214" s="244" t="s">
        <v>225</v>
      </c>
      <c r="U214" s="244"/>
      <c r="V214" s="244" t="s">
        <v>225</v>
      </c>
      <c r="W214" s="244"/>
      <c r="X214" s="244" t="s">
        <v>225</v>
      </c>
      <c r="Y214" s="244"/>
      <c r="Z214" s="244" t="s">
        <v>225</v>
      </c>
      <c r="AA214" s="244"/>
      <c r="AB214" s="244" t="s">
        <v>225</v>
      </c>
      <c r="AC214" s="244"/>
      <c r="AD214" s="244" t="s">
        <v>225</v>
      </c>
      <c r="AE214" s="244"/>
      <c r="AF214" s="244" t="s">
        <v>225</v>
      </c>
      <c r="AG214" s="244"/>
      <c r="AH214" s="244" t="s">
        <v>225</v>
      </c>
      <c r="AI214" s="244"/>
      <c r="AJ214" s="244" t="s">
        <v>225</v>
      </c>
      <c r="AK214" s="244"/>
      <c r="AL214" s="244"/>
      <c r="AM214" s="244"/>
      <c r="AN214" s="244" t="s">
        <v>225</v>
      </c>
      <c r="AO214" s="244"/>
      <c r="AP214" s="244" t="s">
        <v>225</v>
      </c>
      <c r="AQ214" s="244"/>
      <c r="AR214" s="244"/>
      <c r="AS214" s="244"/>
      <c r="AT214" s="244"/>
      <c r="AU214" s="244"/>
      <c r="AV214" s="244"/>
      <c r="AW214" s="248" t="s">
        <v>1036</v>
      </c>
    </row>
    <row r="215" spans="1:49" s="9" customFormat="1" x14ac:dyDescent="0.25">
      <c r="A215" s="233" t="s">
        <v>692</v>
      </c>
      <c r="B215" s="9">
        <v>4</v>
      </c>
      <c r="C215" s="9">
        <v>22</v>
      </c>
      <c r="D215" s="9">
        <v>20</v>
      </c>
      <c r="E215" s="9">
        <f t="shared" si="22"/>
        <v>1</v>
      </c>
      <c r="F215" s="9">
        <f t="shared" si="24"/>
        <v>17</v>
      </c>
      <c r="G215" s="263"/>
      <c r="H215" s="244" t="s">
        <v>225</v>
      </c>
      <c r="I215" s="244" t="s">
        <v>225</v>
      </c>
      <c r="J215" s="244" t="s">
        <v>225</v>
      </c>
      <c r="K215" s="244" t="s">
        <v>225</v>
      </c>
      <c r="L215" s="244" t="s">
        <v>225</v>
      </c>
      <c r="M215" s="244" t="s">
        <v>225</v>
      </c>
      <c r="N215" s="244" t="s">
        <v>225</v>
      </c>
      <c r="O215" s="244" t="s">
        <v>225</v>
      </c>
      <c r="P215" s="244" t="s">
        <v>225</v>
      </c>
      <c r="Q215" s="244" t="s">
        <v>225</v>
      </c>
      <c r="R215" s="244" t="s">
        <v>225</v>
      </c>
      <c r="S215" s="244" t="s">
        <v>225</v>
      </c>
      <c r="T215" s="244" t="s">
        <v>225</v>
      </c>
      <c r="U215" s="244"/>
      <c r="V215" s="244" t="s">
        <v>225</v>
      </c>
      <c r="W215" s="244"/>
      <c r="X215" s="244" t="s">
        <v>225</v>
      </c>
      <c r="Y215" s="244"/>
      <c r="Z215" s="244" t="s">
        <v>225</v>
      </c>
      <c r="AA215" s="244"/>
      <c r="AB215" s="244" t="s">
        <v>225</v>
      </c>
      <c r="AC215" s="244"/>
      <c r="AD215" s="244" t="s">
        <v>225</v>
      </c>
      <c r="AE215" s="244"/>
      <c r="AF215" s="244" t="s">
        <v>225</v>
      </c>
      <c r="AG215" s="244"/>
      <c r="AH215" s="244" t="s">
        <v>225</v>
      </c>
      <c r="AI215" s="244"/>
      <c r="AJ215" s="244" t="s">
        <v>225</v>
      </c>
      <c r="AK215" s="244"/>
      <c r="AL215" s="244" t="s">
        <v>225</v>
      </c>
      <c r="AM215" s="244"/>
      <c r="AN215" s="244"/>
      <c r="AO215" s="244"/>
      <c r="AP215" s="244" t="s">
        <v>225</v>
      </c>
      <c r="AQ215" s="244"/>
      <c r="AR215" s="244"/>
      <c r="AS215" s="244"/>
      <c r="AT215" s="244"/>
      <c r="AU215" s="244"/>
      <c r="AV215" s="244"/>
      <c r="AW215" s="248" t="s">
        <v>1036</v>
      </c>
    </row>
    <row r="216" spans="1:49" s="9" customFormat="1" x14ac:dyDescent="0.25">
      <c r="A216" s="233" t="s">
        <v>693</v>
      </c>
      <c r="B216" s="9">
        <v>4</v>
      </c>
      <c r="C216" s="9">
        <v>22</v>
      </c>
      <c r="D216" s="9">
        <v>21</v>
      </c>
      <c r="E216" s="9">
        <f t="shared" si="22"/>
        <v>1</v>
      </c>
      <c r="F216" s="9">
        <f t="shared" si="24"/>
        <v>17</v>
      </c>
      <c r="G216" s="263"/>
      <c r="H216" s="244" t="s">
        <v>225</v>
      </c>
      <c r="I216" s="244" t="s">
        <v>225</v>
      </c>
      <c r="J216" s="244" t="s">
        <v>225</v>
      </c>
      <c r="K216" s="244" t="s">
        <v>225</v>
      </c>
      <c r="L216" s="244" t="s">
        <v>225</v>
      </c>
      <c r="M216" s="244" t="s">
        <v>225</v>
      </c>
      <c r="N216" s="244" t="s">
        <v>225</v>
      </c>
      <c r="O216" s="244" t="s">
        <v>225</v>
      </c>
      <c r="P216" s="244" t="s">
        <v>225</v>
      </c>
      <c r="Q216" s="244" t="s">
        <v>225</v>
      </c>
      <c r="R216" s="244" t="s">
        <v>225</v>
      </c>
      <c r="S216" s="244" t="s">
        <v>225</v>
      </c>
      <c r="T216" s="244" t="s">
        <v>225</v>
      </c>
      <c r="U216" s="244"/>
      <c r="V216" s="244" t="s">
        <v>225</v>
      </c>
      <c r="W216" s="244"/>
      <c r="X216" s="244" t="s">
        <v>225</v>
      </c>
      <c r="Y216" s="244"/>
      <c r="Z216" s="244" t="s">
        <v>225</v>
      </c>
      <c r="AA216" s="244"/>
      <c r="AB216" s="244" t="s">
        <v>225</v>
      </c>
      <c r="AC216" s="244"/>
      <c r="AD216" s="244" t="s">
        <v>225</v>
      </c>
      <c r="AE216" s="244"/>
      <c r="AF216" s="244" t="s">
        <v>225</v>
      </c>
      <c r="AG216" s="244"/>
      <c r="AH216" s="244" t="s">
        <v>225</v>
      </c>
      <c r="AI216" s="244"/>
      <c r="AJ216" s="244" t="s">
        <v>225</v>
      </c>
      <c r="AK216" s="244"/>
      <c r="AL216" s="244" t="s">
        <v>225</v>
      </c>
      <c r="AM216" s="244"/>
      <c r="AN216" s="244" t="s">
        <v>225</v>
      </c>
      <c r="AO216" s="244"/>
      <c r="AP216" s="244"/>
      <c r="AQ216" s="244"/>
      <c r="AR216" s="244"/>
      <c r="AS216" s="244"/>
      <c r="AT216" s="244"/>
      <c r="AU216" s="244"/>
      <c r="AV216" s="244"/>
      <c r="AW216" s="248" t="s">
        <v>1036</v>
      </c>
    </row>
    <row r="217" spans="1:49" x14ac:dyDescent="0.25">
      <c r="A217" s="233" t="s">
        <v>345</v>
      </c>
      <c r="B217" s="9">
        <v>4</v>
      </c>
      <c r="C217">
        <v>23</v>
      </c>
      <c r="E217" s="9">
        <f t="shared" si="22"/>
        <v>1</v>
      </c>
      <c r="F217" s="9">
        <f t="shared" si="12"/>
        <v>18</v>
      </c>
      <c r="H217" s="244" t="s">
        <v>225</v>
      </c>
      <c r="I217" s="244" t="s">
        <v>225</v>
      </c>
      <c r="J217" s="244" t="s">
        <v>225</v>
      </c>
      <c r="K217" s="244" t="s">
        <v>225</v>
      </c>
      <c r="L217" s="244" t="s">
        <v>225</v>
      </c>
      <c r="M217" s="244" t="s">
        <v>225</v>
      </c>
      <c r="N217" s="244" t="s">
        <v>225</v>
      </c>
      <c r="O217" s="244" t="s">
        <v>225</v>
      </c>
      <c r="P217" s="244" t="s">
        <v>225</v>
      </c>
      <c r="Q217" s="244" t="s">
        <v>225</v>
      </c>
      <c r="R217" s="244" t="s">
        <v>225</v>
      </c>
      <c r="S217" s="244" t="s">
        <v>225</v>
      </c>
      <c r="T217" s="244" t="s">
        <v>225</v>
      </c>
      <c r="U217" s="244"/>
      <c r="V217" s="244" t="s">
        <v>225</v>
      </c>
      <c r="W217" s="244"/>
      <c r="X217" s="244" t="s">
        <v>225</v>
      </c>
      <c r="Y217" s="244"/>
      <c r="Z217" s="244" t="s">
        <v>225</v>
      </c>
      <c r="AA217" s="244"/>
      <c r="AB217" s="244" t="s">
        <v>225</v>
      </c>
      <c r="AC217" s="244"/>
      <c r="AD217" s="244" t="s">
        <v>225</v>
      </c>
      <c r="AE217" s="244"/>
      <c r="AF217" s="244" t="s">
        <v>225</v>
      </c>
      <c r="AG217" s="244"/>
      <c r="AH217" s="244" t="s">
        <v>225</v>
      </c>
      <c r="AI217" s="244"/>
      <c r="AJ217" s="244" t="s">
        <v>225</v>
      </c>
      <c r="AK217" s="244"/>
      <c r="AL217" s="244" t="s">
        <v>225</v>
      </c>
      <c r="AM217" s="244"/>
      <c r="AN217" s="244" t="s">
        <v>225</v>
      </c>
      <c r="AO217" s="244"/>
      <c r="AP217" s="244" t="s">
        <v>225</v>
      </c>
      <c r="AQ217" s="244"/>
      <c r="AR217" s="244" t="s">
        <v>225</v>
      </c>
      <c r="AS217" s="244"/>
      <c r="AT217" s="244"/>
      <c r="AU217" s="244"/>
      <c r="AV217" s="244"/>
      <c r="AW217" s="248" t="s">
        <v>1036</v>
      </c>
    </row>
    <row r="218" spans="1:49" s="9" customFormat="1" x14ac:dyDescent="0.25">
      <c r="A218" s="233" t="s">
        <v>694</v>
      </c>
      <c r="B218" s="9">
        <v>4</v>
      </c>
      <c r="C218" s="9">
        <v>23</v>
      </c>
      <c r="D218" s="9">
        <v>5</v>
      </c>
      <c r="E218" s="9">
        <f t="shared" si="22"/>
        <v>1</v>
      </c>
      <c r="F218" s="9">
        <f t="shared" si="12"/>
        <v>18</v>
      </c>
      <c r="G218" s="263"/>
      <c r="H218" s="244" t="s">
        <v>225</v>
      </c>
      <c r="I218" s="244" t="s">
        <v>225</v>
      </c>
      <c r="J218" s="244"/>
      <c r="K218" s="244" t="s">
        <v>225</v>
      </c>
      <c r="L218" s="244" t="s">
        <v>225</v>
      </c>
      <c r="M218" s="244" t="s">
        <v>225</v>
      </c>
      <c r="N218" s="244" t="s">
        <v>225</v>
      </c>
      <c r="O218" s="244" t="s">
        <v>225</v>
      </c>
      <c r="P218" s="244" t="s">
        <v>225</v>
      </c>
      <c r="Q218" s="244" t="s">
        <v>225</v>
      </c>
      <c r="R218" s="244" t="s">
        <v>225</v>
      </c>
      <c r="S218" s="244" t="s">
        <v>225</v>
      </c>
      <c r="T218" s="244" t="s">
        <v>225</v>
      </c>
      <c r="U218" s="244"/>
      <c r="V218" s="244" t="s">
        <v>225</v>
      </c>
      <c r="W218" s="244"/>
      <c r="X218" s="244" t="s">
        <v>225</v>
      </c>
      <c r="Y218" s="244"/>
      <c r="Z218" s="244" t="s">
        <v>225</v>
      </c>
      <c r="AA218" s="244"/>
      <c r="AB218" s="244" t="s">
        <v>225</v>
      </c>
      <c r="AC218" s="244"/>
      <c r="AD218" s="244" t="s">
        <v>225</v>
      </c>
      <c r="AE218" s="244"/>
      <c r="AF218" s="244" t="s">
        <v>225</v>
      </c>
      <c r="AG218" s="244"/>
      <c r="AH218" s="244" t="s">
        <v>225</v>
      </c>
      <c r="AI218" s="244"/>
      <c r="AJ218" s="244" t="s">
        <v>225</v>
      </c>
      <c r="AK218" s="244"/>
      <c r="AL218" s="244" t="s">
        <v>225</v>
      </c>
      <c r="AM218" s="244"/>
      <c r="AN218" s="244" t="s">
        <v>225</v>
      </c>
      <c r="AO218" s="244"/>
      <c r="AP218" s="244" t="s">
        <v>225</v>
      </c>
      <c r="AQ218" s="244"/>
      <c r="AR218" s="244" t="s">
        <v>225</v>
      </c>
      <c r="AS218" s="244"/>
      <c r="AT218" s="244"/>
      <c r="AU218" s="244"/>
      <c r="AV218" s="244"/>
      <c r="AW218" s="248" t="s">
        <v>1036</v>
      </c>
    </row>
    <row r="219" spans="1:49" s="9" customFormat="1" x14ac:dyDescent="0.25">
      <c r="A219" s="233" t="s">
        <v>695</v>
      </c>
      <c r="B219" s="9">
        <v>4</v>
      </c>
      <c r="C219" s="9">
        <v>23</v>
      </c>
      <c r="D219" s="9">
        <v>6</v>
      </c>
      <c r="E219" s="9">
        <f t="shared" si="22"/>
        <v>1</v>
      </c>
      <c r="F219" s="9">
        <f t="shared" si="12"/>
        <v>18</v>
      </c>
      <c r="G219" s="263"/>
      <c r="H219" s="244" t="s">
        <v>225</v>
      </c>
      <c r="I219" s="244" t="s">
        <v>225</v>
      </c>
      <c r="J219" s="244" t="s">
        <v>225</v>
      </c>
      <c r="K219" s="244" t="s">
        <v>225</v>
      </c>
      <c r="L219" s="244"/>
      <c r="M219" s="244" t="s">
        <v>225</v>
      </c>
      <c r="N219" s="244" t="s">
        <v>225</v>
      </c>
      <c r="O219" s="244" t="s">
        <v>225</v>
      </c>
      <c r="P219" s="244" t="s">
        <v>225</v>
      </c>
      <c r="Q219" s="244" t="s">
        <v>225</v>
      </c>
      <c r="R219" s="244" t="s">
        <v>225</v>
      </c>
      <c r="S219" s="244" t="s">
        <v>225</v>
      </c>
      <c r="T219" s="244" t="s">
        <v>225</v>
      </c>
      <c r="U219" s="244"/>
      <c r="V219" s="244" t="s">
        <v>225</v>
      </c>
      <c r="W219" s="244"/>
      <c r="X219" s="244" t="s">
        <v>225</v>
      </c>
      <c r="Y219" s="244"/>
      <c r="Z219" s="244" t="s">
        <v>225</v>
      </c>
      <c r="AA219" s="244"/>
      <c r="AB219" s="244" t="s">
        <v>225</v>
      </c>
      <c r="AC219" s="244"/>
      <c r="AD219" s="244" t="s">
        <v>225</v>
      </c>
      <c r="AE219" s="244"/>
      <c r="AF219" s="244" t="s">
        <v>225</v>
      </c>
      <c r="AG219" s="244"/>
      <c r="AH219" s="244" t="s">
        <v>225</v>
      </c>
      <c r="AI219" s="244"/>
      <c r="AJ219" s="244" t="s">
        <v>225</v>
      </c>
      <c r="AK219" s="244"/>
      <c r="AL219" s="244" t="s">
        <v>225</v>
      </c>
      <c r="AM219" s="244"/>
      <c r="AN219" s="244" t="s">
        <v>225</v>
      </c>
      <c r="AO219" s="244"/>
      <c r="AP219" s="244" t="s">
        <v>225</v>
      </c>
      <c r="AQ219" s="244"/>
      <c r="AR219" s="244" t="s">
        <v>225</v>
      </c>
      <c r="AS219" s="244"/>
      <c r="AT219" s="244"/>
      <c r="AU219" s="244"/>
      <c r="AV219" s="244"/>
      <c r="AW219" s="248" t="s">
        <v>1036</v>
      </c>
    </row>
    <row r="220" spans="1:49" s="9" customFormat="1" x14ac:dyDescent="0.25">
      <c r="A220" s="233" t="s">
        <v>696</v>
      </c>
      <c r="B220" s="9">
        <v>4</v>
      </c>
      <c r="C220" s="9">
        <v>23</v>
      </c>
      <c r="D220" s="9">
        <v>7</v>
      </c>
      <c r="E220" s="9">
        <f t="shared" si="22"/>
        <v>1</v>
      </c>
      <c r="F220" s="9">
        <f t="shared" ref="F220:F235" si="25">C220-B220-E220</f>
        <v>18</v>
      </c>
      <c r="G220" s="263"/>
      <c r="H220" s="244" t="s">
        <v>225</v>
      </c>
      <c r="I220" s="244" t="s">
        <v>225</v>
      </c>
      <c r="J220" s="244" t="s">
        <v>225</v>
      </c>
      <c r="K220" s="244" t="s">
        <v>225</v>
      </c>
      <c r="L220" s="244" t="s">
        <v>225</v>
      </c>
      <c r="M220" s="244" t="s">
        <v>225</v>
      </c>
      <c r="N220" s="244"/>
      <c r="O220" s="244" t="s">
        <v>225</v>
      </c>
      <c r="P220" s="244" t="s">
        <v>225</v>
      </c>
      <c r="Q220" s="244" t="s">
        <v>225</v>
      </c>
      <c r="R220" s="244" t="s">
        <v>225</v>
      </c>
      <c r="S220" s="244" t="s">
        <v>225</v>
      </c>
      <c r="T220" s="244" t="s">
        <v>225</v>
      </c>
      <c r="U220" s="244"/>
      <c r="V220" s="244" t="s">
        <v>225</v>
      </c>
      <c r="W220" s="244"/>
      <c r="X220" s="244" t="s">
        <v>225</v>
      </c>
      <c r="Y220" s="244"/>
      <c r="Z220" s="244" t="s">
        <v>225</v>
      </c>
      <c r="AA220" s="244"/>
      <c r="AB220" s="244" t="s">
        <v>225</v>
      </c>
      <c r="AC220" s="244"/>
      <c r="AD220" s="244" t="s">
        <v>225</v>
      </c>
      <c r="AE220" s="244"/>
      <c r="AF220" s="244" t="s">
        <v>225</v>
      </c>
      <c r="AG220" s="244"/>
      <c r="AH220" s="244" t="s">
        <v>225</v>
      </c>
      <c r="AI220" s="244"/>
      <c r="AJ220" s="244" t="s">
        <v>225</v>
      </c>
      <c r="AK220" s="244"/>
      <c r="AL220" s="244" t="s">
        <v>225</v>
      </c>
      <c r="AM220" s="244"/>
      <c r="AN220" s="244" t="s">
        <v>225</v>
      </c>
      <c r="AO220" s="244"/>
      <c r="AP220" s="244" t="s">
        <v>225</v>
      </c>
      <c r="AQ220" s="244"/>
      <c r="AR220" s="244" t="s">
        <v>225</v>
      </c>
      <c r="AS220" s="244"/>
      <c r="AT220" s="244"/>
      <c r="AU220" s="244"/>
      <c r="AV220" s="244"/>
      <c r="AW220" s="248" t="s">
        <v>1036</v>
      </c>
    </row>
    <row r="221" spans="1:49" s="9" customFormat="1" x14ac:dyDescent="0.25">
      <c r="A221" s="233" t="s">
        <v>697</v>
      </c>
      <c r="B221" s="9">
        <v>4</v>
      </c>
      <c r="C221" s="9">
        <v>23</v>
      </c>
      <c r="D221" s="9">
        <v>8</v>
      </c>
      <c r="E221" s="9">
        <f t="shared" si="22"/>
        <v>1</v>
      </c>
      <c r="F221" s="9">
        <f t="shared" si="25"/>
        <v>18</v>
      </c>
      <c r="G221" s="263"/>
      <c r="H221" s="244" t="s">
        <v>225</v>
      </c>
      <c r="I221" s="244" t="s">
        <v>225</v>
      </c>
      <c r="J221" s="244" t="s">
        <v>225</v>
      </c>
      <c r="K221" s="244" t="s">
        <v>225</v>
      </c>
      <c r="L221" s="244" t="s">
        <v>225</v>
      </c>
      <c r="M221" s="244" t="s">
        <v>225</v>
      </c>
      <c r="N221" s="244" t="s">
        <v>225</v>
      </c>
      <c r="O221" s="244" t="s">
        <v>225</v>
      </c>
      <c r="P221" s="244"/>
      <c r="Q221" s="244" t="s">
        <v>225</v>
      </c>
      <c r="R221" s="244" t="s">
        <v>225</v>
      </c>
      <c r="S221" s="244" t="s">
        <v>225</v>
      </c>
      <c r="T221" s="244" t="s">
        <v>225</v>
      </c>
      <c r="U221" s="244"/>
      <c r="V221" s="244" t="s">
        <v>225</v>
      </c>
      <c r="W221" s="244"/>
      <c r="X221" s="244" t="s">
        <v>225</v>
      </c>
      <c r="Y221" s="244"/>
      <c r="Z221" s="244" t="s">
        <v>225</v>
      </c>
      <c r="AA221" s="244"/>
      <c r="AB221" s="244" t="s">
        <v>225</v>
      </c>
      <c r="AC221" s="244"/>
      <c r="AD221" s="244" t="s">
        <v>225</v>
      </c>
      <c r="AE221" s="244"/>
      <c r="AF221" s="244" t="s">
        <v>225</v>
      </c>
      <c r="AG221" s="244"/>
      <c r="AH221" s="244" t="s">
        <v>225</v>
      </c>
      <c r="AI221" s="244"/>
      <c r="AJ221" s="244" t="s">
        <v>225</v>
      </c>
      <c r="AK221" s="244"/>
      <c r="AL221" s="244" t="s">
        <v>225</v>
      </c>
      <c r="AM221" s="244"/>
      <c r="AN221" s="244" t="s">
        <v>225</v>
      </c>
      <c r="AO221" s="244"/>
      <c r="AP221" s="244" t="s">
        <v>225</v>
      </c>
      <c r="AQ221" s="244"/>
      <c r="AR221" s="244" t="s">
        <v>225</v>
      </c>
      <c r="AS221" s="244"/>
      <c r="AT221" s="244"/>
      <c r="AU221" s="244"/>
      <c r="AV221" s="244"/>
      <c r="AW221" s="248" t="s">
        <v>1036</v>
      </c>
    </row>
    <row r="222" spans="1:49" s="9" customFormat="1" x14ac:dyDescent="0.25">
      <c r="A222" s="233" t="s">
        <v>698</v>
      </c>
      <c r="B222" s="9">
        <v>4</v>
      </c>
      <c r="C222" s="9">
        <v>23</v>
      </c>
      <c r="D222" s="9">
        <v>9</v>
      </c>
      <c r="E222" s="9">
        <f t="shared" si="22"/>
        <v>1</v>
      </c>
      <c r="F222" s="9">
        <f t="shared" si="25"/>
        <v>18</v>
      </c>
      <c r="G222" s="263"/>
      <c r="H222" s="244" t="s">
        <v>225</v>
      </c>
      <c r="I222" s="244" t="s">
        <v>225</v>
      </c>
      <c r="J222" s="244" t="s">
        <v>225</v>
      </c>
      <c r="K222" s="244" t="s">
        <v>225</v>
      </c>
      <c r="L222" s="244" t="s">
        <v>225</v>
      </c>
      <c r="M222" s="244" t="s">
        <v>225</v>
      </c>
      <c r="N222" s="244" t="s">
        <v>225</v>
      </c>
      <c r="O222" s="244" t="s">
        <v>225</v>
      </c>
      <c r="P222" s="244" t="s">
        <v>225</v>
      </c>
      <c r="Q222" s="244" t="s">
        <v>225</v>
      </c>
      <c r="R222" s="244"/>
      <c r="S222" s="244" t="s">
        <v>225</v>
      </c>
      <c r="T222" s="244" t="s">
        <v>225</v>
      </c>
      <c r="U222" s="244"/>
      <c r="V222" s="244" t="s">
        <v>225</v>
      </c>
      <c r="W222" s="244"/>
      <c r="X222" s="244" t="s">
        <v>225</v>
      </c>
      <c r="Y222" s="244"/>
      <c r="Z222" s="244" t="s">
        <v>225</v>
      </c>
      <c r="AA222" s="244"/>
      <c r="AB222" s="244" t="s">
        <v>225</v>
      </c>
      <c r="AC222" s="244"/>
      <c r="AD222" s="244" t="s">
        <v>225</v>
      </c>
      <c r="AE222" s="244"/>
      <c r="AF222" s="244" t="s">
        <v>225</v>
      </c>
      <c r="AG222" s="244"/>
      <c r="AH222" s="244" t="s">
        <v>225</v>
      </c>
      <c r="AI222" s="244"/>
      <c r="AJ222" s="244" t="s">
        <v>225</v>
      </c>
      <c r="AK222" s="244"/>
      <c r="AL222" s="244" t="s">
        <v>225</v>
      </c>
      <c r="AM222" s="244"/>
      <c r="AN222" s="244" t="s">
        <v>225</v>
      </c>
      <c r="AO222" s="244"/>
      <c r="AP222" s="244" t="s">
        <v>225</v>
      </c>
      <c r="AQ222" s="244"/>
      <c r="AR222" s="244" t="s">
        <v>225</v>
      </c>
      <c r="AS222" s="244"/>
      <c r="AT222" s="244"/>
      <c r="AU222" s="244"/>
      <c r="AV222" s="244"/>
      <c r="AW222" s="248" t="s">
        <v>1036</v>
      </c>
    </row>
    <row r="223" spans="1:49" s="9" customFormat="1" x14ac:dyDescent="0.25">
      <c r="A223" s="233" t="s">
        <v>699</v>
      </c>
      <c r="B223" s="9">
        <v>4</v>
      </c>
      <c r="C223" s="9">
        <v>23</v>
      </c>
      <c r="D223" s="9">
        <v>10</v>
      </c>
      <c r="E223" s="9">
        <f t="shared" si="22"/>
        <v>1</v>
      </c>
      <c r="F223" s="9">
        <f t="shared" si="25"/>
        <v>18</v>
      </c>
      <c r="G223" s="263"/>
      <c r="H223" s="244" t="s">
        <v>225</v>
      </c>
      <c r="I223" s="244" t="s">
        <v>225</v>
      </c>
      <c r="J223" s="244" t="s">
        <v>225</v>
      </c>
      <c r="K223" s="244" t="s">
        <v>225</v>
      </c>
      <c r="L223" s="244" t="s">
        <v>225</v>
      </c>
      <c r="M223" s="244" t="s">
        <v>225</v>
      </c>
      <c r="N223" s="244" t="s">
        <v>225</v>
      </c>
      <c r="O223" s="244" t="s">
        <v>225</v>
      </c>
      <c r="P223" s="244" t="s">
        <v>225</v>
      </c>
      <c r="Q223" s="244" t="s">
        <v>225</v>
      </c>
      <c r="R223" s="244" t="s">
        <v>225</v>
      </c>
      <c r="S223" s="244" t="s">
        <v>225</v>
      </c>
      <c r="T223" s="244"/>
      <c r="U223" s="244"/>
      <c r="V223" s="244" t="s">
        <v>225</v>
      </c>
      <c r="W223" s="244"/>
      <c r="X223" s="244" t="s">
        <v>225</v>
      </c>
      <c r="Y223" s="244"/>
      <c r="Z223" s="244" t="s">
        <v>225</v>
      </c>
      <c r="AA223" s="244"/>
      <c r="AB223" s="244" t="s">
        <v>225</v>
      </c>
      <c r="AC223" s="244"/>
      <c r="AD223" s="244" t="s">
        <v>225</v>
      </c>
      <c r="AE223" s="244"/>
      <c r="AF223" s="244" t="s">
        <v>225</v>
      </c>
      <c r="AG223" s="244"/>
      <c r="AH223" s="244" t="s">
        <v>225</v>
      </c>
      <c r="AI223" s="244"/>
      <c r="AJ223" s="244" t="s">
        <v>225</v>
      </c>
      <c r="AK223" s="244"/>
      <c r="AL223" s="244" t="s">
        <v>225</v>
      </c>
      <c r="AM223" s="244"/>
      <c r="AN223" s="244" t="s">
        <v>225</v>
      </c>
      <c r="AO223" s="244"/>
      <c r="AP223" s="244" t="s">
        <v>225</v>
      </c>
      <c r="AQ223" s="244"/>
      <c r="AR223" s="244" t="s">
        <v>225</v>
      </c>
      <c r="AS223" s="244"/>
      <c r="AT223" s="244"/>
      <c r="AU223" s="244"/>
      <c r="AV223" s="244"/>
      <c r="AW223" s="248" t="s">
        <v>1036</v>
      </c>
    </row>
    <row r="224" spans="1:49" s="9" customFormat="1" x14ac:dyDescent="0.25">
      <c r="A224" s="233" t="s">
        <v>700</v>
      </c>
      <c r="B224" s="9">
        <v>4</v>
      </c>
      <c r="C224" s="9">
        <v>23</v>
      </c>
      <c r="D224" s="9">
        <v>11</v>
      </c>
      <c r="E224" s="9">
        <f t="shared" si="22"/>
        <v>1</v>
      </c>
      <c r="F224" s="9">
        <f t="shared" si="25"/>
        <v>18</v>
      </c>
      <c r="G224" s="263"/>
      <c r="H224" s="244" t="s">
        <v>225</v>
      </c>
      <c r="I224" s="244" t="s">
        <v>225</v>
      </c>
      <c r="J224" s="244" t="s">
        <v>225</v>
      </c>
      <c r="K224" s="244" t="s">
        <v>225</v>
      </c>
      <c r="L224" s="244" t="s">
        <v>225</v>
      </c>
      <c r="M224" s="244" t="s">
        <v>225</v>
      </c>
      <c r="N224" s="244" t="s">
        <v>225</v>
      </c>
      <c r="O224" s="244" t="s">
        <v>225</v>
      </c>
      <c r="P224" s="244" t="s">
        <v>225</v>
      </c>
      <c r="Q224" s="244" t="s">
        <v>225</v>
      </c>
      <c r="R224" s="244" t="s">
        <v>225</v>
      </c>
      <c r="S224" s="244" t="s">
        <v>225</v>
      </c>
      <c r="T224" s="244" t="s">
        <v>225</v>
      </c>
      <c r="U224" s="244"/>
      <c r="V224" s="244"/>
      <c r="W224" s="244"/>
      <c r="X224" s="244" t="s">
        <v>225</v>
      </c>
      <c r="Y224" s="244"/>
      <c r="Z224" s="244" t="s">
        <v>225</v>
      </c>
      <c r="AA224" s="244"/>
      <c r="AB224" s="244" t="s">
        <v>225</v>
      </c>
      <c r="AC224" s="244"/>
      <c r="AD224" s="244" t="s">
        <v>225</v>
      </c>
      <c r="AE224" s="244"/>
      <c r="AF224" s="244" t="s">
        <v>225</v>
      </c>
      <c r="AG224" s="244"/>
      <c r="AH224" s="244" t="s">
        <v>225</v>
      </c>
      <c r="AI224" s="244"/>
      <c r="AJ224" s="244" t="s">
        <v>225</v>
      </c>
      <c r="AK224" s="244"/>
      <c r="AL224" s="244" t="s">
        <v>225</v>
      </c>
      <c r="AM224" s="244"/>
      <c r="AN224" s="244" t="s">
        <v>225</v>
      </c>
      <c r="AO224" s="244"/>
      <c r="AP224" s="244" t="s">
        <v>225</v>
      </c>
      <c r="AQ224" s="244"/>
      <c r="AR224" s="244" t="s">
        <v>225</v>
      </c>
      <c r="AS224" s="244"/>
      <c r="AT224" s="244"/>
      <c r="AU224" s="244"/>
      <c r="AV224" s="244"/>
      <c r="AW224" s="248" t="s">
        <v>1036</v>
      </c>
    </row>
    <row r="225" spans="1:49" s="9" customFormat="1" x14ac:dyDescent="0.25">
      <c r="A225" s="233" t="s">
        <v>701</v>
      </c>
      <c r="B225" s="9">
        <v>4</v>
      </c>
      <c r="C225" s="9">
        <v>23</v>
      </c>
      <c r="D225" s="9">
        <v>12</v>
      </c>
      <c r="E225" s="9">
        <f t="shared" si="22"/>
        <v>1</v>
      </c>
      <c r="F225" s="9">
        <f t="shared" si="25"/>
        <v>18</v>
      </c>
      <c r="G225" s="263"/>
      <c r="H225" s="244" t="s">
        <v>225</v>
      </c>
      <c r="I225" s="244" t="s">
        <v>225</v>
      </c>
      <c r="J225" s="244" t="s">
        <v>225</v>
      </c>
      <c r="K225" s="244" t="s">
        <v>225</v>
      </c>
      <c r="L225" s="244" t="s">
        <v>225</v>
      </c>
      <c r="M225" s="244" t="s">
        <v>225</v>
      </c>
      <c r="N225" s="244" t="s">
        <v>225</v>
      </c>
      <c r="O225" s="244" t="s">
        <v>225</v>
      </c>
      <c r="P225" s="244" t="s">
        <v>225</v>
      </c>
      <c r="Q225" s="244" t="s">
        <v>225</v>
      </c>
      <c r="R225" s="244" t="s">
        <v>225</v>
      </c>
      <c r="S225" s="244" t="s">
        <v>225</v>
      </c>
      <c r="T225" s="244" t="s">
        <v>225</v>
      </c>
      <c r="U225" s="244"/>
      <c r="V225" s="244" t="s">
        <v>225</v>
      </c>
      <c r="W225" s="244"/>
      <c r="X225" s="244"/>
      <c r="Y225" s="244"/>
      <c r="Z225" s="244" t="s">
        <v>225</v>
      </c>
      <c r="AA225" s="244"/>
      <c r="AB225" s="244" t="s">
        <v>225</v>
      </c>
      <c r="AC225" s="244"/>
      <c r="AD225" s="244" t="s">
        <v>225</v>
      </c>
      <c r="AE225" s="244"/>
      <c r="AF225" s="244" t="s">
        <v>225</v>
      </c>
      <c r="AG225" s="244"/>
      <c r="AH225" s="244" t="s">
        <v>225</v>
      </c>
      <c r="AI225" s="244"/>
      <c r="AJ225" s="244" t="s">
        <v>225</v>
      </c>
      <c r="AK225" s="244"/>
      <c r="AL225" s="244" t="s">
        <v>225</v>
      </c>
      <c r="AM225" s="244"/>
      <c r="AN225" s="244" t="s">
        <v>225</v>
      </c>
      <c r="AO225" s="244"/>
      <c r="AP225" s="244" t="s">
        <v>225</v>
      </c>
      <c r="AQ225" s="244"/>
      <c r="AR225" s="244" t="s">
        <v>225</v>
      </c>
      <c r="AS225" s="244"/>
      <c r="AT225" s="244"/>
      <c r="AU225" s="244"/>
      <c r="AV225" s="244"/>
      <c r="AW225" s="248" t="s">
        <v>1036</v>
      </c>
    </row>
    <row r="226" spans="1:49" s="9" customFormat="1" x14ac:dyDescent="0.25">
      <c r="A226" s="233" t="s">
        <v>702</v>
      </c>
      <c r="B226" s="9">
        <v>4</v>
      </c>
      <c r="C226" s="9">
        <v>23</v>
      </c>
      <c r="D226" s="9">
        <v>13</v>
      </c>
      <c r="E226" s="9">
        <f t="shared" si="22"/>
        <v>1</v>
      </c>
      <c r="F226" s="9">
        <f t="shared" si="25"/>
        <v>18</v>
      </c>
      <c r="G226" s="263"/>
      <c r="H226" s="244" t="s">
        <v>225</v>
      </c>
      <c r="I226" s="244" t="s">
        <v>225</v>
      </c>
      <c r="J226" s="244" t="s">
        <v>225</v>
      </c>
      <c r="K226" s="244" t="s">
        <v>225</v>
      </c>
      <c r="L226" s="244" t="s">
        <v>225</v>
      </c>
      <c r="M226" s="244" t="s">
        <v>225</v>
      </c>
      <c r="N226" s="244" t="s">
        <v>225</v>
      </c>
      <c r="O226" s="244" t="s">
        <v>225</v>
      </c>
      <c r="P226" s="244" t="s">
        <v>225</v>
      </c>
      <c r="Q226" s="244" t="s">
        <v>225</v>
      </c>
      <c r="R226" s="244" t="s">
        <v>225</v>
      </c>
      <c r="S226" s="244" t="s">
        <v>225</v>
      </c>
      <c r="T226" s="244" t="s">
        <v>225</v>
      </c>
      <c r="U226" s="244"/>
      <c r="V226" s="244" t="s">
        <v>225</v>
      </c>
      <c r="W226" s="244"/>
      <c r="X226" s="244" t="s">
        <v>225</v>
      </c>
      <c r="Y226" s="244"/>
      <c r="Z226" s="244"/>
      <c r="AA226" s="244"/>
      <c r="AB226" s="244" t="s">
        <v>225</v>
      </c>
      <c r="AC226" s="244"/>
      <c r="AD226" s="244" t="s">
        <v>225</v>
      </c>
      <c r="AE226" s="244"/>
      <c r="AF226" s="244" t="s">
        <v>225</v>
      </c>
      <c r="AG226" s="244"/>
      <c r="AH226" s="244" t="s">
        <v>225</v>
      </c>
      <c r="AI226" s="244"/>
      <c r="AJ226" s="244" t="s">
        <v>225</v>
      </c>
      <c r="AK226" s="244"/>
      <c r="AL226" s="244" t="s">
        <v>225</v>
      </c>
      <c r="AM226" s="244"/>
      <c r="AN226" s="244" t="s">
        <v>225</v>
      </c>
      <c r="AO226" s="244"/>
      <c r="AP226" s="244" t="s">
        <v>225</v>
      </c>
      <c r="AQ226" s="244"/>
      <c r="AR226" s="244" t="s">
        <v>225</v>
      </c>
      <c r="AS226" s="244"/>
      <c r="AT226" s="244"/>
      <c r="AU226" s="244"/>
      <c r="AV226" s="244"/>
      <c r="AW226" s="248" t="s">
        <v>1036</v>
      </c>
    </row>
    <row r="227" spans="1:49" s="9" customFormat="1" x14ac:dyDescent="0.25">
      <c r="A227" s="233" t="s">
        <v>703</v>
      </c>
      <c r="B227" s="9">
        <v>4</v>
      </c>
      <c r="C227" s="9">
        <v>23</v>
      </c>
      <c r="D227" s="9">
        <v>14</v>
      </c>
      <c r="E227" s="9">
        <f t="shared" si="22"/>
        <v>1</v>
      </c>
      <c r="F227" s="9">
        <f t="shared" si="25"/>
        <v>18</v>
      </c>
      <c r="G227" s="263"/>
      <c r="H227" s="244" t="s">
        <v>225</v>
      </c>
      <c r="I227" s="244" t="s">
        <v>225</v>
      </c>
      <c r="J227" s="244" t="s">
        <v>225</v>
      </c>
      <c r="K227" s="244" t="s">
        <v>225</v>
      </c>
      <c r="L227" s="244" t="s">
        <v>225</v>
      </c>
      <c r="M227" s="244" t="s">
        <v>225</v>
      </c>
      <c r="N227" s="244" t="s">
        <v>225</v>
      </c>
      <c r="O227" s="244" t="s">
        <v>225</v>
      </c>
      <c r="P227" s="244" t="s">
        <v>225</v>
      </c>
      <c r="Q227" s="244" t="s">
        <v>225</v>
      </c>
      <c r="R227" s="244" t="s">
        <v>225</v>
      </c>
      <c r="S227" s="244" t="s">
        <v>225</v>
      </c>
      <c r="T227" s="244" t="s">
        <v>225</v>
      </c>
      <c r="U227" s="244"/>
      <c r="V227" s="244" t="s">
        <v>225</v>
      </c>
      <c r="W227" s="244"/>
      <c r="X227" s="244" t="s">
        <v>225</v>
      </c>
      <c r="Y227" s="244"/>
      <c r="Z227" s="244" t="s">
        <v>225</v>
      </c>
      <c r="AA227" s="244"/>
      <c r="AB227" s="244"/>
      <c r="AC227" s="244"/>
      <c r="AD227" s="244" t="s">
        <v>225</v>
      </c>
      <c r="AE227" s="244"/>
      <c r="AF227" s="244" t="s">
        <v>225</v>
      </c>
      <c r="AG227" s="244"/>
      <c r="AH227" s="244" t="s">
        <v>225</v>
      </c>
      <c r="AI227" s="244"/>
      <c r="AJ227" s="244" t="s">
        <v>225</v>
      </c>
      <c r="AK227" s="244"/>
      <c r="AL227" s="244" t="s">
        <v>225</v>
      </c>
      <c r="AM227" s="244"/>
      <c r="AN227" s="244" t="s">
        <v>225</v>
      </c>
      <c r="AO227" s="244"/>
      <c r="AP227" s="244" t="s">
        <v>225</v>
      </c>
      <c r="AQ227" s="244"/>
      <c r="AR227" s="244" t="s">
        <v>225</v>
      </c>
      <c r="AS227" s="244"/>
      <c r="AT227" s="244"/>
      <c r="AU227" s="244"/>
      <c r="AV227" s="244"/>
      <c r="AW227" s="248" t="s">
        <v>1036</v>
      </c>
    </row>
    <row r="228" spans="1:49" s="9" customFormat="1" x14ac:dyDescent="0.25">
      <c r="A228" s="233" t="s">
        <v>704</v>
      </c>
      <c r="B228" s="9">
        <v>4</v>
      </c>
      <c r="C228" s="9">
        <v>23</v>
      </c>
      <c r="D228" s="9">
        <v>15</v>
      </c>
      <c r="E228" s="9">
        <f t="shared" si="22"/>
        <v>1</v>
      </c>
      <c r="F228" s="9">
        <f t="shared" si="25"/>
        <v>18</v>
      </c>
      <c r="G228" s="263"/>
      <c r="H228" s="244" t="s">
        <v>225</v>
      </c>
      <c r="I228" s="244" t="s">
        <v>225</v>
      </c>
      <c r="J228" s="244" t="s">
        <v>225</v>
      </c>
      <c r="K228" s="244" t="s">
        <v>225</v>
      </c>
      <c r="L228" s="244" t="s">
        <v>225</v>
      </c>
      <c r="M228" s="244" t="s">
        <v>225</v>
      </c>
      <c r="N228" s="244" t="s">
        <v>225</v>
      </c>
      <c r="O228" s="244" t="s">
        <v>225</v>
      </c>
      <c r="P228" s="244" t="s">
        <v>225</v>
      </c>
      <c r="Q228" s="244" t="s">
        <v>225</v>
      </c>
      <c r="R228" s="244" t="s">
        <v>225</v>
      </c>
      <c r="S228" s="244" t="s">
        <v>225</v>
      </c>
      <c r="T228" s="244" t="s">
        <v>225</v>
      </c>
      <c r="U228" s="244"/>
      <c r="V228" s="244" t="s">
        <v>225</v>
      </c>
      <c r="W228" s="244"/>
      <c r="X228" s="244" t="s">
        <v>225</v>
      </c>
      <c r="Y228" s="244"/>
      <c r="Z228" s="244" t="s">
        <v>225</v>
      </c>
      <c r="AA228" s="244"/>
      <c r="AB228" s="244" t="s">
        <v>225</v>
      </c>
      <c r="AC228" s="244"/>
      <c r="AD228" s="244"/>
      <c r="AE228" s="244"/>
      <c r="AF228" s="244" t="s">
        <v>225</v>
      </c>
      <c r="AG228" s="244"/>
      <c r="AH228" s="244" t="s">
        <v>225</v>
      </c>
      <c r="AI228" s="244"/>
      <c r="AJ228" s="244" t="s">
        <v>225</v>
      </c>
      <c r="AK228" s="244"/>
      <c r="AL228" s="244" t="s">
        <v>225</v>
      </c>
      <c r="AM228" s="244"/>
      <c r="AN228" s="244" t="s">
        <v>225</v>
      </c>
      <c r="AO228" s="244"/>
      <c r="AP228" s="244" t="s">
        <v>225</v>
      </c>
      <c r="AQ228" s="244"/>
      <c r="AR228" s="244" t="s">
        <v>225</v>
      </c>
      <c r="AS228" s="244"/>
      <c r="AT228" s="244"/>
      <c r="AU228" s="244"/>
      <c r="AV228" s="244"/>
      <c r="AW228" s="248" t="s">
        <v>1036</v>
      </c>
    </row>
    <row r="229" spans="1:49" s="9" customFormat="1" x14ac:dyDescent="0.25">
      <c r="A229" s="233" t="s">
        <v>705</v>
      </c>
      <c r="B229" s="9">
        <v>4</v>
      </c>
      <c r="C229" s="9">
        <v>23</v>
      </c>
      <c r="D229" s="9">
        <v>16</v>
      </c>
      <c r="E229" s="9">
        <f t="shared" si="22"/>
        <v>1</v>
      </c>
      <c r="F229" s="9">
        <f t="shared" si="25"/>
        <v>18</v>
      </c>
      <c r="G229" s="263"/>
      <c r="H229" s="244" t="s">
        <v>225</v>
      </c>
      <c r="I229" s="244" t="s">
        <v>225</v>
      </c>
      <c r="J229" s="244" t="s">
        <v>225</v>
      </c>
      <c r="K229" s="244" t="s">
        <v>225</v>
      </c>
      <c r="L229" s="244" t="s">
        <v>225</v>
      </c>
      <c r="M229" s="244" t="s">
        <v>225</v>
      </c>
      <c r="N229" s="244" t="s">
        <v>225</v>
      </c>
      <c r="O229" s="244" t="s">
        <v>225</v>
      </c>
      <c r="P229" s="244" t="s">
        <v>225</v>
      </c>
      <c r="Q229" s="244" t="s">
        <v>225</v>
      </c>
      <c r="R229" s="244" t="s">
        <v>225</v>
      </c>
      <c r="S229" s="244" t="s">
        <v>225</v>
      </c>
      <c r="T229" s="244" t="s">
        <v>225</v>
      </c>
      <c r="U229" s="244"/>
      <c r="V229" s="244" t="s">
        <v>225</v>
      </c>
      <c r="W229" s="244"/>
      <c r="X229" s="244" t="s">
        <v>225</v>
      </c>
      <c r="Y229" s="244"/>
      <c r="Z229" s="244" t="s">
        <v>225</v>
      </c>
      <c r="AA229" s="244"/>
      <c r="AB229" s="244" t="s">
        <v>225</v>
      </c>
      <c r="AC229" s="244"/>
      <c r="AD229" s="244" t="s">
        <v>225</v>
      </c>
      <c r="AE229" s="244"/>
      <c r="AF229" s="244"/>
      <c r="AG229" s="244"/>
      <c r="AH229" s="244" t="s">
        <v>225</v>
      </c>
      <c r="AI229" s="244"/>
      <c r="AJ229" s="244" t="s">
        <v>225</v>
      </c>
      <c r="AK229" s="244"/>
      <c r="AL229" s="244" t="s">
        <v>225</v>
      </c>
      <c r="AM229" s="244"/>
      <c r="AN229" s="244" t="s">
        <v>225</v>
      </c>
      <c r="AO229" s="244"/>
      <c r="AP229" s="244" t="s">
        <v>225</v>
      </c>
      <c r="AQ229" s="244"/>
      <c r="AR229" s="244" t="s">
        <v>225</v>
      </c>
      <c r="AS229" s="244"/>
      <c r="AT229" s="244"/>
      <c r="AU229" s="244"/>
      <c r="AV229" s="244"/>
      <c r="AW229" s="248" t="s">
        <v>1036</v>
      </c>
    </row>
    <row r="230" spans="1:49" s="9" customFormat="1" x14ac:dyDescent="0.25">
      <c r="A230" s="233" t="s">
        <v>706</v>
      </c>
      <c r="B230" s="9">
        <v>4</v>
      </c>
      <c r="C230" s="9">
        <v>23</v>
      </c>
      <c r="D230" s="9">
        <v>17</v>
      </c>
      <c r="E230" s="9">
        <f t="shared" si="22"/>
        <v>1</v>
      </c>
      <c r="F230" s="9">
        <f t="shared" si="25"/>
        <v>18</v>
      </c>
      <c r="G230" s="263"/>
      <c r="H230" s="244" t="s">
        <v>225</v>
      </c>
      <c r="I230" s="244" t="s">
        <v>225</v>
      </c>
      <c r="J230" s="244" t="s">
        <v>225</v>
      </c>
      <c r="K230" s="244" t="s">
        <v>225</v>
      </c>
      <c r="L230" s="244" t="s">
        <v>225</v>
      </c>
      <c r="M230" s="244" t="s">
        <v>225</v>
      </c>
      <c r="N230" s="244" t="s">
        <v>225</v>
      </c>
      <c r="O230" s="244" t="s">
        <v>225</v>
      </c>
      <c r="P230" s="244" t="s">
        <v>225</v>
      </c>
      <c r="Q230" s="244" t="s">
        <v>225</v>
      </c>
      <c r="R230" s="244" t="s">
        <v>225</v>
      </c>
      <c r="S230" s="244" t="s">
        <v>225</v>
      </c>
      <c r="T230" s="244" t="s">
        <v>225</v>
      </c>
      <c r="U230" s="244"/>
      <c r="V230" s="244" t="s">
        <v>225</v>
      </c>
      <c r="W230" s="244"/>
      <c r="X230" s="244" t="s">
        <v>225</v>
      </c>
      <c r="Y230" s="244"/>
      <c r="Z230" s="244" t="s">
        <v>225</v>
      </c>
      <c r="AA230" s="244"/>
      <c r="AB230" s="244" t="s">
        <v>225</v>
      </c>
      <c r="AC230" s="244"/>
      <c r="AD230" s="244" t="s">
        <v>225</v>
      </c>
      <c r="AE230" s="244"/>
      <c r="AF230" s="244" t="s">
        <v>225</v>
      </c>
      <c r="AG230" s="244"/>
      <c r="AH230" s="244"/>
      <c r="AI230" s="244"/>
      <c r="AJ230" s="244" t="s">
        <v>225</v>
      </c>
      <c r="AK230" s="244"/>
      <c r="AL230" s="244" t="s">
        <v>225</v>
      </c>
      <c r="AM230" s="244"/>
      <c r="AN230" s="244" t="s">
        <v>225</v>
      </c>
      <c r="AO230" s="244"/>
      <c r="AP230" s="244" t="s">
        <v>225</v>
      </c>
      <c r="AQ230" s="244"/>
      <c r="AR230" s="244" t="s">
        <v>225</v>
      </c>
      <c r="AS230" s="244"/>
      <c r="AT230" s="244"/>
      <c r="AU230" s="244"/>
      <c r="AV230" s="244"/>
      <c r="AW230" s="248" t="s">
        <v>1036</v>
      </c>
    </row>
    <row r="231" spans="1:49" s="9" customFormat="1" x14ac:dyDescent="0.25">
      <c r="A231" s="233" t="s">
        <v>707</v>
      </c>
      <c r="B231" s="9">
        <v>4</v>
      </c>
      <c r="C231" s="9">
        <v>23</v>
      </c>
      <c r="D231" s="9">
        <v>18</v>
      </c>
      <c r="E231" s="9">
        <f t="shared" si="22"/>
        <v>1</v>
      </c>
      <c r="F231" s="9">
        <f t="shared" si="25"/>
        <v>18</v>
      </c>
      <c r="G231" s="263"/>
      <c r="H231" s="244" t="s">
        <v>225</v>
      </c>
      <c r="I231" s="244" t="s">
        <v>225</v>
      </c>
      <c r="J231" s="244" t="s">
        <v>225</v>
      </c>
      <c r="K231" s="244" t="s">
        <v>225</v>
      </c>
      <c r="L231" s="244" t="s">
        <v>225</v>
      </c>
      <c r="M231" s="244" t="s">
        <v>225</v>
      </c>
      <c r="N231" s="244" t="s">
        <v>225</v>
      </c>
      <c r="O231" s="244" t="s">
        <v>225</v>
      </c>
      <c r="P231" s="244" t="s">
        <v>225</v>
      </c>
      <c r="Q231" s="244" t="s">
        <v>225</v>
      </c>
      <c r="R231" s="244" t="s">
        <v>225</v>
      </c>
      <c r="S231" s="244" t="s">
        <v>225</v>
      </c>
      <c r="T231" s="244" t="s">
        <v>225</v>
      </c>
      <c r="U231" s="244"/>
      <c r="V231" s="244" t="s">
        <v>225</v>
      </c>
      <c r="W231" s="244"/>
      <c r="X231" s="244" t="s">
        <v>225</v>
      </c>
      <c r="Y231" s="244"/>
      <c r="Z231" s="244" t="s">
        <v>225</v>
      </c>
      <c r="AA231" s="244"/>
      <c r="AB231" s="244" t="s">
        <v>225</v>
      </c>
      <c r="AC231" s="244"/>
      <c r="AD231" s="244" t="s">
        <v>225</v>
      </c>
      <c r="AE231" s="244"/>
      <c r="AF231" s="244" t="s">
        <v>225</v>
      </c>
      <c r="AG231" s="244"/>
      <c r="AH231" s="244" t="s">
        <v>225</v>
      </c>
      <c r="AI231" s="244"/>
      <c r="AJ231" s="244"/>
      <c r="AK231" s="244"/>
      <c r="AL231" s="244" t="s">
        <v>225</v>
      </c>
      <c r="AM231" s="244"/>
      <c r="AN231" s="244" t="s">
        <v>225</v>
      </c>
      <c r="AO231" s="244"/>
      <c r="AP231" s="244" t="s">
        <v>225</v>
      </c>
      <c r="AQ231" s="244"/>
      <c r="AR231" s="244" t="s">
        <v>225</v>
      </c>
      <c r="AS231" s="244"/>
      <c r="AT231" s="244"/>
      <c r="AU231" s="244"/>
      <c r="AV231" s="244"/>
      <c r="AW231" s="248" t="s">
        <v>1036</v>
      </c>
    </row>
    <row r="232" spans="1:49" s="9" customFormat="1" x14ac:dyDescent="0.25">
      <c r="A232" s="233" t="s">
        <v>708</v>
      </c>
      <c r="B232" s="9">
        <v>4</v>
      </c>
      <c r="C232" s="9">
        <v>23</v>
      </c>
      <c r="D232" s="9">
        <v>19</v>
      </c>
      <c r="E232" s="9">
        <f t="shared" si="22"/>
        <v>1</v>
      </c>
      <c r="F232" s="9">
        <f t="shared" si="25"/>
        <v>18</v>
      </c>
      <c r="G232" s="263"/>
      <c r="H232" s="244" t="s">
        <v>225</v>
      </c>
      <c r="I232" s="244" t="s">
        <v>225</v>
      </c>
      <c r="J232" s="244" t="s">
        <v>225</v>
      </c>
      <c r="K232" s="244" t="s">
        <v>225</v>
      </c>
      <c r="L232" s="244" t="s">
        <v>225</v>
      </c>
      <c r="M232" s="244" t="s">
        <v>225</v>
      </c>
      <c r="N232" s="244" t="s">
        <v>225</v>
      </c>
      <c r="O232" s="244" t="s">
        <v>225</v>
      </c>
      <c r="P232" s="244" t="s">
        <v>225</v>
      </c>
      <c r="Q232" s="244" t="s">
        <v>225</v>
      </c>
      <c r="R232" s="244" t="s">
        <v>225</v>
      </c>
      <c r="S232" s="244" t="s">
        <v>225</v>
      </c>
      <c r="T232" s="244" t="s">
        <v>225</v>
      </c>
      <c r="U232" s="244"/>
      <c r="V232" s="244" t="s">
        <v>225</v>
      </c>
      <c r="W232" s="244"/>
      <c r="X232" s="244" t="s">
        <v>225</v>
      </c>
      <c r="Y232" s="244"/>
      <c r="Z232" s="244" t="s">
        <v>225</v>
      </c>
      <c r="AA232" s="244"/>
      <c r="AB232" s="244" t="s">
        <v>225</v>
      </c>
      <c r="AC232" s="244"/>
      <c r="AD232" s="244" t="s">
        <v>225</v>
      </c>
      <c r="AE232" s="244"/>
      <c r="AF232" s="244" t="s">
        <v>225</v>
      </c>
      <c r="AG232" s="244"/>
      <c r="AH232" s="244" t="s">
        <v>225</v>
      </c>
      <c r="AI232" s="244"/>
      <c r="AJ232" s="244" t="s">
        <v>225</v>
      </c>
      <c r="AK232" s="244"/>
      <c r="AL232" s="244"/>
      <c r="AM232" s="244"/>
      <c r="AN232" s="244" t="s">
        <v>225</v>
      </c>
      <c r="AO232" s="244"/>
      <c r="AP232" s="244" t="s">
        <v>225</v>
      </c>
      <c r="AQ232" s="244"/>
      <c r="AR232" s="244" t="s">
        <v>225</v>
      </c>
      <c r="AS232" s="244"/>
      <c r="AT232" s="244"/>
      <c r="AU232" s="244"/>
      <c r="AV232" s="244"/>
      <c r="AW232" s="248" t="s">
        <v>1036</v>
      </c>
    </row>
    <row r="233" spans="1:49" s="9" customFormat="1" x14ac:dyDescent="0.25">
      <c r="A233" s="233" t="s">
        <v>709</v>
      </c>
      <c r="B233" s="9">
        <v>4</v>
      </c>
      <c r="C233" s="9">
        <v>23</v>
      </c>
      <c r="D233" s="9">
        <v>20</v>
      </c>
      <c r="E233" s="9">
        <f t="shared" si="22"/>
        <v>1</v>
      </c>
      <c r="F233" s="9">
        <f t="shared" si="25"/>
        <v>18</v>
      </c>
      <c r="G233" s="263"/>
      <c r="H233" s="244" t="s">
        <v>225</v>
      </c>
      <c r="I233" s="244" t="s">
        <v>225</v>
      </c>
      <c r="J233" s="244" t="s">
        <v>225</v>
      </c>
      <c r="K233" s="244" t="s">
        <v>225</v>
      </c>
      <c r="L233" s="244" t="s">
        <v>225</v>
      </c>
      <c r="M233" s="244" t="s">
        <v>225</v>
      </c>
      <c r="N233" s="244" t="s">
        <v>225</v>
      </c>
      <c r="O233" s="244" t="s">
        <v>225</v>
      </c>
      <c r="P233" s="244" t="s">
        <v>225</v>
      </c>
      <c r="Q233" s="244" t="s">
        <v>225</v>
      </c>
      <c r="R233" s="244" t="s">
        <v>225</v>
      </c>
      <c r="S233" s="244" t="s">
        <v>225</v>
      </c>
      <c r="T233" s="244" t="s">
        <v>225</v>
      </c>
      <c r="U233" s="244"/>
      <c r="V233" s="244" t="s">
        <v>225</v>
      </c>
      <c r="W233" s="244"/>
      <c r="X233" s="244" t="s">
        <v>225</v>
      </c>
      <c r="Y233" s="244"/>
      <c r="Z233" s="244" t="s">
        <v>225</v>
      </c>
      <c r="AA233" s="244"/>
      <c r="AB233" s="244" t="s">
        <v>225</v>
      </c>
      <c r="AC233" s="244"/>
      <c r="AD233" s="244" t="s">
        <v>225</v>
      </c>
      <c r="AE233" s="244"/>
      <c r="AF233" s="244" t="s">
        <v>225</v>
      </c>
      <c r="AG233" s="244"/>
      <c r="AH233" s="244" t="s">
        <v>225</v>
      </c>
      <c r="AI233" s="244"/>
      <c r="AJ233" s="244" t="s">
        <v>225</v>
      </c>
      <c r="AK233" s="244"/>
      <c r="AL233" s="244" t="s">
        <v>225</v>
      </c>
      <c r="AM233" s="244"/>
      <c r="AN233" s="244"/>
      <c r="AO233" s="244"/>
      <c r="AP233" s="244" t="s">
        <v>225</v>
      </c>
      <c r="AQ233" s="244"/>
      <c r="AR233" s="244" t="s">
        <v>225</v>
      </c>
      <c r="AS233" s="244"/>
      <c r="AT233" s="244"/>
      <c r="AU233" s="244"/>
      <c r="AV233" s="244"/>
      <c r="AW233" s="248" t="s">
        <v>1036</v>
      </c>
    </row>
    <row r="234" spans="1:49" s="9" customFormat="1" x14ac:dyDescent="0.25">
      <c r="A234" s="233" t="s">
        <v>710</v>
      </c>
      <c r="B234" s="9">
        <v>4</v>
      </c>
      <c r="C234" s="9">
        <v>23</v>
      </c>
      <c r="D234" s="9">
        <v>21</v>
      </c>
      <c r="E234" s="9">
        <f t="shared" si="22"/>
        <v>1</v>
      </c>
      <c r="F234" s="9">
        <f t="shared" si="25"/>
        <v>18</v>
      </c>
      <c r="G234" s="263"/>
      <c r="H234" s="244" t="s">
        <v>225</v>
      </c>
      <c r="I234" s="244" t="s">
        <v>225</v>
      </c>
      <c r="J234" s="244" t="s">
        <v>225</v>
      </c>
      <c r="K234" s="244" t="s">
        <v>225</v>
      </c>
      <c r="L234" s="244" t="s">
        <v>225</v>
      </c>
      <c r="M234" s="244" t="s">
        <v>225</v>
      </c>
      <c r="N234" s="244" t="s">
        <v>225</v>
      </c>
      <c r="O234" s="244" t="s">
        <v>225</v>
      </c>
      <c r="P234" s="244" t="s">
        <v>225</v>
      </c>
      <c r="Q234" s="244" t="s">
        <v>225</v>
      </c>
      <c r="R234" s="244" t="s">
        <v>225</v>
      </c>
      <c r="S234" s="244" t="s">
        <v>225</v>
      </c>
      <c r="T234" s="244" t="s">
        <v>225</v>
      </c>
      <c r="U234" s="244"/>
      <c r="V234" s="244" t="s">
        <v>225</v>
      </c>
      <c r="W234" s="244"/>
      <c r="X234" s="244" t="s">
        <v>225</v>
      </c>
      <c r="Y234" s="244"/>
      <c r="Z234" s="244" t="s">
        <v>225</v>
      </c>
      <c r="AA234" s="244"/>
      <c r="AB234" s="244" t="s">
        <v>225</v>
      </c>
      <c r="AC234" s="244"/>
      <c r="AD234" s="244" t="s">
        <v>225</v>
      </c>
      <c r="AE234" s="244"/>
      <c r="AF234" s="244" t="s">
        <v>225</v>
      </c>
      <c r="AG234" s="244"/>
      <c r="AH234" s="244" t="s">
        <v>225</v>
      </c>
      <c r="AI234" s="244"/>
      <c r="AJ234" s="244" t="s">
        <v>225</v>
      </c>
      <c r="AK234" s="244"/>
      <c r="AL234" s="244" t="s">
        <v>225</v>
      </c>
      <c r="AM234" s="244"/>
      <c r="AN234" s="244" t="s">
        <v>225</v>
      </c>
      <c r="AO234" s="244"/>
      <c r="AP234" s="244"/>
      <c r="AQ234" s="244"/>
      <c r="AR234" s="244" t="s">
        <v>225</v>
      </c>
      <c r="AS234" s="244"/>
      <c r="AT234" s="244"/>
      <c r="AU234" s="244"/>
      <c r="AV234" s="244"/>
      <c r="AW234" s="248" t="s">
        <v>1036</v>
      </c>
    </row>
    <row r="235" spans="1:49" s="9" customFormat="1" x14ac:dyDescent="0.25">
      <c r="A235" s="233" t="s">
        <v>711</v>
      </c>
      <c r="B235" s="9">
        <v>4</v>
      </c>
      <c r="C235" s="9">
        <v>23</v>
      </c>
      <c r="D235" s="9">
        <v>22</v>
      </c>
      <c r="E235" s="9">
        <f t="shared" si="22"/>
        <v>1</v>
      </c>
      <c r="F235" s="9">
        <f t="shared" si="25"/>
        <v>18</v>
      </c>
      <c r="G235" s="263"/>
      <c r="H235" s="244" t="s">
        <v>225</v>
      </c>
      <c r="I235" s="244" t="s">
        <v>225</v>
      </c>
      <c r="J235" s="244" t="s">
        <v>225</v>
      </c>
      <c r="K235" s="244" t="s">
        <v>225</v>
      </c>
      <c r="L235" s="244" t="s">
        <v>225</v>
      </c>
      <c r="M235" s="244" t="s">
        <v>225</v>
      </c>
      <c r="N235" s="244" t="s">
        <v>225</v>
      </c>
      <c r="O235" s="244" t="s">
        <v>225</v>
      </c>
      <c r="P235" s="244" t="s">
        <v>225</v>
      </c>
      <c r="Q235" s="244" t="s">
        <v>225</v>
      </c>
      <c r="R235" s="244" t="s">
        <v>225</v>
      </c>
      <c r="S235" s="244" t="s">
        <v>225</v>
      </c>
      <c r="T235" s="244" t="s">
        <v>225</v>
      </c>
      <c r="U235" s="244"/>
      <c r="V235" s="244" t="s">
        <v>225</v>
      </c>
      <c r="W235" s="244"/>
      <c r="X235" s="244" t="s">
        <v>225</v>
      </c>
      <c r="Y235" s="244"/>
      <c r="Z235" s="244" t="s">
        <v>225</v>
      </c>
      <c r="AA235" s="244"/>
      <c r="AB235" s="244" t="s">
        <v>225</v>
      </c>
      <c r="AC235" s="244"/>
      <c r="AD235" s="244" t="s">
        <v>225</v>
      </c>
      <c r="AE235" s="244"/>
      <c r="AF235" s="244" t="s">
        <v>225</v>
      </c>
      <c r="AG235" s="244"/>
      <c r="AH235" s="244" t="s">
        <v>225</v>
      </c>
      <c r="AI235" s="244"/>
      <c r="AJ235" s="244" t="s">
        <v>225</v>
      </c>
      <c r="AK235" s="244"/>
      <c r="AL235" s="244" t="s">
        <v>225</v>
      </c>
      <c r="AM235" s="244"/>
      <c r="AN235" s="244" t="s">
        <v>225</v>
      </c>
      <c r="AO235" s="244"/>
      <c r="AP235" s="244" t="s">
        <v>225</v>
      </c>
      <c r="AQ235" s="244"/>
      <c r="AR235" s="244"/>
      <c r="AS235" s="244"/>
      <c r="AT235" s="244"/>
      <c r="AU235" s="244"/>
      <c r="AV235" s="244"/>
      <c r="AW235" s="248" t="s">
        <v>1036</v>
      </c>
    </row>
    <row r="236" spans="1:49" x14ac:dyDescent="0.25">
      <c r="A236" s="233" t="s">
        <v>346</v>
      </c>
      <c r="B236" s="9">
        <v>4</v>
      </c>
      <c r="C236">
        <v>24</v>
      </c>
      <c r="E236" s="9">
        <f t="shared" si="22"/>
        <v>1</v>
      </c>
      <c r="F236" s="9">
        <f t="shared" si="12"/>
        <v>19</v>
      </c>
      <c r="H236" s="244" t="s">
        <v>225</v>
      </c>
      <c r="I236" s="244" t="s">
        <v>225</v>
      </c>
      <c r="J236" s="244" t="s">
        <v>225</v>
      </c>
      <c r="K236" s="244" t="s">
        <v>225</v>
      </c>
      <c r="L236" s="244" t="s">
        <v>225</v>
      </c>
      <c r="M236" s="244" t="s">
        <v>225</v>
      </c>
      <c r="N236" s="244" t="s">
        <v>225</v>
      </c>
      <c r="O236" s="244" t="s">
        <v>225</v>
      </c>
      <c r="P236" s="244" t="s">
        <v>225</v>
      </c>
      <c r="Q236" s="244" t="s">
        <v>225</v>
      </c>
      <c r="R236" s="244" t="s">
        <v>225</v>
      </c>
      <c r="S236" s="244" t="s">
        <v>225</v>
      </c>
      <c r="T236" s="244" t="s">
        <v>225</v>
      </c>
      <c r="U236" s="244"/>
      <c r="V236" s="244" t="s">
        <v>225</v>
      </c>
      <c r="W236" s="244"/>
      <c r="X236" s="244" t="s">
        <v>225</v>
      </c>
      <c r="Y236" s="244"/>
      <c r="Z236" s="244" t="s">
        <v>225</v>
      </c>
      <c r="AA236" s="244"/>
      <c r="AB236" s="244" t="s">
        <v>225</v>
      </c>
      <c r="AC236" s="244"/>
      <c r="AD236" s="244" t="s">
        <v>225</v>
      </c>
      <c r="AE236" s="244"/>
      <c r="AF236" s="244" t="s">
        <v>225</v>
      </c>
      <c r="AG236" s="244"/>
      <c r="AH236" s="244" t="s">
        <v>225</v>
      </c>
      <c r="AI236" s="244"/>
      <c r="AJ236" s="244" t="s">
        <v>225</v>
      </c>
      <c r="AK236" s="244"/>
      <c r="AL236" s="244" t="s">
        <v>225</v>
      </c>
      <c r="AM236" s="244"/>
      <c r="AN236" s="244" t="s">
        <v>225</v>
      </c>
      <c r="AO236" s="244"/>
      <c r="AP236" s="244" t="s">
        <v>225</v>
      </c>
      <c r="AQ236" s="244"/>
      <c r="AR236" s="244" t="s">
        <v>225</v>
      </c>
      <c r="AS236" s="244"/>
      <c r="AT236" s="244" t="s">
        <v>225</v>
      </c>
      <c r="AU236" s="244"/>
      <c r="AV236" s="244"/>
      <c r="AW236" s="248" t="s">
        <v>1036</v>
      </c>
    </row>
    <row r="237" spans="1:49" s="9" customFormat="1" x14ac:dyDescent="0.25">
      <c r="A237" s="233" t="s">
        <v>712</v>
      </c>
      <c r="B237" s="9">
        <v>4</v>
      </c>
      <c r="C237" s="9">
        <v>24</v>
      </c>
      <c r="D237" s="9">
        <v>5</v>
      </c>
      <c r="E237" s="9">
        <f t="shared" si="22"/>
        <v>1</v>
      </c>
      <c r="F237" s="9">
        <f t="shared" si="12"/>
        <v>19</v>
      </c>
      <c r="G237" s="263"/>
      <c r="H237" s="244" t="s">
        <v>225</v>
      </c>
      <c r="I237" s="244" t="s">
        <v>225</v>
      </c>
      <c r="J237" s="244"/>
      <c r="K237" s="244" t="s">
        <v>225</v>
      </c>
      <c r="L237" s="244" t="s">
        <v>225</v>
      </c>
      <c r="M237" s="244" t="s">
        <v>225</v>
      </c>
      <c r="N237" s="244" t="s">
        <v>225</v>
      </c>
      <c r="O237" s="244" t="s">
        <v>225</v>
      </c>
      <c r="P237" s="244" t="s">
        <v>225</v>
      </c>
      <c r="Q237" s="244" t="s">
        <v>225</v>
      </c>
      <c r="R237" s="244" t="s">
        <v>225</v>
      </c>
      <c r="S237" s="244" t="s">
        <v>225</v>
      </c>
      <c r="T237" s="244" t="s">
        <v>225</v>
      </c>
      <c r="U237" s="244"/>
      <c r="V237" s="244" t="s">
        <v>225</v>
      </c>
      <c r="W237" s="244"/>
      <c r="X237" s="244" t="s">
        <v>225</v>
      </c>
      <c r="Y237" s="244"/>
      <c r="Z237" s="244" t="s">
        <v>225</v>
      </c>
      <c r="AA237" s="244"/>
      <c r="AB237" s="244" t="s">
        <v>225</v>
      </c>
      <c r="AC237" s="244"/>
      <c r="AD237" s="244" t="s">
        <v>225</v>
      </c>
      <c r="AE237" s="244"/>
      <c r="AF237" s="244" t="s">
        <v>225</v>
      </c>
      <c r="AG237" s="244"/>
      <c r="AH237" s="244" t="s">
        <v>225</v>
      </c>
      <c r="AI237" s="244"/>
      <c r="AJ237" s="244" t="s">
        <v>225</v>
      </c>
      <c r="AK237" s="244"/>
      <c r="AL237" s="244" t="s">
        <v>225</v>
      </c>
      <c r="AM237" s="244"/>
      <c r="AN237" s="244" t="s">
        <v>225</v>
      </c>
      <c r="AO237" s="244"/>
      <c r="AP237" s="244" t="s">
        <v>225</v>
      </c>
      <c r="AQ237" s="244"/>
      <c r="AR237" s="244" t="s">
        <v>225</v>
      </c>
      <c r="AS237" s="244"/>
      <c r="AT237" s="244" t="s">
        <v>225</v>
      </c>
      <c r="AU237" s="244"/>
      <c r="AV237" s="244"/>
      <c r="AW237" s="248" t="s">
        <v>1036</v>
      </c>
    </row>
    <row r="238" spans="1:49" s="9" customFormat="1" x14ac:dyDescent="0.25">
      <c r="A238" s="233" t="s">
        <v>713</v>
      </c>
      <c r="B238" s="9">
        <v>4</v>
      </c>
      <c r="C238" s="9">
        <v>24</v>
      </c>
      <c r="D238" s="9">
        <v>6</v>
      </c>
      <c r="E238" s="9">
        <f t="shared" si="22"/>
        <v>1</v>
      </c>
      <c r="F238" s="9">
        <f t="shared" si="12"/>
        <v>19</v>
      </c>
      <c r="G238" s="263"/>
      <c r="H238" s="244" t="s">
        <v>225</v>
      </c>
      <c r="I238" s="244" t="s">
        <v>225</v>
      </c>
      <c r="J238" s="244" t="s">
        <v>225</v>
      </c>
      <c r="K238" s="244" t="s">
        <v>225</v>
      </c>
      <c r="L238" s="244"/>
      <c r="M238" s="244" t="s">
        <v>225</v>
      </c>
      <c r="N238" s="244" t="s">
        <v>225</v>
      </c>
      <c r="O238" s="244" t="s">
        <v>225</v>
      </c>
      <c r="P238" s="244" t="s">
        <v>225</v>
      </c>
      <c r="Q238" s="244" t="s">
        <v>225</v>
      </c>
      <c r="R238" s="244" t="s">
        <v>225</v>
      </c>
      <c r="S238" s="244" t="s">
        <v>225</v>
      </c>
      <c r="T238" s="244" t="s">
        <v>225</v>
      </c>
      <c r="U238" s="244"/>
      <c r="V238" s="244" t="s">
        <v>225</v>
      </c>
      <c r="W238" s="244"/>
      <c r="X238" s="244" t="s">
        <v>225</v>
      </c>
      <c r="Y238" s="244"/>
      <c r="Z238" s="244" t="s">
        <v>225</v>
      </c>
      <c r="AA238" s="244"/>
      <c r="AB238" s="244" t="s">
        <v>225</v>
      </c>
      <c r="AC238" s="244"/>
      <c r="AD238" s="244" t="s">
        <v>225</v>
      </c>
      <c r="AE238" s="244"/>
      <c r="AF238" s="244" t="s">
        <v>225</v>
      </c>
      <c r="AG238" s="244"/>
      <c r="AH238" s="244" t="s">
        <v>225</v>
      </c>
      <c r="AI238" s="244"/>
      <c r="AJ238" s="244" t="s">
        <v>225</v>
      </c>
      <c r="AK238" s="244"/>
      <c r="AL238" s="244" t="s">
        <v>225</v>
      </c>
      <c r="AM238" s="244"/>
      <c r="AN238" s="244" t="s">
        <v>225</v>
      </c>
      <c r="AO238" s="244"/>
      <c r="AP238" s="244" t="s">
        <v>225</v>
      </c>
      <c r="AQ238" s="244"/>
      <c r="AR238" s="244" t="s">
        <v>225</v>
      </c>
      <c r="AS238" s="244"/>
      <c r="AT238" s="244" t="s">
        <v>225</v>
      </c>
      <c r="AU238" s="244"/>
      <c r="AV238" s="244"/>
      <c r="AW238" s="248" t="s">
        <v>1036</v>
      </c>
    </row>
    <row r="239" spans="1:49" s="9" customFormat="1" x14ac:dyDescent="0.25">
      <c r="A239" s="233" t="s">
        <v>714</v>
      </c>
      <c r="B239" s="9">
        <v>4</v>
      </c>
      <c r="C239" s="9">
        <v>24</v>
      </c>
      <c r="D239" s="9">
        <v>7</v>
      </c>
      <c r="E239" s="9">
        <f t="shared" si="22"/>
        <v>1</v>
      </c>
      <c r="F239" s="9">
        <f t="shared" ref="F239:F255" si="26">C239-B239-E239</f>
        <v>19</v>
      </c>
      <c r="G239" s="263"/>
      <c r="H239" s="244" t="s">
        <v>225</v>
      </c>
      <c r="I239" s="244" t="s">
        <v>225</v>
      </c>
      <c r="J239" s="244" t="s">
        <v>225</v>
      </c>
      <c r="K239" s="244" t="s">
        <v>225</v>
      </c>
      <c r="L239" s="244" t="s">
        <v>225</v>
      </c>
      <c r="M239" s="244" t="s">
        <v>225</v>
      </c>
      <c r="N239" s="244"/>
      <c r="O239" s="244" t="s">
        <v>225</v>
      </c>
      <c r="P239" s="244" t="s">
        <v>225</v>
      </c>
      <c r="Q239" s="244" t="s">
        <v>225</v>
      </c>
      <c r="R239" s="244" t="s">
        <v>225</v>
      </c>
      <c r="S239" s="244" t="s">
        <v>225</v>
      </c>
      <c r="T239" s="244" t="s">
        <v>225</v>
      </c>
      <c r="U239" s="244"/>
      <c r="V239" s="244" t="s">
        <v>225</v>
      </c>
      <c r="W239" s="244"/>
      <c r="X239" s="244" t="s">
        <v>225</v>
      </c>
      <c r="Y239" s="244"/>
      <c r="Z239" s="244" t="s">
        <v>225</v>
      </c>
      <c r="AA239" s="244"/>
      <c r="AB239" s="244" t="s">
        <v>225</v>
      </c>
      <c r="AC239" s="244"/>
      <c r="AD239" s="244" t="s">
        <v>225</v>
      </c>
      <c r="AE239" s="244"/>
      <c r="AF239" s="244" t="s">
        <v>225</v>
      </c>
      <c r="AG239" s="244"/>
      <c r="AH239" s="244" t="s">
        <v>225</v>
      </c>
      <c r="AI239" s="244"/>
      <c r="AJ239" s="244" t="s">
        <v>225</v>
      </c>
      <c r="AK239" s="244"/>
      <c r="AL239" s="244" t="s">
        <v>225</v>
      </c>
      <c r="AM239" s="244"/>
      <c r="AN239" s="244" t="s">
        <v>225</v>
      </c>
      <c r="AO239" s="244"/>
      <c r="AP239" s="244" t="s">
        <v>225</v>
      </c>
      <c r="AQ239" s="244"/>
      <c r="AR239" s="244" t="s">
        <v>225</v>
      </c>
      <c r="AS239" s="244"/>
      <c r="AT239" s="244" t="s">
        <v>225</v>
      </c>
      <c r="AU239" s="244"/>
      <c r="AV239" s="244"/>
      <c r="AW239" s="248" t="s">
        <v>1036</v>
      </c>
    </row>
    <row r="240" spans="1:49" s="9" customFormat="1" x14ac:dyDescent="0.25">
      <c r="A240" s="233" t="s">
        <v>715</v>
      </c>
      <c r="B240" s="9">
        <v>4</v>
      </c>
      <c r="C240" s="9">
        <v>24</v>
      </c>
      <c r="D240" s="9">
        <v>8</v>
      </c>
      <c r="E240" s="9">
        <f t="shared" si="22"/>
        <v>1</v>
      </c>
      <c r="F240" s="9">
        <f t="shared" si="26"/>
        <v>19</v>
      </c>
      <c r="G240" s="263"/>
      <c r="H240" s="244" t="s">
        <v>225</v>
      </c>
      <c r="I240" s="244" t="s">
        <v>225</v>
      </c>
      <c r="J240" s="244" t="s">
        <v>225</v>
      </c>
      <c r="K240" s="244" t="s">
        <v>225</v>
      </c>
      <c r="L240" s="244" t="s">
        <v>225</v>
      </c>
      <c r="M240" s="244" t="s">
        <v>225</v>
      </c>
      <c r="N240" s="244" t="s">
        <v>225</v>
      </c>
      <c r="O240" s="244" t="s">
        <v>225</v>
      </c>
      <c r="P240" s="244"/>
      <c r="Q240" s="244" t="s">
        <v>225</v>
      </c>
      <c r="R240" s="244" t="s">
        <v>225</v>
      </c>
      <c r="S240" s="244" t="s">
        <v>225</v>
      </c>
      <c r="T240" s="244" t="s">
        <v>225</v>
      </c>
      <c r="U240" s="244"/>
      <c r="V240" s="244" t="s">
        <v>225</v>
      </c>
      <c r="W240" s="244"/>
      <c r="X240" s="244" t="s">
        <v>225</v>
      </c>
      <c r="Y240" s="244"/>
      <c r="Z240" s="244" t="s">
        <v>225</v>
      </c>
      <c r="AA240" s="244"/>
      <c r="AB240" s="244" t="s">
        <v>225</v>
      </c>
      <c r="AC240" s="244"/>
      <c r="AD240" s="244" t="s">
        <v>225</v>
      </c>
      <c r="AE240" s="244"/>
      <c r="AF240" s="244" t="s">
        <v>225</v>
      </c>
      <c r="AG240" s="244"/>
      <c r="AH240" s="244" t="s">
        <v>225</v>
      </c>
      <c r="AI240" s="244"/>
      <c r="AJ240" s="244" t="s">
        <v>225</v>
      </c>
      <c r="AK240" s="244"/>
      <c r="AL240" s="244" t="s">
        <v>225</v>
      </c>
      <c r="AM240" s="244"/>
      <c r="AN240" s="244" t="s">
        <v>225</v>
      </c>
      <c r="AO240" s="244"/>
      <c r="AP240" s="244" t="s">
        <v>225</v>
      </c>
      <c r="AQ240" s="244"/>
      <c r="AR240" s="244" t="s">
        <v>225</v>
      </c>
      <c r="AS240" s="244"/>
      <c r="AT240" s="244" t="s">
        <v>225</v>
      </c>
      <c r="AU240" s="244"/>
      <c r="AV240" s="244"/>
      <c r="AW240" s="248" t="s">
        <v>1036</v>
      </c>
    </row>
    <row r="241" spans="1:49" s="9" customFormat="1" x14ac:dyDescent="0.25">
      <c r="A241" s="233" t="s">
        <v>716</v>
      </c>
      <c r="B241" s="9">
        <v>4</v>
      </c>
      <c r="C241" s="9">
        <v>24</v>
      </c>
      <c r="D241" s="9">
        <v>9</v>
      </c>
      <c r="E241" s="9">
        <f t="shared" si="22"/>
        <v>1</v>
      </c>
      <c r="F241" s="9">
        <f t="shared" si="26"/>
        <v>19</v>
      </c>
      <c r="G241" s="263"/>
      <c r="H241" s="244" t="s">
        <v>225</v>
      </c>
      <c r="I241" s="244" t="s">
        <v>225</v>
      </c>
      <c r="J241" s="244" t="s">
        <v>225</v>
      </c>
      <c r="K241" s="244" t="s">
        <v>225</v>
      </c>
      <c r="L241" s="244" t="s">
        <v>225</v>
      </c>
      <c r="M241" s="244" t="s">
        <v>225</v>
      </c>
      <c r="N241" s="244" t="s">
        <v>225</v>
      </c>
      <c r="O241" s="244" t="s">
        <v>225</v>
      </c>
      <c r="P241" s="244" t="s">
        <v>225</v>
      </c>
      <c r="Q241" s="244" t="s">
        <v>225</v>
      </c>
      <c r="R241" s="244"/>
      <c r="S241" s="244" t="s">
        <v>225</v>
      </c>
      <c r="T241" s="244" t="s">
        <v>225</v>
      </c>
      <c r="U241" s="244"/>
      <c r="V241" s="244" t="s">
        <v>225</v>
      </c>
      <c r="W241" s="244"/>
      <c r="X241" s="244" t="s">
        <v>225</v>
      </c>
      <c r="Y241" s="244"/>
      <c r="Z241" s="244" t="s">
        <v>225</v>
      </c>
      <c r="AA241" s="244"/>
      <c r="AB241" s="244" t="s">
        <v>225</v>
      </c>
      <c r="AC241" s="244"/>
      <c r="AD241" s="244" t="s">
        <v>225</v>
      </c>
      <c r="AE241" s="244"/>
      <c r="AF241" s="244" t="s">
        <v>225</v>
      </c>
      <c r="AG241" s="244"/>
      <c r="AH241" s="244" t="s">
        <v>225</v>
      </c>
      <c r="AI241" s="244"/>
      <c r="AJ241" s="244" t="s">
        <v>225</v>
      </c>
      <c r="AK241" s="244"/>
      <c r="AL241" s="244" t="s">
        <v>225</v>
      </c>
      <c r="AM241" s="244"/>
      <c r="AN241" s="244" t="s">
        <v>225</v>
      </c>
      <c r="AO241" s="244"/>
      <c r="AP241" s="244" t="s">
        <v>225</v>
      </c>
      <c r="AQ241" s="244"/>
      <c r="AR241" s="244" t="s">
        <v>225</v>
      </c>
      <c r="AS241" s="244"/>
      <c r="AT241" s="244" t="s">
        <v>225</v>
      </c>
      <c r="AU241" s="244"/>
      <c r="AV241" s="244"/>
      <c r="AW241" s="248" t="s">
        <v>1036</v>
      </c>
    </row>
    <row r="242" spans="1:49" s="9" customFormat="1" x14ac:dyDescent="0.25">
      <c r="A242" s="233" t="s">
        <v>717</v>
      </c>
      <c r="B242" s="9">
        <v>4</v>
      </c>
      <c r="C242" s="9">
        <v>24</v>
      </c>
      <c r="D242" s="9">
        <v>10</v>
      </c>
      <c r="E242" s="9">
        <f t="shared" si="22"/>
        <v>1</v>
      </c>
      <c r="F242" s="9">
        <f t="shared" si="26"/>
        <v>19</v>
      </c>
      <c r="G242" s="263"/>
      <c r="H242" s="244" t="s">
        <v>225</v>
      </c>
      <c r="I242" s="244" t="s">
        <v>225</v>
      </c>
      <c r="J242" s="244" t="s">
        <v>225</v>
      </c>
      <c r="K242" s="244" t="s">
        <v>225</v>
      </c>
      <c r="L242" s="244" t="s">
        <v>225</v>
      </c>
      <c r="M242" s="244" t="s">
        <v>225</v>
      </c>
      <c r="N242" s="244" t="s">
        <v>225</v>
      </c>
      <c r="O242" s="244" t="s">
        <v>225</v>
      </c>
      <c r="P242" s="244" t="s">
        <v>225</v>
      </c>
      <c r="Q242" s="244" t="s">
        <v>225</v>
      </c>
      <c r="R242" s="244" t="s">
        <v>225</v>
      </c>
      <c r="S242" s="244" t="s">
        <v>225</v>
      </c>
      <c r="T242" s="244"/>
      <c r="U242" s="244"/>
      <c r="V242" s="244" t="s">
        <v>225</v>
      </c>
      <c r="W242" s="244"/>
      <c r="X242" s="244" t="s">
        <v>225</v>
      </c>
      <c r="Y242" s="244"/>
      <c r="Z242" s="244" t="s">
        <v>225</v>
      </c>
      <c r="AA242" s="244"/>
      <c r="AB242" s="244" t="s">
        <v>225</v>
      </c>
      <c r="AC242" s="244"/>
      <c r="AD242" s="244" t="s">
        <v>225</v>
      </c>
      <c r="AE242" s="244"/>
      <c r="AF242" s="244" t="s">
        <v>225</v>
      </c>
      <c r="AG242" s="244"/>
      <c r="AH242" s="244" t="s">
        <v>225</v>
      </c>
      <c r="AI242" s="244"/>
      <c r="AJ242" s="244" t="s">
        <v>225</v>
      </c>
      <c r="AK242" s="244"/>
      <c r="AL242" s="244" t="s">
        <v>225</v>
      </c>
      <c r="AM242" s="244"/>
      <c r="AN242" s="244" t="s">
        <v>225</v>
      </c>
      <c r="AO242" s="244"/>
      <c r="AP242" s="244" t="s">
        <v>225</v>
      </c>
      <c r="AQ242" s="244"/>
      <c r="AR242" s="244" t="s">
        <v>225</v>
      </c>
      <c r="AS242" s="244"/>
      <c r="AT242" s="244" t="s">
        <v>225</v>
      </c>
      <c r="AU242" s="244"/>
      <c r="AV242" s="244"/>
      <c r="AW242" s="248" t="s">
        <v>1036</v>
      </c>
    </row>
    <row r="243" spans="1:49" s="9" customFormat="1" x14ac:dyDescent="0.25">
      <c r="A243" s="233" t="s">
        <v>718</v>
      </c>
      <c r="B243" s="9">
        <v>4</v>
      </c>
      <c r="C243" s="9">
        <v>24</v>
      </c>
      <c r="D243" s="9">
        <v>11</v>
      </c>
      <c r="E243" s="9">
        <f t="shared" si="22"/>
        <v>1</v>
      </c>
      <c r="F243" s="9">
        <f t="shared" si="26"/>
        <v>19</v>
      </c>
      <c r="G243" s="263"/>
      <c r="H243" s="244" t="s">
        <v>225</v>
      </c>
      <c r="I243" s="244" t="s">
        <v>225</v>
      </c>
      <c r="J243" s="244" t="s">
        <v>225</v>
      </c>
      <c r="K243" s="244" t="s">
        <v>225</v>
      </c>
      <c r="L243" s="244" t="s">
        <v>225</v>
      </c>
      <c r="M243" s="244" t="s">
        <v>225</v>
      </c>
      <c r="N243" s="244" t="s">
        <v>225</v>
      </c>
      <c r="O243" s="244" t="s">
        <v>225</v>
      </c>
      <c r="P243" s="244" t="s">
        <v>225</v>
      </c>
      <c r="Q243" s="244" t="s">
        <v>225</v>
      </c>
      <c r="R243" s="244" t="s">
        <v>225</v>
      </c>
      <c r="S243" s="244" t="s">
        <v>225</v>
      </c>
      <c r="T243" s="244" t="s">
        <v>225</v>
      </c>
      <c r="U243" s="244"/>
      <c r="V243" s="244"/>
      <c r="W243" s="244"/>
      <c r="X243" s="244" t="s">
        <v>225</v>
      </c>
      <c r="Y243" s="244"/>
      <c r="Z243" s="244" t="s">
        <v>225</v>
      </c>
      <c r="AA243" s="244"/>
      <c r="AB243" s="244" t="s">
        <v>225</v>
      </c>
      <c r="AC243" s="244"/>
      <c r="AD243" s="244" t="s">
        <v>225</v>
      </c>
      <c r="AE243" s="244"/>
      <c r="AF243" s="244" t="s">
        <v>225</v>
      </c>
      <c r="AG243" s="244"/>
      <c r="AH243" s="244" t="s">
        <v>225</v>
      </c>
      <c r="AI243" s="244"/>
      <c r="AJ243" s="244" t="s">
        <v>225</v>
      </c>
      <c r="AK243" s="244"/>
      <c r="AL243" s="244" t="s">
        <v>225</v>
      </c>
      <c r="AM243" s="244"/>
      <c r="AN243" s="244" t="s">
        <v>225</v>
      </c>
      <c r="AO243" s="244"/>
      <c r="AP243" s="244" t="s">
        <v>225</v>
      </c>
      <c r="AQ243" s="244"/>
      <c r="AR243" s="244" t="s">
        <v>225</v>
      </c>
      <c r="AS243" s="244"/>
      <c r="AT243" s="244" t="s">
        <v>225</v>
      </c>
      <c r="AU243" s="244"/>
      <c r="AV243" s="244"/>
      <c r="AW243" s="248" t="s">
        <v>1036</v>
      </c>
    </row>
    <row r="244" spans="1:49" s="9" customFormat="1" x14ac:dyDescent="0.25">
      <c r="A244" s="233" t="s">
        <v>719</v>
      </c>
      <c r="B244" s="9">
        <v>4</v>
      </c>
      <c r="C244" s="9">
        <v>24</v>
      </c>
      <c r="D244" s="9">
        <v>12</v>
      </c>
      <c r="E244" s="9">
        <f t="shared" si="22"/>
        <v>1</v>
      </c>
      <c r="F244" s="9">
        <f t="shared" si="26"/>
        <v>19</v>
      </c>
      <c r="G244" s="263"/>
      <c r="H244" s="244" t="s">
        <v>225</v>
      </c>
      <c r="I244" s="244" t="s">
        <v>225</v>
      </c>
      <c r="J244" s="244" t="s">
        <v>225</v>
      </c>
      <c r="K244" s="244" t="s">
        <v>225</v>
      </c>
      <c r="L244" s="244" t="s">
        <v>225</v>
      </c>
      <c r="M244" s="244" t="s">
        <v>225</v>
      </c>
      <c r="N244" s="244" t="s">
        <v>225</v>
      </c>
      <c r="O244" s="244" t="s">
        <v>225</v>
      </c>
      <c r="P244" s="244" t="s">
        <v>225</v>
      </c>
      <c r="Q244" s="244" t="s">
        <v>225</v>
      </c>
      <c r="R244" s="244" t="s">
        <v>225</v>
      </c>
      <c r="S244" s="244" t="s">
        <v>225</v>
      </c>
      <c r="T244" s="244" t="s">
        <v>225</v>
      </c>
      <c r="U244" s="244"/>
      <c r="V244" s="244" t="s">
        <v>225</v>
      </c>
      <c r="W244" s="244"/>
      <c r="X244" s="244"/>
      <c r="Y244" s="244"/>
      <c r="Z244" s="244" t="s">
        <v>225</v>
      </c>
      <c r="AA244" s="244"/>
      <c r="AB244" s="244" t="s">
        <v>225</v>
      </c>
      <c r="AC244" s="244"/>
      <c r="AD244" s="244" t="s">
        <v>225</v>
      </c>
      <c r="AE244" s="244"/>
      <c r="AF244" s="244" t="s">
        <v>225</v>
      </c>
      <c r="AG244" s="244"/>
      <c r="AH244" s="244" t="s">
        <v>225</v>
      </c>
      <c r="AI244" s="244"/>
      <c r="AJ244" s="244" t="s">
        <v>225</v>
      </c>
      <c r="AK244" s="244"/>
      <c r="AL244" s="244" t="s">
        <v>225</v>
      </c>
      <c r="AM244" s="244"/>
      <c r="AN244" s="244" t="s">
        <v>225</v>
      </c>
      <c r="AO244" s="244"/>
      <c r="AP244" s="244" t="s">
        <v>225</v>
      </c>
      <c r="AQ244" s="244"/>
      <c r="AR244" s="244" t="s">
        <v>225</v>
      </c>
      <c r="AS244" s="244"/>
      <c r="AT244" s="244" t="s">
        <v>225</v>
      </c>
      <c r="AU244" s="244"/>
      <c r="AV244" s="244"/>
      <c r="AW244" s="248" t="s">
        <v>1036</v>
      </c>
    </row>
    <row r="245" spans="1:49" s="9" customFormat="1" x14ac:dyDescent="0.25">
      <c r="A245" s="233" t="s">
        <v>720</v>
      </c>
      <c r="B245" s="9">
        <v>4</v>
      </c>
      <c r="C245" s="9">
        <v>24</v>
      </c>
      <c r="D245" s="9">
        <v>13</v>
      </c>
      <c r="E245" s="9">
        <f t="shared" si="22"/>
        <v>1</v>
      </c>
      <c r="F245" s="9">
        <f t="shared" si="26"/>
        <v>19</v>
      </c>
      <c r="G245" s="263"/>
      <c r="H245" s="244" t="s">
        <v>225</v>
      </c>
      <c r="I245" s="244" t="s">
        <v>225</v>
      </c>
      <c r="J245" s="244" t="s">
        <v>225</v>
      </c>
      <c r="K245" s="244" t="s">
        <v>225</v>
      </c>
      <c r="L245" s="244" t="s">
        <v>225</v>
      </c>
      <c r="M245" s="244" t="s">
        <v>225</v>
      </c>
      <c r="N245" s="244" t="s">
        <v>225</v>
      </c>
      <c r="O245" s="244" t="s">
        <v>225</v>
      </c>
      <c r="P245" s="244" t="s">
        <v>225</v>
      </c>
      <c r="Q245" s="244" t="s">
        <v>225</v>
      </c>
      <c r="R245" s="244" t="s">
        <v>225</v>
      </c>
      <c r="S245" s="244" t="s">
        <v>225</v>
      </c>
      <c r="T245" s="244" t="s">
        <v>225</v>
      </c>
      <c r="U245" s="244"/>
      <c r="V245" s="244" t="s">
        <v>225</v>
      </c>
      <c r="W245" s="244"/>
      <c r="X245" s="244" t="s">
        <v>225</v>
      </c>
      <c r="Y245" s="244"/>
      <c r="Z245" s="244"/>
      <c r="AA245" s="244"/>
      <c r="AB245" s="244" t="s">
        <v>225</v>
      </c>
      <c r="AC245" s="244"/>
      <c r="AD245" s="244" t="s">
        <v>225</v>
      </c>
      <c r="AE245" s="244"/>
      <c r="AF245" s="244" t="s">
        <v>225</v>
      </c>
      <c r="AG245" s="244"/>
      <c r="AH245" s="244" t="s">
        <v>225</v>
      </c>
      <c r="AI245" s="244"/>
      <c r="AJ245" s="244" t="s">
        <v>225</v>
      </c>
      <c r="AK245" s="244"/>
      <c r="AL245" s="244" t="s">
        <v>225</v>
      </c>
      <c r="AM245" s="244"/>
      <c r="AN245" s="244" t="s">
        <v>225</v>
      </c>
      <c r="AO245" s="244"/>
      <c r="AP245" s="244" t="s">
        <v>225</v>
      </c>
      <c r="AQ245" s="244"/>
      <c r="AR245" s="244" t="s">
        <v>225</v>
      </c>
      <c r="AS245" s="244"/>
      <c r="AT245" s="244" t="s">
        <v>225</v>
      </c>
      <c r="AU245" s="244"/>
      <c r="AV245" s="244"/>
      <c r="AW245" s="248" t="s">
        <v>1036</v>
      </c>
    </row>
    <row r="246" spans="1:49" s="9" customFormat="1" x14ac:dyDescent="0.25">
      <c r="A246" s="233" t="s">
        <v>721</v>
      </c>
      <c r="B246" s="9">
        <v>4</v>
      </c>
      <c r="C246" s="9">
        <v>24</v>
      </c>
      <c r="D246" s="9">
        <v>14</v>
      </c>
      <c r="E246" s="9">
        <f t="shared" si="22"/>
        <v>1</v>
      </c>
      <c r="F246" s="9">
        <f t="shared" si="26"/>
        <v>19</v>
      </c>
      <c r="G246" s="263"/>
      <c r="H246" s="244" t="s">
        <v>225</v>
      </c>
      <c r="I246" s="244" t="s">
        <v>225</v>
      </c>
      <c r="J246" s="244" t="s">
        <v>225</v>
      </c>
      <c r="K246" s="244" t="s">
        <v>225</v>
      </c>
      <c r="L246" s="244" t="s">
        <v>225</v>
      </c>
      <c r="M246" s="244" t="s">
        <v>225</v>
      </c>
      <c r="N246" s="244" t="s">
        <v>225</v>
      </c>
      <c r="O246" s="244" t="s">
        <v>225</v>
      </c>
      <c r="P246" s="244" t="s">
        <v>225</v>
      </c>
      <c r="Q246" s="244" t="s">
        <v>225</v>
      </c>
      <c r="R246" s="244" t="s">
        <v>225</v>
      </c>
      <c r="S246" s="244" t="s">
        <v>225</v>
      </c>
      <c r="T246" s="244" t="s">
        <v>225</v>
      </c>
      <c r="U246" s="244"/>
      <c r="V246" s="244" t="s">
        <v>225</v>
      </c>
      <c r="W246" s="244"/>
      <c r="X246" s="244" t="s">
        <v>225</v>
      </c>
      <c r="Y246" s="244"/>
      <c r="Z246" s="244" t="s">
        <v>225</v>
      </c>
      <c r="AA246" s="244"/>
      <c r="AB246" s="244"/>
      <c r="AC246" s="244"/>
      <c r="AD246" s="244" t="s">
        <v>225</v>
      </c>
      <c r="AE246" s="244"/>
      <c r="AF246" s="244" t="s">
        <v>225</v>
      </c>
      <c r="AG246" s="244"/>
      <c r="AH246" s="244" t="s">
        <v>225</v>
      </c>
      <c r="AI246" s="244"/>
      <c r="AJ246" s="244" t="s">
        <v>225</v>
      </c>
      <c r="AK246" s="244"/>
      <c r="AL246" s="244" t="s">
        <v>225</v>
      </c>
      <c r="AM246" s="244"/>
      <c r="AN246" s="244" t="s">
        <v>225</v>
      </c>
      <c r="AO246" s="244"/>
      <c r="AP246" s="244" t="s">
        <v>225</v>
      </c>
      <c r="AQ246" s="244"/>
      <c r="AR246" s="244" t="s">
        <v>225</v>
      </c>
      <c r="AS246" s="244"/>
      <c r="AT246" s="244" t="s">
        <v>225</v>
      </c>
      <c r="AU246" s="244"/>
      <c r="AV246" s="244"/>
      <c r="AW246" s="248" t="s">
        <v>1036</v>
      </c>
    </row>
    <row r="247" spans="1:49" s="9" customFormat="1" x14ac:dyDescent="0.25">
      <c r="A247" s="233" t="s">
        <v>722</v>
      </c>
      <c r="B247" s="9">
        <v>4</v>
      </c>
      <c r="C247" s="9">
        <v>24</v>
      </c>
      <c r="D247" s="9">
        <v>15</v>
      </c>
      <c r="E247" s="9">
        <f t="shared" si="22"/>
        <v>1</v>
      </c>
      <c r="F247" s="9">
        <f t="shared" si="26"/>
        <v>19</v>
      </c>
      <c r="G247" s="263"/>
      <c r="H247" s="244" t="s">
        <v>225</v>
      </c>
      <c r="I247" s="244" t="s">
        <v>225</v>
      </c>
      <c r="J247" s="244" t="s">
        <v>225</v>
      </c>
      <c r="K247" s="244" t="s">
        <v>225</v>
      </c>
      <c r="L247" s="244" t="s">
        <v>225</v>
      </c>
      <c r="M247" s="244" t="s">
        <v>225</v>
      </c>
      <c r="N247" s="244" t="s">
        <v>225</v>
      </c>
      <c r="O247" s="244" t="s">
        <v>225</v>
      </c>
      <c r="P247" s="244" t="s">
        <v>225</v>
      </c>
      <c r="Q247" s="244" t="s">
        <v>225</v>
      </c>
      <c r="R247" s="244" t="s">
        <v>225</v>
      </c>
      <c r="S247" s="244" t="s">
        <v>225</v>
      </c>
      <c r="T247" s="244" t="s">
        <v>225</v>
      </c>
      <c r="U247" s="244"/>
      <c r="V247" s="244" t="s">
        <v>225</v>
      </c>
      <c r="W247" s="244"/>
      <c r="X247" s="244" t="s">
        <v>225</v>
      </c>
      <c r="Y247" s="244"/>
      <c r="Z247" s="244" t="s">
        <v>225</v>
      </c>
      <c r="AA247" s="244"/>
      <c r="AB247" s="244" t="s">
        <v>225</v>
      </c>
      <c r="AC247" s="244"/>
      <c r="AD247" s="244"/>
      <c r="AE247" s="244"/>
      <c r="AF247" s="244" t="s">
        <v>225</v>
      </c>
      <c r="AG247" s="244"/>
      <c r="AH247" s="244" t="s">
        <v>225</v>
      </c>
      <c r="AI247" s="244"/>
      <c r="AJ247" s="244" t="s">
        <v>225</v>
      </c>
      <c r="AK247" s="244"/>
      <c r="AL247" s="244" t="s">
        <v>225</v>
      </c>
      <c r="AM247" s="244"/>
      <c r="AN247" s="244" t="s">
        <v>225</v>
      </c>
      <c r="AO247" s="244"/>
      <c r="AP247" s="244" t="s">
        <v>225</v>
      </c>
      <c r="AQ247" s="244"/>
      <c r="AR247" s="244" t="s">
        <v>225</v>
      </c>
      <c r="AS247" s="244"/>
      <c r="AT247" s="244" t="s">
        <v>225</v>
      </c>
      <c r="AU247" s="244"/>
      <c r="AV247" s="244"/>
      <c r="AW247" s="248" t="s">
        <v>1036</v>
      </c>
    </row>
    <row r="248" spans="1:49" s="9" customFormat="1" x14ac:dyDescent="0.25">
      <c r="A248" s="233" t="s">
        <v>723</v>
      </c>
      <c r="B248" s="9">
        <v>4</v>
      </c>
      <c r="C248" s="9">
        <v>24</v>
      </c>
      <c r="D248" s="9">
        <v>16</v>
      </c>
      <c r="E248" s="9">
        <f t="shared" si="22"/>
        <v>1</v>
      </c>
      <c r="F248" s="9">
        <f t="shared" si="26"/>
        <v>19</v>
      </c>
      <c r="G248" s="263"/>
      <c r="H248" s="244" t="s">
        <v>225</v>
      </c>
      <c r="I248" s="244" t="s">
        <v>225</v>
      </c>
      <c r="J248" s="244" t="s">
        <v>225</v>
      </c>
      <c r="K248" s="244" t="s">
        <v>225</v>
      </c>
      <c r="L248" s="244" t="s">
        <v>225</v>
      </c>
      <c r="M248" s="244" t="s">
        <v>225</v>
      </c>
      <c r="N248" s="244" t="s">
        <v>225</v>
      </c>
      <c r="O248" s="244" t="s">
        <v>225</v>
      </c>
      <c r="P248" s="244" t="s">
        <v>225</v>
      </c>
      <c r="Q248" s="244" t="s">
        <v>225</v>
      </c>
      <c r="R248" s="244" t="s">
        <v>225</v>
      </c>
      <c r="S248" s="244" t="s">
        <v>225</v>
      </c>
      <c r="T248" s="244" t="s">
        <v>225</v>
      </c>
      <c r="U248" s="244"/>
      <c r="V248" s="244" t="s">
        <v>225</v>
      </c>
      <c r="W248" s="244"/>
      <c r="X248" s="244" t="s">
        <v>225</v>
      </c>
      <c r="Y248" s="244"/>
      <c r="Z248" s="244" t="s">
        <v>225</v>
      </c>
      <c r="AA248" s="244"/>
      <c r="AB248" s="244" t="s">
        <v>225</v>
      </c>
      <c r="AC248" s="244"/>
      <c r="AD248" s="244" t="s">
        <v>225</v>
      </c>
      <c r="AE248" s="244"/>
      <c r="AF248" s="244"/>
      <c r="AG248" s="244"/>
      <c r="AH248" s="244" t="s">
        <v>225</v>
      </c>
      <c r="AI248" s="244"/>
      <c r="AJ248" s="244" t="s">
        <v>225</v>
      </c>
      <c r="AK248" s="244"/>
      <c r="AL248" s="244" t="s">
        <v>225</v>
      </c>
      <c r="AM248" s="244"/>
      <c r="AN248" s="244" t="s">
        <v>225</v>
      </c>
      <c r="AO248" s="244"/>
      <c r="AP248" s="244" t="s">
        <v>225</v>
      </c>
      <c r="AQ248" s="244"/>
      <c r="AR248" s="244" t="s">
        <v>225</v>
      </c>
      <c r="AS248" s="244"/>
      <c r="AT248" s="244" t="s">
        <v>225</v>
      </c>
      <c r="AU248" s="244"/>
      <c r="AV248" s="244"/>
      <c r="AW248" s="248" t="s">
        <v>1036</v>
      </c>
    </row>
    <row r="249" spans="1:49" s="9" customFormat="1" x14ac:dyDescent="0.25">
      <c r="A249" s="233" t="s">
        <v>724</v>
      </c>
      <c r="B249" s="9">
        <v>4</v>
      </c>
      <c r="C249" s="9">
        <v>24</v>
      </c>
      <c r="D249" s="9">
        <v>17</v>
      </c>
      <c r="E249" s="9">
        <f t="shared" ref="E249:E312" si="27">IF((C249-B249)&gt;=9,1,IF((C249-B249)&gt;=7,0.5,IF((C249-B249)&gt;=5.5,0.25,0)))</f>
        <v>1</v>
      </c>
      <c r="F249" s="9">
        <f t="shared" si="26"/>
        <v>19</v>
      </c>
      <c r="G249" s="263"/>
      <c r="H249" s="244" t="s">
        <v>225</v>
      </c>
      <c r="I249" s="244" t="s">
        <v>225</v>
      </c>
      <c r="J249" s="244" t="s">
        <v>225</v>
      </c>
      <c r="K249" s="244" t="s">
        <v>225</v>
      </c>
      <c r="L249" s="244" t="s">
        <v>225</v>
      </c>
      <c r="M249" s="244" t="s">
        <v>225</v>
      </c>
      <c r="N249" s="244" t="s">
        <v>225</v>
      </c>
      <c r="O249" s="244" t="s">
        <v>225</v>
      </c>
      <c r="P249" s="244" t="s">
        <v>225</v>
      </c>
      <c r="Q249" s="244" t="s">
        <v>225</v>
      </c>
      <c r="R249" s="244" t="s">
        <v>225</v>
      </c>
      <c r="S249" s="244" t="s">
        <v>225</v>
      </c>
      <c r="T249" s="244" t="s">
        <v>225</v>
      </c>
      <c r="U249" s="244"/>
      <c r="V249" s="244" t="s">
        <v>225</v>
      </c>
      <c r="W249" s="244"/>
      <c r="X249" s="244" t="s">
        <v>225</v>
      </c>
      <c r="Y249" s="244"/>
      <c r="Z249" s="244" t="s">
        <v>225</v>
      </c>
      <c r="AA249" s="244"/>
      <c r="AB249" s="244" t="s">
        <v>225</v>
      </c>
      <c r="AC249" s="244"/>
      <c r="AD249" s="244" t="s">
        <v>225</v>
      </c>
      <c r="AE249" s="244"/>
      <c r="AF249" s="244" t="s">
        <v>225</v>
      </c>
      <c r="AG249" s="244"/>
      <c r="AH249" s="244"/>
      <c r="AI249" s="244"/>
      <c r="AJ249" s="244" t="s">
        <v>225</v>
      </c>
      <c r="AK249" s="244"/>
      <c r="AL249" s="244" t="s">
        <v>225</v>
      </c>
      <c r="AM249" s="244"/>
      <c r="AN249" s="244" t="s">
        <v>225</v>
      </c>
      <c r="AO249" s="244"/>
      <c r="AP249" s="244" t="s">
        <v>225</v>
      </c>
      <c r="AQ249" s="244"/>
      <c r="AR249" s="244" t="s">
        <v>225</v>
      </c>
      <c r="AS249" s="244"/>
      <c r="AT249" s="244" t="s">
        <v>225</v>
      </c>
      <c r="AU249" s="244"/>
      <c r="AV249" s="244"/>
      <c r="AW249" s="248" t="s">
        <v>1036</v>
      </c>
    </row>
    <row r="250" spans="1:49" s="9" customFormat="1" x14ac:dyDescent="0.25">
      <c r="A250" s="233" t="s">
        <v>725</v>
      </c>
      <c r="B250" s="9">
        <v>4</v>
      </c>
      <c r="C250" s="9">
        <v>24</v>
      </c>
      <c r="D250" s="9">
        <v>18</v>
      </c>
      <c r="E250" s="9">
        <f t="shared" si="27"/>
        <v>1</v>
      </c>
      <c r="F250" s="9">
        <f t="shared" si="26"/>
        <v>19</v>
      </c>
      <c r="G250" s="263"/>
      <c r="H250" s="244" t="s">
        <v>225</v>
      </c>
      <c r="I250" s="244" t="s">
        <v>225</v>
      </c>
      <c r="J250" s="244" t="s">
        <v>225</v>
      </c>
      <c r="K250" s="244" t="s">
        <v>225</v>
      </c>
      <c r="L250" s="244" t="s">
        <v>225</v>
      </c>
      <c r="M250" s="244" t="s">
        <v>225</v>
      </c>
      <c r="N250" s="244" t="s">
        <v>225</v>
      </c>
      <c r="O250" s="244" t="s">
        <v>225</v>
      </c>
      <c r="P250" s="244" t="s">
        <v>225</v>
      </c>
      <c r="Q250" s="244" t="s">
        <v>225</v>
      </c>
      <c r="R250" s="244" t="s">
        <v>225</v>
      </c>
      <c r="S250" s="244" t="s">
        <v>225</v>
      </c>
      <c r="T250" s="244" t="s">
        <v>225</v>
      </c>
      <c r="U250" s="244"/>
      <c r="V250" s="244" t="s">
        <v>225</v>
      </c>
      <c r="W250" s="244"/>
      <c r="X250" s="244" t="s">
        <v>225</v>
      </c>
      <c r="Y250" s="244"/>
      <c r="Z250" s="244" t="s">
        <v>225</v>
      </c>
      <c r="AA250" s="244"/>
      <c r="AB250" s="244" t="s">
        <v>225</v>
      </c>
      <c r="AC250" s="244"/>
      <c r="AD250" s="244" t="s">
        <v>225</v>
      </c>
      <c r="AE250" s="244"/>
      <c r="AF250" s="244" t="s">
        <v>225</v>
      </c>
      <c r="AG250" s="244"/>
      <c r="AH250" s="244" t="s">
        <v>225</v>
      </c>
      <c r="AI250" s="244"/>
      <c r="AJ250" s="244"/>
      <c r="AK250" s="244"/>
      <c r="AL250" s="244" t="s">
        <v>225</v>
      </c>
      <c r="AM250" s="244"/>
      <c r="AN250" s="244" t="s">
        <v>225</v>
      </c>
      <c r="AO250" s="244"/>
      <c r="AP250" s="244" t="s">
        <v>225</v>
      </c>
      <c r="AQ250" s="244"/>
      <c r="AR250" s="244" t="s">
        <v>225</v>
      </c>
      <c r="AS250" s="244"/>
      <c r="AT250" s="244" t="s">
        <v>225</v>
      </c>
      <c r="AU250" s="244"/>
      <c r="AV250" s="244"/>
      <c r="AW250" s="248" t="s">
        <v>1036</v>
      </c>
    </row>
    <row r="251" spans="1:49" s="9" customFormat="1" x14ac:dyDescent="0.25">
      <c r="A251" s="233" t="s">
        <v>726</v>
      </c>
      <c r="B251" s="9">
        <v>4</v>
      </c>
      <c r="C251" s="9">
        <v>24</v>
      </c>
      <c r="D251" s="9">
        <v>19</v>
      </c>
      <c r="E251" s="9">
        <f t="shared" si="27"/>
        <v>1</v>
      </c>
      <c r="F251" s="9">
        <f t="shared" si="26"/>
        <v>19</v>
      </c>
      <c r="G251" s="263"/>
      <c r="H251" s="244" t="s">
        <v>225</v>
      </c>
      <c r="I251" s="244" t="s">
        <v>225</v>
      </c>
      <c r="J251" s="244" t="s">
        <v>225</v>
      </c>
      <c r="K251" s="244" t="s">
        <v>225</v>
      </c>
      <c r="L251" s="244" t="s">
        <v>225</v>
      </c>
      <c r="M251" s="244" t="s">
        <v>225</v>
      </c>
      <c r="N251" s="244" t="s">
        <v>225</v>
      </c>
      <c r="O251" s="244" t="s">
        <v>225</v>
      </c>
      <c r="P251" s="244" t="s">
        <v>225</v>
      </c>
      <c r="Q251" s="244" t="s">
        <v>225</v>
      </c>
      <c r="R251" s="244" t="s">
        <v>225</v>
      </c>
      <c r="S251" s="244" t="s">
        <v>225</v>
      </c>
      <c r="T251" s="244" t="s">
        <v>225</v>
      </c>
      <c r="U251" s="244"/>
      <c r="V251" s="244" t="s">
        <v>225</v>
      </c>
      <c r="W251" s="244"/>
      <c r="X251" s="244" t="s">
        <v>225</v>
      </c>
      <c r="Y251" s="244"/>
      <c r="Z251" s="244" t="s">
        <v>225</v>
      </c>
      <c r="AA251" s="244"/>
      <c r="AB251" s="244" t="s">
        <v>225</v>
      </c>
      <c r="AC251" s="244"/>
      <c r="AD251" s="244" t="s">
        <v>225</v>
      </c>
      <c r="AE251" s="244"/>
      <c r="AF251" s="244" t="s">
        <v>225</v>
      </c>
      <c r="AG251" s="244"/>
      <c r="AH251" s="244" t="s">
        <v>225</v>
      </c>
      <c r="AI251" s="244"/>
      <c r="AJ251" s="244" t="s">
        <v>225</v>
      </c>
      <c r="AK251" s="244"/>
      <c r="AL251" s="244"/>
      <c r="AM251" s="244"/>
      <c r="AN251" s="244" t="s">
        <v>225</v>
      </c>
      <c r="AO251" s="244"/>
      <c r="AP251" s="244" t="s">
        <v>225</v>
      </c>
      <c r="AQ251" s="244"/>
      <c r="AR251" s="244" t="s">
        <v>225</v>
      </c>
      <c r="AS251" s="244"/>
      <c r="AT251" s="244" t="s">
        <v>225</v>
      </c>
      <c r="AU251" s="244"/>
      <c r="AV251" s="244"/>
      <c r="AW251" s="248" t="s">
        <v>1036</v>
      </c>
    </row>
    <row r="252" spans="1:49" s="9" customFormat="1" x14ac:dyDescent="0.25">
      <c r="A252" s="233" t="s">
        <v>727</v>
      </c>
      <c r="B252" s="9">
        <v>4</v>
      </c>
      <c r="C252" s="9">
        <v>24</v>
      </c>
      <c r="D252" s="9">
        <v>20</v>
      </c>
      <c r="E252" s="9">
        <f t="shared" si="27"/>
        <v>1</v>
      </c>
      <c r="F252" s="9">
        <f t="shared" si="26"/>
        <v>19</v>
      </c>
      <c r="G252" s="263"/>
      <c r="H252" s="244" t="s">
        <v>225</v>
      </c>
      <c r="I252" s="244" t="s">
        <v>225</v>
      </c>
      <c r="J252" s="244" t="s">
        <v>225</v>
      </c>
      <c r="K252" s="244" t="s">
        <v>225</v>
      </c>
      <c r="L252" s="244" t="s">
        <v>225</v>
      </c>
      <c r="M252" s="244" t="s">
        <v>225</v>
      </c>
      <c r="N252" s="244" t="s">
        <v>225</v>
      </c>
      <c r="O252" s="244" t="s">
        <v>225</v>
      </c>
      <c r="P252" s="244" t="s">
        <v>225</v>
      </c>
      <c r="Q252" s="244" t="s">
        <v>225</v>
      </c>
      <c r="R252" s="244" t="s">
        <v>225</v>
      </c>
      <c r="S252" s="244" t="s">
        <v>225</v>
      </c>
      <c r="T252" s="244" t="s">
        <v>225</v>
      </c>
      <c r="U252" s="244"/>
      <c r="V252" s="244" t="s">
        <v>225</v>
      </c>
      <c r="W252" s="244"/>
      <c r="X252" s="244" t="s">
        <v>225</v>
      </c>
      <c r="Y252" s="244"/>
      <c r="Z252" s="244" t="s">
        <v>225</v>
      </c>
      <c r="AA252" s="244"/>
      <c r="AB252" s="244" t="s">
        <v>225</v>
      </c>
      <c r="AC252" s="244"/>
      <c r="AD252" s="244" t="s">
        <v>225</v>
      </c>
      <c r="AE252" s="244"/>
      <c r="AF252" s="244" t="s">
        <v>225</v>
      </c>
      <c r="AG252" s="244"/>
      <c r="AH252" s="244" t="s">
        <v>225</v>
      </c>
      <c r="AI252" s="244"/>
      <c r="AJ252" s="244" t="s">
        <v>225</v>
      </c>
      <c r="AK252" s="244"/>
      <c r="AL252" s="244" t="s">
        <v>225</v>
      </c>
      <c r="AM252" s="244"/>
      <c r="AN252" s="244"/>
      <c r="AO252" s="244"/>
      <c r="AP252" s="244" t="s">
        <v>225</v>
      </c>
      <c r="AQ252" s="244"/>
      <c r="AR252" s="244" t="s">
        <v>225</v>
      </c>
      <c r="AS252" s="244"/>
      <c r="AT252" s="244" t="s">
        <v>225</v>
      </c>
      <c r="AU252" s="244"/>
      <c r="AV252" s="244"/>
      <c r="AW252" s="248" t="s">
        <v>1036</v>
      </c>
    </row>
    <row r="253" spans="1:49" s="9" customFormat="1" x14ac:dyDescent="0.25">
      <c r="A253" s="233" t="s">
        <v>728</v>
      </c>
      <c r="B253" s="9">
        <v>4</v>
      </c>
      <c r="C253" s="9">
        <v>24</v>
      </c>
      <c r="D253" s="9">
        <v>21</v>
      </c>
      <c r="E253" s="9">
        <f t="shared" si="27"/>
        <v>1</v>
      </c>
      <c r="F253" s="9">
        <f t="shared" si="26"/>
        <v>19</v>
      </c>
      <c r="G253" s="263"/>
      <c r="H253" s="244" t="s">
        <v>225</v>
      </c>
      <c r="I253" s="244" t="s">
        <v>225</v>
      </c>
      <c r="J253" s="244" t="s">
        <v>225</v>
      </c>
      <c r="K253" s="244" t="s">
        <v>225</v>
      </c>
      <c r="L253" s="244" t="s">
        <v>225</v>
      </c>
      <c r="M253" s="244" t="s">
        <v>225</v>
      </c>
      <c r="N253" s="244" t="s">
        <v>225</v>
      </c>
      <c r="O253" s="244" t="s">
        <v>225</v>
      </c>
      <c r="P253" s="244" t="s">
        <v>225</v>
      </c>
      <c r="Q253" s="244" t="s">
        <v>225</v>
      </c>
      <c r="R253" s="244" t="s">
        <v>225</v>
      </c>
      <c r="S253" s="244" t="s">
        <v>225</v>
      </c>
      <c r="T253" s="244" t="s">
        <v>225</v>
      </c>
      <c r="U253" s="244"/>
      <c r="V253" s="244" t="s">
        <v>225</v>
      </c>
      <c r="W253" s="244"/>
      <c r="X253" s="244" t="s">
        <v>225</v>
      </c>
      <c r="Y253" s="244"/>
      <c r="Z253" s="244" t="s">
        <v>225</v>
      </c>
      <c r="AA253" s="244"/>
      <c r="AB253" s="244" t="s">
        <v>225</v>
      </c>
      <c r="AC253" s="244"/>
      <c r="AD253" s="244" t="s">
        <v>225</v>
      </c>
      <c r="AE253" s="244"/>
      <c r="AF253" s="244" t="s">
        <v>225</v>
      </c>
      <c r="AG253" s="244"/>
      <c r="AH253" s="244" t="s">
        <v>225</v>
      </c>
      <c r="AI253" s="244"/>
      <c r="AJ253" s="244" t="s">
        <v>225</v>
      </c>
      <c r="AK253" s="244"/>
      <c r="AL253" s="244" t="s">
        <v>225</v>
      </c>
      <c r="AM253" s="244"/>
      <c r="AN253" s="244" t="s">
        <v>225</v>
      </c>
      <c r="AO253" s="244"/>
      <c r="AP253" s="244"/>
      <c r="AQ253" s="244"/>
      <c r="AR253" s="244" t="s">
        <v>225</v>
      </c>
      <c r="AS253" s="244"/>
      <c r="AT253" s="244" t="s">
        <v>225</v>
      </c>
      <c r="AU253" s="244"/>
      <c r="AV253" s="244"/>
      <c r="AW253" s="248" t="s">
        <v>1036</v>
      </c>
    </row>
    <row r="254" spans="1:49" s="9" customFormat="1" x14ac:dyDescent="0.25">
      <c r="A254" s="233" t="s">
        <v>729</v>
      </c>
      <c r="B254" s="9">
        <v>4</v>
      </c>
      <c r="C254" s="9">
        <v>24</v>
      </c>
      <c r="D254" s="9">
        <v>22</v>
      </c>
      <c r="E254" s="9">
        <f t="shared" si="27"/>
        <v>1</v>
      </c>
      <c r="F254" s="9">
        <f t="shared" si="26"/>
        <v>19</v>
      </c>
      <c r="G254" s="263"/>
      <c r="H254" s="244" t="s">
        <v>225</v>
      </c>
      <c r="I254" s="244" t="s">
        <v>225</v>
      </c>
      <c r="J254" s="244" t="s">
        <v>225</v>
      </c>
      <c r="K254" s="244" t="s">
        <v>225</v>
      </c>
      <c r="L254" s="244" t="s">
        <v>225</v>
      </c>
      <c r="M254" s="244" t="s">
        <v>225</v>
      </c>
      <c r="N254" s="244" t="s">
        <v>225</v>
      </c>
      <c r="O254" s="244" t="s">
        <v>225</v>
      </c>
      <c r="P254" s="244" t="s">
        <v>225</v>
      </c>
      <c r="Q254" s="244" t="s">
        <v>225</v>
      </c>
      <c r="R254" s="244" t="s">
        <v>225</v>
      </c>
      <c r="S254" s="244" t="s">
        <v>225</v>
      </c>
      <c r="T254" s="244" t="s">
        <v>225</v>
      </c>
      <c r="U254" s="244"/>
      <c r="V254" s="244" t="s">
        <v>225</v>
      </c>
      <c r="W254" s="244"/>
      <c r="X254" s="244" t="s">
        <v>225</v>
      </c>
      <c r="Y254" s="244"/>
      <c r="Z254" s="244" t="s">
        <v>225</v>
      </c>
      <c r="AA254" s="244"/>
      <c r="AB254" s="244" t="s">
        <v>225</v>
      </c>
      <c r="AC254" s="244"/>
      <c r="AD254" s="244" t="s">
        <v>225</v>
      </c>
      <c r="AE254" s="244"/>
      <c r="AF254" s="244" t="s">
        <v>225</v>
      </c>
      <c r="AG254" s="244"/>
      <c r="AH254" s="244" t="s">
        <v>225</v>
      </c>
      <c r="AI254" s="244"/>
      <c r="AJ254" s="244" t="s">
        <v>225</v>
      </c>
      <c r="AK254" s="244"/>
      <c r="AL254" s="244" t="s">
        <v>225</v>
      </c>
      <c r="AM254" s="244"/>
      <c r="AN254" s="244" t="s">
        <v>225</v>
      </c>
      <c r="AO254" s="244"/>
      <c r="AP254" s="244" t="s">
        <v>225</v>
      </c>
      <c r="AQ254" s="244"/>
      <c r="AR254" s="244"/>
      <c r="AS254" s="244"/>
      <c r="AT254" s="244" t="s">
        <v>225</v>
      </c>
      <c r="AU254" s="244"/>
      <c r="AV254" s="244"/>
      <c r="AW254" s="248" t="s">
        <v>1036</v>
      </c>
    </row>
    <row r="255" spans="1:49" s="9" customFormat="1" x14ac:dyDescent="0.25">
      <c r="A255" s="233" t="s">
        <v>730</v>
      </c>
      <c r="B255" s="9">
        <v>4</v>
      </c>
      <c r="C255" s="9">
        <v>24</v>
      </c>
      <c r="D255" s="9">
        <v>23</v>
      </c>
      <c r="E255" s="9">
        <f t="shared" si="27"/>
        <v>1</v>
      </c>
      <c r="F255" s="9">
        <f t="shared" si="26"/>
        <v>19</v>
      </c>
      <c r="G255" s="263"/>
      <c r="H255" s="244" t="s">
        <v>225</v>
      </c>
      <c r="I255" s="244" t="s">
        <v>225</v>
      </c>
      <c r="J255" s="244" t="s">
        <v>225</v>
      </c>
      <c r="K255" s="244" t="s">
        <v>225</v>
      </c>
      <c r="L255" s="244" t="s">
        <v>225</v>
      </c>
      <c r="M255" s="244" t="s">
        <v>225</v>
      </c>
      <c r="N255" s="244" t="s">
        <v>225</v>
      </c>
      <c r="O255" s="244" t="s">
        <v>225</v>
      </c>
      <c r="P255" s="244" t="s">
        <v>225</v>
      </c>
      <c r="Q255" s="244" t="s">
        <v>225</v>
      </c>
      <c r="R255" s="244" t="s">
        <v>225</v>
      </c>
      <c r="S255" s="244" t="s">
        <v>225</v>
      </c>
      <c r="T255" s="244" t="s">
        <v>225</v>
      </c>
      <c r="U255" s="244"/>
      <c r="V255" s="244" t="s">
        <v>225</v>
      </c>
      <c r="W255" s="244"/>
      <c r="X255" s="244" t="s">
        <v>225</v>
      </c>
      <c r="Y255" s="244"/>
      <c r="Z255" s="244" t="s">
        <v>225</v>
      </c>
      <c r="AA255" s="244"/>
      <c r="AB255" s="244" t="s">
        <v>225</v>
      </c>
      <c r="AC255" s="244"/>
      <c r="AD255" s="244" t="s">
        <v>225</v>
      </c>
      <c r="AE255" s="244"/>
      <c r="AF255" s="244" t="s">
        <v>225</v>
      </c>
      <c r="AG255" s="244"/>
      <c r="AH255" s="244" t="s">
        <v>225</v>
      </c>
      <c r="AI255" s="244"/>
      <c r="AJ255" s="244" t="s">
        <v>225</v>
      </c>
      <c r="AK255" s="244"/>
      <c r="AL255" s="244" t="s">
        <v>225</v>
      </c>
      <c r="AM255" s="244"/>
      <c r="AN255" s="244" t="s">
        <v>225</v>
      </c>
      <c r="AO255" s="244"/>
      <c r="AP255" s="244" t="s">
        <v>225</v>
      </c>
      <c r="AQ255" s="244"/>
      <c r="AR255" s="244" t="s">
        <v>225</v>
      </c>
      <c r="AS255" s="244"/>
      <c r="AT255" s="244"/>
      <c r="AU255" s="244"/>
      <c r="AV255" s="244"/>
      <c r="AW255" s="248" t="s">
        <v>1036</v>
      </c>
    </row>
    <row r="256" spans="1:49" s="9" customFormat="1" x14ac:dyDescent="0.25">
      <c r="A256" s="247"/>
      <c r="B256" s="5"/>
      <c r="C256" s="5"/>
      <c r="D256" s="5"/>
      <c r="F256" s="5"/>
      <c r="G256" s="263"/>
      <c r="H256" s="248" t="s">
        <v>1035</v>
      </c>
      <c r="I256" s="248"/>
      <c r="J256" s="248" t="s">
        <v>1035</v>
      </c>
      <c r="K256" s="248"/>
      <c r="L256" s="248" t="s">
        <v>1035</v>
      </c>
      <c r="M256" s="248"/>
      <c r="N256" s="248" t="s">
        <v>1035</v>
      </c>
      <c r="O256" s="248"/>
      <c r="P256" s="248" t="s">
        <v>1035</v>
      </c>
      <c r="Q256" s="248"/>
      <c r="R256" s="248" t="s">
        <v>1035</v>
      </c>
      <c r="S256" s="248"/>
      <c r="T256" s="248" t="s">
        <v>1035</v>
      </c>
      <c r="U256" s="248"/>
      <c r="V256" s="248" t="s">
        <v>1035</v>
      </c>
      <c r="W256" s="248"/>
      <c r="X256" s="248" t="s">
        <v>1035</v>
      </c>
      <c r="Y256" s="248"/>
      <c r="Z256" s="248" t="s">
        <v>1035</v>
      </c>
      <c r="AA256" s="248"/>
      <c r="AB256" s="248" t="s">
        <v>1035</v>
      </c>
      <c r="AC256" s="248"/>
      <c r="AD256" s="248" t="s">
        <v>1035</v>
      </c>
      <c r="AE256" s="248"/>
      <c r="AF256" s="248" t="s">
        <v>1035</v>
      </c>
      <c r="AG256" s="248"/>
      <c r="AH256" s="248" t="s">
        <v>1035</v>
      </c>
      <c r="AI256" s="248"/>
      <c r="AJ256" s="248" t="s">
        <v>1035</v>
      </c>
      <c r="AK256" s="248"/>
      <c r="AL256" s="248" t="s">
        <v>1035</v>
      </c>
      <c r="AM256" s="248"/>
      <c r="AN256" s="248" t="s">
        <v>1035</v>
      </c>
      <c r="AO256" s="248"/>
      <c r="AP256" s="248" t="s">
        <v>1035</v>
      </c>
      <c r="AQ256" s="248"/>
      <c r="AR256" s="248" t="s">
        <v>1035</v>
      </c>
      <c r="AS256" s="248"/>
      <c r="AT256" s="248" t="s">
        <v>1035</v>
      </c>
      <c r="AU256" s="248"/>
      <c r="AV256" s="248" t="s">
        <v>1035</v>
      </c>
      <c r="AW256" s="248" t="s">
        <v>1036</v>
      </c>
    </row>
    <row r="257" spans="1:49" x14ac:dyDescent="0.25">
      <c r="A257" s="233" t="s">
        <v>347</v>
      </c>
      <c r="B257">
        <v>5</v>
      </c>
      <c r="C257">
        <v>6</v>
      </c>
      <c r="E257" s="9">
        <f t="shared" si="27"/>
        <v>0</v>
      </c>
      <c r="F257" s="9">
        <f t="shared" si="12"/>
        <v>1</v>
      </c>
      <c r="H257" s="246"/>
      <c r="I257" s="246"/>
      <c r="J257" s="232" t="s">
        <v>225</v>
      </c>
      <c r="AW257" s="248" t="s">
        <v>1036</v>
      </c>
    </row>
    <row r="258" spans="1:49" x14ac:dyDescent="0.25">
      <c r="A258" s="233" t="s">
        <v>348</v>
      </c>
      <c r="B258">
        <v>5</v>
      </c>
      <c r="C258">
        <v>7</v>
      </c>
      <c r="E258" s="9">
        <f t="shared" si="27"/>
        <v>0</v>
      </c>
      <c r="F258" s="9">
        <f t="shared" si="12"/>
        <v>2</v>
      </c>
      <c r="H258" s="246"/>
      <c r="I258" s="246"/>
      <c r="J258" s="232" t="s">
        <v>225</v>
      </c>
      <c r="L258" s="232" t="s">
        <v>225</v>
      </c>
      <c r="AW258" s="248" t="s">
        <v>1036</v>
      </c>
    </row>
    <row r="259" spans="1:49" x14ac:dyDescent="0.25">
      <c r="A259" s="233" t="s">
        <v>349</v>
      </c>
      <c r="B259">
        <v>5</v>
      </c>
      <c r="C259">
        <v>8</v>
      </c>
      <c r="E259" s="9">
        <f t="shared" si="27"/>
        <v>0</v>
      </c>
      <c r="F259" s="9">
        <f t="shared" si="12"/>
        <v>3</v>
      </c>
      <c r="H259" s="246"/>
      <c r="I259" s="246"/>
      <c r="J259" s="232" t="s">
        <v>225</v>
      </c>
      <c r="L259" s="232" t="s">
        <v>225</v>
      </c>
      <c r="N259" s="232" t="s">
        <v>225</v>
      </c>
      <c r="AW259" s="248" t="s">
        <v>1036</v>
      </c>
    </row>
    <row r="260" spans="1:49" x14ac:dyDescent="0.25">
      <c r="A260" s="233" t="s">
        <v>350</v>
      </c>
      <c r="B260">
        <v>5</v>
      </c>
      <c r="C260">
        <v>9</v>
      </c>
      <c r="E260" s="9">
        <f t="shared" si="27"/>
        <v>0</v>
      </c>
      <c r="F260" s="9">
        <f t="shared" si="12"/>
        <v>4</v>
      </c>
      <c r="H260" s="246"/>
      <c r="I260" s="246"/>
      <c r="J260" s="232" t="s">
        <v>225</v>
      </c>
      <c r="L260" s="232" t="s">
        <v>225</v>
      </c>
      <c r="N260" s="232" t="s">
        <v>225</v>
      </c>
      <c r="P260" s="232" t="s">
        <v>225</v>
      </c>
      <c r="AW260" s="248" t="s">
        <v>1036</v>
      </c>
    </row>
    <row r="261" spans="1:49" x14ac:dyDescent="0.25">
      <c r="A261" s="233" t="s">
        <v>351</v>
      </c>
      <c r="B261">
        <v>5</v>
      </c>
      <c r="C261">
        <v>10</v>
      </c>
      <c r="E261" s="9">
        <f t="shared" si="27"/>
        <v>0</v>
      </c>
      <c r="F261" s="9">
        <f t="shared" si="12"/>
        <v>5</v>
      </c>
      <c r="H261" s="246"/>
      <c r="I261" s="246"/>
      <c r="J261" s="232" t="s">
        <v>225</v>
      </c>
      <c r="L261" s="232" t="s">
        <v>225</v>
      </c>
      <c r="N261" s="232" t="s">
        <v>225</v>
      </c>
      <c r="P261" s="232" t="s">
        <v>225</v>
      </c>
      <c r="R261" s="232" t="s">
        <v>225</v>
      </c>
      <c r="AW261" s="248" t="s">
        <v>1036</v>
      </c>
    </row>
    <row r="262" spans="1:49" x14ac:dyDescent="0.25">
      <c r="A262" s="233" t="s">
        <v>352</v>
      </c>
      <c r="B262">
        <v>5</v>
      </c>
      <c r="C262" s="9">
        <v>11</v>
      </c>
      <c r="E262" s="9">
        <f t="shared" si="27"/>
        <v>0.25</v>
      </c>
      <c r="F262" s="9">
        <f t="shared" si="12"/>
        <v>5.75</v>
      </c>
      <c r="H262" s="246"/>
      <c r="I262" s="246"/>
      <c r="J262" s="232" t="s">
        <v>225</v>
      </c>
      <c r="L262" s="232" t="s">
        <v>225</v>
      </c>
      <c r="N262" s="232" t="s">
        <v>225</v>
      </c>
      <c r="P262" s="232" t="s">
        <v>225</v>
      </c>
      <c r="R262" s="232" t="s">
        <v>225</v>
      </c>
      <c r="T262" s="232" t="s">
        <v>225</v>
      </c>
      <c r="AW262" s="248" t="s">
        <v>1036</v>
      </c>
    </row>
    <row r="263" spans="1:49" s="9" customFormat="1" x14ac:dyDescent="0.25">
      <c r="A263" s="233" t="s">
        <v>731</v>
      </c>
      <c r="B263" s="9">
        <v>5</v>
      </c>
      <c r="C263" s="9">
        <v>11</v>
      </c>
      <c r="D263" s="9">
        <v>6</v>
      </c>
      <c r="E263" s="9">
        <f t="shared" si="27"/>
        <v>0.25</v>
      </c>
      <c r="F263" s="9">
        <f t="shared" si="12"/>
        <v>5.75</v>
      </c>
      <c r="G263" s="263"/>
      <c r="H263" s="246"/>
      <c r="I263" s="246"/>
      <c r="J263" s="232" t="s">
        <v>225</v>
      </c>
      <c r="K263" s="232"/>
      <c r="L263" s="232"/>
      <c r="M263" s="232"/>
      <c r="N263" s="232" t="s">
        <v>225</v>
      </c>
      <c r="O263" s="232"/>
      <c r="P263" s="232" t="s">
        <v>225</v>
      </c>
      <c r="Q263" s="232"/>
      <c r="R263" s="232" t="s">
        <v>225</v>
      </c>
      <c r="S263" s="232"/>
      <c r="T263" s="232" t="s">
        <v>225</v>
      </c>
      <c r="U263" s="232"/>
      <c r="V263" s="232"/>
      <c r="W263" s="232"/>
      <c r="X263" s="232"/>
      <c r="Y263" s="232"/>
      <c r="Z263" s="232"/>
      <c r="AA263" s="232"/>
      <c r="AB263" s="232"/>
      <c r="AC263" s="232"/>
      <c r="AD263" s="232"/>
      <c r="AE263" s="232"/>
      <c r="AF263" s="232"/>
      <c r="AG263" s="232"/>
      <c r="AH263" s="232"/>
      <c r="AI263" s="232"/>
      <c r="AJ263" s="232"/>
      <c r="AK263" s="232"/>
      <c r="AL263" s="232"/>
      <c r="AM263" s="232"/>
      <c r="AN263" s="232"/>
      <c r="AO263" s="232"/>
      <c r="AP263" s="232"/>
      <c r="AQ263" s="232"/>
      <c r="AR263" s="232"/>
      <c r="AS263" s="232"/>
      <c r="AT263" s="232"/>
      <c r="AU263" s="232"/>
      <c r="AV263" s="232"/>
      <c r="AW263" s="248" t="s">
        <v>1036</v>
      </c>
    </row>
    <row r="264" spans="1:49" s="9" customFormat="1" x14ac:dyDescent="0.25">
      <c r="A264" s="233" t="s">
        <v>732</v>
      </c>
      <c r="B264" s="9">
        <v>5</v>
      </c>
      <c r="C264" s="9">
        <v>11</v>
      </c>
      <c r="D264" s="9">
        <v>7</v>
      </c>
      <c r="E264" s="9">
        <f t="shared" si="27"/>
        <v>0.25</v>
      </c>
      <c r="F264" s="9">
        <f t="shared" si="12"/>
        <v>5.75</v>
      </c>
      <c r="G264" s="263"/>
      <c r="H264" s="246"/>
      <c r="I264" s="246"/>
      <c r="J264" s="232" t="s">
        <v>225</v>
      </c>
      <c r="K264" s="232"/>
      <c r="L264" s="232" t="s">
        <v>225</v>
      </c>
      <c r="M264" s="232"/>
      <c r="N264" s="232"/>
      <c r="O264" s="232"/>
      <c r="P264" s="232" t="s">
        <v>225</v>
      </c>
      <c r="Q264" s="232"/>
      <c r="R264" s="232" t="s">
        <v>225</v>
      </c>
      <c r="S264" s="232"/>
      <c r="T264" s="232" t="s">
        <v>225</v>
      </c>
      <c r="U264" s="232"/>
      <c r="V264" s="232"/>
      <c r="W264" s="232"/>
      <c r="X264" s="232"/>
      <c r="Y264" s="232"/>
      <c r="Z264" s="232"/>
      <c r="AA264" s="232"/>
      <c r="AB264" s="232"/>
      <c r="AC264" s="232"/>
      <c r="AD264" s="232"/>
      <c r="AE264" s="232"/>
      <c r="AF264" s="232"/>
      <c r="AG264" s="232"/>
      <c r="AH264" s="232"/>
      <c r="AI264" s="232"/>
      <c r="AJ264" s="232"/>
      <c r="AK264" s="232"/>
      <c r="AL264" s="232"/>
      <c r="AM264" s="232"/>
      <c r="AN264" s="232"/>
      <c r="AO264" s="232"/>
      <c r="AP264" s="232"/>
      <c r="AQ264" s="232"/>
      <c r="AR264" s="232"/>
      <c r="AS264" s="232"/>
      <c r="AT264" s="232"/>
      <c r="AU264" s="232"/>
      <c r="AV264" s="232"/>
      <c r="AW264" s="248" t="s">
        <v>1036</v>
      </c>
    </row>
    <row r="265" spans="1:49" s="9" customFormat="1" x14ac:dyDescent="0.25">
      <c r="A265" s="233" t="s">
        <v>733</v>
      </c>
      <c r="B265" s="9">
        <v>5</v>
      </c>
      <c r="C265" s="9">
        <v>11</v>
      </c>
      <c r="D265" s="9">
        <v>8</v>
      </c>
      <c r="E265" s="9">
        <f t="shared" si="27"/>
        <v>0.25</v>
      </c>
      <c r="F265" s="9">
        <f t="shared" ref="F265:F267" si="28">C265-B265-E265</f>
        <v>5.75</v>
      </c>
      <c r="G265" s="263"/>
      <c r="H265" s="246"/>
      <c r="I265" s="246"/>
      <c r="J265" s="232" t="s">
        <v>225</v>
      </c>
      <c r="K265" s="232"/>
      <c r="L265" s="232" t="s">
        <v>225</v>
      </c>
      <c r="M265" s="232"/>
      <c r="N265" s="232" t="s">
        <v>225</v>
      </c>
      <c r="O265" s="232"/>
      <c r="P265" s="232"/>
      <c r="Q265" s="232"/>
      <c r="R265" s="232" t="s">
        <v>225</v>
      </c>
      <c r="S265" s="232"/>
      <c r="T265" s="232" t="s">
        <v>225</v>
      </c>
      <c r="U265" s="232"/>
      <c r="V265" s="232"/>
      <c r="W265" s="232"/>
      <c r="X265" s="232"/>
      <c r="Y265" s="232"/>
      <c r="Z265" s="232"/>
      <c r="AA265" s="232"/>
      <c r="AB265" s="232"/>
      <c r="AC265" s="232"/>
      <c r="AD265" s="232"/>
      <c r="AE265" s="232"/>
      <c r="AF265" s="232"/>
      <c r="AG265" s="232"/>
      <c r="AH265" s="232"/>
      <c r="AI265" s="232"/>
      <c r="AJ265" s="232"/>
      <c r="AK265" s="232"/>
      <c r="AL265" s="232"/>
      <c r="AM265" s="232"/>
      <c r="AN265" s="232"/>
      <c r="AO265" s="232"/>
      <c r="AP265" s="232"/>
      <c r="AQ265" s="232"/>
      <c r="AR265" s="232"/>
      <c r="AS265" s="232"/>
      <c r="AT265" s="232"/>
      <c r="AU265" s="232"/>
      <c r="AV265" s="232"/>
      <c r="AW265" s="248" t="s">
        <v>1036</v>
      </c>
    </row>
    <row r="266" spans="1:49" s="9" customFormat="1" x14ac:dyDescent="0.25">
      <c r="A266" s="233" t="s">
        <v>734</v>
      </c>
      <c r="B266" s="9">
        <v>5</v>
      </c>
      <c r="C266" s="9">
        <v>11</v>
      </c>
      <c r="D266" s="9">
        <v>9</v>
      </c>
      <c r="E266" s="9">
        <f t="shared" si="27"/>
        <v>0.25</v>
      </c>
      <c r="F266" s="9">
        <f t="shared" si="28"/>
        <v>5.75</v>
      </c>
      <c r="G266" s="263"/>
      <c r="H266" s="246"/>
      <c r="I266" s="246"/>
      <c r="J266" s="232" t="s">
        <v>225</v>
      </c>
      <c r="K266" s="232"/>
      <c r="L266" s="232" t="s">
        <v>225</v>
      </c>
      <c r="M266" s="232"/>
      <c r="N266" s="232" t="s">
        <v>225</v>
      </c>
      <c r="O266" s="232"/>
      <c r="P266" s="232" t="s">
        <v>225</v>
      </c>
      <c r="Q266" s="232"/>
      <c r="R266" s="232"/>
      <c r="S266" s="232"/>
      <c r="T266" s="232" t="s">
        <v>225</v>
      </c>
      <c r="U266" s="232"/>
      <c r="V266" s="232"/>
      <c r="W266" s="232"/>
      <c r="X266" s="232"/>
      <c r="Y266" s="232"/>
      <c r="Z266" s="232"/>
      <c r="AA266" s="232"/>
      <c r="AB266" s="232"/>
      <c r="AC266" s="232"/>
      <c r="AD266" s="232"/>
      <c r="AE266" s="232"/>
      <c r="AF266" s="232"/>
      <c r="AG266" s="232"/>
      <c r="AH266" s="232"/>
      <c r="AI266" s="232"/>
      <c r="AJ266" s="232"/>
      <c r="AK266" s="232"/>
      <c r="AL266" s="232"/>
      <c r="AM266" s="232"/>
      <c r="AN266" s="232"/>
      <c r="AO266" s="232"/>
      <c r="AP266" s="232"/>
      <c r="AQ266" s="232"/>
      <c r="AR266" s="232"/>
      <c r="AS266" s="232"/>
      <c r="AT266" s="232"/>
      <c r="AU266" s="232"/>
      <c r="AV266" s="232"/>
      <c r="AW266" s="248" t="s">
        <v>1036</v>
      </c>
    </row>
    <row r="267" spans="1:49" s="9" customFormat="1" x14ac:dyDescent="0.25">
      <c r="A267" s="233" t="s">
        <v>735</v>
      </c>
      <c r="B267" s="9">
        <v>5</v>
      </c>
      <c r="C267" s="9">
        <v>11</v>
      </c>
      <c r="D267" s="9">
        <v>10</v>
      </c>
      <c r="E267" s="9">
        <f t="shared" si="27"/>
        <v>0.25</v>
      </c>
      <c r="F267" s="9">
        <f t="shared" si="28"/>
        <v>5.75</v>
      </c>
      <c r="G267" s="263"/>
      <c r="H267" s="246"/>
      <c r="I267" s="246"/>
      <c r="J267" s="232" t="s">
        <v>225</v>
      </c>
      <c r="K267" s="232"/>
      <c r="L267" s="232" t="s">
        <v>225</v>
      </c>
      <c r="M267" s="232"/>
      <c r="N267" s="232" t="s">
        <v>225</v>
      </c>
      <c r="O267" s="232"/>
      <c r="P267" s="232" t="s">
        <v>225</v>
      </c>
      <c r="Q267" s="232"/>
      <c r="R267" s="232" t="s">
        <v>225</v>
      </c>
      <c r="S267" s="232"/>
      <c r="T267" s="232"/>
      <c r="U267" s="232"/>
      <c r="V267" s="232"/>
      <c r="W267" s="232"/>
      <c r="X267" s="232"/>
      <c r="Y267" s="232"/>
      <c r="Z267" s="232"/>
      <c r="AA267" s="232"/>
      <c r="AB267" s="232"/>
      <c r="AC267" s="232"/>
      <c r="AD267" s="232"/>
      <c r="AE267" s="232"/>
      <c r="AF267" s="232"/>
      <c r="AG267" s="232"/>
      <c r="AH267" s="232"/>
      <c r="AI267" s="232"/>
      <c r="AJ267" s="232"/>
      <c r="AK267" s="232"/>
      <c r="AL267" s="232"/>
      <c r="AM267" s="232"/>
      <c r="AN267" s="232"/>
      <c r="AO267" s="232"/>
      <c r="AP267" s="232"/>
      <c r="AQ267" s="232"/>
      <c r="AR267" s="232"/>
      <c r="AS267" s="232"/>
      <c r="AT267" s="232"/>
      <c r="AU267" s="232"/>
      <c r="AV267" s="232"/>
      <c r="AW267" s="248" t="s">
        <v>1036</v>
      </c>
    </row>
    <row r="268" spans="1:49" x14ac:dyDescent="0.25">
      <c r="A268" s="233" t="s">
        <v>353</v>
      </c>
      <c r="B268">
        <v>5</v>
      </c>
      <c r="C268" s="9">
        <v>12</v>
      </c>
      <c r="E268" s="9">
        <f t="shared" si="27"/>
        <v>0.5</v>
      </c>
      <c r="F268" s="9">
        <f t="shared" si="12"/>
        <v>6.5</v>
      </c>
      <c r="H268" s="246"/>
      <c r="I268" s="246"/>
      <c r="J268" s="232" t="s">
        <v>225</v>
      </c>
      <c r="L268" s="232" t="s">
        <v>225</v>
      </c>
      <c r="N268" s="232" t="s">
        <v>225</v>
      </c>
      <c r="P268" s="232" t="s">
        <v>225</v>
      </c>
      <c r="R268" s="232" t="s">
        <v>225</v>
      </c>
      <c r="T268" s="232" t="s">
        <v>225</v>
      </c>
      <c r="V268" s="232" t="s">
        <v>225</v>
      </c>
      <c r="AW268" s="248" t="s">
        <v>1036</v>
      </c>
    </row>
    <row r="269" spans="1:49" s="9" customFormat="1" x14ac:dyDescent="0.25">
      <c r="A269" s="233" t="s">
        <v>736</v>
      </c>
      <c r="B269" s="9">
        <v>5</v>
      </c>
      <c r="C269" s="9">
        <v>12</v>
      </c>
      <c r="D269" s="9">
        <v>6</v>
      </c>
      <c r="E269" s="9">
        <f t="shared" si="27"/>
        <v>0.5</v>
      </c>
      <c r="F269" s="9">
        <f t="shared" si="12"/>
        <v>6.5</v>
      </c>
      <c r="G269" s="263"/>
      <c r="H269" s="246"/>
      <c r="I269" s="246"/>
      <c r="J269" s="232" t="s">
        <v>225</v>
      </c>
      <c r="K269" s="232"/>
      <c r="L269" s="232"/>
      <c r="M269" s="232"/>
      <c r="N269" s="232" t="s">
        <v>225</v>
      </c>
      <c r="O269" s="232"/>
      <c r="P269" s="232" t="s">
        <v>225</v>
      </c>
      <c r="Q269" s="232"/>
      <c r="R269" s="232" t="s">
        <v>225</v>
      </c>
      <c r="S269" s="232"/>
      <c r="T269" s="232" t="s">
        <v>225</v>
      </c>
      <c r="U269" s="232"/>
      <c r="V269" s="232" t="s">
        <v>225</v>
      </c>
      <c r="W269" s="232"/>
      <c r="X269" s="232"/>
      <c r="Y269" s="232"/>
      <c r="Z269" s="232"/>
      <c r="AA269" s="232"/>
      <c r="AB269" s="232"/>
      <c r="AC269" s="232"/>
      <c r="AD269" s="232"/>
      <c r="AE269" s="232"/>
      <c r="AF269" s="232"/>
      <c r="AG269" s="232"/>
      <c r="AH269" s="232"/>
      <c r="AI269" s="232"/>
      <c r="AJ269" s="232"/>
      <c r="AK269" s="232"/>
      <c r="AL269" s="232"/>
      <c r="AM269" s="232"/>
      <c r="AN269" s="232"/>
      <c r="AO269" s="232"/>
      <c r="AP269" s="232"/>
      <c r="AQ269" s="232"/>
      <c r="AR269" s="232"/>
      <c r="AS269" s="232"/>
      <c r="AT269" s="232"/>
      <c r="AU269" s="232"/>
      <c r="AV269" s="232"/>
      <c r="AW269" s="248" t="s">
        <v>1036</v>
      </c>
    </row>
    <row r="270" spans="1:49" s="9" customFormat="1" x14ac:dyDescent="0.25">
      <c r="A270" s="233" t="s">
        <v>737</v>
      </c>
      <c r="B270" s="9">
        <v>5</v>
      </c>
      <c r="C270" s="9">
        <v>12</v>
      </c>
      <c r="D270" s="9">
        <v>7</v>
      </c>
      <c r="E270" s="9">
        <f t="shared" si="27"/>
        <v>0.5</v>
      </c>
      <c r="F270" s="9">
        <f t="shared" si="12"/>
        <v>6.5</v>
      </c>
      <c r="G270" s="263"/>
      <c r="H270" s="246"/>
      <c r="I270" s="246"/>
      <c r="J270" s="232" t="s">
        <v>225</v>
      </c>
      <c r="K270" s="232"/>
      <c r="L270" s="232" t="s">
        <v>225</v>
      </c>
      <c r="M270" s="232"/>
      <c r="N270" s="232"/>
      <c r="O270" s="232"/>
      <c r="P270" s="232" t="s">
        <v>225</v>
      </c>
      <c r="Q270" s="232"/>
      <c r="R270" s="232" t="s">
        <v>225</v>
      </c>
      <c r="S270" s="232"/>
      <c r="T270" s="232" t="s">
        <v>225</v>
      </c>
      <c r="U270" s="232"/>
      <c r="V270" s="232" t="s">
        <v>225</v>
      </c>
      <c r="W270" s="232"/>
      <c r="X270" s="232"/>
      <c r="Y270" s="232"/>
      <c r="Z270" s="232"/>
      <c r="AA270" s="232"/>
      <c r="AB270" s="232"/>
      <c r="AC270" s="232"/>
      <c r="AD270" s="232"/>
      <c r="AE270" s="232"/>
      <c r="AF270" s="232"/>
      <c r="AG270" s="232"/>
      <c r="AH270" s="232"/>
      <c r="AI270" s="232"/>
      <c r="AJ270" s="232"/>
      <c r="AK270" s="232"/>
      <c r="AL270" s="232"/>
      <c r="AM270" s="232"/>
      <c r="AN270" s="232"/>
      <c r="AO270" s="232"/>
      <c r="AP270" s="232"/>
      <c r="AQ270" s="232"/>
      <c r="AR270" s="232"/>
      <c r="AS270" s="232"/>
      <c r="AT270" s="232"/>
      <c r="AU270" s="232"/>
      <c r="AV270" s="232"/>
      <c r="AW270" s="248" t="s">
        <v>1036</v>
      </c>
    </row>
    <row r="271" spans="1:49" s="9" customFormat="1" x14ac:dyDescent="0.25">
      <c r="A271" s="233" t="s">
        <v>738</v>
      </c>
      <c r="B271" s="9">
        <v>5</v>
      </c>
      <c r="C271" s="9">
        <v>12</v>
      </c>
      <c r="D271" s="9">
        <v>8</v>
      </c>
      <c r="E271" s="9">
        <f t="shared" si="27"/>
        <v>0.5</v>
      </c>
      <c r="F271" s="9">
        <f t="shared" ref="F271:F274" si="29">C271-B271-E271</f>
        <v>6.5</v>
      </c>
      <c r="G271" s="263"/>
      <c r="H271" s="246"/>
      <c r="I271" s="246"/>
      <c r="J271" s="232" t="s">
        <v>225</v>
      </c>
      <c r="K271" s="232"/>
      <c r="L271" s="232" t="s">
        <v>225</v>
      </c>
      <c r="M271" s="232"/>
      <c r="N271" s="232" t="s">
        <v>225</v>
      </c>
      <c r="O271" s="232"/>
      <c r="P271" s="232"/>
      <c r="Q271" s="232"/>
      <c r="R271" s="232" t="s">
        <v>225</v>
      </c>
      <c r="S271" s="232"/>
      <c r="T271" s="232" t="s">
        <v>225</v>
      </c>
      <c r="U271" s="232"/>
      <c r="V271" s="232" t="s">
        <v>225</v>
      </c>
      <c r="W271" s="232"/>
      <c r="X271" s="232"/>
      <c r="Y271" s="232"/>
      <c r="Z271" s="232"/>
      <c r="AA271" s="232"/>
      <c r="AB271" s="232"/>
      <c r="AC271" s="232"/>
      <c r="AD271" s="232"/>
      <c r="AE271" s="232"/>
      <c r="AF271" s="232"/>
      <c r="AG271" s="232"/>
      <c r="AH271" s="232"/>
      <c r="AI271" s="232"/>
      <c r="AJ271" s="232"/>
      <c r="AK271" s="232"/>
      <c r="AL271" s="232"/>
      <c r="AM271" s="232"/>
      <c r="AN271" s="232"/>
      <c r="AO271" s="232"/>
      <c r="AP271" s="232"/>
      <c r="AQ271" s="232"/>
      <c r="AR271" s="232"/>
      <c r="AS271" s="232"/>
      <c r="AT271" s="232"/>
      <c r="AU271" s="232"/>
      <c r="AV271" s="232"/>
      <c r="AW271" s="248" t="s">
        <v>1036</v>
      </c>
    </row>
    <row r="272" spans="1:49" s="9" customFormat="1" x14ac:dyDescent="0.25">
      <c r="A272" s="233" t="s">
        <v>739</v>
      </c>
      <c r="B272" s="9">
        <v>5</v>
      </c>
      <c r="C272" s="9">
        <v>12</v>
      </c>
      <c r="D272" s="9">
        <v>9</v>
      </c>
      <c r="E272" s="9">
        <f t="shared" si="27"/>
        <v>0.5</v>
      </c>
      <c r="F272" s="9">
        <f t="shared" si="29"/>
        <v>6.5</v>
      </c>
      <c r="G272" s="263"/>
      <c r="H272" s="246"/>
      <c r="I272" s="246"/>
      <c r="J272" s="232" t="s">
        <v>225</v>
      </c>
      <c r="K272" s="232"/>
      <c r="L272" s="232" t="s">
        <v>225</v>
      </c>
      <c r="M272" s="232"/>
      <c r="N272" s="232" t="s">
        <v>225</v>
      </c>
      <c r="O272" s="232"/>
      <c r="P272" s="232" t="s">
        <v>225</v>
      </c>
      <c r="Q272" s="232"/>
      <c r="R272" s="232"/>
      <c r="S272" s="232"/>
      <c r="T272" s="232" t="s">
        <v>225</v>
      </c>
      <c r="U272" s="232"/>
      <c r="V272" s="232" t="s">
        <v>225</v>
      </c>
      <c r="W272" s="232"/>
      <c r="X272" s="232"/>
      <c r="Y272" s="232"/>
      <c r="Z272" s="232"/>
      <c r="AA272" s="232"/>
      <c r="AB272" s="232"/>
      <c r="AC272" s="232"/>
      <c r="AD272" s="232"/>
      <c r="AE272" s="232"/>
      <c r="AF272" s="232"/>
      <c r="AG272" s="232"/>
      <c r="AH272" s="232"/>
      <c r="AI272" s="232"/>
      <c r="AJ272" s="232"/>
      <c r="AK272" s="232"/>
      <c r="AL272" s="232"/>
      <c r="AM272" s="232"/>
      <c r="AN272" s="232"/>
      <c r="AO272" s="232"/>
      <c r="AP272" s="232"/>
      <c r="AQ272" s="232"/>
      <c r="AR272" s="232"/>
      <c r="AS272" s="232"/>
      <c r="AT272" s="232"/>
      <c r="AU272" s="232"/>
      <c r="AV272" s="232"/>
      <c r="AW272" s="248" t="s">
        <v>1036</v>
      </c>
    </row>
    <row r="273" spans="1:49" s="9" customFormat="1" x14ac:dyDescent="0.25">
      <c r="A273" s="233" t="s">
        <v>740</v>
      </c>
      <c r="B273" s="9">
        <v>5</v>
      </c>
      <c r="C273" s="9">
        <v>12</v>
      </c>
      <c r="D273" s="9">
        <v>10</v>
      </c>
      <c r="E273" s="9">
        <f t="shared" si="27"/>
        <v>0.5</v>
      </c>
      <c r="F273" s="9">
        <f t="shared" si="29"/>
        <v>6.5</v>
      </c>
      <c r="G273" s="263"/>
      <c r="H273" s="246"/>
      <c r="I273" s="246"/>
      <c r="J273" s="232" t="s">
        <v>225</v>
      </c>
      <c r="K273" s="232"/>
      <c r="L273" s="232" t="s">
        <v>225</v>
      </c>
      <c r="M273" s="232"/>
      <c r="N273" s="232" t="s">
        <v>225</v>
      </c>
      <c r="O273" s="232"/>
      <c r="P273" s="232" t="s">
        <v>225</v>
      </c>
      <c r="Q273" s="232"/>
      <c r="R273" s="232" t="s">
        <v>225</v>
      </c>
      <c r="S273" s="232"/>
      <c r="T273" s="232"/>
      <c r="U273" s="232"/>
      <c r="V273" s="232" t="s">
        <v>225</v>
      </c>
      <c r="W273" s="232"/>
      <c r="X273" s="232"/>
      <c r="Y273" s="232"/>
      <c r="Z273" s="232"/>
      <c r="AA273" s="232"/>
      <c r="AB273" s="232"/>
      <c r="AC273" s="232"/>
      <c r="AD273" s="232"/>
      <c r="AE273" s="232"/>
      <c r="AF273" s="232"/>
      <c r="AG273" s="232"/>
      <c r="AH273" s="232"/>
      <c r="AI273" s="232"/>
      <c r="AJ273" s="232"/>
      <c r="AK273" s="232"/>
      <c r="AL273" s="232"/>
      <c r="AM273" s="232"/>
      <c r="AN273" s="232"/>
      <c r="AO273" s="232"/>
      <c r="AP273" s="232"/>
      <c r="AQ273" s="232"/>
      <c r="AR273" s="232"/>
      <c r="AS273" s="232"/>
      <c r="AT273" s="232"/>
      <c r="AU273" s="232"/>
      <c r="AV273" s="232"/>
      <c r="AW273" s="248" t="s">
        <v>1036</v>
      </c>
    </row>
    <row r="274" spans="1:49" s="9" customFormat="1" x14ac:dyDescent="0.25">
      <c r="A274" s="233" t="s">
        <v>741</v>
      </c>
      <c r="B274" s="9">
        <v>5</v>
      </c>
      <c r="C274" s="9">
        <v>12</v>
      </c>
      <c r="D274" s="9">
        <v>11</v>
      </c>
      <c r="E274" s="9">
        <f t="shared" si="27"/>
        <v>0.5</v>
      </c>
      <c r="F274" s="9">
        <f t="shared" si="29"/>
        <v>6.5</v>
      </c>
      <c r="G274" s="263"/>
      <c r="H274" s="246"/>
      <c r="I274" s="246"/>
      <c r="J274" s="232" t="s">
        <v>225</v>
      </c>
      <c r="K274" s="232"/>
      <c r="L274" s="232" t="s">
        <v>225</v>
      </c>
      <c r="M274" s="232"/>
      <c r="N274" s="232" t="s">
        <v>225</v>
      </c>
      <c r="O274" s="232"/>
      <c r="P274" s="232" t="s">
        <v>225</v>
      </c>
      <c r="Q274" s="232"/>
      <c r="R274" s="232" t="s">
        <v>225</v>
      </c>
      <c r="S274" s="232"/>
      <c r="T274" s="232" t="s">
        <v>225</v>
      </c>
      <c r="U274" s="232"/>
      <c r="V274" s="232"/>
      <c r="W274" s="232"/>
      <c r="X274" s="232"/>
      <c r="Y274" s="232"/>
      <c r="Z274" s="232"/>
      <c r="AA274" s="232"/>
      <c r="AB274" s="232"/>
      <c r="AC274" s="232"/>
      <c r="AD274" s="232"/>
      <c r="AE274" s="232"/>
      <c r="AF274" s="232"/>
      <c r="AG274" s="232"/>
      <c r="AH274" s="232"/>
      <c r="AI274" s="232"/>
      <c r="AJ274" s="232"/>
      <c r="AK274" s="232"/>
      <c r="AL274" s="232"/>
      <c r="AM274" s="232"/>
      <c r="AN274" s="232"/>
      <c r="AO274" s="232"/>
      <c r="AP274" s="232"/>
      <c r="AQ274" s="232"/>
      <c r="AR274" s="232"/>
      <c r="AS274" s="232"/>
      <c r="AT274" s="232"/>
      <c r="AU274" s="232"/>
      <c r="AV274" s="232"/>
      <c r="AW274" s="248" t="s">
        <v>1036</v>
      </c>
    </row>
    <row r="275" spans="1:49" x14ac:dyDescent="0.25">
      <c r="A275" s="233" t="s">
        <v>354</v>
      </c>
      <c r="B275">
        <v>5</v>
      </c>
      <c r="C275" s="9">
        <v>13</v>
      </c>
      <c r="E275" s="9">
        <f t="shared" si="27"/>
        <v>0.5</v>
      </c>
      <c r="F275" s="9">
        <f t="shared" si="12"/>
        <v>7.5</v>
      </c>
      <c r="H275" s="246"/>
      <c r="I275" s="246"/>
      <c r="J275" s="232" t="s">
        <v>225</v>
      </c>
      <c r="L275" s="232" t="s">
        <v>225</v>
      </c>
      <c r="N275" s="232" t="s">
        <v>225</v>
      </c>
      <c r="P275" s="232" t="s">
        <v>225</v>
      </c>
      <c r="R275" s="232" t="s">
        <v>225</v>
      </c>
      <c r="T275" s="232" t="s">
        <v>225</v>
      </c>
      <c r="V275" s="232" t="s">
        <v>225</v>
      </c>
      <c r="X275" s="232" t="s">
        <v>225</v>
      </c>
      <c r="AW275" s="248" t="s">
        <v>1036</v>
      </c>
    </row>
    <row r="276" spans="1:49" s="9" customFormat="1" x14ac:dyDescent="0.25">
      <c r="A276" s="233" t="s">
        <v>742</v>
      </c>
      <c r="B276" s="9">
        <v>5</v>
      </c>
      <c r="C276" s="9">
        <v>13</v>
      </c>
      <c r="D276" s="9">
        <v>6</v>
      </c>
      <c r="E276" s="9">
        <f t="shared" si="27"/>
        <v>0.5</v>
      </c>
      <c r="F276" s="9">
        <f t="shared" si="12"/>
        <v>7.5</v>
      </c>
      <c r="G276" s="263"/>
      <c r="H276" s="246"/>
      <c r="I276" s="246"/>
      <c r="J276" s="232" t="s">
        <v>225</v>
      </c>
      <c r="K276" s="232"/>
      <c r="L276" s="232"/>
      <c r="M276" s="232"/>
      <c r="N276" s="232" t="s">
        <v>225</v>
      </c>
      <c r="O276" s="232"/>
      <c r="P276" s="232" t="s">
        <v>225</v>
      </c>
      <c r="Q276" s="232"/>
      <c r="R276" s="232" t="s">
        <v>225</v>
      </c>
      <c r="S276" s="232"/>
      <c r="T276" s="232" t="s">
        <v>225</v>
      </c>
      <c r="U276" s="232"/>
      <c r="V276" s="232" t="s">
        <v>225</v>
      </c>
      <c r="W276" s="232"/>
      <c r="X276" s="232" t="s">
        <v>225</v>
      </c>
      <c r="Y276" s="232"/>
      <c r="Z276" s="232"/>
      <c r="AA276" s="232"/>
      <c r="AB276" s="232"/>
      <c r="AC276" s="232"/>
      <c r="AD276" s="232"/>
      <c r="AE276" s="232"/>
      <c r="AF276" s="232"/>
      <c r="AG276" s="232"/>
      <c r="AH276" s="232"/>
      <c r="AI276" s="232"/>
      <c r="AJ276" s="232"/>
      <c r="AK276" s="232"/>
      <c r="AL276" s="232"/>
      <c r="AM276" s="232"/>
      <c r="AN276" s="232"/>
      <c r="AO276" s="232"/>
      <c r="AP276" s="232"/>
      <c r="AQ276" s="232"/>
      <c r="AR276" s="232"/>
      <c r="AS276" s="232"/>
      <c r="AT276" s="232"/>
      <c r="AU276" s="232"/>
      <c r="AV276" s="232"/>
      <c r="AW276" s="248" t="s">
        <v>1036</v>
      </c>
    </row>
    <row r="277" spans="1:49" s="9" customFormat="1" x14ac:dyDescent="0.25">
      <c r="A277" s="233" t="s">
        <v>743</v>
      </c>
      <c r="B277" s="9">
        <v>5</v>
      </c>
      <c r="C277" s="9">
        <v>13</v>
      </c>
      <c r="D277" s="9">
        <v>7</v>
      </c>
      <c r="E277" s="9">
        <f t="shared" si="27"/>
        <v>0.5</v>
      </c>
      <c r="F277" s="9">
        <f t="shared" si="12"/>
        <v>7.5</v>
      </c>
      <c r="G277" s="263"/>
      <c r="H277" s="246"/>
      <c r="I277" s="246"/>
      <c r="J277" s="232" t="s">
        <v>225</v>
      </c>
      <c r="K277" s="232"/>
      <c r="L277" s="232" t="s">
        <v>225</v>
      </c>
      <c r="M277" s="232"/>
      <c r="N277" s="232"/>
      <c r="O277" s="232"/>
      <c r="P277" s="232" t="s">
        <v>225</v>
      </c>
      <c r="Q277" s="232"/>
      <c r="R277" s="232" t="s">
        <v>225</v>
      </c>
      <c r="S277" s="232"/>
      <c r="T277" s="232" t="s">
        <v>225</v>
      </c>
      <c r="U277" s="232"/>
      <c r="V277" s="232" t="s">
        <v>225</v>
      </c>
      <c r="W277" s="232"/>
      <c r="X277" s="232" t="s">
        <v>225</v>
      </c>
      <c r="Y277" s="232"/>
      <c r="Z277" s="232"/>
      <c r="AA277" s="232"/>
      <c r="AB277" s="232"/>
      <c r="AC277" s="232"/>
      <c r="AD277" s="232"/>
      <c r="AE277" s="232"/>
      <c r="AF277" s="232"/>
      <c r="AG277" s="232"/>
      <c r="AH277" s="232"/>
      <c r="AI277" s="232"/>
      <c r="AJ277" s="232"/>
      <c r="AK277" s="232"/>
      <c r="AL277" s="232"/>
      <c r="AM277" s="232"/>
      <c r="AN277" s="232"/>
      <c r="AO277" s="232"/>
      <c r="AP277" s="232"/>
      <c r="AQ277" s="232"/>
      <c r="AR277" s="232"/>
      <c r="AS277" s="232"/>
      <c r="AT277" s="232"/>
      <c r="AU277" s="232"/>
      <c r="AV277" s="232"/>
      <c r="AW277" s="248" t="s">
        <v>1036</v>
      </c>
    </row>
    <row r="278" spans="1:49" s="9" customFormat="1" x14ac:dyDescent="0.25">
      <c r="A278" s="233" t="s">
        <v>744</v>
      </c>
      <c r="B278" s="9">
        <v>5</v>
      </c>
      <c r="C278" s="9">
        <v>13</v>
      </c>
      <c r="D278" s="9">
        <v>8</v>
      </c>
      <c r="E278" s="9">
        <f t="shared" si="27"/>
        <v>0.5</v>
      </c>
      <c r="F278" s="9">
        <f t="shared" ref="F278:F282" si="30">C278-B278-E278</f>
        <v>7.5</v>
      </c>
      <c r="G278" s="263"/>
      <c r="H278" s="246"/>
      <c r="I278" s="246"/>
      <c r="J278" s="232" t="s">
        <v>225</v>
      </c>
      <c r="K278" s="232"/>
      <c r="L278" s="232" t="s">
        <v>225</v>
      </c>
      <c r="M278" s="232"/>
      <c r="N278" s="232" t="s">
        <v>225</v>
      </c>
      <c r="O278" s="232"/>
      <c r="P278" s="232"/>
      <c r="Q278" s="232"/>
      <c r="R278" s="232" t="s">
        <v>225</v>
      </c>
      <c r="S278" s="232"/>
      <c r="T278" s="232" t="s">
        <v>225</v>
      </c>
      <c r="U278" s="232"/>
      <c r="V278" s="232" t="s">
        <v>225</v>
      </c>
      <c r="W278" s="232"/>
      <c r="X278" s="232" t="s">
        <v>225</v>
      </c>
      <c r="Y278" s="232"/>
      <c r="Z278" s="232"/>
      <c r="AA278" s="232"/>
      <c r="AB278" s="232"/>
      <c r="AC278" s="232"/>
      <c r="AD278" s="232"/>
      <c r="AE278" s="232"/>
      <c r="AF278" s="232"/>
      <c r="AG278" s="232"/>
      <c r="AH278" s="232"/>
      <c r="AI278" s="232"/>
      <c r="AJ278" s="232"/>
      <c r="AK278" s="232"/>
      <c r="AL278" s="232"/>
      <c r="AM278" s="232"/>
      <c r="AN278" s="232"/>
      <c r="AO278" s="232"/>
      <c r="AP278" s="232"/>
      <c r="AQ278" s="232"/>
      <c r="AR278" s="232"/>
      <c r="AS278" s="232"/>
      <c r="AT278" s="232"/>
      <c r="AU278" s="232"/>
      <c r="AV278" s="232"/>
      <c r="AW278" s="248" t="s">
        <v>1036</v>
      </c>
    </row>
    <row r="279" spans="1:49" s="9" customFormat="1" x14ac:dyDescent="0.25">
      <c r="A279" s="233" t="s">
        <v>745</v>
      </c>
      <c r="B279" s="9">
        <v>5</v>
      </c>
      <c r="C279" s="9">
        <v>13</v>
      </c>
      <c r="D279" s="9">
        <v>9</v>
      </c>
      <c r="E279" s="9">
        <f t="shared" si="27"/>
        <v>0.5</v>
      </c>
      <c r="F279" s="9">
        <f t="shared" si="30"/>
        <v>7.5</v>
      </c>
      <c r="G279" s="263"/>
      <c r="H279" s="246"/>
      <c r="I279" s="246"/>
      <c r="J279" s="232" t="s">
        <v>225</v>
      </c>
      <c r="K279" s="232"/>
      <c r="L279" s="232" t="s">
        <v>225</v>
      </c>
      <c r="M279" s="232"/>
      <c r="N279" s="232" t="s">
        <v>225</v>
      </c>
      <c r="O279" s="232"/>
      <c r="P279" s="232" t="s">
        <v>225</v>
      </c>
      <c r="Q279" s="232"/>
      <c r="R279" s="232"/>
      <c r="S279" s="232"/>
      <c r="T279" s="232" t="s">
        <v>225</v>
      </c>
      <c r="U279" s="232"/>
      <c r="V279" s="232" t="s">
        <v>225</v>
      </c>
      <c r="W279" s="232"/>
      <c r="X279" s="232" t="s">
        <v>225</v>
      </c>
      <c r="Y279" s="232"/>
      <c r="Z279" s="232"/>
      <c r="AA279" s="232"/>
      <c r="AB279" s="232"/>
      <c r="AC279" s="232"/>
      <c r="AD279" s="232"/>
      <c r="AE279" s="232"/>
      <c r="AF279" s="232"/>
      <c r="AG279" s="232"/>
      <c r="AH279" s="232"/>
      <c r="AI279" s="232"/>
      <c r="AJ279" s="232"/>
      <c r="AK279" s="232"/>
      <c r="AL279" s="232"/>
      <c r="AM279" s="232"/>
      <c r="AN279" s="232"/>
      <c r="AO279" s="232"/>
      <c r="AP279" s="232"/>
      <c r="AQ279" s="232"/>
      <c r="AR279" s="232"/>
      <c r="AS279" s="232"/>
      <c r="AT279" s="232"/>
      <c r="AU279" s="232"/>
      <c r="AV279" s="232"/>
      <c r="AW279" s="248" t="s">
        <v>1036</v>
      </c>
    </row>
    <row r="280" spans="1:49" s="9" customFormat="1" x14ac:dyDescent="0.25">
      <c r="A280" s="233" t="s">
        <v>746</v>
      </c>
      <c r="B280" s="9">
        <v>5</v>
      </c>
      <c r="C280" s="9">
        <v>13</v>
      </c>
      <c r="D280" s="9">
        <v>10</v>
      </c>
      <c r="E280" s="9">
        <f t="shared" si="27"/>
        <v>0.5</v>
      </c>
      <c r="F280" s="9">
        <f t="shared" si="30"/>
        <v>7.5</v>
      </c>
      <c r="G280" s="263"/>
      <c r="H280" s="246"/>
      <c r="I280" s="246"/>
      <c r="J280" s="232" t="s">
        <v>225</v>
      </c>
      <c r="K280" s="232"/>
      <c r="L280" s="232" t="s">
        <v>225</v>
      </c>
      <c r="M280" s="232"/>
      <c r="N280" s="232" t="s">
        <v>225</v>
      </c>
      <c r="O280" s="232"/>
      <c r="P280" s="232" t="s">
        <v>225</v>
      </c>
      <c r="Q280" s="232"/>
      <c r="R280" s="232" t="s">
        <v>225</v>
      </c>
      <c r="S280" s="232"/>
      <c r="T280" s="232"/>
      <c r="U280" s="232"/>
      <c r="V280" s="232" t="s">
        <v>225</v>
      </c>
      <c r="W280" s="232"/>
      <c r="X280" s="232" t="s">
        <v>225</v>
      </c>
      <c r="Y280" s="232"/>
      <c r="Z280" s="232"/>
      <c r="AA280" s="232"/>
      <c r="AB280" s="232"/>
      <c r="AC280" s="232"/>
      <c r="AD280" s="232"/>
      <c r="AE280" s="232"/>
      <c r="AF280" s="232"/>
      <c r="AG280" s="232"/>
      <c r="AH280" s="232"/>
      <c r="AI280" s="232"/>
      <c r="AJ280" s="232"/>
      <c r="AK280" s="232"/>
      <c r="AL280" s="232"/>
      <c r="AM280" s="232"/>
      <c r="AN280" s="232"/>
      <c r="AO280" s="232"/>
      <c r="AP280" s="232"/>
      <c r="AQ280" s="232"/>
      <c r="AR280" s="232"/>
      <c r="AS280" s="232"/>
      <c r="AT280" s="232"/>
      <c r="AU280" s="232"/>
      <c r="AV280" s="232"/>
      <c r="AW280" s="248" t="s">
        <v>1036</v>
      </c>
    </row>
    <row r="281" spans="1:49" s="9" customFormat="1" x14ac:dyDescent="0.25">
      <c r="A281" s="233" t="s">
        <v>747</v>
      </c>
      <c r="B281" s="9">
        <v>5</v>
      </c>
      <c r="C281" s="9">
        <v>13</v>
      </c>
      <c r="D281" s="9">
        <v>11</v>
      </c>
      <c r="E281" s="9">
        <f t="shared" si="27"/>
        <v>0.5</v>
      </c>
      <c r="F281" s="9">
        <f t="shared" si="30"/>
        <v>7.5</v>
      </c>
      <c r="G281" s="263"/>
      <c r="H281" s="246"/>
      <c r="I281" s="246"/>
      <c r="J281" s="232" t="s">
        <v>225</v>
      </c>
      <c r="K281" s="232"/>
      <c r="L281" s="232" t="s">
        <v>225</v>
      </c>
      <c r="M281" s="232"/>
      <c r="N281" s="232" t="s">
        <v>225</v>
      </c>
      <c r="O281" s="232"/>
      <c r="P281" s="232" t="s">
        <v>225</v>
      </c>
      <c r="Q281" s="232"/>
      <c r="R281" s="232" t="s">
        <v>225</v>
      </c>
      <c r="S281" s="232"/>
      <c r="T281" s="232" t="s">
        <v>225</v>
      </c>
      <c r="U281" s="232"/>
      <c r="V281" s="232"/>
      <c r="W281" s="232"/>
      <c r="X281" s="232" t="s">
        <v>225</v>
      </c>
      <c r="Y281" s="232"/>
      <c r="Z281" s="232"/>
      <c r="AA281" s="232"/>
      <c r="AB281" s="232"/>
      <c r="AC281" s="232"/>
      <c r="AD281" s="232"/>
      <c r="AE281" s="232"/>
      <c r="AF281" s="232"/>
      <c r="AG281" s="232"/>
      <c r="AH281" s="232"/>
      <c r="AI281" s="232"/>
      <c r="AJ281" s="232"/>
      <c r="AK281" s="232"/>
      <c r="AL281" s="232"/>
      <c r="AM281" s="232"/>
      <c r="AN281" s="232"/>
      <c r="AO281" s="232"/>
      <c r="AP281" s="232"/>
      <c r="AQ281" s="232"/>
      <c r="AR281" s="232"/>
      <c r="AS281" s="232"/>
      <c r="AT281" s="232"/>
      <c r="AU281" s="232"/>
      <c r="AV281" s="232"/>
      <c r="AW281" s="248" t="s">
        <v>1036</v>
      </c>
    </row>
    <row r="282" spans="1:49" s="9" customFormat="1" x14ac:dyDescent="0.25">
      <c r="A282" s="233" t="s">
        <v>748</v>
      </c>
      <c r="B282" s="9">
        <v>5</v>
      </c>
      <c r="C282" s="9">
        <v>13</v>
      </c>
      <c r="D282" s="9">
        <v>12</v>
      </c>
      <c r="E282" s="9">
        <f t="shared" si="27"/>
        <v>0.5</v>
      </c>
      <c r="F282" s="9">
        <f t="shared" si="30"/>
        <v>7.5</v>
      </c>
      <c r="G282" s="263"/>
      <c r="H282" s="246"/>
      <c r="I282" s="246"/>
      <c r="J282" s="232" t="s">
        <v>225</v>
      </c>
      <c r="K282" s="232"/>
      <c r="L282" s="232" t="s">
        <v>225</v>
      </c>
      <c r="M282" s="232"/>
      <c r="N282" s="232" t="s">
        <v>225</v>
      </c>
      <c r="O282" s="232"/>
      <c r="P282" s="232" t="s">
        <v>225</v>
      </c>
      <c r="Q282" s="232"/>
      <c r="R282" s="232" t="s">
        <v>225</v>
      </c>
      <c r="S282" s="232"/>
      <c r="T282" s="232" t="s">
        <v>225</v>
      </c>
      <c r="U282" s="232"/>
      <c r="V282" s="232" t="s">
        <v>225</v>
      </c>
      <c r="W282" s="232"/>
      <c r="X282" s="232"/>
      <c r="Y282" s="232"/>
      <c r="Z282" s="232"/>
      <c r="AA282" s="232"/>
      <c r="AB282" s="232"/>
      <c r="AC282" s="232"/>
      <c r="AD282" s="232"/>
      <c r="AE282" s="232"/>
      <c r="AF282" s="232"/>
      <c r="AG282" s="232"/>
      <c r="AH282" s="232"/>
      <c r="AI282" s="232"/>
      <c r="AJ282" s="232"/>
      <c r="AK282" s="232"/>
      <c r="AL282" s="232"/>
      <c r="AM282" s="232"/>
      <c r="AN282" s="232"/>
      <c r="AO282" s="232"/>
      <c r="AP282" s="232"/>
      <c r="AQ282" s="232"/>
      <c r="AR282" s="232"/>
      <c r="AS282" s="232"/>
      <c r="AT282" s="232"/>
      <c r="AU282" s="232"/>
      <c r="AV282" s="232"/>
      <c r="AW282" s="248" t="s">
        <v>1036</v>
      </c>
    </row>
    <row r="283" spans="1:49" x14ac:dyDescent="0.25">
      <c r="A283" s="233" t="s">
        <v>355</v>
      </c>
      <c r="B283">
        <v>5</v>
      </c>
      <c r="C283" s="9">
        <v>14</v>
      </c>
      <c r="E283" s="9">
        <f t="shared" si="27"/>
        <v>1</v>
      </c>
      <c r="F283" s="9">
        <f t="shared" si="12"/>
        <v>8</v>
      </c>
      <c r="H283" s="246"/>
      <c r="I283" s="246"/>
      <c r="J283" s="232" t="s">
        <v>225</v>
      </c>
      <c r="L283" s="232" t="s">
        <v>225</v>
      </c>
      <c r="N283" s="232" t="s">
        <v>225</v>
      </c>
      <c r="P283" s="232" t="s">
        <v>225</v>
      </c>
      <c r="R283" s="232" t="s">
        <v>225</v>
      </c>
      <c r="T283" s="232" t="s">
        <v>225</v>
      </c>
      <c r="V283" s="232" t="s">
        <v>225</v>
      </c>
      <c r="X283" s="232" t="s">
        <v>225</v>
      </c>
      <c r="Z283" s="232" t="s">
        <v>225</v>
      </c>
      <c r="AW283" s="248" t="s">
        <v>1036</v>
      </c>
    </row>
    <row r="284" spans="1:49" s="9" customFormat="1" x14ac:dyDescent="0.25">
      <c r="A284" s="233" t="s">
        <v>749</v>
      </c>
      <c r="B284" s="9">
        <v>5</v>
      </c>
      <c r="C284" s="9">
        <v>14</v>
      </c>
      <c r="D284" s="9">
        <v>6</v>
      </c>
      <c r="E284" s="9">
        <f t="shared" si="27"/>
        <v>1</v>
      </c>
      <c r="F284" s="9">
        <f t="shared" si="12"/>
        <v>8</v>
      </c>
      <c r="G284" s="263"/>
      <c r="H284" s="246"/>
      <c r="I284" s="246"/>
      <c r="J284" s="232" t="s">
        <v>225</v>
      </c>
      <c r="K284" s="232"/>
      <c r="L284" s="232"/>
      <c r="M284" s="232"/>
      <c r="N284" s="232" t="s">
        <v>225</v>
      </c>
      <c r="O284" s="232"/>
      <c r="P284" s="232" t="s">
        <v>225</v>
      </c>
      <c r="Q284" s="232"/>
      <c r="R284" s="232" t="s">
        <v>225</v>
      </c>
      <c r="S284" s="232"/>
      <c r="T284" s="232" t="s">
        <v>225</v>
      </c>
      <c r="U284" s="232"/>
      <c r="V284" s="232" t="s">
        <v>225</v>
      </c>
      <c r="W284" s="232"/>
      <c r="X284" s="232" t="s">
        <v>225</v>
      </c>
      <c r="Y284" s="232"/>
      <c r="Z284" s="232" t="s">
        <v>225</v>
      </c>
      <c r="AA284" s="232"/>
      <c r="AB284" s="232"/>
      <c r="AC284" s="232"/>
      <c r="AD284" s="232"/>
      <c r="AE284" s="232"/>
      <c r="AF284" s="232"/>
      <c r="AG284" s="232"/>
      <c r="AH284" s="232"/>
      <c r="AI284" s="232"/>
      <c r="AJ284" s="232"/>
      <c r="AK284" s="232"/>
      <c r="AL284" s="232"/>
      <c r="AM284" s="232"/>
      <c r="AN284" s="232"/>
      <c r="AO284" s="232"/>
      <c r="AP284" s="232"/>
      <c r="AQ284" s="232"/>
      <c r="AR284" s="232"/>
      <c r="AS284" s="232"/>
      <c r="AT284" s="232"/>
      <c r="AU284" s="232"/>
      <c r="AV284" s="232"/>
      <c r="AW284" s="248" t="s">
        <v>1036</v>
      </c>
    </row>
    <row r="285" spans="1:49" s="9" customFormat="1" x14ac:dyDescent="0.25">
      <c r="A285" s="233" t="s">
        <v>750</v>
      </c>
      <c r="B285" s="9">
        <v>5</v>
      </c>
      <c r="C285" s="9">
        <v>14</v>
      </c>
      <c r="D285" s="9">
        <v>7</v>
      </c>
      <c r="E285" s="9">
        <f t="shared" si="27"/>
        <v>1</v>
      </c>
      <c r="F285" s="9">
        <f t="shared" si="12"/>
        <v>8</v>
      </c>
      <c r="G285" s="263"/>
      <c r="H285" s="246"/>
      <c r="I285" s="246"/>
      <c r="J285" s="232" t="s">
        <v>225</v>
      </c>
      <c r="K285" s="232"/>
      <c r="L285" s="232" t="s">
        <v>225</v>
      </c>
      <c r="M285" s="232"/>
      <c r="N285" s="232"/>
      <c r="O285" s="232"/>
      <c r="P285" s="232" t="s">
        <v>225</v>
      </c>
      <c r="Q285" s="232"/>
      <c r="R285" s="232" t="s">
        <v>225</v>
      </c>
      <c r="S285" s="232"/>
      <c r="T285" s="232" t="s">
        <v>225</v>
      </c>
      <c r="U285" s="232"/>
      <c r="V285" s="232" t="s">
        <v>225</v>
      </c>
      <c r="W285" s="232"/>
      <c r="X285" s="232" t="s">
        <v>225</v>
      </c>
      <c r="Y285" s="232"/>
      <c r="Z285" s="232" t="s">
        <v>225</v>
      </c>
      <c r="AA285" s="232"/>
      <c r="AB285" s="232"/>
      <c r="AC285" s="232"/>
      <c r="AD285" s="232"/>
      <c r="AE285" s="232"/>
      <c r="AF285" s="232"/>
      <c r="AG285" s="232"/>
      <c r="AH285" s="232"/>
      <c r="AI285" s="232"/>
      <c r="AJ285" s="232"/>
      <c r="AK285" s="232"/>
      <c r="AL285" s="232"/>
      <c r="AM285" s="232"/>
      <c r="AN285" s="232"/>
      <c r="AO285" s="232"/>
      <c r="AP285" s="232"/>
      <c r="AQ285" s="232"/>
      <c r="AR285" s="232"/>
      <c r="AS285" s="232"/>
      <c r="AT285" s="232"/>
      <c r="AU285" s="232"/>
      <c r="AV285" s="232"/>
      <c r="AW285" s="248" t="s">
        <v>1036</v>
      </c>
    </row>
    <row r="286" spans="1:49" s="9" customFormat="1" x14ac:dyDescent="0.25">
      <c r="A286" s="233" t="s">
        <v>751</v>
      </c>
      <c r="B286" s="9">
        <v>5</v>
      </c>
      <c r="C286" s="9">
        <v>14</v>
      </c>
      <c r="D286" s="9">
        <v>8</v>
      </c>
      <c r="E286" s="9">
        <f t="shared" si="27"/>
        <v>1</v>
      </c>
      <c r="F286" s="9">
        <f t="shared" ref="F286:F291" si="31">C286-B286-E286</f>
        <v>8</v>
      </c>
      <c r="G286" s="263"/>
      <c r="H286" s="246"/>
      <c r="I286" s="246"/>
      <c r="J286" s="232" t="s">
        <v>225</v>
      </c>
      <c r="K286" s="232"/>
      <c r="L286" s="232" t="s">
        <v>225</v>
      </c>
      <c r="M286" s="232"/>
      <c r="N286" s="232" t="s">
        <v>225</v>
      </c>
      <c r="O286" s="232"/>
      <c r="P286" s="232"/>
      <c r="Q286" s="232"/>
      <c r="R286" s="232" t="s">
        <v>225</v>
      </c>
      <c r="S286" s="232"/>
      <c r="T286" s="232" t="s">
        <v>225</v>
      </c>
      <c r="U286" s="232"/>
      <c r="V286" s="232" t="s">
        <v>225</v>
      </c>
      <c r="W286" s="232"/>
      <c r="X286" s="232" t="s">
        <v>225</v>
      </c>
      <c r="Y286" s="232"/>
      <c r="Z286" s="232" t="s">
        <v>225</v>
      </c>
      <c r="AA286" s="232"/>
      <c r="AB286" s="232"/>
      <c r="AC286" s="232"/>
      <c r="AD286" s="232"/>
      <c r="AE286" s="232"/>
      <c r="AF286" s="232"/>
      <c r="AG286" s="232"/>
      <c r="AH286" s="232"/>
      <c r="AI286" s="232"/>
      <c r="AJ286" s="232"/>
      <c r="AK286" s="232"/>
      <c r="AL286" s="232"/>
      <c r="AM286" s="232"/>
      <c r="AN286" s="232"/>
      <c r="AO286" s="232"/>
      <c r="AP286" s="232"/>
      <c r="AQ286" s="232"/>
      <c r="AR286" s="232"/>
      <c r="AS286" s="232"/>
      <c r="AT286" s="232"/>
      <c r="AU286" s="232"/>
      <c r="AV286" s="232"/>
      <c r="AW286" s="248" t="s">
        <v>1036</v>
      </c>
    </row>
    <row r="287" spans="1:49" s="9" customFormat="1" x14ac:dyDescent="0.25">
      <c r="A287" s="233" t="s">
        <v>752</v>
      </c>
      <c r="B287" s="9">
        <v>5</v>
      </c>
      <c r="C287" s="9">
        <v>14</v>
      </c>
      <c r="D287" s="9">
        <v>9</v>
      </c>
      <c r="E287" s="9">
        <f t="shared" si="27"/>
        <v>1</v>
      </c>
      <c r="F287" s="9">
        <f t="shared" si="31"/>
        <v>8</v>
      </c>
      <c r="G287" s="263"/>
      <c r="H287" s="246"/>
      <c r="I287" s="246"/>
      <c r="J287" s="232" t="s">
        <v>225</v>
      </c>
      <c r="K287" s="232"/>
      <c r="L287" s="232" t="s">
        <v>225</v>
      </c>
      <c r="M287" s="232"/>
      <c r="N287" s="232" t="s">
        <v>225</v>
      </c>
      <c r="O287" s="232"/>
      <c r="P287" s="232" t="s">
        <v>225</v>
      </c>
      <c r="Q287" s="232"/>
      <c r="R287" s="232"/>
      <c r="S287" s="232"/>
      <c r="T287" s="232" t="s">
        <v>225</v>
      </c>
      <c r="U287" s="232"/>
      <c r="V287" s="232" t="s">
        <v>225</v>
      </c>
      <c r="W287" s="232"/>
      <c r="X287" s="232" t="s">
        <v>225</v>
      </c>
      <c r="Y287" s="232"/>
      <c r="Z287" s="232" t="s">
        <v>225</v>
      </c>
      <c r="AA287" s="232"/>
      <c r="AB287" s="232"/>
      <c r="AC287" s="232"/>
      <c r="AD287" s="232"/>
      <c r="AE287" s="232"/>
      <c r="AF287" s="232"/>
      <c r="AG287" s="232"/>
      <c r="AH287" s="232"/>
      <c r="AI287" s="232"/>
      <c r="AJ287" s="232"/>
      <c r="AK287" s="232"/>
      <c r="AL287" s="232"/>
      <c r="AM287" s="232"/>
      <c r="AN287" s="232"/>
      <c r="AO287" s="232"/>
      <c r="AP287" s="232"/>
      <c r="AQ287" s="232"/>
      <c r="AR287" s="232"/>
      <c r="AS287" s="232"/>
      <c r="AT287" s="232"/>
      <c r="AU287" s="232"/>
      <c r="AV287" s="232"/>
      <c r="AW287" s="248" t="s">
        <v>1036</v>
      </c>
    </row>
    <row r="288" spans="1:49" s="9" customFormat="1" x14ac:dyDescent="0.25">
      <c r="A288" s="233" t="s">
        <v>753</v>
      </c>
      <c r="B288" s="9">
        <v>5</v>
      </c>
      <c r="C288" s="9">
        <v>14</v>
      </c>
      <c r="D288" s="9">
        <v>10</v>
      </c>
      <c r="E288" s="9">
        <f t="shared" si="27"/>
        <v>1</v>
      </c>
      <c r="F288" s="9">
        <f t="shared" si="31"/>
        <v>8</v>
      </c>
      <c r="G288" s="263"/>
      <c r="H288" s="246"/>
      <c r="I288" s="246"/>
      <c r="J288" s="232" t="s">
        <v>225</v>
      </c>
      <c r="K288" s="232"/>
      <c r="L288" s="232" t="s">
        <v>225</v>
      </c>
      <c r="M288" s="232"/>
      <c r="N288" s="232" t="s">
        <v>225</v>
      </c>
      <c r="O288" s="232"/>
      <c r="P288" s="232" t="s">
        <v>225</v>
      </c>
      <c r="Q288" s="232"/>
      <c r="R288" s="232" t="s">
        <v>225</v>
      </c>
      <c r="S288" s="232"/>
      <c r="T288" s="232"/>
      <c r="U288" s="232"/>
      <c r="V288" s="232" t="s">
        <v>225</v>
      </c>
      <c r="W288" s="232"/>
      <c r="X288" s="232" t="s">
        <v>225</v>
      </c>
      <c r="Y288" s="232"/>
      <c r="Z288" s="232" t="s">
        <v>225</v>
      </c>
      <c r="AA288" s="232"/>
      <c r="AB288" s="232"/>
      <c r="AC288" s="232"/>
      <c r="AD288" s="232"/>
      <c r="AE288" s="232"/>
      <c r="AF288" s="232"/>
      <c r="AG288" s="232"/>
      <c r="AH288" s="232"/>
      <c r="AI288" s="232"/>
      <c r="AJ288" s="232"/>
      <c r="AK288" s="232"/>
      <c r="AL288" s="232"/>
      <c r="AM288" s="232"/>
      <c r="AN288" s="232"/>
      <c r="AO288" s="232"/>
      <c r="AP288" s="232"/>
      <c r="AQ288" s="232"/>
      <c r="AR288" s="232"/>
      <c r="AS288" s="232"/>
      <c r="AT288" s="232"/>
      <c r="AU288" s="232"/>
      <c r="AV288" s="232"/>
      <c r="AW288" s="248" t="s">
        <v>1036</v>
      </c>
    </row>
    <row r="289" spans="1:49" s="9" customFormat="1" x14ac:dyDescent="0.25">
      <c r="A289" s="233" t="s">
        <v>754</v>
      </c>
      <c r="B289" s="9">
        <v>5</v>
      </c>
      <c r="C289" s="9">
        <v>14</v>
      </c>
      <c r="D289" s="9">
        <v>11</v>
      </c>
      <c r="E289" s="9">
        <f t="shared" si="27"/>
        <v>1</v>
      </c>
      <c r="F289" s="9">
        <f t="shared" si="31"/>
        <v>8</v>
      </c>
      <c r="G289" s="263"/>
      <c r="H289" s="246"/>
      <c r="I289" s="246"/>
      <c r="J289" s="232" t="s">
        <v>225</v>
      </c>
      <c r="K289" s="232"/>
      <c r="L289" s="232" t="s">
        <v>225</v>
      </c>
      <c r="M289" s="232"/>
      <c r="N289" s="232" t="s">
        <v>225</v>
      </c>
      <c r="O289" s="232"/>
      <c r="P289" s="232" t="s">
        <v>225</v>
      </c>
      <c r="Q289" s="232"/>
      <c r="R289" s="232" t="s">
        <v>225</v>
      </c>
      <c r="S289" s="232"/>
      <c r="T289" s="232" t="s">
        <v>225</v>
      </c>
      <c r="U289" s="232"/>
      <c r="V289" s="232"/>
      <c r="W289" s="232"/>
      <c r="X289" s="232" t="s">
        <v>225</v>
      </c>
      <c r="Y289" s="232"/>
      <c r="Z289" s="232" t="s">
        <v>225</v>
      </c>
      <c r="AA289" s="232"/>
      <c r="AB289" s="232"/>
      <c r="AC289" s="232"/>
      <c r="AD289" s="232"/>
      <c r="AE289" s="232"/>
      <c r="AF289" s="232"/>
      <c r="AG289" s="232"/>
      <c r="AH289" s="232"/>
      <c r="AI289" s="232"/>
      <c r="AJ289" s="232"/>
      <c r="AK289" s="232"/>
      <c r="AL289" s="232"/>
      <c r="AM289" s="232"/>
      <c r="AN289" s="232"/>
      <c r="AO289" s="232"/>
      <c r="AP289" s="232"/>
      <c r="AQ289" s="232"/>
      <c r="AR289" s="232"/>
      <c r="AS289" s="232"/>
      <c r="AT289" s="232"/>
      <c r="AU289" s="232"/>
      <c r="AV289" s="232"/>
      <c r="AW289" s="248" t="s">
        <v>1036</v>
      </c>
    </row>
    <row r="290" spans="1:49" s="9" customFormat="1" x14ac:dyDescent="0.25">
      <c r="A290" s="233" t="s">
        <v>755</v>
      </c>
      <c r="B290" s="9">
        <v>5</v>
      </c>
      <c r="C290" s="9">
        <v>14</v>
      </c>
      <c r="D290" s="9">
        <v>12</v>
      </c>
      <c r="E290" s="9">
        <f t="shared" si="27"/>
        <v>1</v>
      </c>
      <c r="F290" s="9">
        <f t="shared" si="31"/>
        <v>8</v>
      </c>
      <c r="G290" s="263"/>
      <c r="H290" s="246"/>
      <c r="I290" s="246"/>
      <c r="J290" s="232" t="s">
        <v>225</v>
      </c>
      <c r="K290" s="232"/>
      <c r="L290" s="232" t="s">
        <v>225</v>
      </c>
      <c r="M290" s="232"/>
      <c r="N290" s="232" t="s">
        <v>225</v>
      </c>
      <c r="O290" s="232"/>
      <c r="P290" s="232" t="s">
        <v>225</v>
      </c>
      <c r="Q290" s="232"/>
      <c r="R290" s="232" t="s">
        <v>225</v>
      </c>
      <c r="S290" s="232"/>
      <c r="T290" s="232" t="s">
        <v>225</v>
      </c>
      <c r="U290" s="232"/>
      <c r="V290" s="232" t="s">
        <v>225</v>
      </c>
      <c r="W290" s="232"/>
      <c r="X290" s="232"/>
      <c r="Y290" s="232"/>
      <c r="Z290" s="232" t="s">
        <v>225</v>
      </c>
      <c r="AA290" s="232"/>
      <c r="AB290" s="232"/>
      <c r="AC290" s="232"/>
      <c r="AD290" s="232"/>
      <c r="AE290" s="232"/>
      <c r="AF290" s="232"/>
      <c r="AG290" s="232"/>
      <c r="AH290" s="232"/>
      <c r="AI290" s="232"/>
      <c r="AJ290" s="232"/>
      <c r="AK290" s="232"/>
      <c r="AL290" s="232"/>
      <c r="AM290" s="232"/>
      <c r="AN290" s="232"/>
      <c r="AO290" s="232"/>
      <c r="AP290" s="232"/>
      <c r="AQ290" s="232"/>
      <c r="AR290" s="232"/>
      <c r="AS290" s="232"/>
      <c r="AT290" s="232"/>
      <c r="AU290" s="232"/>
      <c r="AV290" s="232"/>
      <c r="AW290" s="248" t="s">
        <v>1036</v>
      </c>
    </row>
    <row r="291" spans="1:49" s="9" customFormat="1" x14ac:dyDescent="0.25">
      <c r="A291" s="233" t="s">
        <v>756</v>
      </c>
      <c r="B291" s="9">
        <v>5</v>
      </c>
      <c r="C291" s="9">
        <v>14</v>
      </c>
      <c r="D291" s="9">
        <v>13</v>
      </c>
      <c r="E291" s="9">
        <f t="shared" si="27"/>
        <v>1</v>
      </c>
      <c r="F291" s="9">
        <f t="shared" si="31"/>
        <v>8</v>
      </c>
      <c r="G291" s="263"/>
      <c r="H291" s="246"/>
      <c r="I291" s="246"/>
      <c r="J291" s="232" t="s">
        <v>225</v>
      </c>
      <c r="K291" s="232"/>
      <c r="L291" s="232" t="s">
        <v>225</v>
      </c>
      <c r="M291" s="232"/>
      <c r="N291" s="232" t="s">
        <v>225</v>
      </c>
      <c r="O291" s="232"/>
      <c r="P291" s="232" t="s">
        <v>225</v>
      </c>
      <c r="Q291" s="232"/>
      <c r="R291" s="232" t="s">
        <v>225</v>
      </c>
      <c r="S291" s="232"/>
      <c r="T291" s="232" t="s">
        <v>225</v>
      </c>
      <c r="U291" s="232"/>
      <c r="V291" s="232" t="s">
        <v>225</v>
      </c>
      <c r="W291" s="232"/>
      <c r="X291" s="232" t="s">
        <v>225</v>
      </c>
      <c r="Y291" s="232"/>
      <c r="Z291" s="232"/>
      <c r="AA291" s="232"/>
      <c r="AB291" s="232"/>
      <c r="AC291" s="232"/>
      <c r="AD291" s="232"/>
      <c r="AE291" s="232"/>
      <c r="AF291" s="232"/>
      <c r="AG291" s="232"/>
      <c r="AH291" s="232"/>
      <c r="AI291" s="232"/>
      <c r="AJ291" s="232"/>
      <c r="AK291" s="232"/>
      <c r="AL291" s="232"/>
      <c r="AM291" s="232"/>
      <c r="AN291" s="232"/>
      <c r="AO291" s="232"/>
      <c r="AP291" s="232"/>
      <c r="AQ291" s="232"/>
      <c r="AR291" s="232"/>
      <c r="AS291" s="232"/>
      <c r="AT291" s="232"/>
      <c r="AU291" s="232"/>
      <c r="AV291" s="232"/>
      <c r="AW291" s="248" t="s">
        <v>1036</v>
      </c>
    </row>
    <row r="292" spans="1:49" x14ac:dyDescent="0.25">
      <c r="A292" s="233" t="s">
        <v>356</v>
      </c>
      <c r="B292">
        <v>5</v>
      </c>
      <c r="C292" s="9">
        <v>15</v>
      </c>
      <c r="E292" s="9">
        <f t="shared" si="27"/>
        <v>1</v>
      </c>
      <c r="F292" s="9">
        <f t="shared" si="12"/>
        <v>9</v>
      </c>
      <c r="H292" s="246"/>
      <c r="I292" s="246"/>
      <c r="J292" s="232" t="s">
        <v>225</v>
      </c>
      <c r="L292" s="232" t="s">
        <v>225</v>
      </c>
      <c r="N292" s="232" t="s">
        <v>225</v>
      </c>
      <c r="P292" s="232" t="s">
        <v>225</v>
      </c>
      <c r="R292" s="232" t="s">
        <v>225</v>
      </c>
      <c r="T292" s="232" t="s">
        <v>225</v>
      </c>
      <c r="V292" s="232" t="s">
        <v>225</v>
      </c>
      <c r="X292" s="232" t="s">
        <v>225</v>
      </c>
      <c r="Z292" s="232" t="s">
        <v>225</v>
      </c>
      <c r="AB292" s="232" t="s">
        <v>225</v>
      </c>
      <c r="AW292" s="248" t="s">
        <v>1036</v>
      </c>
    </row>
    <row r="293" spans="1:49" s="9" customFormat="1" x14ac:dyDescent="0.25">
      <c r="A293" s="233" t="s">
        <v>757</v>
      </c>
      <c r="B293" s="9">
        <v>5</v>
      </c>
      <c r="C293" s="9">
        <v>15</v>
      </c>
      <c r="D293" s="9">
        <v>6</v>
      </c>
      <c r="E293" s="9">
        <f t="shared" si="27"/>
        <v>1</v>
      </c>
      <c r="F293" s="9">
        <f t="shared" si="12"/>
        <v>9</v>
      </c>
      <c r="G293" s="263"/>
      <c r="H293" s="246"/>
      <c r="I293" s="246"/>
      <c r="J293" s="232" t="s">
        <v>225</v>
      </c>
      <c r="K293" s="232"/>
      <c r="L293" s="232"/>
      <c r="M293" s="232"/>
      <c r="N293" s="232" t="s">
        <v>225</v>
      </c>
      <c r="O293" s="232"/>
      <c r="P293" s="232" t="s">
        <v>225</v>
      </c>
      <c r="Q293" s="232"/>
      <c r="R293" s="232" t="s">
        <v>225</v>
      </c>
      <c r="S293" s="232"/>
      <c r="T293" s="232" t="s">
        <v>225</v>
      </c>
      <c r="U293" s="232"/>
      <c r="V293" s="232" t="s">
        <v>225</v>
      </c>
      <c r="W293" s="232"/>
      <c r="X293" s="232" t="s">
        <v>225</v>
      </c>
      <c r="Y293" s="232"/>
      <c r="Z293" s="232" t="s">
        <v>225</v>
      </c>
      <c r="AA293" s="232"/>
      <c r="AB293" s="232" t="s">
        <v>225</v>
      </c>
      <c r="AC293" s="232"/>
      <c r="AD293" s="232"/>
      <c r="AE293" s="232"/>
      <c r="AF293" s="232"/>
      <c r="AG293" s="232"/>
      <c r="AH293" s="232"/>
      <c r="AI293" s="232"/>
      <c r="AJ293" s="232"/>
      <c r="AK293" s="232"/>
      <c r="AL293" s="232"/>
      <c r="AM293" s="232"/>
      <c r="AN293" s="232"/>
      <c r="AO293" s="232"/>
      <c r="AP293" s="232"/>
      <c r="AQ293" s="232"/>
      <c r="AR293" s="232"/>
      <c r="AS293" s="232"/>
      <c r="AT293" s="232"/>
      <c r="AU293" s="232"/>
      <c r="AV293" s="232"/>
      <c r="AW293" s="248" t="s">
        <v>1036</v>
      </c>
    </row>
    <row r="294" spans="1:49" s="9" customFormat="1" x14ac:dyDescent="0.25">
      <c r="A294" s="233" t="s">
        <v>758</v>
      </c>
      <c r="B294" s="9">
        <v>5</v>
      </c>
      <c r="C294" s="9">
        <v>15</v>
      </c>
      <c r="D294" s="9">
        <v>7</v>
      </c>
      <c r="E294" s="9">
        <f t="shared" si="27"/>
        <v>1</v>
      </c>
      <c r="F294" s="9">
        <f t="shared" si="12"/>
        <v>9</v>
      </c>
      <c r="G294" s="263"/>
      <c r="H294" s="246"/>
      <c r="I294" s="246"/>
      <c r="J294" s="232" t="s">
        <v>225</v>
      </c>
      <c r="K294" s="232"/>
      <c r="L294" s="232" t="s">
        <v>225</v>
      </c>
      <c r="M294" s="232"/>
      <c r="N294" s="232"/>
      <c r="O294" s="232"/>
      <c r="P294" s="232" t="s">
        <v>225</v>
      </c>
      <c r="Q294" s="232"/>
      <c r="R294" s="232" t="s">
        <v>225</v>
      </c>
      <c r="S294" s="232"/>
      <c r="T294" s="232" t="s">
        <v>225</v>
      </c>
      <c r="U294" s="232"/>
      <c r="V294" s="232" t="s">
        <v>225</v>
      </c>
      <c r="W294" s="232"/>
      <c r="X294" s="232" t="s">
        <v>225</v>
      </c>
      <c r="Y294" s="232"/>
      <c r="Z294" s="232" t="s">
        <v>225</v>
      </c>
      <c r="AA294" s="232"/>
      <c r="AB294" s="232" t="s">
        <v>225</v>
      </c>
      <c r="AC294" s="232"/>
      <c r="AD294" s="232"/>
      <c r="AE294" s="232"/>
      <c r="AF294" s="232"/>
      <c r="AG294" s="232"/>
      <c r="AH294" s="232"/>
      <c r="AI294" s="232"/>
      <c r="AJ294" s="232"/>
      <c r="AK294" s="232"/>
      <c r="AL294" s="232"/>
      <c r="AM294" s="232"/>
      <c r="AN294" s="232"/>
      <c r="AO294" s="232"/>
      <c r="AP294" s="232"/>
      <c r="AQ294" s="232"/>
      <c r="AR294" s="232"/>
      <c r="AS294" s="232"/>
      <c r="AT294" s="232"/>
      <c r="AU294" s="232"/>
      <c r="AV294" s="232"/>
      <c r="AW294" s="248" t="s">
        <v>1036</v>
      </c>
    </row>
    <row r="295" spans="1:49" s="9" customFormat="1" x14ac:dyDescent="0.25">
      <c r="A295" s="233" t="s">
        <v>759</v>
      </c>
      <c r="B295" s="9">
        <v>5</v>
      </c>
      <c r="C295" s="9">
        <v>15</v>
      </c>
      <c r="D295" s="9">
        <v>8</v>
      </c>
      <c r="E295" s="9">
        <f t="shared" si="27"/>
        <v>1</v>
      </c>
      <c r="F295" s="9">
        <f t="shared" ref="F295:F301" si="32">C295-B295-E295</f>
        <v>9</v>
      </c>
      <c r="G295" s="263"/>
      <c r="H295" s="246"/>
      <c r="I295" s="246"/>
      <c r="J295" s="232" t="s">
        <v>225</v>
      </c>
      <c r="K295" s="232"/>
      <c r="L295" s="232" t="s">
        <v>225</v>
      </c>
      <c r="M295" s="232"/>
      <c r="N295" s="232" t="s">
        <v>225</v>
      </c>
      <c r="O295" s="232"/>
      <c r="P295" s="232"/>
      <c r="Q295" s="232"/>
      <c r="R295" s="232" t="s">
        <v>225</v>
      </c>
      <c r="S295" s="232"/>
      <c r="T295" s="232" t="s">
        <v>225</v>
      </c>
      <c r="U295" s="232"/>
      <c r="V295" s="232" t="s">
        <v>225</v>
      </c>
      <c r="W295" s="232"/>
      <c r="X295" s="232" t="s">
        <v>225</v>
      </c>
      <c r="Y295" s="232"/>
      <c r="Z295" s="232" t="s">
        <v>225</v>
      </c>
      <c r="AA295" s="232"/>
      <c r="AB295" s="232" t="s">
        <v>225</v>
      </c>
      <c r="AC295" s="232"/>
      <c r="AD295" s="232"/>
      <c r="AE295" s="232"/>
      <c r="AF295" s="232"/>
      <c r="AG295" s="232"/>
      <c r="AH295" s="232"/>
      <c r="AI295" s="232"/>
      <c r="AJ295" s="232"/>
      <c r="AK295" s="232"/>
      <c r="AL295" s="232"/>
      <c r="AM295" s="232"/>
      <c r="AN295" s="232"/>
      <c r="AO295" s="232"/>
      <c r="AP295" s="232"/>
      <c r="AQ295" s="232"/>
      <c r="AR295" s="232"/>
      <c r="AS295" s="232"/>
      <c r="AT295" s="232"/>
      <c r="AU295" s="232"/>
      <c r="AV295" s="232"/>
      <c r="AW295" s="248" t="s">
        <v>1036</v>
      </c>
    </row>
    <row r="296" spans="1:49" s="9" customFormat="1" x14ac:dyDescent="0.25">
      <c r="A296" s="233" t="s">
        <v>760</v>
      </c>
      <c r="B296" s="9">
        <v>5</v>
      </c>
      <c r="C296" s="9">
        <v>15</v>
      </c>
      <c r="D296" s="9">
        <v>9</v>
      </c>
      <c r="E296" s="9">
        <f t="shared" si="27"/>
        <v>1</v>
      </c>
      <c r="F296" s="9">
        <f t="shared" si="32"/>
        <v>9</v>
      </c>
      <c r="G296" s="263"/>
      <c r="H296" s="246"/>
      <c r="I296" s="246"/>
      <c r="J296" s="232" t="s">
        <v>225</v>
      </c>
      <c r="K296" s="232"/>
      <c r="L296" s="232" t="s">
        <v>225</v>
      </c>
      <c r="M296" s="232"/>
      <c r="N296" s="232" t="s">
        <v>225</v>
      </c>
      <c r="O296" s="232"/>
      <c r="P296" s="232" t="s">
        <v>225</v>
      </c>
      <c r="Q296" s="232"/>
      <c r="R296" s="232"/>
      <c r="S296" s="232"/>
      <c r="T296" s="232" t="s">
        <v>225</v>
      </c>
      <c r="U296" s="232"/>
      <c r="V296" s="232" t="s">
        <v>225</v>
      </c>
      <c r="W296" s="232"/>
      <c r="X296" s="232" t="s">
        <v>225</v>
      </c>
      <c r="Y296" s="232"/>
      <c r="Z296" s="232" t="s">
        <v>225</v>
      </c>
      <c r="AA296" s="232"/>
      <c r="AB296" s="232" t="s">
        <v>225</v>
      </c>
      <c r="AC296" s="232"/>
      <c r="AD296" s="232"/>
      <c r="AE296" s="232"/>
      <c r="AF296" s="232"/>
      <c r="AG296" s="232"/>
      <c r="AH296" s="232"/>
      <c r="AI296" s="232"/>
      <c r="AJ296" s="232"/>
      <c r="AK296" s="232"/>
      <c r="AL296" s="232"/>
      <c r="AM296" s="232"/>
      <c r="AN296" s="232"/>
      <c r="AO296" s="232"/>
      <c r="AP296" s="232"/>
      <c r="AQ296" s="232"/>
      <c r="AR296" s="232"/>
      <c r="AS296" s="232"/>
      <c r="AT296" s="232"/>
      <c r="AU296" s="232"/>
      <c r="AV296" s="232"/>
      <c r="AW296" s="248" t="s">
        <v>1036</v>
      </c>
    </row>
    <row r="297" spans="1:49" s="9" customFormat="1" x14ac:dyDescent="0.25">
      <c r="A297" s="233" t="s">
        <v>761</v>
      </c>
      <c r="B297" s="9">
        <v>5</v>
      </c>
      <c r="C297" s="9">
        <v>15</v>
      </c>
      <c r="D297" s="9">
        <v>10</v>
      </c>
      <c r="E297" s="9">
        <f t="shared" si="27"/>
        <v>1</v>
      </c>
      <c r="F297" s="9">
        <f t="shared" si="32"/>
        <v>9</v>
      </c>
      <c r="G297" s="263"/>
      <c r="H297" s="246"/>
      <c r="I297" s="246"/>
      <c r="J297" s="232" t="s">
        <v>225</v>
      </c>
      <c r="K297" s="232"/>
      <c r="L297" s="232" t="s">
        <v>225</v>
      </c>
      <c r="M297" s="232"/>
      <c r="N297" s="232" t="s">
        <v>225</v>
      </c>
      <c r="O297" s="232"/>
      <c r="P297" s="232" t="s">
        <v>225</v>
      </c>
      <c r="Q297" s="232"/>
      <c r="R297" s="232" t="s">
        <v>225</v>
      </c>
      <c r="S297" s="232"/>
      <c r="T297" s="232"/>
      <c r="U297" s="232"/>
      <c r="V297" s="232" t="s">
        <v>225</v>
      </c>
      <c r="W297" s="232"/>
      <c r="X297" s="232" t="s">
        <v>225</v>
      </c>
      <c r="Y297" s="232"/>
      <c r="Z297" s="232" t="s">
        <v>225</v>
      </c>
      <c r="AA297" s="232"/>
      <c r="AB297" s="232" t="s">
        <v>225</v>
      </c>
      <c r="AC297" s="232"/>
      <c r="AD297" s="232"/>
      <c r="AE297" s="232"/>
      <c r="AF297" s="232"/>
      <c r="AG297" s="232"/>
      <c r="AH297" s="232"/>
      <c r="AI297" s="232"/>
      <c r="AJ297" s="232"/>
      <c r="AK297" s="232"/>
      <c r="AL297" s="232"/>
      <c r="AM297" s="232"/>
      <c r="AN297" s="232"/>
      <c r="AO297" s="232"/>
      <c r="AP297" s="232"/>
      <c r="AQ297" s="232"/>
      <c r="AR297" s="232"/>
      <c r="AS297" s="232"/>
      <c r="AT297" s="232"/>
      <c r="AU297" s="232"/>
      <c r="AV297" s="232"/>
      <c r="AW297" s="248" t="s">
        <v>1036</v>
      </c>
    </row>
    <row r="298" spans="1:49" s="9" customFormat="1" x14ac:dyDescent="0.25">
      <c r="A298" s="233" t="s">
        <v>762</v>
      </c>
      <c r="B298" s="9">
        <v>5</v>
      </c>
      <c r="C298" s="9">
        <v>15</v>
      </c>
      <c r="D298" s="9">
        <v>11</v>
      </c>
      <c r="E298" s="9">
        <f t="shared" si="27"/>
        <v>1</v>
      </c>
      <c r="F298" s="9">
        <f t="shared" si="32"/>
        <v>9</v>
      </c>
      <c r="G298" s="263"/>
      <c r="H298" s="246"/>
      <c r="I298" s="246"/>
      <c r="J298" s="232" t="s">
        <v>225</v>
      </c>
      <c r="K298" s="232"/>
      <c r="L298" s="232" t="s">
        <v>225</v>
      </c>
      <c r="M298" s="232"/>
      <c r="N298" s="232" t="s">
        <v>225</v>
      </c>
      <c r="O298" s="232"/>
      <c r="P298" s="232" t="s">
        <v>225</v>
      </c>
      <c r="Q298" s="232"/>
      <c r="R298" s="232" t="s">
        <v>225</v>
      </c>
      <c r="S298" s="232"/>
      <c r="T298" s="232" t="s">
        <v>225</v>
      </c>
      <c r="U298" s="232"/>
      <c r="V298" s="232"/>
      <c r="W298" s="232"/>
      <c r="X298" s="232" t="s">
        <v>225</v>
      </c>
      <c r="Y298" s="232"/>
      <c r="Z298" s="232" t="s">
        <v>225</v>
      </c>
      <c r="AA298" s="232"/>
      <c r="AB298" s="232" t="s">
        <v>225</v>
      </c>
      <c r="AC298" s="232"/>
      <c r="AD298" s="232"/>
      <c r="AE298" s="232"/>
      <c r="AF298" s="232"/>
      <c r="AG298" s="232"/>
      <c r="AH298" s="232"/>
      <c r="AI298" s="232"/>
      <c r="AJ298" s="232"/>
      <c r="AK298" s="232"/>
      <c r="AL298" s="232"/>
      <c r="AM298" s="232"/>
      <c r="AN298" s="232"/>
      <c r="AO298" s="232"/>
      <c r="AP298" s="232"/>
      <c r="AQ298" s="232"/>
      <c r="AR298" s="232"/>
      <c r="AS298" s="232"/>
      <c r="AT298" s="232"/>
      <c r="AU298" s="232"/>
      <c r="AV298" s="232"/>
      <c r="AW298" s="248" t="s">
        <v>1036</v>
      </c>
    </row>
    <row r="299" spans="1:49" s="9" customFormat="1" x14ac:dyDescent="0.25">
      <c r="A299" s="233" t="s">
        <v>763</v>
      </c>
      <c r="B299" s="9">
        <v>5</v>
      </c>
      <c r="C299" s="9">
        <v>15</v>
      </c>
      <c r="D299" s="9">
        <v>12</v>
      </c>
      <c r="E299" s="9">
        <f t="shared" si="27"/>
        <v>1</v>
      </c>
      <c r="F299" s="9">
        <f t="shared" si="32"/>
        <v>9</v>
      </c>
      <c r="G299" s="263"/>
      <c r="H299" s="246"/>
      <c r="I299" s="246"/>
      <c r="J299" s="232" t="s">
        <v>225</v>
      </c>
      <c r="K299" s="232"/>
      <c r="L299" s="232" t="s">
        <v>225</v>
      </c>
      <c r="M299" s="232"/>
      <c r="N299" s="232" t="s">
        <v>225</v>
      </c>
      <c r="O299" s="232"/>
      <c r="P299" s="232" t="s">
        <v>225</v>
      </c>
      <c r="Q299" s="232"/>
      <c r="R299" s="232" t="s">
        <v>225</v>
      </c>
      <c r="S299" s="232"/>
      <c r="T299" s="232" t="s">
        <v>225</v>
      </c>
      <c r="U299" s="232"/>
      <c r="V299" s="232" t="s">
        <v>225</v>
      </c>
      <c r="W299" s="232"/>
      <c r="X299" s="232"/>
      <c r="Y299" s="232"/>
      <c r="Z299" s="232" t="s">
        <v>225</v>
      </c>
      <c r="AA299" s="232"/>
      <c r="AB299" s="232" t="s">
        <v>225</v>
      </c>
      <c r="AC299" s="232"/>
      <c r="AD299" s="232"/>
      <c r="AE299" s="232"/>
      <c r="AF299" s="232"/>
      <c r="AG299" s="232"/>
      <c r="AH299" s="232"/>
      <c r="AI299" s="232"/>
      <c r="AJ299" s="232"/>
      <c r="AK299" s="232"/>
      <c r="AL299" s="232"/>
      <c r="AM299" s="232"/>
      <c r="AN299" s="232"/>
      <c r="AO299" s="232"/>
      <c r="AP299" s="232"/>
      <c r="AQ299" s="232"/>
      <c r="AR299" s="232"/>
      <c r="AS299" s="232"/>
      <c r="AT299" s="232"/>
      <c r="AU299" s="232"/>
      <c r="AV299" s="232"/>
      <c r="AW299" s="248" t="s">
        <v>1036</v>
      </c>
    </row>
    <row r="300" spans="1:49" s="9" customFormat="1" x14ac:dyDescent="0.25">
      <c r="A300" s="233" t="s">
        <v>764</v>
      </c>
      <c r="B300" s="9">
        <v>5</v>
      </c>
      <c r="C300" s="9">
        <v>15</v>
      </c>
      <c r="D300" s="9">
        <v>13</v>
      </c>
      <c r="E300" s="9">
        <f t="shared" si="27"/>
        <v>1</v>
      </c>
      <c r="F300" s="9">
        <f t="shared" si="32"/>
        <v>9</v>
      </c>
      <c r="G300" s="263"/>
      <c r="H300" s="246"/>
      <c r="I300" s="246"/>
      <c r="J300" s="232" t="s">
        <v>225</v>
      </c>
      <c r="K300" s="232"/>
      <c r="L300" s="232" t="s">
        <v>225</v>
      </c>
      <c r="M300" s="232"/>
      <c r="N300" s="232" t="s">
        <v>225</v>
      </c>
      <c r="O300" s="232"/>
      <c r="P300" s="232" t="s">
        <v>225</v>
      </c>
      <c r="Q300" s="232"/>
      <c r="R300" s="232" t="s">
        <v>225</v>
      </c>
      <c r="S300" s="232"/>
      <c r="T300" s="232" t="s">
        <v>225</v>
      </c>
      <c r="U300" s="232"/>
      <c r="V300" s="232" t="s">
        <v>225</v>
      </c>
      <c r="W300" s="232"/>
      <c r="X300" s="232" t="s">
        <v>225</v>
      </c>
      <c r="Y300" s="232"/>
      <c r="Z300" s="232"/>
      <c r="AA300" s="232"/>
      <c r="AB300" s="232" t="s">
        <v>225</v>
      </c>
      <c r="AC300" s="232"/>
      <c r="AD300" s="232"/>
      <c r="AE300" s="232"/>
      <c r="AF300" s="232"/>
      <c r="AG300" s="232"/>
      <c r="AH300" s="232"/>
      <c r="AI300" s="232"/>
      <c r="AJ300" s="232"/>
      <c r="AK300" s="232"/>
      <c r="AL300" s="232"/>
      <c r="AM300" s="232"/>
      <c r="AN300" s="232"/>
      <c r="AO300" s="232"/>
      <c r="AP300" s="232"/>
      <c r="AQ300" s="232"/>
      <c r="AR300" s="232"/>
      <c r="AS300" s="232"/>
      <c r="AT300" s="232"/>
      <c r="AU300" s="232"/>
      <c r="AV300" s="232"/>
      <c r="AW300" s="248" t="s">
        <v>1036</v>
      </c>
    </row>
    <row r="301" spans="1:49" s="9" customFormat="1" x14ac:dyDescent="0.25">
      <c r="A301" s="233" t="s">
        <v>765</v>
      </c>
      <c r="B301" s="9">
        <v>5</v>
      </c>
      <c r="C301" s="9">
        <v>15</v>
      </c>
      <c r="D301" s="9">
        <v>14</v>
      </c>
      <c r="E301" s="9">
        <f t="shared" si="27"/>
        <v>1</v>
      </c>
      <c r="F301" s="9">
        <f t="shared" si="32"/>
        <v>9</v>
      </c>
      <c r="G301" s="263"/>
      <c r="H301" s="246"/>
      <c r="I301" s="246"/>
      <c r="J301" s="232" t="s">
        <v>225</v>
      </c>
      <c r="K301" s="232"/>
      <c r="L301" s="232" t="s">
        <v>225</v>
      </c>
      <c r="M301" s="232"/>
      <c r="N301" s="232" t="s">
        <v>225</v>
      </c>
      <c r="O301" s="232"/>
      <c r="P301" s="232" t="s">
        <v>225</v>
      </c>
      <c r="Q301" s="232"/>
      <c r="R301" s="232" t="s">
        <v>225</v>
      </c>
      <c r="S301" s="232"/>
      <c r="T301" s="232" t="s">
        <v>225</v>
      </c>
      <c r="U301" s="232"/>
      <c r="V301" s="232" t="s">
        <v>225</v>
      </c>
      <c r="W301" s="232"/>
      <c r="X301" s="232" t="s">
        <v>225</v>
      </c>
      <c r="Y301" s="232"/>
      <c r="Z301" s="232" t="s">
        <v>225</v>
      </c>
      <c r="AA301" s="232"/>
      <c r="AB301" s="232"/>
      <c r="AC301" s="232"/>
      <c r="AD301" s="232"/>
      <c r="AE301" s="232"/>
      <c r="AF301" s="232"/>
      <c r="AG301" s="232"/>
      <c r="AH301" s="232"/>
      <c r="AI301" s="232"/>
      <c r="AJ301" s="232"/>
      <c r="AK301" s="232"/>
      <c r="AL301" s="232"/>
      <c r="AM301" s="232"/>
      <c r="AN301" s="232"/>
      <c r="AO301" s="232"/>
      <c r="AP301" s="232"/>
      <c r="AQ301" s="232"/>
      <c r="AR301" s="232"/>
      <c r="AS301" s="232"/>
      <c r="AT301" s="232"/>
      <c r="AU301" s="232"/>
      <c r="AV301" s="232"/>
      <c r="AW301" s="248" t="s">
        <v>1036</v>
      </c>
    </row>
    <row r="302" spans="1:49" x14ac:dyDescent="0.25">
      <c r="A302" s="233" t="s">
        <v>357</v>
      </c>
      <c r="B302">
        <v>5</v>
      </c>
      <c r="C302" s="9">
        <v>16</v>
      </c>
      <c r="E302" s="9">
        <f t="shared" si="27"/>
        <v>1</v>
      </c>
      <c r="F302" s="9">
        <f t="shared" si="12"/>
        <v>10</v>
      </c>
      <c r="H302" s="246"/>
      <c r="I302" s="246"/>
      <c r="J302" s="232" t="s">
        <v>225</v>
      </c>
      <c r="L302" s="232" t="s">
        <v>225</v>
      </c>
      <c r="N302" s="232" t="s">
        <v>225</v>
      </c>
      <c r="P302" s="232" t="s">
        <v>225</v>
      </c>
      <c r="R302" s="232" t="s">
        <v>225</v>
      </c>
      <c r="T302" s="232" t="s">
        <v>225</v>
      </c>
      <c r="V302" s="232" t="s">
        <v>225</v>
      </c>
      <c r="X302" s="232" t="s">
        <v>225</v>
      </c>
      <c r="Z302" s="232" t="s">
        <v>225</v>
      </c>
      <c r="AB302" s="232" t="s">
        <v>225</v>
      </c>
      <c r="AD302" s="232" t="s">
        <v>225</v>
      </c>
      <c r="AW302" s="248" t="s">
        <v>1036</v>
      </c>
    </row>
    <row r="303" spans="1:49" s="9" customFormat="1" x14ac:dyDescent="0.25">
      <c r="A303" s="233" t="s">
        <v>767</v>
      </c>
      <c r="B303" s="9">
        <v>5</v>
      </c>
      <c r="C303" s="9">
        <v>16</v>
      </c>
      <c r="D303" s="9">
        <v>6</v>
      </c>
      <c r="E303" s="9">
        <f t="shared" si="27"/>
        <v>1</v>
      </c>
      <c r="F303" s="9">
        <f t="shared" si="12"/>
        <v>10</v>
      </c>
      <c r="G303" s="263"/>
      <c r="H303" s="246"/>
      <c r="I303" s="246"/>
      <c r="J303" s="232" t="s">
        <v>225</v>
      </c>
      <c r="K303" s="232"/>
      <c r="L303" s="232"/>
      <c r="M303" s="232"/>
      <c r="N303" s="232" t="s">
        <v>225</v>
      </c>
      <c r="O303" s="232"/>
      <c r="P303" s="232" t="s">
        <v>225</v>
      </c>
      <c r="Q303" s="232"/>
      <c r="R303" s="232" t="s">
        <v>225</v>
      </c>
      <c r="S303" s="232"/>
      <c r="T303" s="232" t="s">
        <v>225</v>
      </c>
      <c r="U303" s="232"/>
      <c r="V303" s="232" t="s">
        <v>225</v>
      </c>
      <c r="W303" s="232"/>
      <c r="X303" s="232" t="s">
        <v>225</v>
      </c>
      <c r="Y303" s="232"/>
      <c r="Z303" s="232" t="s">
        <v>225</v>
      </c>
      <c r="AA303" s="232"/>
      <c r="AB303" s="232" t="s">
        <v>225</v>
      </c>
      <c r="AC303" s="232"/>
      <c r="AD303" s="232" t="s">
        <v>225</v>
      </c>
      <c r="AE303" s="232"/>
      <c r="AF303" s="232"/>
      <c r="AG303" s="232"/>
      <c r="AH303" s="232"/>
      <c r="AI303" s="232"/>
      <c r="AJ303" s="232"/>
      <c r="AK303" s="232"/>
      <c r="AL303" s="232"/>
      <c r="AM303" s="232"/>
      <c r="AN303" s="232"/>
      <c r="AO303" s="232"/>
      <c r="AP303" s="232"/>
      <c r="AQ303" s="232"/>
      <c r="AR303" s="232"/>
      <c r="AS303" s="232"/>
      <c r="AT303" s="232"/>
      <c r="AU303" s="232"/>
      <c r="AV303" s="232"/>
      <c r="AW303" s="248" t="s">
        <v>1036</v>
      </c>
    </row>
    <row r="304" spans="1:49" s="9" customFormat="1" x14ac:dyDescent="0.25">
      <c r="A304" s="233" t="s">
        <v>766</v>
      </c>
      <c r="B304" s="9">
        <v>5</v>
      </c>
      <c r="C304" s="9">
        <v>16</v>
      </c>
      <c r="D304" s="9">
        <v>7</v>
      </c>
      <c r="E304" s="9">
        <f t="shared" si="27"/>
        <v>1</v>
      </c>
      <c r="F304" s="9">
        <f t="shared" si="12"/>
        <v>10</v>
      </c>
      <c r="G304" s="263"/>
      <c r="H304" s="246"/>
      <c r="I304" s="246"/>
      <c r="J304" s="232" t="s">
        <v>225</v>
      </c>
      <c r="K304" s="232"/>
      <c r="L304" s="232" t="s">
        <v>225</v>
      </c>
      <c r="M304" s="232"/>
      <c r="N304" s="232"/>
      <c r="O304" s="232"/>
      <c r="P304" s="232" t="s">
        <v>225</v>
      </c>
      <c r="Q304" s="232"/>
      <c r="R304" s="232" t="s">
        <v>225</v>
      </c>
      <c r="S304" s="232"/>
      <c r="T304" s="232" t="s">
        <v>225</v>
      </c>
      <c r="U304" s="232"/>
      <c r="V304" s="232" t="s">
        <v>225</v>
      </c>
      <c r="W304" s="232"/>
      <c r="X304" s="232" t="s">
        <v>225</v>
      </c>
      <c r="Y304" s="232"/>
      <c r="Z304" s="232" t="s">
        <v>225</v>
      </c>
      <c r="AA304" s="232"/>
      <c r="AB304" s="232" t="s">
        <v>225</v>
      </c>
      <c r="AC304" s="232"/>
      <c r="AD304" s="232" t="s">
        <v>225</v>
      </c>
      <c r="AE304" s="232"/>
      <c r="AF304" s="232"/>
      <c r="AG304" s="232"/>
      <c r="AH304" s="232"/>
      <c r="AI304" s="232"/>
      <c r="AJ304" s="232"/>
      <c r="AK304" s="232"/>
      <c r="AL304" s="232"/>
      <c r="AM304" s="232"/>
      <c r="AN304" s="232"/>
      <c r="AO304" s="232"/>
      <c r="AP304" s="232"/>
      <c r="AQ304" s="232"/>
      <c r="AR304" s="232"/>
      <c r="AS304" s="232"/>
      <c r="AT304" s="232"/>
      <c r="AU304" s="232"/>
      <c r="AV304" s="232"/>
      <c r="AW304" s="248" t="s">
        <v>1036</v>
      </c>
    </row>
    <row r="305" spans="1:49" s="9" customFormat="1" x14ac:dyDescent="0.25">
      <c r="A305" s="233" t="s">
        <v>768</v>
      </c>
      <c r="B305" s="9">
        <v>5</v>
      </c>
      <c r="C305" s="9">
        <v>16</v>
      </c>
      <c r="D305" s="9">
        <v>8</v>
      </c>
      <c r="E305" s="9">
        <f t="shared" si="27"/>
        <v>1</v>
      </c>
      <c r="F305" s="9">
        <f t="shared" ref="F305:F312" si="33">C305-B305-E305</f>
        <v>10</v>
      </c>
      <c r="G305" s="263"/>
      <c r="H305" s="246"/>
      <c r="I305" s="246"/>
      <c r="J305" s="232" t="s">
        <v>225</v>
      </c>
      <c r="K305" s="232"/>
      <c r="L305" s="232" t="s">
        <v>225</v>
      </c>
      <c r="M305" s="232"/>
      <c r="N305" s="232" t="s">
        <v>225</v>
      </c>
      <c r="O305" s="232"/>
      <c r="P305" s="232"/>
      <c r="Q305" s="232"/>
      <c r="R305" s="232" t="s">
        <v>225</v>
      </c>
      <c r="S305" s="232"/>
      <c r="T305" s="232" t="s">
        <v>225</v>
      </c>
      <c r="U305" s="232"/>
      <c r="V305" s="232" t="s">
        <v>225</v>
      </c>
      <c r="W305" s="232"/>
      <c r="X305" s="232" t="s">
        <v>225</v>
      </c>
      <c r="Y305" s="232"/>
      <c r="Z305" s="232" t="s">
        <v>225</v>
      </c>
      <c r="AA305" s="232"/>
      <c r="AB305" s="232" t="s">
        <v>225</v>
      </c>
      <c r="AC305" s="232"/>
      <c r="AD305" s="232" t="s">
        <v>225</v>
      </c>
      <c r="AE305" s="232"/>
      <c r="AF305" s="232"/>
      <c r="AG305" s="232"/>
      <c r="AH305" s="232"/>
      <c r="AI305" s="232"/>
      <c r="AJ305" s="232"/>
      <c r="AK305" s="232"/>
      <c r="AL305" s="232"/>
      <c r="AM305" s="232"/>
      <c r="AN305" s="232"/>
      <c r="AO305" s="232"/>
      <c r="AP305" s="232"/>
      <c r="AQ305" s="232"/>
      <c r="AR305" s="232"/>
      <c r="AS305" s="232"/>
      <c r="AT305" s="232"/>
      <c r="AU305" s="232"/>
      <c r="AV305" s="232"/>
      <c r="AW305" s="248" t="s">
        <v>1036</v>
      </c>
    </row>
    <row r="306" spans="1:49" s="9" customFormat="1" x14ac:dyDescent="0.25">
      <c r="A306" s="233" t="s">
        <v>769</v>
      </c>
      <c r="B306" s="9">
        <v>5</v>
      </c>
      <c r="C306" s="9">
        <v>16</v>
      </c>
      <c r="D306" s="9">
        <v>9</v>
      </c>
      <c r="E306" s="9">
        <f t="shared" si="27"/>
        <v>1</v>
      </c>
      <c r="F306" s="9">
        <f t="shared" si="33"/>
        <v>10</v>
      </c>
      <c r="G306" s="263"/>
      <c r="H306" s="246"/>
      <c r="I306" s="246"/>
      <c r="J306" s="232" t="s">
        <v>225</v>
      </c>
      <c r="K306" s="232"/>
      <c r="L306" s="232" t="s">
        <v>225</v>
      </c>
      <c r="M306" s="232"/>
      <c r="N306" s="232" t="s">
        <v>225</v>
      </c>
      <c r="O306" s="232"/>
      <c r="P306" s="232" t="s">
        <v>225</v>
      </c>
      <c r="Q306" s="232"/>
      <c r="R306" s="232"/>
      <c r="S306" s="232"/>
      <c r="T306" s="232" t="s">
        <v>225</v>
      </c>
      <c r="U306" s="232"/>
      <c r="V306" s="232" t="s">
        <v>225</v>
      </c>
      <c r="W306" s="232"/>
      <c r="X306" s="232" t="s">
        <v>225</v>
      </c>
      <c r="Y306" s="232"/>
      <c r="Z306" s="232" t="s">
        <v>225</v>
      </c>
      <c r="AA306" s="232"/>
      <c r="AB306" s="232" t="s">
        <v>225</v>
      </c>
      <c r="AC306" s="232"/>
      <c r="AD306" s="232" t="s">
        <v>225</v>
      </c>
      <c r="AE306" s="232"/>
      <c r="AF306" s="232"/>
      <c r="AG306" s="232"/>
      <c r="AH306" s="232"/>
      <c r="AI306" s="232"/>
      <c r="AJ306" s="232"/>
      <c r="AK306" s="232"/>
      <c r="AL306" s="232"/>
      <c r="AM306" s="232"/>
      <c r="AN306" s="232"/>
      <c r="AO306" s="232"/>
      <c r="AP306" s="232"/>
      <c r="AQ306" s="232"/>
      <c r="AR306" s="232"/>
      <c r="AS306" s="232"/>
      <c r="AT306" s="232"/>
      <c r="AU306" s="232"/>
      <c r="AV306" s="232"/>
      <c r="AW306" s="248" t="s">
        <v>1036</v>
      </c>
    </row>
    <row r="307" spans="1:49" s="9" customFormat="1" x14ac:dyDescent="0.25">
      <c r="A307" s="233" t="s">
        <v>770</v>
      </c>
      <c r="B307" s="9">
        <v>5</v>
      </c>
      <c r="C307" s="9">
        <v>16</v>
      </c>
      <c r="D307" s="9">
        <v>10</v>
      </c>
      <c r="E307" s="9">
        <f t="shared" si="27"/>
        <v>1</v>
      </c>
      <c r="F307" s="9">
        <f t="shared" si="33"/>
        <v>10</v>
      </c>
      <c r="G307" s="263"/>
      <c r="H307" s="246"/>
      <c r="I307" s="246"/>
      <c r="J307" s="232" t="s">
        <v>225</v>
      </c>
      <c r="K307" s="232"/>
      <c r="L307" s="232" t="s">
        <v>225</v>
      </c>
      <c r="M307" s="232"/>
      <c r="N307" s="232" t="s">
        <v>225</v>
      </c>
      <c r="O307" s="232"/>
      <c r="P307" s="232" t="s">
        <v>225</v>
      </c>
      <c r="Q307" s="232"/>
      <c r="R307" s="232" t="s">
        <v>225</v>
      </c>
      <c r="S307" s="232"/>
      <c r="T307" s="232"/>
      <c r="U307" s="232"/>
      <c r="V307" s="232" t="s">
        <v>225</v>
      </c>
      <c r="W307" s="232"/>
      <c r="X307" s="232" t="s">
        <v>225</v>
      </c>
      <c r="Y307" s="232"/>
      <c r="Z307" s="232" t="s">
        <v>225</v>
      </c>
      <c r="AA307" s="232"/>
      <c r="AB307" s="232" t="s">
        <v>225</v>
      </c>
      <c r="AC307" s="232"/>
      <c r="AD307" s="232" t="s">
        <v>225</v>
      </c>
      <c r="AE307" s="232"/>
      <c r="AF307" s="232"/>
      <c r="AG307" s="232"/>
      <c r="AH307" s="232"/>
      <c r="AI307" s="232"/>
      <c r="AJ307" s="232"/>
      <c r="AK307" s="232"/>
      <c r="AL307" s="232"/>
      <c r="AM307" s="232"/>
      <c r="AN307" s="232"/>
      <c r="AO307" s="232"/>
      <c r="AP307" s="232"/>
      <c r="AQ307" s="232"/>
      <c r="AR307" s="232"/>
      <c r="AS307" s="232"/>
      <c r="AT307" s="232"/>
      <c r="AU307" s="232"/>
      <c r="AV307" s="232"/>
      <c r="AW307" s="248" t="s">
        <v>1036</v>
      </c>
    </row>
    <row r="308" spans="1:49" s="9" customFormat="1" x14ac:dyDescent="0.25">
      <c r="A308" s="233" t="s">
        <v>771</v>
      </c>
      <c r="B308" s="9">
        <v>5</v>
      </c>
      <c r="C308" s="9">
        <v>16</v>
      </c>
      <c r="D308" s="9">
        <v>11</v>
      </c>
      <c r="E308" s="9">
        <f t="shared" si="27"/>
        <v>1</v>
      </c>
      <c r="F308" s="9">
        <f t="shared" si="33"/>
        <v>10</v>
      </c>
      <c r="G308" s="263"/>
      <c r="H308" s="246"/>
      <c r="I308" s="246"/>
      <c r="J308" s="232" t="s">
        <v>225</v>
      </c>
      <c r="K308" s="232"/>
      <c r="L308" s="232" t="s">
        <v>225</v>
      </c>
      <c r="M308" s="232"/>
      <c r="N308" s="232" t="s">
        <v>225</v>
      </c>
      <c r="O308" s="232"/>
      <c r="P308" s="232" t="s">
        <v>225</v>
      </c>
      <c r="Q308" s="232"/>
      <c r="R308" s="232" t="s">
        <v>225</v>
      </c>
      <c r="S308" s="232"/>
      <c r="T308" s="232" t="s">
        <v>225</v>
      </c>
      <c r="U308" s="232"/>
      <c r="V308" s="232"/>
      <c r="W308" s="232"/>
      <c r="X308" s="232" t="s">
        <v>225</v>
      </c>
      <c r="Y308" s="232"/>
      <c r="Z308" s="232" t="s">
        <v>225</v>
      </c>
      <c r="AA308" s="232"/>
      <c r="AB308" s="232" t="s">
        <v>225</v>
      </c>
      <c r="AC308" s="232"/>
      <c r="AD308" s="232" t="s">
        <v>225</v>
      </c>
      <c r="AE308" s="232"/>
      <c r="AF308" s="232"/>
      <c r="AG308" s="232"/>
      <c r="AH308" s="232"/>
      <c r="AI308" s="232"/>
      <c r="AJ308" s="232"/>
      <c r="AK308" s="232"/>
      <c r="AL308" s="232"/>
      <c r="AM308" s="232"/>
      <c r="AN308" s="232"/>
      <c r="AO308" s="232"/>
      <c r="AP308" s="232"/>
      <c r="AQ308" s="232"/>
      <c r="AR308" s="232"/>
      <c r="AS308" s="232"/>
      <c r="AT308" s="232"/>
      <c r="AU308" s="232"/>
      <c r="AV308" s="232"/>
      <c r="AW308" s="248" t="s">
        <v>1036</v>
      </c>
    </row>
    <row r="309" spans="1:49" s="9" customFormat="1" x14ac:dyDescent="0.25">
      <c r="A309" s="233" t="s">
        <v>772</v>
      </c>
      <c r="B309" s="9">
        <v>5</v>
      </c>
      <c r="C309" s="9">
        <v>16</v>
      </c>
      <c r="D309" s="9">
        <v>12</v>
      </c>
      <c r="E309" s="9">
        <f t="shared" si="27"/>
        <v>1</v>
      </c>
      <c r="F309" s="9">
        <f t="shared" si="33"/>
        <v>10</v>
      </c>
      <c r="G309" s="263"/>
      <c r="H309" s="246"/>
      <c r="I309" s="246"/>
      <c r="J309" s="232" t="s">
        <v>225</v>
      </c>
      <c r="K309" s="232"/>
      <c r="L309" s="232" t="s">
        <v>225</v>
      </c>
      <c r="M309" s="232"/>
      <c r="N309" s="232" t="s">
        <v>225</v>
      </c>
      <c r="O309" s="232"/>
      <c r="P309" s="232" t="s">
        <v>225</v>
      </c>
      <c r="Q309" s="232"/>
      <c r="R309" s="232" t="s">
        <v>225</v>
      </c>
      <c r="S309" s="232"/>
      <c r="T309" s="232" t="s">
        <v>225</v>
      </c>
      <c r="U309" s="232"/>
      <c r="V309" s="232" t="s">
        <v>225</v>
      </c>
      <c r="W309" s="232"/>
      <c r="X309" s="232"/>
      <c r="Y309" s="232"/>
      <c r="Z309" s="232" t="s">
        <v>225</v>
      </c>
      <c r="AA309" s="232"/>
      <c r="AB309" s="232" t="s">
        <v>225</v>
      </c>
      <c r="AC309" s="232"/>
      <c r="AD309" s="232" t="s">
        <v>225</v>
      </c>
      <c r="AE309" s="232"/>
      <c r="AF309" s="232"/>
      <c r="AG309" s="232"/>
      <c r="AH309" s="232"/>
      <c r="AI309" s="232"/>
      <c r="AJ309" s="232"/>
      <c r="AK309" s="232"/>
      <c r="AL309" s="232"/>
      <c r="AM309" s="232"/>
      <c r="AN309" s="232"/>
      <c r="AO309" s="232"/>
      <c r="AP309" s="232"/>
      <c r="AQ309" s="232"/>
      <c r="AR309" s="232"/>
      <c r="AS309" s="232"/>
      <c r="AT309" s="232"/>
      <c r="AU309" s="232"/>
      <c r="AV309" s="232"/>
      <c r="AW309" s="248" t="s">
        <v>1036</v>
      </c>
    </row>
    <row r="310" spans="1:49" s="9" customFormat="1" x14ac:dyDescent="0.25">
      <c r="A310" s="233" t="s">
        <v>773</v>
      </c>
      <c r="B310" s="9">
        <v>5</v>
      </c>
      <c r="C310" s="9">
        <v>16</v>
      </c>
      <c r="D310" s="9">
        <v>13</v>
      </c>
      <c r="E310" s="9">
        <f t="shared" si="27"/>
        <v>1</v>
      </c>
      <c r="F310" s="9">
        <f t="shared" si="33"/>
        <v>10</v>
      </c>
      <c r="G310" s="263"/>
      <c r="H310" s="246"/>
      <c r="I310" s="246"/>
      <c r="J310" s="232" t="s">
        <v>225</v>
      </c>
      <c r="K310" s="232"/>
      <c r="L310" s="232" t="s">
        <v>225</v>
      </c>
      <c r="M310" s="232"/>
      <c r="N310" s="232" t="s">
        <v>225</v>
      </c>
      <c r="O310" s="232"/>
      <c r="P310" s="232" t="s">
        <v>225</v>
      </c>
      <c r="Q310" s="232"/>
      <c r="R310" s="232" t="s">
        <v>225</v>
      </c>
      <c r="S310" s="232"/>
      <c r="T310" s="232" t="s">
        <v>225</v>
      </c>
      <c r="U310" s="232"/>
      <c r="V310" s="232" t="s">
        <v>225</v>
      </c>
      <c r="W310" s="232"/>
      <c r="X310" s="232" t="s">
        <v>225</v>
      </c>
      <c r="Y310" s="232"/>
      <c r="Z310" s="232"/>
      <c r="AA310" s="232"/>
      <c r="AB310" s="232" t="s">
        <v>225</v>
      </c>
      <c r="AC310" s="232"/>
      <c r="AD310" s="232" t="s">
        <v>225</v>
      </c>
      <c r="AE310" s="232"/>
      <c r="AF310" s="232"/>
      <c r="AG310" s="232"/>
      <c r="AH310" s="232"/>
      <c r="AI310" s="232"/>
      <c r="AJ310" s="232"/>
      <c r="AK310" s="232"/>
      <c r="AL310" s="232"/>
      <c r="AM310" s="232"/>
      <c r="AN310" s="232"/>
      <c r="AO310" s="232"/>
      <c r="AP310" s="232"/>
      <c r="AQ310" s="232"/>
      <c r="AR310" s="232"/>
      <c r="AS310" s="232"/>
      <c r="AT310" s="232"/>
      <c r="AU310" s="232"/>
      <c r="AV310" s="232"/>
      <c r="AW310" s="248" t="s">
        <v>1036</v>
      </c>
    </row>
    <row r="311" spans="1:49" s="9" customFormat="1" x14ac:dyDescent="0.25">
      <c r="A311" s="233" t="s">
        <v>774</v>
      </c>
      <c r="B311" s="9">
        <v>5</v>
      </c>
      <c r="C311" s="9">
        <v>16</v>
      </c>
      <c r="D311" s="9">
        <v>14</v>
      </c>
      <c r="E311" s="9">
        <f t="shared" si="27"/>
        <v>1</v>
      </c>
      <c r="F311" s="9">
        <f t="shared" si="33"/>
        <v>10</v>
      </c>
      <c r="G311" s="263"/>
      <c r="H311" s="246"/>
      <c r="I311" s="246"/>
      <c r="J311" s="232" t="s">
        <v>225</v>
      </c>
      <c r="K311" s="232"/>
      <c r="L311" s="232" t="s">
        <v>225</v>
      </c>
      <c r="M311" s="232"/>
      <c r="N311" s="232" t="s">
        <v>225</v>
      </c>
      <c r="O311" s="232"/>
      <c r="P311" s="232" t="s">
        <v>225</v>
      </c>
      <c r="Q311" s="232"/>
      <c r="R311" s="232" t="s">
        <v>225</v>
      </c>
      <c r="S311" s="232"/>
      <c r="T311" s="232" t="s">
        <v>225</v>
      </c>
      <c r="U311" s="232"/>
      <c r="V311" s="232" t="s">
        <v>225</v>
      </c>
      <c r="W311" s="232"/>
      <c r="X311" s="232" t="s">
        <v>225</v>
      </c>
      <c r="Y311" s="232"/>
      <c r="Z311" s="232" t="s">
        <v>225</v>
      </c>
      <c r="AA311" s="232"/>
      <c r="AB311" s="232"/>
      <c r="AC311" s="232"/>
      <c r="AD311" s="232" t="s">
        <v>225</v>
      </c>
      <c r="AE311" s="232"/>
      <c r="AF311" s="232"/>
      <c r="AG311" s="232"/>
      <c r="AH311" s="232"/>
      <c r="AI311" s="232"/>
      <c r="AJ311" s="232"/>
      <c r="AK311" s="232"/>
      <c r="AL311" s="232"/>
      <c r="AM311" s="232"/>
      <c r="AN311" s="232"/>
      <c r="AO311" s="232"/>
      <c r="AP311" s="232"/>
      <c r="AQ311" s="232"/>
      <c r="AR311" s="232"/>
      <c r="AS311" s="232"/>
      <c r="AT311" s="232"/>
      <c r="AU311" s="232"/>
      <c r="AV311" s="232"/>
      <c r="AW311" s="248" t="s">
        <v>1036</v>
      </c>
    </row>
    <row r="312" spans="1:49" s="9" customFormat="1" x14ac:dyDescent="0.25">
      <c r="A312" s="233" t="s">
        <v>775</v>
      </c>
      <c r="B312" s="9">
        <v>5</v>
      </c>
      <c r="C312" s="9">
        <v>16</v>
      </c>
      <c r="D312" s="9">
        <v>15</v>
      </c>
      <c r="E312" s="9">
        <f t="shared" si="27"/>
        <v>1</v>
      </c>
      <c r="F312" s="9">
        <f t="shared" si="33"/>
        <v>10</v>
      </c>
      <c r="G312" s="263"/>
      <c r="H312" s="246"/>
      <c r="I312" s="246"/>
      <c r="J312" s="232" t="s">
        <v>225</v>
      </c>
      <c r="K312" s="232"/>
      <c r="L312" s="232" t="s">
        <v>225</v>
      </c>
      <c r="M312" s="232"/>
      <c r="N312" s="232" t="s">
        <v>225</v>
      </c>
      <c r="O312" s="232"/>
      <c r="P312" s="232" t="s">
        <v>225</v>
      </c>
      <c r="Q312" s="232"/>
      <c r="R312" s="232" t="s">
        <v>225</v>
      </c>
      <c r="S312" s="232"/>
      <c r="T312" s="232" t="s">
        <v>225</v>
      </c>
      <c r="U312" s="232"/>
      <c r="V312" s="232" t="s">
        <v>225</v>
      </c>
      <c r="W312" s="232"/>
      <c r="X312" s="232" t="s">
        <v>225</v>
      </c>
      <c r="Y312" s="232"/>
      <c r="Z312" s="232" t="s">
        <v>225</v>
      </c>
      <c r="AA312" s="232"/>
      <c r="AB312" s="232" t="s">
        <v>225</v>
      </c>
      <c r="AC312" s="232"/>
      <c r="AD312" s="232"/>
      <c r="AE312" s="232"/>
      <c r="AF312" s="232"/>
      <c r="AG312" s="232"/>
      <c r="AH312" s="232"/>
      <c r="AI312" s="232"/>
      <c r="AJ312" s="232"/>
      <c r="AK312" s="232"/>
      <c r="AL312" s="232"/>
      <c r="AM312" s="232"/>
      <c r="AN312" s="232"/>
      <c r="AO312" s="232"/>
      <c r="AP312" s="232"/>
      <c r="AQ312" s="232"/>
      <c r="AR312" s="232"/>
      <c r="AS312" s="232"/>
      <c r="AT312" s="232"/>
      <c r="AU312" s="232"/>
      <c r="AV312" s="232"/>
      <c r="AW312" s="248" t="s">
        <v>1036</v>
      </c>
    </row>
    <row r="313" spans="1:49" x14ac:dyDescent="0.25">
      <c r="A313" s="233" t="s">
        <v>358</v>
      </c>
      <c r="B313">
        <v>5</v>
      </c>
      <c r="C313" s="9">
        <v>17</v>
      </c>
      <c r="E313" s="9">
        <f t="shared" ref="E313:E376" si="34">IF((C313-B313)&gt;=9,1,IF((C313-B313)&gt;=7,0.5,IF((C313-B313)&gt;=5.5,0.25,0)))</f>
        <v>1</v>
      </c>
      <c r="F313" s="9">
        <f t="shared" si="12"/>
        <v>11</v>
      </c>
      <c r="H313" s="246"/>
      <c r="I313" s="246"/>
      <c r="J313" s="232" t="s">
        <v>225</v>
      </c>
      <c r="L313" s="232" t="s">
        <v>225</v>
      </c>
      <c r="N313" s="232" t="s">
        <v>225</v>
      </c>
      <c r="P313" s="232" t="s">
        <v>225</v>
      </c>
      <c r="R313" s="232" t="s">
        <v>225</v>
      </c>
      <c r="T313" s="232" t="s">
        <v>225</v>
      </c>
      <c r="V313" s="232" t="s">
        <v>225</v>
      </c>
      <c r="X313" s="232" t="s">
        <v>225</v>
      </c>
      <c r="Z313" s="232" t="s">
        <v>225</v>
      </c>
      <c r="AB313" s="232" t="s">
        <v>225</v>
      </c>
      <c r="AD313" s="232" t="s">
        <v>225</v>
      </c>
      <c r="AF313" s="232" t="s">
        <v>225</v>
      </c>
      <c r="AW313" s="248" t="s">
        <v>1036</v>
      </c>
    </row>
    <row r="314" spans="1:49" s="9" customFormat="1" x14ac:dyDescent="0.25">
      <c r="A314" s="233" t="s">
        <v>776</v>
      </c>
      <c r="B314" s="9">
        <v>5</v>
      </c>
      <c r="C314" s="9">
        <v>17</v>
      </c>
      <c r="D314" s="9">
        <v>6</v>
      </c>
      <c r="E314" s="9">
        <f t="shared" si="34"/>
        <v>1</v>
      </c>
      <c r="F314" s="9">
        <f t="shared" si="12"/>
        <v>11</v>
      </c>
      <c r="G314" s="263"/>
      <c r="H314" s="246"/>
      <c r="I314" s="246"/>
      <c r="J314" s="232" t="s">
        <v>225</v>
      </c>
      <c r="K314" s="232"/>
      <c r="L314" s="232"/>
      <c r="M314" s="232"/>
      <c r="N314" s="232" t="s">
        <v>225</v>
      </c>
      <c r="O314" s="232"/>
      <c r="P314" s="232" t="s">
        <v>225</v>
      </c>
      <c r="Q314" s="232"/>
      <c r="R314" s="232" t="s">
        <v>225</v>
      </c>
      <c r="S314" s="232"/>
      <c r="T314" s="232" t="s">
        <v>225</v>
      </c>
      <c r="U314" s="232"/>
      <c r="V314" s="232" t="s">
        <v>225</v>
      </c>
      <c r="W314" s="232"/>
      <c r="X314" s="232" t="s">
        <v>225</v>
      </c>
      <c r="Y314" s="232"/>
      <c r="Z314" s="232" t="s">
        <v>225</v>
      </c>
      <c r="AA314" s="232"/>
      <c r="AB314" s="232" t="s">
        <v>225</v>
      </c>
      <c r="AC314" s="232"/>
      <c r="AD314" s="232" t="s">
        <v>225</v>
      </c>
      <c r="AE314" s="232"/>
      <c r="AF314" s="232" t="s">
        <v>225</v>
      </c>
      <c r="AG314" s="232"/>
      <c r="AH314" s="232"/>
      <c r="AI314" s="232"/>
      <c r="AJ314" s="232"/>
      <c r="AK314" s="232"/>
      <c r="AL314" s="232"/>
      <c r="AM314" s="232"/>
      <c r="AN314" s="232"/>
      <c r="AO314" s="232"/>
      <c r="AP314" s="232"/>
      <c r="AQ314" s="232"/>
      <c r="AR314" s="232"/>
      <c r="AS314" s="232"/>
      <c r="AT314" s="232"/>
      <c r="AU314" s="232"/>
      <c r="AV314" s="232"/>
      <c r="AW314" s="248" t="s">
        <v>1036</v>
      </c>
    </row>
    <row r="315" spans="1:49" s="9" customFormat="1" x14ac:dyDescent="0.25">
      <c r="A315" s="233" t="s">
        <v>777</v>
      </c>
      <c r="B315" s="9">
        <v>5</v>
      </c>
      <c r="C315" s="9">
        <v>17</v>
      </c>
      <c r="D315" s="9">
        <v>7</v>
      </c>
      <c r="E315" s="9">
        <f t="shared" si="34"/>
        <v>1</v>
      </c>
      <c r="F315" s="9">
        <f t="shared" si="12"/>
        <v>11</v>
      </c>
      <c r="G315" s="263"/>
      <c r="H315" s="246"/>
      <c r="I315" s="246"/>
      <c r="J315" s="232" t="s">
        <v>225</v>
      </c>
      <c r="K315" s="232"/>
      <c r="L315" s="232" t="s">
        <v>225</v>
      </c>
      <c r="M315" s="232"/>
      <c r="N315" s="232"/>
      <c r="O315" s="232"/>
      <c r="P315" s="232" t="s">
        <v>225</v>
      </c>
      <c r="Q315" s="232"/>
      <c r="R315" s="232" t="s">
        <v>225</v>
      </c>
      <c r="S315" s="232"/>
      <c r="T315" s="232" t="s">
        <v>225</v>
      </c>
      <c r="U315" s="232"/>
      <c r="V315" s="232" t="s">
        <v>225</v>
      </c>
      <c r="W315" s="232"/>
      <c r="X315" s="232" t="s">
        <v>225</v>
      </c>
      <c r="Y315" s="232"/>
      <c r="Z315" s="232" t="s">
        <v>225</v>
      </c>
      <c r="AA315" s="232"/>
      <c r="AB315" s="232" t="s">
        <v>225</v>
      </c>
      <c r="AC315" s="232"/>
      <c r="AD315" s="232" t="s">
        <v>225</v>
      </c>
      <c r="AE315" s="232"/>
      <c r="AF315" s="232" t="s">
        <v>225</v>
      </c>
      <c r="AG315" s="232"/>
      <c r="AH315" s="232"/>
      <c r="AI315" s="232"/>
      <c r="AJ315" s="232"/>
      <c r="AK315" s="232"/>
      <c r="AL315" s="232"/>
      <c r="AM315" s="232"/>
      <c r="AN315" s="232"/>
      <c r="AO315" s="232"/>
      <c r="AP315" s="232"/>
      <c r="AQ315" s="232"/>
      <c r="AR315" s="232"/>
      <c r="AS315" s="232"/>
      <c r="AT315" s="232"/>
      <c r="AU315" s="232"/>
      <c r="AV315" s="232"/>
      <c r="AW315" s="248" t="s">
        <v>1036</v>
      </c>
    </row>
    <row r="316" spans="1:49" s="9" customFormat="1" x14ac:dyDescent="0.25">
      <c r="A316" s="233" t="s">
        <v>778</v>
      </c>
      <c r="B316" s="9">
        <v>5</v>
      </c>
      <c r="C316" s="9">
        <v>17</v>
      </c>
      <c r="D316" s="9">
        <v>8</v>
      </c>
      <c r="E316" s="9">
        <f t="shared" si="34"/>
        <v>1</v>
      </c>
      <c r="F316" s="9">
        <f t="shared" ref="F316:F324" si="35">C316-B316-E316</f>
        <v>11</v>
      </c>
      <c r="G316" s="263"/>
      <c r="H316" s="246"/>
      <c r="I316" s="246"/>
      <c r="J316" s="232" t="s">
        <v>225</v>
      </c>
      <c r="K316" s="232"/>
      <c r="L316" s="232" t="s">
        <v>225</v>
      </c>
      <c r="M316" s="232"/>
      <c r="N316" s="232" t="s">
        <v>225</v>
      </c>
      <c r="O316" s="232"/>
      <c r="P316" s="232"/>
      <c r="Q316" s="232"/>
      <c r="R316" s="232" t="s">
        <v>225</v>
      </c>
      <c r="S316" s="232"/>
      <c r="T316" s="232" t="s">
        <v>225</v>
      </c>
      <c r="U316" s="232"/>
      <c r="V316" s="232" t="s">
        <v>225</v>
      </c>
      <c r="W316" s="232"/>
      <c r="X316" s="232" t="s">
        <v>225</v>
      </c>
      <c r="Y316" s="232"/>
      <c r="Z316" s="232" t="s">
        <v>225</v>
      </c>
      <c r="AA316" s="232"/>
      <c r="AB316" s="232" t="s">
        <v>225</v>
      </c>
      <c r="AC316" s="232"/>
      <c r="AD316" s="232" t="s">
        <v>225</v>
      </c>
      <c r="AE316" s="232"/>
      <c r="AF316" s="232" t="s">
        <v>225</v>
      </c>
      <c r="AG316" s="232"/>
      <c r="AH316" s="232"/>
      <c r="AI316" s="232"/>
      <c r="AJ316" s="232"/>
      <c r="AK316" s="232"/>
      <c r="AL316" s="232"/>
      <c r="AM316" s="232"/>
      <c r="AN316" s="232"/>
      <c r="AO316" s="232"/>
      <c r="AP316" s="232"/>
      <c r="AQ316" s="232"/>
      <c r="AR316" s="232"/>
      <c r="AS316" s="232"/>
      <c r="AT316" s="232"/>
      <c r="AU316" s="232"/>
      <c r="AV316" s="232"/>
      <c r="AW316" s="248" t="s">
        <v>1036</v>
      </c>
    </row>
    <row r="317" spans="1:49" s="9" customFormat="1" x14ac:dyDescent="0.25">
      <c r="A317" s="233" t="s">
        <v>779</v>
      </c>
      <c r="B317" s="9">
        <v>5</v>
      </c>
      <c r="C317" s="9">
        <v>17</v>
      </c>
      <c r="D317" s="9">
        <v>9</v>
      </c>
      <c r="E317" s="9">
        <f t="shared" si="34"/>
        <v>1</v>
      </c>
      <c r="F317" s="9">
        <f t="shared" si="35"/>
        <v>11</v>
      </c>
      <c r="G317" s="263"/>
      <c r="H317" s="246"/>
      <c r="I317" s="246"/>
      <c r="J317" s="232" t="s">
        <v>225</v>
      </c>
      <c r="K317" s="232"/>
      <c r="L317" s="232" t="s">
        <v>225</v>
      </c>
      <c r="M317" s="232"/>
      <c r="N317" s="232" t="s">
        <v>225</v>
      </c>
      <c r="O317" s="232"/>
      <c r="P317" s="232" t="s">
        <v>225</v>
      </c>
      <c r="Q317" s="232"/>
      <c r="R317" s="232"/>
      <c r="S317" s="232"/>
      <c r="T317" s="232" t="s">
        <v>225</v>
      </c>
      <c r="U317" s="232"/>
      <c r="V317" s="232" t="s">
        <v>225</v>
      </c>
      <c r="W317" s="232"/>
      <c r="X317" s="232" t="s">
        <v>225</v>
      </c>
      <c r="Y317" s="232"/>
      <c r="Z317" s="232" t="s">
        <v>225</v>
      </c>
      <c r="AA317" s="232"/>
      <c r="AB317" s="232" t="s">
        <v>225</v>
      </c>
      <c r="AC317" s="232"/>
      <c r="AD317" s="232" t="s">
        <v>225</v>
      </c>
      <c r="AE317" s="232"/>
      <c r="AF317" s="232" t="s">
        <v>225</v>
      </c>
      <c r="AG317" s="232"/>
      <c r="AH317" s="232"/>
      <c r="AI317" s="232"/>
      <c r="AJ317" s="232"/>
      <c r="AK317" s="232"/>
      <c r="AL317" s="232"/>
      <c r="AM317" s="232"/>
      <c r="AN317" s="232"/>
      <c r="AO317" s="232"/>
      <c r="AP317" s="232"/>
      <c r="AQ317" s="232"/>
      <c r="AR317" s="232"/>
      <c r="AS317" s="232"/>
      <c r="AT317" s="232"/>
      <c r="AU317" s="232"/>
      <c r="AV317" s="232"/>
      <c r="AW317" s="248" t="s">
        <v>1036</v>
      </c>
    </row>
    <row r="318" spans="1:49" s="9" customFormat="1" x14ac:dyDescent="0.25">
      <c r="A318" s="233" t="s">
        <v>780</v>
      </c>
      <c r="B318" s="9">
        <v>5</v>
      </c>
      <c r="C318" s="9">
        <v>17</v>
      </c>
      <c r="D318" s="9">
        <v>10</v>
      </c>
      <c r="E318" s="9">
        <f t="shared" si="34"/>
        <v>1</v>
      </c>
      <c r="F318" s="9">
        <f t="shared" si="35"/>
        <v>11</v>
      </c>
      <c r="G318" s="263"/>
      <c r="H318" s="246"/>
      <c r="I318" s="246"/>
      <c r="J318" s="232" t="s">
        <v>225</v>
      </c>
      <c r="K318" s="232"/>
      <c r="L318" s="232" t="s">
        <v>225</v>
      </c>
      <c r="M318" s="232"/>
      <c r="N318" s="232" t="s">
        <v>225</v>
      </c>
      <c r="O318" s="232"/>
      <c r="P318" s="232" t="s">
        <v>225</v>
      </c>
      <c r="Q318" s="232"/>
      <c r="R318" s="232" t="s">
        <v>225</v>
      </c>
      <c r="S318" s="232"/>
      <c r="T318" s="232"/>
      <c r="U318" s="232"/>
      <c r="V318" s="232" t="s">
        <v>225</v>
      </c>
      <c r="W318" s="232"/>
      <c r="X318" s="232" t="s">
        <v>225</v>
      </c>
      <c r="Y318" s="232"/>
      <c r="Z318" s="232" t="s">
        <v>225</v>
      </c>
      <c r="AA318" s="232"/>
      <c r="AB318" s="232" t="s">
        <v>225</v>
      </c>
      <c r="AC318" s="232"/>
      <c r="AD318" s="232" t="s">
        <v>225</v>
      </c>
      <c r="AE318" s="232"/>
      <c r="AF318" s="232" t="s">
        <v>225</v>
      </c>
      <c r="AG318" s="232"/>
      <c r="AH318" s="232"/>
      <c r="AI318" s="232"/>
      <c r="AJ318" s="232"/>
      <c r="AK318" s="232"/>
      <c r="AL318" s="232"/>
      <c r="AM318" s="232"/>
      <c r="AN318" s="232"/>
      <c r="AO318" s="232"/>
      <c r="AP318" s="232"/>
      <c r="AQ318" s="232"/>
      <c r="AR318" s="232"/>
      <c r="AS318" s="232"/>
      <c r="AT318" s="232"/>
      <c r="AU318" s="232"/>
      <c r="AV318" s="232"/>
      <c r="AW318" s="248" t="s">
        <v>1036</v>
      </c>
    </row>
    <row r="319" spans="1:49" s="9" customFormat="1" x14ac:dyDescent="0.25">
      <c r="A319" s="233" t="s">
        <v>781</v>
      </c>
      <c r="B319" s="9">
        <v>5</v>
      </c>
      <c r="C319" s="9">
        <v>17</v>
      </c>
      <c r="D319" s="9">
        <v>11</v>
      </c>
      <c r="E319" s="9">
        <f t="shared" si="34"/>
        <v>1</v>
      </c>
      <c r="F319" s="9">
        <f t="shared" si="35"/>
        <v>11</v>
      </c>
      <c r="G319" s="263"/>
      <c r="H319" s="246"/>
      <c r="I319" s="246"/>
      <c r="J319" s="232" t="s">
        <v>225</v>
      </c>
      <c r="K319" s="232"/>
      <c r="L319" s="232" t="s">
        <v>225</v>
      </c>
      <c r="M319" s="232"/>
      <c r="N319" s="232" t="s">
        <v>225</v>
      </c>
      <c r="O319" s="232"/>
      <c r="P319" s="232" t="s">
        <v>225</v>
      </c>
      <c r="Q319" s="232"/>
      <c r="R319" s="232" t="s">
        <v>225</v>
      </c>
      <c r="S319" s="232"/>
      <c r="T319" s="232" t="s">
        <v>225</v>
      </c>
      <c r="U319" s="232"/>
      <c r="V319" s="232"/>
      <c r="W319" s="232"/>
      <c r="X319" s="232" t="s">
        <v>225</v>
      </c>
      <c r="Y319" s="232"/>
      <c r="Z319" s="232" t="s">
        <v>225</v>
      </c>
      <c r="AA319" s="232"/>
      <c r="AB319" s="232" t="s">
        <v>225</v>
      </c>
      <c r="AC319" s="232"/>
      <c r="AD319" s="232" t="s">
        <v>225</v>
      </c>
      <c r="AE319" s="232"/>
      <c r="AF319" s="232" t="s">
        <v>225</v>
      </c>
      <c r="AG319" s="232"/>
      <c r="AH319" s="232"/>
      <c r="AI319" s="232"/>
      <c r="AJ319" s="232"/>
      <c r="AK319" s="232"/>
      <c r="AL319" s="232"/>
      <c r="AM319" s="232"/>
      <c r="AN319" s="232"/>
      <c r="AO319" s="232"/>
      <c r="AP319" s="232"/>
      <c r="AQ319" s="232"/>
      <c r="AR319" s="232"/>
      <c r="AS319" s="232"/>
      <c r="AT319" s="232"/>
      <c r="AU319" s="232"/>
      <c r="AV319" s="232"/>
      <c r="AW319" s="248" t="s">
        <v>1036</v>
      </c>
    </row>
    <row r="320" spans="1:49" s="9" customFormat="1" x14ac:dyDescent="0.25">
      <c r="A320" s="233" t="s">
        <v>782</v>
      </c>
      <c r="B320" s="9">
        <v>5</v>
      </c>
      <c r="C320" s="9">
        <v>17</v>
      </c>
      <c r="D320" s="9">
        <v>12</v>
      </c>
      <c r="E320" s="9">
        <f t="shared" si="34"/>
        <v>1</v>
      </c>
      <c r="F320" s="9">
        <f t="shared" si="35"/>
        <v>11</v>
      </c>
      <c r="G320" s="263"/>
      <c r="H320" s="246"/>
      <c r="I320" s="246"/>
      <c r="J320" s="232" t="s">
        <v>225</v>
      </c>
      <c r="K320" s="232"/>
      <c r="L320" s="232" t="s">
        <v>225</v>
      </c>
      <c r="M320" s="232"/>
      <c r="N320" s="232" t="s">
        <v>225</v>
      </c>
      <c r="O320" s="232"/>
      <c r="P320" s="232" t="s">
        <v>225</v>
      </c>
      <c r="Q320" s="232"/>
      <c r="R320" s="232" t="s">
        <v>225</v>
      </c>
      <c r="S320" s="232"/>
      <c r="T320" s="232" t="s">
        <v>225</v>
      </c>
      <c r="U320" s="232"/>
      <c r="V320" s="232" t="s">
        <v>225</v>
      </c>
      <c r="W320" s="232"/>
      <c r="X320" s="232"/>
      <c r="Y320" s="232"/>
      <c r="Z320" s="232" t="s">
        <v>225</v>
      </c>
      <c r="AA320" s="232"/>
      <c r="AB320" s="232" t="s">
        <v>225</v>
      </c>
      <c r="AC320" s="232"/>
      <c r="AD320" s="232" t="s">
        <v>225</v>
      </c>
      <c r="AE320" s="232"/>
      <c r="AF320" s="232" t="s">
        <v>225</v>
      </c>
      <c r="AG320" s="232"/>
      <c r="AH320" s="232"/>
      <c r="AI320" s="232"/>
      <c r="AJ320" s="232"/>
      <c r="AK320" s="232"/>
      <c r="AL320" s="232"/>
      <c r="AM320" s="232"/>
      <c r="AN320" s="232"/>
      <c r="AO320" s="232"/>
      <c r="AP320" s="232"/>
      <c r="AQ320" s="232"/>
      <c r="AR320" s="232"/>
      <c r="AS320" s="232"/>
      <c r="AT320" s="232"/>
      <c r="AU320" s="232"/>
      <c r="AV320" s="232"/>
      <c r="AW320" s="248" t="s">
        <v>1036</v>
      </c>
    </row>
    <row r="321" spans="1:49" s="9" customFormat="1" x14ac:dyDescent="0.25">
      <c r="A321" s="233" t="s">
        <v>783</v>
      </c>
      <c r="B321" s="9">
        <v>5</v>
      </c>
      <c r="C321" s="9">
        <v>17</v>
      </c>
      <c r="D321" s="9">
        <v>13</v>
      </c>
      <c r="E321" s="9">
        <f t="shared" si="34"/>
        <v>1</v>
      </c>
      <c r="F321" s="9">
        <f t="shared" si="35"/>
        <v>11</v>
      </c>
      <c r="G321" s="263"/>
      <c r="H321" s="246"/>
      <c r="I321" s="246"/>
      <c r="J321" s="232" t="s">
        <v>225</v>
      </c>
      <c r="K321" s="232"/>
      <c r="L321" s="232" t="s">
        <v>225</v>
      </c>
      <c r="M321" s="232"/>
      <c r="N321" s="232" t="s">
        <v>225</v>
      </c>
      <c r="O321" s="232"/>
      <c r="P321" s="232" t="s">
        <v>225</v>
      </c>
      <c r="Q321" s="232"/>
      <c r="R321" s="232" t="s">
        <v>225</v>
      </c>
      <c r="S321" s="232"/>
      <c r="T321" s="232" t="s">
        <v>225</v>
      </c>
      <c r="U321" s="232"/>
      <c r="V321" s="232" t="s">
        <v>225</v>
      </c>
      <c r="W321" s="232"/>
      <c r="X321" s="232" t="s">
        <v>225</v>
      </c>
      <c r="Y321" s="232"/>
      <c r="Z321" s="232"/>
      <c r="AA321" s="232"/>
      <c r="AB321" s="232" t="s">
        <v>225</v>
      </c>
      <c r="AC321" s="232"/>
      <c r="AD321" s="232" t="s">
        <v>225</v>
      </c>
      <c r="AE321" s="232"/>
      <c r="AF321" s="232" t="s">
        <v>225</v>
      </c>
      <c r="AG321" s="232"/>
      <c r="AH321" s="232"/>
      <c r="AI321" s="232"/>
      <c r="AJ321" s="232"/>
      <c r="AK321" s="232"/>
      <c r="AL321" s="232"/>
      <c r="AM321" s="232"/>
      <c r="AN321" s="232"/>
      <c r="AO321" s="232"/>
      <c r="AP321" s="232"/>
      <c r="AQ321" s="232"/>
      <c r="AR321" s="232"/>
      <c r="AS321" s="232"/>
      <c r="AT321" s="232"/>
      <c r="AU321" s="232"/>
      <c r="AV321" s="232"/>
      <c r="AW321" s="248" t="s">
        <v>1036</v>
      </c>
    </row>
    <row r="322" spans="1:49" s="9" customFormat="1" x14ac:dyDescent="0.25">
      <c r="A322" s="233" t="s">
        <v>784</v>
      </c>
      <c r="B322" s="9">
        <v>5</v>
      </c>
      <c r="C322" s="9">
        <v>17</v>
      </c>
      <c r="D322" s="9">
        <v>14</v>
      </c>
      <c r="E322" s="9">
        <f t="shared" si="34"/>
        <v>1</v>
      </c>
      <c r="F322" s="9">
        <f t="shared" si="35"/>
        <v>11</v>
      </c>
      <c r="G322" s="263"/>
      <c r="H322" s="246"/>
      <c r="I322" s="246"/>
      <c r="J322" s="232" t="s">
        <v>225</v>
      </c>
      <c r="K322" s="232"/>
      <c r="L322" s="232" t="s">
        <v>225</v>
      </c>
      <c r="M322" s="232"/>
      <c r="N322" s="232" t="s">
        <v>225</v>
      </c>
      <c r="O322" s="232"/>
      <c r="P322" s="232" t="s">
        <v>225</v>
      </c>
      <c r="Q322" s="232"/>
      <c r="R322" s="232" t="s">
        <v>225</v>
      </c>
      <c r="S322" s="232"/>
      <c r="T322" s="232" t="s">
        <v>225</v>
      </c>
      <c r="U322" s="232"/>
      <c r="V322" s="232" t="s">
        <v>225</v>
      </c>
      <c r="W322" s="232"/>
      <c r="X322" s="232" t="s">
        <v>225</v>
      </c>
      <c r="Y322" s="232"/>
      <c r="Z322" s="232" t="s">
        <v>225</v>
      </c>
      <c r="AA322" s="232"/>
      <c r="AB322" s="232"/>
      <c r="AC322" s="232"/>
      <c r="AD322" s="232" t="s">
        <v>225</v>
      </c>
      <c r="AE322" s="232"/>
      <c r="AF322" s="232" t="s">
        <v>225</v>
      </c>
      <c r="AG322" s="232"/>
      <c r="AH322" s="232"/>
      <c r="AI322" s="232"/>
      <c r="AJ322" s="232"/>
      <c r="AK322" s="232"/>
      <c r="AL322" s="232"/>
      <c r="AM322" s="232"/>
      <c r="AN322" s="232"/>
      <c r="AO322" s="232"/>
      <c r="AP322" s="232"/>
      <c r="AQ322" s="232"/>
      <c r="AR322" s="232"/>
      <c r="AS322" s="232"/>
      <c r="AT322" s="232"/>
      <c r="AU322" s="232"/>
      <c r="AV322" s="232"/>
      <c r="AW322" s="248" t="s">
        <v>1036</v>
      </c>
    </row>
    <row r="323" spans="1:49" s="9" customFormat="1" x14ac:dyDescent="0.25">
      <c r="A323" s="233" t="s">
        <v>785</v>
      </c>
      <c r="B323" s="9">
        <v>5</v>
      </c>
      <c r="C323" s="9">
        <v>17</v>
      </c>
      <c r="D323" s="9">
        <v>15</v>
      </c>
      <c r="E323" s="9">
        <f t="shared" si="34"/>
        <v>1</v>
      </c>
      <c r="F323" s="9">
        <f t="shared" si="35"/>
        <v>11</v>
      </c>
      <c r="G323" s="263"/>
      <c r="H323" s="246"/>
      <c r="I323" s="246"/>
      <c r="J323" s="232" t="s">
        <v>225</v>
      </c>
      <c r="K323" s="232"/>
      <c r="L323" s="232" t="s">
        <v>225</v>
      </c>
      <c r="M323" s="232"/>
      <c r="N323" s="232" t="s">
        <v>225</v>
      </c>
      <c r="O323" s="232"/>
      <c r="P323" s="232" t="s">
        <v>225</v>
      </c>
      <c r="Q323" s="232"/>
      <c r="R323" s="232" t="s">
        <v>225</v>
      </c>
      <c r="S323" s="232"/>
      <c r="T323" s="232" t="s">
        <v>225</v>
      </c>
      <c r="U323" s="232"/>
      <c r="V323" s="232" t="s">
        <v>225</v>
      </c>
      <c r="W323" s="232"/>
      <c r="X323" s="232" t="s">
        <v>225</v>
      </c>
      <c r="Y323" s="232"/>
      <c r="Z323" s="232" t="s">
        <v>225</v>
      </c>
      <c r="AA323" s="232"/>
      <c r="AB323" s="232" t="s">
        <v>225</v>
      </c>
      <c r="AC323" s="232"/>
      <c r="AD323" s="232"/>
      <c r="AE323" s="232"/>
      <c r="AF323" s="232" t="s">
        <v>225</v>
      </c>
      <c r="AG323" s="232"/>
      <c r="AH323" s="232"/>
      <c r="AI323" s="232"/>
      <c r="AJ323" s="232"/>
      <c r="AK323" s="232"/>
      <c r="AL323" s="232"/>
      <c r="AM323" s="232"/>
      <c r="AN323" s="232"/>
      <c r="AO323" s="232"/>
      <c r="AP323" s="232"/>
      <c r="AQ323" s="232"/>
      <c r="AR323" s="232"/>
      <c r="AS323" s="232"/>
      <c r="AT323" s="232"/>
      <c r="AU323" s="232"/>
      <c r="AV323" s="232"/>
      <c r="AW323" s="248" t="s">
        <v>1036</v>
      </c>
    </row>
    <row r="324" spans="1:49" s="9" customFormat="1" x14ac:dyDescent="0.25">
      <c r="A324" s="233" t="s">
        <v>786</v>
      </c>
      <c r="B324" s="9">
        <v>5</v>
      </c>
      <c r="C324" s="9">
        <v>17</v>
      </c>
      <c r="D324" s="9">
        <v>16</v>
      </c>
      <c r="E324" s="9">
        <f t="shared" si="34"/>
        <v>1</v>
      </c>
      <c r="F324" s="9">
        <f t="shared" si="35"/>
        <v>11</v>
      </c>
      <c r="G324" s="263"/>
      <c r="H324" s="246"/>
      <c r="I324" s="246"/>
      <c r="J324" s="232" t="s">
        <v>225</v>
      </c>
      <c r="K324" s="232"/>
      <c r="L324" s="232" t="s">
        <v>225</v>
      </c>
      <c r="M324" s="232"/>
      <c r="N324" s="232" t="s">
        <v>225</v>
      </c>
      <c r="O324" s="232"/>
      <c r="P324" s="232" t="s">
        <v>225</v>
      </c>
      <c r="Q324" s="232"/>
      <c r="R324" s="232" t="s">
        <v>225</v>
      </c>
      <c r="S324" s="232"/>
      <c r="T324" s="232" t="s">
        <v>225</v>
      </c>
      <c r="U324" s="232"/>
      <c r="V324" s="232" t="s">
        <v>225</v>
      </c>
      <c r="W324" s="232"/>
      <c r="X324" s="232" t="s">
        <v>225</v>
      </c>
      <c r="Y324" s="232"/>
      <c r="Z324" s="232" t="s">
        <v>225</v>
      </c>
      <c r="AA324" s="232"/>
      <c r="AB324" s="232" t="s">
        <v>225</v>
      </c>
      <c r="AC324" s="232"/>
      <c r="AD324" s="232" t="s">
        <v>225</v>
      </c>
      <c r="AE324" s="232"/>
      <c r="AF324" s="232"/>
      <c r="AG324" s="232"/>
      <c r="AH324" s="232"/>
      <c r="AI324" s="232"/>
      <c r="AJ324" s="232"/>
      <c r="AK324" s="232"/>
      <c r="AL324" s="232"/>
      <c r="AM324" s="232"/>
      <c r="AN324" s="232"/>
      <c r="AO324" s="232"/>
      <c r="AP324" s="232"/>
      <c r="AQ324" s="232"/>
      <c r="AR324" s="232"/>
      <c r="AS324" s="232"/>
      <c r="AT324" s="232"/>
      <c r="AU324" s="232"/>
      <c r="AV324" s="232"/>
      <c r="AW324" s="248" t="s">
        <v>1036</v>
      </c>
    </row>
    <row r="325" spans="1:49" x14ac:dyDescent="0.25">
      <c r="A325" s="233" t="s">
        <v>359</v>
      </c>
      <c r="B325">
        <v>5</v>
      </c>
      <c r="C325" s="9">
        <v>18</v>
      </c>
      <c r="E325" s="9">
        <f t="shared" si="34"/>
        <v>1</v>
      </c>
      <c r="F325" s="9">
        <f t="shared" si="12"/>
        <v>12</v>
      </c>
      <c r="H325" s="246"/>
      <c r="I325" s="246"/>
      <c r="J325" s="232" t="s">
        <v>225</v>
      </c>
      <c r="L325" s="232" t="s">
        <v>225</v>
      </c>
      <c r="N325" s="232" t="s">
        <v>225</v>
      </c>
      <c r="P325" s="232" t="s">
        <v>225</v>
      </c>
      <c r="R325" s="232" t="s">
        <v>225</v>
      </c>
      <c r="T325" s="232" t="s">
        <v>225</v>
      </c>
      <c r="V325" s="232" t="s">
        <v>225</v>
      </c>
      <c r="X325" s="232" t="s">
        <v>225</v>
      </c>
      <c r="Z325" s="232" t="s">
        <v>225</v>
      </c>
      <c r="AB325" s="232" t="s">
        <v>225</v>
      </c>
      <c r="AD325" s="232" t="s">
        <v>225</v>
      </c>
      <c r="AF325" s="232" t="s">
        <v>225</v>
      </c>
      <c r="AH325" s="232" t="s">
        <v>225</v>
      </c>
      <c r="AW325" s="248" t="s">
        <v>1036</v>
      </c>
    </row>
    <row r="326" spans="1:49" s="9" customFormat="1" x14ac:dyDescent="0.25">
      <c r="A326" s="233" t="s">
        <v>787</v>
      </c>
      <c r="B326" s="9">
        <v>5</v>
      </c>
      <c r="C326" s="9">
        <v>18</v>
      </c>
      <c r="D326" s="9">
        <v>6</v>
      </c>
      <c r="E326" s="9">
        <f t="shared" si="34"/>
        <v>1</v>
      </c>
      <c r="F326" s="9">
        <f t="shared" si="12"/>
        <v>12</v>
      </c>
      <c r="G326" s="263"/>
      <c r="H326" s="246"/>
      <c r="I326" s="246"/>
      <c r="J326" s="232" t="s">
        <v>225</v>
      </c>
      <c r="K326" s="232"/>
      <c r="L326" s="232"/>
      <c r="M326" s="232"/>
      <c r="N326" s="232" t="s">
        <v>225</v>
      </c>
      <c r="O326" s="232"/>
      <c r="P326" s="232" t="s">
        <v>225</v>
      </c>
      <c r="Q326" s="232"/>
      <c r="R326" s="232" t="s">
        <v>225</v>
      </c>
      <c r="S326" s="232"/>
      <c r="T326" s="232" t="s">
        <v>225</v>
      </c>
      <c r="U326" s="232"/>
      <c r="V326" s="232" t="s">
        <v>225</v>
      </c>
      <c r="W326" s="232"/>
      <c r="X326" s="232" t="s">
        <v>225</v>
      </c>
      <c r="Y326" s="232"/>
      <c r="Z326" s="232" t="s">
        <v>225</v>
      </c>
      <c r="AA326" s="232"/>
      <c r="AB326" s="232" t="s">
        <v>225</v>
      </c>
      <c r="AC326" s="232"/>
      <c r="AD326" s="232" t="s">
        <v>225</v>
      </c>
      <c r="AE326" s="232"/>
      <c r="AF326" s="232" t="s">
        <v>225</v>
      </c>
      <c r="AG326" s="232"/>
      <c r="AH326" s="232" t="s">
        <v>225</v>
      </c>
      <c r="AI326" s="232"/>
      <c r="AJ326" s="232"/>
      <c r="AK326" s="232"/>
      <c r="AL326" s="232"/>
      <c r="AM326" s="232"/>
      <c r="AN326" s="232"/>
      <c r="AO326" s="232"/>
      <c r="AP326" s="232"/>
      <c r="AQ326" s="232"/>
      <c r="AR326" s="232"/>
      <c r="AS326" s="232"/>
      <c r="AT326" s="232"/>
      <c r="AU326" s="232"/>
      <c r="AV326" s="232"/>
      <c r="AW326" s="248" t="s">
        <v>1036</v>
      </c>
    </row>
    <row r="327" spans="1:49" s="9" customFormat="1" x14ac:dyDescent="0.25">
      <c r="A327" s="233" t="s">
        <v>788</v>
      </c>
      <c r="B327" s="9">
        <v>5</v>
      </c>
      <c r="C327" s="9">
        <v>18</v>
      </c>
      <c r="D327" s="9">
        <v>7</v>
      </c>
      <c r="E327" s="9">
        <f t="shared" si="34"/>
        <v>1</v>
      </c>
      <c r="F327" s="9">
        <f t="shared" si="12"/>
        <v>12</v>
      </c>
      <c r="G327" s="263"/>
      <c r="H327" s="246"/>
      <c r="I327" s="246"/>
      <c r="J327" s="232" t="s">
        <v>225</v>
      </c>
      <c r="K327" s="232"/>
      <c r="L327" s="232" t="s">
        <v>225</v>
      </c>
      <c r="M327" s="232"/>
      <c r="N327" s="232"/>
      <c r="O327" s="232"/>
      <c r="P327" s="232" t="s">
        <v>225</v>
      </c>
      <c r="Q327" s="232"/>
      <c r="R327" s="232" t="s">
        <v>225</v>
      </c>
      <c r="S327" s="232"/>
      <c r="T327" s="232" t="s">
        <v>225</v>
      </c>
      <c r="U327" s="232"/>
      <c r="V327" s="232" t="s">
        <v>225</v>
      </c>
      <c r="W327" s="232"/>
      <c r="X327" s="232" t="s">
        <v>225</v>
      </c>
      <c r="Y327" s="232"/>
      <c r="Z327" s="232" t="s">
        <v>225</v>
      </c>
      <c r="AA327" s="232"/>
      <c r="AB327" s="232" t="s">
        <v>225</v>
      </c>
      <c r="AC327" s="232"/>
      <c r="AD327" s="232" t="s">
        <v>225</v>
      </c>
      <c r="AE327" s="232"/>
      <c r="AF327" s="232" t="s">
        <v>225</v>
      </c>
      <c r="AG327" s="232"/>
      <c r="AH327" s="232" t="s">
        <v>225</v>
      </c>
      <c r="AI327" s="232"/>
      <c r="AJ327" s="232"/>
      <c r="AK327" s="232"/>
      <c r="AL327" s="232"/>
      <c r="AM327" s="232"/>
      <c r="AN327" s="232"/>
      <c r="AO327" s="232"/>
      <c r="AP327" s="232"/>
      <c r="AQ327" s="232"/>
      <c r="AR327" s="232"/>
      <c r="AS327" s="232"/>
      <c r="AT327" s="232"/>
      <c r="AU327" s="232"/>
      <c r="AV327" s="232"/>
      <c r="AW327" s="248" t="s">
        <v>1036</v>
      </c>
    </row>
    <row r="328" spans="1:49" s="9" customFormat="1" x14ac:dyDescent="0.25">
      <c r="A328" s="233" t="s">
        <v>789</v>
      </c>
      <c r="B328" s="9">
        <v>5</v>
      </c>
      <c r="C328" s="9">
        <v>18</v>
      </c>
      <c r="D328" s="9">
        <v>8</v>
      </c>
      <c r="E328" s="9">
        <f t="shared" si="34"/>
        <v>1</v>
      </c>
      <c r="F328" s="9">
        <f t="shared" ref="F328:F337" si="36">C328-B328-E328</f>
        <v>12</v>
      </c>
      <c r="G328" s="263"/>
      <c r="H328" s="246"/>
      <c r="I328" s="246"/>
      <c r="J328" s="232" t="s">
        <v>225</v>
      </c>
      <c r="K328" s="232"/>
      <c r="L328" s="232" t="s">
        <v>225</v>
      </c>
      <c r="M328" s="232"/>
      <c r="N328" s="232" t="s">
        <v>225</v>
      </c>
      <c r="O328" s="232"/>
      <c r="P328" s="232"/>
      <c r="Q328" s="232"/>
      <c r="R328" s="232" t="s">
        <v>225</v>
      </c>
      <c r="S328" s="232"/>
      <c r="T328" s="232" t="s">
        <v>225</v>
      </c>
      <c r="U328" s="232"/>
      <c r="V328" s="232" t="s">
        <v>225</v>
      </c>
      <c r="W328" s="232"/>
      <c r="X328" s="232" t="s">
        <v>225</v>
      </c>
      <c r="Y328" s="232"/>
      <c r="Z328" s="232" t="s">
        <v>225</v>
      </c>
      <c r="AA328" s="232"/>
      <c r="AB328" s="232" t="s">
        <v>225</v>
      </c>
      <c r="AC328" s="232"/>
      <c r="AD328" s="232" t="s">
        <v>225</v>
      </c>
      <c r="AE328" s="232"/>
      <c r="AF328" s="232" t="s">
        <v>225</v>
      </c>
      <c r="AG328" s="232"/>
      <c r="AH328" s="232" t="s">
        <v>225</v>
      </c>
      <c r="AI328" s="232"/>
      <c r="AJ328" s="232"/>
      <c r="AK328" s="232"/>
      <c r="AL328" s="232"/>
      <c r="AM328" s="232"/>
      <c r="AN328" s="232"/>
      <c r="AO328" s="232"/>
      <c r="AP328" s="232"/>
      <c r="AQ328" s="232"/>
      <c r="AR328" s="232"/>
      <c r="AS328" s="232"/>
      <c r="AT328" s="232"/>
      <c r="AU328" s="232"/>
      <c r="AV328" s="232"/>
      <c r="AW328" s="248" t="s">
        <v>1036</v>
      </c>
    </row>
    <row r="329" spans="1:49" s="9" customFormat="1" x14ac:dyDescent="0.25">
      <c r="A329" s="233" t="s">
        <v>790</v>
      </c>
      <c r="B329" s="9">
        <v>5</v>
      </c>
      <c r="C329" s="9">
        <v>18</v>
      </c>
      <c r="D329" s="9">
        <v>9</v>
      </c>
      <c r="E329" s="9">
        <f t="shared" si="34"/>
        <v>1</v>
      </c>
      <c r="F329" s="9">
        <f t="shared" si="36"/>
        <v>12</v>
      </c>
      <c r="G329" s="263"/>
      <c r="H329" s="246"/>
      <c r="I329" s="246"/>
      <c r="J329" s="232" t="s">
        <v>225</v>
      </c>
      <c r="K329" s="232"/>
      <c r="L329" s="232" t="s">
        <v>225</v>
      </c>
      <c r="M329" s="232"/>
      <c r="N329" s="232" t="s">
        <v>225</v>
      </c>
      <c r="O329" s="232"/>
      <c r="P329" s="232" t="s">
        <v>225</v>
      </c>
      <c r="Q329" s="232"/>
      <c r="R329" s="232"/>
      <c r="S329" s="232"/>
      <c r="T329" s="232" t="s">
        <v>225</v>
      </c>
      <c r="U329" s="232"/>
      <c r="V329" s="232" t="s">
        <v>225</v>
      </c>
      <c r="W329" s="232"/>
      <c r="X329" s="232" t="s">
        <v>225</v>
      </c>
      <c r="Y329" s="232"/>
      <c r="Z329" s="232" t="s">
        <v>225</v>
      </c>
      <c r="AA329" s="232"/>
      <c r="AB329" s="232" t="s">
        <v>225</v>
      </c>
      <c r="AC329" s="232"/>
      <c r="AD329" s="232" t="s">
        <v>225</v>
      </c>
      <c r="AE329" s="232"/>
      <c r="AF329" s="232" t="s">
        <v>225</v>
      </c>
      <c r="AG329" s="232"/>
      <c r="AH329" s="232" t="s">
        <v>225</v>
      </c>
      <c r="AI329" s="232"/>
      <c r="AJ329" s="232"/>
      <c r="AK329" s="232"/>
      <c r="AL329" s="232"/>
      <c r="AM329" s="232"/>
      <c r="AN329" s="232"/>
      <c r="AO329" s="232"/>
      <c r="AP329" s="232"/>
      <c r="AQ329" s="232"/>
      <c r="AR329" s="232"/>
      <c r="AS329" s="232"/>
      <c r="AT329" s="232"/>
      <c r="AU329" s="232"/>
      <c r="AV329" s="232"/>
      <c r="AW329" s="248" t="s">
        <v>1036</v>
      </c>
    </row>
    <row r="330" spans="1:49" s="9" customFormat="1" x14ac:dyDescent="0.25">
      <c r="A330" s="233" t="s">
        <v>791</v>
      </c>
      <c r="B330" s="9">
        <v>5</v>
      </c>
      <c r="C330" s="9">
        <v>18</v>
      </c>
      <c r="D330" s="9">
        <v>10</v>
      </c>
      <c r="E330" s="9">
        <f t="shared" si="34"/>
        <v>1</v>
      </c>
      <c r="F330" s="9">
        <f t="shared" si="36"/>
        <v>12</v>
      </c>
      <c r="G330" s="263"/>
      <c r="H330" s="246"/>
      <c r="I330" s="246"/>
      <c r="J330" s="232" t="s">
        <v>225</v>
      </c>
      <c r="K330" s="232"/>
      <c r="L330" s="232" t="s">
        <v>225</v>
      </c>
      <c r="M330" s="232"/>
      <c r="N330" s="232" t="s">
        <v>225</v>
      </c>
      <c r="O330" s="232"/>
      <c r="P330" s="232" t="s">
        <v>225</v>
      </c>
      <c r="Q330" s="232"/>
      <c r="R330" s="232" t="s">
        <v>225</v>
      </c>
      <c r="S330" s="232"/>
      <c r="T330" s="232"/>
      <c r="U330" s="232"/>
      <c r="V330" s="232" t="s">
        <v>225</v>
      </c>
      <c r="W330" s="232"/>
      <c r="X330" s="232" t="s">
        <v>225</v>
      </c>
      <c r="Y330" s="232"/>
      <c r="Z330" s="232" t="s">
        <v>225</v>
      </c>
      <c r="AA330" s="232"/>
      <c r="AB330" s="232" t="s">
        <v>225</v>
      </c>
      <c r="AC330" s="232"/>
      <c r="AD330" s="232" t="s">
        <v>225</v>
      </c>
      <c r="AE330" s="232"/>
      <c r="AF330" s="232" t="s">
        <v>225</v>
      </c>
      <c r="AG330" s="232"/>
      <c r="AH330" s="232" t="s">
        <v>225</v>
      </c>
      <c r="AI330" s="232"/>
      <c r="AJ330" s="232"/>
      <c r="AK330" s="232"/>
      <c r="AL330" s="232"/>
      <c r="AM330" s="232"/>
      <c r="AN330" s="232"/>
      <c r="AO330" s="232"/>
      <c r="AP330" s="232"/>
      <c r="AQ330" s="232"/>
      <c r="AR330" s="232"/>
      <c r="AS330" s="232"/>
      <c r="AT330" s="232"/>
      <c r="AU330" s="232"/>
      <c r="AV330" s="232"/>
      <c r="AW330" s="248" t="s">
        <v>1036</v>
      </c>
    </row>
    <row r="331" spans="1:49" s="9" customFormat="1" x14ac:dyDescent="0.25">
      <c r="A331" s="233" t="s">
        <v>792</v>
      </c>
      <c r="B331" s="9">
        <v>5</v>
      </c>
      <c r="C331" s="9">
        <v>18</v>
      </c>
      <c r="D331" s="9">
        <v>11</v>
      </c>
      <c r="E331" s="9">
        <f t="shared" si="34"/>
        <v>1</v>
      </c>
      <c r="F331" s="9">
        <f t="shared" si="36"/>
        <v>12</v>
      </c>
      <c r="G331" s="263"/>
      <c r="H331" s="246"/>
      <c r="I331" s="246"/>
      <c r="J331" s="232" t="s">
        <v>225</v>
      </c>
      <c r="K331" s="232"/>
      <c r="L331" s="232" t="s">
        <v>225</v>
      </c>
      <c r="M331" s="232"/>
      <c r="N331" s="232" t="s">
        <v>225</v>
      </c>
      <c r="O331" s="232"/>
      <c r="P331" s="232" t="s">
        <v>225</v>
      </c>
      <c r="Q331" s="232"/>
      <c r="R331" s="232" t="s">
        <v>225</v>
      </c>
      <c r="S331" s="232"/>
      <c r="T331" s="232" t="s">
        <v>225</v>
      </c>
      <c r="U331" s="232"/>
      <c r="V331" s="232"/>
      <c r="W331" s="232"/>
      <c r="X331" s="232" t="s">
        <v>225</v>
      </c>
      <c r="Y331" s="232"/>
      <c r="Z331" s="232" t="s">
        <v>225</v>
      </c>
      <c r="AA331" s="232"/>
      <c r="AB331" s="232" t="s">
        <v>225</v>
      </c>
      <c r="AC331" s="232"/>
      <c r="AD331" s="232" t="s">
        <v>225</v>
      </c>
      <c r="AE331" s="232"/>
      <c r="AF331" s="232" t="s">
        <v>225</v>
      </c>
      <c r="AG331" s="232"/>
      <c r="AH331" s="232" t="s">
        <v>225</v>
      </c>
      <c r="AI331" s="232"/>
      <c r="AJ331" s="232"/>
      <c r="AK331" s="232"/>
      <c r="AL331" s="232"/>
      <c r="AM331" s="232"/>
      <c r="AN331" s="232"/>
      <c r="AO331" s="232"/>
      <c r="AP331" s="232"/>
      <c r="AQ331" s="232"/>
      <c r="AR331" s="232"/>
      <c r="AS331" s="232"/>
      <c r="AT331" s="232"/>
      <c r="AU331" s="232"/>
      <c r="AV331" s="232"/>
      <c r="AW331" s="248" t="s">
        <v>1036</v>
      </c>
    </row>
    <row r="332" spans="1:49" s="9" customFormat="1" x14ac:dyDescent="0.25">
      <c r="A332" s="233" t="s">
        <v>793</v>
      </c>
      <c r="B332" s="9">
        <v>5</v>
      </c>
      <c r="C332" s="9">
        <v>18</v>
      </c>
      <c r="D332" s="9">
        <v>12</v>
      </c>
      <c r="E332" s="9">
        <f t="shared" si="34"/>
        <v>1</v>
      </c>
      <c r="F332" s="9">
        <f t="shared" si="36"/>
        <v>12</v>
      </c>
      <c r="G332" s="263"/>
      <c r="H332" s="246"/>
      <c r="I332" s="246"/>
      <c r="J332" s="232" t="s">
        <v>225</v>
      </c>
      <c r="K332" s="232"/>
      <c r="L332" s="232" t="s">
        <v>225</v>
      </c>
      <c r="M332" s="232"/>
      <c r="N332" s="232" t="s">
        <v>225</v>
      </c>
      <c r="O332" s="232"/>
      <c r="P332" s="232" t="s">
        <v>225</v>
      </c>
      <c r="Q332" s="232"/>
      <c r="R332" s="232" t="s">
        <v>225</v>
      </c>
      <c r="S332" s="232"/>
      <c r="T332" s="232" t="s">
        <v>225</v>
      </c>
      <c r="U332" s="232"/>
      <c r="V332" s="232" t="s">
        <v>225</v>
      </c>
      <c r="W332" s="232"/>
      <c r="X332" s="232"/>
      <c r="Y332" s="232"/>
      <c r="Z332" s="232" t="s">
        <v>225</v>
      </c>
      <c r="AA332" s="232"/>
      <c r="AB332" s="232" t="s">
        <v>225</v>
      </c>
      <c r="AC332" s="232"/>
      <c r="AD332" s="232" t="s">
        <v>225</v>
      </c>
      <c r="AE332" s="232"/>
      <c r="AF332" s="232" t="s">
        <v>225</v>
      </c>
      <c r="AG332" s="232"/>
      <c r="AH332" s="232" t="s">
        <v>225</v>
      </c>
      <c r="AI332" s="232"/>
      <c r="AJ332" s="232"/>
      <c r="AK332" s="232"/>
      <c r="AL332" s="232"/>
      <c r="AM332" s="232"/>
      <c r="AN332" s="232"/>
      <c r="AO332" s="232"/>
      <c r="AP332" s="232"/>
      <c r="AQ332" s="232"/>
      <c r="AR332" s="232"/>
      <c r="AS332" s="232"/>
      <c r="AT332" s="232"/>
      <c r="AU332" s="232"/>
      <c r="AV332" s="232"/>
      <c r="AW332" s="248" t="s">
        <v>1036</v>
      </c>
    </row>
    <row r="333" spans="1:49" s="9" customFormat="1" x14ac:dyDescent="0.25">
      <c r="A333" s="233" t="s">
        <v>794</v>
      </c>
      <c r="B333" s="9">
        <v>5</v>
      </c>
      <c r="C333" s="9">
        <v>18</v>
      </c>
      <c r="D333" s="9">
        <v>13</v>
      </c>
      <c r="E333" s="9">
        <f t="shared" si="34"/>
        <v>1</v>
      </c>
      <c r="F333" s="9">
        <f t="shared" si="36"/>
        <v>12</v>
      </c>
      <c r="G333" s="263"/>
      <c r="H333" s="246"/>
      <c r="I333" s="246"/>
      <c r="J333" s="232" t="s">
        <v>225</v>
      </c>
      <c r="K333" s="232"/>
      <c r="L333" s="232" t="s">
        <v>225</v>
      </c>
      <c r="M333" s="232"/>
      <c r="N333" s="232" t="s">
        <v>225</v>
      </c>
      <c r="O333" s="232"/>
      <c r="P333" s="232" t="s">
        <v>225</v>
      </c>
      <c r="Q333" s="232"/>
      <c r="R333" s="232" t="s">
        <v>225</v>
      </c>
      <c r="S333" s="232"/>
      <c r="T333" s="232" t="s">
        <v>225</v>
      </c>
      <c r="U333" s="232"/>
      <c r="V333" s="232" t="s">
        <v>225</v>
      </c>
      <c r="W333" s="232"/>
      <c r="X333" s="232" t="s">
        <v>225</v>
      </c>
      <c r="Y333" s="232"/>
      <c r="Z333" s="232"/>
      <c r="AA333" s="232"/>
      <c r="AB333" s="232" t="s">
        <v>225</v>
      </c>
      <c r="AC333" s="232"/>
      <c r="AD333" s="232" t="s">
        <v>225</v>
      </c>
      <c r="AE333" s="232"/>
      <c r="AF333" s="232" t="s">
        <v>225</v>
      </c>
      <c r="AG333" s="232"/>
      <c r="AH333" s="232" t="s">
        <v>225</v>
      </c>
      <c r="AI333" s="232"/>
      <c r="AJ333" s="232"/>
      <c r="AK333" s="232"/>
      <c r="AL333" s="232"/>
      <c r="AM333" s="232"/>
      <c r="AN333" s="232"/>
      <c r="AO333" s="232"/>
      <c r="AP333" s="232"/>
      <c r="AQ333" s="232"/>
      <c r="AR333" s="232"/>
      <c r="AS333" s="232"/>
      <c r="AT333" s="232"/>
      <c r="AU333" s="232"/>
      <c r="AV333" s="232"/>
      <c r="AW333" s="248" t="s">
        <v>1036</v>
      </c>
    </row>
    <row r="334" spans="1:49" s="9" customFormat="1" x14ac:dyDescent="0.25">
      <c r="A334" s="233" t="s">
        <v>795</v>
      </c>
      <c r="B334" s="9">
        <v>5</v>
      </c>
      <c r="C334" s="9">
        <v>18</v>
      </c>
      <c r="D334" s="9">
        <v>14</v>
      </c>
      <c r="E334" s="9">
        <f t="shared" si="34"/>
        <v>1</v>
      </c>
      <c r="F334" s="9">
        <f t="shared" si="36"/>
        <v>12</v>
      </c>
      <c r="G334" s="263"/>
      <c r="H334" s="246"/>
      <c r="I334" s="246"/>
      <c r="J334" s="232" t="s">
        <v>225</v>
      </c>
      <c r="K334" s="232"/>
      <c r="L334" s="232" t="s">
        <v>225</v>
      </c>
      <c r="M334" s="232"/>
      <c r="N334" s="232" t="s">
        <v>225</v>
      </c>
      <c r="O334" s="232"/>
      <c r="P334" s="232" t="s">
        <v>225</v>
      </c>
      <c r="Q334" s="232"/>
      <c r="R334" s="232" t="s">
        <v>225</v>
      </c>
      <c r="S334" s="232"/>
      <c r="T334" s="232" t="s">
        <v>225</v>
      </c>
      <c r="U334" s="232"/>
      <c r="V334" s="232" t="s">
        <v>225</v>
      </c>
      <c r="W334" s="232"/>
      <c r="X334" s="232" t="s">
        <v>225</v>
      </c>
      <c r="Y334" s="232"/>
      <c r="Z334" s="232" t="s">
        <v>225</v>
      </c>
      <c r="AA334" s="232"/>
      <c r="AB334" s="232"/>
      <c r="AC334" s="232"/>
      <c r="AD334" s="232" t="s">
        <v>225</v>
      </c>
      <c r="AE334" s="232"/>
      <c r="AF334" s="232" t="s">
        <v>225</v>
      </c>
      <c r="AG334" s="232"/>
      <c r="AH334" s="232" t="s">
        <v>225</v>
      </c>
      <c r="AI334" s="232"/>
      <c r="AJ334" s="232"/>
      <c r="AK334" s="232"/>
      <c r="AL334" s="232"/>
      <c r="AM334" s="232"/>
      <c r="AN334" s="232"/>
      <c r="AO334" s="232"/>
      <c r="AP334" s="232"/>
      <c r="AQ334" s="232"/>
      <c r="AR334" s="232"/>
      <c r="AS334" s="232"/>
      <c r="AT334" s="232"/>
      <c r="AU334" s="232"/>
      <c r="AV334" s="232"/>
      <c r="AW334" s="248" t="s">
        <v>1036</v>
      </c>
    </row>
    <row r="335" spans="1:49" s="9" customFormat="1" x14ac:dyDescent="0.25">
      <c r="A335" s="233" t="s">
        <v>796</v>
      </c>
      <c r="B335" s="9">
        <v>5</v>
      </c>
      <c r="C335" s="9">
        <v>18</v>
      </c>
      <c r="D335" s="9">
        <v>15</v>
      </c>
      <c r="E335" s="9">
        <f t="shared" si="34"/>
        <v>1</v>
      </c>
      <c r="F335" s="9">
        <f t="shared" si="36"/>
        <v>12</v>
      </c>
      <c r="G335" s="263"/>
      <c r="H335" s="246"/>
      <c r="I335" s="246"/>
      <c r="J335" s="232" t="s">
        <v>225</v>
      </c>
      <c r="K335" s="232"/>
      <c r="L335" s="232" t="s">
        <v>225</v>
      </c>
      <c r="M335" s="232"/>
      <c r="N335" s="232" t="s">
        <v>225</v>
      </c>
      <c r="O335" s="232"/>
      <c r="P335" s="232" t="s">
        <v>225</v>
      </c>
      <c r="Q335" s="232"/>
      <c r="R335" s="232" t="s">
        <v>225</v>
      </c>
      <c r="S335" s="232"/>
      <c r="T335" s="232" t="s">
        <v>225</v>
      </c>
      <c r="U335" s="232"/>
      <c r="V335" s="232" t="s">
        <v>225</v>
      </c>
      <c r="W335" s="232"/>
      <c r="X335" s="232" t="s">
        <v>225</v>
      </c>
      <c r="Y335" s="232"/>
      <c r="Z335" s="232" t="s">
        <v>225</v>
      </c>
      <c r="AA335" s="232"/>
      <c r="AB335" s="232" t="s">
        <v>225</v>
      </c>
      <c r="AC335" s="232"/>
      <c r="AD335" s="232"/>
      <c r="AE335" s="232"/>
      <c r="AF335" s="232" t="s">
        <v>225</v>
      </c>
      <c r="AG335" s="232"/>
      <c r="AH335" s="232" t="s">
        <v>225</v>
      </c>
      <c r="AI335" s="232"/>
      <c r="AJ335" s="232"/>
      <c r="AK335" s="232"/>
      <c r="AL335" s="232"/>
      <c r="AM335" s="232"/>
      <c r="AN335" s="232"/>
      <c r="AO335" s="232"/>
      <c r="AP335" s="232"/>
      <c r="AQ335" s="232"/>
      <c r="AR335" s="232"/>
      <c r="AS335" s="232"/>
      <c r="AT335" s="232"/>
      <c r="AU335" s="232"/>
      <c r="AV335" s="232"/>
      <c r="AW335" s="248" t="s">
        <v>1036</v>
      </c>
    </row>
    <row r="336" spans="1:49" s="9" customFormat="1" x14ac:dyDescent="0.25">
      <c r="A336" s="233" t="s">
        <v>797</v>
      </c>
      <c r="B336" s="9">
        <v>5</v>
      </c>
      <c r="C336" s="9">
        <v>18</v>
      </c>
      <c r="D336" s="9">
        <v>16</v>
      </c>
      <c r="E336" s="9">
        <f t="shared" si="34"/>
        <v>1</v>
      </c>
      <c r="F336" s="9">
        <f t="shared" si="36"/>
        <v>12</v>
      </c>
      <c r="G336" s="263"/>
      <c r="H336" s="246"/>
      <c r="I336" s="246"/>
      <c r="J336" s="232" t="s">
        <v>225</v>
      </c>
      <c r="K336" s="232"/>
      <c r="L336" s="232" t="s">
        <v>225</v>
      </c>
      <c r="M336" s="232"/>
      <c r="N336" s="232" t="s">
        <v>225</v>
      </c>
      <c r="O336" s="232"/>
      <c r="P336" s="232" t="s">
        <v>225</v>
      </c>
      <c r="Q336" s="232"/>
      <c r="R336" s="232" t="s">
        <v>225</v>
      </c>
      <c r="S336" s="232"/>
      <c r="T336" s="232" t="s">
        <v>225</v>
      </c>
      <c r="U336" s="232"/>
      <c r="V336" s="232" t="s">
        <v>225</v>
      </c>
      <c r="W336" s="232"/>
      <c r="X336" s="232" t="s">
        <v>225</v>
      </c>
      <c r="Y336" s="232"/>
      <c r="Z336" s="232" t="s">
        <v>225</v>
      </c>
      <c r="AA336" s="232"/>
      <c r="AB336" s="232" t="s">
        <v>225</v>
      </c>
      <c r="AC336" s="232"/>
      <c r="AD336" s="232" t="s">
        <v>225</v>
      </c>
      <c r="AE336" s="232"/>
      <c r="AF336" s="232"/>
      <c r="AG336" s="232"/>
      <c r="AH336" s="232" t="s">
        <v>225</v>
      </c>
      <c r="AI336" s="232"/>
      <c r="AJ336" s="232"/>
      <c r="AK336" s="232"/>
      <c r="AL336" s="232"/>
      <c r="AM336" s="232"/>
      <c r="AN336" s="232"/>
      <c r="AO336" s="232"/>
      <c r="AP336" s="232"/>
      <c r="AQ336" s="232"/>
      <c r="AR336" s="232"/>
      <c r="AS336" s="232"/>
      <c r="AT336" s="232"/>
      <c r="AU336" s="232"/>
      <c r="AV336" s="232"/>
      <c r="AW336" s="248" t="s">
        <v>1036</v>
      </c>
    </row>
    <row r="337" spans="1:49" s="9" customFormat="1" x14ac:dyDescent="0.25">
      <c r="A337" s="233" t="s">
        <v>798</v>
      </c>
      <c r="B337" s="9">
        <v>5</v>
      </c>
      <c r="C337" s="9">
        <v>18</v>
      </c>
      <c r="D337" s="9">
        <v>17</v>
      </c>
      <c r="E337" s="9">
        <f t="shared" si="34"/>
        <v>1</v>
      </c>
      <c r="F337" s="9">
        <f t="shared" si="36"/>
        <v>12</v>
      </c>
      <c r="G337" s="263"/>
      <c r="H337" s="246"/>
      <c r="I337" s="246"/>
      <c r="J337" s="232" t="s">
        <v>225</v>
      </c>
      <c r="K337" s="232"/>
      <c r="L337" s="232" t="s">
        <v>225</v>
      </c>
      <c r="M337" s="232"/>
      <c r="N337" s="232" t="s">
        <v>225</v>
      </c>
      <c r="O337" s="232"/>
      <c r="P337" s="232" t="s">
        <v>225</v>
      </c>
      <c r="Q337" s="232"/>
      <c r="R337" s="232" t="s">
        <v>225</v>
      </c>
      <c r="S337" s="232"/>
      <c r="T337" s="232" t="s">
        <v>225</v>
      </c>
      <c r="U337" s="232"/>
      <c r="V337" s="232" t="s">
        <v>225</v>
      </c>
      <c r="W337" s="232"/>
      <c r="X337" s="232" t="s">
        <v>225</v>
      </c>
      <c r="Y337" s="232"/>
      <c r="Z337" s="232" t="s">
        <v>225</v>
      </c>
      <c r="AA337" s="232"/>
      <c r="AB337" s="232" t="s">
        <v>225</v>
      </c>
      <c r="AC337" s="232"/>
      <c r="AD337" s="232" t="s">
        <v>225</v>
      </c>
      <c r="AE337" s="232"/>
      <c r="AF337" s="232" t="s">
        <v>225</v>
      </c>
      <c r="AG337" s="232"/>
      <c r="AH337" s="232"/>
      <c r="AI337" s="232"/>
      <c r="AJ337" s="232"/>
      <c r="AK337" s="232"/>
      <c r="AL337" s="232"/>
      <c r="AM337" s="232"/>
      <c r="AN337" s="232"/>
      <c r="AO337" s="232"/>
      <c r="AP337" s="232"/>
      <c r="AQ337" s="232"/>
      <c r="AR337" s="232"/>
      <c r="AS337" s="232"/>
      <c r="AT337" s="232"/>
      <c r="AU337" s="232"/>
      <c r="AV337" s="232"/>
      <c r="AW337" s="248" t="s">
        <v>1036</v>
      </c>
    </row>
    <row r="338" spans="1:49" x14ac:dyDescent="0.25">
      <c r="A338" s="233" t="s">
        <v>360</v>
      </c>
      <c r="B338">
        <v>5</v>
      </c>
      <c r="C338" s="9">
        <v>19</v>
      </c>
      <c r="E338" s="9">
        <f t="shared" si="34"/>
        <v>1</v>
      </c>
      <c r="F338" s="9">
        <f t="shared" si="12"/>
        <v>13</v>
      </c>
      <c r="H338" s="246"/>
      <c r="I338" s="246"/>
      <c r="J338" s="232" t="s">
        <v>225</v>
      </c>
      <c r="L338" s="232" t="s">
        <v>225</v>
      </c>
      <c r="N338" s="232" t="s">
        <v>225</v>
      </c>
      <c r="P338" s="232" t="s">
        <v>225</v>
      </c>
      <c r="R338" s="232" t="s">
        <v>225</v>
      </c>
      <c r="T338" s="232" t="s">
        <v>225</v>
      </c>
      <c r="V338" s="232" t="s">
        <v>225</v>
      </c>
      <c r="X338" s="232" t="s">
        <v>225</v>
      </c>
      <c r="Z338" s="232" t="s">
        <v>225</v>
      </c>
      <c r="AB338" s="232" t="s">
        <v>225</v>
      </c>
      <c r="AD338" s="232" t="s">
        <v>225</v>
      </c>
      <c r="AF338" s="232" t="s">
        <v>225</v>
      </c>
      <c r="AH338" s="232" t="s">
        <v>225</v>
      </c>
      <c r="AJ338" s="232" t="s">
        <v>225</v>
      </c>
      <c r="AW338" s="248" t="s">
        <v>1036</v>
      </c>
    </row>
    <row r="339" spans="1:49" s="9" customFormat="1" x14ac:dyDescent="0.25">
      <c r="A339" s="233" t="s">
        <v>799</v>
      </c>
      <c r="B339" s="9">
        <v>5</v>
      </c>
      <c r="C339" s="9">
        <v>19</v>
      </c>
      <c r="D339" s="9">
        <v>6</v>
      </c>
      <c r="E339" s="9">
        <f t="shared" si="34"/>
        <v>1</v>
      </c>
      <c r="F339" s="9">
        <f t="shared" si="12"/>
        <v>13</v>
      </c>
      <c r="G339" s="263"/>
      <c r="H339" s="246"/>
      <c r="I339" s="246"/>
      <c r="J339" s="232" t="s">
        <v>225</v>
      </c>
      <c r="K339" s="232"/>
      <c r="L339" s="232"/>
      <c r="M339" s="232"/>
      <c r="N339" s="232" t="s">
        <v>225</v>
      </c>
      <c r="O339" s="232"/>
      <c r="P339" s="232" t="s">
        <v>225</v>
      </c>
      <c r="Q339" s="232"/>
      <c r="R339" s="232" t="s">
        <v>225</v>
      </c>
      <c r="S339" s="232"/>
      <c r="T339" s="232" t="s">
        <v>225</v>
      </c>
      <c r="U339" s="232"/>
      <c r="V339" s="232" t="s">
        <v>225</v>
      </c>
      <c r="W339" s="232"/>
      <c r="X339" s="232" t="s">
        <v>225</v>
      </c>
      <c r="Y339" s="232"/>
      <c r="Z339" s="232" t="s">
        <v>225</v>
      </c>
      <c r="AA339" s="232"/>
      <c r="AB339" s="232" t="s">
        <v>225</v>
      </c>
      <c r="AC339" s="232"/>
      <c r="AD339" s="232" t="s">
        <v>225</v>
      </c>
      <c r="AE339" s="232"/>
      <c r="AF339" s="232" t="s">
        <v>225</v>
      </c>
      <c r="AG339" s="232"/>
      <c r="AH339" s="232" t="s">
        <v>225</v>
      </c>
      <c r="AI339" s="232"/>
      <c r="AJ339" s="232" t="s">
        <v>225</v>
      </c>
      <c r="AK339" s="232"/>
      <c r="AL339" s="232"/>
      <c r="AM339" s="232"/>
      <c r="AN339" s="232"/>
      <c r="AO339" s="232"/>
      <c r="AP339" s="232"/>
      <c r="AQ339" s="232"/>
      <c r="AR339" s="232"/>
      <c r="AS339" s="232"/>
      <c r="AT339" s="232"/>
      <c r="AU339" s="232"/>
      <c r="AV339" s="232"/>
      <c r="AW339" s="248" t="s">
        <v>1036</v>
      </c>
    </row>
    <row r="340" spans="1:49" s="9" customFormat="1" x14ac:dyDescent="0.25">
      <c r="A340" s="233" t="s">
        <v>800</v>
      </c>
      <c r="B340" s="9">
        <v>5</v>
      </c>
      <c r="C340" s="9">
        <v>19</v>
      </c>
      <c r="D340" s="9">
        <v>7</v>
      </c>
      <c r="E340" s="9">
        <f t="shared" si="34"/>
        <v>1</v>
      </c>
      <c r="F340" s="9">
        <f t="shared" si="12"/>
        <v>13</v>
      </c>
      <c r="G340" s="263"/>
      <c r="H340" s="246"/>
      <c r="I340" s="246"/>
      <c r="J340" s="232" t="s">
        <v>225</v>
      </c>
      <c r="K340" s="232"/>
      <c r="L340" s="232" t="s">
        <v>225</v>
      </c>
      <c r="M340" s="232"/>
      <c r="N340" s="232"/>
      <c r="O340" s="232"/>
      <c r="P340" s="232" t="s">
        <v>225</v>
      </c>
      <c r="Q340" s="232"/>
      <c r="R340" s="232" t="s">
        <v>225</v>
      </c>
      <c r="S340" s="232"/>
      <c r="T340" s="232" t="s">
        <v>225</v>
      </c>
      <c r="U340" s="232"/>
      <c r="V340" s="232" t="s">
        <v>225</v>
      </c>
      <c r="W340" s="232"/>
      <c r="X340" s="232" t="s">
        <v>225</v>
      </c>
      <c r="Y340" s="232"/>
      <c r="Z340" s="232" t="s">
        <v>225</v>
      </c>
      <c r="AA340" s="232"/>
      <c r="AB340" s="232" t="s">
        <v>225</v>
      </c>
      <c r="AC340" s="232"/>
      <c r="AD340" s="232" t="s">
        <v>225</v>
      </c>
      <c r="AE340" s="232"/>
      <c r="AF340" s="232" t="s">
        <v>225</v>
      </c>
      <c r="AG340" s="232"/>
      <c r="AH340" s="232" t="s">
        <v>225</v>
      </c>
      <c r="AI340" s="232"/>
      <c r="AJ340" s="232" t="s">
        <v>225</v>
      </c>
      <c r="AK340" s="232"/>
      <c r="AL340" s="232"/>
      <c r="AM340" s="232"/>
      <c r="AN340" s="232"/>
      <c r="AO340" s="232"/>
      <c r="AP340" s="232"/>
      <c r="AQ340" s="232"/>
      <c r="AR340" s="232"/>
      <c r="AS340" s="232"/>
      <c r="AT340" s="232"/>
      <c r="AU340" s="232"/>
      <c r="AV340" s="232"/>
      <c r="AW340" s="248" t="s">
        <v>1036</v>
      </c>
    </row>
    <row r="341" spans="1:49" s="9" customFormat="1" x14ac:dyDescent="0.25">
      <c r="A341" s="233" t="s">
        <v>801</v>
      </c>
      <c r="B341" s="9">
        <v>5</v>
      </c>
      <c r="C341" s="9">
        <v>19</v>
      </c>
      <c r="D341" s="9">
        <v>8</v>
      </c>
      <c r="E341" s="9">
        <f t="shared" si="34"/>
        <v>1</v>
      </c>
      <c r="F341" s="9">
        <f t="shared" ref="F341:F351" si="37">C341-B341-E341</f>
        <v>13</v>
      </c>
      <c r="G341" s="263"/>
      <c r="H341" s="246"/>
      <c r="I341" s="246"/>
      <c r="J341" s="232" t="s">
        <v>225</v>
      </c>
      <c r="K341" s="232"/>
      <c r="L341" s="232" t="s">
        <v>225</v>
      </c>
      <c r="M341" s="232"/>
      <c r="N341" s="232" t="s">
        <v>225</v>
      </c>
      <c r="O341" s="232"/>
      <c r="P341" s="232"/>
      <c r="Q341" s="232"/>
      <c r="R341" s="232" t="s">
        <v>225</v>
      </c>
      <c r="S341" s="232"/>
      <c r="T341" s="232" t="s">
        <v>225</v>
      </c>
      <c r="U341" s="232"/>
      <c r="V341" s="232" t="s">
        <v>225</v>
      </c>
      <c r="W341" s="232"/>
      <c r="X341" s="232" t="s">
        <v>225</v>
      </c>
      <c r="Y341" s="232"/>
      <c r="Z341" s="232" t="s">
        <v>225</v>
      </c>
      <c r="AA341" s="232"/>
      <c r="AB341" s="232" t="s">
        <v>225</v>
      </c>
      <c r="AC341" s="232"/>
      <c r="AD341" s="232" t="s">
        <v>225</v>
      </c>
      <c r="AE341" s="232"/>
      <c r="AF341" s="232" t="s">
        <v>225</v>
      </c>
      <c r="AG341" s="232"/>
      <c r="AH341" s="232" t="s">
        <v>225</v>
      </c>
      <c r="AI341" s="232"/>
      <c r="AJ341" s="232" t="s">
        <v>225</v>
      </c>
      <c r="AK341" s="232"/>
      <c r="AL341" s="232"/>
      <c r="AM341" s="232"/>
      <c r="AN341" s="232"/>
      <c r="AO341" s="232"/>
      <c r="AP341" s="232"/>
      <c r="AQ341" s="232"/>
      <c r="AR341" s="232"/>
      <c r="AS341" s="232"/>
      <c r="AT341" s="232"/>
      <c r="AU341" s="232"/>
      <c r="AV341" s="232"/>
      <c r="AW341" s="248" t="s">
        <v>1036</v>
      </c>
    </row>
    <row r="342" spans="1:49" s="9" customFormat="1" x14ac:dyDescent="0.25">
      <c r="A342" s="233" t="s">
        <v>802</v>
      </c>
      <c r="B342" s="9">
        <v>5</v>
      </c>
      <c r="C342" s="9">
        <v>19</v>
      </c>
      <c r="D342" s="9">
        <v>9</v>
      </c>
      <c r="E342" s="9">
        <f t="shared" si="34"/>
        <v>1</v>
      </c>
      <c r="F342" s="9">
        <f t="shared" si="37"/>
        <v>13</v>
      </c>
      <c r="G342" s="263"/>
      <c r="H342" s="246"/>
      <c r="I342" s="246"/>
      <c r="J342" s="232" t="s">
        <v>225</v>
      </c>
      <c r="K342" s="232"/>
      <c r="L342" s="232" t="s">
        <v>225</v>
      </c>
      <c r="M342" s="232"/>
      <c r="N342" s="232" t="s">
        <v>225</v>
      </c>
      <c r="O342" s="232"/>
      <c r="P342" s="232" t="s">
        <v>225</v>
      </c>
      <c r="Q342" s="232"/>
      <c r="R342" s="232"/>
      <c r="S342" s="232"/>
      <c r="T342" s="232" t="s">
        <v>225</v>
      </c>
      <c r="U342" s="232"/>
      <c r="V342" s="232" t="s">
        <v>225</v>
      </c>
      <c r="W342" s="232"/>
      <c r="X342" s="232" t="s">
        <v>225</v>
      </c>
      <c r="Y342" s="232"/>
      <c r="Z342" s="232" t="s">
        <v>225</v>
      </c>
      <c r="AA342" s="232"/>
      <c r="AB342" s="232" t="s">
        <v>225</v>
      </c>
      <c r="AC342" s="232"/>
      <c r="AD342" s="232" t="s">
        <v>225</v>
      </c>
      <c r="AE342" s="232"/>
      <c r="AF342" s="232" t="s">
        <v>225</v>
      </c>
      <c r="AG342" s="232"/>
      <c r="AH342" s="232" t="s">
        <v>225</v>
      </c>
      <c r="AI342" s="232"/>
      <c r="AJ342" s="232" t="s">
        <v>225</v>
      </c>
      <c r="AK342" s="232"/>
      <c r="AL342" s="232"/>
      <c r="AM342" s="232"/>
      <c r="AN342" s="232"/>
      <c r="AO342" s="232"/>
      <c r="AP342" s="232"/>
      <c r="AQ342" s="232"/>
      <c r="AR342" s="232"/>
      <c r="AS342" s="232"/>
      <c r="AT342" s="232"/>
      <c r="AU342" s="232"/>
      <c r="AV342" s="232"/>
      <c r="AW342" s="248" t="s">
        <v>1036</v>
      </c>
    </row>
    <row r="343" spans="1:49" s="9" customFormat="1" x14ac:dyDescent="0.25">
      <c r="A343" s="233" t="s">
        <v>803</v>
      </c>
      <c r="B343" s="9">
        <v>5</v>
      </c>
      <c r="C343" s="9">
        <v>19</v>
      </c>
      <c r="D343" s="9">
        <v>10</v>
      </c>
      <c r="E343" s="9">
        <f t="shared" si="34"/>
        <v>1</v>
      </c>
      <c r="F343" s="9">
        <f t="shared" si="37"/>
        <v>13</v>
      </c>
      <c r="G343" s="263"/>
      <c r="H343" s="246"/>
      <c r="I343" s="246"/>
      <c r="J343" s="232" t="s">
        <v>225</v>
      </c>
      <c r="K343" s="232"/>
      <c r="L343" s="232" t="s">
        <v>225</v>
      </c>
      <c r="M343" s="232"/>
      <c r="N343" s="232" t="s">
        <v>225</v>
      </c>
      <c r="O343" s="232"/>
      <c r="P343" s="232" t="s">
        <v>225</v>
      </c>
      <c r="Q343" s="232"/>
      <c r="R343" s="232" t="s">
        <v>225</v>
      </c>
      <c r="S343" s="232"/>
      <c r="T343" s="232"/>
      <c r="U343" s="232"/>
      <c r="V343" s="232" t="s">
        <v>225</v>
      </c>
      <c r="W343" s="232"/>
      <c r="X343" s="232" t="s">
        <v>225</v>
      </c>
      <c r="Y343" s="232"/>
      <c r="Z343" s="232" t="s">
        <v>225</v>
      </c>
      <c r="AA343" s="232"/>
      <c r="AB343" s="232" t="s">
        <v>225</v>
      </c>
      <c r="AC343" s="232"/>
      <c r="AD343" s="232" t="s">
        <v>225</v>
      </c>
      <c r="AE343" s="232"/>
      <c r="AF343" s="232" t="s">
        <v>225</v>
      </c>
      <c r="AG343" s="232"/>
      <c r="AH343" s="232" t="s">
        <v>225</v>
      </c>
      <c r="AI343" s="232"/>
      <c r="AJ343" s="232" t="s">
        <v>225</v>
      </c>
      <c r="AK343" s="232"/>
      <c r="AL343" s="232"/>
      <c r="AM343" s="232"/>
      <c r="AN343" s="232"/>
      <c r="AO343" s="232"/>
      <c r="AP343" s="232"/>
      <c r="AQ343" s="232"/>
      <c r="AR343" s="232"/>
      <c r="AS343" s="232"/>
      <c r="AT343" s="232"/>
      <c r="AU343" s="232"/>
      <c r="AV343" s="232"/>
      <c r="AW343" s="248" t="s">
        <v>1036</v>
      </c>
    </row>
    <row r="344" spans="1:49" s="9" customFormat="1" x14ac:dyDescent="0.25">
      <c r="A344" s="233" t="s">
        <v>804</v>
      </c>
      <c r="B344" s="9">
        <v>5</v>
      </c>
      <c r="C344" s="9">
        <v>19</v>
      </c>
      <c r="D344" s="9">
        <v>11</v>
      </c>
      <c r="E344" s="9">
        <f t="shared" si="34"/>
        <v>1</v>
      </c>
      <c r="F344" s="9">
        <f t="shared" si="37"/>
        <v>13</v>
      </c>
      <c r="G344" s="263"/>
      <c r="H344" s="246"/>
      <c r="I344" s="246"/>
      <c r="J344" s="232" t="s">
        <v>225</v>
      </c>
      <c r="K344" s="232"/>
      <c r="L344" s="232" t="s">
        <v>225</v>
      </c>
      <c r="M344" s="232"/>
      <c r="N344" s="232" t="s">
        <v>225</v>
      </c>
      <c r="O344" s="232"/>
      <c r="P344" s="232" t="s">
        <v>225</v>
      </c>
      <c r="Q344" s="232"/>
      <c r="R344" s="232" t="s">
        <v>225</v>
      </c>
      <c r="S344" s="232"/>
      <c r="T344" s="232" t="s">
        <v>225</v>
      </c>
      <c r="U344" s="232"/>
      <c r="V344" s="232"/>
      <c r="W344" s="232"/>
      <c r="X344" s="232" t="s">
        <v>225</v>
      </c>
      <c r="Y344" s="232"/>
      <c r="Z344" s="232" t="s">
        <v>225</v>
      </c>
      <c r="AA344" s="232"/>
      <c r="AB344" s="232" t="s">
        <v>225</v>
      </c>
      <c r="AC344" s="232"/>
      <c r="AD344" s="232" t="s">
        <v>225</v>
      </c>
      <c r="AE344" s="232"/>
      <c r="AF344" s="232" t="s">
        <v>225</v>
      </c>
      <c r="AG344" s="232"/>
      <c r="AH344" s="232" t="s">
        <v>225</v>
      </c>
      <c r="AI344" s="232"/>
      <c r="AJ344" s="232" t="s">
        <v>225</v>
      </c>
      <c r="AK344" s="232"/>
      <c r="AL344" s="232"/>
      <c r="AM344" s="232"/>
      <c r="AN344" s="232"/>
      <c r="AO344" s="232"/>
      <c r="AP344" s="232"/>
      <c r="AQ344" s="232"/>
      <c r="AR344" s="232"/>
      <c r="AS344" s="232"/>
      <c r="AT344" s="232"/>
      <c r="AU344" s="232"/>
      <c r="AV344" s="232"/>
      <c r="AW344" s="248" t="s">
        <v>1036</v>
      </c>
    </row>
    <row r="345" spans="1:49" s="9" customFormat="1" x14ac:dyDescent="0.25">
      <c r="A345" s="233" t="s">
        <v>805</v>
      </c>
      <c r="B345" s="9">
        <v>5</v>
      </c>
      <c r="C345" s="9">
        <v>19</v>
      </c>
      <c r="D345" s="9">
        <v>12</v>
      </c>
      <c r="E345" s="9">
        <f t="shared" si="34"/>
        <v>1</v>
      </c>
      <c r="F345" s="9">
        <f t="shared" si="37"/>
        <v>13</v>
      </c>
      <c r="G345" s="263"/>
      <c r="H345" s="246"/>
      <c r="I345" s="246"/>
      <c r="J345" s="232" t="s">
        <v>225</v>
      </c>
      <c r="K345" s="232"/>
      <c r="L345" s="232" t="s">
        <v>225</v>
      </c>
      <c r="M345" s="232"/>
      <c r="N345" s="232" t="s">
        <v>225</v>
      </c>
      <c r="O345" s="232"/>
      <c r="P345" s="232" t="s">
        <v>225</v>
      </c>
      <c r="Q345" s="232"/>
      <c r="R345" s="232" t="s">
        <v>225</v>
      </c>
      <c r="S345" s="232"/>
      <c r="T345" s="232" t="s">
        <v>225</v>
      </c>
      <c r="U345" s="232"/>
      <c r="V345" s="232" t="s">
        <v>225</v>
      </c>
      <c r="W345" s="232"/>
      <c r="X345" s="232"/>
      <c r="Y345" s="232"/>
      <c r="Z345" s="232" t="s">
        <v>225</v>
      </c>
      <c r="AA345" s="232"/>
      <c r="AB345" s="232" t="s">
        <v>225</v>
      </c>
      <c r="AC345" s="232"/>
      <c r="AD345" s="232" t="s">
        <v>225</v>
      </c>
      <c r="AE345" s="232"/>
      <c r="AF345" s="232" t="s">
        <v>225</v>
      </c>
      <c r="AG345" s="232"/>
      <c r="AH345" s="232" t="s">
        <v>225</v>
      </c>
      <c r="AI345" s="232"/>
      <c r="AJ345" s="232" t="s">
        <v>225</v>
      </c>
      <c r="AK345" s="232"/>
      <c r="AL345" s="232"/>
      <c r="AM345" s="232"/>
      <c r="AN345" s="232"/>
      <c r="AO345" s="232"/>
      <c r="AP345" s="232"/>
      <c r="AQ345" s="232"/>
      <c r="AR345" s="232"/>
      <c r="AS345" s="232"/>
      <c r="AT345" s="232"/>
      <c r="AU345" s="232"/>
      <c r="AV345" s="232"/>
      <c r="AW345" s="248" t="s">
        <v>1036</v>
      </c>
    </row>
    <row r="346" spans="1:49" s="9" customFormat="1" x14ac:dyDescent="0.25">
      <c r="A346" s="233" t="s">
        <v>806</v>
      </c>
      <c r="B346" s="9">
        <v>5</v>
      </c>
      <c r="C346" s="9">
        <v>19</v>
      </c>
      <c r="D346" s="9">
        <v>13</v>
      </c>
      <c r="E346" s="9">
        <f t="shared" si="34"/>
        <v>1</v>
      </c>
      <c r="F346" s="9">
        <f t="shared" si="37"/>
        <v>13</v>
      </c>
      <c r="G346" s="263"/>
      <c r="H346" s="246"/>
      <c r="I346" s="246"/>
      <c r="J346" s="232" t="s">
        <v>225</v>
      </c>
      <c r="K346" s="232"/>
      <c r="L346" s="232" t="s">
        <v>225</v>
      </c>
      <c r="M346" s="232"/>
      <c r="N346" s="232" t="s">
        <v>225</v>
      </c>
      <c r="O346" s="232"/>
      <c r="P346" s="232" t="s">
        <v>225</v>
      </c>
      <c r="Q346" s="232"/>
      <c r="R346" s="232" t="s">
        <v>225</v>
      </c>
      <c r="S346" s="232"/>
      <c r="T346" s="232" t="s">
        <v>225</v>
      </c>
      <c r="U346" s="232"/>
      <c r="V346" s="232" t="s">
        <v>225</v>
      </c>
      <c r="W346" s="232"/>
      <c r="X346" s="232" t="s">
        <v>225</v>
      </c>
      <c r="Y346" s="232"/>
      <c r="Z346" s="232"/>
      <c r="AA346" s="232"/>
      <c r="AB346" s="232" t="s">
        <v>225</v>
      </c>
      <c r="AC346" s="232"/>
      <c r="AD346" s="232" t="s">
        <v>225</v>
      </c>
      <c r="AE346" s="232"/>
      <c r="AF346" s="232" t="s">
        <v>225</v>
      </c>
      <c r="AG346" s="232"/>
      <c r="AH346" s="232" t="s">
        <v>225</v>
      </c>
      <c r="AI346" s="232"/>
      <c r="AJ346" s="232" t="s">
        <v>225</v>
      </c>
      <c r="AK346" s="232"/>
      <c r="AL346" s="232"/>
      <c r="AM346" s="232"/>
      <c r="AN346" s="232"/>
      <c r="AO346" s="232"/>
      <c r="AP346" s="232"/>
      <c r="AQ346" s="232"/>
      <c r="AR346" s="232"/>
      <c r="AS346" s="232"/>
      <c r="AT346" s="232"/>
      <c r="AU346" s="232"/>
      <c r="AV346" s="232"/>
      <c r="AW346" s="248" t="s">
        <v>1036</v>
      </c>
    </row>
    <row r="347" spans="1:49" s="9" customFormat="1" x14ac:dyDescent="0.25">
      <c r="A347" s="233" t="s">
        <v>807</v>
      </c>
      <c r="B347" s="9">
        <v>5</v>
      </c>
      <c r="C347" s="9">
        <v>19</v>
      </c>
      <c r="D347" s="9">
        <v>14</v>
      </c>
      <c r="E347" s="9">
        <f t="shared" si="34"/>
        <v>1</v>
      </c>
      <c r="F347" s="9">
        <f t="shared" si="37"/>
        <v>13</v>
      </c>
      <c r="G347" s="263"/>
      <c r="H347" s="246"/>
      <c r="I347" s="246"/>
      <c r="J347" s="232" t="s">
        <v>225</v>
      </c>
      <c r="K347" s="232"/>
      <c r="L347" s="232" t="s">
        <v>225</v>
      </c>
      <c r="M347" s="232"/>
      <c r="N347" s="232" t="s">
        <v>225</v>
      </c>
      <c r="O347" s="232"/>
      <c r="P347" s="232" t="s">
        <v>225</v>
      </c>
      <c r="Q347" s="232"/>
      <c r="R347" s="232" t="s">
        <v>225</v>
      </c>
      <c r="S347" s="232"/>
      <c r="T347" s="232" t="s">
        <v>225</v>
      </c>
      <c r="U347" s="232"/>
      <c r="V347" s="232" t="s">
        <v>225</v>
      </c>
      <c r="W347" s="232"/>
      <c r="X347" s="232" t="s">
        <v>225</v>
      </c>
      <c r="Y347" s="232"/>
      <c r="Z347" s="232" t="s">
        <v>225</v>
      </c>
      <c r="AA347" s="232"/>
      <c r="AB347" s="232"/>
      <c r="AC347" s="232"/>
      <c r="AD347" s="232" t="s">
        <v>225</v>
      </c>
      <c r="AE347" s="232"/>
      <c r="AF347" s="232" t="s">
        <v>225</v>
      </c>
      <c r="AG347" s="232"/>
      <c r="AH347" s="232" t="s">
        <v>225</v>
      </c>
      <c r="AI347" s="232"/>
      <c r="AJ347" s="232" t="s">
        <v>225</v>
      </c>
      <c r="AK347" s="232"/>
      <c r="AL347" s="232"/>
      <c r="AM347" s="232"/>
      <c r="AN347" s="232"/>
      <c r="AO347" s="232"/>
      <c r="AP347" s="232"/>
      <c r="AQ347" s="232"/>
      <c r="AR347" s="232"/>
      <c r="AS347" s="232"/>
      <c r="AT347" s="232"/>
      <c r="AU347" s="232"/>
      <c r="AV347" s="232"/>
      <c r="AW347" s="248" t="s">
        <v>1036</v>
      </c>
    </row>
    <row r="348" spans="1:49" s="9" customFormat="1" x14ac:dyDescent="0.25">
      <c r="A348" s="233" t="s">
        <v>808</v>
      </c>
      <c r="B348" s="9">
        <v>5</v>
      </c>
      <c r="C348" s="9">
        <v>19</v>
      </c>
      <c r="D348" s="9">
        <v>15</v>
      </c>
      <c r="E348" s="9">
        <f t="shared" si="34"/>
        <v>1</v>
      </c>
      <c r="F348" s="9">
        <f t="shared" si="37"/>
        <v>13</v>
      </c>
      <c r="G348" s="263"/>
      <c r="H348" s="246"/>
      <c r="I348" s="246"/>
      <c r="J348" s="232" t="s">
        <v>225</v>
      </c>
      <c r="K348" s="232"/>
      <c r="L348" s="232" t="s">
        <v>225</v>
      </c>
      <c r="M348" s="232"/>
      <c r="N348" s="232" t="s">
        <v>225</v>
      </c>
      <c r="O348" s="232"/>
      <c r="P348" s="232" t="s">
        <v>225</v>
      </c>
      <c r="Q348" s="232"/>
      <c r="R348" s="232" t="s">
        <v>225</v>
      </c>
      <c r="S348" s="232"/>
      <c r="T348" s="232" t="s">
        <v>225</v>
      </c>
      <c r="U348" s="232"/>
      <c r="V348" s="232" t="s">
        <v>225</v>
      </c>
      <c r="W348" s="232"/>
      <c r="X348" s="232" t="s">
        <v>225</v>
      </c>
      <c r="Y348" s="232"/>
      <c r="Z348" s="232" t="s">
        <v>225</v>
      </c>
      <c r="AA348" s="232"/>
      <c r="AB348" s="232" t="s">
        <v>225</v>
      </c>
      <c r="AC348" s="232"/>
      <c r="AD348" s="232"/>
      <c r="AE348" s="232"/>
      <c r="AF348" s="232" t="s">
        <v>225</v>
      </c>
      <c r="AG348" s="232"/>
      <c r="AH348" s="232" t="s">
        <v>225</v>
      </c>
      <c r="AI348" s="232"/>
      <c r="AJ348" s="232" t="s">
        <v>225</v>
      </c>
      <c r="AK348" s="232"/>
      <c r="AL348" s="232"/>
      <c r="AM348" s="232"/>
      <c r="AN348" s="232"/>
      <c r="AO348" s="232"/>
      <c r="AP348" s="232"/>
      <c r="AQ348" s="232"/>
      <c r="AR348" s="232"/>
      <c r="AS348" s="232"/>
      <c r="AT348" s="232"/>
      <c r="AU348" s="232"/>
      <c r="AV348" s="232"/>
      <c r="AW348" s="248" t="s">
        <v>1036</v>
      </c>
    </row>
    <row r="349" spans="1:49" s="9" customFormat="1" x14ac:dyDescent="0.25">
      <c r="A349" s="233" t="s">
        <v>809</v>
      </c>
      <c r="B349" s="9">
        <v>5</v>
      </c>
      <c r="C349" s="9">
        <v>19</v>
      </c>
      <c r="D349" s="9">
        <v>16</v>
      </c>
      <c r="E349" s="9">
        <f t="shared" si="34"/>
        <v>1</v>
      </c>
      <c r="F349" s="9">
        <f t="shared" si="37"/>
        <v>13</v>
      </c>
      <c r="G349" s="263"/>
      <c r="H349" s="246"/>
      <c r="I349" s="246"/>
      <c r="J349" s="232" t="s">
        <v>225</v>
      </c>
      <c r="K349" s="232"/>
      <c r="L349" s="232" t="s">
        <v>225</v>
      </c>
      <c r="M349" s="232"/>
      <c r="N349" s="232" t="s">
        <v>225</v>
      </c>
      <c r="O349" s="232"/>
      <c r="P349" s="232" t="s">
        <v>225</v>
      </c>
      <c r="Q349" s="232"/>
      <c r="R349" s="232" t="s">
        <v>225</v>
      </c>
      <c r="S349" s="232"/>
      <c r="T349" s="232" t="s">
        <v>225</v>
      </c>
      <c r="U349" s="232"/>
      <c r="V349" s="232" t="s">
        <v>225</v>
      </c>
      <c r="W349" s="232"/>
      <c r="X349" s="232" t="s">
        <v>225</v>
      </c>
      <c r="Y349" s="232"/>
      <c r="Z349" s="232" t="s">
        <v>225</v>
      </c>
      <c r="AA349" s="232"/>
      <c r="AB349" s="232" t="s">
        <v>225</v>
      </c>
      <c r="AC349" s="232"/>
      <c r="AD349" s="232" t="s">
        <v>225</v>
      </c>
      <c r="AE349" s="232"/>
      <c r="AF349" s="232"/>
      <c r="AG349" s="232"/>
      <c r="AH349" s="232" t="s">
        <v>225</v>
      </c>
      <c r="AI349" s="232"/>
      <c r="AJ349" s="232" t="s">
        <v>225</v>
      </c>
      <c r="AK349" s="232"/>
      <c r="AL349" s="232"/>
      <c r="AM349" s="232"/>
      <c r="AN349" s="232"/>
      <c r="AO349" s="232"/>
      <c r="AP349" s="232"/>
      <c r="AQ349" s="232"/>
      <c r="AR349" s="232"/>
      <c r="AS349" s="232"/>
      <c r="AT349" s="232"/>
      <c r="AU349" s="232"/>
      <c r="AV349" s="232"/>
      <c r="AW349" s="248" t="s">
        <v>1036</v>
      </c>
    </row>
    <row r="350" spans="1:49" s="9" customFormat="1" x14ac:dyDescent="0.25">
      <c r="A350" s="233" t="s">
        <v>810</v>
      </c>
      <c r="B350" s="9">
        <v>5</v>
      </c>
      <c r="C350" s="9">
        <v>19</v>
      </c>
      <c r="D350" s="9">
        <v>17</v>
      </c>
      <c r="E350" s="9">
        <f t="shared" si="34"/>
        <v>1</v>
      </c>
      <c r="F350" s="9">
        <f t="shared" si="37"/>
        <v>13</v>
      </c>
      <c r="G350" s="263"/>
      <c r="H350" s="246"/>
      <c r="I350" s="246"/>
      <c r="J350" s="232" t="s">
        <v>225</v>
      </c>
      <c r="K350" s="232"/>
      <c r="L350" s="232" t="s">
        <v>225</v>
      </c>
      <c r="M350" s="232"/>
      <c r="N350" s="232" t="s">
        <v>225</v>
      </c>
      <c r="O350" s="232"/>
      <c r="P350" s="232" t="s">
        <v>225</v>
      </c>
      <c r="Q350" s="232"/>
      <c r="R350" s="232" t="s">
        <v>225</v>
      </c>
      <c r="S350" s="232"/>
      <c r="T350" s="232" t="s">
        <v>225</v>
      </c>
      <c r="U350" s="232"/>
      <c r="V350" s="232" t="s">
        <v>225</v>
      </c>
      <c r="W350" s="232"/>
      <c r="X350" s="232" t="s">
        <v>225</v>
      </c>
      <c r="Y350" s="232"/>
      <c r="Z350" s="232" t="s">
        <v>225</v>
      </c>
      <c r="AA350" s="232"/>
      <c r="AB350" s="232" t="s">
        <v>225</v>
      </c>
      <c r="AC350" s="232"/>
      <c r="AD350" s="232" t="s">
        <v>225</v>
      </c>
      <c r="AE350" s="232"/>
      <c r="AF350" s="232" t="s">
        <v>225</v>
      </c>
      <c r="AG350" s="232"/>
      <c r="AH350" s="232"/>
      <c r="AI350" s="232"/>
      <c r="AJ350" s="232" t="s">
        <v>225</v>
      </c>
      <c r="AK350" s="232"/>
      <c r="AL350" s="232"/>
      <c r="AM350" s="232"/>
      <c r="AN350" s="232"/>
      <c r="AO350" s="232"/>
      <c r="AP350" s="232"/>
      <c r="AQ350" s="232"/>
      <c r="AR350" s="232"/>
      <c r="AS350" s="232"/>
      <c r="AT350" s="232"/>
      <c r="AU350" s="232"/>
      <c r="AV350" s="232"/>
      <c r="AW350" s="248" t="s">
        <v>1036</v>
      </c>
    </row>
    <row r="351" spans="1:49" s="9" customFormat="1" x14ac:dyDescent="0.25">
      <c r="A351" s="233" t="s">
        <v>811</v>
      </c>
      <c r="B351" s="9">
        <v>5</v>
      </c>
      <c r="C351" s="9">
        <v>19</v>
      </c>
      <c r="D351" s="9">
        <v>18</v>
      </c>
      <c r="E351" s="9">
        <f t="shared" si="34"/>
        <v>1</v>
      </c>
      <c r="F351" s="9">
        <f t="shared" si="37"/>
        <v>13</v>
      </c>
      <c r="G351" s="263"/>
      <c r="H351" s="246"/>
      <c r="I351" s="246"/>
      <c r="J351" s="232" t="s">
        <v>225</v>
      </c>
      <c r="K351" s="232"/>
      <c r="L351" s="232" t="s">
        <v>225</v>
      </c>
      <c r="M351" s="232"/>
      <c r="N351" s="232" t="s">
        <v>225</v>
      </c>
      <c r="O351" s="232"/>
      <c r="P351" s="232" t="s">
        <v>225</v>
      </c>
      <c r="Q351" s="232"/>
      <c r="R351" s="232" t="s">
        <v>225</v>
      </c>
      <c r="S351" s="232"/>
      <c r="T351" s="232" t="s">
        <v>225</v>
      </c>
      <c r="U351" s="232"/>
      <c r="V351" s="232" t="s">
        <v>225</v>
      </c>
      <c r="W351" s="232"/>
      <c r="X351" s="232" t="s">
        <v>225</v>
      </c>
      <c r="Y351" s="232"/>
      <c r="Z351" s="232" t="s">
        <v>225</v>
      </c>
      <c r="AA351" s="232"/>
      <c r="AB351" s="232" t="s">
        <v>225</v>
      </c>
      <c r="AC351" s="232"/>
      <c r="AD351" s="232" t="s">
        <v>225</v>
      </c>
      <c r="AE351" s="232"/>
      <c r="AF351" s="232" t="s">
        <v>225</v>
      </c>
      <c r="AG351" s="232"/>
      <c r="AH351" s="232" t="s">
        <v>225</v>
      </c>
      <c r="AI351" s="232"/>
      <c r="AJ351" s="232"/>
      <c r="AK351" s="232"/>
      <c r="AL351" s="232"/>
      <c r="AM351" s="232"/>
      <c r="AN351" s="232"/>
      <c r="AO351" s="232"/>
      <c r="AP351" s="232"/>
      <c r="AQ351" s="232"/>
      <c r="AR351" s="232"/>
      <c r="AS351" s="232"/>
      <c r="AT351" s="232"/>
      <c r="AU351" s="232"/>
      <c r="AV351" s="232"/>
      <c r="AW351" s="248" t="s">
        <v>1036</v>
      </c>
    </row>
    <row r="352" spans="1:49" x14ac:dyDescent="0.25">
      <c r="A352" s="233" t="s">
        <v>361</v>
      </c>
      <c r="B352">
        <v>5</v>
      </c>
      <c r="C352" s="9">
        <v>20</v>
      </c>
      <c r="E352" s="9">
        <f t="shared" si="34"/>
        <v>1</v>
      </c>
      <c r="F352" s="9">
        <f t="shared" si="12"/>
        <v>14</v>
      </c>
      <c r="H352" s="246"/>
      <c r="I352" s="246"/>
      <c r="J352" s="232" t="s">
        <v>225</v>
      </c>
      <c r="L352" s="232" t="s">
        <v>225</v>
      </c>
      <c r="N352" s="232" t="s">
        <v>225</v>
      </c>
      <c r="P352" s="232" t="s">
        <v>225</v>
      </c>
      <c r="R352" s="232" t="s">
        <v>225</v>
      </c>
      <c r="T352" s="232" t="s">
        <v>225</v>
      </c>
      <c r="V352" s="232" t="s">
        <v>225</v>
      </c>
      <c r="X352" s="232" t="s">
        <v>225</v>
      </c>
      <c r="Z352" s="232" t="s">
        <v>225</v>
      </c>
      <c r="AB352" s="232" t="s">
        <v>225</v>
      </c>
      <c r="AD352" s="232" t="s">
        <v>225</v>
      </c>
      <c r="AF352" s="232" t="s">
        <v>225</v>
      </c>
      <c r="AH352" s="232" t="s">
        <v>225</v>
      </c>
      <c r="AJ352" s="232" t="s">
        <v>225</v>
      </c>
      <c r="AL352" s="232" t="s">
        <v>225</v>
      </c>
      <c r="AW352" s="248" t="s">
        <v>1036</v>
      </c>
    </row>
    <row r="353" spans="1:49" s="9" customFormat="1" x14ac:dyDescent="0.25">
      <c r="A353" s="233" t="s">
        <v>812</v>
      </c>
      <c r="B353" s="9">
        <v>5</v>
      </c>
      <c r="C353" s="9">
        <v>20</v>
      </c>
      <c r="D353" s="9">
        <v>6</v>
      </c>
      <c r="E353" s="9">
        <f t="shared" si="34"/>
        <v>1</v>
      </c>
      <c r="F353" s="9">
        <f t="shared" si="12"/>
        <v>14</v>
      </c>
      <c r="G353" s="263"/>
      <c r="H353" s="246"/>
      <c r="I353" s="246"/>
      <c r="J353" s="232" t="s">
        <v>225</v>
      </c>
      <c r="K353" s="232"/>
      <c r="L353" s="232"/>
      <c r="M353" s="232"/>
      <c r="N353" s="232" t="s">
        <v>225</v>
      </c>
      <c r="O353" s="232"/>
      <c r="P353" s="232" t="s">
        <v>225</v>
      </c>
      <c r="Q353" s="232"/>
      <c r="R353" s="232" t="s">
        <v>225</v>
      </c>
      <c r="S353" s="232"/>
      <c r="T353" s="232" t="s">
        <v>225</v>
      </c>
      <c r="U353" s="232"/>
      <c r="V353" s="232" t="s">
        <v>225</v>
      </c>
      <c r="W353" s="232"/>
      <c r="X353" s="232" t="s">
        <v>225</v>
      </c>
      <c r="Y353" s="232"/>
      <c r="Z353" s="232" t="s">
        <v>225</v>
      </c>
      <c r="AA353" s="232"/>
      <c r="AB353" s="232" t="s">
        <v>225</v>
      </c>
      <c r="AC353" s="232"/>
      <c r="AD353" s="232" t="s">
        <v>225</v>
      </c>
      <c r="AE353" s="232"/>
      <c r="AF353" s="232" t="s">
        <v>225</v>
      </c>
      <c r="AG353" s="232"/>
      <c r="AH353" s="232" t="s">
        <v>225</v>
      </c>
      <c r="AI353" s="232"/>
      <c r="AJ353" s="232" t="s">
        <v>225</v>
      </c>
      <c r="AK353" s="232"/>
      <c r="AL353" s="232" t="s">
        <v>225</v>
      </c>
      <c r="AM353" s="232"/>
      <c r="AN353" s="232"/>
      <c r="AO353" s="232"/>
      <c r="AP353" s="232"/>
      <c r="AQ353" s="232"/>
      <c r="AR353" s="232"/>
      <c r="AS353" s="232"/>
      <c r="AT353" s="232"/>
      <c r="AU353" s="232"/>
      <c r="AV353" s="232"/>
      <c r="AW353" s="248" t="s">
        <v>1036</v>
      </c>
    </row>
    <row r="354" spans="1:49" s="9" customFormat="1" x14ac:dyDescent="0.25">
      <c r="A354" s="233" t="s">
        <v>813</v>
      </c>
      <c r="B354" s="9">
        <v>5</v>
      </c>
      <c r="C354" s="9">
        <v>20</v>
      </c>
      <c r="D354" s="9">
        <v>7</v>
      </c>
      <c r="E354" s="9">
        <f t="shared" si="34"/>
        <v>1</v>
      </c>
      <c r="F354" s="9">
        <f t="shared" si="12"/>
        <v>14</v>
      </c>
      <c r="G354" s="263"/>
      <c r="H354" s="246"/>
      <c r="I354" s="246"/>
      <c r="J354" s="232" t="s">
        <v>225</v>
      </c>
      <c r="K354" s="232"/>
      <c r="L354" s="232" t="s">
        <v>225</v>
      </c>
      <c r="M354" s="232"/>
      <c r="N354" s="232"/>
      <c r="O354" s="232"/>
      <c r="P354" s="232" t="s">
        <v>225</v>
      </c>
      <c r="Q354" s="232"/>
      <c r="R354" s="232" t="s">
        <v>225</v>
      </c>
      <c r="S354" s="232"/>
      <c r="T354" s="232" t="s">
        <v>225</v>
      </c>
      <c r="U354" s="232"/>
      <c r="V354" s="232" t="s">
        <v>225</v>
      </c>
      <c r="W354" s="232"/>
      <c r="X354" s="232" t="s">
        <v>225</v>
      </c>
      <c r="Y354" s="232"/>
      <c r="Z354" s="232" t="s">
        <v>225</v>
      </c>
      <c r="AA354" s="232"/>
      <c r="AB354" s="232" t="s">
        <v>225</v>
      </c>
      <c r="AC354" s="232"/>
      <c r="AD354" s="232" t="s">
        <v>225</v>
      </c>
      <c r="AE354" s="232"/>
      <c r="AF354" s="232" t="s">
        <v>225</v>
      </c>
      <c r="AG354" s="232"/>
      <c r="AH354" s="232" t="s">
        <v>225</v>
      </c>
      <c r="AI354" s="232"/>
      <c r="AJ354" s="232" t="s">
        <v>225</v>
      </c>
      <c r="AK354" s="232"/>
      <c r="AL354" s="232" t="s">
        <v>225</v>
      </c>
      <c r="AM354" s="232"/>
      <c r="AN354" s="232"/>
      <c r="AO354" s="232"/>
      <c r="AP354" s="232"/>
      <c r="AQ354" s="232"/>
      <c r="AR354" s="232"/>
      <c r="AS354" s="232"/>
      <c r="AT354" s="232"/>
      <c r="AU354" s="232"/>
      <c r="AV354" s="232"/>
      <c r="AW354" s="248" t="s">
        <v>1036</v>
      </c>
    </row>
    <row r="355" spans="1:49" s="9" customFormat="1" x14ac:dyDescent="0.25">
      <c r="A355" s="233" t="s">
        <v>814</v>
      </c>
      <c r="B355" s="9">
        <v>5</v>
      </c>
      <c r="C355" s="9">
        <v>20</v>
      </c>
      <c r="D355" s="9">
        <v>8</v>
      </c>
      <c r="E355" s="9">
        <f t="shared" si="34"/>
        <v>1</v>
      </c>
      <c r="F355" s="9">
        <f t="shared" ref="F355:F366" si="38">C355-B355-E355</f>
        <v>14</v>
      </c>
      <c r="G355" s="263"/>
      <c r="H355" s="246"/>
      <c r="I355" s="246"/>
      <c r="J355" s="232" t="s">
        <v>225</v>
      </c>
      <c r="K355" s="232"/>
      <c r="L355" s="232" t="s">
        <v>225</v>
      </c>
      <c r="M355" s="232"/>
      <c r="N355" s="232" t="s">
        <v>225</v>
      </c>
      <c r="O355" s="232"/>
      <c r="P355" s="232"/>
      <c r="Q355" s="232"/>
      <c r="R355" s="232" t="s">
        <v>225</v>
      </c>
      <c r="S355" s="232"/>
      <c r="T355" s="232" t="s">
        <v>225</v>
      </c>
      <c r="U355" s="232"/>
      <c r="V355" s="232" t="s">
        <v>225</v>
      </c>
      <c r="W355" s="232"/>
      <c r="X355" s="232" t="s">
        <v>225</v>
      </c>
      <c r="Y355" s="232"/>
      <c r="Z355" s="232" t="s">
        <v>225</v>
      </c>
      <c r="AA355" s="232"/>
      <c r="AB355" s="232" t="s">
        <v>225</v>
      </c>
      <c r="AC355" s="232"/>
      <c r="AD355" s="232" t="s">
        <v>225</v>
      </c>
      <c r="AE355" s="232"/>
      <c r="AF355" s="232" t="s">
        <v>225</v>
      </c>
      <c r="AG355" s="232"/>
      <c r="AH355" s="232" t="s">
        <v>225</v>
      </c>
      <c r="AI355" s="232"/>
      <c r="AJ355" s="232" t="s">
        <v>225</v>
      </c>
      <c r="AK355" s="232"/>
      <c r="AL355" s="232" t="s">
        <v>225</v>
      </c>
      <c r="AM355" s="232"/>
      <c r="AN355" s="232"/>
      <c r="AO355" s="232"/>
      <c r="AP355" s="232"/>
      <c r="AQ355" s="232"/>
      <c r="AR355" s="232"/>
      <c r="AS355" s="232"/>
      <c r="AT355" s="232"/>
      <c r="AU355" s="232"/>
      <c r="AV355" s="232"/>
      <c r="AW355" s="248" t="s">
        <v>1036</v>
      </c>
    </row>
    <row r="356" spans="1:49" s="9" customFormat="1" x14ac:dyDescent="0.25">
      <c r="A356" s="233" t="s">
        <v>815</v>
      </c>
      <c r="B356" s="9">
        <v>5</v>
      </c>
      <c r="C356" s="9">
        <v>20</v>
      </c>
      <c r="D356" s="9">
        <v>9</v>
      </c>
      <c r="E356" s="9">
        <f t="shared" si="34"/>
        <v>1</v>
      </c>
      <c r="F356" s="9">
        <f t="shared" si="38"/>
        <v>14</v>
      </c>
      <c r="G356" s="263"/>
      <c r="H356" s="246"/>
      <c r="I356" s="246"/>
      <c r="J356" s="232" t="s">
        <v>225</v>
      </c>
      <c r="K356" s="232"/>
      <c r="L356" s="232" t="s">
        <v>225</v>
      </c>
      <c r="M356" s="232"/>
      <c r="N356" s="232" t="s">
        <v>225</v>
      </c>
      <c r="O356" s="232"/>
      <c r="P356" s="232" t="s">
        <v>225</v>
      </c>
      <c r="Q356" s="232"/>
      <c r="R356" s="232"/>
      <c r="S356" s="232"/>
      <c r="T356" s="232" t="s">
        <v>225</v>
      </c>
      <c r="U356" s="232"/>
      <c r="V356" s="232" t="s">
        <v>225</v>
      </c>
      <c r="W356" s="232"/>
      <c r="X356" s="232" t="s">
        <v>225</v>
      </c>
      <c r="Y356" s="232"/>
      <c r="Z356" s="232" t="s">
        <v>225</v>
      </c>
      <c r="AA356" s="232"/>
      <c r="AB356" s="232" t="s">
        <v>225</v>
      </c>
      <c r="AC356" s="232"/>
      <c r="AD356" s="232" t="s">
        <v>225</v>
      </c>
      <c r="AE356" s="232"/>
      <c r="AF356" s="232" t="s">
        <v>225</v>
      </c>
      <c r="AG356" s="232"/>
      <c r="AH356" s="232" t="s">
        <v>225</v>
      </c>
      <c r="AI356" s="232"/>
      <c r="AJ356" s="232" t="s">
        <v>225</v>
      </c>
      <c r="AK356" s="232"/>
      <c r="AL356" s="232" t="s">
        <v>225</v>
      </c>
      <c r="AM356" s="232"/>
      <c r="AN356" s="232"/>
      <c r="AO356" s="232"/>
      <c r="AP356" s="232"/>
      <c r="AQ356" s="232"/>
      <c r="AR356" s="232"/>
      <c r="AS356" s="232"/>
      <c r="AT356" s="232"/>
      <c r="AU356" s="232"/>
      <c r="AV356" s="232"/>
      <c r="AW356" s="248" t="s">
        <v>1036</v>
      </c>
    </row>
    <row r="357" spans="1:49" s="9" customFormat="1" x14ac:dyDescent="0.25">
      <c r="A357" s="233" t="s">
        <v>816</v>
      </c>
      <c r="B357" s="9">
        <v>5</v>
      </c>
      <c r="C357" s="9">
        <v>20</v>
      </c>
      <c r="D357" s="9">
        <v>10</v>
      </c>
      <c r="E357" s="9">
        <f t="shared" si="34"/>
        <v>1</v>
      </c>
      <c r="F357" s="9">
        <f t="shared" si="38"/>
        <v>14</v>
      </c>
      <c r="G357" s="263"/>
      <c r="H357" s="246"/>
      <c r="I357" s="246"/>
      <c r="J357" s="232" t="s">
        <v>225</v>
      </c>
      <c r="K357" s="232"/>
      <c r="L357" s="232" t="s">
        <v>225</v>
      </c>
      <c r="M357" s="232"/>
      <c r="N357" s="232" t="s">
        <v>225</v>
      </c>
      <c r="O357" s="232"/>
      <c r="P357" s="232" t="s">
        <v>225</v>
      </c>
      <c r="Q357" s="232"/>
      <c r="R357" s="232" t="s">
        <v>225</v>
      </c>
      <c r="S357" s="232"/>
      <c r="T357" s="232"/>
      <c r="U357" s="232"/>
      <c r="V357" s="232" t="s">
        <v>225</v>
      </c>
      <c r="W357" s="232"/>
      <c r="X357" s="232" t="s">
        <v>225</v>
      </c>
      <c r="Y357" s="232"/>
      <c r="Z357" s="232" t="s">
        <v>225</v>
      </c>
      <c r="AA357" s="232"/>
      <c r="AB357" s="232" t="s">
        <v>225</v>
      </c>
      <c r="AC357" s="232"/>
      <c r="AD357" s="232" t="s">
        <v>225</v>
      </c>
      <c r="AE357" s="232"/>
      <c r="AF357" s="232" t="s">
        <v>225</v>
      </c>
      <c r="AG357" s="232"/>
      <c r="AH357" s="232" t="s">
        <v>225</v>
      </c>
      <c r="AI357" s="232"/>
      <c r="AJ357" s="232" t="s">
        <v>225</v>
      </c>
      <c r="AK357" s="232"/>
      <c r="AL357" s="232" t="s">
        <v>225</v>
      </c>
      <c r="AM357" s="232"/>
      <c r="AN357" s="232"/>
      <c r="AO357" s="232"/>
      <c r="AP357" s="232"/>
      <c r="AQ357" s="232"/>
      <c r="AR357" s="232"/>
      <c r="AS357" s="232"/>
      <c r="AT357" s="232"/>
      <c r="AU357" s="232"/>
      <c r="AV357" s="232"/>
      <c r="AW357" s="248" t="s">
        <v>1036</v>
      </c>
    </row>
    <row r="358" spans="1:49" s="9" customFormat="1" x14ac:dyDescent="0.25">
      <c r="A358" s="233" t="s">
        <v>817</v>
      </c>
      <c r="B358" s="9">
        <v>5</v>
      </c>
      <c r="C358" s="9">
        <v>20</v>
      </c>
      <c r="D358" s="9">
        <v>11</v>
      </c>
      <c r="E358" s="9">
        <f t="shared" si="34"/>
        <v>1</v>
      </c>
      <c r="F358" s="9">
        <f t="shared" si="38"/>
        <v>14</v>
      </c>
      <c r="G358" s="263"/>
      <c r="H358" s="246"/>
      <c r="I358" s="246"/>
      <c r="J358" s="232" t="s">
        <v>225</v>
      </c>
      <c r="K358" s="232"/>
      <c r="L358" s="232" t="s">
        <v>225</v>
      </c>
      <c r="M358" s="232"/>
      <c r="N358" s="232" t="s">
        <v>225</v>
      </c>
      <c r="O358" s="232"/>
      <c r="P358" s="232" t="s">
        <v>225</v>
      </c>
      <c r="Q358" s="232"/>
      <c r="R358" s="232" t="s">
        <v>225</v>
      </c>
      <c r="S358" s="232"/>
      <c r="T358" s="232" t="s">
        <v>225</v>
      </c>
      <c r="U358" s="232"/>
      <c r="V358" s="232"/>
      <c r="W358" s="232"/>
      <c r="X358" s="232" t="s">
        <v>225</v>
      </c>
      <c r="Y358" s="232"/>
      <c r="Z358" s="232" t="s">
        <v>225</v>
      </c>
      <c r="AA358" s="232"/>
      <c r="AB358" s="232" t="s">
        <v>225</v>
      </c>
      <c r="AC358" s="232"/>
      <c r="AD358" s="232" t="s">
        <v>225</v>
      </c>
      <c r="AE358" s="232"/>
      <c r="AF358" s="232" t="s">
        <v>225</v>
      </c>
      <c r="AG358" s="232"/>
      <c r="AH358" s="232" t="s">
        <v>225</v>
      </c>
      <c r="AI358" s="232"/>
      <c r="AJ358" s="232" t="s">
        <v>225</v>
      </c>
      <c r="AK358" s="232"/>
      <c r="AL358" s="232" t="s">
        <v>225</v>
      </c>
      <c r="AM358" s="232"/>
      <c r="AN358" s="232"/>
      <c r="AO358" s="232"/>
      <c r="AP358" s="232"/>
      <c r="AQ358" s="232"/>
      <c r="AR358" s="232"/>
      <c r="AS358" s="232"/>
      <c r="AT358" s="232"/>
      <c r="AU358" s="232"/>
      <c r="AV358" s="232"/>
      <c r="AW358" s="248" t="s">
        <v>1036</v>
      </c>
    </row>
    <row r="359" spans="1:49" s="9" customFormat="1" x14ac:dyDescent="0.25">
      <c r="A359" s="233" t="s">
        <v>818</v>
      </c>
      <c r="B359" s="9">
        <v>5</v>
      </c>
      <c r="C359" s="9">
        <v>20</v>
      </c>
      <c r="D359" s="9">
        <v>12</v>
      </c>
      <c r="E359" s="9">
        <f t="shared" si="34"/>
        <v>1</v>
      </c>
      <c r="F359" s="9">
        <f t="shared" si="38"/>
        <v>14</v>
      </c>
      <c r="G359" s="263"/>
      <c r="H359" s="246"/>
      <c r="I359" s="246"/>
      <c r="J359" s="232" t="s">
        <v>225</v>
      </c>
      <c r="K359" s="232"/>
      <c r="L359" s="232" t="s">
        <v>225</v>
      </c>
      <c r="M359" s="232"/>
      <c r="N359" s="232" t="s">
        <v>225</v>
      </c>
      <c r="O359" s="232"/>
      <c r="P359" s="232" t="s">
        <v>225</v>
      </c>
      <c r="Q359" s="232"/>
      <c r="R359" s="232" t="s">
        <v>225</v>
      </c>
      <c r="S359" s="232"/>
      <c r="T359" s="232" t="s">
        <v>225</v>
      </c>
      <c r="U359" s="232"/>
      <c r="V359" s="232" t="s">
        <v>225</v>
      </c>
      <c r="W359" s="232"/>
      <c r="X359" s="232"/>
      <c r="Y359" s="232"/>
      <c r="Z359" s="232" t="s">
        <v>225</v>
      </c>
      <c r="AA359" s="232"/>
      <c r="AB359" s="232" t="s">
        <v>225</v>
      </c>
      <c r="AC359" s="232"/>
      <c r="AD359" s="232" t="s">
        <v>225</v>
      </c>
      <c r="AE359" s="232"/>
      <c r="AF359" s="232" t="s">
        <v>225</v>
      </c>
      <c r="AG359" s="232"/>
      <c r="AH359" s="232" t="s">
        <v>225</v>
      </c>
      <c r="AI359" s="232"/>
      <c r="AJ359" s="232" t="s">
        <v>225</v>
      </c>
      <c r="AK359" s="232"/>
      <c r="AL359" s="232" t="s">
        <v>225</v>
      </c>
      <c r="AM359" s="232"/>
      <c r="AN359" s="232"/>
      <c r="AO359" s="232"/>
      <c r="AP359" s="232"/>
      <c r="AQ359" s="232"/>
      <c r="AR359" s="232"/>
      <c r="AS359" s="232"/>
      <c r="AT359" s="232"/>
      <c r="AU359" s="232"/>
      <c r="AV359" s="232"/>
      <c r="AW359" s="248" t="s">
        <v>1036</v>
      </c>
    </row>
    <row r="360" spans="1:49" s="9" customFormat="1" x14ac:dyDescent="0.25">
      <c r="A360" s="233" t="s">
        <v>819</v>
      </c>
      <c r="B360" s="9">
        <v>5</v>
      </c>
      <c r="C360" s="9">
        <v>20</v>
      </c>
      <c r="D360" s="9">
        <v>13</v>
      </c>
      <c r="E360" s="9">
        <f t="shared" si="34"/>
        <v>1</v>
      </c>
      <c r="F360" s="9">
        <f t="shared" si="38"/>
        <v>14</v>
      </c>
      <c r="G360" s="263"/>
      <c r="H360" s="246"/>
      <c r="I360" s="246"/>
      <c r="J360" s="232" t="s">
        <v>225</v>
      </c>
      <c r="K360" s="232"/>
      <c r="L360" s="232" t="s">
        <v>225</v>
      </c>
      <c r="M360" s="232"/>
      <c r="N360" s="232" t="s">
        <v>225</v>
      </c>
      <c r="O360" s="232"/>
      <c r="P360" s="232" t="s">
        <v>225</v>
      </c>
      <c r="Q360" s="232"/>
      <c r="R360" s="232" t="s">
        <v>225</v>
      </c>
      <c r="S360" s="232"/>
      <c r="T360" s="232" t="s">
        <v>225</v>
      </c>
      <c r="U360" s="232"/>
      <c r="V360" s="232" t="s">
        <v>225</v>
      </c>
      <c r="W360" s="232"/>
      <c r="X360" s="232" t="s">
        <v>225</v>
      </c>
      <c r="Y360" s="232"/>
      <c r="Z360" s="232"/>
      <c r="AA360" s="232"/>
      <c r="AB360" s="232" t="s">
        <v>225</v>
      </c>
      <c r="AC360" s="232"/>
      <c r="AD360" s="232" t="s">
        <v>225</v>
      </c>
      <c r="AE360" s="232"/>
      <c r="AF360" s="232" t="s">
        <v>225</v>
      </c>
      <c r="AG360" s="232"/>
      <c r="AH360" s="232" t="s">
        <v>225</v>
      </c>
      <c r="AI360" s="232"/>
      <c r="AJ360" s="232" t="s">
        <v>225</v>
      </c>
      <c r="AK360" s="232"/>
      <c r="AL360" s="232" t="s">
        <v>225</v>
      </c>
      <c r="AM360" s="232"/>
      <c r="AN360" s="232"/>
      <c r="AO360" s="232"/>
      <c r="AP360" s="232"/>
      <c r="AQ360" s="232"/>
      <c r="AR360" s="232"/>
      <c r="AS360" s="232"/>
      <c r="AT360" s="232"/>
      <c r="AU360" s="232"/>
      <c r="AV360" s="232"/>
      <c r="AW360" s="248" t="s">
        <v>1036</v>
      </c>
    </row>
    <row r="361" spans="1:49" s="9" customFormat="1" x14ac:dyDescent="0.25">
      <c r="A361" s="233" t="s">
        <v>820</v>
      </c>
      <c r="B361" s="9">
        <v>5</v>
      </c>
      <c r="C361" s="9">
        <v>20</v>
      </c>
      <c r="D361" s="9">
        <v>14</v>
      </c>
      <c r="E361" s="9">
        <f t="shared" si="34"/>
        <v>1</v>
      </c>
      <c r="F361" s="9">
        <f t="shared" si="38"/>
        <v>14</v>
      </c>
      <c r="G361" s="263"/>
      <c r="H361" s="246"/>
      <c r="I361" s="246"/>
      <c r="J361" s="232" t="s">
        <v>225</v>
      </c>
      <c r="K361" s="232"/>
      <c r="L361" s="232" t="s">
        <v>225</v>
      </c>
      <c r="M361" s="232"/>
      <c r="N361" s="232" t="s">
        <v>225</v>
      </c>
      <c r="O361" s="232"/>
      <c r="P361" s="232" t="s">
        <v>225</v>
      </c>
      <c r="Q361" s="232"/>
      <c r="R361" s="232" t="s">
        <v>225</v>
      </c>
      <c r="S361" s="232"/>
      <c r="T361" s="232" t="s">
        <v>225</v>
      </c>
      <c r="U361" s="232"/>
      <c r="V361" s="232" t="s">
        <v>225</v>
      </c>
      <c r="W361" s="232"/>
      <c r="X361" s="232" t="s">
        <v>225</v>
      </c>
      <c r="Y361" s="232"/>
      <c r="Z361" s="232" t="s">
        <v>225</v>
      </c>
      <c r="AA361" s="232"/>
      <c r="AB361" s="232"/>
      <c r="AC361" s="232"/>
      <c r="AD361" s="232" t="s">
        <v>225</v>
      </c>
      <c r="AE361" s="232"/>
      <c r="AF361" s="232" t="s">
        <v>225</v>
      </c>
      <c r="AG361" s="232"/>
      <c r="AH361" s="232" t="s">
        <v>225</v>
      </c>
      <c r="AI361" s="232"/>
      <c r="AJ361" s="232" t="s">
        <v>225</v>
      </c>
      <c r="AK361" s="232"/>
      <c r="AL361" s="232" t="s">
        <v>225</v>
      </c>
      <c r="AM361" s="232"/>
      <c r="AN361" s="232"/>
      <c r="AO361" s="232"/>
      <c r="AP361" s="232"/>
      <c r="AQ361" s="232"/>
      <c r="AR361" s="232"/>
      <c r="AS361" s="232"/>
      <c r="AT361" s="232"/>
      <c r="AU361" s="232"/>
      <c r="AV361" s="232"/>
      <c r="AW361" s="248" t="s">
        <v>1036</v>
      </c>
    </row>
    <row r="362" spans="1:49" s="9" customFormat="1" x14ac:dyDescent="0.25">
      <c r="A362" s="233" t="s">
        <v>821</v>
      </c>
      <c r="B362" s="9">
        <v>5</v>
      </c>
      <c r="C362" s="9">
        <v>20</v>
      </c>
      <c r="D362" s="9">
        <v>15</v>
      </c>
      <c r="E362" s="9">
        <f t="shared" si="34"/>
        <v>1</v>
      </c>
      <c r="F362" s="9">
        <f t="shared" si="38"/>
        <v>14</v>
      </c>
      <c r="G362" s="263"/>
      <c r="H362" s="246"/>
      <c r="I362" s="246"/>
      <c r="J362" s="232" t="s">
        <v>225</v>
      </c>
      <c r="K362" s="232"/>
      <c r="L362" s="232" t="s">
        <v>225</v>
      </c>
      <c r="M362" s="232"/>
      <c r="N362" s="232" t="s">
        <v>225</v>
      </c>
      <c r="O362" s="232"/>
      <c r="P362" s="232" t="s">
        <v>225</v>
      </c>
      <c r="Q362" s="232"/>
      <c r="R362" s="232" t="s">
        <v>225</v>
      </c>
      <c r="S362" s="232"/>
      <c r="T362" s="232" t="s">
        <v>225</v>
      </c>
      <c r="U362" s="232"/>
      <c r="V362" s="232" t="s">
        <v>225</v>
      </c>
      <c r="W362" s="232"/>
      <c r="X362" s="232" t="s">
        <v>225</v>
      </c>
      <c r="Y362" s="232"/>
      <c r="Z362" s="232" t="s">
        <v>225</v>
      </c>
      <c r="AA362" s="232"/>
      <c r="AB362" s="232" t="s">
        <v>225</v>
      </c>
      <c r="AC362" s="232"/>
      <c r="AD362" s="232"/>
      <c r="AE362" s="232"/>
      <c r="AF362" s="232" t="s">
        <v>225</v>
      </c>
      <c r="AG362" s="232"/>
      <c r="AH362" s="232" t="s">
        <v>225</v>
      </c>
      <c r="AI362" s="232"/>
      <c r="AJ362" s="232" t="s">
        <v>225</v>
      </c>
      <c r="AK362" s="232"/>
      <c r="AL362" s="232" t="s">
        <v>225</v>
      </c>
      <c r="AM362" s="232"/>
      <c r="AN362" s="232"/>
      <c r="AO362" s="232"/>
      <c r="AP362" s="232"/>
      <c r="AQ362" s="232"/>
      <c r="AR362" s="232"/>
      <c r="AS362" s="232"/>
      <c r="AT362" s="232"/>
      <c r="AU362" s="232"/>
      <c r="AV362" s="232"/>
      <c r="AW362" s="248" t="s">
        <v>1036</v>
      </c>
    </row>
    <row r="363" spans="1:49" s="9" customFormat="1" x14ac:dyDescent="0.25">
      <c r="A363" s="233" t="s">
        <v>822</v>
      </c>
      <c r="B363" s="9">
        <v>5</v>
      </c>
      <c r="C363" s="9">
        <v>20</v>
      </c>
      <c r="D363" s="9">
        <v>16</v>
      </c>
      <c r="E363" s="9">
        <f t="shared" si="34"/>
        <v>1</v>
      </c>
      <c r="F363" s="9">
        <f t="shared" si="38"/>
        <v>14</v>
      </c>
      <c r="G363" s="263"/>
      <c r="H363" s="246"/>
      <c r="I363" s="246"/>
      <c r="J363" s="232" t="s">
        <v>225</v>
      </c>
      <c r="K363" s="232"/>
      <c r="L363" s="232" t="s">
        <v>225</v>
      </c>
      <c r="M363" s="232"/>
      <c r="N363" s="232" t="s">
        <v>225</v>
      </c>
      <c r="O363" s="232"/>
      <c r="P363" s="232" t="s">
        <v>225</v>
      </c>
      <c r="Q363" s="232"/>
      <c r="R363" s="232" t="s">
        <v>225</v>
      </c>
      <c r="S363" s="232"/>
      <c r="T363" s="232" t="s">
        <v>225</v>
      </c>
      <c r="U363" s="232"/>
      <c r="V363" s="232" t="s">
        <v>225</v>
      </c>
      <c r="W363" s="232"/>
      <c r="X363" s="232" t="s">
        <v>225</v>
      </c>
      <c r="Y363" s="232"/>
      <c r="Z363" s="232" t="s">
        <v>225</v>
      </c>
      <c r="AA363" s="232"/>
      <c r="AB363" s="232" t="s">
        <v>225</v>
      </c>
      <c r="AC363" s="232"/>
      <c r="AD363" s="232" t="s">
        <v>225</v>
      </c>
      <c r="AE363" s="232"/>
      <c r="AF363" s="232"/>
      <c r="AG363" s="232"/>
      <c r="AH363" s="232" t="s">
        <v>225</v>
      </c>
      <c r="AI363" s="232"/>
      <c r="AJ363" s="232" t="s">
        <v>225</v>
      </c>
      <c r="AK363" s="232"/>
      <c r="AL363" s="232" t="s">
        <v>225</v>
      </c>
      <c r="AM363" s="232"/>
      <c r="AN363" s="232"/>
      <c r="AO363" s="232"/>
      <c r="AP363" s="232"/>
      <c r="AQ363" s="232"/>
      <c r="AR363" s="232"/>
      <c r="AS363" s="232"/>
      <c r="AT363" s="232"/>
      <c r="AU363" s="232"/>
      <c r="AV363" s="232"/>
      <c r="AW363" s="248" t="s">
        <v>1036</v>
      </c>
    </row>
    <row r="364" spans="1:49" s="9" customFormat="1" x14ac:dyDescent="0.25">
      <c r="A364" s="233" t="s">
        <v>823</v>
      </c>
      <c r="B364" s="9">
        <v>5</v>
      </c>
      <c r="C364" s="9">
        <v>20</v>
      </c>
      <c r="D364" s="9">
        <v>17</v>
      </c>
      <c r="E364" s="9">
        <f t="shared" si="34"/>
        <v>1</v>
      </c>
      <c r="F364" s="9">
        <f t="shared" si="38"/>
        <v>14</v>
      </c>
      <c r="G364" s="263"/>
      <c r="H364" s="246"/>
      <c r="I364" s="246"/>
      <c r="J364" s="232" t="s">
        <v>225</v>
      </c>
      <c r="K364" s="232"/>
      <c r="L364" s="232" t="s">
        <v>225</v>
      </c>
      <c r="M364" s="232"/>
      <c r="N364" s="232" t="s">
        <v>225</v>
      </c>
      <c r="O364" s="232"/>
      <c r="P364" s="232" t="s">
        <v>225</v>
      </c>
      <c r="Q364" s="232"/>
      <c r="R364" s="232" t="s">
        <v>225</v>
      </c>
      <c r="S364" s="232"/>
      <c r="T364" s="232" t="s">
        <v>225</v>
      </c>
      <c r="U364" s="232"/>
      <c r="V364" s="232" t="s">
        <v>225</v>
      </c>
      <c r="W364" s="232"/>
      <c r="X364" s="232" t="s">
        <v>225</v>
      </c>
      <c r="Y364" s="232"/>
      <c r="Z364" s="232" t="s">
        <v>225</v>
      </c>
      <c r="AA364" s="232"/>
      <c r="AB364" s="232" t="s">
        <v>225</v>
      </c>
      <c r="AC364" s="232"/>
      <c r="AD364" s="232" t="s">
        <v>225</v>
      </c>
      <c r="AE364" s="232"/>
      <c r="AF364" s="232" t="s">
        <v>225</v>
      </c>
      <c r="AG364" s="232"/>
      <c r="AH364" s="232"/>
      <c r="AI364" s="232"/>
      <c r="AJ364" s="232" t="s">
        <v>225</v>
      </c>
      <c r="AK364" s="232"/>
      <c r="AL364" s="232" t="s">
        <v>225</v>
      </c>
      <c r="AM364" s="232"/>
      <c r="AN364" s="232"/>
      <c r="AO364" s="232"/>
      <c r="AP364" s="232"/>
      <c r="AQ364" s="232"/>
      <c r="AR364" s="232"/>
      <c r="AS364" s="232"/>
      <c r="AT364" s="232"/>
      <c r="AU364" s="232"/>
      <c r="AV364" s="232"/>
      <c r="AW364" s="248" t="s">
        <v>1036</v>
      </c>
    </row>
    <row r="365" spans="1:49" s="9" customFormat="1" x14ac:dyDescent="0.25">
      <c r="A365" s="233" t="s">
        <v>824</v>
      </c>
      <c r="B365" s="9">
        <v>5</v>
      </c>
      <c r="C365" s="9">
        <v>20</v>
      </c>
      <c r="D365" s="9">
        <v>18</v>
      </c>
      <c r="E365" s="9">
        <f t="shared" si="34"/>
        <v>1</v>
      </c>
      <c r="F365" s="9">
        <f t="shared" si="38"/>
        <v>14</v>
      </c>
      <c r="G365" s="263"/>
      <c r="H365" s="246"/>
      <c r="I365" s="246"/>
      <c r="J365" s="232" t="s">
        <v>225</v>
      </c>
      <c r="K365" s="232"/>
      <c r="L365" s="232" t="s">
        <v>225</v>
      </c>
      <c r="M365" s="232"/>
      <c r="N365" s="232" t="s">
        <v>225</v>
      </c>
      <c r="O365" s="232"/>
      <c r="P365" s="232" t="s">
        <v>225</v>
      </c>
      <c r="Q365" s="232"/>
      <c r="R365" s="232" t="s">
        <v>225</v>
      </c>
      <c r="S365" s="232"/>
      <c r="T365" s="232" t="s">
        <v>225</v>
      </c>
      <c r="U365" s="232"/>
      <c r="V365" s="232" t="s">
        <v>225</v>
      </c>
      <c r="W365" s="232"/>
      <c r="X365" s="232" t="s">
        <v>225</v>
      </c>
      <c r="Y365" s="232"/>
      <c r="Z365" s="232" t="s">
        <v>225</v>
      </c>
      <c r="AA365" s="232"/>
      <c r="AB365" s="232" t="s">
        <v>225</v>
      </c>
      <c r="AC365" s="232"/>
      <c r="AD365" s="232" t="s">
        <v>225</v>
      </c>
      <c r="AE365" s="232"/>
      <c r="AF365" s="232" t="s">
        <v>225</v>
      </c>
      <c r="AG365" s="232"/>
      <c r="AH365" s="232" t="s">
        <v>225</v>
      </c>
      <c r="AI365" s="232"/>
      <c r="AJ365" s="232"/>
      <c r="AK365" s="232"/>
      <c r="AL365" s="232" t="s">
        <v>225</v>
      </c>
      <c r="AM365" s="232"/>
      <c r="AN365" s="232"/>
      <c r="AO365" s="232"/>
      <c r="AP365" s="232"/>
      <c r="AQ365" s="232"/>
      <c r="AR365" s="232"/>
      <c r="AS365" s="232"/>
      <c r="AT365" s="232"/>
      <c r="AU365" s="232"/>
      <c r="AV365" s="232"/>
      <c r="AW365" s="248" t="s">
        <v>1036</v>
      </c>
    </row>
    <row r="366" spans="1:49" s="9" customFormat="1" x14ac:dyDescent="0.25">
      <c r="A366" s="233" t="s">
        <v>825</v>
      </c>
      <c r="B366" s="9">
        <v>5</v>
      </c>
      <c r="C366" s="9">
        <v>20</v>
      </c>
      <c r="D366" s="9">
        <v>19</v>
      </c>
      <c r="E366" s="9">
        <f t="shared" si="34"/>
        <v>1</v>
      </c>
      <c r="F366" s="9">
        <f t="shared" si="38"/>
        <v>14</v>
      </c>
      <c r="G366" s="263"/>
      <c r="H366" s="246"/>
      <c r="I366" s="246"/>
      <c r="J366" s="232" t="s">
        <v>225</v>
      </c>
      <c r="K366" s="232"/>
      <c r="L366" s="232" t="s">
        <v>225</v>
      </c>
      <c r="M366" s="232"/>
      <c r="N366" s="232" t="s">
        <v>225</v>
      </c>
      <c r="O366" s="232"/>
      <c r="P366" s="232" t="s">
        <v>225</v>
      </c>
      <c r="Q366" s="232"/>
      <c r="R366" s="232" t="s">
        <v>225</v>
      </c>
      <c r="S366" s="232"/>
      <c r="T366" s="232" t="s">
        <v>225</v>
      </c>
      <c r="U366" s="232"/>
      <c r="V366" s="232" t="s">
        <v>225</v>
      </c>
      <c r="W366" s="232"/>
      <c r="X366" s="232" t="s">
        <v>225</v>
      </c>
      <c r="Y366" s="232"/>
      <c r="Z366" s="232" t="s">
        <v>225</v>
      </c>
      <c r="AA366" s="232"/>
      <c r="AB366" s="232" t="s">
        <v>225</v>
      </c>
      <c r="AC366" s="232"/>
      <c r="AD366" s="232" t="s">
        <v>225</v>
      </c>
      <c r="AE366" s="232"/>
      <c r="AF366" s="232" t="s">
        <v>225</v>
      </c>
      <c r="AG366" s="232"/>
      <c r="AH366" s="232" t="s">
        <v>225</v>
      </c>
      <c r="AI366" s="232"/>
      <c r="AJ366" s="232" t="s">
        <v>225</v>
      </c>
      <c r="AK366" s="232"/>
      <c r="AL366" s="232"/>
      <c r="AM366" s="232"/>
      <c r="AN366" s="232"/>
      <c r="AO366" s="232"/>
      <c r="AP366" s="232"/>
      <c r="AQ366" s="232"/>
      <c r="AR366" s="232"/>
      <c r="AS366" s="232"/>
      <c r="AT366" s="232"/>
      <c r="AU366" s="232"/>
      <c r="AV366" s="232"/>
      <c r="AW366" s="248" t="s">
        <v>1036</v>
      </c>
    </row>
    <row r="367" spans="1:49" x14ac:dyDescent="0.25">
      <c r="A367" s="233" t="s">
        <v>362</v>
      </c>
      <c r="B367">
        <v>5</v>
      </c>
      <c r="C367" s="9">
        <v>21</v>
      </c>
      <c r="E367" s="9">
        <f t="shared" si="34"/>
        <v>1</v>
      </c>
      <c r="F367" s="9">
        <f t="shared" si="12"/>
        <v>15</v>
      </c>
      <c r="H367" s="246"/>
      <c r="I367" s="246"/>
      <c r="J367" s="232" t="s">
        <v>225</v>
      </c>
      <c r="L367" s="232" t="s">
        <v>225</v>
      </c>
      <c r="N367" s="232" t="s">
        <v>225</v>
      </c>
      <c r="P367" s="232" t="s">
        <v>225</v>
      </c>
      <c r="R367" s="232" t="s">
        <v>225</v>
      </c>
      <c r="T367" s="232" t="s">
        <v>225</v>
      </c>
      <c r="V367" s="232" t="s">
        <v>225</v>
      </c>
      <c r="X367" s="232" t="s">
        <v>225</v>
      </c>
      <c r="Z367" s="232" t="s">
        <v>225</v>
      </c>
      <c r="AB367" s="232" t="s">
        <v>225</v>
      </c>
      <c r="AD367" s="232" t="s">
        <v>225</v>
      </c>
      <c r="AF367" s="232" t="s">
        <v>225</v>
      </c>
      <c r="AH367" s="232" t="s">
        <v>225</v>
      </c>
      <c r="AJ367" s="232" t="s">
        <v>225</v>
      </c>
      <c r="AL367" s="232" t="s">
        <v>225</v>
      </c>
      <c r="AN367" s="232" t="s">
        <v>225</v>
      </c>
      <c r="AW367" s="248" t="s">
        <v>1036</v>
      </c>
    </row>
    <row r="368" spans="1:49" s="9" customFormat="1" x14ac:dyDescent="0.25">
      <c r="A368" s="233" t="s">
        <v>826</v>
      </c>
      <c r="B368" s="9">
        <v>5</v>
      </c>
      <c r="C368" s="9">
        <v>21</v>
      </c>
      <c r="D368" s="9">
        <v>6</v>
      </c>
      <c r="E368" s="9">
        <f t="shared" si="34"/>
        <v>1</v>
      </c>
      <c r="F368" s="9">
        <f t="shared" si="12"/>
        <v>15</v>
      </c>
      <c r="G368" s="263"/>
      <c r="H368" s="246"/>
      <c r="I368" s="246"/>
      <c r="J368" s="232" t="s">
        <v>225</v>
      </c>
      <c r="K368" s="232"/>
      <c r="L368" s="232"/>
      <c r="M368" s="232"/>
      <c r="N368" s="232" t="s">
        <v>225</v>
      </c>
      <c r="O368" s="232"/>
      <c r="P368" s="232" t="s">
        <v>225</v>
      </c>
      <c r="Q368" s="232"/>
      <c r="R368" s="232" t="s">
        <v>225</v>
      </c>
      <c r="S368" s="232"/>
      <c r="T368" s="232" t="s">
        <v>225</v>
      </c>
      <c r="U368" s="232"/>
      <c r="V368" s="232" t="s">
        <v>225</v>
      </c>
      <c r="W368" s="232"/>
      <c r="X368" s="232" t="s">
        <v>225</v>
      </c>
      <c r="Y368" s="232"/>
      <c r="Z368" s="232" t="s">
        <v>225</v>
      </c>
      <c r="AA368" s="232"/>
      <c r="AB368" s="232" t="s">
        <v>225</v>
      </c>
      <c r="AC368" s="232"/>
      <c r="AD368" s="232" t="s">
        <v>225</v>
      </c>
      <c r="AE368" s="232"/>
      <c r="AF368" s="232" t="s">
        <v>225</v>
      </c>
      <c r="AG368" s="232"/>
      <c r="AH368" s="232" t="s">
        <v>225</v>
      </c>
      <c r="AI368" s="232"/>
      <c r="AJ368" s="232" t="s">
        <v>225</v>
      </c>
      <c r="AK368" s="232"/>
      <c r="AL368" s="232" t="s">
        <v>225</v>
      </c>
      <c r="AM368" s="232"/>
      <c r="AN368" s="232" t="s">
        <v>225</v>
      </c>
      <c r="AO368" s="232"/>
      <c r="AP368" s="232"/>
      <c r="AQ368" s="232"/>
      <c r="AR368" s="232"/>
      <c r="AS368" s="232"/>
      <c r="AT368" s="232"/>
      <c r="AU368" s="232"/>
      <c r="AV368" s="232"/>
      <c r="AW368" s="248" t="s">
        <v>1036</v>
      </c>
    </row>
    <row r="369" spans="1:49" s="9" customFormat="1" x14ac:dyDescent="0.25">
      <c r="A369" s="233" t="s">
        <v>827</v>
      </c>
      <c r="B369" s="9">
        <v>5</v>
      </c>
      <c r="C369" s="9">
        <v>21</v>
      </c>
      <c r="D369" s="9">
        <v>7</v>
      </c>
      <c r="E369" s="9">
        <f t="shared" si="34"/>
        <v>1</v>
      </c>
      <c r="F369" s="9">
        <f t="shared" si="12"/>
        <v>15</v>
      </c>
      <c r="G369" s="263"/>
      <c r="H369" s="246"/>
      <c r="I369" s="246"/>
      <c r="J369" s="232" t="s">
        <v>225</v>
      </c>
      <c r="K369" s="232"/>
      <c r="L369" s="232" t="s">
        <v>225</v>
      </c>
      <c r="M369" s="232"/>
      <c r="N369" s="232"/>
      <c r="O369" s="232"/>
      <c r="P369" s="232" t="s">
        <v>225</v>
      </c>
      <c r="Q369" s="232"/>
      <c r="R369" s="232" t="s">
        <v>225</v>
      </c>
      <c r="S369" s="232"/>
      <c r="T369" s="232" t="s">
        <v>225</v>
      </c>
      <c r="U369" s="232"/>
      <c r="V369" s="232" t="s">
        <v>225</v>
      </c>
      <c r="W369" s="232"/>
      <c r="X369" s="232" t="s">
        <v>225</v>
      </c>
      <c r="Y369" s="232"/>
      <c r="Z369" s="232" t="s">
        <v>225</v>
      </c>
      <c r="AA369" s="232"/>
      <c r="AB369" s="232" t="s">
        <v>225</v>
      </c>
      <c r="AC369" s="232"/>
      <c r="AD369" s="232" t="s">
        <v>225</v>
      </c>
      <c r="AE369" s="232"/>
      <c r="AF369" s="232" t="s">
        <v>225</v>
      </c>
      <c r="AG369" s="232"/>
      <c r="AH369" s="232" t="s">
        <v>225</v>
      </c>
      <c r="AI369" s="232"/>
      <c r="AJ369" s="232" t="s">
        <v>225</v>
      </c>
      <c r="AK369" s="232"/>
      <c r="AL369" s="232" t="s">
        <v>225</v>
      </c>
      <c r="AM369" s="232"/>
      <c r="AN369" s="232" t="s">
        <v>225</v>
      </c>
      <c r="AO369" s="232"/>
      <c r="AP369" s="232"/>
      <c r="AQ369" s="232"/>
      <c r="AR369" s="232"/>
      <c r="AS369" s="232"/>
      <c r="AT369" s="232"/>
      <c r="AU369" s="232"/>
      <c r="AV369" s="232"/>
      <c r="AW369" s="248" t="s">
        <v>1036</v>
      </c>
    </row>
    <row r="370" spans="1:49" s="9" customFormat="1" x14ac:dyDescent="0.25">
      <c r="A370" s="233" t="s">
        <v>828</v>
      </c>
      <c r="B370" s="9">
        <v>5</v>
      </c>
      <c r="C370" s="9">
        <v>21</v>
      </c>
      <c r="D370" s="9">
        <v>8</v>
      </c>
      <c r="E370" s="9">
        <f t="shared" si="34"/>
        <v>1</v>
      </c>
      <c r="F370" s="9">
        <f t="shared" ref="F370:F382" si="39">C370-B370-E370</f>
        <v>15</v>
      </c>
      <c r="G370" s="263"/>
      <c r="H370" s="246"/>
      <c r="I370" s="246"/>
      <c r="J370" s="232" t="s">
        <v>225</v>
      </c>
      <c r="K370" s="232"/>
      <c r="L370" s="232" t="s">
        <v>225</v>
      </c>
      <c r="M370" s="232"/>
      <c r="N370" s="232" t="s">
        <v>225</v>
      </c>
      <c r="O370" s="232"/>
      <c r="P370" s="232"/>
      <c r="Q370" s="232"/>
      <c r="R370" s="232" t="s">
        <v>225</v>
      </c>
      <c r="S370" s="232"/>
      <c r="T370" s="232" t="s">
        <v>225</v>
      </c>
      <c r="U370" s="232"/>
      <c r="V370" s="232" t="s">
        <v>225</v>
      </c>
      <c r="W370" s="232"/>
      <c r="X370" s="232" t="s">
        <v>225</v>
      </c>
      <c r="Y370" s="232"/>
      <c r="Z370" s="232" t="s">
        <v>225</v>
      </c>
      <c r="AA370" s="232"/>
      <c r="AB370" s="232" t="s">
        <v>225</v>
      </c>
      <c r="AC370" s="232"/>
      <c r="AD370" s="232" t="s">
        <v>225</v>
      </c>
      <c r="AE370" s="232"/>
      <c r="AF370" s="232" t="s">
        <v>225</v>
      </c>
      <c r="AG370" s="232"/>
      <c r="AH370" s="232" t="s">
        <v>225</v>
      </c>
      <c r="AI370" s="232"/>
      <c r="AJ370" s="232" t="s">
        <v>225</v>
      </c>
      <c r="AK370" s="232"/>
      <c r="AL370" s="232" t="s">
        <v>225</v>
      </c>
      <c r="AM370" s="232"/>
      <c r="AN370" s="232" t="s">
        <v>225</v>
      </c>
      <c r="AO370" s="232"/>
      <c r="AP370" s="232"/>
      <c r="AQ370" s="232"/>
      <c r="AR370" s="232"/>
      <c r="AS370" s="232"/>
      <c r="AT370" s="232"/>
      <c r="AU370" s="232"/>
      <c r="AV370" s="232"/>
      <c r="AW370" s="248" t="s">
        <v>1036</v>
      </c>
    </row>
    <row r="371" spans="1:49" s="9" customFormat="1" x14ac:dyDescent="0.25">
      <c r="A371" s="233" t="s">
        <v>829</v>
      </c>
      <c r="B371" s="9">
        <v>5</v>
      </c>
      <c r="C371" s="9">
        <v>21</v>
      </c>
      <c r="D371" s="9">
        <v>9</v>
      </c>
      <c r="E371" s="9">
        <f t="shared" si="34"/>
        <v>1</v>
      </c>
      <c r="F371" s="9">
        <f t="shared" si="39"/>
        <v>15</v>
      </c>
      <c r="G371" s="263"/>
      <c r="H371" s="246"/>
      <c r="I371" s="246"/>
      <c r="J371" s="232" t="s">
        <v>225</v>
      </c>
      <c r="K371" s="232"/>
      <c r="L371" s="232" t="s">
        <v>225</v>
      </c>
      <c r="M371" s="232"/>
      <c r="N371" s="232" t="s">
        <v>225</v>
      </c>
      <c r="O371" s="232"/>
      <c r="P371" s="232" t="s">
        <v>225</v>
      </c>
      <c r="Q371" s="232"/>
      <c r="R371" s="232"/>
      <c r="S371" s="232"/>
      <c r="T371" s="232" t="s">
        <v>225</v>
      </c>
      <c r="U371" s="232"/>
      <c r="V371" s="232" t="s">
        <v>225</v>
      </c>
      <c r="W371" s="232"/>
      <c r="X371" s="232" t="s">
        <v>225</v>
      </c>
      <c r="Y371" s="232"/>
      <c r="Z371" s="232" t="s">
        <v>225</v>
      </c>
      <c r="AA371" s="232"/>
      <c r="AB371" s="232" t="s">
        <v>225</v>
      </c>
      <c r="AC371" s="232"/>
      <c r="AD371" s="232" t="s">
        <v>225</v>
      </c>
      <c r="AE371" s="232"/>
      <c r="AF371" s="232" t="s">
        <v>225</v>
      </c>
      <c r="AG371" s="232"/>
      <c r="AH371" s="232" t="s">
        <v>225</v>
      </c>
      <c r="AI371" s="232"/>
      <c r="AJ371" s="232" t="s">
        <v>225</v>
      </c>
      <c r="AK371" s="232"/>
      <c r="AL371" s="232" t="s">
        <v>225</v>
      </c>
      <c r="AM371" s="232"/>
      <c r="AN371" s="232" t="s">
        <v>225</v>
      </c>
      <c r="AO371" s="232"/>
      <c r="AP371" s="232"/>
      <c r="AQ371" s="232"/>
      <c r="AR371" s="232"/>
      <c r="AS371" s="232"/>
      <c r="AT371" s="232"/>
      <c r="AU371" s="232"/>
      <c r="AV371" s="232"/>
      <c r="AW371" s="248" t="s">
        <v>1036</v>
      </c>
    </row>
    <row r="372" spans="1:49" s="9" customFormat="1" x14ac:dyDescent="0.25">
      <c r="A372" s="233" t="s">
        <v>830</v>
      </c>
      <c r="B372" s="9">
        <v>5</v>
      </c>
      <c r="C372" s="9">
        <v>21</v>
      </c>
      <c r="D372" s="9">
        <v>10</v>
      </c>
      <c r="E372" s="9">
        <f t="shared" si="34"/>
        <v>1</v>
      </c>
      <c r="F372" s="9">
        <f t="shared" si="39"/>
        <v>15</v>
      </c>
      <c r="G372" s="263"/>
      <c r="H372" s="246"/>
      <c r="I372" s="246"/>
      <c r="J372" s="232" t="s">
        <v>225</v>
      </c>
      <c r="K372" s="232"/>
      <c r="L372" s="232" t="s">
        <v>225</v>
      </c>
      <c r="M372" s="232"/>
      <c r="N372" s="232" t="s">
        <v>225</v>
      </c>
      <c r="O372" s="232"/>
      <c r="P372" s="232" t="s">
        <v>225</v>
      </c>
      <c r="Q372" s="232"/>
      <c r="R372" s="232" t="s">
        <v>225</v>
      </c>
      <c r="S372" s="232"/>
      <c r="T372" s="232"/>
      <c r="U372" s="232"/>
      <c r="V372" s="232" t="s">
        <v>225</v>
      </c>
      <c r="W372" s="232"/>
      <c r="X372" s="232" t="s">
        <v>225</v>
      </c>
      <c r="Y372" s="232"/>
      <c r="Z372" s="232" t="s">
        <v>225</v>
      </c>
      <c r="AA372" s="232"/>
      <c r="AB372" s="232" t="s">
        <v>225</v>
      </c>
      <c r="AC372" s="232"/>
      <c r="AD372" s="232" t="s">
        <v>225</v>
      </c>
      <c r="AE372" s="232"/>
      <c r="AF372" s="232" t="s">
        <v>225</v>
      </c>
      <c r="AG372" s="232"/>
      <c r="AH372" s="232" t="s">
        <v>225</v>
      </c>
      <c r="AI372" s="232"/>
      <c r="AJ372" s="232" t="s">
        <v>225</v>
      </c>
      <c r="AK372" s="232"/>
      <c r="AL372" s="232" t="s">
        <v>225</v>
      </c>
      <c r="AM372" s="232"/>
      <c r="AN372" s="232" t="s">
        <v>225</v>
      </c>
      <c r="AO372" s="232"/>
      <c r="AP372" s="232"/>
      <c r="AQ372" s="232"/>
      <c r="AR372" s="232"/>
      <c r="AS372" s="232"/>
      <c r="AT372" s="232"/>
      <c r="AU372" s="232"/>
      <c r="AV372" s="232"/>
      <c r="AW372" s="248" t="s">
        <v>1036</v>
      </c>
    </row>
    <row r="373" spans="1:49" s="9" customFormat="1" x14ac:dyDescent="0.25">
      <c r="A373" s="233" t="s">
        <v>831</v>
      </c>
      <c r="B373" s="9">
        <v>5</v>
      </c>
      <c r="C373" s="9">
        <v>21</v>
      </c>
      <c r="D373" s="9">
        <v>11</v>
      </c>
      <c r="E373" s="9">
        <f t="shared" si="34"/>
        <v>1</v>
      </c>
      <c r="F373" s="9">
        <f t="shared" si="39"/>
        <v>15</v>
      </c>
      <c r="G373" s="263"/>
      <c r="H373" s="246"/>
      <c r="I373" s="246"/>
      <c r="J373" s="232" t="s">
        <v>225</v>
      </c>
      <c r="K373" s="232"/>
      <c r="L373" s="232" t="s">
        <v>225</v>
      </c>
      <c r="M373" s="232"/>
      <c r="N373" s="232" t="s">
        <v>225</v>
      </c>
      <c r="O373" s="232"/>
      <c r="P373" s="232" t="s">
        <v>225</v>
      </c>
      <c r="Q373" s="232"/>
      <c r="R373" s="232" t="s">
        <v>225</v>
      </c>
      <c r="S373" s="232"/>
      <c r="T373" s="232" t="s">
        <v>225</v>
      </c>
      <c r="U373" s="232"/>
      <c r="V373" s="232"/>
      <c r="W373" s="232"/>
      <c r="X373" s="232" t="s">
        <v>225</v>
      </c>
      <c r="Y373" s="232"/>
      <c r="Z373" s="232" t="s">
        <v>225</v>
      </c>
      <c r="AA373" s="232"/>
      <c r="AB373" s="232" t="s">
        <v>225</v>
      </c>
      <c r="AC373" s="232"/>
      <c r="AD373" s="232" t="s">
        <v>225</v>
      </c>
      <c r="AE373" s="232"/>
      <c r="AF373" s="232" t="s">
        <v>225</v>
      </c>
      <c r="AG373" s="232"/>
      <c r="AH373" s="232" t="s">
        <v>225</v>
      </c>
      <c r="AI373" s="232"/>
      <c r="AJ373" s="232" t="s">
        <v>225</v>
      </c>
      <c r="AK373" s="232"/>
      <c r="AL373" s="232" t="s">
        <v>225</v>
      </c>
      <c r="AM373" s="232"/>
      <c r="AN373" s="232" t="s">
        <v>225</v>
      </c>
      <c r="AO373" s="232"/>
      <c r="AP373" s="232"/>
      <c r="AQ373" s="232"/>
      <c r="AR373" s="232"/>
      <c r="AS373" s="232"/>
      <c r="AT373" s="232"/>
      <c r="AU373" s="232"/>
      <c r="AV373" s="232"/>
      <c r="AW373" s="248" t="s">
        <v>1036</v>
      </c>
    </row>
    <row r="374" spans="1:49" s="9" customFormat="1" x14ac:dyDescent="0.25">
      <c r="A374" s="233" t="s">
        <v>832</v>
      </c>
      <c r="B374" s="9">
        <v>5</v>
      </c>
      <c r="C374" s="9">
        <v>21</v>
      </c>
      <c r="D374" s="9">
        <v>12</v>
      </c>
      <c r="E374" s="9">
        <f t="shared" si="34"/>
        <v>1</v>
      </c>
      <c r="F374" s="9">
        <f t="shared" si="39"/>
        <v>15</v>
      </c>
      <c r="G374" s="263"/>
      <c r="H374" s="246"/>
      <c r="I374" s="246"/>
      <c r="J374" s="232" t="s">
        <v>225</v>
      </c>
      <c r="K374" s="232"/>
      <c r="L374" s="232" t="s">
        <v>225</v>
      </c>
      <c r="M374" s="232"/>
      <c r="N374" s="232" t="s">
        <v>225</v>
      </c>
      <c r="O374" s="232"/>
      <c r="P374" s="232" t="s">
        <v>225</v>
      </c>
      <c r="Q374" s="232"/>
      <c r="R374" s="232" t="s">
        <v>225</v>
      </c>
      <c r="S374" s="232"/>
      <c r="T374" s="232" t="s">
        <v>225</v>
      </c>
      <c r="U374" s="232"/>
      <c r="V374" s="232" t="s">
        <v>225</v>
      </c>
      <c r="W374" s="232"/>
      <c r="X374" s="232"/>
      <c r="Y374" s="232"/>
      <c r="Z374" s="232" t="s">
        <v>225</v>
      </c>
      <c r="AA374" s="232"/>
      <c r="AB374" s="232" t="s">
        <v>225</v>
      </c>
      <c r="AC374" s="232"/>
      <c r="AD374" s="232" t="s">
        <v>225</v>
      </c>
      <c r="AE374" s="232"/>
      <c r="AF374" s="232" t="s">
        <v>225</v>
      </c>
      <c r="AG374" s="232"/>
      <c r="AH374" s="232" t="s">
        <v>225</v>
      </c>
      <c r="AI374" s="232"/>
      <c r="AJ374" s="232" t="s">
        <v>225</v>
      </c>
      <c r="AK374" s="232"/>
      <c r="AL374" s="232" t="s">
        <v>225</v>
      </c>
      <c r="AM374" s="232"/>
      <c r="AN374" s="232" t="s">
        <v>225</v>
      </c>
      <c r="AO374" s="232"/>
      <c r="AP374" s="232"/>
      <c r="AQ374" s="232"/>
      <c r="AR374" s="232"/>
      <c r="AS374" s="232"/>
      <c r="AT374" s="232"/>
      <c r="AU374" s="232"/>
      <c r="AV374" s="232"/>
      <c r="AW374" s="248" t="s">
        <v>1036</v>
      </c>
    </row>
    <row r="375" spans="1:49" s="9" customFormat="1" x14ac:dyDescent="0.25">
      <c r="A375" s="233" t="s">
        <v>833</v>
      </c>
      <c r="B375" s="9">
        <v>5</v>
      </c>
      <c r="C375" s="9">
        <v>21</v>
      </c>
      <c r="D375" s="9">
        <v>13</v>
      </c>
      <c r="E375" s="9">
        <f t="shared" si="34"/>
        <v>1</v>
      </c>
      <c r="F375" s="9">
        <f t="shared" si="39"/>
        <v>15</v>
      </c>
      <c r="G375" s="263"/>
      <c r="H375" s="246"/>
      <c r="I375" s="246"/>
      <c r="J375" s="232" t="s">
        <v>225</v>
      </c>
      <c r="K375" s="232"/>
      <c r="L375" s="232" t="s">
        <v>225</v>
      </c>
      <c r="M375" s="232"/>
      <c r="N375" s="232" t="s">
        <v>225</v>
      </c>
      <c r="O375" s="232"/>
      <c r="P375" s="232" t="s">
        <v>225</v>
      </c>
      <c r="Q375" s="232"/>
      <c r="R375" s="232" t="s">
        <v>225</v>
      </c>
      <c r="S375" s="232"/>
      <c r="T375" s="232" t="s">
        <v>225</v>
      </c>
      <c r="U375" s="232"/>
      <c r="V375" s="232" t="s">
        <v>225</v>
      </c>
      <c r="W375" s="232"/>
      <c r="X375" s="232" t="s">
        <v>225</v>
      </c>
      <c r="Y375" s="232"/>
      <c r="Z375" s="232"/>
      <c r="AA375" s="232"/>
      <c r="AB375" s="232" t="s">
        <v>225</v>
      </c>
      <c r="AC375" s="232"/>
      <c r="AD375" s="232" t="s">
        <v>225</v>
      </c>
      <c r="AE375" s="232"/>
      <c r="AF375" s="232" t="s">
        <v>225</v>
      </c>
      <c r="AG375" s="232"/>
      <c r="AH375" s="232" t="s">
        <v>225</v>
      </c>
      <c r="AI375" s="232"/>
      <c r="AJ375" s="232" t="s">
        <v>225</v>
      </c>
      <c r="AK375" s="232"/>
      <c r="AL375" s="232" t="s">
        <v>225</v>
      </c>
      <c r="AM375" s="232"/>
      <c r="AN375" s="232" t="s">
        <v>225</v>
      </c>
      <c r="AO375" s="232"/>
      <c r="AP375" s="232"/>
      <c r="AQ375" s="232"/>
      <c r="AR375" s="232"/>
      <c r="AS375" s="232"/>
      <c r="AT375" s="232"/>
      <c r="AU375" s="232"/>
      <c r="AV375" s="232"/>
      <c r="AW375" s="248" t="s">
        <v>1036</v>
      </c>
    </row>
    <row r="376" spans="1:49" s="9" customFormat="1" x14ac:dyDescent="0.25">
      <c r="A376" s="233" t="s">
        <v>834</v>
      </c>
      <c r="B376" s="9">
        <v>5</v>
      </c>
      <c r="C376" s="9">
        <v>21</v>
      </c>
      <c r="D376" s="9">
        <v>14</v>
      </c>
      <c r="E376" s="9">
        <f t="shared" si="34"/>
        <v>1</v>
      </c>
      <c r="F376" s="9">
        <f t="shared" si="39"/>
        <v>15</v>
      </c>
      <c r="G376" s="263"/>
      <c r="H376" s="246"/>
      <c r="I376" s="246"/>
      <c r="J376" s="232" t="s">
        <v>225</v>
      </c>
      <c r="K376" s="232"/>
      <c r="L376" s="232" t="s">
        <v>225</v>
      </c>
      <c r="M376" s="232"/>
      <c r="N376" s="232" t="s">
        <v>225</v>
      </c>
      <c r="O376" s="232"/>
      <c r="P376" s="232" t="s">
        <v>225</v>
      </c>
      <c r="Q376" s="232"/>
      <c r="R376" s="232" t="s">
        <v>225</v>
      </c>
      <c r="S376" s="232"/>
      <c r="T376" s="232" t="s">
        <v>225</v>
      </c>
      <c r="U376" s="232"/>
      <c r="V376" s="232" t="s">
        <v>225</v>
      </c>
      <c r="W376" s="232"/>
      <c r="X376" s="232" t="s">
        <v>225</v>
      </c>
      <c r="Y376" s="232"/>
      <c r="Z376" s="232" t="s">
        <v>225</v>
      </c>
      <c r="AA376" s="232"/>
      <c r="AB376" s="232"/>
      <c r="AC376" s="232"/>
      <c r="AD376" s="232" t="s">
        <v>225</v>
      </c>
      <c r="AE376" s="232"/>
      <c r="AF376" s="232" t="s">
        <v>225</v>
      </c>
      <c r="AG376" s="232"/>
      <c r="AH376" s="232" t="s">
        <v>225</v>
      </c>
      <c r="AI376" s="232"/>
      <c r="AJ376" s="232" t="s">
        <v>225</v>
      </c>
      <c r="AK376" s="232"/>
      <c r="AL376" s="232" t="s">
        <v>225</v>
      </c>
      <c r="AM376" s="232"/>
      <c r="AN376" s="232" t="s">
        <v>225</v>
      </c>
      <c r="AO376" s="232"/>
      <c r="AP376" s="232"/>
      <c r="AQ376" s="232"/>
      <c r="AR376" s="232"/>
      <c r="AS376" s="232"/>
      <c r="AT376" s="232"/>
      <c r="AU376" s="232"/>
      <c r="AV376" s="232"/>
      <c r="AW376" s="248" t="s">
        <v>1036</v>
      </c>
    </row>
    <row r="377" spans="1:49" s="9" customFormat="1" x14ac:dyDescent="0.25">
      <c r="A377" s="233" t="s">
        <v>835</v>
      </c>
      <c r="B377" s="9">
        <v>5</v>
      </c>
      <c r="C377" s="9">
        <v>21</v>
      </c>
      <c r="D377" s="9">
        <v>15</v>
      </c>
      <c r="E377" s="9">
        <f t="shared" ref="E377:E440" si="40">IF((C377-B377)&gt;=9,1,IF((C377-B377)&gt;=7,0.5,IF((C377-B377)&gt;=5.5,0.25,0)))</f>
        <v>1</v>
      </c>
      <c r="F377" s="9">
        <f t="shared" si="39"/>
        <v>15</v>
      </c>
      <c r="G377" s="263"/>
      <c r="H377" s="246"/>
      <c r="I377" s="246"/>
      <c r="J377" s="232" t="s">
        <v>225</v>
      </c>
      <c r="K377" s="232"/>
      <c r="L377" s="232" t="s">
        <v>225</v>
      </c>
      <c r="M377" s="232"/>
      <c r="N377" s="232" t="s">
        <v>225</v>
      </c>
      <c r="O377" s="232"/>
      <c r="P377" s="232" t="s">
        <v>225</v>
      </c>
      <c r="Q377" s="232"/>
      <c r="R377" s="232" t="s">
        <v>225</v>
      </c>
      <c r="S377" s="232"/>
      <c r="T377" s="232" t="s">
        <v>225</v>
      </c>
      <c r="U377" s="232"/>
      <c r="V377" s="232" t="s">
        <v>225</v>
      </c>
      <c r="W377" s="232"/>
      <c r="X377" s="232" t="s">
        <v>225</v>
      </c>
      <c r="Y377" s="232"/>
      <c r="Z377" s="232" t="s">
        <v>225</v>
      </c>
      <c r="AA377" s="232"/>
      <c r="AB377" s="232" t="s">
        <v>225</v>
      </c>
      <c r="AC377" s="232"/>
      <c r="AD377" s="232"/>
      <c r="AE377" s="232"/>
      <c r="AF377" s="232" t="s">
        <v>225</v>
      </c>
      <c r="AG377" s="232"/>
      <c r="AH377" s="232" t="s">
        <v>225</v>
      </c>
      <c r="AI377" s="232"/>
      <c r="AJ377" s="232" t="s">
        <v>225</v>
      </c>
      <c r="AK377" s="232"/>
      <c r="AL377" s="232" t="s">
        <v>225</v>
      </c>
      <c r="AM377" s="232"/>
      <c r="AN377" s="232" t="s">
        <v>225</v>
      </c>
      <c r="AO377" s="232"/>
      <c r="AP377" s="232"/>
      <c r="AQ377" s="232"/>
      <c r="AR377" s="232"/>
      <c r="AS377" s="232"/>
      <c r="AT377" s="232"/>
      <c r="AU377" s="232"/>
      <c r="AV377" s="232"/>
      <c r="AW377" s="248" t="s">
        <v>1036</v>
      </c>
    </row>
    <row r="378" spans="1:49" s="9" customFormat="1" x14ac:dyDescent="0.25">
      <c r="A378" s="233" t="s">
        <v>836</v>
      </c>
      <c r="B378" s="9">
        <v>5</v>
      </c>
      <c r="C378" s="9">
        <v>21</v>
      </c>
      <c r="D378" s="9">
        <v>16</v>
      </c>
      <c r="E378" s="9">
        <f t="shared" si="40"/>
        <v>1</v>
      </c>
      <c r="F378" s="9">
        <f t="shared" si="39"/>
        <v>15</v>
      </c>
      <c r="G378" s="263"/>
      <c r="H378" s="246"/>
      <c r="I378" s="246"/>
      <c r="J378" s="232" t="s">
        <v>225</v>
      </c>
      <c r="K378" s="232"/>
      <c r="L378" s="232" t="s">
        <v>225</v>
      </c>
      <c r="M378" s="232"/>
      <c r="N378" s="232" t="s">
        <v>225</v>
      </c>
      <c r="O378" s="232"/>
      <c r="P378" s="232" t="s">
        <v>225</v>
      </c>
      <c r="Q378" s="232"/>
      <c r="R378" s="232" t="s">
        <v>225</v>
      </c>
      <c r="S378" s="232"/>
      <c r="T378" s="232" t="s">
        <v>225</v>
      </c>
      <c r="U378" s="232"/>
      <c r="V378" s="232" t="s">
        <v>225</v>
      </c>
      <c r="W378" s="232"/>
      <c r="X378" s="232" t="s">
        <v>225</v>
      </c>
      <c r="Y378" s="232"/>
      <c r="Z378" s="232" t="s">
        <v>225</v>
      </c>
      <c r="AA378" s="232"/>
      <c r="AB378" s="232" t="s">
        <v>225</v>
      </c>
      <c r="AC378" s="232"/>
      <c r="AD378" s="232" t="s">
        <v>225</v>
      </c>
      <c r="AE378" s="232"/>
      <c r="AF378" s="232"/>
      <c r="AG378" s="232"/>
      <c r="AH378" s="232" t="s">
        <v>225</v>
      </c>
      <c r="AI378" s="232"/>
      <c r="AJ378" s="232" t="s">
        <v>225</v>
      </c>
      <c r="AK378" s="232"/>
      <c r="AL378" s="232" t="s">
        <v>225</v>
      </c>
      <c r="AM378" s="232"/>
      <c r="AN378" s="232" t="s">
        <v>225</v>
      </c>
      <c r="AO378" s="232"/>
      <c r="AP378" s="232"/>
      <c r="AQ378" s="232"/>
      <c r="AR378" s="232"/>
      <c r="AS378" s="232"/>
      <c r="AT378" s="232"/>
      <c r="AU378" s="232"/>
      <c r="AV378" s="232"/>
      <c r="AW378" s="248" t="s">
        <v>1036</v>
      </c>
    </row>
    <row r="379" spans="1:49" s="9" customFormat="1" x14ac:dyDescent="0.25">
      <c r="A379" s="233" t="s">
        <v>837</v>
      </c>
      <c r="B379" s="9">
        <v>5</v>
      </c>
      <c r="C379" s="9">
        <v>21</v>
      </c>
      <c r="D379" s="9">
        <v>17</v>
      </c>
      <c r="E379" s="9">
        <f t="shared" si="40"/>
        <v>1</v>
      </c>
      <c r="F379" s="9">
        <f t="shared" si="39"/>
        <v>15</v>
      </c>
      <c r="G379" s="263"/>
      <c r="H379" s="246"/>
      <c r="I379" s="246"/>
      <c r="J379" s="232" t="s">
        <v>225</v>
      </c>
      <c r="K379" s="232"/>
      <c r="L379" s="232" t="s">
        <v>225</v>
      </c>
      <c r="M379" s="232"/>
      <c r="N379" s="232" t="s">
        <v>225</v>
      </c>
      <c r="O379" s="232"/>
      <c r="P379" s="232" t="s">
        <v>225</v>
      </c>
      <c r="Q379" s="232"/>
      <c r="R379" s="232" t="s">
        <v>225</v>
      </c>
      <c r="S379" s="232"/>
      <c r="T379" s="232" t="s">
        <v>225</v>
      </c>
      <c r="U379" s="232"/>
      <c r="V379" s="232" t="s">
        <v>225</v>
      </c>
      <c r="W379" s="232"/>
      <c r="X379" s="232" t="s">
        <v>225</v>
      </c>
      <c r="Y379" s="232"/>
      <c r="Z379" s="232" t="s">
        <v>225</v>
      </c>
      <c r="AA379" s="232"/>
      <c r="AB379" s="232" t="s">
        <v>225</v>
      </c>
      <c r="AC379" s="232"/>
      <c r="AD379" s="232" t="s">
        <v>225</v>
      </c>
      <c r="AE379" s="232"/>
      <c r="AF379" s="232" t="s">
        <v>225</v>
      </c>
      <c r="AG379" s="232"/>
      <c r="AH379" s="232"/>
      <c r="AI379" s="232"/>
      <c r="AJ379" s="232" t="s">
        <v>225</v>
      </c>
      <c r="AK379" s="232"/>
      <c r="AL379" s="232" t="s">
        <v>225</v>
      </c>
      <c r="AM379" s="232"/>
      <c r="AN379" s="232" t="s">
        <v>225</v>
      </c>
      <c r="AO379" s="232"/>
      <c r="AP379" s="232"/>
      <c r="AQ379" s="232"/>
      <c r="AR379" s="232"/>
      <c r="AS379" s="232"/>
      <c r="AT379" s="232"/>
      <c r="AU379" s="232"/>
      <c r="AV379" s="232"/>
      <c r="AW379" s="248" t="s">
        <v>1036</v>
      </c>
    </row>
    <row r="380" spans="1:49" s="9" customFormat="1" x14ac:dyDescent="0.25">
      <c r="A380" s="233" t="s">
        <v>838</v>
      </c>
      <c r="B380" s="9">
        <v>5</v>
      </c>
      <c r="C380" s="9">
        <v>21</v>
      </c>
      <c r="D380" s="9">
        <v>18</v>
      </c>
      <c r="E380" s="9">
        <f t="shared" si="40"/>
        <v>1</v>
      </c>
      <c r="F380" s="9">
        <f t="shared" si="39"/>
        <v>15</v>
      </c>
      <c r="G380" s="263"/>
      <c r="H380" s="246"/>
      <c r="I380" s="246"/>
      <c r="J380" s="232" t="s">
        <v>225</v>
      </c>
      <c r="K380" s="232"/>
      <c r="L380" s="232" t="s">
        <v>225</v>
      </c>
      <c r="M380" s="232"/>
      <c r="N380" s="232" t="s">
        <v>225</v>
      </c>
      <c r="O380" s="232"/>
      <c r="P380" s="232" t="s">
        <v>225</v>
      </c>
      <c r="Q380" s="232"/>
      <c r="R380" s="232" t="s">
        <v>225</v>
      </c>
      <c r="S380" s="232"/>
      <c r="T380" s="232" t="s">
        <v>225</v>
      </c>
      <c r="U380" s="232"/>
      <c r="V380" s="232" t="s">
        <v>225</v>
      </c>
      <c r="W380" s="232"/>
      <c r="X380" s="232" t="s">
        <v>225</v>
      </c>
      <c r="Y380" s="232"/>
      <c r="Z380" s="232" t="s">
        <v>225</v>
      </c>
      <c r="AA380" s="232"/>
      <c r="AB380" s="232" t="s">
        <v>225</v>
      </c>
      <c r="AC380" s="232"/>
      <c r="AD380" s="232" t="s">
        <v>225</v>
      </c>
      <c r="AE380" s="232"/>
      <c r="AF380" s="232" t="s">
        <v>225</v>
      </c>
      <c r="AG380" s="232"/>
      <c r="AH380" s="232" t="s">
        <v>225</v>
      </c>
      <c r="AI380" s="232"/>
      <c r="AJ380" s="232"/>
      <c r="AK380" s="232"/>
      <c r="AL380" s="232" t="s">
        <v>225</v>
      </c>
      <c r="AM380" s="232"/>
      <c r="AN380" s="232" t="s">
        <v>225</v>
      </c>
      <c r="AO380" s="232"/>
      <c r="AP380" s="232"/>
      <c r="AQ380" s="232"/>
      <c r="AR380" s="232"/>
      <c r="AS380" s="232"/>
      <c r="AT380" s="232"/>
      <c r="AU380" s="232"/>
      <c r="AV380" s="232"/>
      <c r="AW380" s="248" t="s">
        <v>1036</v>
      </c>
    </row>
    <row r="381" spans="1:49" s="9" customFormat="1" x14ac:dyDescent="0.25">
      <c r="A381" s="233" t="s">
        <v>839</v>
      </c>
      <c r="B381" s="9">
        <v>5</v>
      </c>
      <c r="C381" s="9">
        <v>21</v>
      </c>
      <c r="D381" s="9">
        <v>19</v>
      </c>
      <c r="E381" s="9">
        <f t="shared" si="40"/>
        <v>1</v>
      </c>
      <c r="F381" s="9">
        <f t="shared" si="39"/>
        <v>15</v>
      </c>
      <c r="G381" s="263"/>
      <c r="H381" s="246"/>
      <c r="I381" s="246"/>
      <c r="J381" s="232" t="s">
        <v>225</v>
      </c>
      <c r="K381" s="232"/>
      <c r="L381" s="232" t="s">
        <v>225</v>
      </c>
      <c r="M381" s="232"/>
      <c r="N381" s="232" t="s">
        <v>225</v>
      </c>
      <c r="O381" s="232"/>
      <c r="P381" s="232" t="s">
        <v>225</v>
      </c>
      <c r="Q381" s="232"/>
      <c r="R381" s="232" t="s">
        <v>225</v>
      </c>
      <c r="S381" s="232"/>
      <c r="T381" s="232" t="s">
        <v>225</v>
      </c>
      <c r="U381" s="232"/>
      <c r="V381" s="232" t="s">
        <v>225</v>
      </c>
      <c r="W381" s="232"/>
      <c r="X381" s="232" t="s">
        <v>225</v>
      </c>
      <c r="Y381" s="232"/>
      <c r="Z381" s="232" t="s">
        <v>225</v>
      </c>
      <c r="AA381" s="232"/>
      <c r="AB381" s="232" t="s">
        <v>225</v>
      </c>
      <c r="AC381" s="232"/>
      <c r="AD381" s="232" t="s">
        <v>225</v>
      </c>
      <c r="AE381" s="232"/>
      <c r="AF381" s="232" t="s">
        <v>225</v>
      </c>
      <c r="AG381" s="232"/>
      <c r="AH381" s="232" t="s">
        <v>225</v>
      </c>
      <c r="AI381" s="232"/>
      <c r="AJ381" s="232" t="s">
        <v>225</v>
      </c>
      <c r="AK381" s="232"/>
      <c r="AL381" s="232"/>
      <c r="AM381" s="232"/>
      <c r="AN381" s="232" t="s">
        <v>225</v>
      </c>
      <c r="AO381" s="232"/>
      <c r="AP381" s="232"/>
      <c r="AQ381" s="232"/>
      <c r="AR381" s="232"/>
      <c r="AS381" s="232"/>
      <c r="AT381" s="232"/>
      <c r="AU381" s="232"/>
      <c r="AV381" s="232"/>
      <c r="AW381" s="248" t="s">
        <v>1036</v>
      </c>
    </row>
    <row r="382" spans="1:49" s="9" customFormat="1" x14ac:dyDescent="0.25">
      <c r="A382" s="233" t="s">
        <v>840</v>
      </c>
      <c r="B382" s="9">
        <v>5</v>
      </c>
      <c r="C382" s="9">
        <v>21</v>
      </c>
      <c r="D382" s="9">
        <v>20</v>
      </c>
      <c r="E382" s="9">
        <f t="shared" si="40"/>
        <v>1</v>
      </c>
      <c r="F382" s="9">
        <f t="shared" si="39"/>
        <v>15</v>
      </c>
      <c r="G382" s="263"/>
      <c r="H382" s="246"/>
      <c r="I382" s="246"/>
      <c r="J382" s="232" t="s">
        <v>225</v>
      </c>
      <c r="K382" s="232"/>
      <c r="L382" s="232" t="s">
        <v>225</v>
      </c>
      <c r="M382" s="232"/>
      <c r="N382" s="232" t="s">
        <v>225</v>
      </c>
      <c r="O382" s="232"/>
      <c r="P382" s="232" t="s">
        <v>225</v>
      </c>
      <c r="Q382" s="232"/>
      <c r="R382" s="232" t="s">
        <v>225</v>
      </c>
      <c r="S382" s="232"/>
      <c r="T382" s="232" t="s">
        <v>225</v>
      </c>
      <c r="U382" s="232"/>
      <c r="V382" s="232" t="s">
        <v>225</v>
      </c>
      <c r="W382" s="232"/>
      <c r="X382" s="232" t="s">
        <v>225</v>
      </c>
      <c r="Y382" s="232"/>
      <c r="Z382" s="232" t="s">
        <v>225</v>
      </c>
      <c r="AA382" s="232"/>
      <c r="AB382" s="232" t="s">
        <v>225</v>
      </c>
      <c r="AC382" s="232"/>
      <c r="AD382" s="232" t="s">
        <v>225</v>
      </c>
      <c r="AE382" s="232"/>
      <c r="AF382" s="232" t="s">
        <v>225</v>
      </c>
      <c r="AG382" s="232"/>
      <c r="AH382" s="232" t="s">
        <v>225</v>
      </c>
      <c r="AI382" s="232"/>
      <c r="AJ382" s="232" t="s">
        <v>225</v>
      </c>
      <c r="AK382" s="232"/>
      <c r="AL382" s="232" t="s">
        <v>225</v>
      </c>
      <c r="AM382" s="232"/>
      <c r="AN382" s="232"/>
      <c r="AO382" s="232"/>
      <c r="AP382" s="232"/>
      <c r="AQ382" s="232"/>
      <c r="AR382" s="232"/>
      <c r="AS382" s="232"/>
      <c r="AT382" s="232"/>
      <c r="AU382" s="232"/>
      <c r="AV382" s="232"/>
      <c r="AW382" s="248" t="s">
        <v>1036</v>
      </c>
    </row>
    <row r="383" spans="1:49" x14ac:dyDescent="0.25">
      <c r="A383" s="233" t="s">
        <v>363</v>
      </c>
      <c r="B383">
        <v>5</v>
      </c>
      <c r="C383" s="9">
        <v>22</v>
      </c>
      <c r="E383" s="9">
        <f t="shared" si="40"/>
        <v>1</v>
      </c>
      <c r="F383" s="9">
        <f t="shared" si="12"/>
        <v>16</v>
      </c>
      <c r="H383" s="246"/>
      <c r="I383" s="246"/>
      <c r="J383" s="232" t="s">
        <v>225</v>
      </c>
      <c r="L383" s="232" t="s">
        <v>225</v>
      </c>
      <c r="N383" s="232" t="s">
        <v>225</v>
      </c>
      <c r="P383" s="232" t="s">
        <v>225</v>
      </c>
      <c r="R383" s="232" t="s">
        <v>225</v>
      </c>
      <c r="T383" s="232" t="s">
        <v>225</v>
      </c>
      <c r="V383" s="232" t="s">
        <v>225</v>
      </c>
      <c r="X383" s="232" t="s">
        <v>225</v>
      </c>
      <c r="Z383" s="232" t="s">
        <v>225</v>
      </c>
      <c r="AB383" s="232" t="s">
        <v>225</v>
      </c>
      <c r="AD383" s="232" t="s">
        <v>225</v>
      </c>
      <c r="AF383" s="232" t="s">
        <v>225</v>
      </c>
      <c r="AH383" s="232" t="s">
        <v>225</v>
      </c>
      <c r="AJ383" s="232" t="s">
        <v>225</v>
      </c>
      <c r="AL383" s="232" t="s">
        <v>225</v>
      </c>
      <c r="AN383" s="232" t="s">
        <v>225</v>
      </c>
      <c r="AP383" s="232" t="s">
        <v>225</v>
      </c>
      <c r="AW383" s="248" t="s">
        <v>1036</v>
      </c>
    </row>
    <row r="384" spans="1:49" s="9" customFormat="1" x14ac:dyDescent="0.25">
      <c r="A384" s="233" t="s">
        <v>841</v>
      </c>
      <c r="B384" s="9">
        <v>5</v>
      </c>
      <c r="C384" s="9">
        <v>22</v>
      </c>
      <c r="D384" s="9">
        <v>6</v>
      </c>
      <c r="E384" s="9">
        <f t="shared" si="40"/>
        <v>1</v>
      </c>
      <c r="F384" s="9">
        <f t="shared" si="12"/>
        <v>16</v>
      </c>
      <c r="G384" s="263"/>
      <c r="H384" s="246"/>
      <c r="I384" s="246"/>
      <c r="J384" s="232" t="s">
        <v>225</v>
      </c>
      <c r="K384" s="232"/>
      <c r="L384" s="232"/>
      <c r="M384" s="232"/>
      <c r="N384" s="232" t="s">
        <v>225</v>
      </c>
      <c r="O384" s="232"/>
      <c r="P384" s="232" t="s">
        <v>225</v>
      </c>
      <c r="Q384" s="232"/>
      <c r="R384" s="232" t="s">
        <v>225</v>
      </c>
      <c r="S384" s="232"/>
      <c r="T384" s="232" t="s">
        <v>225</v>
      </c>
      <c r="U384" s="232"/>
      <c r="V384" s="232" t="s">
        <v>225</v>
      </c>
      <c r="W384" s="232"/>
      <c r="X384" s="232" t="s">
        <v>225</v>
      </c>
      <c r="Y384" s="232"/>
      <c r="Z384" s="232" t="s">
        <v>225</v>
      </c>
      <c r="AA384" s="232"/>
      <c r="AB384" s="232" t="s">
        <v>225</v>
      </c>
      <c r="AC384" s="232"/>
      <c r="AD384" s="232" t="s">
        <v>225</v>
      </c>
      <c r="AE384" s="232"/>
      <c r="AF384" s="232" t="s">
        <v>225</v>
      </c>
      <c r="AG384" s="232"/>
      <c r="AH384" s="232" t="s">
        <v>225</v>
      </c>
      <c r="AI384" s="232"/>
      <c r="AJ384" s="232" t="s">
        <v>225</v>
      </c>
      <c r="AK384" s="232"/>
      <c r="AL384" s="232" t="s">
        <v>225</v>
      </c>
      <c r="AM384" s="232"/>
      <c r="AN384" s="232" t="s">
        <v>225</v>
      </c>
      <c r="AO384" s="232"/>
      <c r="AP384" s="232" t="s">
        <v>225</v>
      </c>
      <c r="AQ384" s="232"/>
      <c r="AR384" s="232"/>
      <c r="AS384" s="232"/>
      <c r="AT384" s="232"/>
      <c r="AU384" s="232"/>
      <c r="AV384" s="232"/>
      <c r="AW384" s="248" t="s">
        <v>1036</v>
      </c>
    </row>
    <row r="385" spans="1:49" s="9" customFormat="1" x14ac:dyDescent="0.25">
      <c r="A385" s="233" t="s">
        <v>842</v>
      </c>
      <c r="B385" s="9">
        <v>5</v>
      </c>
      <c r="C385" s="9">
        <v>22</v>
      </c>
      <c r="D385" s="9">
        <v>7</v>
      </c>
      <c r="E385" s="9">
        <f t="shared" si="40"/>
        <v>1</v>
      </c>
      <c r="F385" s="9">
        <f t="shared" si="12"/>
        <v>16</v>
      </c>
      <c r="G385" s="263"/>
      <c r="H385" s="246"/>
      <c r="I385" s="246"/>
      <c r="J385" s="232" t="s">
        <v>225</v>
      </c>
      <c r="K385" s="232"/>
      <c r="L385" s="232" t="s">
        <v>225</v>
      </c>
      <c r="M385" s="232"/>
      <c r="N385" s="232"/>
      <c r="O385" s="232"/>
      <c r="P385" s="232" t="s">
        <v>225</v>
      </c>
      <c r="Q385" s="232"/>
      <c r="R385" s="232" t="s">
        <v>225</v>
      </c>
      <c r="S385" s="232"/>
      <c r="T385" s="232" t="s">
        <v>225</v>
      </c>
      <c r="U385" s="232"/>
      <c r="V385" s="232" t="s">
        <v>225</v>
      </c>
      <c r="W385" s="232"/>
      <c r="X385" s="232" t="s">
        <v>225</v>
      </c>
      <c r="Y385" s="232"/>
      <c r="Z385" s="232" t="s">
        <v>225</v>
      </c>
      <c r="AA385" s="232"/>
      <c r="AB385" s="232" t="s">
        <v>225</v>
      </c>
      <c r="AC385" s="232"/>
      <c r="AD385" s="232" t="s">
        <v>225</v>
      </c>
      <c r="AE385" s="232"/>
      <c r="AF385" s="232" t="s">
        <v>225</v>
      </c>
      <c r="AG385" s="232"/>
      <c r="AH385" s="232" t="s">
        <v>225</v>
      </c>
      <c r="AI385" s="232"/>
      <c r="AJ385" s="232" t="s">
        <v>225</v>
      </c>
      <c r="AK385" s="232"/>
      <c r="AL385" s="232" t="s">
        <v>225</v>
      </c>
      <c r="AM385" s="232"/>
      <c r="AN385" s="232" t="s">
        <v>225</v>
      </c>
      <c r="AO385" s="232"/>
      <c r="AP385" s="232" t="s">
        <v>225</v>
      </c>
      <c r="AQ385" s="232"/>
      <c r="AR385" s="232"/>
      <c r="AS385" s="232"/>
      <c r="AT385" s="232"/>
      <c r="AU385" s="232"/>
      <c r="AV385" s="232"/>
      <c r="AW385" s="248" t="s">
        <v>1036</v>
      </c>
    </row>
    <row r="386" spans="1:49" s="9" customFormat="1" x14ac:dyDescent="0.25">
      <c r="A386" s="233" t="s">
        <v>843</v>
      </c>
      <c r="B386" s="9">
        <v>5</v>
      </c>
      <c r="C386" s="9">
        <v>22</v>
      </c>
      <c r="D386" s="9">
        <v>8</v>
      </c>
      <c r="E386" s="9">
        <f t="shared" si="40"/>
        <v>1</v>
      </c>
      <c r="F386" s="9">
        <f t="shared" ref="F386:F399" si="41">C386-B386-E386</f>
        <v>16</v>
      </c>
      <c r="G386" s="263"/>
      <c r="H386" s="246"/>
      <c r="I386" s="246"/>
      <c r="J386" s="232" t="s">
        <v>225</v>
      </c>
      <c r="K386" s="232"/>
      <c r="L386" s="232" t="s">
        <v>225</v>
      </c>
      <c r="M386" s="232"/>
      <c r="N386" s="232" t="s">
        <v>225</v>
      </c>
      <c r="O386" s="232"/>
      <c r="P386" s="232"/>
      <c r="Q386" s="232"/>
      <c r="R386" s="232" t="s">
        <v>225</v>
      </c>
      <c r="S386" s="232"/>
      <c r="T386" s="232" t="s">
        <v>225</v>
      </c>
      <c r="U386" s="232"/>
      <c r="V386" s="232" t="s">
        <v>225</v>
      </c>
      <c r="W386" s="232"/>
      <c r="X386" s="232" t="s">
        <v>225</v>
      </c>
      <c r="Y386" s="232"/>
      <c r="Z386" s="232" t="s">
        <v>225</v>
      </c>
      <c r="AA386" s="232"/>
      <c r="AB386" s="232" t="s">
        <v>225</v>
      </c>
      <c r="AC386" s="232"/>
      <c r="AD386" s="232" t="s">
        <v>225</v>
      </c>
      <c r="AE386" s="232"/>
      <c r="AF386" s="232" t="s">
        <v>225</v>
      </c>
      <c r="AG386" s="232"/>
      <c r="AH386" s="232" t="s">
        <v>225</v>
      </c>
      <c r="AI386" s="232"/>
      <c r="AJ386" s="232" t="s">
        <v>225</v>
      </c>
      <c r="AK386" s="232"/>
      <c r="AL386" s="232" t="s">
        <v>225</v>
      </c>
      <c r="AM386" s="232"/>
      <c r="AN386" s="232" t="s">
        <v>225</v>
      </c>
      <c r="AO386" s="232"/>
      <c r="AP386" s="232" t="s">
        <v>225</v>
      </c>
      <c r="AQ386" s="232"/>
      <c r="AR386" s="232"/>
      <c r="AS386" s="232"/>
      <c r="AT386" s="232"/>
      <c r="AU386" s="232"/>
      <c r="AV386" s="232"/>
      <c r="AW386" s="248" t="s">
        <v>1036</v>
      </c>
    </row>
    <row r="387" spans="1:49" s="9" customFormat="1" x14ac:dyDescent="0.25">
      <c r="A387" s="233" t="s">
        <v>844</v>
      </c>
      <c r="B387" s="9">
        <v>5</v>
      </c>
      <c r="C387" s="9">
        <v>22</v>
      </c>
      <c r="D387" s="9">
        <v>9</v>
      </c>
      <c r="E387" s="9">
        <f t="shared" si="40"/>
        <v>1</v>
      </c>
      <c r="F387" s="9">
        <f t="shared" si="41"/>
        <v>16</v>
      </c>
      <c r="G387" s="263"/>
      <c r="H387" s="246"/>
      <c r="I387" s="246"/>
      <c r="J387" s="232" t="s">
        <v>225</v>
      </c>
      <c r="K387" s="232"/>
      <c r="L387" s="232" t="s">
        <v>225</v>
      </c>
      <c r="M387" s="232"/>
      <c r="N387" s="232" t="s">
        <v>225</v>
      </c>
      <c r="O387" s="232"/>
      <c r="P387" s="232" t="s">
        <v>225</v>
      </c>
      <c r="Q387" s="232"/>
      <c r="R387" s="232"/>
      <c r="S387" s="232"/>
      <c r="T387" s="232" t="s">
        <v>225</v>
      </c>
      <c r="U387" s="232"/>
      <c r="V387" s="232" t="s">
        <v>225</v>
      </c>
      <c r="W387" s="232"/>
      <c r="X387" s="232" t="s">
        <v>225</v>
      </c>
      <c r="Y387" s="232"/>
      <c r="Z387" s="232" t="s">
        <v>225</v>
      </c>
      <c r="AA387" s="232"/>
      <c r="AB387" s="232" t="s">
        <v>225</v>
      </c>
      <c r="AC387" s="232"/>
      <c r="AD387" s="232" t="s">
        <v>225</v>
      </c>
      <c r="AE387" s="232"/>
      <c r="AF387" s="232" t="s">
        <v>225</v>
      </c>
      <c r="AG387" s="232"/>
      <c r="AH387" s="232" t="s">
        <v>225</v>
      </c>
      <c r="AI387" s="232"/>
      <c r="AJ387" s="232" t="s">
        <v>225</v>
      </c>
      <c r="AK387" s="232"/>
      <c r="AL387" s="232" t="s">
        <v>225</v>
      </c>
      <c r="AM387" s="232"/>
      <c r="AN387" s="232" t="s">
        <v>225</v>
      </c>
      <c r="AO387" s="232"/>
      <c r="AP387" s="232" t="s">
        <v>225</v>
      </c>
      <c r="AQ387" s="232"/>
      <c r="AR387" s="232"/>
      <c r="AS387" s="232"/>
      <c r="AT387" s="232"/>
      <c r="AU387" s="232"/>
      <c r="AV387" s="232"/>
      <c r="AW387" s="248" t="s">
        <v>1036</v>
      </c>
    </row>
    <row r="388" spans="1:49" s="9" customFormat="1" x14ac:dyDescent="0.25">
      <c r="A388" s="233" t="s">
        <v>845</v>
      </c>
      <c r="B388" s="9">
        <v>5</v>
      </c>
      <c r="C388" s="9">
        <v>22</v>
      </c>
      <c r="D388" s="9">
        <v>10</v>
      </c>
      <c r="E388" s="9">
        <f t="shared" si="40"/>
        <v>1</v>
      </c>
      <c r="F388" s="9">
        <f t="shared" si="41"/>
        <v>16</v>
      </c>
      <c r="G388" s="263"/>
      <c r="H388" s="246"/>
      <c r="I388" s="246"/>
      <c r="J388" s="232" t="s">
        <v>225</v>
      </c>
      <c r="K388" s="232"/>
      <c r="L388" s="232" t="s">
        <v>225</v>
      </c>
      <c r="M388" s="232"/>
      <c r="N388" s="232" t="s">
        <v>225</v>
      </c>
      <c r="O388" s="232"/>
      <c r="P388" s="232" t="s">
        <v>225</v>
      </c>
      <c r="Q388" s="232"/>
      <c r="R388" s="232" t="s">
        <v>225</v>
      </c>
      <c r="S388" s="232"/>
      <c r="T388" s="232"/>
      <c r="U388" s="232"/>
      <c r="V388" s="232" t="s">
        <v>225</v>
      </c>
      <c r="W388" s="232"/>
      <c r="X388" s="232" t="s">
        <v>225</v>
      </c>
      <c r="Y388" s="232"/>
      <c r="Z388" s="232" t="s">
        <v>225</v>
      </c>
      <c r="AA388" s="232"/>
      <c r="AB388" s="232" t="s">
        <v>225</v>
      </c>
      <c r="AC388" s="232"/>
      <c r="AD388" s="232" t="s">
        <v>225</v>
      </c>
      <c r="AE388" s="232"/>
      <c r="AF388" s="232" t="s">
        <v>225</v>
      </c>
      <c r="AG388" s="232"/>
      <c r="AH388" s="232" t="s">
        <v>225</v>
      </c>
      <c r="AI388" s="232"/>
      <c r="AJ388" s="232" t="s">
        <v>225</v>
      </c>
      <c r="AK388" s="232"/>
      <c r="AL388" s="232" t="s">
        <v>225</v>
      </c>
      <c r="AM388" s="232"/>
      <c r="AN388" s="232" t="s">
        <v>225</v>
      </c>
      <c r="AO388" s="232"/>
      <c r="AP388" s="232" t="s">
        <v>225</v>
      </c>
      <c r="AQ388" s="232"/>
      <c r="AR388" s="232"/>
      <c r="AS388" s="232"/>
      <c r="AT388" s="232"/>
      <c r="AU388" s="232"/>
      <c r="AV388" s="232"/>
      <c r="AW388" s="248" t="s">
        <v>1036</v>
      </c>
    </row>
    <row r="389" spans="1:49" s="9" customFormat="1" x14ac:dyDescent="0.25">
      <c r="A389" s="233" t="s">
        <v>846</v>
      </c>
      <c r="B389" s="9">
        <v>5</v>
      </c>
      <c r="C389" s="9">
        <v>22</v>
      </c>
      <c r="D389" s="9">
        <v>11</v>
      </c>
      <c r="E389" s="9">
        <f t="shared" si="40"/>
        <v>1</v>
      </c>
      <c r="F389" s="9">
        <f t="shared" si="41"/>
        <v>16</v>
      </c>
      <c r="G389" s="263"/>
      <c r="H389" s="246"/>
      <c r="I389" s="246"/>
      <c r="J389" s="232" t="s">
        <v>225</v>
      </c>
      <c r="K389" s="232"/>
      <c r="L389" s="232" t="s">
        <v>225</v>
      </c>
      <c r="M389" s="232"/>
      <c r="N389" s="232" t="s">
        <v>225</v>
      </c>
      <c r="O389" s="232"/>
      <c r="P389" s="232" t="s">
        <v>225</v>
      </c>
      <c r="Q389" s="232"/>
      <c r="R389" s="232" t="s">
        <v>225</v>
      </c>
      <c r="S389" s="232"/>
      <c r="T389" s="232" t="s">
        <v>225</v>
      </c>
      <c r="U389" s="232"/>
      <c r="V389" s="232"/>
      <c r="W389" s="232"/>
      <c r="X389" s="232" t="s">
        <v>225</v>
      </c>
      <c r="Y389" s="232"/>
      <c r="Z389" s="232" t="s">
        <v>225</v>
      </c>
      <c r="AA389" s="232"/>
      <c r="AB389" s="232" t="s">
        <v>225</v>
      </c>
      <c r="AC389" s="232"/>
      <c r="AD389" s="232" t="s">
        <v>225</v>
      </c>
      <c r="AE389" s="232"/>
      <c r="AF389" s="232" t="s">
        <v>225</v>
      </c>
      <c r="AG389" s="232"/>
      <c r="AH389" s="232" t="s">
        <v>225</v>
      </c>
      <c r="AI389" s="232"/>
      <c r="AJ389" s="232" t="s">
        <v>225</v>
      </c>
      <c r="AK389" s="232"/>
      <c r="AL389" s="232" t="s">
        <v>225</v>
      </c>
      <c r="AM389" s="232"/>
      <c r="AN389" s="232" t="s">
        <v>225</v>
      </c>
      <c r="AO389" s="232"/>
      <c r="AP389" s="232" t="s">
        <v>225</v>
      </c>
      <c r="AQ389" s="232"/>
      <c r="AR389" s="232"/>
      <c r="AS389" s="232"/>
      <c r="AT389" s="232"/>
      <c r="AU389" s="232"/>
      <c r="AV389" s="232"/>
      <c r="AW389" s="248" t="s">
        <v>1036</v>
      </c>
    </row>
    <row r="390" spans="1:49" s="9" customFormat="1" x14ac:dyDescent="0.25">
      <c r="A390" s="233" t="s">
        <v>847</v>
      </c>
      <c r="B390" s="9">
        <v>5</v>
      </c>
      <c r="C390" s="9">
        <v>22</v>
      </c>
      <c r="D390" s="9">
        <v>12</v>
      </c>
      <c r="E390" s="9">
        <f t="shared" si="40"/>
        <v>1</v>
      </c>
      <c r="F390" s="9">
        <f t="shared" si="41"/>
        <v>16</v>
      </c>
      <c r="G390" s="263"/>
      <c r="H390" s="246"/>
      <c r="I390" s="246"/>
      <c r="J390" s="232" t="s">
        <v>225</v>
      </c>
      <c r="K390" s="232"/>
      <c r="L390" s="232" t="s">
        <v>225</v>
      </c>
      <c r="M390" s="232"/>
      <c r="N390" s="232" t="s">
        <v>225</v>
      </c>
      <c r="O390" s="232"/>
      <c r="P390" s="232" t="s">
        <v>225</v>
      </c>
      <c r="Q390" s="232"/>
      <c r="R390" s="232" t="s">
        <v>225</v>
      </c>
      <c r="S390" s="232"/>
      <c r="T390" s="232" t="s">
        <v>225</v>
      </c>
      <c r="U390" s="232"/>
      <c r="V390" s="232" t="s">
        <v>225</v>
      </c>
      <c r="W390" s="232"/>
      <c r="X390" s="232"/>
      <c r="Y390" s="232"/>
      <c r="Z390" s="232" t="s">
        <v>225</v>
      </c>
      <c r="AA390" s="232"/>
      <c r="AB390" s="232" t="s">
        <v>225</v>
      </c>
      <c r="AC390" s="232"/>
      <c r="AD390" s="232" t="s">
        <v>225</v>
      </c>
      <c r="AE390" s="232"/>
      <c r="AF390" s="232" t="s">
        <v>225</v>
      </c>
      <c r="AG390" s="232"/>
      <c r="AH390" s="232" t="s">
        <v>225</v>
      </c>
      <c r="AI390" s="232"/>
      <c r="AJ390" s="232" t="s">
        <v>225</v>
      </c>
      <c r="AK390" s="232"/>
      <c r="AL390" s="232" t="s">
        <v>225</v>
      </c>
      <c r="AM390" s="232"/>
      <c r="AN390" s="232" t="s">
        <v>225</v>
      </c>
      <c r="AO390" s="232"/>
      <c r="AP390" s="232" t="s">
        <v>225</v>
      </c>
      <c r="AQ390" s="232"/>
      <c r="AR390" s="232"/>
      <c r="AS390" s="232"/>
      <c r="AT390" s="232"/>
      <c r="AU390" s="232"/>
      <c r="AV390" s="232"/>
      <c r="AW390" s="248" t="s">
        <v>1036</v>
      </c>
    </row>
    <row r="391" spans="1:49" s="9" customFormat="1" x14ac:dyDescent="0.25">
      <c r="A391" s="233" t="s">
        <v>848</v>
      </c>
      <c r="B391" s="9">
        <v>5</v>
      </c>
      <c r="C391" s="9">
        <v>22</v>
      </c>
      <c r="D391" s="9">
        <v>13</v>
      </c>
      <c r="E391" s="9">
        <f t="shared" si="40"/>
        <v>1</v>
      </c>
      <c r="F391" s="9">
        <f t="shared" si="41"/>
        <v>16</v>
      </c>
      <c r="G391" s="263"/>
      <c r="H391" s="246"/>
      <c r="I391" s="246"/>
      <c r="J391" s="232" t="s">
        <v>225</v>
      </c>
      <c r="K391" s="232"/>
      <c r="L391" s="232" t="s">
        <v>225</v>
      </c>
      <c r="M391" s="232"/>
      <c r="N391" s="232" t="s">
        <v>225</v>
      </c>
      <c r="O391" s="232"/>
      <c r="P391" s="232" t="s">
        <v>225</v>
      </c>
      <c r="Q391" s="232"/>
      <c r="R391" s="232" t="s">
        <v>225</v>
      </c>
      <c r="S391" s="232"/>
      <c r="T391" s="232" t="s">
        <v>225</v>
      </c>
      <c r="U391" s="232"/>
      <c r="V391" s="232" t="s">
        <v>225</v>
      </c>
      <c r="W391" s="232"/>
      <c r="X391" s="232" t="s">
        <v>225</v>
      </c>
      <c r="Y391" s="232"/>
      <c r="Z391" s="232"/>
      <c r="AA391" s="232"/>
      <c r="AB391" s="232" t="s">
        <v>225</v>
      </c>
      <c r="AC391" s="232"/>
      <c r="AD391" s="232" t="s">
        <v>225</v>
      </c>
      <c r="AE391" s="232"/>
      <c r="AF391" s="232" t="s">
        <v>225</v>
      </c>
      <c r="AG391" s="232"/>
      <c r="AH391" s="232" t="s">
        <v>225</v>
      </c>
      <c r="AI391" s="232"/>
      <c r="AJ391" s="232" t="s">
        <v>225</v>
      </c>
      <c r="AK391" s="232"/>
      <c r="AL391" s="232" t="s">
        <v>225</v>
      </c>
      <c r="AM391" s="232"/>
      <c r="AN391" s="232" t="s">
        <v>225</v>
      </c>
      <c r="AO391" s="232"/>
      <c r="AP391" s="232" t="s">
        <v>225</v>
      </c>
      <c r="AQ391" s="232"/>
      <c r="AR391" s="232"/>
      <c r="AS391" s="232"/>
      <c r="AT391" s="232"/>
      <c r="AU391" s="232"/>
      <c r="AV391" s="232"/>
      <c r="AW391" s="248" t="s">
        <v>1036</v>
      </c>
    </row>
    <row r="392" spans="1:49" s="9" customFormat="1" x14ac:dyDescent="0.25">
      <c r="A392" s="233" t="s">
        <v>849</v>
      </c>
      <c r="B392" s="9">
        <v>5</v>
      </c>
      <c r="C392" s="9">
        <v>22</v>
      </c>
      <c r="D392" s="9">
        <v>14</v>
      </c>
      <c r="E392" s="9">
        <f t="shared" si="40"/>
        <v>1</v>
      </c>
      <c r="F392" s="9">
        <f t="shared" si="41"/>
        <v>16</v>
      </c>
      <c r="G392" s="263"/>
      <c r="H392" s="246"/>
      <c r="I392" s="246"/>
      <c r="J392" s="232" t="s">
        <v>225</v>
      </c>
      <c r="K392" s="232"/>
      <c r="L392" s="232" t="s">
        <v>225</v>
      </c>
      <c r="M392" s="232"/>
      <c r="N392" s="232" t="s">
        <v>225</v>
      </c>
      <c r="O392" s="232"/>
      <c r="P392" s="232" t="s">
        <v>225</v>
      </c>
      <c r="Q392" s="232"/>
      <c r="R392" s="232" t="s">
        <v>225</v>
      </c>
      <c r="S392" s="232"/>
      <c r="T392" s="232" t="s">
        <v>225</v>
      </c>
      <c r="U392" s="232"/>
      <c r="V392" s="232" t="s">
        <v>225</v>
      </c>
      <c r="W392" s="232"/>
      <c r="X392" s="232" t="s">
        <v>225</v>
      </c>
      <c r="Y392" s="232"/>
      <c r="Z392" s="232" t="s">
        <v>225</v>
      </c>
      <c r="AA392" s="232"/>
      <c r="AB392" s="232"/>
      <c r="AC392" s="232"/>
      <c r="AD392" s="232" t="s">
        <v>225</v>
      </c>
      <c r="AE392" s="232"/>
      <c r="AF392" s="232" t="s">
        <v>225</v>
      </c>
      <c r="AG392" s="232"/>
      <c r="AH392" s="232" t="s">
        <v>225</v>
      </c>
      <c r="AI392" s="232"/>
      <c r="AJ392" s="232" t="s">
        <v>225</v>
      </c>
      <c r="AK392" s="232"/>
      <c r="AL392" s="232" t="s">
        <v>225</v>
      </c>
      <c r="AM392" s="232"/>
      <c r="AN392" s="232" t="s">
        <v>225</v>
      </c>
      <c r="AO392" s="232"/>
      <c r="AP392" s="232" t="s">
        <v>225</v>
      </c>
      <c r="AQ392" s="232"/>
      <c r="AR392" s="232"/>
      <c r="AS392" s="232"/>
      <c r="AT392" s="232"/>
      <c r="AU392" s="232"/>
      <c r="AV392" s="232"/>
      <c r="AW392" s="248" t="s">
        <v>1036</v>
      </c>
    </row>
    <row r="393" spans="1:49" s="9" customFormat="1" x14ac:dyDescent="0.25">
      <c r="A393" s="233" t="s">
        <v>850</v>
      </c>
      <c r="B393" s="9">
        <v>5</v>
      </c>
      <c r="C393" s="9">
        <v>22</v>
      </c>
      <c r="D393" s="9">
        <v>15</v>
      </c>
      <c r="E393" s="9">
        <f t="shared" si="40"/>
        <v>1</v>
      </c>
      <c r="F393" s="9">
        <f t="shared" si="41"/>
        <v>16</v>
      </c>
      <c r="G393" s="263"/>
      <c r="H393" s="246"/>
      <c r="I393" s="246"/>
      <c r="J393" s="232" t="s">
        <v>225</v>
      </c>
      <c r="K393" s="232"/>
      <c r="L393" s="232" t="s">
        <v>225</v>
      </c>
      <c r="M393" s="232"/>
      <c r="N393" s="232" t="s">
        <v>225</v>
      </c>
      <c r="O393" s="232"/>
      <c r="P393" s="232" t="s">
        <v>225</v>
      </c>
      <c r="Q393" s="232"/>
      <c r="R393" s="232" t="s">
        <v>225</v>
      </c>
      <c r="S393" s="232"/>
      <c r="T393" s="232" t="s">
        <v>225</v>
      </c>
      <c r="U393" s="232"/>
      <c r="V393" s="232" t="s">
        <v>225</v>
      </c>
      <c r="W393" s="232"/>
      <c r="X393" s="232" t="s">
        <v>225</v>
      </c>
      <c r="Y393" s="232"/>
      <c r="Z393" s="232" t="s">
        <v>225</v>
      </c>
      <c r="AA393" s="232"/>
      <c r="AB393" s="232" t="s">
        <v>225</v>
      </c>
      <c r="AC393" s="232"/>
      <c r="AD393" s="232"/>
      <c r="AE393" s="232"/>
      <c r="AF393" s="232" t="s">
        <v>225</v>
      </c>
      <c r="AG393" s="232"/>
      <c r="AH393" s="232" t="s">
        <v>225</v>
      </c>
      <c r="AI393" s="232"/>
      <c r="AJ393" s="232" t="s">
        <v>225</v>
      </c>
      <c r="AK393" s="232"/>
      <c r="AL393" s="232" t="s">
        <v>225</v>
      </c>
      <c r="AM393" s="232"/>
      <c r="AN393" s="232" t="s">
        <v>225</v>
      </c>
      <c r="AO393" s="232"/>
      <c r="AP393" s="232" t="s">
        <v>225</v>
      </c>
      <c r="AQ393" s="232"/>
      <c r="AR393" s="232"/>
      <c r="AS393" s="232"/>
      <c r="AT393" s="232"/>
      <c r="AU393" s="232"/>
      <c r="AV393" s="232"/>
      <c r="AW393" s="248" t="s">
        <v>1036</v>
      </c>
    </row>
    <row r="394" spans="1:49" s="9" customFormat="1" x14ac:dyDescent="0.25">
      <c r="A394" s="233" t="s">
        <v>851</v>
      </c>
      <c r="B394" s="9">
        <v>5</v>
      </c>
      <c r="C394" s="9">
        <v>22</v>
      </c>
      <c r="D394" s="9">
        <v>16</v>
      </c>
      <c r="E394" s="9">
        <f t="shared" si="40"/>
        <v>1</v>
      </c>
      <c r="F394" s="9">
        <f t="shared" si="41"/>
        <v>16</v>
      </c>
      <c r="G394" s="263"/>
      <c r="H394" s="246"/>
      <c r="I394" s="246"/>
      <c r="J394" s="232" t="s">
        <v>225</v>
      </c>
      <c r="K394" s="232"/>
      <c r="L394" s="232" t="s">
        <v>225</v>
      </c>
      <c r="M394" s="232"/>
      <c r="N394" s="232" t="s">
        <v>225</v>
      </c>
      <c r="O394" s="232"/>
      <c r="P394" s="232" t="s">
        <v>225</v>
      </c>
      <c r="Q394" s="232"/>
      <c r="R394" s="232" t="s">
        <v>225</v>
      </c>
      <c r="S394" s="232"/>
      <c r="T394" s="232" t="s">
        <v>225</v>
      </c>
      <c r="U394" s="232"/>
      <c r="V394" s="232" t="s">
        <v>225</v>
      </c>
      <c r="W394" s="232"/>
      <c r="X394" s="232" t="s">
        <v>225</v>
      </c>
      <c r="Y394" s="232"/>
      <c r="Z394" s="232" t="s">
        <v>225</v>
      </c>
      <c r="AA394" s="232"/>
      <c r="AB394" s="232" t="s">
        <v>225</v>
      </c>
      <c r="AC394" s="232"/>
      <c r="AD394" s="232" t="s">
        <v>225</v>
      </c>
      <c r="AE394" s="232"/>
      <c r="AF394" s="232"/>
      <c r="AG394" s="232"/>
      <c r="AH394" s="232" t="s">
        <v>225</v>
      </c>
      <c r="AI394" s="232"/>
      <c r="AJ394" s="232" t="s">
        <v>225</v>
      </c>
      <c r="AK394" s="232"/>
      <c r="AL394" s="232" t="s">
        <v>225</v>
      </c>
      <c r="AM394" s="232"/>
      <c r="AN394" s="232" t="s">
        <v>225</v>
      </c>
      <c r="AO394" s="232"/>
      <c r="AP394" s="232" t="s">
        <v>225</v>
      </c>
      <c r="AQ394" s="232"/>
      <c r="AR394" s="232"/>
      <c r="AS394" s="232"/>
      <c r="AT394" s="232"/>
      <c r="AU394" s="232"/>
      <c r="AV394" s="232"/>
      <c r="AW394" s="248" t="s">
        <v>1036</v>
      </c>
    </row>
    <row r="395" spans="1:49" s="9" customFormat="1" x14ac:dyDescent="0.25">
      <c r="A395" s="233" t="s">
        <v>852</v>
      </c>
      <c r="B395" s="9">
        <v>5</v>
      </c>
      <c r="C395" s="9">
        <v>22</v>
      </c>
      <c r="D395" s="9">
        <v>17</v>
      </c>
      <c r="E395" s="9">
        <f t="shared" si="40"/>
        <v>1</v>
      </c>
      <c r="F395" s="9">
        <f t="shared" si="41"/>
        <v>16</v>
      </c>
      <c r="G395" s="263"/>
      <c r="H395" s="246"/>
      <c r="I395" s="246"/>
      <c r="J395" s="232" t="s">
        <v>225</v>
      </c>
      <c r="K395" s="232"/>
      <c r="L395" s="232" t="s">
        <v>225</v>
      </c>
      <c r="M395" s="232"/>
      <c r="N395" s="232" t="s">
        <v>225</v>
      </c>
      <c r="O395" s="232"/>
      <c r="P395" s="232" t="s">
        <v>225</v>
      </c>
      <c r="Q395" s="232"/>
      <c r="R395" s="232" t="s">
        <v>225</v>
      </c>
      <c r="S395" s="232"/>
      <c r="T395" s="232" t="s">
        <v>225</v>
      </c>
      <c r="U395" s="232"/>
      <c r="V395" s="232" t="s">
        <v>225</v>
      </c>
      <c r="W395" s="232"/>
      <c r="X395" s="232" t="s">
        <v>225</v>
      </c>
      <c r="Y395" s="232"/>
      <c r="Z395" s="232" t="s">
        <v>225</v>
      </c>
      <c r="AA395" s="232"/>
      <c r="AB395" s="232" t="s">
        <v>225</v>
      </c>
      <c r="AC395" s="232"/>
      <c r="AD395" s="232" t="s">
        <v>225</v>
      </c>
      <c r="AE395" s="232"/>
      <c r="AF395" s="232" t="s">
        <v>225</v>
      </c>
      <c r="AG395" s="232"/>
      <c r="AH395" s="232"/>
      <c r="AI395" s="232"/>
      <c r="AJ395" s="232" t="s">
        <v>225</v>
      </c>
      <c r="AK395" s="232"/>
      <c r="AL395" s="232" t="s">
        <v>225</v>
      </c>
      <c r="AM395" s="232"/>
      <c r="AN395" s="232" t="s">
        <v>225</v>
      </c>
      <c r="AO395" s="232"/>
      <c r="AP395" s="232" t="s">
        <v>225</v>
      </c>
      <c r="AQ395" s="232"/>
      <c r="AR395" s="232"/>
      <c r="AS395" s="232"/>
      <c r="AT395" s="232"/>
      <c r="AU395" s="232"/>
      <c r="AV395" s="232"/>
      <c r="AW395" s="248" t="s">
        <v>1036</v>
      </c>
    </row>
    <row r="396" spans="1:49" s="9" customFormat="1" x14ac:dyDescent="0.25">
      <c r="A396" s="233" t="s">
        <v>853</v>
      </c>
      <c r="B396" s="9">
        <v>5</v>
      </c>
      <c r="C396" s="9">
        <v>22</v>
      </c>
      <c r="D396" s="9">
        <v>18</v>
      </c>
      <c r="E396" s="9">
        <f t="shared" si="40"/>
        <v>1</v>
      </c>
      <c r="F396" s="9">
        <f t="shared" si="41"/>
        <v>16</v>
      </c>
      <c r="G396" s="263"/>
      <c r="H396" s="246"/>
      <c r="I396" s="246"/>
      <c r="J396" s="232" t="s">
        <v>225</v>
      </c>
      <c r="K396" s="232"/>
      <c r="L396" s="232" t="s">
        <v>225</v>
      </c>
      <c r="M396" s="232"/>
      <c r="N396" s="232" t="s">
        <v>225</v>
      </c>
      <c r="O396" s="232"/>
      <c r="P396" s="232" t="s">
        <v>225</v>
      </c>
      <c r="Q396" s="232"/>
      <c r="R396" s="232" t="s">
        <v>225</v>
      </c>
      <c r="S396" s="232"/>
      <c r="T396" s="232" t="s">
        <v>225</v>
      </c>
      <c r="U396" s="232"/>
      <c r="V396" s="232" t="s">
        <v>225</v>
      </c>
      <c r="W396" s="232"/>
      <c r="X396" s="232" t="s">
        <v>225</v>
      </c>
      <c r="Y396" s="232"/>
      <c r="Z396" s="232" t="s">
        <v>225</v>
      </c>
      <c r="AA396" s="232"/>
      <c r="AB396" s="232" t="s">
        <v>225</v>
      </c>
      <c r="AC396" s="232"/>
      <c r="AD396" s="232" t="s">
        <v>225</v>
      </c>
      <c r="AE396" s="232"/>
      <c r="AF396" s="232" t="s">
        <v>225</v>
      </c>
      <c r="AG396" s="232"/>
      <c r="AH396" s="232" t="s">
        <v>225</v>
      </c>
      <c r="AI396" s="232"/>
      <c r="AJ396" s="232"/>
      <c r="AK396" s="232"/>
      <c r="AL396" s="232" t="s">
        <v>225</v>
      </c>
      <c r="AM396" s="232"/>
      <c r="AN396" s="232" t="s">
        <v>225</v>
      </c>
      <c r="AO396" s="232"/>
      <c r="AP396" s="232" t="s">
        <v>225</v>
      </c>
      <c r="AQ396" s="232"/>
      <c r="AR396" s="232"/>
      <c r="AS396" s="232"/>
      <c r="AT396" s="232"/>
      <c r="AU396" s="232"/>
      <c r="AV396" s="232"/>
      <c r="AW396" s="248" t="s">
        <v>1036</v>
      </c>
    </row>
    <row r="397" spans="1:49" s="9" customFormat="1" x14ac:dyDescent="0.25">
      <c r="A397" s="233" t="s">
        <v>854</v>
      </c>
      <c r="B397" s="9">
        <v>5</v>
      </c>
      <c r="C397" s="9">
        <v>22</v>
      </c>
      <c r="D397" s="9">
        <v>19</v>
      </c>
      <c r="E397" s="9">
        <f t="shared" si="40"/>
        <v>1</v>
      </c>
      <c r="F397" s="9">
        <f t="shared" si="41"/>
        <v>16</v>
      </c>
      <c r="G397" s="263"/>
      <c r="H397" s="246"/>
      <c r="I397" s="246"/>
      <c r="J397" s="232" t="s">
        <v>225</v>
      </c>
      <c r="K397" s="232"/>
      <c r="L397" s="232" t="s">
        <v>225</v>
      </c>
      <c r="M397" s="232"/>
      <c r="N397" s="232" t="s">
        <v>225</v>
      </c>
      <c r="O397" s="232"/>
      <c r="P397" s="232" t="s">
        <v>225</v>
      </c>
      <c r="Q397" s="232"/>
      <c r="R397" s="232" t="s">
        <v>225</v>
      </c>
      <c r="S397" s="232"/>
      <c r="T397" s="232" t="s">
        <v>225</v>
      </c>
      <c r="U397" s="232"/>
      <c r="V397" s="232" t="s">
        <v>225</v>
      </c>
      <c r="W397" s="232"/>
      <c r="X397" s="232" t="s">
        <v>225</v>
      </c>
      <c r="Y397" s="232"/>
      <c r="Z397" s="232" t="s">
        <v>225</v>
      </c>
      <c r="AA397" s="232"/>
      <c r="AB397" s="232" t="s">
        <v>225</v>
      </c>
      <c r="AC397" s="232"/>
      <c r="AD397" s="232" t="s">
        <v>225</v>
      </c>
      <c r="AE397" s="232"/>
      <c r="AF397" s="232" t="s">
        <v>225</v>
      </c>
      <c r="AG397" s="232"/>
      <c r="AH397" s="232" t="s">
        <v>225</v>
      </c>
      <c r="AI397" s="232"/>
      <c r="AJ397" s="232" t="s">
        <v>225</v>
      </c>
      <c r="AK397" s="232"/>
      <c r="AL397" s="232"/>
      <c r="AM397" s="232"/>
      <c r="AN397" s="232" t="s">
        <v>225</v>
      </c>
      <c r="AO397" s="232"/>
      <c r="AP397" s="232" t="s">
        <v>225</v>
      </c>
      <c r="AQ397" s="232"/>
      <c r="AR397" s="232"/>
      <c r="AS397" s="232"/>
      <c r="AT397" s="232"/>
      <c r="AU397" s="232"/>
      <c r="AV397" s="232"/>
      <c r="AW397" s="248" t="s">
        <v>1036</v>
      </c>
    </row>
    <row r="398" spans="1:49" s="9" customFormat="1" x14ac:dyDescent="0.25">
      <c r="A398" s="233" t="s">
        <v>855</v>
      </c>
      <c r="B398" s="9">
        <v>5</v>
      </c>
      <c r="C398" s="9">
        <v>22</v>
      </c>
      <c r="D398" s="9">
        <v>20</v>
      </c>
      <c r="E398" s="9">
        <f t="shared" si="40"/>
        <v>1</v>
      </c>
      <c r="F398" s="9">
        <f t="shared" si="41"/>
        <v>16</v>
      </c>
      <c r="G398" s="263"/>
      <c r="H398" s="246"/>
      <c r="I398" s="246"/>
      <c r="J398" s="232" t="s">
        <v>225</v>
      </c>
      <c r="K398" s="232"/>
      <c r="L398" s="232" t="s">
        <v>225</v>
      </c>
      <c r="M398" s="232"/>
      <c r="N398" s="232" t="s">
        <v>225</v>
      </c>
      <c r="O398" s="232"/>
      <c r="P398" s="232" t="s">
        <v>225</v>
      </c>
      <c r="Q398" s="232"/>
      <c r="R398" s="232" t="s">
        <v>225</v>
      </c>
      <c r="S398" s="232"/>
      <c r="T398" s="232" t="s">
        <v>225</v>
      </c>
      <c r="U398" s="232"/>
      <c r="V398" s="232" t="s">
        <v>225</v>
      </c>
      <c r="W398" s="232"/>
      <c r="X398" s="232" t="s">
        <v>225</v>
      </c>
      <c r="Y398" s="232"/>
      <c r="Z398" s="232" t="s">
        <v>225</v>
      </c>
      <c r="AA398" s="232"/>
      <c r="AB398" s="232" t="s">
        <v>225</v>
      </c>
      <c r="AC398" s="232"/>
      <c r="AD398" s="232" t="s">
        <v>225</v>
      </c>
      <c r="AE398" s="232"/>
      <c r="AF398" s="232" t="s">
        <v>225</v>
      </c>
      <c r="AG398" s="232"/>
      <c r="AH398" s="232" t="s">
        <v>225</v>
      </c>
      <c r="AI398" s="232"/>
      <c r="AJ398" s="232" t="s">
        <v>225</v>
      </c>
      <c r="AK398" s="232"/>
      <c r="AL398" s="232" t="s">
        <v>225</v>
      </c>
      <c r="AM398" s="232"/>
      <c r="AN398" s="232"/>
      <c r="AO398" s="232"/>
      <c r="AP398" s="232" t="s">
        <v>225</v>
      </c>
      <c r="AQ398" s="232"/>
      <c r="AR398" s="232"/>
      <c r="AS398" s="232"/>
      <c r="AT398" s="232"/>
      <c r="AU398" s="232"/>
      <c r="AV398" s="232"/>
      <c r="AW398" s="248" t="s">
        <v>1036</v>
      </c>
    </row>
    <row r="399" spans="1:49" s="9" customFormat="1" x14ac:dyDescent="0.25">
      <c r="A399" s="233" t="s">
        <v>856</v>
      </c>
      <c r="B399" s="9">
        <v>5</v>
      </c>
      <c r="C399" s="9">
        <v>22</v>
      </c>
      <c r="D399" s="9">
        <v>21</v>
      </c>
      <c r="E399" s="9">
        <f t="shared" si="40"/>
        <v>1</v>
      </c>
      <c r="F399" s="9">
        <f t="shared" si="41"/>
        <v>16</v>
      </c>
      <c r="G399" s="263"/>
      <c r="H399" s="246"/>
      <c r="I399" s="246"/>
      <c r="J399" s="232" t="s">
        <v>225</v>
      </c>
      <c r="K399" s="232"/>
      <c r="L399" s="232" t="s">
        <v>225</v>
      </c>
      <c r="M399" s="232"/>
      <c r="N399" s="232" t="s">
        <v>225</v>
      </c>
      <c r="O399" s="232"/>
      <c r="P399" s="232" t="s">
        <v>225</v>
      </c>
      <c r="Q399" s="232"/>
      <c r="R399" s="232" t="s">
        <v>225</v>
      </c>
      <c r="S399" s="232"/>
      <c r="T399" s="232" t="s">
        <v>225</v>
      </c>
      <c r="U399" s="232"/>
      <c r="V399" s="232" t="s">
        <v>225</v>
      </c>
      <c r="W399" s="232"/>
      <c r="X399" s="232" t="s">
        <v>225</v>
      </c>
      <c r="Y399" s="232"/>
      <c r="Z399" s="232" t="s">
        <v>225</v>
      </c>
      <c r="AA399" s="232"/>
      <c r="AB399" s="232" t="s">
        <v>225</v>
      </c>
      <c r="AC399" s="232"/>
      <c r="AD399" s="232" t="s">
        <v>225</v>
      </c>
      <c r="AE399" s="232"/>
      <c r="AF399" s="232" t="s">
        <v>225</v>
      </c>
      <c r="AG399" s="232"/>
      <c r="AH399" s="232" t="s">
        <v>225</v>
      </c>
      <c r="AI399" s="232"/>
      <c r="AJ399" s="232" t="s">
        <v>225</v>
      </c>
      <c r="AK399" s="232"/>
      <c r="AL399" s="232" t="s">
        <v>225</v>
      </c>
      <c r="AM399" s="232"/>
      <c r="AN399" s="232" t="s">
        <v>225</v>
      </c>
      <c r="AO399" s="232"/>
      <c r="AP399" s="232"/>
      <c r="AQ399" s="232"/>
      <c r="AR399" s="232"/>
      <c r="AS399" s="232"/>
      <c r="AT399" s="232"/>
      <c r="AU399" s="232"/>
      <c r="AV399" s="232"/>
      <c r="AW399" s="248" t="s">
        <v>1036</v>
      </c>
    </row>
    <row r="400" spans="1:49" x14ac:dyDescent="0.25">
      <c r="A400" s="233" t="s">
        <v>364</v>
      </c>
      <c r="B400">
        <v>5</v>
      </c>
      <c r="C400" s="9">
        <v>23</v>
      </c>
      <c r="E400" s="9">
        <f t="shared" si="40"/>
        <v>1</v>
      </c>
      <c r="F400" s="9">
        <f t="shared" si="12"/>
        <v>17</v>
      </c>
      <c r="H400" s="246"/>
      <c r="I400" s="246"/>
      <c r="J400" s="232" t="s">
        <v>225</v>
      </c>
      <c r="L400" s="232" t="s">
        <v>225</v>
      </c>
      <c r="N400" s="232" t="s">
        <v>225</v>
      </c>
      <c r="P400" s="232" t="s">
        <v>225</v>
      </c>
      <c r="R400" s="232" t="s">
        <v>225</v>
      </c>
      <c r="T400" s="232" t="s">
        <v>225</v>
      </c>
      <c r="V400" s="232" t="s">
        <v>225</v>
      </c>
      <c r="X400" s="232" t="s">
        <v>225</v>
      </c>
      <c r="Z400" s="232" t="s">
        <v>225</v>
      </c>
      <c r="AB400" s="232" t="s">
        <v>225</v>
      </c>
      <c r="AD400" s="232" t="s">
        <v>225</v>
      </c>
      <c r="AF400" s="232" t="s">
        <v>225</v>
      </c>
      <c r="AH400" s="232" t="s">
        <v>225</v>
      </c>
      <c r="AJ400" s="232" t="s">
        <v>225</v>
      </c>
      <c r="AL400" s="232" t="s">
        <v>225</v>
      </c>
      <c r="AN400" s="232" t="s">
        <v>225</v>
      </c>
      <c r="AP400" s="232" t="s">
        <v>225</v>
      </c>
      <c r="AR400" s="232" t="s">
        <v>225</v>
      </c>
      <c r="AW400" s="248" t="s">
        <v>1036</v>
      </c>
    </row>
    <row r="401" spans="1:49" s="9" customFormat="1" x14ac:dyDescent="0.25">
      <c r="A401" s="233" t="s">
        <v>857</v>
      </c>
      <c r="B401" s="9">
        <v>5</v>
      </c>
      <c r="C401" s="9">
        <v>23</v>
      </c>
      <c r="D401" s="9">
        <v>6</v>
      </c>
      <c r="E401" s="9">
        <f t="shared" si="40"/>
        <v>1</v>
      </c>
      <c r="F401" s="9">
        <f t="shared" si="12"/>
        <v>17</v>
      </c>
      <c r="G401" s="263"/>
      <c r="H401" s="246"/>
      <c r="I401" s="246"/>
      <c r="J401" s="232" t="s">
        <v>225</v>
      </c>
      <c r="K401" s="232"/>
      <c r="L401" s="232"/>
      <c r="M401" s="232"/>
      <c r="N401" s="232" t="s">
        <v>225</v>
      </c>
      <c r="O401" s="232"/>
      <c r="P401" s="232" t="s">
        <v>225</v>
      </c>
      <c r="Q401" s="232"/>
      <c r="R401" s="232" t="s">
        <v>225</v>
      </c>
      <c r="S401" s="232"/>
      <c r="T401" s="232" t="s">
        <v>225</v>
      </c>
      <c r="U401" s="232"/>
      <c r="V401" s="232" t="s">
        <v>225</v>
      </c>
      <c r="W401" s="232"/>
      <c r="X401" s="232" t="s">
        <v>225</v>
      </c>
      <c r="Y401" s="232"/>
      <c r="Z401" s="232" t="s">
        <v>225</v>
      </c>
      <c r="AA401" s="232"/>
      <c r="AB401" s="232" t="s">
        <v>225</v>
      </c>
      <c r="AC401" s="232"/>
      <c r="AD401" s="232" t="s">
        <v>225</v>
      </c>
      <c r="AE401" s="232"/>
      <c r="AF401" s="232" t="s">
        <v>225</v>
      </c>
      <c r="AG401" s="232"/>
      <c r="AH401" s="232" t="s">
        <v>225</v>
      </c>
      <c r="AI401" s="232"/>
      <c r="AJ401" s="232" t="s">
        <v>225</v>
      </c>
      <c r="AK401" s="232"/>
      <c r="AL401" s="232" t="s">
        <v>225</v>
      </c>
      <c r="AM401" s="232"/>
      <c r="AN401" s="232" t="s">
        <v>225</v>
      </c>
      <c r="AO401" s="232"/>
      <c r="AP401" s="232" t="s">
        <v>225</v>
      </c>
      <c r="AQ401" s="232"/>
      <c r="AR401" s="232" t="s">
        <v>225</v>
      </c>
      <c r="AS401" s="232"/>
      <c r="AT401" s="232"/>
      <c r="AU401" s="232"/>
      <c r="AV401" s="232"/>
      <c r="AW401" s="248" t="s">
        <v>1036</v>
      </c>
    </row>
    <row r="402" spans="1:49" s="9" customFormat="1" x14ac:dyDescent="0.25">
      <c r="A402" s="233" t="s">
        <v>858</v>
      </c>
      <c r="B402" s="9">
        <v>5</v>
      </c>
      <c r="C402" s="9">
        <v>23</v>
      </c>
      <c r="D402" s="9">
        <v>7</v>
      </c>
      <c r="E402" s="9">
        <f t="shared" si="40"/>
        <v>1</v>
      </c>
      <c r="F402" s="9">
        <f t="shared" si="12"/>
        <v>17</v>
      </c>
      <c r="G402" s="263"/>
      <c r="H402" s="246"/>
      <c r="I402" s="246"/>
      <c r="J402" s="232" t="s">
        <v>225</v>
      </c>
      <c r="K402" s="232"/>
      <c r="L402" s="232" t="s">
        <v>225</v>
      </c>
      <c r="M402" s="232"/>
      <c r="N402" s="232"/>
      <c r="O402" s="232"/>
      <c r="P402" s="232" t="s">
        <v>225</v>
      </c>
      <c r="Q402" s="232"/>
      <c r="R402" s="232" t="s">
        <v>225</v>
      </c>
      <c r="S402" s="232"/>
      <c r="T402" s="232" t="s">
        <v>225</v>
      </c>
      <c r="U402" s="232"/>
      <c r="V402" s="232" t="s">
        <v>225</v>
      </c>
      <c r="W402" s="232"/>
      <c r="X402" s="232" t="s">
        <v>225</v>
      </c>
      <c r="Y402" s="232"/>
      <c r="Z402" s="232" t="s">
        <v>225</v>
      </c>
      <c r="AA402" s="232"/>
      <c r="AB402" s="232" t="s">
        <v>225</v>
      </c>
      <c r="AC402" s="232"/>
      <c r="AD402" s="232" t="s">
        <v>225</v>
      </c>
      <c r="AE402" s="232"/>
      <c r="AF402" s="232" t="s">
        <v>225</v>
      </c>
      <c r="AG402" s="232"/>
      <c r="AH402" s="232" t="s">
        <v>225</v>
      </c>
      <c r="AI402" s="232"/>
      <c r="AJ402" s="232" t="s">
        <v>225</v>
      </c>
      <c r="AK402" s="232"/>
      <c r="AL402" s="232" t="s">
        <v>225</v>
      </c>
      <c r="AM402" s="232"/>
      <c r="AN402" s="232" t="s">
        <v>225</v>
      </c>
      <c r="AO402" s="232"/>
      <c r="AP402" s="232" t="s">
        <v>225</v>
      </c>
      <c r="AQ402" s="232"/>
      <c r="AR402" s="232" t="s">
        <v>225</v>
      </c>
      <c r="AS402" s="232"/>
      <c r="AT402" s="232"/>
      <c r="AU402" s="232"/>
      <c r="AV402" s="232"/>
      <c r="AW402" s="248" t="s">
        <v>1036</v>
      </c>
    </row>
    <row r="403" spans="1:49" s="9" customFormat="1" x14ac:dyDescent="0.25">
      <c r="A403" s="233" t="s">
        <v>859</v>
      </c>
      <c r="B403" s="9">
        <v>5</v>
      </c>
      <c r="C403" s="9">
        <v>23</v>
      </c>
      <c r="D403" s="9">
        <v>8</v>
      </c>
      <c r="E403" s="9">
        <f t="shared" si="40"/>
        <v>1</v>
      </c>
      <c r="F403" s="9">
        <f t="shared" ref="F403:F417" si="42">C403-B403-E403</f>
        <v>17</v>
      </c>
      <c r="G403" s="263"/>
      <c r="H403" s="246"/>
      <c r="I403" s="246"/>
      <c r="J403" s="232" t="s">
        <v>225</v>
      </c>
      <c r="K403" s="232"/>
      <c r="L403" s="232" t="s">
        <v>225</v>
      </c>
      <c r="M403" s="232"/>
      <c r="N403" s="232" t="s">
        <v>225</v>
      </c>
      <c r="O403" s="232"/>
      <c r="P403" s="232"/>
      <c r="Q403" s="232"/>
      <c r="R403" s="232" t="s">
        <v>225</v>
      </c>
      <c r="S403" s="232"/>
      <c r="T403" s="232" t="s">
        <v>225</v>
      </c>
      <c r="U403" s="232"/>
      <c r="V403" s="232" t="s">
        <v>225</v>
      </c>
      <c r="W403" s="232"/>
      <c r="X403" s="232" t="s">
        <v>225</v>
      </c>
      <c r="Y403" s="232"/>
      <c r="Z403" s="232" t="s">
        <v>225</v>
      </c>
      <c r="AA403" s="232"/>
      <c r="AB403" s="232" t="s">
        <v>225</v>
      </c>
      <c r="AC403" s="232"/>
      <c r="AD403" s="232" t="s">
        <v>225</v>
      </c>
      <c r="AE403" s="232"/>
      <c r="AF403" s="232" t="s">
        <v>225</v>
      </c>
      <c r="AG403" s="232"/>
      <c r="AH403" s="232" t="s">
        <v>225</v>
      </c>
      <c r="AI403" s="232"/>
      <c r="AJ403" s="232" t="s">
        <v>225</v>
      </c>
      <c r="AK403" s="232"/>
      <c r="AL403" s="232" t="s">
        <v>225</v>
      </c>
      <c r="AM403" s="232"/>
      <c r="AN403" s="232" t="s">
        <v>225</v>
      </c>
      <c r="AO403" s="232"/>
      <c r="AP403" s="232" t="s">
        <v>225</v>
      </c>
      <c r="AQ403" s="232"/>
      <c r="AR403" s="232" t="s">
        <v>225</v>
      </c>
      <c r="AS403" s="232"/>
      <c r="AT403" s="232"/>
      <c r="AU403" s="232"/>
      <c r="AV403" s="232"/>
      <c r="AW403" s="248" t="s">
        <v>1036</v>
      </c>
    </row>
    <row r="404" spans="1:49" s="9" customFormat="1" x14ac:dyDescent="0.25">
      <c r="A404" s="233" t="s">
        <v>860</v>
      </c>
      <c r="B404" s="9">
        <v>5</v>
      </c>
      <c r="C404" s="9">
        <v>23</v>
      </c>
      <c r="D404" s="9">
        <v>9</v>
      </c>
      <c r="E404" s="9">
        <f t="shared" si="40"/>
        <v>1</v>
      </c>
      <c r="F404" s="9">
        <f t="shared" si="42"/>
        <v>17</v>
      </c>
      <c r="G404" s="263"/>
      <c r="H404" s="246"/>
      <c r="I404" s="246"/>
      <c r="J404" s="232" t="s">
        <v>225</v>
      </c>
      <c r="K404" s="232"/>
      <c r="L404" s="232" t="s">
        <v>225</v>
      </c>
      <c r="M404" s="232"/>
      <c r="N404" s="232" t="s">
        <v>225</v>
      </c>
      <c r="O404" s="232"/>
      <c r="P404" s="232" t="s">
        <v>225</v>
      </c>
      <c r="Q404" s="232"/>
      <c r="R404" s="232"/>
      <c r="S404" s="232"/>
      <c r="T404" s="232" t="s">
        <v>225</v>
      </c>
      <c r="U404" s="232"/>
      <c r="V404" s="232" t="s">
        <v>225</v>
      </c>
      <c r="W404" s="232"/>
      <c r="X404" s="232" t="s">
        <v>225</v>
      </c>
      <c r="Y404" s="232"/>
      <c r="Z404" s="232" t="s">
        <v>225</v>
      </c>
      <c r="AA404" s="232"/>
      <c r="AB404" s="232" t="s">
        <v>225</v>
      </c>
      <c r="AC404" s="232"/>
      <c r="AD404" s="232" t="s">
        <v>225</v>
      </c>
      <c r="AE404" s="232"/>
      <c r="AF404" s="232" t="s">
        <v>225</v>
      </c>
      <c r="AG404" s="232"/>
      <c r="AH404" s="232" t="s">
        <v>225</v>
      </c>
      <c r="AI404" s="232"/>
      <c r="AJ404" s="232" t="s">
        <v>225</v>
      </c>
      <c r="AK404" s="232"/>
      <c r="AL404" s="232" t="s">
        <v>225</v>
      </c>
      <c r="AM404" s="232"/>
      <c r="AN404" s="232" t="s">
        <v>225</v>
      </c>
      <c r="AO404" s="232"/>
      <c r="AP404" s="232" t="s">
        <v>225</v>
      </c>
      <c r="AQ404" s="232"/>
      <c r="AR404" s="232" t="s">
        <v>225</v>
      </c>
      <c r="AS404" s="232"/>
      <c r="AT404" s="232"/>
      <c r="AU404" s="232"/>
      <c r="AV404" s="232"/>
      <c r="AW404" s="248" t="s">
        <v>1036</v>
      </c>
    </row>
    <row r="405" spans="1:49" s="9" customFormat="1" x14ac:dyDescent="0.25">
      <c r="A405" s="233" t="s">
        <v>861</v>
      </c>
      <c r="B405" s="9">
        <v>5</v>
      </c>
      <c r="C405" s="9">
        <v>23</v>
      </c>
      <c r="D405" s="9">
        <v>10</v>
      </c>
      <c r="E405" s="9">
        <f t="shared" si="40"/>
        <v>1</v>
      </c>
      <c r="F405" s="9">
        <f t="shared" si="42"/>
        <v>17</v>
      </c>
      <c r="G405" s="263"/>
      <c r="H405" s="246"/>
      <c r="I405" s="246"/>
      <c r="J405" s="232" t="s">
        <v>225</v>
      </c>
      <c r="K405" s="232"/>
      <c r="L405" s="232" t="s">
        <v>225</v>
      </c>
      <c r="M405" s="232"/>
      <c r="N405" s="232" t="s">
        <v>225</v>
      </c>
      <c r="O405" s="232"/>
      <c r="P405" s="232" t="s">
        <v>225</v>
      </c>
      <c r="Q405" s="232"/>
      <c r="R405" s="232" t="s">
        <v>225</v>
      </c>
      <c r="S405" s="232"/>
      <c r="T405" s="232"/>
      <c r="U405" s="232"/>
      <c r="V405" s="232" t="s">
        <v>225</v>
      </c>
      <c r="W405" s="232"/>
      <c r="X405" s="232" t="s">
        <v>225</v>
      </c>
      <c r="Y405" s="232"/>
      <c r="Z405" s="232" t="s">
        <v>225</v>
      </c>
      <c r="AA405" s="232"/>
      <c r="AB405" s="232" t="s">
        <v>225</v>
      </c>
      <c r="AC405" s="232"/>
      <c r="AD405" s="232" t="s">
        <v>225</v>
      </c>
      <c r="AE405" s="232"/>
      <c r="AF405" s="232" t="s">
        <v>225</v>
      </c>
      <c r="AG405" s="232"/>
      <c r="AH405" s="232" t="s">
        <v>225</v>
      </c>
      <c r="AI405" s="232"/>
      <c r="AJ405" s="232" t="s">
        <v>225</v>
      </c>
      <c r="AK405" s="232"/>
      <c r="AL405" s="232" t="s">
        <v>225</v>
      </c>
      <c r="AM405" s="232"/>
      <c r="AN405" s="232" t="s">
        <v>225</v>
      </c>
      <c r="AO405" s="232"/>
      <c r="AP405" s="232" t="s">
        <v>225</v>
      </c>
      <c r="AQ405" s="232"/>
      <c r="AR405" s="232" t="s">
        <v>225</v>
      </c>
      <c r="AS405" s="232"/>
      <c r="AT405" s="232"/>
      <c r="AU405" s="232"/>
      <c r="AV405" s="232"/>
      <c r="AW405" s="248" t="s">
        <v>1036</v>
      </c>
    </row>
    <row r="406" spans="1:49" s="9" customFormat="1" x14ac:dyDescent="0.25">
      <c r="A406" s="233" t="s">
        <v>862</v>
      </c>
      <c r="B406" s="9">
        <v>5</v>
      </c>
      <c r="C406" s="9">
        <v>23</v>
      </c>
      <c r="D406" s="9">
        <v>11</v>
      </c>
      <c r="E406" s="9">
        <f t="shared" si="40"/>
        <v>1</v>
      </c>
      <c r="F406" s="9">
        <f t="shared" si="42"/>
        <v>17</v>
      </c>
      <c r="G406" s="263"/>
      <c r="H406" s="246"/>
      <c r="I406" s="246"/>
      <c r="J406" s="232" t="s">
        <v>225</v>
      </c>
      <c r="K406" s="232"/>
      <c r="L406" s="232" t="s">
        <v>225</v>
      </c>
      <c r="M406" s="232"/>
      <c r="N406" s="232" t="s">
        <v>225</v>
      </c>
      <c r="O406" s="232"/>
      <c r="P406" s="232" t="s">
        <v>225</v>
      </c>
      <c r="Q406" s="232"/>
      <c r="R406" s="232" t="s">
        <v>225</v>
      </c>
      <c r="S406" s="232"/>
      <c r="T406" s="232" t="s">
        <v>225</v>
      </c>
      <c r="U406" s="232"/>
      <c r="V406" s="232"/>
      <c r="W406" s="232"/>
      <c r="X406" s="232" t="s">
        <v>225</v>
      </c>
      <c r="Y406" s="232"/>
      <c r="Z406" s="232" t="s">
        <v>225</v>
      </c>
      <c r="AA406" s="232"/>
      <c r="AB406" s="232" t="s">
        <v>225</v>
      </c>
      <c r="AC406" s="232"/>
      <c r="AD406" s="232" t="s">
        <v>225</v>
      </c>
      <c r="AE406" s="232"/>
      <c r="AF406" s="232" t="s">
        <v>225</v>
      </c>
      <c r="AG406" s="232"/>
      <c r="AH406" s="232" t="s">
        <v>225</v>
      </c>
      <c r="AI406" s="232"/>
      <c r="AJ406" s="232" t="s">
        <v>225</v>
      </c>
      <c r="AK406" s="232"/>
      <c r="AL406" s="232" t="s">
        <v>225</v>
      </c>
      <c r="AM406" s="232"/>
      <c r="AN406" s="232" t="s">
        <v>225</v>
      </c>
      <c r="AO406" s="232"/>
      <c r="AP406" s="232" t="s">
        <v>225</v>
      </c>
      <c r="AQ406" s="232"/>
      <c r="AR406" s="232" t="s">
        <v>225</v>
      </c>
      <c r="AS406" s="232"/>
      <c r="AT406" s="232"/>
      <c r="AU406" s="232"/>
      <c r="AV406" s="232"/>
      <c r="AW406" s="248" t="s">
        <v>1036</v>
      </c>
    </row>
    <row r="407" spans="1:49" s="9" customFormat="1" x14ac:dyDescent="0.25">
      <c r="A407" s="233" t="s">
        <v>863</v>
      </c>
      <c r="B407" s="9">
        <v>5</v>
      </c>
      <c r="C407" s="9">
        <v>23</v>
      </c>
      <c r="D407" s="9">
        <v>12</v>
      </c>
      <c r="E407" s="9">
        <f t="shared" si="40"/>
        <v>1</v>
      </c>
      <c r="F407" s="9">
        <f t="shared" si="42"/>
        <v>17</v>
      </c>
      <c r="G407" s="263"/>
      <c r="H407" s="246"/>
      <c r="I407" s="246"/>
      <c r="J407" s="232" t="s">
        <v>225</v>
      </c>
      <c r="K407" s="232"/>
      <c r="L407" s="232" t="s">
        <v>225</v>
      </c>
      <c r="M407" s="232"/>
      <c r="N407" s="232" t="s">
        <v>225</v>
      </c>
      <c r="O407" s="232"/>
      <c r="P407" s="232" t="s">
        <v>225</v>
      </c>
      <c r="Q407" s="232"/>
      <c r="R407" s="232" t="s">
        <v>225</v>
      </c>
      <c r="S407" s="232"/>
      <c r="T407" s="232" t="s">
        <v>225</v>
      </c>
      <c r="U407" s="232"/>
      <c r="V407" s="232" t="s">
        <v>225</v>
      </c>
      <c r="W407" s="232"/>
      <c r="X407" s="232"/>
      <c r="Y407" s="232"/>
      <c r="Z407" s="232" t="s">
        <v>225</v>
      </c>
      <c r="AA407" s="232"/>
      <c r="AB407" s="232" t="s">
        <v>225</v>
      </c>
      <c r="AC407" s="232"/>
      <c r="AD407" s="232" t="s">
        <v>225</v>
      </c>
      <c r="AE407" s="232"/>
      <c r="AF407" s="232" t="s">
        <v>225</v>
      </c>
      <c r="AG407" s="232"/>
      <c r="AH407" s="232" t="s">
        <v>225</v>
      </c>
      <c r="AI407" s="232"/>
      <c r="AJ407" s="232" t="s">
        <v>225</v>
      </c>
      <c r="AK407" s="232"/>
      <c r="AL407" s="232" t="s">
        <v>225</v>
      </c>
      <c r="AM407" s="232"/>
      <c r="AN407" s="232" t="s">
        <v>225</v>
      </c>
      <c r="AO407" s="232"/>
      <c r="AP407" s="232" t="s">
        <v>225</v>
      </c>
      <c r="AQ407" s="232"/>
      <c r="AR407" s="232" t="s">
        <v>225</v>
      </c>
      <c r="AS407" s="232"/>
      <c r="AT407" s="232"/>
      <c r="AU407" s="232"/>
      <c r="AV407" s="232"/>
      <c r="AW407" s="248" t="s">
        <v>1036</v>
      </c>
    </row>
    <row r="408" spans="1:49" s="9" customFormat="1" x14ac:dyDescent="0.25">
      <c r="A408" s="233" t="s">
        <v>864</v>
      </c>
      <c r="B408" s="9">
        <v>5</v>
      </c>
      <c r="C408" s="9">
        <v>23</v>
      </c>
      <c r="D408" s="9">
        <v>13</v>
      </c>
      <c r="E408" s="9">
        <f t="shared" si="40"/>
        <v>1</v>
      </c>
      <c r="F408" s="9">
        <f t="shared" si="42"/>
        <v>17</v>
      </c>
      <c r="G408" s="263"/>
      <c r="H408" s="246"/>
      <c r="I408" s="246"/>
      <c r="J408" s="232" t="s">
        <v>225</v>
      </c>
      <c r="K408" s="232"/>
      <c r="L408" s="232" t="s">
        <v>225</v>
      </c>
      <c r="M408" s="232"/>
      <c r="N408" s="232" t="s">
        <v>225</v>
      </c>
      <c r="O408" s="232"/>
      <c r="P408" s="232" t="s">
        <v>225</v>
      </c>
      <c r="Q408" s="232"/>
      <c r="R408" s="232" t="s">
        <v>225</v>
      </c>
      <c r="S408" s="232"/>
      <c r="T408" s="232" t="s">
        <v>225</v>
      </c>
      <c r="U408" s="232"/>
      <c r="V408" s="232" t="s">
        <v>225</v>
      </c>
      <c r="W408" s="232"/>
      <c r="X408" s="232" t="s">
        <v>225</v>
      </c>
      <c r="Y408" s="232"/>
      <c r="Z408" s="232"/>
      <c r="AA408" s="232"/>
      <c r="AB408" s="232" t="s">
        <v>225</v>
      </c>
      <c r="AC408" s="232"/>
      <c r="AD408" s="232" t="s">
        <v>225</v>
      </c>
      <c r="AE408" s="232"/>
      <c r="AF408" s="232" t="s">
        <v>225</v>
      </c>
      <c r="AG408" s="232"/>
      <c r="AH408" s="232" t="s">
        <v>225</v>
      </c>
      <c r="AI408" s="232"/>
      <c r="AJ408" s="232" t="s">
        <v>225</v>
      </c>
      <c r="AK408" s="232"/>
      <c r="AL408" s="232" t="s">
        <v>225</v>
      </c>
      <c r="AM408" s="232"/>
      <c r="AN408" s="232" t="s">
        <v>225</v>
      </c>
      <c r="AO408" s="232"/>
      <c r="AP408" s="232" t="s">
        <v>225</v>
      </c>
      <c r="AQ408" s="232"/>
      <c r="AR408" s="232" t="s">
        <v>225</v>
      </c>
      <c r="AS408" s="232"/>
      <c r="AT408" s="232"/>
      <c r="AU408" s="232"/>
      <c r="AV408" s="232"/>
      <c r="AW408" s="248" t="s">
        <v>1036</v>
      </c>
    </row>
    <row r="409" spans="1:49" s="9" customFormat="1" x14ac:dyDescent="0.25">
      <c r="A409" s="233" t="s">
        <v>865</v>
      </c>
      <c r="B409" s="9">
        <v>5</v>
      </c>
      <c r="C409" s="9">
        <v>23</v>
      </c>
      <c r="D409" s="9">
        <v>14</v>
      </c>
      <c r="E409" s="9">
        <f t="shared" si="40"/>
        <v>1</v>
      </c>
      <c r="F409" s="9">
        <f t="shared" si="42"/>
        <v>17</v>
      </c>
      <c r="G409" s="263"/>
      <c r="H409" s="246"/>
      <c r="I409" s="246"/>
      <c r="J409" s="232" t="s">
        <v>225</v>
      </c>
      <c r="K409" s="232"/>
      <c r="L409" s="232" t="s">
        <v>225</v>
      </c>
      <c r="M409" s="232"/>
      <c r="N409" s="232" t="s">
        <v>225</v>
      </c>
      <c r="O409" s="232"/>
      <c r="P409" s="232" t="s">
        <v>225</v>
      </c>
      <c r="Q409" s="232"/>
      <c r="R409" s="232" t="s">
        <v>225</v>
      </c>
      <c r="S409" s="232"/>
      <c r="T409" s="232" t="s">
        <v>225</v>
      </c>
      <c r="U409" s="232"/>
      <c r="V409" s="232" t="s">
        <v>225</v>
      </c>
      <c r="W409" s="232"/>
      <c r="X409" s="232" t="s">
        <v>225</v>
      </c>
      <c r="Y409" s="232"/>
      <c r="Z409" s="232" t="s">
        <v>225</v>
      </c>
      <c r="AA409" s="232"/>
      <c r="AB409" s="232"/>
      <c r="AC409" s="232"/>
      <c r="AD409" s="232" t="s">
        <v>225</v>
      </c>
      <c r="AE409" s="232"/>
      <c r="AF409" s="232" t="s">
        <v>225</v>
      </c>
      <c r="AG409" s="232"/>
      <c r="AH409" s="232" t="s">
        <v>225</v>
      </c>
      <c r="AI409" s="232"/>
      <c r="AJ409" s="232" t="s">
        <v>225</v>
      </c>
      <c r="AK409" s="232"/>
      <c r="AL409" s="232" t="s">
        <v>225</v>
      </c>
      <c r="AM409" s="232"/>
      <c r="AN409" s="232" t="s">
        <v>225</v>
      </c>
      <c r="AO409" s="232"/>
      <c r="AP409" s="232" t="s">
        <v>225</v>
      </c>
      <c r="AQ409" s="232"/>
      <c r="AR409" s="232" t="s">
        <v>225</v>
      </c>
      <c r="AS409" s="232"/>
      <c r="AT409" s="232"/>
      <c r="AU409" s="232"/>
      <c r="AV409" s="232"/>
      <c r="AW409" s="248" t="s">
        <v>1036</v>
      </c>
    </row>
    <row r="410" spans="1:49" s="9" customFormat="1" x14ac:dyDescent="0.25">
      <c r="A410" s="233" t="s">
        <v>866</v>
      </c>
      <c r="B410" s="9">
        <v>5</v>
      </c>
      <c r="C410" s="9">
        <v>23</v>
      </c>
      <c r="D410" s="9">
        <v>15</v>
      </c>
      <c r="E410" s="9">
        <f t="shared" si="40"/>
        <v>1</v>
      </c>
      <c r="F410" s="9">
        <f t="shared" si="42"/>
        <v>17</v>
      </c>
      <c r="G410" s="263"/>
      <c r="H410" s="246"/>
      <c r="I410" s="246"/>
      <c r="J410" s="232" t="s">
        <v>225</v>
      </c>
      <c r="K410" s="232"/>
      <c r="L410" s="232" t="s">
        <v>225</v>
      </c>
      <c r="M410" s="232"/>
      <c r="N410" s="232" t="s">
        <v>225</v>
      </c>
      <c r="O410" s="232"/>
      <c r="P410" s="232" t="s">
        <v>225</v>
      </c>
      <c r="Q410" s="232"/>
      <c r="R410" s="232" t="s">
        <v>225</v>
      </c>
      <c r="S410" s="232"/>
      <c r="T410" s="232" t="s">
        <v>225</v>
      </c>
      <c r="U410" s="232"/>
      <c r="V410" s="232" t="s">
        <v>225</v>
      </c>
      <c r="W410" s="232"/>
      <c r="X410" s="232" t="s">
        <v>225</v>
      </c>
      <c r="Y410" s="232"/>
      <c r="Z410" s="232" t="s">
        <v>225</v>
      </c>
      <c r="AA410" s="232"/>
      <c r="AB410" s="232" t="s">
        <v>225</v>
      </c>
      <c r="AC410" s="232"/>
      <c r="AD410" s="232"/>
      <c r="AE410" s="232"/>
      <c r="AF410" s="232" t="s">
        <v>225</v>
      </c>
      <c r="AG410" s="232"/>
      <c r="AH410" s="232" t="s">
        <v>225</v>
      </c>
      <c r="AI410" s="232"/>
      <c r="AJ410" s="232" t="s">
        <v>225</v>
      </c>
      <c r="AK410" s="232"/>
      <c r="AL410" s="232" t="s">
        <v>225</v>
      </c>
      <c r="AM410" s="232"/>
      <c r="AN410" s="232" t="s">
        <v>225</v>
      </c>
      <c r="AO410" s="232"/>
      <c r="AP410" s="232" t="s">
        <v>225</v>
      </c>
      <c r="AQ410" s="232"/>
      <c r="AR410" s="232" t="s">
        <v>225</v>
      </c>
      <c r="AS410" s="232"/>
      <c r="AT410" s="232"/>
      <c r="AU410" s="232"/>
      <c r="AV410" s="232"/>
      <c r="AW410" s="248" t="s">
        <v>1036</v>
      </c>
    </row>
    <row r="411" spans="1:49" s="9" customFormat="1" x14ac:dyDescent="0.25">
      <c r="A411" s="233" t="s">
        <v>867</v>
      </c>
      <c r="B411" s="9">
        <v>5</v>
      </c>
      <c r="C411" s="9">
        <v>23</v>
      </c>
      <c r="D411" s="9">
        <v>16</v>
      </c>
      <c r="E411" s="9">
        <f t="shared" si="40"/>
        <v>1</v>
      </c>
      <c r="F411" s="9">
        <f t="shared" si="42"/>
        <v>17</v>
      </c>
      <c r="G411" s="263"/>
      <c r="H411" s="246"/>
      <c r="I411" s="246"/>
      <c r="J411" s="232" t="s">
        <v>225</v>
      </c>
      <c r="K411" s="232"/>
      <c r="L411" s="232" t="s">
        <v>225</v>
      </c>
      <c r="M411" s="232"/>
      <c r="N411" s="232" t="s">
        <v>225</v>
      </c>
      <c r="O411" s="232"/>
      <c r="P411" s="232" t="s">
        <v>225</v>
      </c>
      <c r="Q411" s="232"/>
      <c r="R411" s="232" t="s">
        <v>225</v>
      </c>
      <c r="S411" s="232"/>
      <c r="T411" s="232" t="s">
        <v>225</v>
      </c>
      <c r="U411" s="232"/>
      <c r="V411" s="232" t="s">
        <v>225</v>
      </c>
      <c r="W411" s="232"/>
      <c r="X411" s="232" t="s">
        <v>225</v>
      </c>
      <c r="Y411" s="232"/>
      <c r="Z411" s="232" t="s">
        <v>225</v>
      </c>
      <c r="AA411" s="232"/>
      <c r="AB411" s="232" t="s">
        <v>225</v>
      </c>
      <c r="AC411" s="232"/>
      <c r="AD411" s="232" t="s">
        <v>225</v>
      </c>
      <c r="AE411" s="232"/>
      <c r="AF411" s="232"/>
      <c r="AG411" s="232"/>
      <c r="AH411" s="232" t="s">
        <v>225</v>
      </c>
      <c r="AI411" s="232"/>
      <c r="AJ411" s="232" t="s">
        <v>225</v>
      </c>
      <c r="AK411" s="232"/>
      <c r="AL411" s="232" t="s">
        <v>225</v>
      </c>
      <c r="AM411" s="232"/>
      <c r="AN411" s="232" t="s">
        <v>225</v>
      </c>
      <c r="AO411" s="232"/>
      <c r="AP411" s="232" t="s">
        <v>225</v>
      </c>
      <c r="AQ411" s="232"/>
      <c r="AR411" s="232" t="s">
        <v>225</v>
      </c>
      <c r="AS411" s="232"/>
      <c r="AT411" s="232"/>
      <c r="AU411" s="232"/>
      <c r="AV411" s="232"/>
      <c r="AW411" s="248" t="s">
        <v>1036</v>
      </c>
    </row>
    <row r="412" spans="1:49" s="9" customFormat="1" x14ac:dyDescent="0.25">
      <c r="A412" s="233" t="s">
        <v>868</v>
      </c>
      <c r="B412" s="9">
        <v>5</v>
      </c>
      <c r="C412" s="9">
        <v>23</v>
      </c>
      <c r="D412" s="9">
        <v>17</v>
      </c>
      <c r="E412" s="9">
        <f t="shared" si="40"/>
        <v>1</v>
      </c>
      <c r="F412" s="9">
        <f t="shared" si="42"/>
        <v>17</v>
      </c>
      <c r="G412" s="263"/>
      <c r="H412" s="246"/>
      <c r="I412" s="246"/>
      <c r="J412" s="232" t="s">
        <v>225</v>
      </c>
      <c r="K412" s="232"/>
      <c r="L412" s="232" t="s">
        <v>225</v>
      </c>
      <c r="M412" s="232"/>
      <c r="N412" s="232" t="s">
        <v>225</v>
      </c>
      <c r="O412" s="232"/>
      <c r="P412" s="232" t="s">
        <v>225</v>
      </c>
      <c r="Q412" s="232"/>
      <c r="R412" s="232" t="s">
        <v>225</v>
      </c>
      <c r="S412" s="232"/>
      <c r="T412" s="232" t="s">
        <v>225</v>
      </c>
      <c r="U412" s="232"/>
      <c r="V412" s="232" t="s">
        <v>225</v>
      </c>
      <c r="W412" s="232"/>
      <c r="X412" s="232" t="s">
        <v>225</v>
      </c>
      <c r="Y412" s="232"/>
      <c r="Z412" s="232" t="s">
        <v>225</v>
      </c>
      <c r="AA412" s="232"/>
      <c r="AB412" s="232" t="s">
        <v>225</v>
      </c>
      <c r="AC412" s="232"/>
      <c r="AD412" s="232" t="s">
        <v>225</v>
      </c>
      <c r="AE412" s="232"/>
      <c r="AF412" s="232" t="s">
        <v>225</v>
      </c>
      <c r="AG412" s="232"/>
      <c r="AH412" s="232"/>
      <c r="AI412" s="232"/>
      <c r="AJ412" s="232" t="s">
        <v>225</v>
      </c>
      <c r="AK412" s="232"/>
      <c r="AL412" s="232" t="s">
        <v>225</v>
      </c>
      <c r="AM412" s="232"/>
      <c r="AN412" s="232" t="s">
        <v>225</v>
      </c>
      <c r="AO412" s="232"/>
      <c r="AP412" s="232" t="s">
        <v>225</v>
      </c>
      <c r="AQ412" s="232"/>
      <c r="AR412" s="232" t="s">
        <v>225</v>
      </c>
      <c r="AS412" s="232"/>
      <c r="AT412" s="232"/>
      <c r="AU412" s="232"/>
      <c r="AV412" s="232"/>
      <c r="AW412" s="248" t="s">
        <v>1036</v>
      </c>
    </row>
    <row r="413" spans="1:49" s="9" customFormat="1" x14ac:dyDescent="0.25">
      <c r="A413" s="233" t="s">
        <v>869</v>
      </c>
      <c r="B413" s="9">
        <v>5</v>
      </c>
      <c r="C413" s="9">
        <v>23</v>
      </c>
      <c r="D413" s="9">
        <v>18</v>
      </c>
      <c r="E413" s="9">
        <f t="shared" si="40"/>
        <v>1</v>
      </c>
      <c r="F413" s="9">
        <f t="shared" si="42"/>
        <v>17</v>
      </c>
      <c r="G413" s="263"/>
      <c r="H413" s="246"/>
      <c r="I413" s="246"/>
      <c r="J413" s="232" t="s">
        <v>225</v>
      </c>
      <c r="K413" s="232"/>
      <c r="L413" s="232" t="s">
        <v>225</v>
      </c>
      <c r="M413" s="232"/>
      <c r="N413" s="232" t="s">
        <v>225</v>
      </c>
      <c r="O413" s="232"/>
      <c r="P413" s="232" t="s">
        <v>225</v>
      </c>
      <c r="Q413" s="232"/>
      <c r="R413" s="232" t="s">
        <v>225</v>
      </c>
      <c r="S413" s="232"/>
      <c r="T413" s="232" t="s">
        <v>225</v>
      </c>
      <c r="U413" s="232"/>
      <c r="V413" s="232" t="s">
        <v>225</v>
      </c>
      <c r="W413" s="232"/>
      <c r="X413" s="232" t="s">
        <v>225</v>
      </c>
      <c r="Y413" s="232"/>
      <c r="Z413" s="232" t="s">
        <v>225</v>
      </c>
      <c r="AA413" s="232"/>
      <c r="AB413" s="232" t="s">
        <v>225</v>
      </c>
      <c r="AC413" s="232"/>
      <c r="AD413" s="232" t="s">
        <v>225</v>
      </c>
      <c r="AE413" s="232"/>
      <c r="AF413" s="232" t="s">
        <v>225</v>
      </c>
      <c r="AG413" s="232"/>
      <c r="AH413" s="232" t="s">
        <v>225</v>
      </c>
      <c r="AI413" s="232"/>
      <c r="AJ413" s="232"/>
      <c r="AK413" s="232"/>
      <c r="AL413" s="232" t="s">
        <v>225</v>
      </c>
      <c r="AM413" s="232"/>
      <c r="AN413" s="232" t="s">
        <v>225</v>
      </c>
      <c r="AO413" s="232"/>
      <c r="AP413" s="232" t="s">
        <v>225</v>
      </c>
      <c r="AQ413" s="232"/>
      <c r="AR413" s="232" t="s">
        <v>225</v>
      </c>
      <c r="AS413" s="232"/>
      <c r="AT413" s="232"/>
      <c r="AU413" s="232"/>
      <c r="AV413" s="232"/>
      <c r="AW413" s="248" t="s">
        <v>1036</v>
      </c>
    </row>
    <row r="414" spans="1:49" s="9" customFormat="1" x14ac:dyDescent="0.25">
      <c r="A414" s="233" t="s">
        <v>870</v>
      </c>
      <c r="B414" s="9">
        <v>5</v>
      </c>
      <c r="C414" s="9">
        <v>23</v>
      </c>
      <c r="D414" s="9">
        <v>19</v>
      </c>
      <c r="E414" s="9">
        <f t="shared" si="40"/>
        <v>1</v>
      </c>
      <c r="F414" s="9">
        <f t="shared" si="42"/>
        <v>17</v>
      </c>
      <c r="G414" s="263"/>
      <c r="H414" s="246"/>
      <c r="I414" s="246"/>
      <c r="J414" s="232" t="s">
        <v>225</v>
      </c>
      <c r="K414" s="232"/>
      <c r="L414" s="232" t="s">
        <v>225</v>
      </c>
      <c r="M414" s="232"/>
      <c r="N414" s="232" t="s">
        <v>225</v>
      </c>
      <c r="O414" s="232"/>
      <c r="P414" s="232" t="s">
        <v>225</v>
      </c>
      <c r="Q414" s="232"/>
      <c r="R414" s="232" t="s">
        <v>225</v>
      </c>
      <c r="S414" s="232"/>
      <c r="T414" s="232" t="s">
        <v>225</v>
      </c>
      <c r="U414" s="232"/>
      <c r="V414" s="232" t="s">
        <v>225</v>
      </c>
      <c r="W414" s="232"/>
      <c r="X414" s="232" t="s">
        <v>225</v>
      </c>
      <c r="Y414" s="232"/>
      <c r="Z414" s="232" t="s">
        <v>225</v>
      </c>
      <c r="AA414" s="232"/>
      <c r="AB414" s="232" t="s">
        <v>225</v>
      </c>
      <c r="AC414" s="232"/>
      <c r="AD414" s="232" t="s">
        <v>225</v>
      </c>
      <c r="AE414" s="232"/>
      <c r="AF414" s="232" t="s">
        <v>225</v>
      </c>
      <c r="AG414" s="232"/>
      <c r="AH414" s="232" t="s">
        <v>225</v>
      </c>
      <c r="AI414" s="232"/>
      <c r="AJ414" s="232" t="s">
        <v>225</v>
      </c>
      <c r="AK414" s="232"/>
      <c r="AL414" s="232"/>
      <c r="AM414" s="232"/>
      <c r="AN414" s="232" t="s">
        <v>225</v>
      </c>
      <c r="AO414" s="232"/>
      <c r="AP414" s="232" t="s">
        <v>225</v>
      </c>
      <c r="AQ414" s="232"/>
      <c r="AR414" s="232" t="s">
        <v>225</v>
      </c>
      <c r="AS414" s="232"/>
      <c r="AT414" s="232"/>
      <c r="AU414" s="232"/>
      <c r="AV414" s="232"/>
      <c r="AW414" s="248" t="s">
        <v>1036</v>
      </c>
    </row>
    <row r="415" spans="1:49" s="9" customFormat="1" x14ac:dyDescent="0.25">
      <c r="A415" s="233" t="s">
        <v>871</v>
      </c>
      <c r="B415" s="9">
        <v>5</v>
      </c>
      <c r="C415" s="9">
        <v>23</v>
      </c>
      <c r="D415" s="9">
        <v>20</v>
      </c>
      <c r="E415" s="9">
        <f t="shared" si="40"/>
        <v>1</v>
      </c>
      <c r="F415" s="9">
        <f t="shared" si="42"/>
        <v>17</v>
      </c>
      <c r="G415" s="263"/>
      <c r="H415" s="246"/>
      <c r="I415" s="246"/>
      <c r="J415" s="232" t="s">
        <v>225</v>
      </c>
      <c r="K415" s="232"/>
      <c r="L415" s="232" t="s">
        <v>225</v>
      </c>
      <c r="M415" s="232"/>
      <c r="N415" s="232" t="s">
        <v>225</v>
      </c>
      <c r="O415" s="232"/>
      <c r="P415" s="232" t="s">
        <v>225</v>
      </c>
      <c r="Q415" s="232"/>
      <c r="R415" s="232" t="s">
        <v>225</v>
      </c>
      <c r="S415" s="232"/>
      <c r="T415" s="232" t="s">
        <v>225</v>
      </c>
      <c r="U415" s="232"/>
      <c r="V415" s="232" t="s">
        <v>225</v>
      </c>
      <c r="W415" s="232"/>
      <c r="X415" s="232" t="s">
        <v>225</v>
      </c>
      <c r="Y415" s="232"/>
      <c r="Z415" s="232" t="s">
        <v>225</v>
      </c>
      <c r="AA415" s="232"/>
      <c r="AB415" s="232" t="s">
        <v>225</v>
      </c>
      <c r="AC415" s="232"/>
      <c r="AD415" s="232" t="s">
        <v>225</v>
      </c>
      <c r="AE415" s="232"/>
      <c r="AF415" s="232" t="s">
        <v>225</v>
      </c>
      <c r="AG415" s="232"/>
      <c r="AH415" s="232" t="s">
        <v>225</v>
      </c>
      <c r="AI415" s="232"/>
      <c r="AJ415" s="232" t="s">
        <v>225</v>
      </c>
      <c r="AK415" s="232"/>
      <c r="AL415" s="232" t="s">
        <v>225</v>
      </c>
      <c r="AM415" s="232"/>
      <c r="AN415" s="232"/>
      <c r="AO415" s="232"/>
      <c r="AP415" s="232" t="s">
        <v>225</v>
      </c>
      <c r="AQ415" s="232"/>
      <c r="AR415" s="232" t="s">
        <v>225</v>
      </c>
      <c r="AS415" s="232"/>
      <c r="AT415" s="232"/>
      <c r="AU415" s="232"/>
      <c r="AV415" s="232"/>
      <c r="AW415" s="248" t="s">
        <v>1036</v>
      </c>
    </row>
    <row r="416" spans="1:49" s="9" customFormat="1" x14ac:dyDescent="0.25">
      <c r="A416" s="233" t="s">
        <v>872</v>
      </c>
      <c r="B416" s="9">
        <v>5</v>
      </c>
      <c r="C416" s="9">
        <v>23</v>
      </c>
      <c r="D416" s="9">
        <v>21</v>
      </c>
      <c r="E416" s="9">
        <f t="shared" si="40"/>
        <v>1</v>
      </c>
      <c r="F416" s="9">
        <f t="shared" si="42"/>
        <v>17</v>
      </c>
      <c r="G416" s="263"/>
      <c r="H416" s="246"/>
      <c r="I416" s="246"/>
      <c r="J416" s="232" t="s">
        <v>225</v>
      </c>
      <c r="K416" s="232"/>
      <c r="L416" s="232" t="s">
        <v>225</v>
      </c>
      <c r="M416" s="232"/>
      <c r="N416" s="232" t="s">
        <v>225</v>
      </c>
      <c r="O416" s="232"/>
      <c r="P416" s="232" t="s">
        <v>225</v>
      </c>
      <c r="Q416" s="232"/>
      <c r="R416" s="232" t="s">
        <v>225</v>
      </c>
      <c r="S416" s="232"/>
      <c r="T416" s="232" t="s">
        <v>225</v>
      </c>
      <c r="U416" s="232"/>
      <c r="V416" s="232" t="s">
        <v>225</v>
      </c>
      <c r="W416" s="232"/>
      <c r="X416" s="232" t="s">
        <v>225</v>
      </c>
      <c r="Y416" s="232"/>
      <c r="Z416" s="232" t="s">
        <v>225</v>
      </c>
      <c r="AA416" s="232"/>
      <c r="AB416" s="232" t="s">
        <v>225</v>
      </c>
      <c r="AC416" s="232"/>
      <c r="AD416" s="232" t="s">
        <v>225</v>
      </c>
      <c r="AE416" s="232"/>
      <c r="AF416" s="232" t="s">
        <v>225</v>
      </c>
      <c r="AG416" s="232"/>
      <c r="AH416" s="232" t="s">
        <v>225</v>
      </c>
      <c r="AI416" s="232"/>
      <c r="AJ416" s="232" t="s">
        <v>225</v>
      </c>
      <c r="AK416" s="232"/>
      <c r="AL416" s="232" t="s">
        <v>225</v>
      </c>
      <c r="AM416" s="232"/>
      <c r="AN416" s="232" t="s">
        <v>225</v>
      </c>
      <c r="AO416" s="232"/>
      <c r="AP416" s="232"/>
      <c r="AQ416" s="232"/>
      <c r="AR416" s="232" t="s">
        <v>225</v>
      </c>
      <c r="AS416" s="232"/>
      <c r="AT416" s="232"/>
      <c r="AU416" s="232"/>
      <c r="AV416" s="232"/>
      <c r="AW416" s="248" t="s">
        <v>1036</v>
      </c>
    </row>
    <row r="417" spans="1:49" s="9" customFormat="1" x14ac:dyDescent="0.25">
      <c r="A417" s="233" t="s">
        <v>873</v>
      </c>
      <c r="B417" s="9">
        <v>5</v>
      </c>
      <c r="C417" s="9">
        <v>23</v>
      </c>
      <c r="D417" s="9">
        <v>22</v>
      </c>
      <c r="E417" s="9">
        <f t="shared" si="40"/>
        <v>1</v>
      </c>
      <c r="F417" s="9">
        <f t="shared" si="42"/>
        <v>17</v>
      </c>
      <c r="G417" s="263"/>
      <c r="H417" s="246"/>
      <c r="I417" s="246"/>
      <c r="J417" s="232" t="s">
        <v>225</v>
      </c>
      <c r="K417" s="232"/>
      <c r="L417" s="232" t="s">
        <v>225</v>
      </c>
      <c r="M417" s="232"/>
      <c r="N417" s="232" t="s">
        <v>225</v>
      </c>
      <c r="O417" s="232"/>
      <c r="P417" s="232" t="s">
        <v>225</v>
      </c>
      <c r="Q417" s="232"/>
      <c r="R417" s="232" t="s">
        <v>225</v>
      </c>
      <c r="S417" s="232"/>
      <c r="T417" s="232" t="s">
        <v>225</v>
      </c>
      <c r="U417" s="232"/>
      <c r="V417" s="232" t="s">
        <v>225</v>
      </c>
      <c r="W417" s="232"/>
      <c r="X417" s="232" t="s">
        <v>225</v>
      </c>
      <c r="Y417" s="232"/>
      <c r="Z417" s="232" t="s">
        <v>225</v>
      </c>
      <c r="AA417" s="232"/>
      <c r="AB417" s="232" t="s">
        <v>225</v>
      </c>
      <c r="AC417" s="232"/>
      <c r="AD417" s="232" t="s">
        <v>225</v>
      </c>
      <c r="AE417" s="232"/>
      <c r="AF417" s="232" t="s">
        <v>225</v>
      </c>
      <c r="AG417" s="232"/>
      <c r="AH417" s="232" t="s">
        <v>225</v>
      </c>
      <c r="AI417" s="232"/>
      <c r="AJ417" s="232" t="s">
        <v>225</v>
      </c>
      <c r="AK417" s="232"/>
      <c r="AL417" s="232" t="s">
        <v>225</v>
      </c>
      <c r="AM417" s="232"/>
      <c r="AN417" s="232" t="s">
        <v>225</v>
      </c>
      <c r="AO417" s="232"/>
      <c r="AP417" s="232" t="s">
        <v>225</v>
      </c>
      <c r="AQ417" s="232"/>
      <c r="AR417" s="232"/>
      <c r="AS417" s="232"/>
      <c r="AT417" s="232"/>
      <c r="AU417" s="232"/>
      <c r="AV417" s="232"/>
      <c r="AW417" s="248" t="s">
        <v>1036</v>
      </c>
    </row>
    <row r="418" spans="1:49" x14ac:dyDescent="0.25">
      <c r="A418" s="233" t="s">
        <v>365</v>
      </c>
      <c r="B418">
        <v>5</v>
      </c>
      <c r="C418" s="9">
        <v>24</v>
      </c>
      <c r="E418" s="9">
        <f t="shared" si="40"/>
        <v>1</v>
      </c>
      <c r="F418" s="9">
        <f t="shared" si="12"/>
        <v>18</v>
      </c>
      <c r="H418" s="246"/>
      <c r="I418" s="246"/>
      <c r="J418" s="232" t="s">
        <v>225</v>
      </c>
      <c r="L418" s="232" t="s">
        <v>225</v>
      </c>
      <c r="N418" s="232" t="s">
        <v>225</v>
      </c>
      <c r="P418" s="232" t="s">
        <v>225</v>
      </c>
      <c r="R418" s="232" t="s">
        <v>225</v>
      </c>
      <c r="T418" s="232" t="s">
        <v>225</v>
      </c>
      <c r="V418" s="232" t="s">
        <v>225</v>
      </c>
      <c r="X418" s="232" t="s">
        <v>225</v>
      </c>
      <c r="Z418" s="232" t="s">
        <v>225</v>
      </c>
      <c r="AB418" s="232" t="s">
        <v>225</v>
      </c>
      <c r="AD418" s="232" t="s">
        <v>225</v>
      </c>
      <c r="AF418" s="232" t="s">
        <v>225</v>
      </c>
      <c r="AH418" s="232" t="s">
        <v>225</v>
      </c>
      <c r="AJ418" s="232" t="s">
        <v>225</v>
      </c>
      <c r="AL418" s="232" t="s">
        <v>225</v>
      </c>
      <c r="AN418" s="232" t="s">
        <v>225</v>
      </c>
      <c r="AP418" s="232" t="s">
        <v>225</v>
      </c>
      <c r="AR418" s="232" t="s">
        <v>225</v>
      </c>
      <c r="AT418" s="232" t="s">
        <v>225</v>
      </c>
      <c r="AW418" s="248" t="s">
        <v>1036</v>
      </c>
    </row>
    <row r="419" spans="1:49" s="9" customFormat="1" x14ac:dyDescent="0.25">
      <c r="A419" s="233" t="s">
        <v>874</v>
      </c>
      <c r="B419" s="9">
        <v>5</v>
      </c>
      <c r="C419" s="9">
        <v>24</v>
      </c>
      <c r="D419" s="9">
        <v>6</v>
      </c>
      <c r="E419" s="9">
        <f t="shared" si="40"/>
        <v>1</v>
      </c>
      <c r="F419" s="9">
        <f t="shared" si="12"/>
        <v>18</v>
      </c>
      <c r="G419" s="263"/>
      <c r="H419" s="246"/>
      <c r="I419" s="246"/>
      <c r="J419" s="232" t="s">
        <v>225</v>
      </c>
      <c r="K419" s="232"/>
      <c r="L419" s="232"/>
      <c r="M419" s="232"/>
      <c r="N419" s="232" t="s">
        <v>225</v>
      </c>
      <c r="O419" s="232"/>
      <c r="P419" s="232" t="s">
        <v>225</v>
      </c>
      <c r="Q419" s="232"/>
      <c r="R419" s="232" t="s">
        <v>225</v>
      </c>
      <c r="S419" s="232"/>
      <c r="T419" s="232" t="s">
        <v>225</v>
      </c>
      <c r="U419" s="232"/>
      <c r="V419" s="232" t="s">
        <v>225</v>
      </c>
      <c r="W419" s="232"/>
      <c r="X419" s="232" t="s">
        <v>225</v>
      </c>
      <c r="Y419" s="232"/>
      <c r="Z419" s="232" t="s">
        <v>225</v>
      </c>
      <c r="AA419" s="232"/>
      <c r="AB419" s="232" t="s">
        <v>225</v>
      </c>
      <c r="AC419" s="232"/>
      <c r="AD419" s="232" t="s">
        <v>225</v>
      </c>
      <c r="AE419" s="232"/>
      <c r="AF419" s="232" t="s">
        <v>225</v>
      </c>
      <c r="AG419" s="232"/>
      <c r="AH419" s="232" t="s">
        <v>225</v>
      </c>
      <c r="AI419" s="232"/>
      <c r="AJ419" s="232" t="s">
        <v>225</v>
      </c>
      <c r="AK419" s="232"/>
      <c r="AL419" s="232" t="s">
        <v>225</v>
      </c>
      <c r="AM419" s="232"/>
      <c r="AN419" s="232" t="s">
        <v>225</v>
      </c>
      <c r="AO419" s="232"/>
      <c r="AP419" s="232" t="s">
        <v>225</v>
      </c>
      <c r="AQ419" s="232"/>
      <c r="AR419" s="232" t="s">
        <v>225</v>
      </c>
      <c r="AS419" s="232"/>
      <c r="AT419" s="232" t="s">
        <v>225</v>
      </c>
      <c r="AU419" s="232"/>
      <c r="AV419" s="232"/>
      <c r="AW419" s="248" t="s">
        <v>1036</v>
      </c>
    </row>
    <row r="420" spans="1:49" s="9" customFormat="1" x14ac:dyDescent="0.25">
      <c r="A420" s="233" t="s">
        <v>875</v>
      </c>
      <c r="B420" s="9">
        <v>5</v>
      </c>
      <c r="C420" s="9">
        <v>24</v>
      </c>
      <c r="D420" s="9">
        <v>7</v>
      </c>
      <c r="E420" s="9">
        <f t="shared" si="40"/>
        <v>1</v>
      </c>
      <c r="F420" s="9">
        <f t="shared" si="12"/>
        <v>18</v>
      </c>
      <c r="G420" s="263"/>
      <c r="H420" s="246"/>
      <c r="I420" s="246"/>
      <c r="J420" s="232" t="s">
        <v>225</v>
      </c>
      <c r="K420" s="232"/>
      <c r="L420" s="232" t="s">
        <v>225</v>
      </c>
      <c r="M420" s="232"/>
      <c r="N420" s="232"/>
      <c r="O420" s="232"/>
      <c r="P420" s="232" t="s">
        <v>225</v>
      </c>
      <c r="Q420" s="232"/>
      <c r="R420" s="232" t="s">
        <v>225</v>
      </c>
      <c r="S420" s="232"/>
      <c r="T420" s="232" t="s">
        <v>225</v>
      </c>
      <c r="U420" s="232"/>
      <c r="V420" s="232" t="s">
        <v>225</v>
      </c>
      <c r="W420" s="232"/>
      <c r="X420" s="232" t="s">
        <v>225</v>
      </c>
      <c r="Y420" s="232"/>
      <c r="Z420" s="232" t="s">
        <v>225</v>
      </c>
      <c r="AA420" s="232"/>
      <c r="AB420" s="232" t="s">
        <v>225</v>
      </c>
      <c r="AC420" s="232"/>
      <c r="AD420" s="232" t="s">
        <v>225</v>
      </c>
      <c r="AE420" s="232"/>
      <c r="AF420" s="232" t="s">
        <v>225</v>
      </c>
      <c r="AG420" s="232"/>
      <c r="AH420" s="232" t="s">
        <v>225</v>
      </c>
      <c r="AI420" s="232"/>
      <c r="AJ420" s="232" t="s">
        <v>225</v>
      </c>
      <c r="AK420" s="232"/>
      <c r="AL420" s="232" t="s">
        <v>225</v>
      </c>
      <c r="AM420" s="232"/>
      <c r="AN420" s="232" t="s">
        <v>225</v>
      </c>
      <c r="AO420" s="232"/>
      <c r="AP420" s="232" t="s">
        <v>225</v>
      </c>
      <c r="AQ420" s="232"/>
      <c r="AR420" s="232" t="s">
        <v>225</v>
      </c>
      <c r="AS420" s="232"/>
      <c r="AT420" s="232" t="s">
        <v>225</v>
      </c>
      <c r="AU420" s="232"/>
      <c r="AV420" s="232"/>
      <c r="AW420" s="248" t="s">
        <v>1036</v>
      </c>
    </row>
    <row r="421" spans="1:49" s="9" customFormat="1" x14ac:dyDescent="0.25">
      <c r="A421" s="233" t="s">
        <v>876</v>
      </c>
      <c r="B421" s="9">
        <v>5</v>
      </c>
      <c r="C421" s="9">
        <v>24</v>
      </c>
      <c r="D421" s="9">
        <v>8</v>
      </c>
      <c r="E421" s="9">
        <f t="shared" si="40"/>
        <v>1</v>
      </c>
      <c r="F421" s="9">
        <f t="shared" ref="F421:F436" si="43">C421-B421-E421</f>
        <v>18</v>
      </c>
      <c r="G421" s="263"/>
      <c r="H421" s="246"/>
      <c r="I421" s="246"/>
      <c r="J421" s="232" t="s">
        <v>225</v>
      </c>
      <c r="K421" s="232"/>
      <c r="L421" s="232" t="s">
        <v>225</v>
      </c>
      <c r="M421" s="232"/>
      <c r="N421" s="232" t="s">
        <v>225</v>
      </c>
      <c r="O421" s="232"/>
      <c r="P421" s="232"/>
      <c r="Q421" s="232"/>
      <c r="R421" s="232" t="s">
        <v>225</v>
      </c>
      <c r="S421" s="232"/>
      <c r="T421" s="232" t="s">
        <v>225</v>
      </c>
      <c r="U421" s="232"/>
      <c r="V421" s="232" t="s">
        <v>225</v>
      </c>
      <c r="W421" s="232"/>
      <c r="X421" s="232" t="s">
        <v>225</v>
      </c>
      <c r="Y421" s="232"/>
      <c r="Z421" s="232" t="s">
        <v>225</v>
      </c>
      <c r="AA421" s="232"/>
      <c r="AB421" s="232" t="s">
        <v>225</v>
      </c>
      <c r="AC421" s="232"/>
      <c r="AD421" s="232" t="s">
        <v>225</v>
      </c>
      <c r="AE421" s="232"/>
      <c r="AF421" s="232" t="s">
        <v>225</v>
      </c>
      <c r="AG421" s="232"/>
      <c r="AH421" s="232" t="s">
        <v>225</v>
      </c>
      <c r="AI421" s="232"/>
      <c r="AJ421" s="232" t="s">
        <v>225</v>
      </c>
      <c r="AK421" s="232"/>
      <c r="AL421" s="232" t="s">
        <v>225</v>
      </c>
      <c r="AM421" s="232"/>
      <c r="AN421" s="232" t="s">
        <v>225</v>
      </c>
      <c r="AO421" s="232"/>
      <c r="AP421" s="232" t="s">
        <v>225</v>
      </c>
      <c r="AQ421" s="232"/>
      <c r="AR421" s="232" t="s">
        <v>225</v>
      </c>
      <c r="AS421" s="232"/>
      <c r="AT421" s="232" t="s">
        <v>225</v>
      </c>
      <c r="AU421" s="232"/>
      <c r="AV421" s="232"/>
      <c r="AW421" s="248" t="s">
        <v>1036</v>
      </c>
    </row>
    <row r="422" spans="1:49" s="9" customFormat="1" x14ac:dyDescent="0.25">
      <c r="A422" s="233" t="s">
        <v>877</v>
      </c>
      <c r="B422" s="9">
        <v>5</v>
      </c>
      <c r="C422" s="9">
        <v>24</v>
      </c>
      <c r="D422" s="9">
        <v>9</v>
      </c>
      <c r="E422" s="9">
        <f t="shared" si="40"/>
        <v>1</v>
      </c>
      <c r="F422" s="9">
        <f t="shared" si="43"/>
        <v>18</v>
      </c>
      <c r="G422" s="263"/>
      <c r="H422" s="246"/>
      <c r="I422" s="246"/>
      <c r="J422" s="232" t="s">
        <v>225</v>
      </c>
      <c r="K422" s="232"/>
      <c r="L422" s="232" t="s">
        <v>225</v>
      </c>
      <c r="M422" s="232"/>
      <c r="N422" s="232" t="s">
        <v>225</v>
      </c>
      <c r="O422" s="232"/>
      <c r="P422" s="232" t="s">
        <v>225</v>
      </c>
      <c r="Q422" s="232"/>
      <c r="R422" s="232"/>
      <c r="S422" s="232"/>
      <c r="T422" s="232" t="s">
        <v>225</v>
      </c>
      <c r="U422" s="232"/>
      <c r="V422" s="232" t="s">
        <v>225</v>
      </c>
      <c r="W422" s="232"/>
      <c r="X422" s="232" t="s">
        <v>225</v>
      </c>
      <c r="Y422" s="232"/>
      <c r="Z422" s="232" t="s">
        <v>225</v>
      </c>
      <c r="AA422" s="232"/>
      <c r="AB422" s="232" t="s">
        <v>225</v>
      </c>
      <c r="AC422" s="232"/>
      <c r="AD422" s="232" t="s">
        <v>225</v>
      </c>
      <c r="AE422" s="232"/>
      <c r="AF422" s="232" t="s">
        <v>225</v>
      </c>
      <c r="AG422" s="232"/>
      <c r="AH422" s="232" t="s">
        <v>225</v>
      </c>
      <c r="AI422" s="232"/>
      <c r="AJ422" s="232" t="s">
        <v>225</v>
      </c>
      <c r="AK422" s="232"/>
      <c r="AL422" s="232" t="s">
        <v>225</v>
      </c>
      <c r="AM422" s="232"/>
      <c r="AN422" s="232" t="s">
        <v>225</v>
      </c>
      <c r="AO422" s="232"/>
      <c r="AP422" s="232" t="s">
        <v>225</v>
      </c>
      <c r="AQ422" s="232"/>
      <c r="AR422" s="232" t="s">
        <v>225</v>
      </c>
      <c r="AS422" s="232"/>
      <c r="AT422" s="232" t="s">
        <v>225</v>
      </c>
      <c r="AU422" s="232"/>
      <c r="AV422" s="232"/>
      <c r="AW422" s="248" t="s">
        <v>1036</v>
      </c>
    </row>
    <row r="423" spans="1:49" s="9" customFormat="1" x14ac:dyDescent="0.25">
      <c r="A423" s="233" t="s">
        <v>878</v>
      </c>
      <c r="B423" s="9">
        <v>5</v>
      </c>
      <c r="C423" s="9">
        <v>24</v>
      </c>
      <c r="D423" s="9">
        <v>10</v>
      </c>
      <c r="E423" s="9">
        <f t="shared" si="40"/>
        <v>1</v>
      </c>
      <c r="F423" s="9">
        <f t="shared" si="43"/>
        <v>18</v>
      </c>
      <c r="G423" s="263"/>
      <c r="H423" s="246"/>
      <c r="I423" s="246"/>
      <c r="J423" s="232" t="s">
        <v>225</v>
      </c>
      <c r="K423" s="232"/>
      <c r="L423" s="232" t="s">
        <v>225</v>
      </c>
      <c r="M423" s="232"/>
      <c r="N423" s="232" t="s">
        <v>225</v>
      </c>
      <c r="O423" s="232"/>
      <c r="P423" s="232" t="s">
        <v>225</v>
      </c>
      <c r="Q423" s="232"/>
      <c r="R423" s="232" t="s">
        <v>225</v>
      </c>
      <c r="S423" s="232"/>
      <c r="T423" s="232"/>
      <c r="U423" s="232"/>
      <c r="V423" s="232" t="s">
        <v>225</v>
      </c>
      <c r="W423" s="232"/>
      <c r="X423" s="232" t="s">
        <v>225</v>
      </c>
      <c r="Y423" s="232"/>
      <c r="Z423" s="232" t="s">
        <v>225</v>
      </c>
      <c r="AA423" s="232"/>
      <c r="AB423" s="232" t="s">
        <v>225</v>
      </c>
      <c r="AC423" s="232"/>
      <c r="AD423" s="232" t="s">
        <v>225</v>
      </c>
      <c r="AE423" s="232"/>
      <c r="AF423" s="232" t="s">
        <v>225</v>
      </c>
      <c r="AG423" s="232"/>
      <c r="AH423" s="232" t="s">
        <v>225</v>
      </c>
      <c r="AI423" s="232"/>
      <c r="AJ423" s="232" t="s">
        <v>225</v>
      </c>
      <c r="AK423" s="232"/>
      <c r="AL423" s="232" t="s">
        <v>225</v>
      </c>
      <c r="AM423" s="232"/>
      <c r="AN423" s="232" t="s">
        <v>225</v>
      </c>
      <c r="AO423" s="232"/>
      <c r="AP423" s="232" t="s">
        <v>225</v>
      </c>
      <c r="AQ423" s="232"/>
      <c r="AR423" s="232" t="s">
        <v>225</v>
      </c>
      <c r="AS423" s="232"/>
      <c r="AT423" s="232" t="s">
        <v>225</v>
      </c>
      <c r="AU423" s="232"/>
      <c r="AV423" s="232"/>
      <c r="AW423" s="248" t="s">
        <v>1036</v>
      </c>
    </row>
    <row r="424" spans="1:49" s="9" customFormat="1" x14ac:dyDescent="0.25">
      <c r="A424" s="233" t="s">
        <v>879</v>
      </c>
      <c r="B424" s="9">
        <v>5</v>
      </c>
      <c r="C424" s="9">
        <v>24</v>
      </c>
      <c r="D424" s="9">
        <v>11</v>
      </c>
      <c r="E424" s="9">
        <f t="shared" si="40"/>
        <v>1</v>
      </c>
      <c r="F424" s="9">
        <f t="shared" si="43"/>
        <v>18</v>
      </c>
      <c r="G424" s="263"/>
      <c r="H424" s="246"/>
      <c r="I424" s="246"/>
      <c r="J424" s="232" t="s">
        <v>225</v>
      </c>
      <c r="K424" s="232"/>
      <c r="L424" s="232" t="s">
        <v>225</v>
      </c>
      <c r="M424" s="232"/>
      <c r="N424" s="232" t="s">
        <v>225</v>
      </c>
      <c r="O424" s="232"/>
      <c r="P424" s="232" t="s">
        <v>225</v>
      </c>
      <c r="Q424" s="232"/>
      <c r="R424" s="232" t="s">
        <v>225</v>
      </c>
      <c r="S424" s="232"/>
      <c r="T424" s="232" t="s">
        <v>225</v>
      </c>
      <c r="U424" s="232"/>
      <c r="V424" s="232"/>
      <c r="W424" s="232"/>
      <c r="X424" s="232" t="s">
        <v>225</v>
      </c>
      <c r="Y424" s="232"/>
      <c r="Z424" s="232" t="s">
        <v>225</v>
      </c>
      <c r="AA424" s="232"/>
      <c r="AB424" s="232" t="s">
        <v>225</v>
      </c>
      <c r="AC424" s="232"/>
      <c r="AD424" s="232" t="s">
        <v>225</v>
      </c>
      <c r="AE424" s="232"/>
      <c r="AF424" s="232" t="s">
        <v>225</v>
      </c>
      <c r="AG424" s="232"/>
      <c r="AH424" s="232" t="s">
        <v>225</v>
      </c>
      <c r="AI424" s="232"/>
      <c r="AJ424" s="232" t="s">
        <v>225</v>
      </c>
      <c r="AK424" s="232"/>
      <c r="AL424" s="232" t="s">
        <v>225</v>
      </c>
      <c r="AM424" s="232"/>
      <c r="AN424" s="232" t="s">
        <v>225</v>
      </c>
      <c r="AO424" s="232"/>
      <c r="AP424" s="232" t="s">
        <v>225</v>
      </c>
      <c r="AQ424" s="232"/>
      <c r="AR424" s="232" t="s">
        <v>225</v>
      </c>
      <c r="AS424" s="232"/>
      <c r="AT424" s="232" t="s">
        <v>225</v>
      </c>
      <c r="AU424" s="232"/>
      <c r="AV424" s="232"/>
      <c r="AW424" s="248" t="s">
        <v>1036</v>
      </c>
    </row>
    <row r="425" spans="1:49" s="9" customFormat="1" x14ac:dyDescent="0.25">
      <c r="A425" s="233" t="s">
        <v>880</v>
      </c>
      <c r="B425" s="9">
        <v>5</v>
      </c>
      <c r="C425" s="9">
        <v>24</v>
      </c>
      <c r="D425" s="9">
        <v>12</v>
      </c>
      <c r="E425" s="9">
        <f t="shared" si="40"/>
        <v>1</v>
      </c>
      <c r="F425" s="9">
        <f t="shared" si="43"/>
        <v>18</v>
      </c>
      <c r="G425" s="263"/>
      <c r="H425" s="246"/>
      <c r="I425" s="246"/>
      <c r="J425" s="232" t="s">
        <v>225</v>
      </c>
      <c r="K425" s="232"/>
      <c r="L425" s="232" t="s">
        <v>225</v>
      </c>
      <c r="M425" s="232"/>
      <c r="N425" s="232" t="s">
        <v>225</v>
      </c>
      <c r="O425" s="232"/>
      <c r="P425" s="232" t="s">
        <v>225</v>
      </c>
      <c r="Q425" s="232"/>
      <c r="R425" s="232" t="s">
        <v>225</v>
      </c>
      <c r="S425" s="232"/>
      <c r="T425" s="232" t="s">
        <v>225</v>
      </c>
      <c r="U425" s="232"/>
      <c r="V425" s="232" t="s">
        <v>225</v>
      </c>
      <c r="W425" s="232"/>
      <c r="X425" s="232"/>
      <c r="Y425" s="232"/>
      <c r="Z425" s="232" t="s">
        <v>225</v>
      </c>
      <c r="AA425" s="232"/>
      <c r="AB425" s="232" t="s">
        <v>225</v>
      </c>
      <c r="AC425" s="232"/>
      <c r="AD425" s="232" t="s">
        <v>225</v>
      </c>
      <c r="AE425" s="232"/>
      <c r="AF425" s="232" t="s">
        <v>225</v>
      </c>
      <c r="AG425" s="232"/>
      <c r="AH425" s="232" t="s">
        <v>225</v>
      </c>
      <c r="AI425" s="232"/>
      <c r="AJ425" s="232" t="s">
        <v>225</v>
      </c>
      <c r="AK425" s="232"/>
      <c r="AL425" s="232" t="s">
        <v>225</v>
      </c>
      <c r="AM425" s="232"/>
      <c r="AN425" s="232" t="s">
        <v>225</v>
      </c>
      <c r="AO425" s="232"/>
      <c r="AP425" s="232" t="s">
        <v>225</v>
      </c>
      <c r="AQ425" s="232"/>
      <c r="AR425" s="232" t="s">
        <v>225</v>
      </c>
      <c r="AS425" s="232"/>
      <c r="AT425" s="232" t="s">
        <v>225</v>
      </c>
      <c r="AU425" s="232"/>
      <c r="AV425" s="232"/>
      <c r="AW425" s="248" t="s">
        <v>1036</v>
      </c>
    </row>
    <row r="426" spans="1:49" s="9" customFormat="1" x14ac:dyDescent="0.25">
      <c r="A426" s="233" t="s">
        <v>881</v>
      </c>
      <c r="B426" s="9">
        <v>5</v>
      </c>
      <c r="C426" s="9">
        <v>24</v>
      </c>
      <c r="D426" s="9">
        <v>13</v>
      </c>
      <c r="E426" s="9">
        <f t="shared" si="40"/>
        <v>1</v>
      </c>
      <c r="F426" s="9">
        <f t="shared" si="43"/>
        <v>18</v>
      </c>
      <c r="G426" s="263"/>
      <c r="H426" s="246"/>
      <c r="I426" s="246"/>
      <c r="J426" s="232" t="s">
        <v>225</v>
      </c>
      <c r="K426" s="232"/>
      <c r="L426" s="232" t="s">
        <v>225</v>
      </c>
      <c r="M426" s="232"/>
      <c r="N426" s="232" t="s">
        <v>225</v>
      </c>
      <c r="O426" s="232"/>
      <c r="P426" s="232" t="s">
        <v>225</v>
      </c>
      <c r="Q426" s="232"/>
      <c r="R426" s="232" t="s">
        <v>225</v>
      </c>
      <c r="S426" s="232"/>
      <c r="T426" s="232" t="s">
        <v>225</v>
      </c>
      <c r="U426" s="232"/>
      <c r="V426" s="232" t="s">
        <v>225</v>
      </c>
      <c r="W426" s="232"/>
      <c r="X426" s="232" t="s">
        <v>225</v>
      </c>
      <c r="Y426" s="232"/>
      <c r="Z426" s="232"/>
      <c r="AA426" s="232"/>
      <c r="AB426" s="232" t="s">
        <v>225</v>
      </c>
      <c r="AC426" s="232"/>
      <c r="AD426" s="232" t="s">
        <v>225</v>
      </c>
      <c r="AE426" s="232"/>
      <c r="AF426" s="232" t="s">
        <v>225</v>
      </c>
      <c r="AG426" s="232"/>
      <c r="AH426" s="232" t="s">
        <v>225</v>
      </c>
      <c r="AI426" s="232"/>
      <c r="AJ426" s="232" t="s">
        <v>225</v>
      </c>
      <c r="AK426" s="232"/>
      <c r="AL426" s="232" t="s">
        <v>225</v>
      </c>
      <c r="AM426" s="232"/>
      <c r="AN426" s="232" t="s">
        <v>225</v>
      </c>
      <c r="AO426" s="232"/>
      <c r="AP426" s="232" t="s">
        <v>225</v>
      </c>
      <c r="AQ426" s="232"/>
      <c r="AR426" s="232" t="s">
        <v>225</v>
      </c>
      <c r="AS426" s="232"/>
      <c r="AT426" s="232" t="s">
        <v>225</v>
      </c>
      <c r="AU426" s="232"/>
      <c r="AV426" s="232"/>
      <c r="AW426" s="248" t="s">
        <v>1036</v>
      </c>
    </row>
    <row r="427" spans="1:49" s="9" customFormat="1" x14ac:dyDescent="0.25">
      <c r="A427" s="233" t="s">
        <v>882</v>
      </c>
      <c r="B427" s="9">
        <v>5</v>
      </c>
      <c r="C427" s="9">
        <v>24</v>
      </c>
      <c r="D427" s="9">
        <v>14</v>
      </c>
      <c r="E427" s="9">
        <f t="shared" si="40"/>
        <v>1</v>
      </c>
      <c r="F427" s="9">
        <f t="shared" si="43"/>
        <v>18</v>
      </c>
      <c r="G427" s="263"/>
      <c r="H427" s="246"/>
      <c r="I427" s="246"/>
      <c r="J427" s="232" t="s">
        <v>225</v>
      </c>
      <c r="K427" s="232"/>
      <c r="L427" s="232" t="s">
        <v>225</v>
      </c>
      <c r="M427" s="232"/>
      <c r="N427" s="232" t="s">
        <v>225</v>
      </c>
      <c r="O427" s="232"/>
      <c r="P427" s="232" t="s">
        <v>225</v>
      </c>
      <c r="Q427" s="232"/>
      <c r="R427" s="232" t="s">
        <v>225</v>
      </c>
      <c r="S427" s="232"/>
      <c r="T427" s="232" t="s">
        <v>225</v>
      </c>
      <c r="U427" s="232"/>
      <c r="V427" s="232" t="s">
        <v>225</v>
      </c>
      <c r="W427" s="232"/>
      <c r="X427" s="232" t="s">
        <v>225</v>
      </c>
      <c r="Y427" s="232"/>
      <c r="Z427" s="232" t="s">
        <v>225</v>
      </c>
      <c r="AA427" s="232"/>
      <c r="AB427" s="232"/>
      <c r="AC427" s="232"/>
      <c r="AD427" s="232" t="s">
        <v>225</v>
      </c>
      <c r="AE427" s="232"/>
      <c r="AF427" s="232" t="s">
        <v>225</v>
      </c>
      <c r="AG427" s="232"/>
      <c r="AH427" s="232" t="s">
        <v>225</v>
      </c>
      <c r="AI427" s="232"/>
      <c r="AJ427" s="232" t="s">
        <v>225</v>
      </c>
      <c r="AK427" s="232"/>
      <c r="AL427" s="232" t="s">
        <v>225</v>
      </c>
      <c r="AM427" s="232"/>
      <c r="AN427" s="232" t="s">
        <v>225</v>
      </c>
      <c r="AO427" s="232"/>
      <c r="AP427" s="232" t="s">
        <v>225</v>
      </c>
      <c r="AQ427" s="232"/>
      <c r="AR427" s="232" t="s">
        <v>225</v>
      </c>
      <c r="AS427" s="232"/>
      <c r="AT427" s="232" t="s">
        <v>225</v>
      </c>
      <c r="AU427" s="232"/>
      <c r="AV427" s="232"/>
      <c r="AW427" s="248" t="s">
        <v>1036</v>
      </c>
    </row>
    <row r="428" spans="1:49" s="9" customFormat="1" x14ac:dyDescent="0.25">
      <c r="A428" s="233" t="s">
        <v>883</v>
      </c>
      <c r="B428" s="9">
        <v>5</v>
      </c>
      <c r="C428" s="9">
        <v>24</v>
      </c>
      <c r="D428" s="9">
        <v>15</v>
      </c>
      <c r="E428" s="9">
        <f t="shared" si="40"/>
        <v>1</v>
      </c>
      <c r="F428" s="9">
        <f t="shared" si="43"/>
        <v>18</v>
      </c>
      <c r="G428" s="263"/>
      <c r="H428" s="246"/>
      <c r="I428" s="246"/>
      <c r="J428" s="232" t="s">
        <v>225</v>
      </c>
      <c r="K428" s="232"/>
      <c r="L428" s="232" t="s">
        <v>225</v>
      </c>
      <c r="M428" s="232"/>
      <c r="N428" s="232" t="s">
        <v>225</v>
      </c>
      <c r="O428" s="232"/>
      <c r="P428" s="232" t="s">
        <v>225</v>
      </c>
      <c r="Q428" s="232"/>
      <c r="R428" s="232" t="s">
        <v>225</v>
      </c>
      <c r="S428" s="232"/>
      <c r="T428" s="232" t="s">
        <v>225</v>
      </c>
      <c r="U428" s="232"/>
      <c r="V428" s="232" t="s">
        <v>225</v>
      </c>
      <c r="W428" s="232"/>
      <c r="X428" s="232" t="s">
        <v>225</v>
      </c>
      <c r="Y428" s="232"/>
      <c r="Z428" s="232" t="s">
        <v>225</v>
      </c>
      <c r="AA428" s="232"/>
      <c r="AB428" s="232" t="s">
        <v>225</v>
      </c>
      <c r="AC428" s="232"/>
      <c r="AD428" s="232"/>
      <c r="AE428" s="232"/>
      <c r="AF428" s="232" t="s">
        <v>225</v>
      </c>
      <c r="AG428" s="232"/>
      <c r="AH428" s="232" t="s">
        <v>225</v>
      </c>
      <c r="AI428" s="232"/>
      <c r="AJ428" s="232" t="s">
        <v>225</v>
      </c>
      <c r="AK428" s="232"/>
      <c r="AL428" s="232" t="s">
        <v>225</v>
      </c>
      <c r="AM428" s="232"/>
      <c r="AN428" s="232" t="s">
        <v>225</v>
      </c>
      <c r="AO428" s="232"/>
      <c r="AP428" s="232" t="s">
        <v>225</v>
      </c>
      <c r="AQ428" s="232"/>
      <c r="AR428" s="232" t="s">
        <v>225</v>
      </c>
      <c r="AS428" s="232"/>
      <c r="AT428" s="232" t="s">
        <v>225</v>
      </c>
      <c r="AU428" s="232"/>
      <c r="AV428" s="232"/>
      <c r="AW428" s="248" t="s">
        <v>1036</v>
      </c>
    </row>
    <row r="429" spans="1:49" s="9" customFormat="1" x14ac:dyDescent="0.25">
      <c r="A429" s="233" t="s">
        <v>884</v>
      </c>
      <c r="B429" s="9">
        <v>5</v>
      </c>
      <c r="C429" s="9">
        <v>24</v>
      </c>
      <c r="D429" s="9">
        <v>16</v>
      </c>
      <c r="E429" s="9">
        <f t="shared" si="40"/>
        <v>1</v>
      </c>
      <c r="F429" s="9">
        <f t="shared" si="43"/>
        <v>18</v>
      </c>
      <c r="G429" s="263"/>
      <c r="H429" s="246"/>
      <c r="I429" s="246"/>
      <c r="J429" s="232" t="s">
        <v>225</v>
      </c>
      <c r="K429" s="232"/>
      <c r="L429" s="232" t="s">
        <v>225</v>
      </c>
      <c r="M429" s="232"/>
      <c r="N429" s="232" t="s">
        <v>225</v>
      </c>
      <c r="O429" s="232"/>
      <c r="P429" s="232" t="s">
        <v>225</v>
      </c>
      <c r="Q429" s="232"/>
      <c r="R429" s="232" t="s">
        <v>225</v>
      </c>
      <c r="S429" s="232"/>
      <c r="T429" s="232" t="s">
        <v>225</v>
      </c>
      <c r="U429" s="232"/>
      <c r="V429" s="232" t="s">
        <v>225</v>
      </c>
      <c r="W429" s="232"/>
      <c r="X429" s="232" t="s">
        <v>225</v>
      </c>
      <c r="Y429" s="232"/>
      <c r="Z429" s="232" t="s">
        <v>225</v>
      </c>
      <c r="AA429" s="232"/>
      <c r="AB429" s="232" t="s">
        <v>225</v>
      </c>
      <c r="AC429" s="232"/>
      <c r="AD429" s="232" t="s">
        <v>225</v>
      </c>
      <c r="AE429" s="232"/>
      <c r="AF429" s="232"/>
      <c r="AG429" s="232"/>
      <c r="AH429" s="232" t="s">
        <v>225</v>
      </c>
      <c r="AI429" s="232"/>
      <c r="AJ429" s="232" t="s">
        <v>225</v>
      </c>
      <c r="AK429" s="232"/>
      <c r="AL429" s="232" t="s">
        <v>225</v>
      </c>
      <c r="AM429" s="232"/>
      <c r="AN429" s="232" t="s">
        <v>225</v>
      </c>
      <c r="AO429" s="232"/>
      <c r="AP429" s="232" t="s">
        <v>225</v>
      </c>
      <c r="AQ429" s="232"/>
      <c r="AR429" s="232" t="s">
        <v>225</v>
      </c>
      <c r="AS429" s="232"/>
      <c r="AT429" s="232" t="s">
        <v>225</v>
      </c>
      <c r="AU429" s="232"/>
      <c r="AV429" s="232"/>
      <c r="AW429" s="248" t="s">
        <v>1036</v>
      </c>
    </row>
    <row r="430" spans="1:49" s="9" customFormat="1" x14ac:dyDescent="0.25">
      <c r="A430" s="233" t="s">
        <v>885</v>
      </c>
      <c r="B430" s="9">
        <v>5</v>
      </c>
      <c r="C430" s="9">
        <v>24</v>
      </c>
      <c r="D430" s="9">
        <v>17</v>
      </c>
      <c r="E430" s="9">
        <f t="shared" si="40"/>
        <v>1</v>
      </c>
      <c r="F430" s="9">
        <f t="shared" si="43"/>
        <v>18</v>
      </c>
      <c r="G430" s="263"/>
      <c r="H430" s="246"/>
      <c r="I430" s="246"/>
      <c r="J430" s="232" t="s">
        <v>225</v>
      </c>
      <c r="K430" s="232"/>
      <c r="L430" s="232" t="s">
        <v>225</v>
      </c>
      <c r="M430" s="232"/>
      <c r="N430" s="232" t="s">
        <v>225</v>
      </c>
      <c r="O430" s="232"/>
      <c r="P430" s="232" t="s">
        <v>225</v>
      </c>
      <c r="Q430" s="232"/>
      <c r="R430" s="232" t="s">
        <v>225</v>
      </c>
      <c r="S430" s="232"/>
      <c r="T430" s="232" t="s">
        <v>225</v>
      </c>
      <c r="U430" s="232"/>
      <c r="V430" s="232" t="s">
        <v>225</v>
      </c>
      <c r="W430" s="232"/>
      <c r="X430" s="232" t="s">
        <v>225</v>
      </c>
      <c r="Y430" s="232"/>
      <c r="Z430" s="232" t="s">
        <v>225</v>
      </c>
      <c r="AA430" s="232"/>
      <c r="AB430" s="232" t="s">
        <v>225</v>
      </c>
      <c r="AC430" s="232"/>
      <c r="AD430" s="232" t="s">
        <v>225</v>
      </c>
      <c r="AE430" s="232"/>
      <c r="AF430" s="232" t="s">
        <v>225</v>
      </c>
      <c r="AG430" s="232"/>
      <c r="AH430" s="232"/>
      <c r="AI430" s="232"/>
      <c r="AJ430" s="232" t="s">
        <v>225</v>
      </c>
      <c r="AK430" s="232"/>
      <c r="AL430" s="232" t="s">
        <v>225</v>
      </c>
      <c r="AM430" s="232"/>
      <c r="AN430" s="232" t="s">
        <v>225</v>
      </c>
      <c r="AO430" s="232"/>
      <c r="AP430" s="232" t="s">
        <v>225</v>
      </c>
      <c r="AQ430" s="232"/>
      <c r="AR430" s="232" t="s">
        <v>225</v>
      </c>
      <c r="AS430" s="232"/>
      <c r="AT430" s="232" t="s">
        <v>225</v>
      </c>
      <c r="AU430" s="232"/>
      <c r="AV430" s="232"/>
      <c r="AW430" s="248" t="s">
        <v>1036</v>
      </c>
    </row>
    <row r="431" spans="1:49" s="9" customFormat="1" x14ac:dyDescent="0.25">
      <c r="A431" s="233" t="s">
        <v>886</v>
      </c>
      <c r="B431" s="9">
        <v>5</v>
      </c>
      <c r="C431" s="9">
        <v>24</v>
      </c>
      <c r="D431" s="9">
        <v>18</v>
      </c>
      <c r="E431" s="9">
        <f t="shared" si="40"/>
        <v>1</v>
      </c>
      <c r="F431" s="9">
        <f t="shared" si="43"/>
        <v>18</v>
      </c>
      <c r="G431" s="263"/>
      <c r="H431" s="246"/>
      <c r="I431" s="246"/>
      <c r="J431" s="232" t="s">
        <v>225</v>
      </c>
      <c r="K431" s="232"/>
      <c r="L431" s="232" t="s">
        <v>225</v>
      </c>
      <c r="M431" s="232"/>
      <c r="N431" s="232" t="s">
        <v>225</v>
      </c>
      <c r="O431" s="232"/>
      <c r="P431" s="232" t="s">
        <v>225</v>
      </c>
      <c r="Q431" s="232"/>
      <c r="R431" s="232" t="s">
        <v>225</v>
      </c>
      <c r="S431" s="232"/>
      <c r="T431" s="232" t="s">
        <v>225</v>
      </c>
      <c r="U431" s="232"/>
      <c r="V431" s="232" t="s">
        <v>225</v>
      </c>
      <c r="W431" s="232"/>
      <c r="X431" s="232" t="s">
        <v>225</v>
      </c>
      <c r="Y431" s="232"/>
      <c r="Z431" s="232" t="s">
        <v>225</v>
      </c>
      <c r="AA431" s="232"/>
      <c r="AB431" s="232" t="s">
        <v>225</v>
      </c>
      <c r="AC431" s="232"/>
      <c r="AD431" s="232" t="s">
        <v>225</v>
      </c>
      <c r="AE431" s="232"/>
      <c r="AF431" s="232" t="s">
        <v>225</v>
      </c>
      <c r="AG431" s="232"/>
      <c r="AH431" s="232" t="s">
        <v>225</v>
      </c>
      <c r="AI431" s="232"/>
      <c r="AJ431" s="232"/>
      <c r="AK431" s="232"/>
      <c r="AL431" s="232" t="s">
        <v>225</v>
      </c>
      <c r="AM431" s="232"/>
      <c r="AN431" s="232" t="s">
        <v>225</v>
      </c>
      <c r="AO431" s="232"/>
      <c r="AP431" s="232" t="s">
        <v>225</v>
      </c>
      <c r="AQ431" s="232"/>
      <c r="AR431" s="232" t="s">
        <v>225</v>
      </c>
      <c r="AS431" s="232"/>
      <c r="AT431" s="232" t="s">
        <v>225</v>
      </c>
      <c r="AU431" s="232"/>
      <c r="AV431" s="232"/>
      <c r="AW431" s="248" t="s">
        <v>1036</v>
      </c>
    </row>
    <row r="432" spans="1:49" s="9" customFormat="1" x14ac:dyDescent="0.25">
      <c r="A432" s="233" t="s">
        <v>887</v>
      </c>
      <c r="B432" s="9">
        <v>5</v>
      </c>
      <c r="C432" s="9">
        <v>24</v>
      </c>
      <c r="D432" s="9">
        <v>19</v>
      </c>
      <c r="E432" s="9">
        <f t="shared" si="40"/>
        <v>1</v>
      </c>
      <c r="F432" s="9">
        <f t="shared" si="43"/>
        <v>18</v>
      </c>
      <c r="G432" s="263"/>
      <c r="H432" s="246"/>
      <c r="I432" s="246"/>
      <c r="J432" s="232" t="s">
        <v>225</v>
      </c>
      <c r="K432" s="232"/>
      <c r="L432" s="232" t="s">
        <v>225</v>
      </c>
      <c r="M432" s="232"/>
      <c r="N432" s="232" t="s">
        <v>225</v>
      </c>
      <c r="O432" s="232"/>
      <c r="P432" s="232" t="s">
        <v>225</v>
      </c>
      <c r="Q432" s="232"/>
      <c r="R432" s="232" t="s">
        <v>225</v>
      </c>
      <c r="S432" s="232"/>
      <c r="T432" s="232" t="s">
        <v>225</v>
      </c>
      <c r="U432" s="232"/>
      <c r="V432" s="232" t="s">
        <v>225</v>
      </c>
      <c r="W432" s="232"/>
      <c r="X432" s="232" t="s">
        <v>225</v>
      </c>
      <c r="Y432" s="232"/>
      <c r="Z432" s="232" t="s">
        <v>225</v>
      </c>
      <c r="AA432" s="232"/>
      <c r="AB432" s="232" t="s">
        <v>225</v>
      </c>
      <c r="AC432" s="232"/>
      <c r="AD432" s="232" t="s">
        <v>225</v>
      </c>
      <c r="AE432" s="232"/>
      <c r="AF432" s="232" t="s">
        <v>225</v>
      </c>
      <c r="AG432" s="232"/>
      <c r="AH432" s="232" t="s">
        <v>225</v>
      </c>
      <c r="AI432" s="232"/>
      <c r="AJ432" s="232" t="s">
        <v>225</v>
      </c>
      <c r="AK432" s="232"/>
      <c r="AL432" s="232"/>
      <c r="AM432" s="232"/>
      <c r="AN432" s="232" t="s">
        <v>225</v>
      </c>
      <c r="AO432" s="232"/>
      <c r="AP432" s="232" t="s">
        <v>225</v>
      </c>
      <c r="AQ432" s="232"/>
      <c r="AR432" s="232" t="s">
        <v>225</v>
      </c>
      <c r="AS432" s="232"/>
      <c r="AT432" s="232" t="s">
        <v>225</v>
      </c>
      <c r="AU432" s="232"/>
      <c r="AV432" s="232"/>
      <c r="AW432" s="248" t="s">
        <v>1036</v>
      </c>
    </row>
    <row r="433" spans="1:49" s="9" customFormat="1" x14ac:dyDescent="0.25">
      <c r="A433" s="233" t="s">
        <v>888</v>
      </c>
      <c r="B433" s="9">
        <v>5</v>
      </c>
      <c r="C433" s="9">
        <v>24</v>
      </c>
      <c r="D433" s="9">
        <v>20</v>
      </c>
      <c r="E433" s="9">
        <f t="shared" si="40"/>
        <v>1</v>
      </c>
      <c r="F433" s="9">
        <f t="shared" si="43"/>
        <v>18</v>
      </c>
      <c r="G433" s="263"/>
      <c r="H433" s="246"/>
      <c r="I433" s="246"/>
      <c r="J433" s="232" t="s">
        <v>225</v>
      </c>
      <c r="K433" s="232"/>
      <c r="L433" s="232" t="s">
        <v>225</v>
      </c>
      <c r="M433" s="232"/>
      <c r="N433" s="232" t="s">
        <v>225</v>
      </c>
      <c r="O433" s="232"/>
      <c r="P433" s="232" t="s">
        <v>225</v>
      </c>
      <c r="Q433" s="232"/>
      <c r="R433" s="232" t="s">
        <v>225</v>
      </c>
      <c r="S433" s="232"/>
      <c r="T433" s="232" t="s">
        <v>225</v>
      </c>
      <c r="U433" s="232"/>
      <c r="V433" s="232" t="s">
        <v>225</v>
      </c>
      <c r="W433" s="232"/>
      <c r="X433" s="232" t="s">
        <v>225</v>
      </c>
      <c r="Y433" s="232"/>
      <c r="Z433" s="232" t="s">
        <v>225</v>
      </c>
      <c r="AA433" s="232"/>
      <c r="AB433" s="232" t="s">
        <v>225</v>
      </c>
      <c r="AC433" s="232"/>
      <c r="AD433" s="232" t="s">
        <v>225</v>
      </c>
      <c r="AE433" s="232"/>
      <c r="AF433" s="232" t="s">
        <v>225</v>
      </c>
      <c r="AG433" s="232"/>
      <c r="AH433" s="232" t="s">
        <v>225</v>
      </c>
      <c r="AI433" s="232"/>
      <c r="AJ433" s="232" t="s">
        <v>225</v>
      </c>
      <c r="AK433" s="232"/>
      <c r="AL433" s="232" t="s">
        <v>225</v>
      </c>
      <c r="AM433" s="232"/>
      <c r="AN433" s="232"/>
      <c r="AO433" s="232"/>
      <c r="AP433" s="232" t="s">
        <v>225</v>
      </c>
      <c r="AQ433" s="232"/>
      <c r="AR433" s="232" t="s">
        <v>225</v>
      </c>
      <c r="AS433" s="232"/>
      <c r="AT433" s="232" t="s">
        <v>225</v>
      </c>
      <c r="AU433" s="232"/>
      <c r="AV433" s="232"/>
      <c r="AW433" s="248" t="s">
        <v>1036</v>
      </c>
    </row>
    <row r="434" spans="1:49" s="9" customFormat="1" x14ac:dyDescent="0.25">
      <c r="A434" s="233" t="s">
        <v>889</v>
      </c>
      <c r="B434" s="9">
        <v>5</v>
      </c>
      <c r="C434" s="9">
        <v>24</v>
      </c>
      <c r="D434" s="9">
        <v>21</v>
      </c>
      <c r="E434" s="9">
        <f t="shared" si="40"/>
        <v>1</v>
      </c>
      <c r="F434" s="9">
        <f t="shared" si="43"/>
        <v>18</v>
      </c>
      <c r="G434" s="263"/>
      <c r="H434" s="246"/>
      <c r="I434" s="246"/>
      <c r="J434" s="232" t="s">
        <v>225</v>
      </c>
      <c r="K434" s="232"/>
      <c r="L434" s="232" t="s">
        <v>225</v>
      </c>
      <c r="M434" s="232"/>
      <c r="N434" s="232" t="s">
        <v>225</v>
      </c>
      <c r="O434" s="232"/>
      <c r="P434" s="232" t="s">
        <v>225</v>
      </c>
      <c r="Q434" s="232"/>
      <c r="R434" s="232" t="s">
        <v>225</v>
      </c>
      <c r="S434" s="232"/>
      <c r="T434" s="232" t="s">
        <v>225</v>
      </c>
      <c r="U434" s="232"/>
      <c r="V434" s="232" t="s">
        <v>225</v>
      </c>
      <c r="W434" s="232"/>
      <c r="X434" s="232" t="s">
        <v>225</v>
      </c>
      <c r="Y434" s="232"/>
      <c r="Z434" s="232" t="s">
        <v>225</v>
      </c>
      <c r="AA434" s="232"/>
      <c r="AB434" s="232" t="s">
        <v>225</v>
      </c>
      <c r="AC434" s="232"/>
      <c r="AD434" s="232" t="s">
        <v>225</v>
      </c>
      <c r="AE434" s="232"/>
      <c r="AF434" s="232" t="s">
        <v>225</v>
      </c>
      <c r="AG434" s="232"/>
      <c r="AH434" s="232" t="s">
        <v>225</v>
      </c>
      <c r="AI434" s="232"/>
      <c r="AJ434" s="232" t="s">
        <v>225</v>
      </c>
      <c r="AK434" s="232"/>
      <c r="AL434" s="232" t="s">
        <v>225</v>
      </c>
      <c r="AM434" s="232"/>
      <c r="AN434" s="232" t="s">
        <v>225</v>
      </c>
      <c r="AO434" s="232"/>
      <c r="AP434" s="232"/>
      <c r="AQ434" s="232"/>
      <c r="AR434" s="232" t="s">
        <v>225</v>
      </c>
      <c r="AS434" s="232"/>
      <c r="AT434" s="232" t="s">
        <v>225</v>
      </c>
      <c r="AU434" s="232"/>
      <c r="AV434" s="232"/>
      <c r="AW434" s="248" t="s">
        <v>1036</v>
      </c>
    </row>
    <row r="435" spans="1:49" s="9" customFormat="1" x14ac:dyDescent="0.25">
      <c r="A435" s="233" t="s">
        <v>890</v>
      </c>
      <c r="B435" s="9">
        <v>5</v>
      </c>
      <c r="C435" s="9">
        <v>24</v>
      </c>
      <c r="D435" s="9">
        <v>22</v>
      </c>
      <c r="E435" s="9">
        <f t="shared" si="40"/>
        <v>1</v>
      </c>
      <c r="F435" s="9">
        <f t="shared" si="43"/>
        <v>18</v>
      </c>
      <c r="G435" s="263"/>
      <c r="H435" s="246"/>
      <c r="I435" s="246"/>
      <c r="J435" s="232" t="s">
        <v>225</v>
      </c>
      <c r="K435" s="232"/>
      <c r="L435" s="232" t="s">
        <v>225</v>
      </c>
      <c r="M435" s="232"/>
      <c r="N435" s="232" t="s">
        <v>225</v>
      </c>
      <c r="O435" s="232"/>
      <c r="P435" s="232" t="s">
        <v>225</v>
      </c>
      <c r="Q435" s="232"/>
      <c r="R435" s="232" t="s">
        <v>225</v>
      </c>
      <c r="S435" s="232"/>
      <c r="T435" s="232" t="s">
        <v>225</v>
      </c>
      <c r="U435" s="232"/>
      <c r="V435" s="232" t="s">
        <v>225</v>
      </c>
      <c r="W435" s="232"/>
      <c r="X435" s="232" t="s">
        <v>225</v>
      </c>
      <c r="Y435" s="232"/>
      <c r="Z435" s="232" t="s">
        <v>225</v>
      </c>
      <c r="AA435" s="232"/>
      <c r="AB435" s="232" t="s">
        <v>225</v>
      </c>
      <c r="AC435" s="232"/>
      <c r="AD435" s="232" t="s">
        <v>225</v>
      </c>
      <c r="AE435" s="232"/>
      <c r="AF435" s="232" t="s">
        <v>225</v>
      </c>
      <c r="AG435" s="232"/>
      <c r="AH435" s="232" t="s">
        <v>225</v>
      </c>
      <c r="AI435" s="232"/>
      <c r="AJ435" s="232" t="s">
        <v>225</v>
      </c>
      <c r="AK435" s="232"/>
      <c r="AL435" s="232" t="s">
        <v>225</v>
      </c>
      <c r="AM435" s="232"/>
      <c r="AN435" s="232" t="s">
        <v>225</v>
      </c>
      <c r="AO435" s="232"/>
      <c r="AP435" s="232" t="s">
        <v>225</v>
      </c>
      <c r="AQ435" s="232"/>
      <c r="AR435" s="232"/>
      <c r="AS435" s="232"/>
      <c r="AT435" s="232" t="s">
        <v>225</v>
      </c>
      <c r="AU435" s="232"/>
      <c r="AV435" s="232"/>
      <c r="AW435" s="248" t="s">
        <v>1036</v>
      </c>
    </row>
    <row r="436" spans="1:49" s="9" customFormat="1" x14ac:dyDescent="0.25">
      <c r="A436" s="233" t="s">
        <v>891</v>
      </c>
      <c r="B436" s="9">
        <v>5</v>
      </c>
      <c r="C436" s="9">
        <v>24</v>
      </c>
      <c r="D436" s="9">
        <v>23</v>
      </c>
      <c r="E436" s="9">
        <f t="shared" si="40"/>
        <v>1</v>
      </c>
      <c r="F436" s="9">
        <f t="shared" si="43"/>
        <v>18</v>
      </c>
      <c r="G436" s="263"/>
      <c r="H436" s="246"/>
      <c r="I436" s="246"/>
      <c r="J436" s="232" t="s">
        <v>225</v>
      </c>
      <c r="K436" s="232"/>
      <c r="L436" s="232" t="s">
        <v>225</v>
      </c>
      <c r="M436" s="232"/>
      <c r="N436" s="232" t="s">
        <v>225</v>
      </c>
      <c r="O436" s="232"/>
      <c r="P436" s="232" t="s">
        <v>225</v>
      </c>
      <c r="Q436" s="232"/>
      <c r="R436" s="232" t="s">
        <v>225</v>
      </c>
      <c r="S436" s="232"/>
      <c r="T436" s="232" t="s">
        <v>225</v>
      </c>
      <c r="U436" s="232"/>
      <c r="V436" s="232" t="s">
        <v>225</v>
      </c>
      <c r="W436" s="232"/>
      <c r="X436" s="232" t="s">
        <v>225</v>
      </c>
      <c r="Y436" s="232"/>
      <c r="Z436" s="232" t="s">
        <v>225</v>
      </c>
      <c r="AA436" s="232"/>
      <c r="AB436" s="232" t="s">
        <v>225</v>
      </c>
      <c r="AC436" s="232"/>
      <c r="AD436" s="232" t="s">
        <v>225</v>
      </c>
      <c r="AE436" s="232"/>
      <c r="AF436" s="232" t="s">
        <v>225</v>
      </c>
      <c r="AG436" s="232"/>
      <c r="AH436" s="232" t="s">
        <v>225</v>
      </c>
      <c r="AI436" s="232"/>
      <c r="AJ436" s="232" t="s">
        <v>225</v>
      </c>
      <c r="AK436" s="232"/>
      <c r="AL436" s="232" t="s">
        <v>225</v>
      </c>
      <c r="AM436" s="232"/>
      <c r="AN436" s="232" t="s">
        <v>225</v>
      </c>
      <c r="AO436" s="232"/>
      <c r="AP436" s="232" t="s">
        <v>225</v>
      </c>
      <c r="AQ436" s="232"/>
      <c r="AR436" s="232" t="s">
        <v>225</v>
      </c>
      <c r="AS436" s="232"/>
      <c r="AT436" s="232"/>
      <c r="AU436" s="232"/>
      <c r="AV436" s="232"/>
      <c r="AW436" s="248" t="s">
        <v>1036</v>
      </c>
    </row>
    <row r="437" spans="1:49" s="9" customFormat="1" x14ac:dyDescent="0.25">
      <c r="A437" s="247"/>
      <c r="B437" s="5"/>
      <c r="C437" s="5"/>
      <c r="D437" s="5"/>
      <c r="F437" s="5"/>
      <c r="G437" s="263"/>
      <c r="H437" s="248" t="s">
        <v>1035</v>
      </c>
      <c r="I437" s="248"/>
      <c r="J437" s="248" t="s">
        <v>1035</v>
      </c>
      <c r="K437" s="248"/>
      <c r="L437" s="248" t="s">
        <v>1035</v>
      </c>
      <c r="M437" s="248"/>
      <c r="N437" s="248" t="s">
        <v>1035</v>
      </c>
      <c r="O437" s="248"/>
      <c r="P437" s="248" t="s">
        <v>1035</v>
      </c>
      <c r="Q437" s="248"/>
      <c r="R437" s="248" t="s">
        <v>1035</v>
      </c>
      <c r="S437" s="248"/>
      <c r="T437" s="248" t="s">
        <v>1035</v>
      </c>
      <c r="U437" s="248"/>
      <c r="V437" s="248" t="s">
        <v>1035</v>
      </c>
      <c r="W437" s="248"/>
      <c r="X437" s="248" t="s">
        <v>1035</v>
      </c>
      <c r="Y437" s="248"/>
      <c r="Z437" s="248" t="s">
        <v>1035</v>
      </c>
      <c r="AA437" s="248"/>
      <c r="AB437" s="248" t="s">
        <v>1035</v>
      </c>
      <c r="AC437" s="248"/>
      <c r="AD437" s="248" t="s">
        <v>1035</v>
      </c>
      <c r="AE437" s="248"/>
      <c r="AF437" s="248" t="s">
        <v>1035</v>
      </c>
      <c r="AG437" s="248"/>
      <c r="AH437" s="248" t="s">
        <v>1035</v>
      </c>
      <c r="AI437" s="248"/>
      <c r="AJ437" s="248" t="s">
        <v>1035</v>
      </c>
      <c r="AK437" s="248"/>
      <c r="AL437" s="248" t="s">
        <v>1035</v>
      </c>
      <c r="AM437" s="248"/>
      <c r="AN437" s="248" t="s">
        <v>1035</v>
      </c>
      <c r="AO437" s="248"/>
      <c r="AP437" s="248" t="s">
        <v>1035</v>
      </c>
      <c r="AQ437" s="248"/>
      <c r="AR437" s="248" t="s">
        <v>1035</v>
      </c>
      <c r="AS437" s="248"/>
      <c r="AT437" s="248" t="s">
        <v>1035</v>
      </c>
      <c r="AU437" s="248"/>
      <c r="AV437" s="248" t="s">
        <v>1035</v>
      </c>
      <c r="AW437" s="248" t="s">
        <v>1036</v>
      </c>
    </row>
    <row r="438" spans="1:49" x14ac:dyDescent="0.25">
      <c r="A438" s="233" t="s">
        <v>366</v>
      </c>
      <c r="B438">
        <v>6</v>
      </c>
      <c r="C438">
        <v>7</v>
      </c>
      <c r="E438" s="9">
        <f t="shared" si="40"/>
        <v>0</v>
      </c>
      <c r="F438">
        <f t="shared" si="12"/>
        <v>1</v>
      </c>
      <c r="H438" s="246"/>
      <c r="I438" s="246"/>
      <c r="J438" s="246"/>
      <c r="K438" s="246"/>
      <c r="L438" s="232" t="s">
        <v>225</v>
      </c>
      <c r="AW438" s="248" t="s">
        <v>1036</v>
      </c>
    </row>
    <row r="439" spans="1:49" x14ac:dyDescent="0.25">
      <c r="A439" s="233" t="s">
        <v>367</v>
      </c>
      <c r="B439">
        <v>6</v>
      </c>
      <c r="C439">
        <v>8</v>
      </c>
      <c r="E439" s="9">
        <f t="shared" si="40"/>
        <v>0</v>
      </c>
      <c r="F439">
        <f t="shared" si="12"/>
        <v>2</v>
      </c>
      <c r="H439" s="246"/>
      <c r="I439" s="246"/>
      <c r="J439" s="246"/>
      <c r="K439" s="246"/>
      <c r="L439" s="232" t="s">
        <v>225</v>
      </c>
      <c r="N439" s="232" t="s">
        <v>225</v>
      </c>
      <c r="AW439" s="248" t="s">
        <v>1036</v>
      </c>
    </row>
    <row r="440" spans="1:49" x14ac:dyDescent="0.25">
      <c r="A440" s="233" t="s">
        <v>368</v>
      </c>
      <c r="B440">
        <v>6</v>
      </c>
      <c r="C440">
        <v>9</v>
      </c>
      <c r="E440" s="9">
        <f t="shared" si="40"/>
        <v>0</v>
      </c>
      <c r="F440">
        <f t="shared" si="12"/>
        <v>3</v>
      </c>
      <c r="H440" s="246"/>
      <c r="I440" s="246"/>
      <c r="J440" s="246"/>
      <c r="K440" s="246"/>
      <c r="L440" s="232" t="s">
        <v>225</v>
      </c>
      <c r="N440" s="232" t="s">
        <v>225</v>
      </c>
      <c r="P440" s="232" t="s">
        <v>225</v>
      </c>
      <c r="AW440" s="248" t="s">
        <v>1036</v>
      </c>
    </row>
    <row r="441" spans="1:49" x14ac:dyDescent="0.25">
      <c r="A441" s="233" t="s">
        <v>369</v>
      </c>
      <c r="B441">
        <v>6</v>
      </c>
      <c r="C441">
        <v>10</v>
      </c>
      <c r="E441" s="9">
        <f t="shared" ref="E441:E504" si="44">IF((C441-B441)&gt;=9,1,IF((C441-B441)&gt;=7,0.5,IF((C441-B441)&gt;=5.5,0.25,0)))</f>
        <v>0</v>
      </c>
      <c r="F441">
        <f t="shared" si="12"/>
        <v>4</v>
      </c>
      <c r="H441" s="246"/>
      <c r="I441" s="246"/>
      <c r="J441" s="246"/>
      <c r="K441" s="246"/>
      <c r="L441" s="232" t="s">
        <v>225</v>
      </c>
      <c r="N441" s="232" t="s">
        <v>225</v>
      </c>
      <c r="P441" s="232" t="s">
        <v>225</v>
      </c>
      <c r="R441" s="232" t="s">
        <v>225</v>
      </c>
      <c r="AW441" s="248" t="s">
        <v>1036</v>
      </c>
    </row>
    <row r="442" spans="1:49" x14ac:dyDescent="0.25">
      <c r="A442" s="233" t="s">
        <v>370</v>
      </c>
      <c r="B442">
        <v>6</v>
      </c>
      <c r="C442" s="9">
        <v>11</v>
      </c>
      <c r="E442" s="9">
        <f t="shared" si="44"/>
        <v>0</v>
      </c>
      <c r="F442" s="9">
        <f t="shared" si="12"/>
        <v>5</v>
      </c>
      <c r="H442" s="246"/>
      <c r="I442" s="246"/>
      <c r="J442" s="246"/>
      <c r="K442" s="246"/>
      <c r="L442" s="232" t="s">
        <v>225</v>
      </c>
      <c r="N442" s="232" t="s">
        <v>225</v>
      </c>
      <c r="P442" s="232" t="s">
        <v>225</v>
      </c>
      <c r="R442" s="232" t="s">
        <v>225</v>
      </c>
      <c r="T442" s="232" t="s">
        <v>225</v>
      </c>
      <c r="AW442" s="248" t="s">
        <v>1036</v>
      </c>
    </row>
    <row r="443" spans="1:49" x14ac:dyDescent="0.25">
      <c r="A443" s="233" t="s">
        <v>371</v>
      </c>
      <c r="B443">
        <v>6</v>
      </c>
      <c r="C443" s="9">
        <v>12</v>
      </c>
      <c r="E443" s="9">
        <f t="shared" si="44"/>
        <v>0.25</v>
      </c>
      <c r="F443" s="9">
        <f t="shared" si="12"/>
        <v>5.75</v>
      </c>
      <c r="H443" s="246"/>
      <c r="I443" s="246"/>
      <c r="J443" s="246"/>
      <c r="K443" s="246"/>
      <c r="L443" s="232" t="s">
        <v>225</v>
      </c>
      <c r="N443" s="232" t="s">
        <v>225</v>
      </c>
      <c r="P443" s="232" t="s">
        <v>225</v>
      </c>
      <c r="R443" s="232" t="s">
        <v>225</v>
      </c>
      <c r="T443" s="232" t="s">
        <v>225</v>
      </c>
      <c r="V443" s="232" t="s">
        <v>225</v>
      </c>
      <c r="AW443" s="248" t="s">
        <v>1036</v>
      </c>
    </row>
    <row r="444" spans="1:49" s="9" customFormat="1" x14ac:dyDescent="0.25">
      <c r="A444" s="233" t="s">
        <v>892</v>
      </c>
      <c r="B444" s="9">
        <v>6</v>
      </c>
      <c r="C444" s="9">
        <v>12</v>
      </c>
      <c r="D444" s="9">
        <v>7</v>
      </c>
      <c r="E444" s="9">
        <f t="shared" si="44"/>
        <v>0.25</v>
      </c>
      <c r="F444" s="9">
        <f t="shared" si="12"/>
        <v>5.75</v>
      </c>
      <c r="G444" s="263"/>
      <c r="H444" s="246"/>
      <c r="I444" s="246"/>
      <c r="J444" s="246"/>
      <c r="K444" s="246"/>
      <c r="L444" s="232" t="s">
        <v>225</v>
      </c>
      <c r="M444" s="232"/>
      <c r="N444" s="232"/>
      <c r="O444" s="232"/>
      <c r="P444" s="232" t="s">
        <v>225</v>
      </c>
      <c r="Q444" s="232"/>
      <c r="R444" s="232" t="s">
        <v>225</v>
      </c>
      <c r="S444" s="232"/>
      <c r="T444" s="232" t="s">
        <v>225</v>
      </c>
      <c r="U444" s="232"/>
      <c r="V444" s="232" t="s">
        <v>225</v>
      </c>
      <c r="W444" s="232"/>
      <c r="X444" s="232"/>
      <c r="Y444" s="232"/>
      <c r="Z444" s="232"/>
      <c r="AA444" s="232"/>
      <c r="AB444" s="232"/>
      <c r="AC444" s="232"/>
      <c r="AD444" s="232"/>
      <c r="AE444" s="232"/>
      <c r="AF444" s="232"/>
      <c r="AG444" s="232"/>
      <c r="AH444" s="232"/>
      <c r="AI444" s="232"/>
      <c r="AJ444" s="232"/>
      <c r="AK444" s="232"/>
      <c r="AL444" s="232"/>
      <c r="AM444" s="232"/>
      <c r="AN444" s="232"/>
      <c r="AO444" s="232"/>
      <c r="AP444" s="232"/>
      <c r="AQ444" s="232"/>
      <c r="AR444" s="232"/>
      <c r="AS444" s="232"/>
      <c r="AT444" s="232"/>
      <c r="AU444" s="232"/>
      <c r="AV444" s="232"/>
      <c r="AW444" s="248" t="s">
        <v>1036</v>
      </c>
    </row>
    <row r="445" spans="1:49" s="9" customFormat="1" x14ac:dyDescent="0.25">
      <c r="A445" s="233" t="s">
        <v>893</v>
      </c>
      <c r="B445" s="9">
        <v>6</v>
      </c>
      <c r="C445" s="9">
        <v>12</v>
      </c>
      <c r="D445" s="9">
        <v>8</v>
      </c>
      <c r="E445" s="9">
        <f t="shared" si="44"/>
        <v>0.25</v>
      </c>
      <c r="F445" s="9">
        <f t="shared" si="12"/>
        <v>5.75</v>
      </c>
      <c r="G445" s="263"/>
      <c r="H445" s="246"/>
      <c r="I445" s="246"/>
      <c r="J445" s="246"/>
      <c r="K445" s="246"/>
      <c r="L445" s="232" t="s">
        <v>225</v>
      </c>
      <c r="M445" s="232"/>
      <c r="N445" s="232" t="s">
        <v>225</v>
      </c>
      <c r="O445" s="232"/>
      <c r="P445" s="232"/>
      <c r="Q445" s="232"/>
      <c r="R445" s="232" t="s">
        <v>225</v>
      </c>
      <c r="S445" s="232"/>
      <c r="T445" s="232" t="s">
        <v>225</v>
      </c>
      <c r="U445" s="232"/>
      <c r="V445" s="232" t="s">
        <v>225</v>
      </c>
      <c r="W445" s="232"/>
      <c r="X445" s="232"/>
      <c r="Y445" s="232"/>
      <c r="Z445" s="232"/>
      <c r="AA445" s="232"/>
      <c r="AB445" s="232"/>
      <c r="AC445" s="232"/>
      <c r="AD445" s="232"/>
      <c r="AE445" s="232"/>
      <c r="AF445" s="232"/>
      <c r="AG445" s="232"/>
      <c r="AH445" s="232"/>
      <c r="AI445" s="232"/>
      <c r="AJ445" s="232"/>
      <c r="AK445" s="232"/>
      <c r="AL445" s="232"/>
      <c r="AM445" s="232"/>
      <c r="AN445" s="232"/>
      <c r="AO445" s="232"/>
      <c r="AP445" s="232"/>
      <c r="AQ445" s="232"/>
      <c r="AR445" s="232"/>
      <c r="AS445" s="232"/>
      <c r="AT445" s="232"/>
      <c r="AU445" s="232"/>
      <c r="AV445" s="232"/>
      <c r="AW445" s="248" t="s">
        <v>1036</v>
      </c>
    </row>
    <row r="446" spans="1:49" s="9" customFormat="1" x14ac:dyDescent="0.25">
      <c r="A446" s="233" t="s">
        <v>894</v>
      </c>
      <c r="B446" s="9">
        <v>6</v>
      </c>
      <c r="C446" s="9">
        <v>12</v>
      </c>
      <c r="D446" s="9">
        <v>9</v>
      </c>
      <c r="E446" s="9">
        <f t="shared" si="44"/>
        <v>0.25</v>
      </c>
      <c r="F446" s="9">
        <f t="shared" ref="F446:F448" si="45">C446-B446-E446</f>
        <v>5.75</v>
      </c>
      <c r="G446" s="263"/>
      <c r="H446" s="246"/>
      <c r="I446" s="246"/>
      <c r="J446" s="246"/>
      <c r="K446" s="246"/>
      <c r="L446" s="232" t="s">
        <v>225</v>
      </c>
      <c r="M446" s="232"/>
      <c r="N446" s="232" t="s">
        <v>225</v>
      </c>
      <c r="O446" s="232"/>
      <c r="P446" s="232" t="s">
        <v>225</v>
      </c>
      <c r="Q446" s="232"/>
      <c r="R446" s="232"/>
      <c r="S446" s="232"/>
      <c r="T446" s="232" t="s">
        <v>225</v>
      </c>
      <c r="U446" s="232"/>
      <c r="V446" s="232" t="s">
        <v>225</v>
      </c>
      <c r="W446" s="232"/>
      <c r="X446" s="232"/>
      <c r="Y446" s="232"/>
      <c r="Z446" s="232"/>
      <c r="AA446" s="232"/>
      <c r="AB446" s="232"/>
      <c r="AC446" s="232"/>
      <c r="AD446" s="232"/>
      <c r="AE446" s="232"/>
      <c r="AF446" s="232"/>
      <c r="AG446" s="232"/>
      <c r="AH446" s="232"/>
      <c r="AI446" s="232"/>
      <c r="AJ446" s="232"/>
      <c r="AK446" s="232"/>
      <c r="AL446" s="232"/>
      <c r="AM446" s="232"/>
      <c r="AN446" s="232"/>
      <c r="AO446" s="232"/>
      <c r="AP446" s="232"/>
      <c r="AQ446" s="232"/>
      <c r="AR446" s="232"/>
      <c r="AS446" s="232"/>
      <c r="AT446" s="232"/>
      <c r="AU446" s="232"/>
      <c r="AV446" s="232"/>
      <c r="AW446" s="248" t="s">
        <v>1036</v>
      </c>
    </row>
    <row r="447" spans="1:49" s="9" customFormat="1" x14ac:dyDescent="0.25">
      <c r="A447" s="233" t="s">
        <v>895</v>
      </c>
      <c r="B447" s="9">
        <v>6</v>
      </c>
      <c r="C447" s="9">
        <v>12</v>
      </c>
      <c r="D447" s="9">
        <v>10</v>
      </c>
      <c r="E447" s="9">
        <f t="shared" si="44"/>
        <v>0.25</v>
      </c>
      <c r="F447" s="9">
        <f t="shared" si="45"/>
        <v>5.75</v>
      </c>
      <c r="G447" s="263"/>
      <c r="H447" s="246"/>
      <c r="I447" s="246"/>
      <c r="J447" s="246"/>
      <c r="K447" s="246"/>
      <c r="L447" s="232" t="s">
        <v>225</v>
      </c>
      <c r="M447" s="232"/>
      <c r="N447" s="232" t="s">
        <v>225</v>
      </c>
      <c r="O447" s="232"/>
      <c r="P447" s="232" t="s">
        <v>225</v>
      </c>
      <c r="Q447" s="232"/>
      <c r="R447" s="232" t="s">
        <v>225</v>
      </c>
      <c r="S447" s="232"/>
      <c r="T447" s="232"/>
      <c r="U447" s="232"/>
      <c r="V447" s="232" t="s">
        <v>225</v>
      </c>
      <c r="W447" s="232"/>
      <c r="X447" s="232"/>
      <c r="Y447" s="232"/>
      <c r="Z447" s="232"/>
      <c r="AA447" s="232"/>
      <c r="AB447" s="232"/>
      <c r="AC447" s="232"/>
      <c r="AD447" s="232"/>
      <c r="AE447" s="232"/>
      <c r="AF447" s="232"/>
      <c r="AG447" s="232"/>
      <c r="AH447" s="232"/>
      <c r="AI447" s="232"/>
      <c r="AJ447" s="232"/>
      <c r="AK447" s="232"/>
      <c r="AL447" s="232"/>
      <c r="AM447" s="232"/>
      <c r="AN447" s="232"/>
      <c r="AO447" s="232"/>
      <c r="AP447" s="232"/>
      <c r="AQ447" s="232"/>
      <c r="AR447" s="232"/>
      <c r="AS447" s="232"/>
      <c r="AT447" s="232"/>
      <c r="AU447" s="232"/>
      <c r="AV447" s="232"/>
      <c r="AW447" s="248" t="s">
        <v>1036</v>
      </c>
    </row>
    <row r="448" spans="1:49" s="9" customFormat="1" x14ac:dyDescent="0.25">
      <c r="A448" s="233" t="s">
        <v>896</v>
      </c>
      <c r="B448" s="9">
        <v>6</v>
      </c>
      <c r="C448" s="9">
        <v>12</v>
      </c>
      <c r="D448" s="9">
        <v>11</v>
      </c>
      <c r="E448" s="9">
        <f t="shared" si="44"/>
        <v>0.25</v>
      </c>
      <c r="F448" s="9">
        <f t="shared" si="45"/>
        <v>5.75</v>
      </c>
      <c r="G448" s="263"/>
      <c r="H448" s="246"/>
      <c r="I448" s="246"/>
      <c r="J448" s="246"/>
      <c r="K448" s="246"/>
      <c r="L448" s="232" t="s">
        <v>225</v>
      </c>
      <c r="M448" s="232"/>
      <c r="N448" s="232" t="s">
        <v>225</v>
      </c>
      <c r="O448" s="232"/>
      <c r="P448" s="232" t="s">
        <v>225</v>
      </c>
      <c r="Q448" s="232"/>
      <c r="R448" s="232" t="s">
        <v>225</v>
      </c>
      <c r="S448" s="232"/>
      <c r="T448" s="232" t="s">
        <v>225</v>
      </c>
      <c r="U448" s="232"/>
      <c r="V448" s="232"/>
      <c r="W448" s="232"/>
      <c r="X448" s="232"/>
      <c r="Y448" s="232"/>
      <c r="Z448" s="232"/>
      <c r="AA448" s="232"/>
      <c r="AB448" s="232"/>
      <c r="AC448" s="232"/>
      <c r="AD448" s="232"/>
      <c r="AE448" s="232"/>
      <c r="AF448" s="232"/>
      <c r="AG448" s="232"/>
      <c r="AH448" s="232"/>
      <c r="AI448" s="232"/>
      <c r="AJ448" s="232"/>
      <c r="AK448" s="232"/>
      <c r="AL448" s="232"/>
      <c r="AM448" s="232"/>
      <c r="AN448" s="232"/>
      <c r="AO448" s="232"/>
      <c r="AP448" s="232"/>
      <c r="AQ448" s="232"/>
      <c r="AR448" s="232"/>
      <c r="AS448" s="232"/>
      <c r="AT448" s="232"/>
      <c r="AU448" s="232"/>
      <c r="AV448" s="232"/>
      <c r="AW448" s="248" t="s">
        <v>1036</v>
      </c>
    </row>
    <row r="449" spans="1:49" x14ac:dyDescent="0.25">
      <c r="A449" s="233" t="s">
        <v>372</v>
      </c>
      <c r="B449">
        <v>6</v>
      </c>
      <c r="C449" s="9">
        <v>13</v>
      </c>
      <c r="E449" s="9">
        <f t="shared" si="44"/>
        <v>0.5</v>
      </c>
      <c r="F449" s="9">
        <f t="shared" si="12"/>
        <v>6.5</v>
      </c>
      <c r="H449" s="246"/>
      <c r="I449" s="246"/>
      <c r="J449" s="246"/>
      <c r="K449" s="246"/>
      <c r="L449" s="232" t="s">
        <v>225</v>
      </c>
      <c r="N449" s="232" t="s">
        <v>225</v>
      </c>
      <c r="P449" s="232" t="s">
        <v>225</v>
      </c>
      <c r="R449" s="232" t="s">
        <v>225</v>
      </c>
      <c r="T449" s="232" t="s">
        <v>225</v>
      </c>
      <c r="V449" s="232" t="s">
        <v>225</v>
      </c>
      <c r="X449" s="232" t="s">
        <v>225</v>
      </c>
      <c r="AW449" s="248" t="s">
        <v>1036</v>
      </c>
    </row>
    <row r="450" spans="1:49" s="9" customFormat="1" x14ac:dyDescent="0.25">
      <c r="A450" s="233" t="s">
        <v>897</v>
      </c>
      <c r="B450" s="9">
        <v>6</v>
      </c>
      <c r="C450" s="9">
        <v>13</v>
      </c>
      <c r="D450" s="9">
        <v>7</v>
      </c>
      <c r="E450" s="9">
        <f t="shared" si="44"/>
        <v>0.5</v>
      </c>
      <c r="F450" s="9">
        <f t="shared" si="12"/>
        <v>6.5</v>
      </c>
      <c r="G450" s="263"/>
      <c r="H450" s="246"/>
      <c r="I450" s="246"/>
      <c r="J450" s="246"/>
      <c r="K450" s="246"/>
      <c r="L450" s="232" t="s">
        <v>225</v>
      </c>
      <c r="M450" s="232"/>
      <c r="N450" s="232"/>
      <c r="O450" s="232"/>
      <c r="P450" s="232" t="s">
        <v>225</v>
      </c>
      <c r="Q450" s="232"/>
      <c r="R450" s="232" t="s">
        <v>225</v>
      </c>
      <c r="S450" s="232"/>
      <c r="T450" s="232" t="s">
        <v>225</v>
      </c>
      <c r="U450" s="232"/>
      <c r="V450" s="232" t="s">
        <v>225</v>
      </c>
      <c r="W450" s="232"/>
      <c r="X450" s="232" t="s">
        <v>225</v>
      </c>
      <c r="Y450" s="232"/>
      <c r="Z450" s="232"/>
      <c r="AA450" s="232"/>
      <c r="AB450" s="232"/>
      <c r="AC450" s="232"/>
      <c r="AD450" s="232"/>
      <c r="AE450" s="232"/>
      <c r="AF450" s="232"/>
      <c r="AG450" s="232"/>
      <c r="AH450" s="232"/>
      <c r="AI450" s="232"/>
      <c r="AJ450" s="232"/>
      <c r="AK450" s="232"/>
      <c r="AL450" s="232"/>
      <c r="AM450" s="232"/>
      <c r="AN450" s="232"/>
      <c r="AO450" s="232"/>
      <c r="AP450" s="232"/>
      <c r="AQ450" s="232"/>
      <c r="AR450" s="232"/>
      <c r="AS450" s="232"/>
      <c r="AT450" s="232"/>
      <c r="AU450" s="232"/>
      <c r="AV450" s="232"/>
      <c r="AW450" s="248" t="s">
        <v>1036</v>
      </c>
    </row>
    <row r="451" spans="1:49" s="9" customFormat="1" x14ac:dyDescent="0.25">
      <c r="A451" s="233" t="s">
        <v>898</v>
      </c>
      <c r="B451" s="9">
        <v>6</v>
      </c>
      <c r="C451" s="9">
        <v>13</v>
      </c>
      <c r="D451" s="9">
        <v>8</v>
      </c>
      <c r="E451" s="9">
        <f t="shared" si="44"/>
        <v>0.5</v>
      </c>
      <c r="F451" s="9">
        <f t="shared" si="12"/>
        <v>6.5</v>
      </c>
      <c r="G451" s="263"/>
      <c r="H451" s="246"/>
      <c r="I451" s="246"/>
      <c r="J451" s="246"/>
      <c r="K451" s="246"/>
      <c r="L451" s="232" t="s">
        <v>225</v>
      </c>
      <c r="M451" s="232"/>
      <c r="N451" s="232" t="s">
        <v>225</v>
      </c>
      <c r="O451" s="232"/>
      <c r="P451" s="232"/>
      <c r="Q451" s="232"/>
      <c r="R451" s="232" t="s">
        <v>225</v>
      </c>
      <c r="S451" s="232"/>
      <c r="T451" s="232" t="s">
        <v>225</v>
      </c>
      <c r="U451" s="232"/>
      <c r="V451" s="232" t="s">
        <v>225</v>
      </c>
      <c r="W451" s="232"/>
      <c r="X451" s="232" t="s">
        <v>225</v>
      </c>
      <c r="Y451" s="232"/>
      <c r="Z451" s="232"/>
      <c r="AA451" s="232"/>
      <c r="AB451" s="232"/>
      <c r="AC451" s="232"/>
      <c r="AD451" s="232"/>
      <c r="AE451" s="232"/>
      <c r="AF451" s="232"/>
      <c r="AG451" s="232"/>
      <c r="AH451" s="232"/>
      <c r="AI451" s="232"/>
      <c r="AJ451" s="232"/>
      <c r="AK451" s="232"/>
      <c r="AL451" s="232"/>
      <c r="AM451" s="232"/>
      <c r="AN451" s="232"/>
      <c r="AO451" s="232"/>
      <c r="AP451" s="232"/>
      <c r="AQ451" s="232"/>
      <c r="AR451" s="232"/>
      <c r="AS451" s="232"/>
      <c r="AT451" s="232"/>
      <c r="AU451" s="232"/>
      <c r="AV451" s="232"/>
      <c r="AW451" s="248" t="s">
        <v>1036</v>
      </c>
    </row>
    <row r="452" spans="1:49" s="9" customFormat="1" x14ac:dyDescent="0.25">
      <c r="A452" s="233" t="s">
        <v>899</v>
      </c>
      <c r="B452" s="9">
        <v>6</v>
      </c>
      <c r="C452" s="9">
        <v>13</v>
      </c>
      <c r="D452" s="9">
        <v>9</v>
      </c>
      <c r="E452" s="9">
        <f t="shared" si="44"/>
        <v>0.5</v>
      </c>
      <c r="F452" s="9">
        <f t="shared" ref="F452:F455" si="46">C452-B452-E452</f>
        <v>6.5</v>
      </c>
      <c r="G452" s="263"/>
      <c r="H452" s="246"/>
      <c r="I452" s="246"/>
      <c r="J452" s="246"/>
      <c r="K452" s="246"/>
      <c r="L452" s="232" t="s">
        <v>225</v>
      </c>
      <c r="M452" s="232"/>
      <c r="N452" s="232" t="s">
        <v>225</v>
      </c>
      <c r="O452" s="232"/>
      <c r="P452" s="232" t="s">
        <v>225</v>
      </c>
      <c r="Q452" s="232"/>
      <c r="R452" s="232"/>
      <c r="S452" s="232"/>
      <c r="T452" s="232" t="s">
        <v>225</v>
      </c>
      <c r="U452" s="232"/>
      <c r="V452" s="232" t="s">
        <v>225</v>
      </c>
      <c r="W452" s="232"/>
      <c r="X452" s="232" t="s">
        <v>225</v>
      </c>
      <c r="Y452" s="232"/>
      <c r="Z452" s="232"/>
      <c r="AA452" s="232"/>
      <c r="AB452" s="232"/>
      <c r="AC452" s="232"/>
      <c r="AD452" s="232"/>
      <c r="AE452" s="232"/>
      <c r="AF452" s="232"/>
      <c r="AG452" s="232"/>
      <c r="AH452" s="232"/>
      <c r="AI452" s="232"/>
      <c r="AJ452" s="232"/>
      <c r="AK452" s="232"/>
      <c r="AL452" s="232"/>
      <c r="AM452" s="232"/>
      <c r="AN452" s="232"/>
      <c r="AO452" s="232"/>
      <c r="AP452" s="232"/>
      <c r="AQ452" s="232"/>
      <c r="AR452" s="232"/>
      <c r="AS452" s="232"/>
      <c r="AT452" s="232"/>
      <c r="AU452" s="232"/>
      <c r="AV452" s="232"/>
      <c r="AW452" s="248" t="s">
        <v>1036</v>
      </c>
    </row>
    <row r="453" spans="1:49" s="9" customFormat="1" x14ac:dyDescent="0.25">
      <c r="A453" s="233" t="s">
        <v>900</v>
      </c>
      <c r="B453" s="9">
        <v>6</v>
      </c>
      <c r="C453" s="9">
        <v>13</v>
      </c>
      <c r="D453" s="9">
        <v>10</v>
      </c>
      <c r="E453" s="9">
        <f t="shared" si="44"/>
        <v>0.5</v>
      </c>
      <c r="F453" s="9">
        <f t="shared" si="46"/>
        <v>6.5</v>
      </c>
      <c r="G453" s="263"/>
      <c r="H453" s="246"/>
      <c r="I453" s="246"/>
      <c r="J453" s="246"/>
      <c r="K453" s="246"/>
      <c r="L453" s="232" t="s">
        <v>225</v>
      </c>
      <c r="M453" s="232"/>
      <c r="N453" s="232" t="s">
        <v>225</v>
      </c>
      <c r="O453" s="232"/>
      <c r="P453" s="232" t="s">
        <v>225</v>
      </c>
      <c r="Q453" s="232"/>
      <c r="R453" s="232" t="s">
        <v>225</v>
      </c>
      <c r="S453" s="232"/>
      <c r="T453" s="232"/>
      <c r="U453" s="232"/>
      <c r="V453" s="232" t="s">
        <v>225</v>
      </c>
      <c r="W453" s="232"/>
      <c r="X453" s="232" t="s">
        <v>225</v>
      </c>
      <c r="Y453" s="232"/>
      <c r="Z453" s="232"/>
      <c r="AA453" s="232"/>
      <c r="AB453" s="232"/>
      <c r="AC453" s="232"/>
      <c r="AD453" s="232"/>
      <c r="AE453" s="232"/>
      <c r="AF453" s="232"/>
      <c r="AG453" s="232"/>
      <c r="AH453" s="232"/>
      <c r="AI453" s="232"/>
      <c r="AJ453" s="232"/>
      <c r="AK453" s="232"/>
      <c r="AL453" s="232"/>
      <c r="AM453" s="232"/>
      <c r="AN453" s="232"/>
      <c r="AO453" s="232"/>
      <c r="AP453" s="232"/>
      <c r="AQ453" s="232"/>
      <c r="AR453" s="232"/>
      <c r="AS453" s="232"/>
      <c r="AT453" s="232"/>
      <c r="AU453" s="232"/>
      <c r="AV453" s="232"/>
      <c r="AW453" s="248" t="s">
        <v>1036</v>
      </c>
    </row>
    <row r="454" spans="1:49" s="9" customFormat="1" x14ac:dyDescent="0.25">
      <c r="A454" s="233" t="s">
        <v>901</v>
      </c>
      <c r="B454" s="9">
        <v>6</v>
      </c>
      <c r="C454" s="9">
        <v>13</v>
      </c>
      <c r="D454" s="9">
        <v>11</v>
      </c>
      <c r="E454" s="9">
        <f t="shared" si="44"/>
        <v>0.5</v>
      </c>
      <c r="F454" s="9">
        <f t="shared" si="46"/>
        <v>6.5</v>
      </c>
      <c r="G454" s="263"/>
      <c r="H454" s="246"/>
      <c r="I454" s="246"/>
      <c r="J454" s="246"/>
      <c r="K454" s="246"/>
      <c r="L454" s="232" t="s">
        <v>225</v>
      </c>
      <c r="M454" s="232"/>
      <c r="N454" s="232" t="s">
        <v>225</v>
      </c>
      <c r="O454" s="232"/>
      <c r="P454" s="232" t="s">
        <v>225</v>
      </c>
      <c r="Q454" s="232"/>
      <c r="R454" s="232" t="s">
        <v>225</v>
      </c>
      <c r="S454" s="232"/>
      <c r="T454" s="232" t="s">
        <v>225</v>
      </c>
      <c r="U454" s="232"/>
      <c r="V454" s="232"/>
      <c r="W454" s="232"/>
      <c r="X454" s="232" t="s">
        <v>225</v>
      </c>
      <c r="Y454" s="232"/>
      <c r="Z454" s="232"/>
      <c r="AA454" s="232"/>
      <c r="AB454" s="232"/>
      <c r="AC454" s="232"/>
      <c r="AD454" s="232"/>
      <c r="AE454" s="232"/>
      <c r="AF454" s="232"/>
      <c r="AG454" s="232"/>
      <c r="AH454" s="232"/>
      <c r="AI454" s="232"/>
      <c r="AJ454" s="232"/>
      <c r="AK454" s="232"/>
      <c r="AL454" s="232"/>
      <c r="AM454" s="232"/>
      <c r="AN454" s="232"/>
      <c r="AO454" s="232"/>
      <c r="AP454" s="232"/>
      <c r="AQ454" s="232"/>
      <c r="AR454" s="232"/>
      <c r="AS454" s="232"/>
      <c r="AT454" s="232"/>
      <c r="AU454" s="232"/>
      <c r="AV454" s="232"/>
      <c r="AW454" s="248" t="s">
        <v>1036</v>
      </c>
    </row>
    <row r="455" spans="1:49" s="9" customFormat="1" x14ac:dyDescent="0.25">
      <c r="A455" s="233" t="s">
        <v>902</v>
      </c>
      <c r="B455" s="9">
        <v>6</v>
      </c>
      <c r="C455" s="9">
        <v>13</v>
      </c>
      <c r="D455" s="9">
        <v>12</v>
      </c>
      <c r="E455" s="9">
        <f t="shared" si="44"/>
        <v>0.5</v>
      </c>
      <c r="F455" s="9">
        <f t="shared" si="46"/>
        <v>6.5</v>
      </c>
      <c r="G455" s="263"/>
      <c r="H455" s="246"/>
      <c r="I455" s="246"/>
      <c r="J455" s="246"/>
      <c r="K455" s="246"/>
      <c r="L455" s="232" t="s">
        <v>225</v>
      </c>
      <c r="M455" s="232"/>
      <c r="N455" s="232" t="s">
        <v>225</v>
      </c>
      <c r="O455" s="232"/>
      <c r="P455" s="232" t="s">
        <v>225</v>
      </c>
      <c r="Q455" s="232"/>
      <c r="R455" s="232" t="s">
        <v>225</v>
      </c>
      <c r="S455" s="232"/>
      <c r="T455" s="232" t="s">
        <v>225</v>
      </c>
      <c r="U455" s="232"/>
      <c r="V455" s="232" t="s">
        <v>225</v>
      </c>
      <c r="W455" s="232"/>
      <c r="X455" s="232"/>
      <c r="Y455" s="232"/>
      <c r="Z455" s="232"/>
      <c r="AA455" s="232"/>
      <c r="AB455" s="232"/>
      <c r="AC455" s="232"/>
      <c r="AD455" s="232"/>
      <c r="AE455" s="232"/>
      <c r="AF455" s="232"/>
      <c r="AG455" s="232"/>
      <c r="AH455" s="232"/>
      <c r="AI455" s="232"/>
      <c r="AJ455" s="232"/>
      <c r="AK455" s="232"/>
      <c r="AL455" s="232"/>
      <c r="AM455" s="232"/>
      <c r="AN455" s="232"/>
      <c r="AO455" s="232"/>
      <c r="AP455" s="232"/>
      <c r="AQ455" s="232"/>
      <c r="AR455" s="232"/>
      <c r="AS455" s="232"/>
      <c r="AT455" s="232"/>
      <c r="AU455" s="232"/>
      <c r="AV455" s="232"/>
      <c r="AW455" s="248" t="s">
        <v>1036</v>
      </c>
    </row>
    <row r="456" spans="1:49" x14ac:dyDescent="0.25">
      <c r="A456" s="233" t="s">
        <v>373</v>
      </c>
      <c r="B456">
        <v>6</v>
      </c>
      <c r="C456" s="9">
        <v>14</v>
      </c>
      <c r="E456" s="9">
        <f t="shared" si="44"/>
        <v>0.5</v>
      </c>
      <c r="F456" s="9">
        <f t="shared" si="12"/>
        <v>7.5</v>
      </c>
      <c r="H456" s="246"/>
      <c r="I456" s="246"/>
      <c r="J456" s="246"/>
      <c r="K456" s="246"/>
      <c r="L456" s="232" t="s">
        <v>225</v>
      </c>
      <c r="N456" s="232" t="s">
        <v>225</v>
      </c>
      <c r="P456" s="232" t="s">
        <v>225</v>
      </c>
      <c r="R456" s="232" t="s">
        <v>225</v>
      </c>
      <c r="T456" s="232" t="s">
        <v>225</v>
      </c>
      <c r="V456" s="232" t="s">
        <v>225</v>
      </c>
      <c r="X456" s="232" t="s">
        <v>225</v>
      </c>
      <c r="Z456" s="232" t="s">
        <v>225</v>
      </c>
      <c r="AW456" s="248" t="s">
        <v>1036</v>
      </c>
    </row>
    <row r="457" spans="1:49" s="9" customFormat="1" x14ac:dyDescent="0.25">
      <c r="A457" s="233" t="s">
        <v>903</v>
      </c>
      <c r="B457" s="9">
        <v>6</v>
      </c>
      <c r="C457" s="9">
        <v>14</v>
      </c>
      <c r="D457" s="9">
        <v>7</v>
      </c>
      <c r="E457" s="9">
        <f t="shared" si="44"/>
        <v>0.5</v>
      </c>
      <c r="F457" s="9">
        <f t="shared" si="12"/>
        <v>7.5</v>
      </c>
      <c r="G457" s="263"/>
      <c r="H457" s="246"/>
      <c r="I457" s="246"/>
      <c r="J457" s="246"/>
      <c r="K457" s="246"/>
      <c r="L457" s="232" t="s">
        <v>225</v>
      </c>
      <c r="M457" s="232"/>
      <c r="N457" s="232"/>
      <c r="O457" s="232"/>
      <c r="P457" s="232" t="s">
        <v>225</v>
      </c>
      <c r="Q457" s="232"/>
      <c r="R457" s="232" t="s">
        <v>225</v>
      </c>
      <c r="S457" s="232"/>
      <c r="T457" s="232" t="s">
        <v>225</v>
      </c>
      <c r="U457" s="232"/>
      <c r="V457" s="232" t="s">
        <v>225</v>
      </c>
      <c r="W457" s="232"/>
      <c r="X457" s="232" t="s">
        <v>225</v>
      </c>
      <c r="Y457" s="232"/>
      <c r="Z457" s="232" t="s">
        <v>225</v>
      </c>
      <c r="AA457" s="232"/>
      <c r="AB457" s="232"/>
      <c r="AC457" s="232"/>
      <c r="AD457" s="232"/>
      <c r="AE457" s="232"/>
      <c r="AF457" s="232"/>
      <c r="AG457" s="232"/>
      <c r="AH457" s="232"/>
      <c r="AI457" s="232"/>
      <c r="AJ457" s="232"/>
      <c r="AK457" s="232"/>
      <c r="AL457" s="232"/>
      <c r="AM457" s="232"/>
      <c r="AN457" s="232"/>
      <c r="AO457" s="232"/>
      <c r="AP457" s="232"/>
      <c r="AQ457" s="232"/>
      <c r="AR457" s="232"/>
      <c r="AS457" s="232"/>
      <c r="AT457" s="232"/>
      <c r="AU457" s="232"/>
      <c r="AV457" s="232"/>
      <c r="AW457" s="248" t="s">
        <v>1036</v>
      </c>
    </row>
    <row r="458" spans="1:49" s="9" customFormat="1" x14ac:dyDescent="0.25">
      <c r="A458" s="233" t="s">
        <v>904</v>
      </c>
      <c r="B458" s="9">
        <v>6</v>
      </c>
      <c r="C458" s="9">
        <v>14</v>
      </c>
      <c r="D458" s="9">
        <v>8</v>
      </c>
      <c r="E458" s="9">
        <f t="shared" si="44"/>
        <v>0.5</v>
      </c>
      <c r="F458" s="9">
        <f t="shared" si="12"/>
        <v>7.5</v>
      </c>
      <c r="G458" s="263"/>
      <c r="H458" s="246"/>
      <c r="I458" s="246"/>
      <c r="J458" s="246"/>
      <c r="K458" s="246"/>
      <c r="L458" s="232" t="s">
        <v>225</v>
      </c>
      <c r="M458" s="232"/>
      <c r="N458" s="232" t="s">
        <v>225</v>
      </c>
      <c r="O458" s="232"/>
      <c r="P458" s="232"/>
      <c r="Q458" s="232"/>
      <c r="R458" s="232" t="s">
        <v>225</v>
      </c>
      <c r="S458" s="232"/>
      <c r="T458" s="232" t="s">
        <v>225</v>
      </c>
      <c r="U458" s="232"/>
      <c r="V458" s="232" t="s">
        <v>225</v>
      </c>
      <c r="W458" s="232"/>
      <c r="X458" s="232" t="s">
        <v>225</v>
      </c>
      <c r="Y458" s="232"/>
      <c r="Z458" s="232" t="s">
        <v>225</v>
      </c>
      <c r="AA458" s="232"/>
      <c r="AB458" s="232"/>
      <c r="AC458" s="232"/>
      <c r="AD458" s="232"/>
      <c r="AE458" s="232"/>
      <c r="AF458" s="232"/>
      <c r="AG458" s="232"/>
      <c r="AH458" s="232"/>
      <c r="AI458" s="232"/>
      <c r="AJ458" s="232"/>
      <c r="AK458" s="232"/>
      <c r="AL458" s="232"/>
      <c r="AM458" s="232"/>
      <c r="AN458" s="232"/>
      <c r="AO458" s="232"/>
      <c r="AP458" s="232"/>
      <c r="AQ458" s="232"/>
      <c r="AR458" s="232"/>
      <c r="AS458" s="232"/>
      <c r="AT458" s="232"/>
      <c r="AU458" s="232"/>
      <c r="AV458" s="232"/>
      <c r="AW458" s="248" t="s">
        <v>1036</v>
      </c>
    </row>
    <row r="459" spans="1:49" s="9" customFormat="1" x14ac:dyDescent="0.25">
      <c r="A459" s="233" t="s">
        <v>905</v>
      </c>
      <c r="B459" s="9">
        <v>6</v>
      </c>
      <c r="C459" s="9">
        <v>14</v>
      </c>
      <c r="D459" s="9">
        <v>9</v>
      </c>
      <c r="E459" s="9">
        <f t="shared" si="44"/>
        <v>0.5</v>
      </c>
      <c r="F459" s="9">
        <f t="shared" ref="F459:F463" si="47">C459-B459-E459</f>
        <v>7.5</v>
      </c>
      <c r="G459" s="263"/>
      <c r="H459" s="246"/>
      <c r="I459" s="246"/>
      <c r="J459" s="246"/>
      <c r="K459" s="246"/>
      <c r="L459" s="232" t="s">
        <v>225</v>
      </c>
      <c r="M459" s="232"/>
      <c r="N459" s="232" t="s">
        <v>225</v>
      </c>
      <c r="O459" s="232"/>
      <c r="P459" s="232" t="s">
        <v>225</v>
      </c>
      <c r="Q459" s="232"/>
      <c r="R459" s="232"/>
      <c r="S459" s="232"/>
      <c r="T459" s="232" t="s">
        <v>225</v>
      </c>
      <c r="U459" s="232"/>
      <c r="V459" s="232" t="s">
        <v>225</v>
      </c>
      <c r="W459" s="232"/>
      <c r="X459" s="232" t="s">
        <v>225</v>
      </c>
      <c r="Y459" s="232"/>
      <c r="Z459" s="232" t="s">
        <v>225</v>
      </c>
      <c r="AA459" s="232"/>
      <c r="AB459" s="232"/>
      <c r="AC459" s="232"/>
      <c r="AD459" s="232"/>
      <c r="AE459" s="232"/>
      <c r="AF459" s="232"/>
      <c r="AG459" s="232"/>
      <c r="AH459" s="232"/>
      <c r="AI459" s="232"/>
      <c r="AJ459" s="232"/>
      <c r="AK459" s="232"/>
      <c r="AL459" s="232"/>
      <c r="AM459" s="232"/>
      <c r="AN459" s="232"/>
      <c r="AO459" s="232"/>
      <c r="AP459" s="232"/>
      <c r="AQ459" s="232"/>
      <c r="AR459" s="232"/>
      <c r="AS459" s="232"/>
      <c r="AT459" s="232"/>
      <c r="AU459" s="232"/>
      <c r="AV459" s="232"/>
      <c r="AW459" s="248" t="s">
        <v>1036</v>
      </c>
    </row>
    <row r="460" spans="1:49" s="9" customFormat="1" x14ac:dyDescent="0.25">
      <c r="A460" s="233" t="s">
        <v>906</v>
      </c>
      <c r="B460" s="9">
        <v>6</v>
      </c>
      <c r="C460" s="9">
        <v>14</v>
      </c>
      <c r="D460" s="9">
        <v>10</v>
      </c>
      <c r="E460" s="9">
        <f t="shared" si="44"/>
        <v>0.5</v>
      </c>
      <c r="F460" s="9">
        <f t="shared" si="47"/>
        <v>7.5</v>
      </c>
      <c r="G460" s="263"/>
      <c r="H460" s="246"/>
      <c r="I460" s="246"/>
      <c r="J460" s="246"/>
      <c r="K460" s="246"/>
      <c r="L460" s="232" t="s">
        <v>225</v>
      </c>
      <c r="M460" s="232"/>
      <c r="N460" s="232" t="s">
        <v>225</v>
      </c>
      <c r="O460" s="232"/>
      <c r="P460" s="232" t="s">
        <v>225</v>
      </c>
      <c r="Q460" s="232"/>
      <c r="R460" s="232" t="s">
        <v>225</v>
      </c>
      <c r="S460" s="232"/>
      <c r="T460" s="232"/>
      <c r="U460" s="232"/>
      <c r="V460" s="232" t="s">
        <v>225</v>
      </c>
      <c r="W460" s="232"/>
      <c r="X460" s="232" t="s">
        <v>225</v>
      </c>
      <c r="Y460" s="232"/>
      <c r="Z460" s="232" t="s">
        <v>225</v>
      </c>
      <c r="AA460" s="232"/>
      <c r="AB460" s="232"/>
      <c r="AC460" s="232"/>
      <c r="AD460" s="232"/>
      <c r="AE460" s="232"/>
      <c r="AF460" s="232"/>
      <c r="AG460" s="232"/>
      <c r="AH460" s="232"/>
      <c r="AI460" s="232"/>
      <c r="AJ460" s="232"/>
      <c r="AK460" s="232"/>
      <c r="AL460" s="232"/>
      <c r="AM460" s="232"/>
      <c r="AN460" s="232"/>
      <c r="AO460" s="232"/>
      <c r="AP460" s="232"/>
      <c r="AQ460" s="232"/>
      <c r="AR460" s="232"/>
      <c r="AS460" s="232"/>
      <c r="AT460" s="232"/>
      <c r="AU460" s="232"/>
      <c r="AV460" s="232"/>
      <c r="AW460" s="248" t="s">
        <v>1036</v>
      </c>
    </row>
    <row r="461" spans="1:49" s="9" customFormat="1" x14ac:dyDescent="0.25">
      <c r="A461" s="233" t="s">
        <v>907</v>
      </c>
      <c r="B461" s="9">
        <v>6</v>
      </c>
      <c r="C461" s="9">
        <v>14</v>
      </c>
      <c r="D461" s="9">
        <v>11</v>
      </c>
      <c r="E461" s="9">
        <f t="shared" si="44"/>
        <v>0.5</v>
      </c>
      <c r="F461" s="9">
        <f t="shared" si="47"/>
        <v>7.5</v>
      </c>
      <c r="G461" s="263"/>
      <c r="H461" s="246"/>
      <c r="I461" s="246"/>
      <c r="J461" s="246"/>
      <c r="K461" s="246"/>
      <c r="L461" s="232" t="s">
        <v>225</v>
      </c>
      <c r="M461" s="232"/>
      <c r="N461" s="232" t="s">
        <v>225</v>
      </c>
      <c r="O461" s="232"/>
      <c r="P461" s="232" t="s">
        <v>225</v>
      </c>
      <c r="Q461" s="232"/>
      <c r="R461" s="232" t="s">
        <v>225</v>
      </c>
      <c r="S461" s="232"/>
      <c r="T461" s="232" t="s">
        <v>225</v>
      </c>
      <c r="U461" s="232"/>
      <c r="V461" s="232"/>
      <c r="W461" s="232"/>
      <c r="X461" s="232" t="s">
        <v>225</v>
      </c>
      <c r="Y461" s="232"/>
      <c r="Z461" s="232" t="s">
        <v>225</v>
      </c>
      <c r="AA461" s="232"/>
      <c r="AB461" s="232"/>
      <c r="AC461" s="232"/>
      <c r="AD461" s="232"/>
      <c r="AE461" s="232"/>
      <c r="AF461" s="232"/>
      <c r="AG461" s="232"/>
      <c r="AH461" s="232"/>
      <c r="AI461" s="232"/>
      <c r="AJ461" s="232"/>
      <c r="AK461" s="232"/>
      <c r="AL461" s="232"/>
      <c r="AM461" s="232"/>
      <c r="AN461" s="232"/>
      <c r="AO461" s="232"/>
      <c r="AP461" s="232"/>
      <c r="AQ461" s="232"/>
      <c r="AR461" s="232"/>
      <c r="AS461" s="232"/>
      <c r="AT461" s="232"/>
      <c r="AU461" s="232"/>
      <c r="AV461" s="232"/>
      <c r="AW461" s="248" t="s">
        <v>1036</v>
      </c>
    </row>
    <row r="462" spans="1:49" s="9" customFormat="1" x14ac:dyDescent="0.25">
      <c r="A462" s="233" t="s">
        <v>908</v>
      </c>
      <c r="B462" s="9">
        <v>6</v>
      </c>
      <c r="C462" s="9">
        <v>14</v>
      </c>
      <c r="D462" s="9">
        <v>12</v>
      </c>
      <c r="E462" s="9">
        <f t="shared" si="44"/>
        <v>0.5</v>
      </c>
      <c r="F462" s="9">
        <f t="shared" si="47"/>
        <v>7.5</v>
      </c>
      <c r="G462" s="263"/>
      <c r="H462" s="246"/>
      <c r="I462" s="246"/>
      <c r="J462" s="246"/>
      <c r="K462" s="246"/>
      <c r="L462" s="232" t="s">
        <v>225</v>
      </c>
      <c r="M462" s="232"/>
      <c r="N462" s="232" t="s">
        <v>225</v>
      </c>
      <c r="O462" s="232"/>
      <c r="P462" s="232" t="s">
        <v>225</v>
      </c>
      <c r="Q462" s="232"/>
      <c r="R462" s="232" t="s">
        <v>225</v>
      </c>
      <c r="S462" s="232"/>
      <c r="T462" s="232" t="s">
        <v>225</v>
      </c>
      <c r="U462" s="232"/>
      <c r="V462" s="232" t="s">
        <v>225</v>
      </c>
      <c r="W462" s="232"/>
      <c r="X462" s="232"/>
      <c r="Y462" s="232"/>
      <c r="Z462" s="232" t="s">
        <v>225</v>
      </c>
      <c r="AA462" s="232"/>
      <c r="AB462" s="232"/>
      <c r="AC462" s="232"/>
      <c r="AD462" s="232"/>
      <c r="AE462" s="232"/>
      <c r="AF462" s="232"/>
      <c r="AG462" s="232"/>
      <c r="AH462" s="232"/>
      <c r="AI462" s="232"/>
      <c r="AJ462" s="232"/>
      <c r="AK462" s="232"/>
      <c r="AL462" s="232"/>
      <c r="AM462" s="232"/>
      <c r="AN462" s="232"/>
      <c r="AO462" s="232"/>
      <c r="AP462" s="232"/>
      <c r="AQ462" s="232"/>
      <c r="AR462" s="232"/>
      <c r="AS462" s="232"/>
      <c r="AT462" s="232"/>
      <c r="AU462" s="232"/>
      <c r="AV462" s="232"/>
      <c r="AW462" s="248" t="s">
        <v>1036</v>
      </c>
    </row>
    <row r="463" spans="1:49" s="9" customFormat="1" x14ac:dyDescent="0.25">
      <c r="A463" s="233" t="s">
        <v>909</v>
      </c>
      <c r="B463" s="9">
        <v>6</v>
      </c>
      <c r="C463" s="9">
        <v>14</v>
      </c>
      <c r="D463" s="9">
        <v>13</v>
      </c>
      <c r="E463" s="9">
        <f t="shared" si="44"/>
        <v>0.5</v>
      </c>
      <c r="F463" s="9">
        <f t="shared" si="47"/>
        <v>7.5</v>
      </c>
      <c r="G463" s="263"/>
      <c r="H463" s="246"/>
      <c r="I463" s="246"/>
      <c r="J463" s="246"/>
      <c r="K463" s="246"/>
      <c r="L463" s="232" t="s">
        <v>225</v>
      </c>
      <c r="M463" s="232"/>
      <c r="N463" s="232" t="s">
        <v>225</v>
      </c>
      <c r="O463" s="232"/>
      <c r="P463" s="232" t="s">
        <v>225</v>
      </c>
      <c r="Q463" s="232"/>
      <c r="R463" s="232" t="s">
        <v>225</v>
      </c>
      <c r="S463" s="232"/>
      <c r="T463" s="232" t="s">
        <v>225</v>
      </c>
      <c r="U463" s="232"/>
      <c r="V463" s="232" t="s">
        <v>225</v>
      </c>
      <c r="W463" s="232"/>
      <c r="X463" s="232" t="s">
        <v>225</v>
      </c>
      <c r="Y463" s="232"/>
      <c r="Z463" s="232"/>
      <c r="AA463" s="232"/>
      <c r="AB463" s="232"/>
      <c r="AC463" s="232"/>
      <c r="AD463" s="232"/>
      <c r="AE463" s="232"/>
      <c r="AF463" s="232"/>
      <c r="AG463" s="232"/>
      <c r="AH463" s="232"/>
      <c r="AI463" s="232"/>
      <c r="AJ463" s="232"/>
      <c r="AK463" s="232"/>
      <c r="AL463" s="232"/>
      <c r="AM463" s="232"/>
      <c r="AN463" s="232"/>
      <c r="AO463" s="232"/>
      <c r="AP463" s="232"/>
      <c r="AQ463" s="232"/>
      <c r="AR463" s="232"/>
      <c r="AS463" s="232"/>
      <c r="AT463" s="232"/>
      <c r="AU463" s="232"/>
      <c r="AV463" s="232"/>
      <c r="AW463" s="248" t="s">
        <v>1036</v>
      </c>
    </row>
    <row r="464" spans="1:49" x14ac:dyDescent="0.25">
      <c r="A464" s="233" t="s">
        <v>374</v>
      </c>
      <c r="B464">
        <v>6</v>
      </c>
      <c r="C464" s="9">
        <v>15</v>
      </c>
      <c r="E464" s="9">
        <f t="shared" si="44"/>
        <v>1</v>
      </c>
      <c r="F464" s="9">
        <f t="shared" si="12"/>
        <v>8</v>
      </c>
      <c r="H464" s="246"/>
      <c r="I464" s="246"/>
      <c r="J464" s="246"/>
      <c r="K464" s="246"/>
      <c r="L464" s="232" t="s">
        <v>225</v>
      </c>
      <c r="N464" s="232" t="s">
        <v>225</v>
      </c>
      <c r="P464" s="232" t="s">
        <v>225</v>
      </c>
      <c r="R464" s="232" t="s">
        <v>225</v>
      </c>
      <c r="T464" s="232" t="s">
        <v>225</v>
      </c>
      <c r="V464" s="232" t="s">
        <v>225</v>
      </c>
      <c r="X464" s="232" t="s">
        <v>225</v>
      </c>
      <c r="Z464" s="232" t="s">
        <v>225</v>
      </c>
      <c r="AB464" s="232" t="s">
        <v>225</v>
      </c>
      <c r="AW464" s="248" t="s">
        <v>1036</v>
      </c>
    </row>
    <row r="465" spans="1:49" s="9" customFormat="1" x14ac:dyDescent="0.25">
      <c r="A465" s="233" t="s">
        <v>910</v>
      </c>
      <c r="B465" s="9">
        <v>6</v>
      </c>
      <c r="C465" s="9">
        <v>15</v>
      </c>
      <c r="D465" s="9">
        <v>7</v>
      </c>
      <c r="E465" s="9">
        <f t="shared" si="44"/>
        <v>1</v>
      </c>
      <c r="F465" s="9">
        <f t="shared" si="12"/>
        <v>8</v>
      </c>
      <c r="G465" s="263"/>
      <c r="H465" s="246"/>
      <c r="I465" s="246"/>
      <c r="J465" s="246"/>
      <c r="K465" s="246"/>
      <c r="L465" s="232" t="s">
        <v>225</v>
      </c>
      <c r="M465" s="232"/>
      <c r="N465" s="232"/>
      <c r="O465" s="232"/>
      <c r="P465" s="232" t="s">
        <v>225</v>
      </c>
      <c r="Q465" s="232"/>
      <c r="R465" s="232" t="s">
        <v>225</v>
      </c>
      <c r="S465" s="232"/>
      <c r="T465" s="232" t="s">
        <v>225</v>
      </c>
      <c r="U465" s="232"/>
      <c r="V465" s="232" t="s">
        <v>225</v>
      </c>
      <c r="W465" s="232"/>
      <c r="X465" s="232" t="s">
        <v>225</v>
      </c>
      <c r="Y465" s="232"/>
      <c r="Z465" s="232" t="s">
        <v>225</v>
      </c>
      <c r="AA465" s="232"/>
      <c r="AB465" s="232" t="s">
        <v>225</v>
      </c>
      <c r="AC465" s="232"/>
      <c r="AD465" s="232"/>
      <c r="AE465" s="232"/>
      <c r="AF465" s="232"/>
      <c r="AG465" s="232"/>
      <c r="AH465" s="232"/>
      <c r="AI465" s="232"/>
      <c r="AJ465" s="232"/>
      <c r="AK465" s="232"/>
      <c r="AL465" s="232"/>
      <c r="AM465" s="232"/>
      <c r="AN465" s="232"/>
      <c r="AO465" s="232"/>
      <c r="AP465" s="232"/>
      <c r="AQ465" s="232"/>
      <c r="AR465" s="232"/>
      <c r="AS465" s="232"/>
      <c r="AT465" s="232"/>
      <c r="AU465" s="232"/>
      <c r="AV465" s="232"/>
      <c r="AW465" s="248" t="s">
        <v>1036</v>
      </c>
    </row>
    <row r="466" spans="1:49" s="9" customFormat="1" x14ac:dyDescent="0.25">
      <c r="A466" s="233" t="s">
        <v>911</v>
      </c>
      <c r="B466" s="9">
        <v>6</v>
      </c>
      <c r="C466" s="9">
        <v>15</v>
      </c>
      <c r="D466" s="9">
        <v>8</v>
      </c>
      <c r="E466" s="9">
        <f t="shared" si="44"/>
        <v>1</v>
      </c>
      <c r="F466" s="9">
        <f t="shared" si="12"/>
        <v>8</v>
      </c>
      <c r="G466" s="263"/>
      <c r="H466" s="246"/>
      <c r="I466" s="246"/>
      <c r="J466" s="246"/>
      <c r="K466" s="246"/>
      <c r="L466" s="232" t="s">
        <v>225</v>
      </c>
      <c r="M466" s="232"/>
      <c r="N466" s="232" t="s">
        <v>225</v>
      </c>
      <c r="O466" s="232"/>
      <c r="P466" s="232"/>
      <c r="Q466" s="232"/>
      <c r="R466" s="232" t="s">
        <v>225</v>
      </c>
      <c r="S466" s="232"/>
      <c r="T466" s="232" t="s">
        <v>225</v>
      </c>
      <c r="U466" s="232"/>
      <c r="V466" s="232" t="s">
        <v>225</v>
      </c>
      <c r="W466" s="232"/>
      <c r="X466" s="232" t="s">
        <v>225</v>
      </c>
      <c r="Y466" s="232"/>
      <c r="Z466" s="232" t="s">
        <v>225</v>
      </c>
      <c r="AA466" s="232"/>
      <c r="AB466" s="232" t="s">
        <v>225</v>
      </c>
      <c r="AC466" s="232"/>
      <c r="AD466" s="232"/>
      <c r="AE466" s="232"/>
      <c r="AF466" s="232"/>
      <c r="AG466" s="232"/>
      <c r="AH466" s="232"/>
      <c r="AI466" s="232"/>
      <c r="AJ466" s="232"/>
      <c r="AK466" s="232"/>
      <c r="AL466" s="232"/>
      <c r="AM466" s="232"/>
      <c r="AN466" s="232"/>
      <c r="AO466" s="232"/>
      <c r="AP466" s="232"/>
      <c r="AQ466" s="232"/>
      <c r="AR466" s="232"/>
      <c r="AS466" s="232"/>
      <c r="AT466" s="232"/>
      <c r="AU466" s="232"/>
      <c r="AV466" s="232"/>
      <c r="AW466" s="248" t="s">
        <v>1036</v>
      </c>
    </row>
    <row r="467" spans="1:49" s="9" customFormat="1" x14ac:dyDescent="0.25">
      <c r="A467" s="233" t="s">
        <v>912</v>
      </c>
      <c r="B467" s="9">
        <v>6</v>
      </c>
      <c r="C467" s="9">
        <v>15</v>
      </c>
      <c r="D467" s="9">
        <v>9</v>
      </c>
      <c r="E467" s="9">
        <f t="shared" si="44"/>
        <v>1</v>
      </c>
      <c r="F467" s="9">
        <f t="shared" ref="F467:F472" si="48">C467-B467-E467</f>
        <v>8</v>
      </c>
      <c r="G467" s="263"/>
      <c r="H467" s="246"/>
      <c r="I467" s="246"/>
      <c r="J467" s="246"/>
      <c r="K467" s="246"/>
      <c r="L467" s="232" t="s">
        <v>225</v>
      </c>
      <c r="M467" s="232"/>
      <c r="N467" s="232" t="s">
        <v>225</v>
      </c>
      <c r="O467" s="232"/>
      <c r="P467" s="232" t="s">
        <v>225</v>
      </c>
      <c r="Q467" s="232"/>
      <c r="R467" s="232"/>
      <c r="S467" s="232"/>
      <c r="T467" s="232" t="s">
        <v>225</v>
      </c>
      <c r="U467" s="232"/>
      <c r="V467" s="232" t="s">
        <v>225</v>
      </c>
      <c r="W467" s="232"/>
      <c r="X467" s="232" t="s">
        <v>225</v>
      </c>
      <c r="Y467" s="232"/>
      <c r="Z467" s="232" t="s">
        <v>225</v>
      </c>
      <c r="AA467" s="232"/>
      <c r="AB467" s="232" t="s">
        <v>225</v>
      </c>
      <c r="AC467" s="232"/>
      <c r="AD467" s="232"/>
      <c r="AE467" s="232"/>
      <c r="AF467" s="232"/>
      <c r="AG467" s="232"/>
      <c r="AH467" s="232"/>
      <c r="AI467" s="232"/>
      <c r="AJ467" s="232"/>
      <c r="AK467" s="232"/>
      <c r="AL467" s="232"/>
      <c r="AM467" s="232"/>
      <c r="AN467" s="232"/>
      <c r="AO467" s="232"/>
      <c r="AP467" s="232"/>
      <c r="AQ467" s="232"/>
      <c r="AR467" s="232"/>
      <c r="AS467" s="232"/>
      <c r="AT467" s="232"/>
      <c r="AU467" s="232"/>
      <c r="AV467" s="232"/>
      <c r="AW467" s="248" t="s">
        <v>1036</v>
      </c>
    </row>
    <row r="468" spans="1:49" s="9" customFormat="1" x14ac:dyDescent="0.25">
      <c r="A468" s="233" t="s">
        <v>913</v>
      </c>
      <c r="B468" s="9">
        <v>6</v>
      </c>
      <c r="C468" s="9">
        <v>15</v>
      </c>
      <c r="D468" s="9">
        <v>10</v>
      </c>
      <c r="E468" s="9">
        <f t="shared" si="44"/>
        <v>1</v>
      </c>
      <c r="F468" s="9">
        <f t="shared" si="48"/>
        <v>8</v>
      </c>
      <c r="G468" s="263"/>
      <c r="H468" s="246"/>
      <c r="I468" s="246"/>
      <c r="J468" s="246"/>
      <c r="K468" s="246"/>
      <c r="L468" s="232" t="s">
        <v>225</v>
      </c>
      <c r="M468" s="232"/>
      <c r="N468" s="232" t="s">
        <v>225</v>
      </c>
      <c r="O468" s="232"/>
      <c r="P468" s="232" t="s">
        <v>225</v>
      </c>
      <c r="Q468" s="232"/>
      <c r="R468" s="232" t="s">
        <v>225</v>
      </c>
      <c r="S468" s="232"/>
      <c r="T468" s="232"/>
      <c r="U468" s="232"/>
      <c r="V468" s="232" t="s">
        <v>225</v>
      </c>
      <c r="W468" s="232"/>
      <c r="X468" s="232" t="s">
        <v>225</v>
      </c>
      <c r="Y468" s="232"/>
      <c r="Z468" s="232" t="s">
        <v>225</v>
      </c>
      <c r="AA468" s="232"/>
      <c r="AB468" s="232" t="s">
        <v>225</v>
      </c>
      <c r="AC468" s="232"/>
      <c r="AD468" s="232"/>
      <c r="AE468" s="232"/>
      <c r="AF468" s="232"/>
      <c r="AG468" s="232"/>
      <c r="AH468" s="232"/>
      <c r="AI468" s="232"/>
      <c r="AJ468" s="232"/>
      <c r="AK468" s="232"/>
      <c r="AL468" s="232"/>
      <c r="AM468" s="232"/>
      <c r="AN468" s="232"/>
      <c r="AO468" s="232"/>
      <c r="AP468" s="232"/>
      <c r="AQ468" s="232"/>
      <c r="AR468" s="232"/>
      <c r="AS468" s="232"/>
      <c r="AT468" s="232"/>
      <c r="AU468" s="232"/>
      <c r="AV468" s="232"/>
      <c r="AW468" s="248" t="s">
        <v>1036</v>
      </c>
    </row>
    <row r="469" spans="1:49" s="9" customFormat="1" x14ac:dyDescent="0.25">
      <c r="A469" s="233" t="s">
        <v>914</v>
      </c>
      <c r="B469" s="9">
        <v>6</v>
      </c>
      <c r="C469" s="9">
        <v>15</v>
      </c>
      <c r="D469" s="9">
        <v>11</v>
      </c>
      <c r="E469" s="9">
        <f t="shared" si="44"/>
        <v>1</v>
      </c>
      <c r="F469" s="9">
        <f t="shared" si="48"/>
        <v>8</v>
      </c>
      <c r="G469" s="263"/>
      <c r="H469" s="246"/>
      <c r="I469" s="246"/>
      <c r="J469" s="246"/>
      <c r="K469" s="246"/>
      <c r="L469" s="232" t="s">
        <v>225</v>
      </c>
      <c r="M469" s="232"/>
      <c r="N469" s="232" t="s">
        <v>225</v>
      </c>
      <c r="O469" s="232"/>
      <c r="P469" s="232" t="s">
        <v>225</v>
      </c>
      <c r="Q469" s="232"/>
      <c r="R469" s="232" t="s">
        <v>225</v>
      </c>
      <c r="S469" s="232"/>
      <c r="T469" s="232" t="s">
        <v>225</v>
      </c>
      <c r="U469" s="232"/>
      <c r="V469" s="232"/>
      <c r="W469" s="232"/>
      <c r="X469" s="232" t="s">
        <v>225</v>
      </c>
      <c r="Y469" s="232"/>
      <c r="Z469" s="232" t="s">
        <v>225</v>
      </c>
      <c r="AA469" s="232"/>
      <c r="AB469" s="232" t="s">
        <v>225</v>
      </c>
      <c r="AC469" s="232"/>
      <c r="AD469" s="232"/>
      <c r="AE469" s="232"/>
      <c r="AF469" s="232"/>
      <c r="AG469" s="232"/>
      <c r="AH469" s="232"/>
      <c r="AI469" s="232"/>
      <c r="AJ469" s="232"/>
      <c r="AK469" s="232"/>
      <c r="AL469" s="232"/>
      <c r="AM469" s="232"/>
      <c r="AN469" s="232"/>
      <c r="AO469" s="232"/>
      <c r="AP469" s="232"/>
      <c r="AQ469" s="232"/>
      <c r="AR469" s="232"/>
      <c r="AS469" s="232"/>
      <c r="AT469" s="232"/>
      <c r="AU469" s="232"/>
      <c r="AV469" s="232"/>
      <c r="AW469" s="248" t="s">
        <v>1036</v>
      </c>
    </row>
    <row r="470" spans="1:49" s="9" customFormat="1" x14ac:dyDescent="0.25">
      <c r="A470" s="233" t="s">
        <v>915</v>
      </c>
      <c r="B470" s="9">
        <v>6</v>
      </c>
      <c r="C470" s="9">
        <v>15</v>
      </c>
      <c r="D470" s="9">
        <v>12</v>
      </c>
      <c r="E470" s="9">
        <f t="shared" si="44"/>
        <v>1</v>
      </c>
      <c r="F470" s="9">
        <f t="shared" si="48"/>
        <v>8</v>
      </c>
      <c r="G470" s="263"/>
      <c r="H470" s="246"/>
      <c r="I470" s="246"/>
      <c r="J470" s="246"/>
      <c r="K470" s="246"/>
      <c r="L470" s="232" t="s">
        <v>225</v>
      </c>
      <c r="M470" s="232"/>
      <c r="N470" s="232" t="s">
        <v>225</v>
      </c>
      <c r="O470" s="232"/>
      <c r="P470" s="232" t="s">
        <v>225</v>
      </c>
      <c r="Q470" s="232"/>
      <c r="R470" s="232" t="s">
        <v>225</v>
      </c>
      <c r="S470" s="232"/>
      <c r="T470" s="232" t="s">
        <v>225</v>
      </c>
      <c r="U470" s="232"/>
      <c r="V470" s="232" t="s">
        <v>225</v>
      </c>
      <c r="W470" s="232"/>
      <c r="X470" s="232"/>
      <c r="Y470" s="232"/>
      <c r="Z470" s="232" t="s">
        <v>225</v>
      </c>
      <c r="AA470" s="232"/>
      <c r="AB470" s="232" t="s">
        <v>225</v>
      </c>
      <c r="AC470" s="232"/>
      <c r="AD470" s="232"/>
      <c r="AE470" s="232"/>
      <c r="AF470" s="232"/>
      <c r="AG470" s="232"/>
      <c r="AH470" s="232"/>
      <c r="AI470" s="232"/>
      <c r="AJ470" s="232"/>
      <c r="AK470" s="232"/>
      <c r="AL470" s="232"/>
      <c r="AM470" s="232"/>
      <c r="AN470" s="232"/>
      <c r="AO470" s="232"/>
      <c r="AP470" s="232"/>
      <c r="AQ470" s="232"/>
      <c r="AR470" s="232"/>
      <c r="AS470" s="232"/>
      <c r="AT470" s="232"/>
      <c r="AU470" s="232"/>
      <c r="AV470" s="232"/>
      <c r="AW470" s="248" t="s">
        <v>1036</v>
      </c>
    </row>
    <row r="471" spans="1:49" s="9" customFormat="1" x14ac:dyDescent="0.25">
      <c r="A471" s="233" t="s">
        <v>916</v>
      </c>
      <c r="B471" s="9">
        <v>6</v>
      </c>
      <c r="C471" s="9">
        <v>15</v>
      </c>
      <c r="D471" s="9">
        <v>13</v>
      </c>
      <c r="E471" s="9">
        <f t="shared" si="44"/>
        <v>1</v>
      </c>
      <c r="F471" s="9">
        <f t="shared" si="48"/>
        <v>8</v>
      </c>
      <c r="G471" s="263"/>
      <c r="H471" s="246"/>
      <c r="I471" s="246"/>
      <c r="J471" s="246"/>
      <c r="K471" s="246"/>
      <c r="L471" s="232" t="s">
        <v>225</v>
      </c>
      <c r="M471" s="232"/>
      <c r="N471" s="232" t="s">
        <v>225</v>
      </c>
      <c r="O471" s="232"/>
      <c r="P471" s="232" t="s">
        <v>225</v>
      </c>
      <c r="Q471" s="232"/>
      <c r="R471" s="232" t="s">
        <v>225</v>
      </c>
      <c r="S471" s="232"/>
      <c r="T471" s="232" t="s">
        <v>225</v>
      </c>
      <c r="U471" s="232"/>
      <c r="V471" s="232" t="s">
        <v>225</v>
      </c>
      <c r="W471" s="232"/>
      <c r="X471" s="232" t="s">
        <v>225</v>
      </c>
      <c r="Y471" s="232"/>
      <c r="Z471" s="232"/>
      <c r="AA471" s="232"/>
      <c r="AB471" s="232" t="s">
        <v>225</v>
      </c>
      <c r="AC471" s="232"/>
      <c r="AD471" s="232"/>
      <c r="AE471" s="232"/>
      <c r="AF471" s="232"/>
      <c r="AG471" s="232"/>
      <c r="AH471" s="232"/>
      <c r="AI471" s="232"/>
      <c r="AJ471" s="232"/>
      <c r="AK471" s="232"/>
      <c r="AL471" s="232"/>
      <c r="AM471" s="232"/>
      <c r="AN471" s="232"/>
      <c r="AO471" s="232"/>
      <c r="AP471" s="232"/>
      <c r="AQ471" s="232"/>
      <c r="AR471" s="232"/>
      <c r="AS471" s="232"/>
      <c r="AT471" s="232"/>
      <c r="AU471" s="232"/>
      <c r="AV471" s="232"/>
      <c r="AW471" s="248" t="s">
        <v>1036</v>
      </c>
    </row>
    <row r="472" spans="1:49" s="9" customFormat="1" x14ac:dyDescent="0.25">
      <c r="A472" s="233" t="s">
        <v>917</v>
      </c>
      <c r="B472" s="9">
        <v>6</v>
      </c>
      <c r="C472" s="9">
        <v>15</v>
      </c>
      <c r="D472" s="9">
        <v>14</v>
      </c>
      <c r="E472" s="9">
        <f t="shared" si="44"/>
        <v>1</v>
      </c>
      <c r="F472" s="9">
        <f t="shared" si="48"/>
        <v>8</v>
      </c>
      <c r="G472" s="263"/>
      <c r="H472" s="246"/>
      <c r="I472" s="246"/>
      <c r="J472" s="246"/>
      <c r="K472" s="246"/>
      <c r="L472" s="232" t="s">
        <v>225</v>
      </c>
      <c r="M472" s="232"/>
      <c r="N472" s="232" t="s">
        <v>225</v>
      </c>
      <c r="O472" s="232"/>
      <c r="P472" s="232" t="s">
        <v>225</v>
      </c>
      <c r="Q472" s="232"/>
      <c r="R472" s="232" t="s">
        <v>225</v>
      </c>
      <c r="S472" s="232"/>
      <c r="T472" s="232" t="s">
        <v>225</v>
      </c>
      <c r="U472" s="232"/>
      <c r="V472" s="232" t="s">
        <v>225</v>
      </c>
      <c r="W472" s="232"/>
      <c r="X472" s="232" t="s">
        <v>225</v>
      </c>
      <c r="Y472" s="232"/>
      <c r="Z472" s="232" t="s">
        <v>225</v>
      </c>
      <c r="AA472" s="232"/>
      <c r="AB472" s="232"/>
      <c r="AC472" s="232"/>
      <c r="AD472" s="232"/>
      <c r="AE472" s="232"/>
      <c r="AF472" s="232"/>
      <c r="AG472" s="232"/>
      <c r="AH472" s="232"/>
      <c r="AI472" s="232"/>
      <c r="AJ472" s="232"/>
      <c r="AK472" s="232"/>
      <c r="AL472" s="232"/>
      <c r="AM472" s="232"/>
      <c r="AN472" s="232"/>
      <c r="AO472" s="232"/>
      <c r="AP472" s="232"/>
      <c r="AQ472" s="232"/>
      <c r="AR472" s="232"/>
      <c r="AS472" s="232"/>
      <c r="AT472" s="232"/>
      <c r="AU472" s="232"/>
      <c r="AV472" s="232"/>
      <c r="AW472" s="248" t="s">
        <v>1036</v>
      </c>
    </row>
    <row r="473" spans="1:49" x14ac:dyDescent="0.25">
      <c r="A473" s="233" t="s">
        <v>375</v>
      </c>
      <c r="B473">
        <v>6</v>
      </c>
      <c r="C473" s="9">
        <v>16</v>
      </c>
      <c r="E473" s="9">
        <f t="shared" si="44"/>
        <v>1</v>
      </c>
      <c r="F473" s="9">
        <f t="shared" si="12"/>
        <v>9</v>
      </c>
      <c r="H473" s="246"/>
      <c r="I473" s="246"/>
      <c r="J473" s="246"/>
      <c r="K473" s="246"/>
      <c r="L473" s="232" t="s">
        <v>225</v>
      </c>
      <c r="N473" s="232" t="s">
        <v>225</v>
      </c>
      <c r="P473" s="232" t="s">
        <v>225</v>
      </c>
      <c r="R473" s="232" t="s">
        <v>225</v>
      </c>
      <c r="T473" s="232" t="s">
        <v>225</v>
      </c>
      <c r="V473" s="232" t="s">
        <v>225</v>
      </c>
      <c r="X473" s="232" t="s">
        <v>225</v>
      </c>
      <c r="Z473" s="232" t="s">
        <v>225</v>
      </c>
      <c r="AB473" s="232" t="s">
        <v>225</v>
      </c>
      <c r="AD473" s="232" t="s">
        <v>225</v>
      </c>
      <c r="AW473" s="248" t="s">
        <v>1036</v>
      </c>
    </row>
    <row r="474" spans="1:49" s="9" customFormat="1" x14ac:dyDescent="0.25">
      <c r="A474" s="233" t="s">
        <v>918</v>
      </c>
      <c r="B474" s="9">
        <v>6</v>
      </c>
      <c r="C474" s="9">
        <v>16</v>
      </c>
      <c r="D474" s="9">
        <v>7</v>
      </c>
      <c r="E474" s="9">
        <f t="shared" si="44"/>
        <v>1</v>
      </c>
      <c r="F474" s="9">
        <f t="shared" si="12"/>
        <v>9</v>
      </c>
      <c r="G474" s="263"/>
      <c r="H474" s="246"/>
      <c r="I474" s="246"/>
      <c r="J474" s="246"/>
      <c r="K474" s="246"/>
      <c r="L474" s="232" t="s">
        <v>225</v>
      </c>
      <c r="M474" s="232"/>
      <c r="N474" s="232"/>
      <c r="O474" s="232"/>
      <c r="P474" s="232" t="s">
        <v>225</v>
      </c>
      <c r="Q474" s="232"/>
      <c r="R474" s="232" t="s">
        <v>225</v>
      </c>
      <c r="S474" s="232"/>
      <c r="T474" s="232" t="s">
        <v>225</v>
      </c>
      <c r="U474" s="232"/>
      <c r="V474" s="232" t="s">
        <v>225</v>
      </c>
      <c r="W474" s="232"/>
      <c r="X474" s="232" t="s">
        <v>225</v>
      </c>
      <c r="Y474" s="232"/>
      <c r="Z474" s="232" t="s">
        <v>225</v>
      </c>
      <c r="AA474" s="232"/>
      <c r="AB474" s="232" t="s">
        <v>225</v>
      </c>
      <c r="AC474" s="232"/>
      <c r="AD474" s="232" t="s">
        <v>225</v>
      </c>
      <c r="AE474" s="232"/>
      <c r="AF474" s="232"/>
      <c r="AG474" s="232"/>
      <c r="AH474" s="232"/>
      <c r="AI474" s="232"/>
      <c r="AJ474" s="232"/>
      <c r="AK474" s="232"/>
      <c r="AL474" s="232"/>
      <c r="AM474" s="232"/>
      <c r="AN474" s="232"/>
      <c r="AO474" s="232"/>
      <c r="AP474" s="232"/>
      <c r="AQ474" s="232"/>
      <c r="AR474" s="232"/>
      <c r="AS474" s="232"/>
      <c r="AT474" s="232"/>
      <c r="AU474" s="232"/>
      <c r="AV474" s="232"/>
      <c r="AW474" s="248" t="s">
        <v>1036</v>
      </c>
    </row>
    <row r="475" spans="1:49" s="9" customFormat="1" x14ac:dyDescent="0.25">
      <c r="A475" s="233" t="s">
        <v>919</v>
      </c>
      <c r="B475" s="9">
        <v>6</v>
      </c>
      <c r="C475" s="9">
        <v>16</v>
      </c>
      <c r="D475" s="9">
        <v>8</v>
      </c>
      <c r="E475" s="9">
        <f t="shared" si="44"/>
        <v>1</v>
      </c>
      <c r="F475" s="9">
        <f t="shared" si="12"/>
        <v>9</v>
      </c>
      <c r="G475" s="263"/>
      <c r="H475" s="246"/>
      <c r="I475" s="246"/>
      <c r="J475" s="246"/>
      <c r="K475" s="246"/>
      <c r="L475" s="232" t="s">
        <v>225</v>
      </c>
      <c r="M475" s="232"/>
      <c r="N475" s="232" t="s">
        <v>225</v>
      </c>
      <c r="O475" s="232"/>
      <c r="P475" s="232"/>
      <c r="Q475" s="232"/>
      <c r="R475" s="232" t="s">
        <v>225</v>
      </c>
      <c r="S475" s="232"/>
      <c r="T475" s="232" t="s">
        <v>225</v>
      </c>
      <c r="U475" s="232"/>
      <c r="V475" s="232" t="s">
        <v>225</v>
      </c>
      <c r="W475" s="232"/>
      <c r="X475" s="232" t="s">
        <v>225</v>
      </c>
      <c r="Y475" s="232"/>
      <c r="Z475" s="232" t="s">
        <v>225</v>
      </c>
      <c r="AA475" s="232"/>
      <c r="AB475" s="232" t="s">
        <v>225</v>
      </c>
      <c r="AC475" s="232"/>
      <c r="AD475" s="232" t="s">
        <v>225</v>
      </c>
      <c r="AE475" s="232"/>
      <c r="AF475" s="232"/>
      <c r="AG475" s="232"/>
      <c r="AH475" s="232"/>
      <c r="AI475" s="232"/>
      <c r="AJ475" s="232"/>
      <c r="AK475" s="232"/>
      <c r="AL475" s="232"/>
      <c r="AM475" s="232"/>
      <c r="AN475" s="232"/>
      <c r="AO475" s="232"/>
      <c r="AP475" s="232"/>
      <c r="AQ475" s="232"/>
      <c r="AR475" s="232"/>
      <c r="AS475" s="232"/>
      <c r="AT475" s="232"/>
      <c r="AU475" s="232"/>
      <c r="AV475" s="232"/>
      <c r="AW475" s="248" t="s">
        <v>1036</v>
      </c>
    </row>
    <row r="476" spans="1:49" s="9" customFormat="1" x14ac:dyDescent="0.25">
      <c r="A476" s="233" t="s">
        <v>920</v>
      </c>
      <c r="B476" s="9">
        <v>6</v>
      </c>
      <c r="C476" s="9">
        <v>16</v>
      </c>
      <c r="D476" s="9">
        <v>9</v>
      </c>
      <c r="E476" s="9">
        <f t="shared" si="44"/>
        <v>1</v>
      </c>
      <c r="F476" s="9">
        <f t="shared" ref="F476:F482" si="49">C476-B476-E476</f>
        <v>9</v>
      </c>
      <c r="G476" s="263"/>
      <c r="H476" s="246"/>
      <c r="I476" s="246"/>
      <c r="J476" s="246"/>
      <c r="K476" s="246"/>
      <c r="L476" s="232" t="s">
        <v>225</v>
      </c>
      <c r="M476" s="232"/>
      <c r="N476" s="232" t="s">
        <v>225</v>
      </c>
      <c r="O476" s="232"/>
      <c r="P476" s="232" t="s">
        <v>225</v>
      </c>
      <c r="Q476" s="232"/>
      <c r="R476" s="232"/>
      <c r="S476" s="232"/>
      <c r="T476" s="232" t="s">
        <v>225</v>
      </c>
      <c r="U476" s="232"/>
      <c r="V476" s="232" t="s">
        <v>225</v>
      </c>
      <c r="W476" s="232"/>
      <c r="X476" s="232" t="s">
        <v>225</v>
      </c>
      <c r="Y476" s="232"/>
      <c r="Z476" s="232" t="s">
        <v>225</v>
      </c>
      <c r="AA476" s="232"/>
      <c r="AB476" s="232" t="s">
        <v>225</v>
      </c>
      <c r="AC476" s="232"/>
      <c r="AD476" s="232" t="s">
        <v>225</v>
      </c>
      <c r="AE476" s="232"/>
      <c r="AF476" s="232"/>
      <c r="AG476" s="232"/>
      <c r="AH476" s="232"/>
      <c r="AI476" s="232"/>
      <c r="AJ476" s="232"/>
      <c r="AK476" s="232"/>
      <c r="AL476" s="232"/>
      <c r="AM476" s="232"/>
      <c r="AN476" s="232"/>
      <c r="AO476" s="232"/>
      <c r="AP476" s="232"/>
      <c r="AQ476" s="232"/>
      <c r="AR476" s="232"/>
      <c r="AS476" s="232"/>
      <c r="AT476" s="232"/>
      <c r="AU476" s="232"/>
      <c r="AV476" s="232"/>
      <c r="AW476" s="248" t="s">
        <v>1036</v>
      </c>
    </row>
    <row r="477" spans="1:49" s="9" customFormat="1" x14ac:dyDescent="0.25">
      <c r="A477" s="233" t="s">
        <v>921</v>
      </c>
      <c r="B477" s="9">
        <v>6</v>
      </c>
      <c r="C477" s="9">
        <v>16</v>
      </c>
      <c r="D477" s="9">
        <v>10</v>
      </c>
      <c r="E477" s="9">
        <f t="shared" si="44"/>
        <v>1</v>
      </c>
      <c r="F477" s="9">
        <f t="shared" si="49"/>
        <v>9</v>
      </c>
      <c r="G477" s="263"/>
      <c r="H477" s="246"/>
      <c r="I477" s="246"/>
      <c r="J477" s="246"/>
      <c r="K477" s="246"/>
      <c r="L477" s="232" t="s">
        <v>225</v>
      </c>
      <c r="M477" s="232"/>
      <c r="N477" s="232" t="s">
        <v>225</v>
      </c>
      <c r="O477" s="232"/>
      <c r="P477" s="232" t="s">
        <v>225</v>
      </c>
      <c r="Q477" s="232"/>
      <c r="R477" s="232" t="s">
        <v>225</v>
      </c>
      <c r="S477" s="232"/>
      <c r="T477" s="232"/>
      <c r="U477" s="232"/>
      <c r="V477" s="232" t="s">
        <v>225</v>
      </c>
      <c r="W477" s="232"/>
      <c r="X477" s="232" t="s">
        <v>225</v>
      </c>
      <c r="Y477" s="232"/>
      <c r="Z477" s="232" t="s">
        <v>225</v>
      </c>
      <c r="AA477" s="232"/>
      <c r="AB477" s="232" t="s">
        <v>225</v>
      </c>
      <c r="AC477" s="232"/>
      <c r="AD477" s="232" t="s">
        <v>225</v>
      </c>
      <c r="AE477" s="232"/>
      <c r="AF477" s="232"/>
      <c r="AG477" s="232"/>
      <c r="AH477" s="232"/>
      <c r="AI477" s="232"/>
      <c r="AJ477" s="232"/>
      <c r="AK477" s="232"/>
      <c r="AL477" s="232"/>
      <c r="AM477" s="232"/>
      <c r="AN477" s="232"/>
      <c r="AO477" s="232"/>
      <c r="AP477" s="232"/>
      <c r="AQ477" s="232"/>
      <c r="AR477" s="232"/>
      <c r="AS477" s="232"/>
      <c r="AT477" s="232"/>
      <c r="AU477" s="232"/>
      <c r="AV477" s="232"/>
      <c r="AW477" s="248" t="s">
        <v>1036</v>
      </c>
    </row>
    <row r="478" spans="1:49" s="9" customFormat="1" x14ac:dyDescent="0.25">
      <c r="A478" s="233" t="s">
        <v>922</v>
      </c>
      <c r="B478" s="9">
        <v>6</v>
      </c>
      <c r="C478" s="9">
        <v>16</v>
      </c>
      <c r="D478" s="9">
        <v>11</v>
      </c>
      <c r="E478" s="9">
        <f t="shared" si="44"/>
        <v>1</v>
      </c>
      <c r="F478" s="9">
        <f t="shared" si="49"/>
        <v>9</v>
      </c>
      <c r="G478" s="263"/>
      <c r="H478" s="246"/>
      <c r="I478" s="246"/>
      <c r="J478" s="246"/>
      <c r="K478" s="246"/>
      <c r="L478" s="232" t="s">
        <v>225</v>
      </c>
      <c r="M478" s="232"/>
      <c r="N478" s="232" t="s">
        <v>225</v>
      </c>
      <c r="O478" s="232"/>
      <c r="P478" s="232" t="s">
        <v>225</v>
      </c>
      <c r="Q478" s="232"/>
      <c r="R478" s="232" t="s">
        <v>225</v>
      </c>
      <c r="S478" s="232"/>
      <c r="T478" s="232" t="s">
        <v>225</v>
      </c>
      <c r="U478" s="232"/>
      <c r="V478" s="232"/>
      <c r="W478" s="232"/>
      <c r="X478" s="232" t="s">
        <v>225</v>
      </c>
      <c r="Y478" s="232"/>
      <c r="Z478" s="232" t="s">
        <v>225</v>
      </c>
      <c r="AA478" s="232"/>
      <c r="AB478" s="232" t="s">
        <v>225</v>
      </c>
      <c r="AC478" s="232"/>
      <c r="AD478" s="232" t="s">
        <v>225</v>
      </c>
      <c r="AE478" s="232"/>
      <c r="AF478" s="232"/>
      <c r="AG478" s="232"/>
      <c r="AH478" s="232"/>
      <c r="AI478" s="232"/>
      <c r="AJ478" s="232"/>
      <c r="AK478" s="232"/>
      <c r="AL478" s="232"/>
      <c r="AM478" s="232"/>
      <c r="AN478" s="232"/>
      <c r="AO478" s="232"/>
      <c r="AP478" s="232"/>
      <c r="AQ478" s="232"/>
      <c r="AR478" s="232"/>
      <c r="AS478" s="232"/>
      <c r="AT478" s="232"/>
      <c r="AU478" s="232"/>
      <c r="AV478" s="232"/>
      <c r="AW478" s="248" t="s">
        <v>1036</v>
      </c>
    </row>
    <row r="479" spans="1:49" s="9" customFormat="1" x14ac:dyDescent="0.25">
      <c r="A479" s="233" t="s">
        <v>923</v>
      </c>
      <c r="B479" s="9">
        <v>6</v>
      </c>
      <c r="C479" s="9">
        <v>16</v>
      </c>
      <c r="D479" s="9">
        <v>12</v>
      </c>
      <c r="E479" s="9">
        <f t="shared" si="44"/>
        <v>1</v>
      </c>
      <c r="F479" s="9">
        <f t="shared" si="49"/>
        <v>9</v>
      </c>
      <c r="G479" s="263"/>
      <c r="H479" s="246"/>
      <c r="I479" s="246"/>
      <c r="J479" s="246"/>
      <c r="K479" s="246"/>
      <c r="L479" s="232" t="s">
        <v>225</v>
      </c>
      <c r="M479" s="232"/>
      <c r="N479" s="232" t="s">
        <v>225</v>
      </c>
      <c r="O479" s="232"/>
      <c r="P479" s="232" t="s">
        <v>225</v>
      </c>
      <c r="Q479" s="232"/>
      <c r="R479" s="232" t="s">
        <v>225</v>
      </c>
      <c r="S479" s="232"/>
      <c r="T479" s="232" t="s">
        <v>225</v>
      </c>
      <c r="U479" s="232"/>
      <c r="V479" s="232" t="s">
        <v>225</v>
      </c>
      <c r="W479" s="232"/>
      <c r="X479" s="232"/>
      <c r="Y479" s="232"/>
      <c r="Z479" s="232" t="s">
        <v>225</v>
      </c>
      <c r="AA479" s="232"/>
      <c r="AB479" s="232" t="s">
        <v>225</v>
      </c>
      <c r="AC479" s="232"/>
      <c r="AD479" s="232" t="s">
        <v>225</v>
      </c>
      <c r="AE479" s="232"/>
      <c r="AF479" s="232"/>
      <c r="AG479" s="232"/>
      <c r="AH479" s="232"/>
      <c r="AI479" s="232"/>
      <c r="AJ479" s="232"/>
      <c r="AK479" s="232"/>
      <c r="AL479" s="232"/>
      <c r="AM479" s="232"/>
      <c r="AN479" s="232"/>
      <c r="AO479" s="232"/>
      <c r="AP479" s="232"/>
      <c r="AQ479" s="232"/>
      <c r="AR479" s="232"/>
      <c r="AS479" s="232"/>
      <c r="AT479" s="232"/>
      <c r="AU479" s="232"/>
      <c r="AV479" s="232"/>
      <c r="AW479" s="248" t="s">
        <v>1036</v>
      </c>
    </row>
    <row r="480" spans="1:49" s="9" customFormat="1" x14ac:dyDescent="0.25">
      <c r="A480" s="233" t="s">
        <v>924</v>
      </c>
      <c r="B480" s="9">
        <v>6</v>
      </c>
      <c r="C480" s="9">
        <v>16</v>
      </c>
      <c r="D480" s="9">
        <v>13</v>
      </c>
      <c r="E480" s="9">
        <f t="shared" si="44"/>
        <v>1</v>
      </c>
      <c r="F480" s="9">
        <f t="shared" si="49"/>
        <v>9</v>
      </c>
      <c r="G480" s="263"/>
      <c r="H480" s="246"/>
      <c r="I480" s="246"/>
      <c r="J480" s="246"/>
      <c r="K480" s="246"/>
      <c r="L480" s="232" t="s">
        <v>225</v>
      </c>
      <c r="M480" s="232"/>
      <c r="N480" s="232" t="s">
        <v>225</v>
      </c>
      <c r="O480" s="232"/>
      <c r="P480" s="232" t="s">
        <v>225</v>
      </c>
      <c r="Q480" s="232"/>
      <c r="R480" s="232" t="s">
        <v>225</v>
      </c>
      <c r="S480" s="232"/>
      <c r="T480" s="232" t="s">
        <v>225</v>
      </c>
      <c r="U480" s="232"/>
      <c r="V480" s="232" t="s">
        <v>225</v>
      </c>
      <c r="W480" s="232"/>
      <c r="X480" s="232" t="s">
        <v>225</v>
      </c>
      <c r="Y480" s="232"/>
      <c r="Z480" s="232"/>
      <c r="AA480" s="232"/>
      <c r="AB480" s="232" t="s">
        <v>225</v>
      </c>
      <c r="AC480" s="232"/>
      <c r="AD480" s="232" t="s">
        <v>225</v>
      </c>
      <c r="AE480" s="232"/>
      <c r="AF480" s="232"/>
      <c r="AG480" s="232"/>
      <c r="AH480" s="232"/>
      <c r="AI480" s="232"/>
      <c r="AJ480" s="232"/>
      <c r="AK480" s="232"/>
      <c r="AL480" s="232"/>
      <c r="AM480" s="232"/>
      <c r="AN480" s="232"/>
      <c r="AO480" s="232"/>
      <c r="AP480" s="232"/>
      <c r="AQ480" s="232"/>
      <c r="AR480" s="232"/>
      <c r="AS480" s="232"/>
      <c r="AT480" s="232"/>
      <c r="AU480" s="232"/>
      <c r="AV480" s="232"/>
      <c r="AW480" s="248" t="s">
        <v>1036</v>
      </c>
    </row>
    <row r="481" spans="1:49" s="9" customFormat="1" x14ac:dyDescent="0.25">
      <c r="A481" s="233" t="s">
        <v>925</v>
      </c>
      <c r="B481" s="9">
        <v>6</v>
      </c>
      <c r="C481" s="9">
        <v>16</v>
      </c>
      <c r="D481" s="9">
        <v>14</v>
      </c>
      <c r="E481" s="9">
        <f t="shared" si="44"/>
        <v>1</v>
      </c>
      <c r="F481" s="9">
        <f t="shared" si="49"/>
        <v>9</v>
      </c>
      <c r="G481" s="263"/>
      <c r="H481" s="246"/>
      <c r="I481" s="246"/>
      <c r="J481" s="246"/>
      <c r="K481" s="246"/>
      <c r="L481" s="232" t="s">
        <v>225</v>
      </c>
      <c r="M481" s="232"/>
      <c r="N481" s="232" t="s">
        <v>225</v>
      </c>
      <c r="O481" s="232"/>
      <c r="P481" s="232" t="s">
        <v>225</v>
      </c>
      <c r="Q481" s="232"/>
      <c r="R481" s="232" t="s">
        <v>225</v>
      </c>
      <c r="S481" s="232"/>
      <c r="T481" s="232" t="s">
        <v>225</v>
      </c>
      <c r="U481" s="232"/>
      <c r="V481" s="232" t="s">
        <v>225</v>
      </c>
      <c r="W481" s="232"/>
      <c r="X481" s="232" t="s">
        <v>225</v>
      </c>
      <c r="Y481" s="232"/>
      <c r="Z481" s="232" t="s">
        <v>225</v>
      </c>
      <c r="AA481" s="232"/>
      <c r="AB481" s="232"/>
      <c r="AC481" s="232"/>
      <c r="AD481" s="232" t="s">
        <v>225</v>
      </c>
      <c r="AE481" s="232"/>
      <c r="AF481" s="232"/>
      <c r="AG481" s="232"/>
      <c r="AH481" s="232"/>
      <c r="AI481" s="232"/>
      <c r="AJ481" s="232"/>
      <c r="AK481" s="232"/>
      <c r="AL481" s="232"/>
      <c r="AM481" s="232"/>
      <c r="AN481" s="232"/>
      <c r="AO481" s="232"/>
      <c r="AP481" s="232"/>
      <c r="AQ481" s="232"/>
      <c r="AR481" s="232"/>
      <c r="AS481" s="232"/>
      <c r="AT481" s="232"/>
      <c r="AU481" s="232"/>
      <c r="AV481" s="232"/>
      <c r="AW481" s="248" t="s">
        <v>1036</v>
      </c>
    </row>
    <row r="482" spans="1:49" s="9" customFormat="1" x14ac:dyDescent="0.25">
      <c r="A482" s="233" t="s">
        <v>926</v>
      </c>
      <c r="B482" s="9">
        <v>6</v>
      </c>
      <c r="C482" s="9">
        <v>16</v>
      </c>
      <c r="D482" s="9">
        <v>15</v>
      </c>
      <c r="E482" s="9">
        <f t="shared" si="44"/>
        <v>1</v>
      </c>
      <c r="F482" s="9">
        <f t="shared" si="49"/>
        <v>9</v>
      </c>
      <c r="G482" s="263"/>
      <c r="H482" s="246"/>
      <c r="I482" s="246"/>
      <c r="J482" s="246"/>
      <c r="K482" s="246"/>
      <c r="L482" s="232" t="s">
        <v>225</v>
      </c>
      <c r="M482" s="232"/>
      <c r="N482" s="232" t="s">
        <v>225</v>
      </c>
      <c r="O482" s="232"/>
      <c r="P482" s="232" t="s">
        <v>225</v>
      </c>
      <c r="Q482" s="232"/>
      <c r="R482" s="232" t="s">
        <v>225</v>
      </c>
      <c r="S482" s="232"/>
      <c r="T482" s="232" t="s">
        <v>225</v>
      </c>
      <c r="U482" s="232"/>
      <c r="V482" s="232" t="s">
        <v>225</v>
      </c>
      <c r="W482" s="232"/>
      <c r="X482" s="232" t="s">
        <v>225</v>
      </c>
      <c r="Y482" s="232"/>
      <c r="Z482" s="232" t="s">
        <v>225</v>
      </c>
      <c r="AA482" s="232"/>
      <c r="AB482" s="232" t="s">
        <v>225</v>
      </c>
      <c r="AC482" s="232"/>
      <c r="AD482" s="232"/>
      <c r="AE482" s="232"/>
      <c r="AF482" s="232"/>
      <c r="AG482" s="232"/>
      <c r="AH482" s="232"/>
      <c r="AI482" s="232"/>
      <c r="AJ482" s="232"/>
      <c r="AK482" s="232"/>
      <c r="AL482" s="232"/>
      <c r="AM482" s="232"/>
      <c r="AN482" s="232"/>
      <c r="AO482" s="232"/>
      <c r="AP482" s="232"/>
      <c r="AQ482" s="232"/>
      <c r="AR482" s="232"/>
      <c r="AS482" s="232"/>
      <c r="AT482" s="232"/>
      <c r="AU482" s="232"/>
      <c r="AV482" s="232"/>
      <c r="AW482" s="248" t="s">
        <v>1036</v>
      </c>
    </row>
    <row r="483" spans="1:49" x14ac:dyDescent="0.25">
      <c r="A483" s="233" t="s">
        <v>376</v>
      </c>
      <c r="B483">
        <v>6</v>
      </c>
      <c r="C483" s="9">
        <v>17</v>
      </c>
      <c r="E483" s="9">
        <f t="shared" si="44"/>
        <v>1</v>
      </c>
      <c r="F483" s="9">
        <f t="shared" si="12"/>
        <v>10</v>
      </c>
      <c r="H483" s="246"/>
      <c r="I483" s="246"/>
      <c r="J483" s="246"/>
      <c r="K483" s="246"/>
      <c r="L483" s="232" t="s">
        <v>225</v>
      </c>
      <c r="N483" s="232" t="s">
        <v>225</v>
      </c>
      <c r="P483" s="232" t="s">
        <v>225</v>
      </c>
      <c r="R483" s="232" t="s">
        <v>225</v>
      </c>
      <c r="T483" s="232" t="s">
        <v>225</v>
      </c>
      <c r="V483" s="232" t="s">
        <v>225</v>
      </c>
      <c r="X483" s="232" t="s">
        <v>225</v>
      </c>
      <c r="Z483" s="232" t="s">
        <v>225</v>
      </c>
      <c r="AB483" s="232" t="s">
        <v>225</v>
      </c>
      <c r="AD483" s="232" t="s">
        <v>225</v>
      </c>
      <c r="AF483" s="232" t="s">
        <v>225</v>
      </c>
      <c r="AW483" s="248" t="s">
        <v>1036</v>
      </c>
    </row>
    <row r="484" spans="1:49" s="9" customFormat="1" x14ac:dyDescent="0.25">
      <c r="A484" s="233" t="s">
        <v>927</v>
      </c>
      <c r="B484" s="9">
        <v>6</v>
      </c>
      <c r="C484" s="9">
        <v>17</v>
      </c>
      <c r="D484" s="9">
        <v>7</v>
      </c>
      <c r="E484" s="9">
        <f t="shared" si="44"/>
        <v>1</v>
      </c>
      <c r="F484" s="9">
        <f t="shared" si="12"/>
        <v>10</v>
      </c>
      <c r="G484" s="263"/>
      <c r="H484" s="246"/>
      <c r="I484" s="246"/>
      <c r="J484" s="246"/>
      <c r="K484" s="246"/>
      <c r="L484" s="232" t="s">
        <v>225</v>
      </c>
      <c r="M484" s="232"/>
      <c r="N484" s="232"/>
      <c r="O484" s="232"/>
      <c r="P484" s="232" t="s">
        <v>225</v>
      </c>
      <c r="Q484" s="232"/>
      <c r="R484" s="232" t="s">
        <v>225</v>
      </c>
      <c r="S484" s="232"/>
      <c r="T484" s="232" t="s">
        <v>225</v>
      </c>
      <c r="U484" s="232"/>
      <c r="V484" s="232" t="s">
        <v>225</v>
      </c>
      <c r="W484" s="232"/>
      <c r="X484" s="232" t="s">
        <v>225</v>
      </c>
      <c r="Y484" s="232"/>
      <c r="Z484" s="232" t="s">
        <v>225</v>
      </c>
      <c r="AA484" s="232"/>
      <c r="AB484" s="232" t="s">
        <v>225</v>
      </c>
      <c r="AC484" s="232"/>
      <c r="AD484" s="232" t="s">
        <v>225</v>
      </c>
      <c r="AE484" s="232"/>
      <c r="AF484" s="232" t="s">
        <v>225</v>
      </c>
      <c r="AG484" s="232"/>
      <c r="AH484" s="232"/>
      <c r="AI484" s="232"/>
      <c r="AJ484" s="232"/>
      <c r="AK484" s="232"/>
      <c r="AL484" s="232"/>
      <c r="AM484" s="232"/>
      <c r="AN484" s="232"/>
      <c r="AO484" s="232"/>
      <c r="AP484" s="232"/>
      <c r="AQ484" s="232"/>
      <c r="AR484" s="232"/>
      <c r="AS484" s="232"/>
      <c r="AT484" s="232"/>
      <c r="AU484" s="232"/>
      <c r="AV484" s="232"/>
      <c r="AW484" s="248" t="s">
        <v>1036</v>
      </c>
    </row>
    <row r="485" spans="1:49" s="9" customFormat="1" x14ac:dyDescent="0.25">
      <c r="A485" s="233" t="s">
        <v>928</v>
      </c>
      <c r="B485" s="9">
        <v>6</v>
      </c>
      <c r="C485" s="9">
        <v>17</v>
      </c>
      <c r="D485" s="9">
        <v>8</v>
      </c>
      <c r="E485" s="9">
        <f t="shared" si="44"/>
        <v>1</v>
      </c>
      <c r="F485" s="9">
        <f t="shared" si="12"/>
        <v>10</v>
      </c>
      <c r="G485" s="263"/>
      <c r="H485" s="246"/>
      <c r="I485" s="246"/>
      <c r="J485" s="246"/>
      <c r="K485" s="246"/>
      <c r="L485" s="232" t="s">
        <v>225</v>
      </c>
      <c r="M485" s="232"/>
      <c r="N485" s="232" t="s">
        <v>225</v>
      </c>
      <c r="O485" s="232"/>
      <c r="P485" s="232"/>
      <c r="Q485" s="232"/>
      <c r="R485" s="232" t="s">
        <v>225</v>
      </c>
      <c r="S485" s="232"/>
      <c r="T485" s="232" t="s">
        <v>225</v>
      </c>
      <c r="U485" s="232"/>
      <c r="V485" s="232" t="s">
        <v>225</v>
      </c>
      <c r="W485" s="232"/>
      <c r="X485" s="232" t="s">
        <v>225</v>
      </c>
      <c r="Y485" s="232"/>
      <c r="Z485" s="232" t="s">
        <v>225</v>
      </c>
      <c r="AA485" s="232"/>
      <c r="AB485" s="232" t="s">
        <v>225</v>
      </c>
      <c r="AC485" s="232"/>
      <c r="AD485" s="232" t="s">
        <v>225</v>
      </c>
      <c r="AE485" s="232"/>
      <c r="AF485" s="232" t="s">
        <v>225</v>
      </c>
      <c r="AG485" s="232"/>
      <c r="AH485" s="232"/>
      <c r="AI485" s="232"/>
      <c r="AJ485" s="232"/>
      <c r="AK485" s="232"/>
      <c r="AL485" s="232"/>
      <c r="AM485" s="232"/>
      <c r="AN485" s="232"/>
      <c r="AO485" s="232"/>
      <c r="AP485" s="232"/>
      <c r="AQ485" s="232"/>
      <c r="AR485" s="232"/>
      <c r="AS485" s="232"/>
      <c r="AT485" s="232"/>
      <c r="AU485" s="232"/>
      <c r="AV485" s="232"/>
      <c r="AW485" s="248" t="s">
        <v>1036</v>
      </c>
    </row>
    <row r="486" spans="1:49" s="9" customFormat="1" x14ac:dyDescent="0.25">
      <c r="A486" s="233" t="s">
        <v>929</v>
      </c>
      <c r="B486" s="9">
        <v>6</v>
      </c>
      <c r="C486" s="9">
        <v>17</v>
      </c>
      <c r="D486" s="9">
        <v>9</v>
      </c>
      <c r="E486" s="9">
        <f t="shared" si="44"/>
        <v>1</v>
      </c>
      <c r="F486" s="9">
        <f t="shared" ref="F486:F493" si="50">C486-B486-E486</f>
        <v>10</v>
      </c>
      <c r="G486" s="263"/>
      <c r="H486" s="246"/>
      <c r="I486" s="246"/>
      <c r="J486" s="246"/>
      <c r="K486" s="246"/>
      <c r="L486" s="232" t="s">
        <v>225</v>
      </c>
      <c r="M486" s="232"/>
      <c r="N486" s="232" t="s">
        <v>225</v>
      </c>
      <c r="O486" s="232"/>
      <c r="P486" s="232" t="s">
        <v>225</v>
      </c>
      <c r="Q486" s="232"/>
      <c r="R486" s="232"/>
      <c r="S486" s="232"/>
      <c r="T486" s="232" t="s">
        <v>225</v>
      </c>
      <c r="U486" s="232"/>
      <c r="V486" s="232" t="s">
        <v>225</v>
      </c>
      <c r="W486" s="232"/>
      <c r="X486" s="232" t="s">
        <v>225</v>
      </c>
      <c r="Y486" s="232"/>
      <c r="Z486" s="232" t="s">
        <v>225</v>
      </c>
      <c r="AA486" s="232"/>
      <c r="AB486" s="232" t="s">
        <v>225</v>
      </c>
      <c r="AC486" s="232"/>
      <c r="AD486" s="232" t="s">
        <v>225</v>
      </c>
      <c r="AE486" s="232"/>
      <c r="AF486" s="232" t="s">
        <v>225</v>
      </c>
      <c r="AG486" s="232"/>
      <c r="AH486" s="232"/>
      <c r="AI486" s="232"/>
      <c r="AJ486" s="232"/>
      <c r="AK486" s="232"/>
      <c r="AL486" s="232"/>
      <c r="AM486" s="232"/>
      <c r="AN486" s="232"/>
      <c r="AO486" s="232"/>
      <c r="AP486" s="232"/>
      <c r="AQ486" s="232"/>
      <c r="AR486" s="232"/>
      <c r="AS486" s="232"/>
      <c r="AT486" s="232"/>
      <c r="AU486" s="232"/>
      <c r="AV486" s="232"/>
      <c r="AW486" s="248" t="s">
        <v>1036</v>
      </c>
    </row>
    <row r="487" spans="1:49" s="9" customFormat="1" x14ac:dyDescent="0.25">
      <c r="A487" s="233" t="s">
        <v>930</v>
      </c>
      <c r="B487" s="9">
        <v>6</v>
      </c>
      <c r="C487" s="9">
        <v>17</v>
      </c>
      <c r="D487" s="9">
        <v>10</v>
      </c>
      <c r="E487" s="9">
        <f t="shared" si="44"/>
        <v>1</v>
      </c>
      <c r="F487" s="9">
        <f t="shared" si="50"/>
        <v>10</v>
      </c>
      <c r="G487" s="263"/>
      <c r="H487" s="246"/>
      <c r="I487" s="246"/>
      <c r="J487" s="246"/>
      <c r="K487" s="246"/>
      <c r="L487" s="232" t="s">
        <v>225</v>
      </c>
      <c r="M487" s="232"/>
      <c r="N487" s="232" t="s">
        <v>225</v>
      </c>
      <c r="O487" s="232"/>
      <c r="P487" s="232" t="s">
        <v>225</v>
      </c>
      <c r="Q487" s="232"/>
      <c r="R487" s="232" t="s">
        <v>225</v>
      </c>
      <c r="S487" s="232"/>
      <c r="T487" s="232"/>
      <c r="U487" s="232"/>
      <c r="V487" s="232" t="s">
        <v>225</v>
      </c>
      <c r="W487" s="232"/>
      <c r="X487" s="232" t="s">
        <v>225</v>
      </c>
      <c r="Y487" s="232"/>
      <c r="Z487" s="232" t="s">
        <v>225</v>
      </c>
      <c r="AA487" s="232"/>
      <c r="AB487" s="232" t="s">
        <v>225</v>
      </c>
      <c r="AC487" s="232"/>
      <c r="AD487" s="232" t="s">
        <v>225</v>
      </c>
      <c r="AE487" s="232"/>
      <c r="AF487" s="232" t="s">
        <v>225</v>
      </c>
      <c r="AG487" s="232"/>
      <c r="AH487" s="232"/>
      <c r="AI487" s="232"/>
      <c r="AJ487" s="232"/>
      <c r="AK487" s="232"/>
      <c r="AL487" s="232"/>
      <c r="AM487" s="232"/>
      <c r="AN487" s="232"/>
      <c r="AO487" s="232"/>
      <c r="AP487" s="232"/>
      <c r="AQ487" s="232"/>
      <c r="AR487" s="232"/>
      <c r="AS487" s="232"/>
      <c r="AT487" s="232"/>
      <c r="AU487" s="232"/>
      <c r="AV487" s="232"/>
      <c r="AW487" s="248" t="s">
        <v>1036</v>
      </c>
    </row>
    <row r="488" spans="1:49" s="9" customFormat="1" x14ac:dyDescent="0.25">
      <c r="A488" s="233" t="s">
        <v>931</v>
      </c>
      <c r="B488" s="9">
        <v>6</v>
      </c>
      <c r="C488" s="9">
        <v>17</v>
      </c>
      <c r="D488" s="9">
        <v>11</v>
      </c>
      <c r="E488" s="9">
        <f t="shared" si="44"/>
        <v>1</v>
      </c>
      <c r="F488" s="9">
        <f t="shared" si="50"/>
        <v>10</v>
      </c>
      <c r="G488" s="263"/>
      <c r="H488" s="246"/>
      <c r="I488" s="246"/>
      <c r="J488" s="246"/>
      <c r="K488" s="246"/>
      <c r="L488" s="232" t="s">
        <v>225</v>
      </c>
      <c r="M488" s="232"/>
      <c r="N488" s="232" t="s">
        <v>225</v>
      </c>
      <c r="O488" s="232"/>
      <c r="P488" s="232" t="s">
        <v>225</v>
      </c>
      <c r="Q488" s="232"/>
      <c r="R488" s="232" t="s">
        <v>225</v>
      </c>
      <c r="S488" s="232"/>
      <c r="T488" s="232" t="s">
        <v>225</v>
      </c>
      <c r="U488" s="232"/>
      <c r="V488" s="232"/>
      <c r="W488" s="232"/>
      <c r="X488" s="232" t="s">
        <v>225</v>
      </c>
      <c r="Y488" s="232"/>
      <c r="Z488" s="232" t="s">
        <v>225</v>
      </c>
      <c r="AA488" s="232"/>
      <c r="AB488" s="232" t="s">
        <v>225</v>
      </c>
      <c r="AC488" s="232"/>
      <c r="AD488" s="232" t="s">
        <v>225</v>
      </c>
      <c r="AE488" s="232"/>
      <c r="AF488" s="232" t="s">
        <v>225</v>
      </c>
      <c r="AG488" s="232"/>
      <c r="AH488" s="232"/>
      <c r="AI488" s="232"/>
      <c r="AJ488" s="232"/>
      <c r="AK488" s="232"/>
      <c r="AL488" s="232"/>
      <c r="AM488" s="232"/>
      <c r="AN488" s="232"/>
      <c r="AO488" s="232"/>
      <c r="AP488" s="232"/>
      <c r="AQ488" s="232"/>
      <c r="AR488" s="232"/>
      <c r="AS488" s="232"/>
      <c r="AT488" s="232"/>
      <c r="AU488" s="232"/>
      <c r="AV488" s="232"/>
      <c r="AW488" s="248" t="s">
        <v>1036</v>
      </c>
    </row>
    <row r="489" spans="1:49" s="9" customFormat="1" x14ac:dyDescent="0.25">
      <c r="A489" s="233" t="s">
        <v>932</v>
      </c>
      <c r="B489" s="9">
        <v>6</v>
      </c>
      <c r="C489" s="9">
        <v>17</v>
      </c>
      <c r="D489" s="9">
        <v>12</v>
      </c>
      <c r="E489" s="9">
        <f t="shared" si="44"/>
        <v>1</v>
      </c>
      <c r="F489" s="9">
        <f t="shared" si="50"/>
        <v>10</v>
      </c>
      <c r="G489" s="263"/>
      <c r="H489" s="246"/>
      <c r="I489" s="246"/>
      <c r="J489" s="246"/>
      <c r="K489" s="246"/>
      <c r="L489" s="232" t="s">
        <v>225</v>
      </c>
      <c r="M489" s="232"/>
      <c r="N489" s="232" t="s">
        <v>225</v>
      </c>
      <c r="O489" s="232"/>
      <c r="P489" s="232" t="s">
        <v>225</v>
      </c>
      <c r="Q489" s="232"/>
      <c r="R489" s="232" t="s">
        <v>225</v>
      </c>
      <c r="S489" s="232"/>
      <c r="T489" s="232" t="s">
        <v>225</v>
      </c>
      <c r="U489" s="232"/>
      <c r="V489" s="232" t="s">
        <v>225</v>
      </c>
      <c r="W489" s="232"/>
      <c r="X489" s="232"/>
      <c r="Y489" s="232"/>
      <c r="Z489" s="232" t="s">
        <v>225</v>
      </c>
      <c r="AA489" s="232"/>
      <c r="AB489" s="232" t="s">
        <v>225</v>
      </c>
      <c r="AC489" s="232"/>
      <c r="AD489" s="232" t="s">
        <v>225</v>
      </c>
      <c r="AE489" s="232"/>
      <c r="AF489" s="232" t="s">
        <v>225</v>
      </c>
      <c r="AG489" s="232"/>
      <c r="AH489" s="232"/>
      <c r="AI489" s="232"/>
      <c r="AJ489" s="232"/>
      <c r="AK489" s="232"/>
      <c r="AL489" s="232"/>
      <c r="AM489" s="232"/>
      <c r="AN489" s="232"/>
      <c r="AO489" s="232"/>
      <c r="AP489" s="232"/>
      <c r="AQ489" s="232"/>
      <c r="AR489" s="232"/>
      <c r="AS489" s="232"/>
      <c r="AT489" s="232"/>
      <c r="AU489" s="232"/>
      <c r="AV489" s="232"/>
      <c r="AW489" s="248" t="s">
        <v>1036</v>
      </c>
    </row>
    <row r="490" spans="1:49" s="9" customFormat="1" x14ac:dyDescent="0.25">
      <c r="A490" s="233" t="s">
        <v>933</v>
      </c>
      <c r="B490" s="9">
        <v>6</v>
      </c>
      <c r="C490" s="9">
        <v>17</v>
      </c>
      <c r="D490" s="9">
        <v>13</v>
      </c>
      <c r="E490" s="9">
        <f t="shared" si="44"/>
        <v>1</v>
      </c>
      <c r="F490" s="9">
        <f t="shared" si="50"/>
        <v>10</v>
      </c>
      <c r="G490" s="263"/>
      <c r="H490" s="246"/>
      <c r="I490" s="246"/>
      <c r="J490" s="246"/>
      <c r="K490" s="246"/>
      <c r="L490" s="232" t="s">
        <v>225</v>
      </c>
      <c r="M490" s="232"/>
      <c r="N490" s="232" t="s">
        <v>225</v>
      </c>
      <c r="O490" s="232"/>
      <c r="P490" s="232" t="s">
        <v>225</v>
      </c>
      <c r="Q490" s="232"/>
      <c r="R490" s="232" t="s">
        <v>225</v>
      </c>
      <c r="S490" s="232"/>
      <c r="T490" s="232" t="s">
        <v>225</v>
      </c>
      <c r="U490" s="232"/>
      <c r="V490" s="232" t="s">
        <v>225</v>
      </c>
      <c r="W490" s="232"/>
      <c r="X490" s="232" t="s">
        <v>225</v>
      </c>
      <c r="Y490" s="232"/>
      <c r="Z490" s="232"/>
      <c r="AA490" s="232"/>
      <c r="AB490" s="232" t="s">
        <v>225</v>
      </c>
      <c r="AC490" s="232"/>
      <c r="AD490" s="232" t="s">
        <v>225</v>
      </c>
      <c r="AE490" s="232"/>
      <c r="AF490" s="232" t="s">
        <v>225</v>
      </c>
      <c r="AG490" s="232"/>
      <c r="AH490" s="232"/>
      <c r="AI490" s="232"/>
      <c r="AJ490" s="232"/>
      <c r="AK490" s="232"/>
      <c r="AL490" s="232"/>
      <c r="AM490" s="232"/>
      <c r="AN490" s="232"/>
      <c r="AO490" s="232"/>
      <c r="AP490" s="232"/>
      <c r="AQ490" s="232"/>
      <c r="AR490" s="232"/>
      <c r="AS490" s="232"/>
      <c r="AT490" s="232"/>
      <c r="AU490" s="232"/>
      <c r="AV490" s="232"/>
      <c r="AW490" s="248" t="s">
        <v>1036</v>
      </c>
    </row>
    <row r="491" spans="1:49" s="9" customFormat="1" x14ac:dyDescent="0.25">
      <c r="A491" s="233" t="s">
        <v>934</v>
      </c>
      <c r="B491" s="9">
        <v>6</v>
      </c>
      <c r="C491" s="9">
        <v>17</v>
      </c>
      <c r="D491" s="9">
        <v>14</v>
      </c>
      <c r="E491" s="9">
        <f t="shared" si="44"/>
        <v>1</v>
      </c>
      <c r="F491" s="9">
        <f t="shared" si="50"/>
        <v>10</v>
      </c>
      <c r="G491" s="263"/>
      <c r="H491" s="246"/>
      <c r="I491" s="246"/>
      <c r="J491" s="246"/>
      <c r="K491" s="246"/>
      <c r="L491" s="232" t="s">
        <v>225</v>
      </c>
      <c r="M491" s="232"/>
      <c r="N491" s="232" t="s">
        <v>225</v>
      </c>
      <c r="O491" s="232"/>
      <c r="P491" s="232" t="s">
        <v>225</v>
      </c>
      <c r="Q491" s="232"/>
      <c r="R491" s="232" t="s">
        <v>225</v>
      </c>
      <c r="S491" s="232"/>
      <c r="T491" s="232" t="s">
        <v>225</v>
      </c>
      <c r="U491" s="232"/>
      <c r="V491" s="232" t="s">
        <v>225</v>
      </c>
      <c r="W491" s="232"/>
      <c r="X491" s="232" t="s">
        <v>225</v>
      </c>
      <c r="Y491" s="232"/>
      <c r="Z491" s="232" t="s">
        <v>225</v>
      </c>
      <c r="AA491" s="232"/>
      <c r="AB491" s="232"/>
      <c r="AC491" s="232"/>
      <c r="AD491" s="232" t="s">
        <v>225</v>
      </c>
      <c r="AE491" s="232"/>
      <c r="AF491" s="232" t="s">
        <v>225</v>
      </c>
      <c r="AG491" s="232"/>
      <c r="AH491" s="232"/>
      <c r="AI491" s="232"/>
      <c r="AJ491" s="232"/>
      <c r="AK491" s="232"/>
      <c r="AL491" s="232"/>
      <c r="AM491" s="232"/>
      <c r="AN491" s="232"/>
      <c r="AO491" s="232"/>
      <c r="AP491" s="232"/>
      <c r="AQ491" s="232"/>
      <c r="AR491" s="232"/>
      <c r="AS491" s="232"/>
      <c r="AT491" s="232"/>
      <c r="AU491" s="232"/>
      <c r="AV491" s="232"/>
      <c r="AW491" s="248" t="s">
        <v>1036</v>
      </c>
    </row>
    <row r="492" spans="1:49" s="9" customFormat="1" x14ac:dyDescent="0.25">
      <c r="A492" s="233" t="s">
        <v>935</v>
      </c>
      <c r="B492" s="9">
        <v>6</v>
      </c>
      <c r="C492" s="9">
        <v>17</v>
      </c>
      <c r="D492" s="9">
        <v>15</v>
      </c>
      <c r="E492" s="9">
        <f t="shared" si="44"/>
        <v>1</v>
      </c>
      <c r="F492" s="9">
        <f t="shared" si="50"/>
        <v>10</v>
      </c>
      <c r="G492" s="263"/>
      <c r="H492" s="246"/>
      <c r="I492" s="246"/>
      <c r="J492" s="246"/>
      <c r="K492" s="246"/>
      <c r="L492" s="232" t="s">
        <v>225</v>
      </c>
      <c r="M492" s="232"/>
      <c r="N492" s="232" t="s">
        <v>225</v>
      </c>
      <c r="O492" s="232"/>
      <c r="P492" s="232" t="s">
        <v>225</v>
      </c>
      <c r="Q492" s="232"/>
      <c r="R492" s="232" t="s">
        <v>225</v>
      </c>
      <c r="S492" s="232"/>
      <c r="T492" s="232" t="s">
        <v>225</v>
      </c>
      <c r="U492" s="232"/>
      <c r="V492" s="232" t="s">
        <v>225</v>
      </c>
      <c r="W492" s="232"/>
      <c r="X492" s="232" t="s">
        <v>225</v>
      </c>
      <c r="Y492" s="232"/>
      <c r="Z492" s="232" t="s">
        <v>225</v>
      </c>
      <c r="AA492" s="232"/>
      <c r="AB492" s="232" t="s">
        <v>225</v>
      </c>
      <c r="AC492" s="232"/>
      <c r="AD492" s="232"/>
      <c r="AE492" s="232"/>
      <c r="AF492" s="232" t="s">
        <v>225</v>
      </c>
      <c r="AG492" s="232"/>
      <c r="AH492" s="232"/>
      <c r="AI492" s="232"/>
      <c r="AJ492" s="232"/>
      <c r="AK492" s="232"/>
      <c r="AL492" s="232"/>
      <c r="AM492" s="232"/>
      <c r="AN492" s="232"/>
      <c r="AO492" s="232"/>
      <c r="AP492" s="232"/>
      <c r="AQ492" s="232"/>
      <c r="AR492" s="232"/>
      <c r="AS492" s="232"/>
      <c r="AT492" s="232"/>
      <c r="AU492" s="232"/>
      <c r="AV492" s="232"/>
      <c r="AW492" s="248" t="s">
        <v>1036</v>
      </c>
    </row>
    <row r="493" spans="1:49" s="9" customFormat="1" x14ac:dyDescent="0.25">
      <c r="A493" s="233" t="s">
        <v>936</v>
      </c>
      <c r="B493" s="9">
        <v>6</v>
      </c>
      <c r="C493" s="9">
        <v>17</v>
      </c>
      <c r="D493" s="9">
        <v>16</v>
      </c>
      <c r="E493" s="9">
        <f t="shared" si="44"/>
        <v>1</v>
      </c>
      <c r="F493" s="9">
        <f t="shared" si="50"/>
        <v>10</v>
      </c>
      <c r="G493" s="263"/>
      <c r="H493" s="246"/>
      <c r="I493" s="246"/>
      <c r="J493" s="246"/>
      <c r="K493" s="246"/>
      <c r="L493" s="232" t="s">
        <v>225</v>
      </c>
      <c r="M493" s="232"/>
      <c r="N493" s="232" t="s">
        <v>225</v>
      </c>
      <c r="O493" s="232"/>
      <c r="P493" s="232" t="s">
        <v>225</v>
      </c>
      <c r="Q493" s="232"/>
      <c r="R493" s="232" t="s">
        <v>225</v>
      </c>
      <c r="S493" s="232"/>
      <c r="T493" s="232" t="s">
        <v>225</v>
      </c>
      <c r="U493" s="232"/>
      <c r="V493" s="232" t="s">
        <v>225</v>
      </c>
      <c r="W493" s="232"/>
      <c r="X493" s="232" t="s">
        <v>225</v>
      </c>
      <c r="Y493" s="232"/>
      <c r="Z493" s="232" t="s">
        <v>225</v>
      </c>
      <c r="AA493" s="232"/>
      <c r="AB493" s="232" t="s">
        <v>225</v>
      </c>
      <c r="AC493" s="232"/>
      <c r="AD493" s="232" t="s">
        <v>225</v>
      </c>
      <c r="AE493" s="232"/>
      <c r="AF493" s="232"/>
      <c r="AG493" s="232"/>
      <c r="AH493" s="232"/>
      <c r="AI493" s="232"/>
      <c r="AJ493" s="232"/>
      <c r="AK493" s="232"/>
      <c r="AL493" s="232"/>
      <c r="AM493" s="232"/>
      <c r="AN493" s="232"/>
      <c r="AO493" s="232"/>
      <c r="AP493" s="232"/>
      <c r="AQ493" s="232"/>
      <c r="AR493" s="232"/>
      <c r="AS493" s="232"/>
      <c r="AT493" s="232"/>
      <c r="AU493" s="232"/>
      <c r="AV493" s="232"/>
      <c r="AW493" s="248" t="s">
        <v>1036</v>
      </c>
    </row>
    <row r="494" spans="1:49" x14ac:dyDescent="0.25">
      <c r="A494" s="233" t="s">
        <v>377</v>
      </c>
      <c r="B494">
        <v>6</v>
      </c>
      <c r="C494" s="9">
        <v>18</v>
      </c>
      <c r="E494" s="9">
        <f t="shared" si="44"/>
        <v>1</v>
      </c>
      <c r="F494" s="9">
        <f t="shared" si="12"/>
        <v>11</v>
      </c>
      <c r="H494" s="246"/>
      <c r="I494" s="246"/>
      <c r="J494" s="246"/>
      <c r="K494" s="246"/>
      <c r="L494" s="232" t="s">
        <v>225</v>
      </c>
      <c r="N494" s="232" t="s">
        <v>225</v>
      </c>
      <c r="P494" s="232" t="s">
        <v>225</v>
      </c>
      <c r="R494" s="232" t="s">
        <v>225</v>
      </c>
      <c r="T494" s="232" t="s">
        <v>225</v>
      </c>
      <c r="V494" s="232" t="s">
        <v>225</v>
      </c>
      <c r="X494" s="232" t="s">
        <v>225</v>
      </c>
      <c r="Z494" s="232" t="s">
        <v>225</v>
      </c>
      <c r="AB494" s="232" t="s">
        <v>225</v>
      </c>
      <c r="AD494" s="232" t="s">
        <v>225</v>
      </c>
      <c r="AF494" s="232" t="s">
        <v>225</v>
      </c>
      <c r="AH494" s="232" t="s">
        <v>225</v>
      </c>
      <c r="AW494" s="248" t="s">
        <v>1036</v>
      </c>
    </row>
    <row r="495" spans="1:49" s="9" customFormat="1" x14ac:dyDescent="0.25">
      <c r="A495" s="233" t="s">
        <v>937</v>
      </c>
      <c r="B495" s="9">
        <v>6</v>
      </c>
      <c r="C495" s="9">
        <v>18</v>
      </c>
      <c r="D495" s="9">
        <v>7</v>
      </c>
      <c r="E495" s="9">
        <f t="shared" si="44"/>
        <v>1</v>
      </c>
      <c r="F495" s="9">
        <f t="shared" si="12"/>
        <v>11</v>
      </c>
      <c r="G495" s="263"/>
      <c r="H495" s="246"/>
      <c r="I495" s="246"/>
      <c r="J495" s="246"/>
      <c r="K495" s="246"/>
      <c r="L495" s="232" t="s">
        <v>225</v>
      </c>
      <c r="M495" s="232"/>
      <c r="N495" s="232"/>
      <c r="O495" s="232"/>
      <c r="P495" s="232" t="s">
        <v>225</v>
      </c>
      <c r="Q495" s="232"/>
      <c r="R495" s="232" t="s">
        <v>225</v>
      </c>
      <c r="S495" s="232"/>
      <c r="T495" s="232" t="s">
        <v>225</v>
      </c>
      <c r="U495" s="232"/>
      <c r="V495" s="232" t="s">
        <v>225</v>
      </c>
      <c r="W495" s="232"/>
      <c r="X495" s="232" t="s">
        <v>225</v>
      </c>
      <c r="Y495" s="232"/>
      <c r="Z495" s="232" t="s">
        <v>225</v>
      </c>
      <c r="AA495" s="232"/>
      <c r="AB495" s="232" t="s">
        <v>225</v>
      </c>
      <c r="AC495" s="232"/>
      <c r="AD495" s="232" t="s">
        <v>225</v>
      </c>
      <c r="AE495" s="232"/>
      <c r="AF495" s="232" t="s">
        <v>225</v>
      </c>
      <c r="AG495" s="232"/>
      <c r="AH495" s="232" t="s">
        <v>225</v>
      </c>
      <c r="AI495" s="232"/>
      <c r="AJ495" s="232"/>
      <c r="AK495" s="232"/>
      <c r="AL495" s="232"/>
      <c r="AM495" s="232"/>
      <c r="AN495" s="232"/>
      <c r="AO495" s="232"/>
      <c r="AP495" s="232"/>
      <c r="AQ495" s="232"/>
      <c r="AR495" s="232"/>
      <c r="AS495" s="232"/>
      <c r="AT495" s="232"/>
      <c r="AU495" s="232"/>
      <c r="AV495" s="232"/>
      <c r="AW495" s="248" t="s">
        <v>1036</v>
      </c>
    </row>
    <row r="496" spans="1:49" s="9" customFormat="1" x14ac:dyDescent="0.25">
      <c r="A496" s="233" t="s">
        <v>938</v>
      </c>
      <c r="B496" s="9">
        <v>6</v>
      </c>
      <c r="C496" s="9">
        <v>18</v>
      </c>
      <c r="D496" s="9">
        <v>8</v>
      </c>
      <c r="E496" s="9">
        <f t="shared" si="44"/>
        <v>1</v>
      </c>
      <c r="F496" s="9">
        <f t="shared" si="12"/>
        <v>11</v>
      </c>
      <c r="G496" s="263"/>
      <c r="H496" s="246"/>
      <c r="I496" s="246"/>
      <c r="J496" s="246"/>
      <c r="K496" s="246"/>
      <c r="L496" s="232" t="s">
        <v>225</v>
      </c>
      <c r="M496" s="232"/>
      <c r="N496" s="232" t="s">
        <v>225</v>
      </c>
      <c r="O496" s="232"/>
      <c r="P496" s="232"/>
      <c r="Q496" s="232"/>
      <c r="R496" s="232" t="s">
        <v>225</v>
      </c>
      <c r="S496" s="232"/>
      <c r="T496" s="232" t="s">
        <v>225</v>
      </c>
      <c r="U496" s="232"/>
      <c r="V496" s="232" t="s">
        <v>225</v>
      </c>
      <c r="W496" s="232"/>
      <c r="X496" s="232" t="s">
        <v>225</v>
      </c>
      <c r="Y496" s="232"/>
      <c r="Z496" s="232" t="s">
        <v>225</v>
      </c>
      <c r="AA496" s="232"/>
      <c r="AB496" s="232" t="s">
        <v>225</v>
      </c>
      <c r="AC496" s="232"/>
      <c r="AD496" s="232" t="s">
        <v>225</v>
      </c>
      <c r="AE496" s="232"/>
      <c r="AF496" s="232" t="s">
        <v>225</v>
      </c>
      <c r="AG496" s="232"/>
      <c r="AH496" s="232" t="s">
        <v>225</v>
      </c>
      <c r="AI496" s="232"/>
      <c r="AJ496" s="232"/>
      <c r="AK496" s="232"/>
      <c r="AL496" s="232"/>
      <c r="AM496" s="232"/>
      <c r="AN496" s="232"/>
      <c r="AO496" s="232"/>
      <c r="AP496" s="232"/>
      <c r="AQ496" s="232"/>
      <c r="AR496" s="232"/>
      <c r="AS496" s="232"/>
      <c r="AT496" s="232"/>
      <c r="AU496" s="232"/>
      <c r="AV496" s="232"/>
      <c r="AW496" s="248" t="s">
        <v>1036</v>
      </c>
    </row>
    <row r="497" spans="1:49" s="9" customFormat="1" x14ac:dyDescent="0.25">
      <c r="A497" s="233" t="s">
        <v>939</v>
      </c>
      <c r="B497" s="9">
        <v>6</v>
      </c>
      <c r="C497" s="9">
        <v>18</v>
      </c>
      <c r="D497" s="9">
        <v>9</v>
      </c>
      <c r="E497" s="9">
        <f t="shared" si="44"/>
        <v>1</v>
      </c>
      <c r="F497" s="9">
        <f t="shared" ref="F497:F505" si="51">C497-B497-E497</f>
        <v>11</v>
      </c>
      <c r="G497" s="263"/>
      <c r="H497" s="246"/>
      <c r="I497" s="246"/>
      <c r="J497" s="246"/>
      <c r="K497" s="246"/>
      <c r="L497" s="232" t="s">
        <v>225</v>
      </c>
      <c r="M497" s="232"/>
      <c r="N497" s="232" t="s">
        <v>225</v>
      </c>
      <c r="O497" s="232"/>
      <c r="P497" s="232" t="s">
        <v>225</v>
      </c>
      <c r="Q497" s="232"/>
      <c r="R497" s="232"/>
      <c r="S497" s="232"/>
      <c r="T497" s="232" t="s">
        <v>225</v>
      </c>
      <c r="U497" s="232"/>
      <c r="V497" s="232" t="s">
        <v>225</v>
      </c>
      <c r="W497" s="232"/>
      <c r="X497" s="232" t="s">
        <v>225</v>
      </c>
      <c r="Y497" s="232"/>
      <c r="Z497" s="232" t="s">
        <v>225</v>
      </c>
      <c r="AA497" s="232"/>
      <c r="AB497" s="232" t="s">
        <v>225</v>
      </c>
      <c r="AC497" s="232"/>
      <c r="AD497" s="232" t="s">
        <v>225</v>
      </c>
      <c r="AE497" s="232"/>
      <c r="AF497" s="232" t="s">
        <v>225</v>
      </c>
      <c r="AG497" s="232"/>
      <c r="AH497" s="232" t="s">
        <v>225</v>
      </c>
      <c r="AI497" s="232"/>
      <c r="AJ497" s="232"/>
      <c r="AK497" s="232"/>
      <c r="AL497" s="232"/>
      <c r="AM497" s="232"/>
      <c r="AN497" s="232"/>
      <c r="AO497" s="232"/>
      <c r="AP497" s="232"/>
      <c r="AQ497" s="232"/>
      <c r="AR497" s="232"/>
      <c r="AS497" s="232"/>
      <c r="AT497" s="232"/>
      <c r="AU497" s="232"/>
      <c r="AV497" s="232"/>
      <c r="AW497" s="248" t="s">
        <v>1036</v>
      </c>
    </row>
    <row r="498" spans="1:49" s="9" customFormat="1" x14ac:dyDescent="0.25">
      <c r="A498" s="233" t="s">
        <v>940</v>
      </c>
      <c r="B498" s="9">
        <v>6</v>
      </c>
      <c r="C498" s="9">
        <v>18</v>
      </c>
      <c r="D498" s="9">
        <v>10</v>
      </c>
      <c r="E498" s="9">
        <f t="shared" si="44"/>
        <v>1</v>
      </c>
      <c r="F498" s="9">
        <f t="shared" si="51"/>
        <v>11</v>
      </c>
      <c r="G498" s="263"/>
      <c r="H498" s="246"/>
      <c r="I498" s="246"/>
      <c r="J498" s="246"/>
      <c r="K498" s="246"/>
      <c r="L498" s="232" t="s">
        <v>225</v>
      </c>
      <c r="M498" s="232"/>
      <c r="N498" s="232" t="s">
        <v>225</v>
      </c>
      <c r="O498" s="232"/>
      <c r="P498" s="232" t="s">
        <v>225</v>
      </c>
      <c r="Q498" s="232"/>
      <c r="R498" s="232" t="s">
        <v>225</v>
      </c>
      <c r="S498" s="232"/>
      <c r="T498" s="232"/>
      <c r="U498" s="232"/>
      <c r="V498" s="232" t="s">
        <v>225</v>
      </c>
      <c r="W498" s="232"/>
      <c r="X498" s="232" t="s">
        <v>225</v>
      </c>
      <c r="Y498" s="232"/>
      <c r="Z498" s="232" t="s">
        <v>225</v>
      </c>
      <c r="AA498" s="232"/>
      <c r="AB498" s="232" t="s">
        <v>225</v>
      </c>
      <c r="AC498" s="232"/>
      <c r="AD498" s="232" t="s">
        <v>225</v>
      </c>
      <c r="AE498" s="232"/>
      <c r="AF498" s="232" t="s">
        <v>225</v>
      </c>
      <c r="AG498" s="232"/>
      <c r="AH498" s="232" t="s">
        <v>225</v>
      </c>
      <c r="AI498" s="232"/>
      <c r="AJ498" s="232"/>
      <c r="AK498" s="232"/>
      <c r="AL498" s="232"/>
      <c r="AM498" s="232"/>
      <c r="AN498" s="232"/>
      <c r="AO498" s="232"/>
      <c r="AP498" s="232"/>
      <c r="AQ498" s="232"/>
      <c r="AR498" s="232"/>
      <c r="AS498" s="232"/>
      <c r="AT498" s="232"/>
      <c r="AU498" s="232"/>
      <c r="AV498" s="232"/>
      <c r="AW498" s="248" t="s">
        <v>1036</v>
      </c>
    </row>
    <row r="499" spans="1:49" s="9" customFormat="1" x14ac:dyDescent="0.25">
      <c r="A499" s="233" t="s">
        <v>941</v>
      </c>
      <c r="B499" s="9">
        <v>6</v>
      </c>
      <c r="C499" s="9">
        <v>18</v>
      </c>
      <c r="D499" s="9">
        <v>11</v>
      </c>
      <c r="E499" s="9">
        <f t="shared" si="44"/>
        <v>1</v>
      </c>
      <c r="F499" s="9">
        <f t="shared" si="51"/>
        <v>11</v>
      </c>
      <c r="G499" s="263"/>
      <c r="H499" s="246"/>
      <c r="I499" s="246"/>
      <c r="J499" s="246"/>
      <c r="K499" s="246"/>
      <c r="L499" s="232" t="s">
        <v>225</v>
      </c>
      <c r="M499" s="232"/>
      <c r="N499" s="232" t="s">
        <v>225</v>
      </c>
      <c r="O499" s="232"/>
      <c r="P499" s="232" t="s">
        <v>225</v>
      </c>
      <c r="Q499" s="232"/>
      <c r="R499" s="232" t="s">
        <v>225</v>
      </c>
      <c r="S499" s="232"/>
      <c r="T499" s="232" t="s">
        <v>225</v>
      </c>
      <c r="U499" s="232"/>
      <c r="V499" s="232"/>
      <c r="W499" s="232"/>
      <c r="X499" s="232" t="s">
        <v>225</v>
      </c>
      <c r="Y499" s="232"/>
      <c r="Z499" s="232" t="s">
        <v>225</v>
      </c>
      <c r="AA499" s="232"/>
      <c r="AB499" s="232" t="s">
        <v>225</v>
      </c>
      <c r="AC499" s="232"/>
      <c r="AD499" s="232" t="s">
        <v>225</v>
      </c>
      <c r="AE499" s="232"/>
      <c r="AF499" s="232" t="s">
        <v>225</v>
      </c>
      <c r="AG499" s="232"/>
      <c r="AH499" s="232" t="s">
        <v>225</v>
      </c>
      <c r="AI499" s="232"/>
      <c r="AJ499" s="232"/>
      <c r="AK499" s="232"/>
      <c r="AL499" s="232"/>
      <c r="AM499" s="232"/>
      <c r="AN499" s="232"/>
      <c r="AO499" s="232"/>
      <c r="AP499" s="232"/>
      <c r="AQ499" s="232"/>
      <c r="AR499" s="232"/>
      <c r="AS499" s="232"/>
      <c r="AT499" s="232"/>
      <c r="AU499" s="232"/>
      <c r="AV499" s="232"/>
      <c r="AW499" s="248" t="s">
        <v>1036</v>
      </c>
    </row>
    <row r="500" spans="1:49" s="9" customFormat="1" x14ac:dyDescent="0.25">
      <c r="A500" s="233" t="s">
        <v>942</v>
      </c>
      <c r="B500" s="9">
        <v>6</v>
      </c>
      <c r="C500" s="9">
        <v>18</v>
      </c>
      <c r="D500" s="9">
        <v>12</v>
      </c>
      <c r="E500" s="9">
        <f t="shared" si="44"/>
        <v>1</v>
      </c>
      <c r="F500" s="9">
        <f t="shared" si="51"/>
        <v>11</v>
      </c>
      <c r="G500" s="263"/>
      <c r="H500" s="246"/>
      <c r="I500" s="246"/>
      <c r="J500" s="246"/>
      <c r="K500" s="246"/>
      <c r="L500" s="232" t="s">
        <v>225</v>
      </c>
      <c r="M500" s="232"/>
      <c r="N500" s="232" t="s">
        <v>225</v>
      </c>
      <c r="O500" s="232"/>
      <c r="P500" s="232" t="s">
        <v>225</v>
      </c>
      <c r="Q500" s="232"/>
      <c r="R500" s="232" t="s">
        <v>225</v>
      </c>
      <c r="S500" s="232"/>
      <c r="T500" s="232" t="s">
        <v>225</v>
      </c>
      <c r="U500" s="232"/>
      <c r="V500" s="232" t="s">
        <v>225</v>
      </c>
      <c r="W500" s="232"/>
      <c r="X500" s="232"/>
      <c r="Y500" s="232"/>
      <c r="Z500" s="232" t="s">
        <v>225</v>
      </c>
      <c r="AA500" s="232"/>
      <c r="AB500" s="232" t="s">
        <v>225</v>
      </c>
      <c r="AC500" s="232"/>
      <c r="AD500" s="232" t="s">
        <v>225</v>
      </c>
      <c r="AE500" s="232"/>
      <c r="AF500" s="232" t="s">
        <v>225</v>
      </c>
      <c r="AG500" s="232"/>
      <c r="AH500" s="232" t="s">
        <v>225</v>
      </c>
      <c r="AI500" s="232"/>
      <c r="AJ500" s="232"/>
      <c r="AK500" s="232"/>
      <c r="AL500" s="232"/>
      <c r="AM500" s="232"/>
      <c r="AN500" s="232"/>
      <c r="AO500" s="232"/>
      <c r="AP500" s="232"/>
      <c r="AQ500" s="232"/>
      <c r="AR500" s="232"/>
      <c r="AS500" s="232"/>
      <c r="AT500" s="232"/>
      <c r="AU500" s="232"/>
      <c r="AV500" s="232"/>
      <c r="AW500" s="248" t="s">
        <v>1036</v>
      </c>
    </row>
    <row r="501" spans="1:49" s="9" customFormat="1" x14ac:dyDescent="0.25">
      <c r="A501" s="233" t="s">
        <v>943</v>
      </c>
      <c r="B501" s="9">
        <v>6</v>
      </c>
      <c r="C501" s="9">
        <v>18</v>
      </c>
      <c r="D501" s="9">
        <v>13</v>
      </c>
      <c r="E501" s="9">
        <f t="shared" si="44"/>
        <v>1</v>
      </c>
      <c r="F501" s="9">
        <f t="shared" si="51"/>
        <v>11</v>
      </c>
      <c r="G501" s="263"/>
      <c r="H501" s="246"/>
      <c r="I501" s="246"/>
      <c r="J501" s="246"/>
      <c r="K501" s="246"/>
      <c r="L501" s="232" t="s">
        <v>225</v>
      </c>
      <c r="M501" s="232"/>
      <c r="N501" s="232" t="s">
        <v>225</v>
      </c>
      <c r="O501" s="232"/>
      <c r="P501" s="232" t="s">
        <v>225</v>
      </c>
      <c r="Q501" s="232"/>
      <c r="R501" s="232" t="s">
        <v>225</v>
      </c>
      <c r="S501" s="232"/>
      <c r="T501" s="232" t="s">
        <v>225</v>
      </c>
      <c r="U501" s="232"/>
      <c r="V501" s="232" t="s">
        <v>225</v>
      </c>
      <c r="W501" s="232"/>
      <c r="X501" s="232" t="s">
        <v>225</v>
      </c>
      <c r="Y501" s="232"/>
      <c r="Z501" s="232"/>
      <c r="AA501" s="232"/>
      <c r="AB501" s="232" t="s">
        <v>225</v>
      </c>
      <c r="AC501" s="232"/>
      <c r="AD501" s="232" t="s">
        <v>225</v>
      </c>
      <c r="AE501" s="232"/>
      <c r="AF501" s="232" t="s">
        <v>225</v>
      </c>
      <c r="AG501" s="232"/>
      <c r="AH501" s="232" t="s">
        <v>225</v>
      </c>
      <c r="AI501" s="232"/>
      <c r="AJ501" s="232"/>
      <c r="AK501" s="232"/>
      <c r="AL501" s="232"/>
      <c r="AM501" s="232"/>
      <c r="AN501" s="232"/>
      <c r="AO501" s="232"/>
      <c r="AP501" s="232"/>
      <c r="AQ501" s="232"/>
      <c r="AR501" s="232"/>
      <c r="AS501" s="232"/>
      <c r="AT501" s="232"/>
      <c r="AU501" s="232"/>
      <c r="AV501" s="232"/>
      <c r="AW501" s="248" t="s">
        <v>1036</v>
      </c>
    </row>
    <row r="502" spans="1:49" s="9" customFormat="1" x14ac:dyDescent="0.25">
      <c r="A502" s="233" t="s">
        <v>944</v>
      </c>
      <c r="B502" s="9">
        <v>6</v>
      </c>
      <c r="C502" s="9">
        <v>18</v>
      </c>
      <c r="D502" s="9">
        <v>14</v>
      </c>
      <c r="E502" s="9">
        <f t="shared" si="44"/>
        <v>1</v>
      </c>
      <c r="F502" s="9">
        <f t="shared" si="51"/>
        <v>11</v>
      </c>
      <c r="G502" s="263"/>
      <c r="H502" s="246"/>
      <c r="I502" s="246"/>
      <c r="J502" s="246"/>
      <c r="K502" s="246"/>
      <c r="L502" s="232" t="s">
        <v>225</v>
      </c>
      <c r="M502" s="232"/>
      <c r="N502" s="232" t="s">
        <v>225</v>
      </c>
      <c r="O502" s="232"/>
      <c r="P502" s="232" t="s">
        <v>225</v>
      </c>
      <c r="Q502" s="232"/>
      <c r="R502" s="232" t="s">
        <v>225</v>
      </c>
      <c r="S502" s="232"/>
      <c r="T502" s="232" t="s">
        <v>225</v>
      </c>
      <c r="U502" s="232"/>
      <c r="V502" s="232" t="s">
        <v>225</v>
      </c>
      <c r="W502" s="232"/>
      <c r="X502" s="232" t="s">
        <v>225</v>
      </c>
      <c r="Y502" s="232"/>
      <c r="Z502" s="232" t="s">
        <v>225</v>
      </c>
      <c r="AA502" s="232"/>
      <c r="AB502" s="232"/>
      <c r="AC502" s="232"/>
      <c r="AD502" s="232" t="s">
        <v>225</v>
      </c>
      <c r="AE502" s="232"/>
      <c r="AF502" s="232" t="s">
        <v>225</v>
      </c>
      <c r="AG502" s="232"/>
      <c r="AH502" s="232" t="s">
        <v>225</v>
      </c>
      <c r="AI502" s="232"/>
      <c r="AJ502" s="232"/>
      <c r="AK502" s="232"/>
      <c r="AL502" s="232"/>
      <c r="AM502" s="232"/>
      <c r="AN502" s="232"/>
      <c r="AO502" s="232"/>
      <c r="AP502" s="232"/>
      <c r="AQ502" s="232"/>
      <c r="AR502" s="232"/>
      <c r="AS502" s="232"/>
      <c r="AT502" s="232"/>
      <c r="AU502" s="232"/>
      <c r="AV502" s="232"/>
      <c r="AW502" s="248" t="s">
        <v>1036</v>
      </c>
    </row>
    <row r="503" spans="1:49" s="9" customFormat="1" x14ac:dyDescent="0.25">
      <c r="A503" s="233" t="s">
        <v>945</v>
      </c>
      <c r="B503" s="9">
        <v>6</v>
      </c>
      <c r="C503" s="9">
        <v>18</v>
      </c>
      <c r="D503" s="9">
        <v>15</v>
      </c>
      <c r="E503" s="9">
        <f t="shared" si="44"/>
        <v>1</v>
      </c>
      <c r="F503" s="9">
        <f t="shared" si="51"/>
        <v>11</v>
      </c>
      <c r="G503" s="263"/>
      <c r="H503" s="246"/>
      <c r="I503" s="246"/>
      <c r="J503" s="246"/>
      <c r="K503" s="246"/>
      <c r="L503" s="232" t="s">
        <v>225</v>
      </c>
      <c r="M503" s="232"/>
      <c r="N503" s="232" t="s">
        <v>225</v>
      </c>
      <c r="O503" s="232"/>
      <c r="P503" s="232" t="s">
        <v>225</v>
      </c>
      <c r="Q503" s="232"/>
      <c r="R503" s="232" t="s">
        <v>225</v>
      </c>
      <c r="S503" s="232"/>
      <c r="T503" s="232" t="s">
        <v>225</v>
      </c>
      <c r="U503" s="232"/>
      <c r="V503" s="232" t="s">
        <v>225</v>
      </c>
      <c r="W503" s="232"/>
      <c r="X503" s="232" t="s">
        <v>225</v>
      </c>
      <c r="Y503" s="232"/>
      <c r="Z503" s="232" t="s">
        <v>225</v>
      </c>
      <c r="AA503" s="232"/>
      <c r="AB503" s="232" t="s">
        <v>225</v>
      </c>
      <c r="AC503" s="232"/>
      <c r="AD503" s="232"/>
      <c r="AE503" s="232"/>
      <c r="AF503" s="232" t="s">
        <v>225</v>
      </c>
      <c r="AG503" s="232"/>
      <c r="AH503" s="232" t="s">
        <v>225</v>
      </c>
      <c r="AI503" s="232"/>
      <c r="AJ503" s="232"/>
      <c r="AK503" s="232"/>
      <c r="AL503" s="232"/>
      <c r="AM503" s="232"/>
      <c r="AN503" s="232"/>
      <c r="AO503" s="232"/>
      <c r="AP503" s="232"/>
      <c r="AQ503" s="232"/>
      <c r="AR503" s="232"/>
      <c r="AS503" s="232"/>
      <c r="AT503" s="232"/>
      <c r="AU503" s="232"/>
      <c r="AV503" s="232"/>
      <c r="AW503" s="248" t="s">
        <v>1036</v>
      </c>
    </row>
    <row r="504" spans="1:49" s="9" customFormat="1" x14ac:dyDescent="0.25">
      <c r="A504" s="233" t="s">
        <v>946</v>
      </c>
      <c r="B504" s="9">
        <v>6</v>
      </c>
      <c r="C504" s="9">
        <v>18</v>
      </c>
      <c r="D504" s="9">
        <v>16</v>
      </c>
      <c r="E504" s="9">
        <f t="shared" si="44"/>
        <v>1</v>
      </c>
      <c r="F504" s="9">
        <f t="shared" si="51"/>
        <v>11</v>
      </c>
      <c r="G504" s="263"/>
      <c r="H504" s="246"/>
      <c r="I504" s="246"/>
      <c r="J504" s="246"/>
      <c r="K504" s="246"/>
      <c r="L504" s="232" t="s">
        <v>225</v>
      </c>
      <c r="M504" s="232"/>
      <c r="N504" s="232" t="s">
        <v>225</v>
      </c>
      <c r="O504" s="232"/>
      <c r="P504" s="232" t="s">
        <v>225</v>
      </c>
      <c r="Q504" s="232"/>
      <c r="R504" s="232" t="s">
        <v>225</v>
      </c>
      <c r="S504" s="232"/>
      <c r="T504" s="232" t="s">
        <v>225</v>
      </c>
      <c r="U504" s="232"/>
      <c r="V504" s="232" t="s">
        <v>225</v>
      </c>
      <c r="W504" s="232"/>
      <c r="X504" s="232" t="s">
        <v>225</v>
      </c>
      <c r="Y504" s="232"/>
      <c r="Z504" s="232" t="s">
        <v>225</v>
      </c>
      <c r="AA504" s="232"/>
      <c r="AB504" s="232" t="s">
        <v>225</v>
      </c>
      <c r="AC504" s="232"/>
      <c r="AD504" s="232" t="s">
        <v>225</v>
      </c>
      <c r="AE504" s="232"/>
      <c r="AF504" s="232"/>
      <c r="AG504" s="232"/>
      <c r="AH504" s="232" t="s">
        <v>225</v>
      </c>
      <c r="AI504" s="232"/>
      <c r="AJ504" s="232"/>
      <c r="AK504" s="232"/>
      <c r="AL504" s="232"/>
      <c r="AM504" s="232"/>
      <c r="AN504" s="232"/>
      <c r="AO504" s="232"/>
      <c r="AP504" s="232"/>
      <c r="AQ504" s="232"/>
      <c r="AR504" s="232"/>
      <c r="AS504" s="232"/>
      <c r="AT504" s="232"/>
      <c r="AU504" s="232"/>
      <c r="AV504" s="232"/>
      <c r="AW504" s="248" t="s">
        <v>1036</v>
      </c>
    </row>
    <row r="505" spans="1:49" s="9" customFormat="1" x14ac:dyDescent="0.25">
      <c r="A505" s="233" t="s">
        <v>947</v>
      </c>
      <c r="B505" s="9">
        <v>6</v>
      </c>
      <c r="C505" s="9">
        <v>18</v>
      </c>
      <c r="D505" s="9">
        <v>17</v>
      </c>
      <c r="E505" s="9">
        <f t="shared" ref="E505:E568" si="52">IF((C505-B505)&gt;=9,1,IF((C505-B505)&gt;=7,0.5,IF((C505-B505)&gt;=5.5,0.25,0)))</f>
        <v>1</v>
      </c>
      <c r="F505" s="9">
        <f t="shared" si="51"/>
        <v>11</v>
      </c>
      <c r="G505" s="263"/>
      <c r="H505" s="246"/>
      <c r="I505" s="246"/>
      <c r="J505" s="246"/>
      <c r="K505" s="246"/>
      <c r="L505" s="232" t="s">
        <v>225</v>
      </c>
      <c r="M505" s="232"/>
      <c r="N505" s="232" t="s">
        <v>225</v>
      </c>
      <c r="O505" s="232"/>
      <c r="P505" s="232" t="s">
        <v>225</v>
      </c>
      <c r="Q505" s="232"/>
      <c r="R505" s="232" t="s">
        <v>225</v>
      </c>
      <c r="S505" s="232"/>
      <c r="T505" s="232" t="s">
        <v>225</v>
      </c>
      <c r="U505" s="232"/>
      <c r="V505" s="232" t="s">
        <v>225</v>
      </c>
      <c r="W505" s="232"/>
      <c r="X505" s="232" t="s">
        <v>225</v>
      </c>
      <c r="Y505" s="232"/>
      <c r="Z505" s="232" t="s">
        <v>225</v>
      </c>
      <c r="AA505" s="232"/>
      <c r="AB505" s="232" t="s">
        <v>225</v>
      </c>
      <c r="AC505" s="232"/>
      <c r="AD505" s="232" t="s">
        <v>225</v>
      </c>
      <c r="AE505" s="232"/>
      <c r="AF505" s="232" t="s">
        <v>225</v>
      </c>
      <c r="AG505" s="232"/>
      <c r="AH505" s="232"/>
      <c r="AI505" s="232"/>
      <c r="AJ505" s="232"/>
      <c r="AK505" s="232"/>
      <c r="AL505" s="232"/>
      <c r="AM505" s="232"/>
      <c r="AN505" s="232"/>
      <c r="AO505" s="232"/>
      <c r="AP505" s="232"/>
      <c r="AQ505" s="232"/>
      <c r="AR505" s="232"/>
      <c r="AS505" s="232"/>
      <c r="AT505" s="232"/>
      <c r="AU505" s="232"/>
      <c r="AV505" s="232"/>
      <c r="AW505" s="248" t="s">
        <v>1036</v>
      </c>
    </row>
    <row r="506" spans="1:49" x14ac:dyDescent="0.25">
      <c r="A506" s="233" t="s">
        <v>378</v>
      </c>
      <c r="B506">
        <v>6</v>
      </c>
      <c r="C506" s="9">
        <v>19</v>
      </c>
      <c r="E506" s="9">
        <f t="shared" si="52"/>
        <v>1</v>
      </c>
      <c r="F506" s="9">
        <f t="shared" si="12"/>
        <v>12</v>
      </c>
      <c r="H506" s="246"/>
      <c r="I506" s="246"/>
      <c r="J506" s="246"/>
      <c r="K506" s="246"/>
      <c r="L506" s="232" t="s">
        <v>225</v>
      </c>
      <c r="N506" s="232" t="s">
        <v>225</v>
      </c>
      <c r="P506" s="232" t="s">
        <v>225</v>
      </c>
      <c r="R506" s="232" t="s">
        <v>225</v>
      </c>
      <c r="T506" s="232" t="s">
        <v>225</v>
      </c>
      <c r="V506" s="232" t="s">
        <v>225</v>
      </c>
      <c r="X506" s="232" t="s">
        <v>225</v>
      </c>
      <c r="Z506" s="232" t="s">
        <v>225</v>
      </c>
      <c r="AB506" s="232" t="s">
        <v>225</v>
      </c>
      <c r="AD506" s="232" t="s">
        <v>225</v>
      </c>
      <c r="AF506" s="232" t="s">
        <v>225</v>
      </c>
      <c r="AH506" s="232" t="s">
        <v>225</v>
      </c>
      <c r="AJ506" s="232" t="s">
        <v>225</v>
      </c>
      <c r="AW506" s="248" t="s">
        <v>1036</v>
      </c>
    </row>
    <row r="507" spans="1:49" s="9" customFormat="1" x14ac:dyDescent="0.25">
      <c r="A507" s="233" t="s">
        <v>948</v>
      </c>
      <c r="B507" s="9">
        <v>6</v>
      </c>
      <c r="C507" s="9">
        <v>19</v>
      </c>
      <c r="D507" s="9">
        <v>7</v>
      </c>
      <c r="E507" s="9">
        <f t="shared" si="52"/>
        <v>1</v>
      </c>
      <c r="F507" s="9">
        <f t="shared" si="12"/>
        <v>12</v>
      </c>
      <c r="G507" s="263"/>
      <c r="H507" s="246"/>
      <c r="I507" s="246"/>
      <c r="J507" s="246"/>
      <c r="K507" s="246"/>
      <c r="L507" s="232" t="s">
        <v>225</v>
      </c>
      <c r="M507" s="232"/>
      <c r="N507" s="232"/>
      <c r="O507" s="232"/>
      <c r="P507" s="232" t="s">
        <v>225</v>
      </c>
      <c r="Q507" s="232"/>
      <c r="R507" s="232" t="s">
        <v>225</v>
      </c>
      <c r="S507" s="232"/>
      <c r="T507" s="232" t="s">
        <v>225</v>
      </c>
      <c r="U507" s="232"/>
      <c r="V507" s="232" t="s">
        <v>225</v>
      </c>
      <c r="W507" s="232"/>
      <c r="X507" s="232" t="s">
        <v>225</v>
      </c>
      <c r="Y507" s="232"/>
      <c r="Z507" s="232" t="s">
        <v>225</v>
      </c>
      <c r="AA507" s="232"/>
      <c r="AB507" s="232" t="s">
        <v>225</v>
      </c>
      <c r="AC507" s="232"/>
      <c r="AD507" s="232" t="s">
        <v>225</v>
      </c>
      <c r="AE507" s="232"/>
      <c r="AF507" s="232" t="s">
        <v>225</v>
      </c>
      <c r="AG507" s="232"/>
      <c r="AH507" s="232" t="s">
        <v>225</v>
      </c>
      <c r="AI507" s="232"/>
      <c r="AJ507" s="232" t="s">
        <v>225</v>
      </c>
      <c r="AK507" s="232"/>
      <c r="AL507" s="232"/>
      <c r="AM507" s="232"/>
      <c r="AN507" s="232"/>
      <c r="AO507" s="232"/>
      <c r="AP507" s="232"/>
      <c r="AQ507" s="232"/>
      <c r="AR507" s="232"/>
      <c r="AS507" s="232"/>
      <c r="AT507" s="232"/>
      <c r="AU507" s="232"/>
      <c r="AV507" s="232"/>
      <c r="AW507" s="248" t="s">
        <v>1036</v>
      </c>
    </row>
    <row r="508" spans="1:49" s="9" customFormat="1" x14ac:dyDescent="0.25">
      <c r="A508" s="233" t="s">
        <v>949</v>
      </c>
      <c r="B508" s="9">
        <v>6</v>
      </c>
      <c r="C508" s="9">
        <v>19</v>
      </c>
      <c r="D508" s="9">
        <v>8</v>
      </c>
      <c r="E508" s="9">
        <f t="shared" si="52"/>
        <v>1</v>
      </c>
      <c r="F508" s="9">
        <f t="shared" si="12"/>
        <v>12</v>
      </c>
      <c r="G508" s="263"/>
      <c r="H508" s="246"/>
      <c r="I508" s="246"/>
      <c r="J508" s="246"/>
      <c r="K508" s="246"/>
      <c r="L508" s="232" t="s">
        <v>225</v>
      </c>
      <c r="M508" s="232"/>
      <c r="N508" s="232" t="s">
        <v>225</v>
      </c>
      <c r="O508" s="232"/>
      <c r="P508" s="232"/>
      <c r="Q508" s="232"/>
      <c r="R508" s="232" t="s">
        <v>225</v>
      </c>
      <c r="S508" s="232"/>
      <c r="T508" s="232" t="s">
        <v>225</v>
      </c>
      <c r="U508" s="232"/>
      <c r="V508" s="232" t="s">
        <v>225</v>
      </c>
      <c r="W508" s="232"/>
      <c r="X508" s="232" t="s">
        <v>225</v>
      </c>
      <c r="Y508" s="232"/>
      <c r="Z508" s="232" t="s">
        <v>225</v>
      </c>
      <c r="AA508" s="232"/>
      <c r="AB508" s="232" t="s">
        <v>225</v>
      </c>
      <c r="AC508" s="232"/>
      <c r="AD508" s="232" t="s">
        <v>225</v>
      </c>
      <c r="AE508" s="232"/>
      <c r="AF508" s="232" t="s">
        <v>225</v>
      </c>
      <c r="AG508" s="232"/>
      <c r="AH508" s="232" t="s">
        <v>225</v>
      </c>
      <c r="AI508" s="232"/>
      <c r="AJ508" s="232" t="s">
        <v>225</v>
      </c>
      <c r="AK508" s="232"/>
      <c r="AL508" s="232"/>
      <c r="AM508" s="232"/>
      <c r="AN508" s="232"/>
      <c r="AO508" s="232"/>
      <c r="AP508" s="232"/>
      <c r="AQ508" s="232"/>
      <c r="AR508" s="232"/>
      <c r="AS508" s="232"/>
      <c r="AT508" s="232"/>
      <c r="AU508" s="232"/>
      <c r="AV508" s="232"/>
      <c r="AW508" s="248" t="s">
        <v>1036</v>
      </c>
    </row>
    <row r="509" spans="1:49" s="9" customFormat="1" x14ac:dyDescent="0.25">
      <c r="A509" s="233" t="s">
        <v>950</v>
      </c>
      <c r="B509" s="9">
        <v>6</v>
      </c>
      <c r="C509" s="9">
        <v>19</v>
      </c>
      <c r="D509" s="9">
        <v>9</v>
      </c>
      <c r="E509" s="9">
        <f t="shared" si="52"/>
        <v>1</v>
      </c>
      <c r="F509" s="9">
        <f t="shared" ref="F509:F518" si="53">C509-B509-E509</f>
        <v>12</v>
      </c>
      <c r="G509" s="263"/>
      <c r="H509" s="246"/>
      <c r="I509" s="246"/>
      <c r="J509" s="246"/>
      <c r="K509" s="246"/>
      <c r="L509" s="232" t="s">
        <v>225</v>
      </c>
      <c r="M509" s="232"/>
      <c r="N509" s="232" t="s">
        <v>225</v>
      </c>
      <c r="O509" s="232"/>
      <c r="P509" s="232" t="s">
        <v>225</v>
      </c>
      <c r="Q509" s="232"/>
      <c r="R509" s="232"/>
      <c r="S509" s="232"/>
      <c r="T509" s="232" t="s">
        <v>225</v>
      </c>
      <c r="U509" s="232"/>
      <c r="V509" s="232" t="s">
        <v>225</v>
      </c>
      <c r="W509" s="232"/>
      <c r="X509" s="232" t="s">
        <v>225</v>
      </c>
      <c r="Y509" s="232"/>
      <c r="Z509" s="232" t="s">
        <v>225</v>
      </c>
      <c r="AA509" s="232"/>
      <c r="AB509" s="232" t="s">
        <v>225</v>
      </c>
      <c r="AC509" s="232"/>
      <c r="AD509" s="232" t="s">
        <v>225</v>
      </c>
      <c r="AE509" s="232"/>
      <c r="AF509" s="232" t="s">
        <v>225</v>
      </c>
      <c r="AG509" s="232"/>
      <c r="AH509" s="232" t="s">
        <v>225</v>
      </c>
      <c r="AI509" s="232"/>
      <c r="AJ509" s="232" t="s">
        <v>225</v>
      </c>
      <c r="AK509" s="232"/>
      <c r="AL509" s="232"/>
      <c r="AM509" s="232"/>
      <c r="AN509" s="232"/>
      <c r="AO509" s="232"/>
      <c r="AP509" s="232"/>
      <c r="AQ509" s="232"/>
      <c r="AR509" s="232"/>
      <c r="AS509" s="232"/>
      <c r="AT509" s="232"/>
      <c r="AU509" s="232"/>
      <c r="AV509" s="232"/>
      <c r="AW509" s="248" t="s">
        <v>1036</v>
      </c>
    </row>
    <row r="510" spans="1:49" s="9" customFormat="1" x14ac:dyDescent="0.25">
      <c r="A510" s="233" t="s">
        <v>951</v>
      </c>
      <c r="B510" s="9">
        <v>6</v>
      </c>
      <c r="C510" s="9">
        <v>19</v>
      </c>
      <c r="D510" s="9">
        <v>10</v>
      </c>
      <c r="E510" s="9">
        <f t="shared" si="52"/>
        <v>1</v>
      </c>
      <c r="F510" s="9">
        <f t="shared" si="53"/>
        <v>12</v>
      </c>
      <c r="G510" s="263"/>
      <c r="H510" s="246"/>
      <c r="I510" s="246"/>
      <c r="J510" s="246"/>
      <c r="K510" s="246"/>
      <c r="L510" s="232" t="s">
        <v>225</v>
      </c>
      <c r="M510" s="232"/>
      <c r="N510" s="232" t="s">
        <v>225</v>
      </c>
      <c r="O510" s="232"/>
      <c r="P510" s="232" t="s">
        <v>225</v>
      </c>
      <c r="Q510" s="232"/>
      <c r="R510" s="232" t="s">
        <v>225</v>
      </c>
      <c r="S510" s="232"/>
      <c r="T510" s="232"/>
      <c r="U510" s="232"/>
      <c r="V510" s="232" t="s">
        <v>225</v>
      </c>
      <c r="W510" s="232"/>
      <c r="X510" s="232" t="s">
        <v>225</v>
      </c>
      <c r="Y510" s="232"/>
      <c r="Z510" s="232" t="s">
        <v>225</v>
      </c>
      <c r="AA510" s="232"/>
      <c r="AB510" s="232" t="s">
        <v>225</v>
      </c>
      <c r="AC510" s="232"/>
      <c r="AD510" s="232" t="s">
        <v>225</v>
      </c>
      <c r="AE510" s="232"/>
      <c r="AF510" s="232" t="s">
        <v>225</v>
      </c>
      <c r="AG510" s="232"/>
      <c r="AH510" s="232" t="s">
        <v>225</v>
      </c>
      <c r="AI510" s="232"/>
      <c r="AJ510" s="232" t="s">
        <v>225</v>
      </c>
      <c r="AK510" s="232"/>
      <c r="AL510" s="232"/>
      <c r="AM510" s="232"/>
      <c r="AN510" s="232"/>
      <c r="AO510" s="232"/>
      <c r="AP510" s="232"/>
      <c r="AQ510" s="232"/>
      <c r="AR510" s="232"/>
      <c r="AS510" s="232"/>
      <c r="AT510" s="232"/>
      <c r="AU510" s="232"/>
      <c r="AV510" s="232"/>
      <c r="AW510" s="248" t="s">
        <v>1036</v>
      </c>
    </row>
    <row r="511" spans="1:49" s="9" customFormat="1" x14ac:dyDescent="0.25">
      <c r="A511" s="233" t="s">
        <v>952</v>
      </c>
      <c r="B511" s="9">
        <v>6</v>
      </c>
      <c r="C511" s="9">
        <v>19</v>
      </c>
      <c r="D511" s="9">
        <v>11</v>
      </c>
      <c r="E511" s="9">
        <f t="shared" si="52"/>
        <v>1</v>
      </c>
      <c r="F511" s="9">
        <f t="shared" si="53"/>
        <v>12</v>
      </c>
      <c r="G511" s="263"/>
      <c r="H511" s="246"/>
      <c r="I511" s="246"/>
      <c r="J511" s="246"/>
      <c r="K511" s="246"/>
      <c r="L511" s="232" t="s">
        <v>225</v>
      </c>
      <c r="M511" s="232"/>
      <c r="N511" s="232" t="s">
        <v>225</v>
      </c>
      <c r="O511" s="232"/>
      <c r="P511" s="232" t="s">
        <v>225</v>
      </c>
      <c r="Q511" s="232"/>
      <c r="R511" s="232" t="s">
        <v>225</v>
      </c>
      <c r="S511" s="232"/>
      <c r="T511" s="232" t="s">
        <v>225</v>
      </c>
      <c r="U511" s="232"/>
      <c r="V511" s="232"/>
      <c r="W511" s="232"/>
      <c r="X511" s="232" t="s">
        <v>225</v>
      </c>
      <c r="Y511" s="232"/>
      <c r="Z511" s="232" t="s">
        <v>225</v>
      </c>
      <c r="AA511" s="232"/>
      <c r="AB511" s="232" t="s">
        <v>225</v>
      </c>
      <c r="AC511" s="232"/>
      <c r="AD511" s="232" t="s">
        <v>225</v>
      </c>
      <c r="AE511" s="232"/>
      <c r="AF511" s="232" t="s">
        <v>225</v>
      </c>
      <c r="AG511" s="232"/>
      <c r="AH511" s="232" t="s">
        <v>225</v>
      </c>
      <c r="AI511" s="232"/>
      <c r="AJ511" s="232" t="s">
        <v>225</v>
      </c>
      <c r="AK511" s="232"/>
      <c r="AL511" s="232"/>
      <c r="AM511" s="232"/>
      <c r="AN511" s="232"/>
      <c r="AO511" s="232"/>
      <c r="AP511" s="232"/>
      <c r="AQ511" s="232"/>
      <c r="AR511" s="232"/>
      <c r="AS511" s="232"/>
      <c r="AT511" s="232"/>
      <c r="AU511" s="232"/>
      <c r="AV511" s="232"/>
      <c r="AW511" s="248" t="s">
        <v>1036</v>
      </c>
    </row>
    <row r="512" spans="1:49" s="9" customFormat="1" x14ac:dyDescent="0.25">
      <c r="A512" s="233" t="s">
        <v>953</v>
      </c>
      <c r="B512" s="9">
        <v>6</v>
      </c>
      <c r="C512" s="9">
        <v>19</v>
      </c>
      <c r="D512" s="9">
        <v>12</v>
      </c>
      <c r="E512" s="9">
        <f t="shared" si="52"/>
        <v>1</v>
      </c>
      <c r="F512" s="9">
        <f t="shared" si="53"/>
        <v>12</v>
      </c>
      <c r="G512" s="263"/>
      <c r="H512" s="246"/>
      <c r="I512" s="246"/>
      <c r="J512" s="246"/>
      <c r="K512" s="246"/>
      <c r="L512" s="232" t="s">
        <v>225</v>
      </c>
      <c r="M512" s="232"/>
      <c r="N512" s="232" t="s">
        <v>225</v>
      </c>
      <c r="O512" s="232"/>
      <c r="P512" s="232" t="s">
        <v>225</v>
      </c>
      <c r="Q512" s="232"/>
      <c r="R512" s="232" t="s">
        <v>225</v>
      </c>
      <c r="S512" s="232"/>
      <c r="T512" s="232" t="s">
        <v>225</v>
      </c>
      <c r="U512" s="232"/>
      <c r="V512" s="232" t="s">
        <v>225</v>
      </c>
      <c r="W512" s="232"/>
      <c r="X512" s="232"/>
      <c r="Y512" s="232"/>
      <c r="Z512" s="232" t="s">
        <v>225</v>
      </c>
      <c r="AA512" s="232"/>
      <c r="AB512" s="232" t="s">
        <v>225</v>
      </c>
      <c r="AC512" s="232"/>
      <c r="AD512" s="232" t="s">
        <v>225</v>
      </c>
      <c r="AE512" s="232"/>
      <c r="AF512" s="232" t="s">
        <v>225</v>
      </c>
      <c r="AG512" s="232"/>
      <c r="AH512" s="232" t="s">
        <v>225</v>
      </c>
      <c r="AI512" s="232"/>
      <c r="AJ512" s="232" t="s">
        <v>225</v>
      </c>
      <c r="AK512" s="232"/>
      <c r="AL512" s="232"/>
      <c r="AM512" s="232"/>
      <c r="AN512" s="232"/>
      <c r="AO512" s="232"/>
      <c r="AP512" s="232"/>
      <c r="AQ512" s="232"/>
      <c r="AR512" s="232"/>
      <c r="AS512" s="232"/>
      <c r="AT512" s="232"/>
      <c r="AU512" s="232"/>
      <c r="AV512" s="232"/>
      <c r="AW512" s="248" t="s">
        <v>1036</v>
      </c>
    </row>
    <row r="513" spans="1:49" s="9" customFormat="1" x14ac:dyDescent="0.25">
      <c r="A513" s="233" t="s">
        <v>954</v>
      </c>
      <c r="B513" s="9">
        <v>6</v>
      </c>
      <c r="C513" s="9">
        <v>19</v>
      </c>
      <c r="D513" s="9">
        <v>13</v>
      </c>
      <c r="E513" s="9">
        <f t="shared" si="52"/>
        <v>1</v>
      </c>
      <c r="F513" s="9">
        <f t="shared" si="53"/>
        <v>12</v>
      </c>
      <c r="G513" s="263"/>
      <c r="H513" s="246"/>
      <c r="I513" s="246"/>
      <c r="J513" s="246"/>
      <c r="K513" s="246"/>
      <c r="L513" s="232" t="s">
        <v>225</v>
      </c>
      <c r="M513" s="232"/>
      <c r="N513" s="232" t="s">
        <v>225</v>
      </c>
      <c r="O513" s="232"/>
      <c r="P513" s="232" t="s">
        <v>225</v>
      </c>
      <c r="Q513" s="232"/>
      <c r="R513" s="232" t="s">
        <v>225</v>
      </c>
      <c r="S513" s="232"/>
      <c r="T513" s="232" t="s">
        <v>225</v>
      </c>
      <c r="U513" s="232"/>
      <c r="V513" s="232" t="s">
        <v>225</v>
      </c>
      <c r="W513" s="232"/>
      <c r="X513" s="232" t="s">
        <v>225</v>
      </c>
      <c r="Y513" s="232"/>
      <c r="Z513" s="232"/>
      <c r="AA513" s="232"/>
      <c r="AB513" s="232" t="s">
        <v>225</v>
      </c>
      <c r="AC513" s="232"/>
      <c r="AD513" s="232" t="s">
        <v>225</v>
      </c>
      <c r="AE513" s="232"/>
      <c r="AF513" s="232" t="s">
        <v>225</v>
      </c>
      <c r="AG513" s="232"/>
      <c r="AH513" s="232" t="s">
        <v>225</v>
      </c>
      <c r="AI513" s="232"/>
      <c r="AJ513" s="232" t="s">
        <v>225</v>
      </c>
      <c r="AK513" s="232"/>
      <c r="AL513" s="232"/>
      <c r="AM513" s="232"/>
      <c r="AN513" s="232"/>
      <c r="AO513" s="232"/>
      <c r="AP513" s="232"/>
      <c r="AQ513" s="232"/>
      <c r="AR513" s="232"/>
      <c r="AS513" s="232"/>
      <c r="AT513" s="232"/>
      <c r="AU513" s="232"/>
      <c r="AV513" s="232"/>
      <c r="AW513" s="248" t="s">
        <v>1036</v>
      </c>
    </row>
    <row r="514" spans="1:49" s="9" customFormat="1" x14ac:dyDescent="0.25">
      <c r="A514" s="233" t="s">
        <v>955</v>
      </c>
      <c r="B514" s="9">
        <v>6</v>
      </c>
      <c r="C514" s="9">
        <v>19</v>
      </c>
      <c r="D514" s="9">
        <v>14</v>
      </c>
      <c r="E514" s="9">
        <f t="shared" si="52"/>
        <v>1</v>
      </c>
      <c r="F514" s="9">
        <f t="shared" si="53"/>
        <v>12</v>
      </c>
      <c r="G514" s="263"/>
      <c r="H514" s="246"/>
      <c r="I514" s="246"/>
      <c r="J514" s="246"/>
      <c r="K514" s="246"/>
      <c r="L514" s="232" t="s">
        <v>225</v>
      </c>
      <c r="M514" s="232"/>
      <c r="N514" s="232" t="s">
        <v>225</v>
      </c>
      <c r="O514" s="232"/>
      <c r="P514" s="232" t="s">
        <v>225</v>
      </c>
      <c r="Q514" s="232"/>
      <c r="R514" s="232" t="s">
        <v>225</v>
      </c>
      <c r="S514" s="232"/>
      <c r="T514" s="232" t="s">
        <v>225</v>
      </c>
      <c r="U514" s="232"/>
      <c r="V514" s="232" t="s">
        <v>225</v>
      </c>
      <c r="W514" s="232"/>
      <c r="X514" s="232" t="s">
        <v>225</v>
      </c>
      <c r="Y514" s="232"/>
      <c r="Z514" s="232" t="s">
        <v>225</v>
      </c>
      <c r="AA514" s="232"/>
      <c r="AB514" s="232"/>
      <c r="AC514" s="232"/>
      <c r="AD514" s="232" t="s">
        <v>225</v>
      </c>
      <c r="AE514" s="232"/>
      <c r="AF514" s="232" t="s">
        <v>225</v>
      </c>
      <c r="AG514" s="232"/>
      <c r="AH514" s="232" t="s">
        <v>225</v>
      </c>
      <c r="AI514" s="232"/>
      <c r="AJ514" s="232" t="s">
        <v>225</v>
      </c>
      <c r="AK514" s="232"/>
      <c r="AL514" s="232"/>
      <c r="AM514" s="232"/>
      <c r="AN514" s="232"/>
      <c r="AO514" s="232"/>
      <c r="AP514" s="232"/>
      <c r="AQ514" s="232"/>
      <c r="AR514" s="232"/>
      <c r="AS514" s="232"/>
      <c r="AT514" s="232"/>
      <c r="AU514" s="232"/>
      <c r="AV514" s="232"/>
      <c r="AW514" s="248" t="s">
        <v>1036</v>
      </c>
    </row>
    <row r="515" spans="1:49" s="9" customFormat="1" x14ac:dyDescent="0.25">
      <c r="A515" s="233" t="s">
        <v>956</v>
      </c>
      <c r="B515" s="9">
        <v>6</v>
      </c>
      <c r="C515" s="9">
        <v>19</v>
      </c>
      <c r="D515" s="9">
        <v>15</v>
      </c>
      <c r="E515" s="9">
        <f t="shared" si="52"/>
        <v>1</v>
      </c>
      <c r="F515" s="9">
        <f t="shared" si="53"/>
        <v>12</v>
      </c>
      <c r="G515" s="263"/>
      <c r="H515" s="246"/>
      <c r="I515" s="246"/>
      <c r="J515" s="246"/>
      <c r="K515" s="246"/>
      <c r="L515" s="232" t="s">
        <v>225</v>
      </c>
      <c r="M515" s="232"/>
      <c r="N515" s="232" t="s">
        <v>225</v>
      </c>
      <c r="O515" s="232"/>
      <c r="P515" s="232" t="s">
        <v>225</v>
      </c>
      <c r="Q515" s="232"/>
      <c r="R515" s="232" t="s">
        <v>225</v>
      </c>
      <c r="S515" s="232"/>
      <c r="T515" s="232" t="s">
        <v>225</v>
      </c>
      <c r="U515" s="232"/>
      <c r="V515" s="232" t="s">
        <v>225</v>
      </c>
      <c r="W515" s="232"/>
      <c r="X515" s="232" t="s">
        <v>225</v>
      </c>
      <c r="Y515" s="232"/>
      <c r="Z515" s="232" t="s">
        <v>225</v>
      </c>
      <c r="AA515" s="232"/>
      <c r="AB515" s="232" t="s">
        <v>225</v>
      </c>
      <c r="AC515" s="232"/>
      <c r="AD515" s="232"/>
      <c r="AE515" s="232"/>
      <c r="AF515" s="232" t="s">
        <v>225</v>
      </c>
      <c r="AG515" s="232"/>
      <c r="AH515" s="232" t="s">
        <v>225</v>
      </c>
      <c r="AI515" s="232"/>
      <c r="AJ515" s="232" t="s">
        <v>225</v>
      </c>
      <c r="AK515" s="232"/>
      <c r="AL515" s="232"/>
      <c r="AM515" s="232"/>
      <c r="AN515" s="232"/>
      <c r="AO515" s="232"/>
      <c r="AP515" s="232"/>
      <c r="AQ515" s="232"/>
      <c r="AR515" s="232"/>
      <c r="AS515" s="232"/>
      <c r="AT515" s="232"/>
      <c r="AU515" s="232"/>
      <c r="AV515" s="232"/>
      <c r="AW515" s="248" t="s">
        <v>1036</v>
      </c>
    </row>
    <row r="516" spans="1:49" s="9" customFormat="1" x14ac:dyDescent="0.25">
      <c r="A516" s="233" t="s">
        <v>957</v>
      </c>
      <c r="B516" s="9">
        <v>6</v>
      </c>
      <c r="C516" s="9">
        <v>19</v>
      </c>
      <c r="D516" s="9">
        <v>16</v>
      </c>
      <c r="E516" s="9">
        <f t="shared" si="52"/>
        <v>1</v>
      </c>
      <c r="F516" s="9">
        <f t="shared" si="53"/>
        <v>12</v>
      </c>
      <c r="G516" s="263"/>
      <c r="H516" s="246"/>
      <c r="I516" s="246"/>
      <c r="J516" s="246"/>
      <c r="K516" s="246"/>
      <c r="L516" s="232" t="s">
        <v>225</v>
      </c>
      <c r="M516" s="232"/>
      <c r="N516" s="232" t="s">
        <v>225</v>
      </c>
      <c r="O516" s="232"/>
      <c r="P516" s="232" t="s">
        <v>225</v>
      </c>
      <c r="Q516" s="232"/>
      <c r="R516" s="232" t="s">
        <v>225</v>
      </c>
      <c r="S516" s="232"/>
      <c r="T516" s="232" t="s">
        <v>225</v>
      </c>
      <c r="U516" s="232"/>
      <c r="V516" s="232" t="s">
        <v>225</v>
      </c>
      <c r="W516" s="232"/>
      <c r="X516" s="232" t="s">
        <v>225</v>
      </c>
      <c r="Y516" s="232"/>
      <c r="Z516" s="232" t="s">
        <v>225</v>
      </c>
      <c r="AA516" s="232"/>
      <c r="AB516" s="232" t="s">
        <v>225</v>
      </c>
      <c r="AC516" s="232"/>
      <c r="AD516" s="232" t="s">
        <v>225</v>
      </c>
      <c r="AE516" s="232"/>
      <c r="AF516" s="232"/>
      <c r="AG516" s="232"/>
      <c r="AH516" s="232" t="s">
        <v>225</v>
      </c>
      <c r="AI516" s="232"/>
      <c r="AJ516" s="232" t="s">
        <v>225</v>
      </c>
      <c r="AK516" s="232"/>
      <c r="AL516" s="232"/>
      <c r="AM516" s="232"/>
      <c r="AN516" s="232"/>
      <c r="AO516" s="232"/>
      <c r="AP516" s="232"/>
      <c r="AQ516" s="232"/>
      <c r="AR516" s="232"/>
      <c r="AS516" s="232"/>
      <c r="AT516" s="232"/>
      <c r="AU516" s="232"/>
      <c r="AV516" s="232"/>
      <c r="AW516" s="248" t="s">
        <v>1036</v>
      </c>
    </row>
    <row r="517" spans="1:49" s="9" customFormat="1" x14ac:dyDescent="0.25">
      <c r="A517" s="233" t="s">
        <v>958</v>
      </c>
      <c r="B517" s="9">
        <v>6</v>
      </c>
      <c r="C517" s="9">
        <v>19</v>
      </c>
      <c r="D517" s="9">
        <v>17</v>
      </c>
      <c r="E517" s="9">
        <f t="shared" si="52"/>
        <v>1</v>
      </c>
      <c r="F517" s="9">
        <f t="shared" si="53"/>
        <v>12</v>
      </c>
      <c r="G517" s="263"/>
      <c r="H517" s="246"/>
      <c r="I517" s="246"/>
      <c r="J517" s="246"/>
      <c r="K517" s="246"/>
      <c r="L517" s="232" t="s">
        <v>225</v>
      </c>
      <c r="M517" s="232"/>
      <c r="N517" s="232" t="s">
        <v>225</v>
      </c>
      <c r="O517" s="232"/>
      <c r="P517" s="232" t="s">
        <v>225</v>
      </c>
      <c r="Q517" s="232"/>
      <c r="R517" s="232" t="s">
        <v>225</v>
      </c>
      <c r="S517" s="232"/>
      <c r="T517" s="232" t="s">
        <v>225</v>
      </c>
      <c r="U517" s="232"/>
      <c r="V517" s="232" t="s">
        <v>225</v>
      </c>
      <c r="W517" s="232"/>
      <c r="X517" s="232" t="s">
        <v>225</v>
      </c>
      <c r="Y517" s="232"/>
      <c r="Z517" s="232" t="s">
        <v>225</v>
      </c>
      <c r="AA517" s="232"/>
      <c r="AB517" s="232" t="s">
        <v>225</v>
      </c>
      <c r="AC517" s="232"/>
      <c r="AD517" s="232" t="s">
        <v>225</v>
      </c>
      <c r="AE517" s="232"/>
      <c r="AF517" s="232" t="s">
        <v>225</v>
      </c>
      <c r="AG517" s="232"/>
      <c r="AH517" s="232"/>
      <c r="AI517" s="232"/>
      <c r="AJ517" s="232" t="s">
        <v>225</v>
      </c>
      <c r="AK517" s="232"/>
      <c r="AL517" s="232"/>
      <c r="AM517" s="232"/>
      <c r="AN517" s="232"/>
      <c r="AO517" s="232"/>
      <c r="AP517" s="232"/>
      <c r="AQ517" s="232"/>
      <c r="AR517" s="232"/>
      <c r="AS517" s="232"/>
      <c r="AT517" s="232"/>
      <c r="AU517" s="232"/>
      <c r="AV517" s="232"/>
      <c r="AW517" s="248" t="s">
        <v>1036</v>
      </c>
    </row>
    <row r="518" spans="1:49" s="9" customFormat="1" x14ac:dyDescent="0.25">
      <c r="A518" s="233" t="s">
        <v>959</v>
      </c>
      <c r="B518" s="9">
        <v>6</v>
      </c>
      <c r="C518" s="9">
        <v>19</v>
      </c>
      <c r="D518" s="9">
        <v>18</v>
      </c>
      <c r="E518" s="9">
        <f t="shared" si="52"/>
        <v>1</v>
      </c>
      <c r="F518" s="9">
        <f t="shared" si="53"/>
        <v>12</v>
      </c>
      <c r="G518" s="263"/>
      <c r="H518" s="246"/>
      <c r="I518" s="246"/>
      <c r="J518" s="246"/>
      <c r="K518" s="246"/>
      <c r="L518" s="232" t="s">
        <v>225</v>
      </c>
      <c r="M518" s="232"/>
      <c r="N518" s="232" t="s">
        <v>225</v>
      </c>
      <c r="O518" s="232"/>
      <c r="P518" s="232" t="s">
        <v>225</v>
      </c>
      <c r="Q518" s="232"/>
      <c r="R518" s="232" t="s">
        <v>225</v>
      </c>
      <c r="S518" s="232"/>
      <c r="T518" s="232" t="s">
        <v>225</v>
      </c>
      <c r="U518" s="232"/>
      <c r="V518" s="232" t="s">
        <v>225</v>
      </c>
      <c r="W518" s="232"/>
      <c r="X518" s="232" t="s">
        <v>225</v>
      </c>
      <c r="Y518" s="232"/>
      <c r="Z518" s="232" t="s">
        <v>225</v>
      </c>
      <c r="AA518" s="232"/>
      <c r="AB518" s="232" t="s">
        <v>225</v>
      </c>
      <c r="AC518" s="232"/>
      <c r="AD518" s="232" t="s">
        <v>225</v>
      </c>
      <c r="AE518" s="232"/>
      <c r="AF518" s="232" t="s">
        <v>225</v>
      </c>
      <c r="AG518" s="232"/>
      <c r="AH518" s="232" t="s">
        <v>225</v>
      </c>
      <c r="AI518" s="232"/>
      <c r="AJ518" s="232"/>
      <c r="AK518" s="232"/>
      <c r="AL518" s="232"/>
      <c r="AM518" s="232"/>
      <c r="AN518" s="232"/>
      <c r="AO518" s="232"/>
      <c r="AP518" s="232"/>
      <c r="AQ518" s="232"/>
      <c r="AR518" s="232"/>
      <c r="AS518" s="232"/>
      <c r="AT518" s="232"/>
      <c r="AU518" s="232"/>
      <c r="AV518" s="232"/>
      <c r="AW518" s="248" t="s">
        <v>1036</v>
      </c>
    </row>
    <row r="519" spans="1:49" x14ac:dyDescent="0.25">
      <c r="A519" s="233" t="s">
        <v>379</v>
      </c>
      <c r="B519">
        <v>6</v>
      </c>
      <c r="C519" s="9">
        <v>20</v>
      </c>
      <c r="E519" s="9">
        <f t="shared" si="52"/>
        <v>1</v>
      </c>
      <c r="F519" s="9">
        <f t="shared" si="12"/>
        <v>13</v>
      </c>
      <c r="H519" s="246"/>
      <c r="I519" s="246"/>
      <c r="J519" s="246"/>
      <c r="K519" s="246"/>
      <c r="L519" s="232" t="s">
        <v>225</v>
      </c>
      <c r="N519" s="232" t="s">
        <v>225</v>
      </c>
      <c r="P519" s="232" t="s">
        <v>225</v>
      </c>
      <c r="R519" s="232" t="s">
        <v>225</v>
      </c>
      <c r="T519" s="232" t="s">
        <v>225</v>
      </c>
      <c r="V519" s="232" t="s">
        <v>225</v>
      </c>
      <c r="X519" s="232" t="s">
        <v>225</v>
      </c>
      <c r="Z519" s="232" t="s">
        <v>225</v>
      </c>
      <c r="AB519" s="232" t="s">
        <v>225</v>
      </c>
      <c r="AD519" s="232" t="s">
        <v>225</v>
      </c>
      <c r="AF519" s="232" t="s">
        <v>225</v>
      </c>
      <c r="AH519" s="232" t="s">
        <v>225</v>
      </c>
      <c r="AJ519" s="232" t="s">
        <v>225</v>
      </c>
      <c r="AL519" s="232" t="s">
        <v>225</v>
      </c>
      <c r="AW519" s="248" t="s">
        <v>1036</v>
      </c>
    </row>
    <row r="520" spans="1:49" s="9" customFormat="1" x14ac:dyDescent="0.25">
      <c r="A520" s="233" t="s">
        <v>960</v>
      </c>
      <c r="B520" s="9">
        <v>6</v>
      </c>
      <c r="C520" s="9">
        <v>20</v>
      </c>
      <c r="D520" s="9">
        <v>7</v>
      </c>
      <c r="E520" s="9">
        <f t="shared" si="52"/>
        <v>1</v>
      </c>
      <c r="F520" s="9">
        <f t="shared" si="12"/>
        <v>13</v>
      </c>
      <c r="G520" s="263"/>
      <c r="H520" s="246"/>
      <c r="I520" s="246"/>
      <c r="J520" s="246"/>
      <c r="K520" s="246"/>
      <c r="L520" s="232" t="s">
        <v>225</v>
      </c>
      <c r="M520" s="232"/>
      <c r="N520" s="232"/>
      <c r="O520" s="232"/>
      <c r="P520" s="232" t="s">
        <v>225</v>
      </c>
      <c r="Q520" s="232"/>
      <c r="R520" s="232" t="s">
        <v>225</v>
      </c>
      <c r="S520" s="232"/>
      <c r="T520" s="232" t="s">
        <v>225</v>
      </c>
      <c r="U520" s="232"/>
      <c r="V520" s="232" t="s">
        <v>225</v>
      </c>
      <c r="W520" s="232"/>
      <c r="X520" s="232" t="s">
        <v>225</v>
      </c>
      <c r="Y520" s="232"/>
      <c r="Z520" s="232" t="s">
        <v>225</v>
      </c>
      <c r="AA520" s="232"/>
      <c r="AB520" s="232" t="s">
        <v>225</v>
      </c>
      <c r="AC520" s="232"/>
      <c r="AD520" s="232" t="s">
        <v>225</v>
      </c>
      <c r="AE520" s="232"/>
      <c r="AF520" s="232" t="s">
        <v>225</v>
      </c>
      <c r="AG520" s="232"/>
      <c r="AH520" s="232" t="s">
        <v>225</v>
      </c>
      <c r="AI520" s="232"/>
      <c r="AJ520" s="232" t="s">
        <v>225</v>
      </c>
      <c r="AK520" s="232"/>
      <c r="AL520" s="232" t="s">
        <v>225</v>
      </c>
      <c r="AM520" s="232"/>
      <c r="AN520" s="232"/>
      <c r="AO520" s="232"/>
      <c r="AP520" s="232"/>
      <c r="AQ520" s="232"/>
      <c r="AR520" s="232"/>
      <c r="AS520" s="232"/>
      <c r="AT520" s="232"/>
      <c r="AU520" s="232"/>
      <c r="AV520" s="232"/>
      <c r="AW520" s="248" t="s">
        <v>1036</v>
      </c>
    </row>
    <row r="521" spans="1:49" s="9" customFormat="1" x14ac:dyDescent="0.25">
      <c r="A521" s="233" t="s">
        <v>961</v>
      </c>
      <c r="B521" s="9">
        <v>6</v>
      </c>
      <c r="C521" s="9">
        <v>20</v>
      </c>
      <c r="D521" s="9">
        <v>8</v>
      </c>
      <c r="E521" s="9">
        <f t="shared" si="52"/>
        <v>1</v>
      </c>
      <c r="F521" s="9">
        <f t="shared" si="12"/>
        <v>13</v>
      </c>
      <c r="G521" s="263"/>
      <c r="H521" s="246"/>
      <c r="I521" s="246"/>
      <c r="J521" s="246"/>
      <c r="K521" s="246"/>
      <c r="L521" s="232" t="s">
        <v>225</v>
      </c>
      <c r="M521" s="232"/>
      <c r="N521" s="232" t="s">
        <v>225</v>
      </c>
      <c r="O521" s="232"/>
      <c r="P521" s="232"/>
      <c r="Q521" s="232"/>
      <c r="R521" s="232" t="s">
        <v>225</v>
      </c>
      <c r="S521" s="232"/>
      <c r="T521" s="232" t="s">
        <v>225</v>
      </c>
      <c r="U521" s="232"/>
      <c r="V521" s="232" t="s">
        <v>225</v>
      </c>
      <c r="W521" s="232"/>
      <c r="X521" s="232" t="s">
        <v>225</v>
      </c>
      <c r="Y521" s="232"/>
      <c r="Z521" s="232" t="s">
        <v>225</v>
      </c>
      <c r="AA521" s="232"/>
      <c r="AB521" s="232" t="s">
        <v>225</v>
      </c>
      <c r="AC521" s="232"/>
      <c r="AD521" s="232" t="s">
        <v>225</v>
      </c>
      <c r="AE521" s="232"/>
      <c r="AF521" s="232" t="s">
        <v>225</v>
      </c>
      <c r="AG521" s="232"/>
      <c r="AH521" s="232" t="s">
        <v>225</v>
      </c>
      <c r="AI521" s="232"/>
      <c r="AJ521" s="232" t="s">
        <v>225</v>
      </c>
      <c r="AK521" s="232"/>
      <c r="AL521" s="232" t="s">
        <v>225</v>
      </c>
      <c r="AM521" s="232"/>
      <c r="AN521" s="232"/>
      <c r="AO521" s="232"/>
      <c r="AP521" s="232"/>
      <c r="AQ521" s="232"/>
      <c r="AR521" s="232"/>
      <c r="AS521" s="232"/>
      <c r="AT521" s="232"/>
      <c r="AU521" s="232"/>
      <c r="AV521" s="232"/>
      <c r="AW521" s="248" t="s">
        <v>1036</v>
      </c>
    </row>
    <row r="522" spans="1:49" s="9" customFormat="1" x14ac:dyDescent="0.25">
      <c r="A522" s="233" t="s">
        <v>962</v>
      </c>
      <c r="B522" s="9">
        <v>6</v>
      </c>
      <c r="C522" s="9">
        <v>20</v>
      </c>
      <c r="D522" s="9">
        <v>9</v>
      </c>
      <c r="E522" s="9">
        <f t="shared" si="52"/>
        <v>1</v>
      </c>
      <c r="F522" s="9">
        <f t="shared" ref="F522:F532" si="54">C522-B522-E522</f>
        <v>13</v>
      </c>
      <c r="G522" s="263"/>
      <c r="H522" s="246"/>
      <c r="I522" s="246"/>
      <c r="J522" s="246"/>
      <c r="K522" s="246"/>
      <c r="L522" s="232" t="s">
        <v>225</v>
      </c>
      <c r="M522" s="232"/>
      <c r="N522" s="232" t="s">
        <v>225</v>
      </c>
      <c r="O522" s="232"/>
      <c r="P522" s="232" t="s">
        <v>225</v>
      </c>
      <c r="Q522" s="232"/>
      <c r="R522" s="232"/>
      <c r="S522" s="232"/>
      <c r="T522" s="232" t="s">
        <v>225</v>
      </c>
      <c r="U522" s="232"/>
      <c r="V522" s="232" t="s">
        <v>225</v>
      </c>
      <c r="W522" s="232"/>
      <c r="X522" s="232" t="s">
        <v>225</v>
      </c>
      <c r="Y522" s="232"/>
      <c r="Z522" s="232" t="s">
        <v>225</v>
      </c>
      <c r="AA522" s="232"/>
      <c r="AB522" s="232" t="s">
        <v>225</v>
      </c>
      <c r="AC522" s="232"/>
      <c r="AD522" s="232" t="s">
        <v>225</v>
      </c>
      <c r="AE522" s="232"/>
      <c r="AF522" s="232" t="s">
        <v>225</v>
      </c>
      <c r="AG522" s="232"/>
      <c r="AH522" s="232" t="s">
        <v>225</v>
      </c>
      <c r="AI522" s="232"/>
      <c r="AJ522" s="232" t="s">
        <v>225</v>
      </c>
      <c r="AK522" s="232"/>
      <c r="AL522" s="232" t="s">
        <v>225</v>
      </c>
      <c r="AM522" s="232"/>
      <c r="AN522" s="232"/>
      <c r="AO522" s="232"/>
      <c r="AP522" s="232"/>
      <c r="AQ522" s="232"/>
      <c r="AR522" s="232"/>
      <c r="AS522" s="232"/>
      <c r="AT522" s="232"/>
      <c r="AU522" s="232"/>
      <c r="AV522" s="232"/>
      <c r="AW522" s="248" t="s">
        <v>1036</v>
      </c>
    </row>
    <row r="523" spans="1:49" s="9" customFormat="1" x14ac:dyDescent="0.25">
      <c r="A523" s="233" t="s">
        <v>963</v>
      </c>
      <c r="B523" s="9">
        <v>6</v>
      </c>
      <c r="C523" s="9">
        <v>20</v>
      </c>
      <c r="D523" s="9">
        <v>10</v>
      </c>
      <c r="E523" s="9">
        <f t="shared" si="52"/>
        <v>1</v>
      </c>
      <c r="F523" s="9">
        <f t="shared" si="54"/>
        <v>13</v>
      </c>
      <c r="G523" s="263"/>
      <c r="H523" s="246"/>
      <c r="I523" s="246"/>
      <c r="J523" s="246"/>
      <c r="K523" s="246"/>
      <c r="L523" s="232" t="s">
        <v>225</v>
      </c>
      <c r="M523" s="232"/>
      <c r="N523" s="232" t="s">
        <v>225</v>
      </c>
      <c r="O523" s="232"/>
      <c r="P523" s="232" t="s">
        <v>225</v>
      </c>
      <c r="Q523" s="232"/>
      <c r="R523" s="232" t="s">
        <v>225</v>
      </c>
      <c r="S523" s="232"/>
      <c r="T523" s="232"/>
      <c r="U523" s="232"/>
      <c r="V523" s="232" t="s">
        <v>225</v>
      </c>
      <c r="W523" s="232"/>
      <c r="X523" s="232" t="s">
        <v>225</v>
      </c>
      <c r="Y523" s="232"/>
      <c r="Z523" s="232" t="s">
        <v>225</v>
      </c>
      <c r="AA523" s="232"/>
      <c r="AB523" s="232" t="s">
        <v>225</v>
      </c>
      <c r="AC523" s="232"/>
      <c r="AD523" s="232" t="s">
        <v>225</v>
      </c>
      <c r="AE523" s="232"/>
      <c r="AF523" s="232" t="s">
        <v>225</v>
      </c>
      <c r="AG523" s="232"/>
      <c r="AH523" s="232" t="s">
        <v>225</v>
      </c>
      <c r="AI523" s="232"/>
      <c r="AJ523" s="232" t="s">
        <v>225</v>
      </c>
      <c r="AK523" s="232"/>
      <c r="AL523" s="232" t="s">
        <v>225</v>
      </c>
      <c r="AM523" s="232"/>
      <c r="AN523" s="232"/>
      <c r="AO523" s="232"/>
      <c r="AP523" s="232"/>
      <c r="AQ523" s="232"/>
      <c r="AR523" s="232"/>
      <c r="AS523" s="232"/>
      <c r="AT523" s="232"/>
      <c r="AU523" s="232"/>
      <c r="AV523" s="232"/>
      <c r="AW523" s="248" t="s">
        <v>1036</v>
      </c>
    </row>
    <row r="524" spans="1:49" s="9" customFormat="1" x14ac:dyDescent="0.25">
      <c r="A524" s="233" t="s">
        <v>964</v>
      </c>
      <c r="B524" s="9">
        <v>6</v>
      </c>
      <c r="C524" s="9">
        <v>20</v>
      </c>
      <c r="D524" s="9">
        <v>11</v>
      </c>
      <c r="E524" s="9">
        <f t="shared" si="52"/>
        <v>1</v>
      </c>
      <c r="F524" s="9">
        <f t="shared" si="54"/>
        <v>13</v>
      </c>
      <c r="G524" s="263"/>
      <c r="H524" s="246"/>
      <c r="I524" s="246"/>
      <c r="J524" s="246"/>
      <c r="K524" s="246"/>
      <c r="L524" s="232" t="s">
        <v>225</v>
      </c>
      <c r="M524" s="232"/>
      <c r="N524" s="232" t="s">
        <v>225</v>
      </c>
      <c r="O524" s="232"/>
      <c r="P524" s="232" t="s">
        <v>225</v>
      </c>
      <c r="Q524" s="232"/>
      <c r="R524" s="232" t="s">
        <v>225</v>
      </c>
      <c r="S524" s="232"/>
      <c r="T524" s="232" t="s">
        <v>225</v>
      </c>
      <c r="U524" s="232"/>
      <c r="V524" s="232"/>
      <c r="W524" s="232"/>
      <c r="X524" s="232" t="s">
        <v>225</v>
      </c>
      <c r="Y524" s="232"/>
      <c r="Z524" s="232" t="s">
        <v>225</v>
      </c>
      <c r="AA524" s="232"/>
      <c r="AB524" s="232" t="s">
        <v>225</v>
      </c>
      <c r="AC524" s="232"/>
      <c r="AD524" s="232" t="s">
        <v>225</v>
      </c>
      <c r="AE524" s="232"/>
      <c r="AF524" s="232" t="s">
        <v>225</v>
      </c>
      <c r="AG524" s="232"/>
      <c r="AH524" s="232" t="s">
        <v>225</v>
      </c>
      <c r="AI524" s="232"/>
      <c r="AJ524" s="232" t="s">
        <v>225</v>
      </c>
      <c r="AK524" s="232"/>
      <c r="AL524" s="232" t="s">
        <v>225</v>
      </c>
      <c r="AM524" s="232"/>
      <c r="AN524" s="232"/>
      <c r="AO524" s="232"/>
      <c r="AP524" s="232"/>
      <c r="AQ524" s="232"/>
      <c r="AR524" s="232"/>
      <c r="AS524" s="232"/>
      <c r="AT524" s="232"/>
      <c r="AU524" s="232"/>
      <c r="AV524" s="232"/>
      <c r="AW524" s="248" t="s">
        <v>1036</v>
      </c>
    </row>
    <row r="525" spans="1:49" s="9" customFormat="1" x14ac:dyDescent="0.25">
      <c r="A525" s="233" t="s">
        <v>965</v>
      </c>
      <c r="B525" s="9">
        <v>6</v>
      </c>
      <c r="C525" s="9">
        <v>20</v>
      </c>
      <c r="D525" s="9">
        <v>12</v>
      </c>
      <c r="E525" s="9">
        <f t="shared" si="52"/>
        <v>1</v>
      </c>
      <c r="F525" s="9">
        <f t="shared" si="54"/>
        <v>13</v>
      </c>
      <c r="G525" s="263"/>
      <c r="H525" s="246"/>
      <c r="I525" s="246"/>
      <c r="J525" s="246"/>
      <c r="K525" s="246"/>
      <c r="L525" s="232" t="s">
        <v>225</v>
      </c>
      <c r="M525" s="232"/>
      <c r="N525" s="232" t="s">
        <v>225</v>
      </c>
      <c r="O525" s="232"/>
      <c r="P525" s="232" t="s">
        <v>225</v>
      </c>
      <c r="Q525" s="232"/>
      <c r="R525" s="232" t="s">
        <v>225</v>
      </c>
      <c r="S525" s="232"/>
      <c r="T525" s="232" t="s">
        <v>225</v>
      </c>
      <c r="U525" s="232"/>
      <c r="V525" s="232" t="s">
        <v>225</v>
      </c>
      <c r="W525" s="232"/>
      <c r="X525" s="232"/>
      <c r="Y525" s="232"/>
      <c r="Z525" s="232" t="s">
        <v>225</v>
      </c>
      <c r="AA525" s="232"/>
      <c r="AB525" s="232" t="s">
        <v>225</v>
      </c>
      <c r="AC525" s="232"/>
      <c r="AD525" s="232" t="s">
        <v>225</v>
      </c>
      <c r="AE525" s="232"/>
      <c r="AF525" s="232" t="s">
        <v>225</v>
      </c>
      <c r="AG525" s="232"/>
      <c r="AH525" s="232" t="s">
        <v>225</v>
      </c>
      <c r="AI525" s="232"/>
      <c r="AJ525" s="232" t="s">
        <v>225</v>
      </c>
      <c r="AK525" s="232"/>
      <c r="AL525" s="232" t="s">
        <v>225</v>
      </c>
      <c r="AM525" s="232"/>
      <c r="AN525" s="232"/>
      <c r="AO525" s="232"/>
      <c r="AP525" s="232"/>
      <c r="AQ525" s="232"/>
      <c r="AR525" s="232"/>
      <c r="AS525" s="232"/>
      <c r="AT525" s="232"/>
      <c r="AU525" s="232"/>
      <c r="AV525" s="232"/>
      <c r="AW525" s="248" t="s">
        <v>1036</v>
      </c>
    </row>
    <row r="526" spans="1:49" s="9" customFormat="1" x14ac:dyDescent="0.25">
      <c r="A526" s="233" t="s">
        <v>966</v>
      </c>
      <c r="B526" s="9">
        <v>6</v>
      </c>
      <c r="C526" s="9">
        <v>20</v>
      </c>
      <c r="D526" s="9">
        <v>13</v>
      </c>
      <c r="E526" s="9">
        <f t="shared" si="52"/>
        <v>1</v>
      </c>
      <c r="F526" s="9">
        <f t="shared" si="54"/>
        <v>13</v>
      </c>
      <c r="G526" s="263"/>
      <c r="H526" s="246"/>
      <c r="I526" s="246"/>
      <c r="J526" s="246"/>
      <c r="K526" s="246"/>
      <c r="L526" s="232" t="s">
        <v>225</v>
      </c>
      <c r="M526" s="232"/>
      <c r="N526" s="232" t="s">
        <v>225</v>
      </c>
      <c r="O526" s="232"/>
      <c r="P526" s="232" t="s">
        <v>225</v>
      </c>
      <c r="Q526" s="232"/>
      <c r="R526" s="232" t="s">
        <v>225</v>
      </c>
      <c r="S526" s="232"/>
      <c r="T526" s="232" t="s">
        <v>225</v>
      </c>
      <c r="U526" s="232"/>
      <c r="V526" s="232" t="s">
        <v>225</v>
      </c>
      <c r="W526" s="232"/>
      <c r="X526" s="232" t="s">
        <v>225</v>
      </c>
      <c r="Y526" s="232"/>
      <c r="Z526" s="232"/>
      <c r="AA526" s="232"/>
      <c r="AB526" s="232" t="s">
        <v>225</v>
      </c>
      <c r="AC526" s="232"/>
      <c r="AD526" s="232" t="s">
        <v>225</v>
      </c>
      <c r="AE526" s="232"/>
      <c r="AF526" s="232" t="s">
        <v>225</v>
      </c>
      <c r="AG526" s="232"/>
      <c r="AH526" s="232" t="s">
        <v>225</v>
      </c>
      <c r="AI526" s="232"/>
      <c r="AJ526" s="232" t="s">
        <v>225</v>
      </c>
      <c r="AK526" s="232"/>
      <c r="AL526" s="232" t="s">
        <v>225</v>
      </c>
      <c r="AM526" s="232"/>
      <c r="AN526" s="232"/>
      <c r="AO526" s="232"/>
      <c r="AP526" s="232"/>
      <c r="AQ526" s="232"/>
      <c r="AR526" s="232"/>
      <c r="AS526" s="232"/>
      <c r="AT526" s="232"/>
      <c r="AU526" s="232"/>
      <c r="AV526" s="232"/>
      <c r="AW526" s="248" t="s">
        <v>1036</v>
      </c>
    </row>
    <row r="527" spans="1:49" s="9" customFormat="1" x14ac:dyDescent="0.25">
      <c r="A527" s="233" t="s">
        <v>967</v>
      </c>
      <c r="B527" s="9">
        <v>6</v>
      </c>
      <c r="C527" s="9">
        <v>20</v>
      </c>
      <c r="D527" s="9">
        <v>14</v>
      </c>
      <c r="E527" s="9">
        <f t="shared" si="52"/>
        <v>1</v>
      </c>
      <c r="F527" s="9">
        <f t="shared" si="54"/>
        <v>13</v>
      </c>
      <c r="G527" s="263"/>
      <c r="H527" s="246"/>
      <c r="I527" s="246"/>
      <c r="J527" s="246"/>
      <c r="K527" s="246"/>
      <c r="L527" s="232" t="s">
        <v>225</v>
      </c>
      <c r="M527" s="232"/>
      <c r="N527" s="232" t="s">
        <v>225</v>
      </c>
      <c r="O527" s="232"/>
      <c r="P527" s="232" t="s">
        <v>225</v>
      </c>
      <c r="Q527" s="232"/>
      <c r="R527" s="232" t="s">
        <v>225</v>
      </c>
      <c r="S527" s="232"/>
      <c r="T527" s="232" t="s">
        <v>225</v>
      </c>
      <c r="U527" s="232"/>
      <c r="V527" s="232" t="s">
        <v>225</v>
      </c>
      <c r="W527" s="232"/>
      <c r="X527" s="232" t="s">
        <v>225</v>
      </c>
      <c r="Y527" s="232"/>
      <c r="Z527" s="232" t="s">
        <v>225</v>
      </c>
      <c r="AA527" s="232"/>
      <c r="AB527" s="232"/>
      <c r="AC527" s="232"/>
      <c r="AD527" s="232" t="s">
        <v>225</v>
      </c>
      <c r="AE527" s="232"/>
      <c r="AF527" s="232" t="s">
        <v>225</v>
      </c>
      <c r="AG527" s="232"/>
      <c r="AH527" s="232" t="s">
        <v>225</v>
      </c>
      <c r="AI527" s="232"/>
      <c r="AJ527" s="232" t="s">
        <v>225</v>
      </c>
      <c r="AK527" s="232"/>
      <c r="AL527" s="232" t="s">
        <v>225</v>
      </c>
      <c r="AM527" s="232"/>
      <c r="AN527" s="232"/>
      <c r="AO527" s="232"/>
      <c r="AP527" s="232"/>
      <c r="AQ527" s="232"/>
      <c r="AR527" s="232"/>
      <c r="AS527" s="232"/>
      <c r="AT527" s="232"/>
      <c r="AU527" s="232"/>
      <c r="AV527" s="232"/>
      <c r="AW527" s="248" t="s">
        <v>1036</v>
      </c>
    </row>
    <row r="528" spans="1:49" s="9" customFormat="1" x14ac:dyDescent="0.25">
      <c r="A528" s="233" t="s">
        <v>968</v>
      </c>
      <c r="B528" s="9">
        <v>6</v>
      </c>
      <c r="C528" s="9">
        <v>20</v>
      </c>
      <c r="D528" s="9">
        <v>15</v>
      </c>
      <c r="E528" s="9">
        <f t="shared" si="52"/>
        <v>1</v>
      </c>
      <c r="F528" s="9">
        <f t="shared" si="54"/>
        <v>13</v>
      </c>
      <c r="G528" s="263"/>
      <c r="H528" s="246"/>
      <c r="I528" s="246"/>
      <c r="J528" s="246"/>
      <c r="K528" s="246"/>
      <c r="L528" s="232" t="s">
        <v>225</v>
      </c>
      <c r="M528" s="232"/>
      <c r="N528" s="232" t="s">
        <v>225</v>
      </c>
      <c r="O528" s="232"/>
      <c r="P528" s="232" t="s">
        <v>225</v>
      </c>
      <c r="Q528" s="232"/>
      <c r="R528" s="232" t="s">
        <v>225</v>
      </c>
      <c r="S528" s="232"/>
      <c r="T528" s="232" t="s">
        <v>225</v>
      </c>
      <c r="U528" s="232"/>
      <c r="V528" s="232" t="s">
        <v>225</v>
      </c>
      <c r="W528" s="232"/>
      <c r="X528" s="232" t="s">
        <v>225</v>
      </c>
      <c r="Y528" s="232"/>
      <c r="Z528" s="232" t="s">
        <v>225</v>
      </c>
      <c r="AA528" s="232"/>
      <c r="AB528" s="232" t="s">
        <v>225</v>
      </c>
      <c r="AC528" s="232"/>
      <c r="AD528" s="232"/>
      <c r="AE528" s="232"/>
      <c r="AF528" s="232" t="s">
        <v>225</v>
      </c>
      <c r="AG528" s="232"/>
      <c r="AH528" s="232" t="s">
        <v>225</v>
      </c>
      <c r="AI528" s="232"/>
      <c r="AJ528" s="232" t="s">
        <v>225</v>
      </c>
      <c r="AK528" s="232"/>
      <c r="AL528" s="232" t="s">
        <v>225</v>
      </c>
      <c r="AM528" s="232"/>
      <c r="AN528" s="232"/>
      <c r="AO528" s="232"/>
      <c r="AP528" s="232"/>
      <c r="AQ528" s="232"/>
      <c r="AR528" s="232"/>
      <c r="AS528" s="232"/>
      <c r="AT528" s="232"/>
      <c r="AU528" s="232"/>
      <c r="AV528" s="232"/>
      <c r="AW528" s="248" t="s">
        <v>1036</v>
      </c>
    </row>
    <row r="529" spans="1:49" s="9" customFormat="1" x14ac:dyDescent="0.25">
      <c r="A529" s="233" t="s">
        <v>969</v>
      </c>
      <c r="B529" s="9">
        <v>6</v>
      </c>
      <c r="C529" s="9">
        <v>20</v>
      </c>
      <c r="D529" s="9">
        <v>16</v>
      </c>
      <c r="E529" s="9">
        <f t="shared" si="52"/>
        <v>1</v>
      </c>
      <c r="F529" s="9">
        <f t="shared" si="54"/>
        <v>13</v>
      </c>
      <c r="G529" s="263"/>
      <c r="H529" s="246"/>
      <c r="I529" s="246"/>
      <c r="J529" s="246"/>
      <c r="K529" s="246"/>
      <c r="L529" s="232" t="s">
        <v>225</v>
      </c>
      <c r="M529" s="232"/>
      <c r="N529" s="232" t="s">
        <v>225</v>
      </c>
      <c r="O529" s="232"/>
      <c r="P529" s="232" t="s">
        <v>225</v>
      </c>
      <c r="Q529" s="232"/>
      <c r="R529" s="232" t="s">
        <v>225</v>
      </c>
      <c r="S529" s="232"/>
      <c r="T529" s="232" t="s">
        <v>225</v>
      </c>
      <c r="U529" s="232"/>
      <c r="V529" s="232" t="s">
        <v>225</v>
      </c>
      <c r="W529" s="232"/>
      <c r="X529" s="232" t="s">
        <v>225</v>
      </c>
      <c r="Y529" s="232"/>
      <c r="Z529" s="232" t="s">
        <v>225</v>
      </c>
      <c r="AA529" s="232"/>
      <c r="AB529" s="232" t="s">
        <v>225</v>
      </c>
      <c r="AC529" s="232"/>
      <c r="AD529" s="232" t="s">
        <v>225</v>
      </c>
      <c r="AE529" s="232"/>
      <c r="AF529" s="232"/>
      <c r="AG529" s="232"/>
      <c r="AH529" s="232" t="s">
        <v>225</v>
      </c>
      <c r="AI529" s="232"/>
      <c r="AJ529" s="232" t="s">
        <v>225</v>
      </c>
      <c r="AK529" s="232"/>
      <c r="AL529" s="232" t="s">
        <v>225</v>
      </c>
      <c r="AM529" s="232"/>
      <c r="AN529" s="232"/>
      <c r="AO529" s="232"/>
      <c r="AP529" s="232"/>
      <c r="AQ529" s="232"/>
      <c r="AR529" s="232"/>
      <c r="AS529" s="232"/>
      <c r="AT529" s="232"/>
      <c r="AU529" s="232"/>
      <c r="AV529" s="232"/>
      <c r="AW529" s="248" t="s">
        <v>1036</v>
      </c>
    </row>
    <row r="530" spans="1:49" s="9" customFormat="1" x14ac:dyDescent="0.25">
      <c r="A530" s="233" t="s">
        <v>970</v>
      </c>
      <c r="B530" s="9">
        <v>6</v>
      </c>
      <c r="C530" s="9">
        <v>20</v>
      </c>
      <c r="D530" s="9">
        <v>17</v>
      </c>
      <c r="E530" s="9">
        <f t="shared" si="52"/>
        <v>1</v>
      </c>
      <c r="F530" s="9">
        <f t="shared" si="54"/>
        <v>13</v>
      </c>
      <c r="G530" s="263"/>
      <c r="H530" s="246"/>
      <c r="I530" s="246"/>
      <c r="J530" s="246"/>
      <c r="K530" s="246"/>
      <c r="L530" s="232" t="s">
        <v>225</v>
      </c>
      <c r="M530" s="232"/>
      <c r="N530" s="232" t="s">
        <v>225</v>
      </c>
      <c r="O530" s="232"/>
      <c r="P530" s="232" t="s">
        <v>225</v>
      </c>
      <c r="Q530" s="232"/>
      <c r="R530" s="232" t="s">
        <v>225</v>
      </c>
      <c r="S530" s="232"/>
      <c r="T530" s="232" t="s">
        <v>225</v>
      </c>
      <c r="U530" s="232"/>
      <c r="V530" s="232" t="s">
        <v>225</v>
      </c>
      <c r="W530" s="232"/>
      <c r="X530" s="232" t="s">
        <v>225</v>
      </c>
      <c r="Y530" s="232"/>
      <c r="Z530" s="232" t="s">
        <v>225</v>
      </c>
      <c r="AA530" s="232"/>
      <c r="AB530" s="232" t="s">
        <v>225</v>
      </c>
      <c r="AC530" s="232"/>
      <c r="AD530" s="232" t="s">
        <v>225</v>
      </c>
      <c r="AE530" s="232"/>
      <c r="AF530" s="232" t="s">
        <v>225</v>
      </c>
      <c r="AG530" s="232"/>
      <c r="AH530" s="232"/>
      <c r="AI530" s="232"/>
      <c r="AJ530" s="232" t="s">
        <v>225</v>
      </c>
      <c r="AK530" s="232"/>
      <c r="AL530" s="232" t="s">
        <v>225</v>
      </c>
      <c r="AM530" s="232"/>
      <c r="AN530" s="232"/>
      <c r="AO530" s="232"/>
      <c r="AP530" s="232"/>
      <c r="AQ530" s="232"/>
      <c r="AR530" s="232"/>
      <c r="AS530" s="232"/>
      <c r="AT530" s="232"/>
      <c r="AU530" s="232"/>
      <c r="AV530" s="232"/>
      <c r="AW530" s="248" t="s">
        <v>1036</v>
      </c>
    </row>
    <row r="531" spans="1:49" s="9" customFormat="1" x14ac:dyDescent="0.25">
      <c r="A531" s="233" t="s">
        <v>971</v>
      </c>
      <c r="B531" s="9">
        <v>6</v>
      </c>
      <c r="C531" s="9">
        <v>20</v>
      </c>
      <c r="D531" s="9">
        <v>18</v>
      </c>
      <c r="E531" s="9">
        <f t="shared" si="52"/>
        <v>1</v>
      </c>
      <c r="F531" s="9">
        <f t="shared" si="54"/>
        <v>13</v>
      </c>
      <c r="G531" s="263"/>
      <c r="H531" s="246"/>
      <c r="I531" s="246"/>
      <c r="J531" s="246"/>
      <c r="K531" s="246"/>
      <c r="L531" s="232" t="s">
        <v>225</v>
      </c>
      <c r="M531" s="232"/>
      <c r="N531" s="232" t="s">
        <v>225</v>
      </c>
      <c r="O531" s="232"/>
      <c r="P531" s="232" t="s">
        <v>225</v>
      </c>
      <c r="Q531" s="232"/>
      <c r="R531" s="232" t="s">
        <v>225</v>
      </c>
      <c r="S531" s="232"/>
      <c r="T531" s="232" t="s">
        <v>225</v>
      </c>
      <c r="U531" s="232"/>
      <c r="V531" s="232" t="s">
        <v>225</v>
      </c>
      <c r="W531" s="232"/>
      <c r="X531" s="232" t="s">
        <v>225</v>
      </c>
      <c r="Y531" s="232"/>
      <c r="Z531" s="232" t="s">
        <v>225</v>
      </c>
      <c r="AA531" s="232"/>
      <c r="AB531" s="232" t="s">
        <v>225</v>
      </c>
      <c r="AC531" s="232"/>
      <c r="AD531" s="232" t="s">
        <v>225</v>
      </c>
      <c r="AE531" s="232"/>
      <c r="AF531" s="232" t="s">
        <v>225</v>
      </c>
      <c r="AG531" s="232"/>
      <c r="AH531" s="232" t="s">
        <v>225</v>
      </c>
      <c r="AI531" s="232"/>
      <c r="AJ531" s="232"/>
      <c r="AK531" s="232"/>
      <c r="AL531" s="232" t="s">
        <v>225</v>
      </c>
      <c r="AM531" s="232"/>
      <c r="AN531" s="232"/>
      <c r="AO531" s="232"/>
      <c r="AP531" s="232"/>
      <c r="AQ531" s="232"/>
      <c r="AR531" s="232"/>
      <c r="AS531" s="232"/>
      <c r="AT531" s="232"/>
      <c r="AU531" s="232"/>
      <c r="AV531" s="232"/>
      <c r="AW531" s="248" t="s">
        <v>1036</v>
      </c>
    </row>
    <row r="532" spans="1:49" s="9" customFormat="1" x14ac:dyDescent="0.25">
      <c r="A532" s="233" t="s">
        <v>972</v>
      </c>
      <c r="B532" s="9">
        <v>6</v>
      </c>
      <c r="C532" s="9">
        <v>20</v>
      </c>
      <c r="D532" s="9">
        <v>19</v>
      </c>
      <c r="E532" s="9">
        <f t="shared" si="52"/>
        <v>1</v>
      </c>
      <c r="F532" s="9">
        <f t="shared" si="54"/>
        <v>13</v>
      </c>
      <c r="G532" s="263"/>
      <c r="H532" s="246"/>
      <c r="I532" s="246"/>
      <c r="J532" s="246"/>
      <c r="K532" s="246"/>
      <c r="L532" s="232" t="s">
        <v>225</v>
      </c>
      <c r="M532" s="232"/>
      <c r="N532" s="232" t="s">
        <v>225</v>
      </c>
      <c r="O532" s="232"/>
      <c r="P532" s="232" t="s">
        <v>225</v>
      </c>
      <c r="Q532" s="232"/>
      <c r="R532" s="232" t="s">
        <v>225</v>
      </c>
      <c r="S532" s="232"/>
      <c r="T532" s="232" t="s">
        <v>225</v>
      </c>
      <c r="U532" s="232"/>
      <c r="V532" s="232" t="s">
        <v>225</v>
      </c>
      <c r="W532" s="232"/>
      <c r="X532" s="232" t="s">
        <v>225</v>
      </c>
      <c r="Y532" s="232"/>
      <c r="Z532" s="232" t="s">
        <v>225</v>
      </c>
      <c r="AA532" s="232"/>
      <c r="AB532" s="232" t="s">
        <v>225</v>
      </c>
      <c r="AC532" s="232"/>
      <c r="AD532" s="232" t="s">
        <v>225</v>
      </c>
      <c r="AE532" s="232"/>
      <c r="AF532" s="232" t="s">
        <v>225</v>
      </c>
      <c r="AG532" s="232"/>
      <c r="AH532" s="232" t="s">
        <v>225</v>
      </c>
      <c r="AI532" s="232"/>
      <c r="AJ532" s="232" t="s">
        <v>225</v>
      </c>
      <c r="AK532" s="232"/>
      <c r="AL532" s="232"/>
      <c r="AM532" s="232"/>
      <c r="AN532" s="232"/>
      <c r="AO532" s="232"/>
      <c r="AP532" s="232"/>
      <c r="AQ532" s="232"/>
      <c r="AR532" s="232"/>
      <c r="AS532" s="232"/>
      <c r="AT532" s="232"/>
      <c r="AU532" s="232"/>
      <c r="AV532" s="232"/>
      <c r="AW532" s="248" t="s">
        <v>1036</v>
      </c>
    </row>
    <row r="533" spans="1:49" x14ac:dyDescent="0.25">
      <c r="A533" s="233" t="s">
        <v>380</v>
      </c>
      <c r="B533">
        <v>6</v>
      </c>
      <c r="C533" s="9">
        <v>21</v>
      </c>
      <c r="E533" s="9">
        <f t="shared" si="52"/>
        <v>1</v>
      </c>
      <c r="F533" s="9">
        <f t="shared" si="12"/>
        <v>14</v>
      </c>
      <c r="H533" s="246"/>
      <c r="I533" s="246"/>
      <c r="J533" s="246"/>
      <c r="K533" s="246"/>
      <c r="L533" s="232" t="s">
        <v>225</v>
      </c>
      <c r="N533" s="232" t="s">
        <v>225</v>
      </c>
      <c r="P533" s="232" t="s">
        <v>225</v>
      </c>
      <c r="R533" s="232" t="s">
        <v>225</v>
      </c>
      <c r="T533" s="232" t="s">
        <v>225</v>
      </c>
      <c r="V533" s="232" t="s">
        <v>225</v>
      </c>
      <c r="X533" s="232" t="s">
        <v>225</v>
      </c>
      <c r="Z533" s="232" t="s">
        <v>225</v>
      </c>
      <c r="AB533" s="232" t="s">
        <v>225</v>
      </c>
      <c r="AD533" s="232" t="s">
        <v>225</v>
      </c>
      <c r="AF533" s="232" t="s">
        <v>225</v>
      </c>
      <c r="AH533" s="232" t="s">
        <v>225</v>
      </c>
      <c r="AJ533" s="232" t="s">
        <v>225</v>
      </c>
      <c r="AL533" s="232" t="s">
        <v>225</v>
      </c>
      <c r="AN533" s="232" t="s">
        <v>225</v>
      </c>
      <c r="AW533" s="248" t="s">
        <v>1036</v>
      </c>
    </row>
    <row r="534" spans="1:49" s="9" customFormat="1" x14ac:dyDescent="0.25">
      <c r="A534" s="233" t="s">
        <v>973</v>
      </c>
      <c r="B534" s="9">
        <v>6</v>
      </c>
      <c r="C534" s="9">
        <v>21</v>
      </c>
      <c r="D534" s="9">
        <v>7</v>
      </c>
      <c r="E534" s="9">
        <f t="shared" si="52"/>
        <v>1</v>
      </c>
      <c r="F534" s="9">
        <f t="shared" si="12"/>
        <v>14</v>
      </c>
      <c r="G534" s="263"/>
      <c r="H534" s="246"/>
      <c r="I534" s="246"/>
      <c r="J534" s="246"/>
      <c r="K534" s="246"/>
      <c r="L534" s="232" t="s">
        <v>225</v>
      </c>
      <c r="M534" s="232"/>
      <c r="N534" s="232"/>
      <c r="O534" s="232"/>
      <c r="P534" s="232" t="s">
        <v>225</v>
      </c>
      <c r="Q534" s="232"/>
      <c r="R534" s="232" t="s">
        <v>225</v>
      </c>
      <c r="S534" s="232"/>
      <c r="T534" s="232" t="s">
        <v>225</v>
      </c>
      <c r="U534" s="232"/>
      <c r="V534" s="232" t="s">
        <v>225</v>
      </c>
      <c r="W534" s="232"/>
      <c r="X534" s="232" t="s">
        <v>225</v>
      </c>
      <c r="Y534" s="232"/>
      <c r="Z534" s="232" t="s">
        <v>225</v>
      </c>
      <c r="AA534" s="232"/>
      <c r="AB534" s="232" t="s">
        <v>225</v>
      </c>
      <c r="AC534" s="232"/>
      <c r="AD534" s="232" t="s">
        <v>225</v>
      </c>
      <c r="AE534" s="232"/>
      <c r="AF534" s="232" t="s">
        <v>225</v>
      </c>
      <c r="AG534" s="232"/>
      <c r="AH534" s="232" t="s">
        <v>225</v>
      </c>
      <c r="AI534" s="232"/>
      <c r="AJ534" s="232" t="s">
        <v>225</v>
      </c>
      <c r="AK534" s="232"/>
      <c r="AL534" s="232" t="s">
        <v>225</v>
      </c>
      <c r="AM534" s="232"/>
      <c r="AN534" s="232" t="s">
        <v>225</v>
      </c>
      <c r="AO534" s="232"/>
      <c r="AP534" s="232"/>
      <c r="AQ534" s="232"/>
      <c r="AR534" s="232"/>
      <c r="AS534" s="232"/>
      <c r="AT534" s="232"/>
      <c r="AU534" s="232"/>
      <c r="AV534" s="232"/>
      <c r="AW534" s="248" t="s">
        <v>1036</v>
      </c>
    </row>
    <row r="535" spans="1:49" s="9" customFormat="1" x14ac:dyDescent="0.25">
      <c r="A535" s="233" t="s">
        <v>974</v>
      </c>
      <c r="B535" s="9">
        <v>6</v>
      </c>
      <c r="C535" s="9">
        <v>21</v>
      </c>
      <c r="D535" s="9">
        <v>8</v>
      </c>
      <c r="E535" s="9">
        <f t="shared" si="52"/>
        <v>1</v>
      </c>
      <c r="F535" s="9">
        <f t="shared" si="12"/>
        <v>14</v>
      </c>
      <c r="G535" s="263"/>
      <c r="H535" s="246"/>
      <c r="I535" s="246"/>
      <c r="J535" s="246"/>
      <c r="K535" s="246"/>
      <c r="L535" s="232" t="s">
        <v>225</v>
      </c>
      <c r="M535" s="232"/>
      <c r="N535" s="232" t="s">
        <v>225</v>
      </c>
      <c r="O535" s="232"/>
      <c r="P535" s="232"/>
      <c r="Q535" s="232"/>
      <c r="R535" s="232" t="s">
        <v>225</v>
      </c>
      <c r="S535" s="232"/>
      <c r="T535" s="232" t="s">
        <v>225</v>
      </c>
      <c r="U535" s="232"/>
      <c r="V535" s="232" t="s">
        <v>225</v>
      </c>
      <c r="W535" s="232"/>
      <c r="X535" s="232" t="s">
        <v>225</v>
      </c>
      <c r="Y535" s="232"/>
      <c r="Z535" s="232" t="s">
        <v>225</v>
      </c>
      <c r="AA535" s="232"/>
      <c r="AB535" s="232" t="s">
        <v>225</v>
      </c>
      <c r="AC535" s="232"/>
      <c r="AD535" s="232" t="s">
        <v>225</v>
      </c>
      <c r="AE535" s="232"/>
      <c r="AF535" s="232" t="s">
        <v>225</v>
      </c>
      <c r="AG535" s="232"/>
      <c r="AH535" s="232" t="s">
        <v>225</v>
      </c>
      <c r="AI535" s="232"/>
      <c r="AJ535" s="232" t="s">
        <v>225</v>
      </c>
      <c r="AK535" s="232"/>
      <c r="AL535" s="232" t="s">
        <v>225</v>
      </c>
      <c r="AM535" s="232"/>
      <c r="AN535" s="232" t="s">
        <v>225</v>
      </c>
      <c r="AO535" s="232"/>
      <c r="AP535" s="232"/>
      <c r="AQ535" s="232"/>
      <c r="AR535" s="232"/>
      <c r="AS535" s="232"/>
      <c r="AT535" s="232"/>
      <c r="AU535" s="232"/>
      <c r="AV535" s="232"/>
      <c r="AW535" s="248" t="s">
        <v>1036</v>
      </c>
    </row>
    <row r="536" spans="1:49" s="9" customFormat="1" x14ac:dyDescent="0.25">
      <c r="A536" s="233" t="s">
        <v>975</v>
      </c>
      <c r="B536" s="9">
        <v>6</v>
      </c>
      <c r="C536" s="9">
        <v>21</v>
      </c>
      <c r="D536" s="9">
        <v>9</v>
      </c>
      <c r="E536" s="9">
        <f t="shared" si="52"/>
        <v>1</v>
      </c>
      <c r="F536" s="9">
        <f t="shared" ref="F536:F547" si="55">C536-B536-E536</f>
        <v>14</v>
      </c>
      <c r="G536" s="263"/>
      <c r="H536" s="246"/>
      <c r="I536" s="246"/>
      <c r="J536" s="246"/>
      <c r="K536" s="246"/>
      <c r="L536" s="232" t="s">
        <v>225</v>
      </c>
      <c r="M536" s="232"/>
      <c r="N536" s="232" t="s">
        <v>225</v>
      </c>
      <c r="O536" s="232"/>
      <c r="P536" s="232" t="s">
        <v>225</v>
      </c>
      <c r="Q536" s="232"/>
      <c r="R536" s="232"/>
      <c r="S536" s="232"/>
      <c r="T536" s="232" t="s">
        <v>225</v>
      </c>
      <c r="U536" s="232"/>
      <c r="V536" s="232" t="s">
        <v>225</v>
      </c>
      <c r="W536" s="232"/>
      <c r="X536" s="232" t="s">
        <v>225</v>
      </c>
      <c r="Y536" s="232"/>
      <c r="Z536" s="232" t="s">
        <v>225</v>
      </c>
      <c r="AA536" s="232"/>
      <c r="AB536" s="232" t="s">
        <v>225</v>
      </c>
      <c r="AC536" s="232"/>
      <c r="AD536" s="232" t="s">
        <v>225</v>
      </c>
      <c r="AE536" s="232"/>
      <c r="AF536" s="232" t="s">
        <v>225</v>
      </c>
      <c r="AG536" s="232"/>
      <c r="AH536" s="232" t="s">
        <v>225</v>
      </c>
      <c r="AI536" s="232"/>
      <c r="AJ536" s="232" t="s">
        <v>225</v>
      </c>
      <c r="AK536" s="232"/>
      <c r="AL536" s="232" t="s">
        <v>225</v>
      </c>
      <c r="AM536" s="232"/>
      <c r="AN536" s="232" t="s">
        <v>225</v>
      </c>
      <c r="AO536" s="232"/>
      <c r="AP536" s="232"/>
      <c r="AQ536" s="232"/>
      <c r="AR536" s="232"/>
      <c r="AS536" s="232"/>
      <c r="AT536" s="232"/>
      <c r="AU536" s="232"/>
      <c r="AV536" s="232"/>
      <c r="AW536" s="248" t="s">
        <v>1036</v>
      </c>
    </row>
    <row r="537" spans="1:49" s="9" customFormat="1" x14ac:dyDescent="0.25">
      <c r="A537" s="233" t="s">
        <v>976</v>
      </c>
      <c r="B537" s="9">
        <v>6</v>
      </c>
      <c r="C537" s="9">
        <v>21</v>
      </c>
      <c r="D537" s="9">
        <v>10</v>
      </c>
      <c r="E537" s="9">
        <f t="shared" si="52"/>
        <v>1</v>
      </c>
      <c r="F537" s="9">
        <f t="shared" si="55"/>
        <v>14</v>
      </c>
      <c r="G537" s="263"/>
      <c r="H537" s="246"/>
      <c r="I537" s="246"/>
      <c r="J537" s="246"/>
      <c r="K537" s="246"/>
      <c r="L537" s="232" t="s">
        <v>225</v>
      </c>
      <c r="M537" s="232"/>
      <c r="N537" s="232" t="s">
        <v>225</v>
      </c>
      <c r="O537" s="232"/>
      <c r="P537" s="232" t="s">
        <v>225</v>
      </c>
      <c r="Q537" s="232"/>
      <c r="R537" s="232" t="s">
        <v>225</v>
      </c>
      <c r="S537" s="232"/>
      <c r="T537" s="232"/>
      <c r="U537" s="232"/>
      <c r="V537" s="232" t="s">
        <v>225</v>
      </c>
      <c r="W537" s="232"/>
      <c r="X537" s="232" t="s">
        <v>225</v>
      </c>
      <c r="Y537" s="232"/>
      <c r="Z537" s="232" t="s">
        <v>225</v>
      </c>
      <c r="AA537" s="232"/>
      <c r="AB537" s="232" t="s">
        <v>225</v>
      </c>
      <c r="AC537" s="232"/>
      <c r="AD537" s="232" t="s">
        <v>225</v>
      </c>
      <c r="AE537" s="232"/>
      <c r="AF537" s="232" t="s">
        <v>225</v>
      </c>
      <c r="AG537" s="232"/>
      <c r="AH537" s="232" t="s">
        <v>225</v>
      </c>
      <c r="AI537" s="232"/>
      <c r="AJ537" s="232" t="s">
        <v>225</v>
      </c>
      <c r="AK537" s="232"/>
      <c r="AL537" s="232" t="s">
        <v>225</v>
      </c>
      <c r="AM537" s="232"/>
      <c r="AN537" s="232" t="s">
        <v>225</v>
      </c>
      <c r="AO537" s="232"/>
      <c r="AP537" s="232"/>
      <c r="AQ537" s="232"/>
      <c r="AR537" s="232"/>
      <c r="AS537" s="232"/>
      <c r="AT537" s="232"/>
      <c r="AU537" s="232"/>
      <c r="AV537" s="232"/>
      <c r="AW537" s="248" t="s">
        <v>1036</v>
      </c>
    </row>
    <row r="538" spans="1:49" s="9" customFormat="1" x14ac:dyDescent="0.25">
      <c r="A538" s="233" t="s">
        <v>977</v>
      </c>
      <c r="B538" s="9">
        <v>6</v>
      </c>
      <c r="C538" s="9">
        <v>21</v>
      </c>
      <c r="D538" s="9">
        <v>11</v>
      </c>
      <c r="E538" s="9">
        <f t="shared" si="52"/>
        <v>1</v>
      </c>
      <c r="F538" s="9">
        <f t="shared" si="55"/>
        <v>14</v>
      </c>
      <c r="G538" s="263"/>
      <c r="H538" s="246"/>
      <c r="I538" s="246"/>
      <c r="J538" s="246"/>
      <c r="K538" s="246"/>
      <c r="L538" s="232" t="s">
        <v>225</v>
      </c>
      <c r="M538" s="232"/>
      <c r="N538" s="232" t="s">
        <v>225</v>
      </c>
      <c r="O538" s="232"/>
      <c r="P538" s="232" t="s">
        <v>225</v>
      </c>
      <c r="Q538" s="232"/>
      <c r="R538" s="232" t="s">
        <v>225</v>
      </c>
      <c r="S538" s="232"/>
      <c r="T538" s="232" t="s">
        <v>225</v>
      </c>
      <c r="U538" s="232"/>
      <c r="V538" s="232"/>
      <c r="W538" s="232"/>
      <c r="X538" s="232" t="s">
        <v>225</v>
      </c>
      <c r="Y538" s="232"/>
      <c r="Z538" s="232" t="s">
        <v>225</v>
      </c>
      <c r="AA538" s="232"/>
      <c r="AB538" s="232" t="s">
        <v>225</v>
      </c>
      <c r="AC538" s="232"/>
      <c r="AD538" s="232" t="s">
        <v>225</v>
      </c>
      <c r="AE538" s="232"/>
      <c r="AF538" s="232" t="s">
        <v>225</v>
      </c>
      <c r="AG538" s="232"/>
      <c r="AH538" s="232" t="s">
        <v>225</v>
      </c>
      <c r="AI538" s="232"/>
      <c r="AJ538" s="232" t="s">
        <v>225</v>
      </c>
      <c r="AK538" s="232"/>
      <c r="AL538" s="232" t="s">
        <v>225</v>
      </c>
      <c r="AM538" s="232"/>
      <c r="AN538" s="232" t="s">
        <v>225</v>
      </c>
      <c r="AO538" s="232"/>
      <c r="AP538" s="232"/>
      <c r="AQ538" s="232"/>
      <c r="AR538" s="232"/>
      <c r="AS538" s="232"/>
      <c r="AT538" s="232"/>
      <c r="AU538" s="232"/>
      <c r="AV538" s="232"/>
      <c r="AW538" s="248" t="s">
        <v>1036</v>
      </c>
    </row>
    <row r="539" spans="1:49" s="9" customFormat="1" x14ac:dyDescent="0.25">
      <c r="A539" s="233" t="s">
        <v>978</v>
      </c>
      <c r="B539" s="9">
        <v>6</v>
      </c>
      <c r="C539" s="9">
        <v>21</v>
      </c>
      <c r="D539" s="9">
        <v>12</v>
      </c>
      <c r="E539" s="9">
        <f t="shared" si="52"/>
        <v>1</v>
      </c>
      <c r="F539" s="9">
        <f t="shared" si="55"/>
        <v>14</v>
      </c>
      <c r="G539" s="263"/>
      <c r="H539" s="246"/>
      <c r="I539" s="246"/>
      <c r="J539" s="246"/>
      <c r="K539" s="246"/>
      <c r="L539" s="232" t="s">
        <v>225</v>
      </c>
      <c r="M539" s="232"/>
      <c r="N539" s="232" t="s">
        <v>225</v>
      </c>
      <c r="O539" s="232"/>
      <c r="P539" s="232" t="s">
        <v>225</v>
      </c>
      <c r="Q539" s="232"/>
      <c r="R539" s="232" t="s">
        <v>225</v>
      </c>
      <c r="S539" s="232"/>
      <c r="T539" s="232" t="s">
        <v>225</v>
      </c>
      <c r="U539" s="232"/>
      <c r="V539" s="232" t="s">
        <v>225</v>
      </c>
      <c r="W539" s="232"/>
      <c r="X539" s="232"/>
      <c r="Y539" s="232"/>
      <c r="Z539" s="232" t="s">
        <v>225</v>
      </c>
      <c r="AA539" s="232"/>
      <c r="AB539" s="232" t="s">
        <v>225</v>
      </c>
      <c r="AC539" s="232"/>
      <c r="AD539" s="232" t="s">
        <v>225</v>
      </c>
      <c r="AE539" s="232"/>
      <c r="AF539" s="232" t="s">
        <v>225</v>
      </c>
      <c r="AG539" s="232"/>
      <c r="AH539" s="232" t="s">
        <v>225</v>
      </c>
      <c r="AI539" s="232"/>
      <c r="AJ539" s="232" t="s">
        <v>225</v>
      </c>
      <c r="AK539" s="232"/>
      <c r="AL539" s="232" t="s">
        <v>225</v>
      </c>
      <c r="AM539" s="232"/>
      <c r="AN539" s="232" t="s">
        <v>225</v>
      </c>
      <c r="AO539" s="232"/>
      <c r="AP539" s="232"/>
      <c r="AQ539" s="232"/>
      <c r="AR539" s="232"/>
      <c r="AS539" s="232"/>
      <c r="AT539" s="232"/>
      <c r="AU539" s="232"/>
      <c r="AV539" s="232"/>
      <c r="AW539" s="248" t="s">
        <v>1036</v>
      </c>
    </row>
    <row r="540" spans="1:49" s="9" customFormat="1" x14ac:dyDescent="0.25">
      <c r="A540" s="233" t="s">
        <v>979</v>
      </c>
      <c r="B540" s="9">
        <v>6</v>
      </c>
      <c r="C540" s="9">
        <v>21</v>
      </c>
      <c r="D540" s="9">
        <v>13</v>
      </c>
      <c r="E540" s="9">
        <f t="shared" si="52"/>
        <v>1</v>
      </c>
      <c r="F540" s="9">
        <f t="shared" si="55"/>
        <v>14</v>
      </c>
      <c r="G540" s="263"/>
      <c r="H540" s="246"/>
      <c r="I540" s="246"/>
      <c r="J540" s="246"/>
      <c r="K540" s="246"/>
      <c r="L540" s="232" t="s">
        <v>225</v>
      </c>
      <c r="M540" s="232"/>
      <c r="N540" s="232" t="s">
        <v>225</v>
      </c>
      <c r="O540" s="232"/>
      <c r="P540" s="232" t="s">
        <v>225</v>
      </c>
      <c r="Q540" s="232"/>
      <c r="R540" s="232" t="s">
        <v>225</v>
      </c>
      <c r="S540" s="232"/>
      <c r="T540" s="232" t="s">
        <v>225</v>
      </c>
      <c r="U540" s="232"/>
      <c r="V540" s="232" t="s">
        <v>225</v>
      </c>
      <c r="W540" s="232"/>
      <c r="X540" s="232" t="s">
        <v>225</v>
      </c>
      <c r="Y540" s="232"/>
      <c r="Z540" s="232"/>
      <c r="AA540" s="232"/>
      <c r="AB540" s="232" t="s">
        <v>225</v>
      </c>
      <c r="AC540" s="232"/>
      <c r="AD540" s="232" t="s">
        <v>225</v>
      </c>
      <c r="AE540" s="232"/>
      <c r="AF540" s="232" t="s">
        <v>225</v>
      </c>
      <c r="AG540" s="232"/>
      <c r="AH540" s="232" t="s">
        <v>225</v>
      </c>
      <c r="AI540" s="232"/>
      <c r="AJ540" s="232" t="s">
        <v>225</v>
      </c>
      <c r="AK540" s="232"/>
      <c r="AL540" s="232" t="s">
        <v>225</v>
      </c>
      <c r="AM540" s="232"/>
      <c r="AN540" s="232" t="s">
        <v>225</v>
      </c>
      <c r="AO540" s="232"/>
      <c r="AP540" s="232"/>
      <c r="AQ540" s="232"/>
      <c r="AR540" s="232"/>
      <c r="AS540" s="232"/>
      <c r="AT540" s="232"/>
      <c r="AU540" s="232"/>
      <c r="AV540" s="232"/>
      <c r="AW540" s="248" t="s">
        <v>1036</v>
      </c>
    </row>
    <row r="541" spans="1:49" s="9" customFormat="1" x14ac:dyDescent="0.25">
      <c r="A541" s="233" t="s">
        <v>980</v>
      </c>
      <c r="B541" s="9">
        <v>6</v>
      </c>
      <c r="C541" s="9">
        <v>21</v>
      </c>
      <c r="D541" s="9">
        <v>14</v>
      </c>
      <c r="E541" s="9">
        <f t="shared" si="52"/>
        <v>1</v>
      </c>
      <c r="F541" s="9">
        <f t="shared" si="55"/>
        <v>14</v>
      </c>
      <c r="G541" s="263"/>
      <c r="H541" s="246"/>
      <c r="I541" s="246"/>
      <c r="J541" s="246"/>
      <c r="K541" s="246"/>
      <c r="L541" s="232" t="s">
        <v>225</v>
      </c>
      <c r="M541" s="232"/>
      <c r="N541" s="232" t="s">
        <v>225</v>
      </c>
      <c r="O541" s="232"/>
      <c r="P541" s="232" t="s">
        <v>225</v>
      </c>
      <c r="Q541" s="232"/>
      <c r="R541" s="232" t="s">
        <v>225</v>
      </c>
      <c r="S541" s="232"/>
      <c r="T541" s="232" t="s">
        <v>225</v>
      </c>
      <c r="U541" s="232"/>
      <c r="V541" s="232" t="s">
        <v>225</v>
      </c>
      <c r="W541" s="232"/>
      <c r="X541" s="232" t="s">
        <v>225</v>
      </c>
      <c r="Y541" s="232"/>
      <c r="Z541" s="232" t="s">
        <v>225</v>
      </c>
      <c r="AA541" s="232"/>
      <c r="AB541" s="232"/>
      <c r="AC541" s="232"/>
      <c r="AD541" s="232" t="s">
        <v>225</v>
      </c>
      <c r="AE541" s="232"/>
      <c r="AF541" s="232" t="s">
        <v>225</v>
      </c>
      <c r="AG541" s="232"/>
      <c r="AH541" s="232" t="s">
        <v>225</v>
      </c>
      <c r="AI541" s="232"/>
      <c r="AJ541" s="232" t="s">
        <v>225</v>
      </c>
      <c r="AK541" s="232"/>
      <c r="AL541" s="232" t="s">
        <v>225</v>
      </c>
      <c r="AM541" s="232"/>
      <c r="AN541" s="232" t="s">
        <v>225</v>
      </c>
      <c r="AO541" s="232"/>
      <c r="AP541" s="232"/>
      <c r="AQ541" s="232"/>
      <c r="AR541" s="232"/>
      <c r="AS541" s="232"/>
      <c r="AT541" s="232"/>
      <c r="AU541" s="232"/>
      <c r="AV541" s="232"/>
      <c r="AW541" s="248" t="s">
        <v>1036</v>
      </c>
    </row>
    <row r="542" spans="1:49" s="9" customFormat="1" x14ac:dyDescent="0.25">
      <c r="A542" s="233" t="s">
        <v>981</v>
      </c>
      <c r="B542" s="9">
        <v>6</v>
      </c>
      <c r="C542" s="9">
        <v>21</v>
      </c>
      <c r="D542" s="9">
        <v>15</v>
      </c>
      <c r="E542" s="9">
        <f t="shared" si="52"/>
        <v>1</v>
      </c>
      <c r="F542" s="9">
        <f t="shared" si="55"/>
        <v>14</v>
      </c>
      <c r="G542" s="263"/>
      <c r="H542" s="246"/>
      <c r="I542" s="246"/>
      <c r="J542" s="246"/>
      <c r="K542" s="246"/>
      <c r="L542" s="232" t="s">
        <v>225</v>
      </c>
      <c r="M542" s="232"/>
      <c r="N542" s="232" t="s">
        <v>225</v>
      </c>
      <c r="O542" s="232"/>
      <c r="P542" s="232" t="s">
        <v>225</v>
      </c>
      <c r="Q542" s="232"/>
      <c r="R542" s="232" t="s">
        <v>225</v>
      </c>
      <c r="S542" s="232"/>
      <c r="T542" s="232" t="s">
        <v>225</v>
      </c>
      <c r="U542" s="232"/>
      <c r="V542" s="232" t="s">
        <v>225</v>
      </c>
      <c r="W542" s="232"/>
      <c r="X542" s="232" t="s">
        <v>225</v>
      </c>
      <c r="Y542" s="232"/>
      <c r="Z542" s="232" t="s">
        <v>225</v>
      </c>
      <c r="AA542" s="232"/>
      <c r="AB542" s="232" t="s">
        <v>225</v>
      </c>
      <c r="AC542" s="232"/>
      <c r="AD542" s="232"/>
      <c r="AE542" s="232"/>
      <c r="AF542" s="232" t="s">
        <v>225</v>
      </c>
      <c r="AG542" s="232"/>
      <c r="AH542" s="232" t="s">
        <v>225</v>
      </c>
      <c r="AI542" s="232"/>
      <c r="AJ542" s="232" t="s">
        <v>225</v>
      </c>
      <c r="AK542" s="232"/>
      <c r="AL542" s="232" t="s">
        <v>225</v>
      </c>
      <c r="AM542" s="232"/>
      <c r="AN542" s="232" t="s">
        <v>225</v>
      </c>
      <c r="AO542" s="232"/>
      <c r="AP542" s="232"/>
      <c r="AQ542" s="232"/>
      <c r="AR542" s="232"/>
      <c r="AS542" s="232"/>
      <c r="AT542" s="232"/>
      <c r="AU542" s="232"/>
      <c r="AV542" s="232"/>
      <c r="AW542" s="248" t="s">
        <v>1036</v>
      </c>
    </row>
    <row r="543" spans="1:49" s="9" customFormat="1" x14ac:dyDescent="0.25">
      <c r="A543" s="233" t="s">
        <v>982</v>
      </c>
      <c r="B543" s="9">
        <v>6</v>
      </c>
      <c r="C543" s="9">
        <v>21</v>
      </c>
      <c r="D543" s="9">
        <v>16</v>
      </c>
      <c r="E543" s="9">
        <f t="shared" si="52"/>
        <v>1</v>
      </c>
      <c r="F543" s="9">
        <f t="shared" si="55"/>
        <v>14</v>
      </c>
      <c r="G543" s="263"/>
      <c r="H543" s="246"/>
      <c r="I543" s="246"/>
      <c r="J543" s="246"/>
      <c r="K543" s="246"/>
      <c r="L543" s="232" t="s">
        <v>225</v>
      </c>
      <c r="M543" s="232"/>
      <c r="N543" s="232" t="s">
        <v>225</v>
      </c>
      <c r="O543" s="232"/>
      <c r="P543" s="232" t="s">
        <v>225</v>
      </c>
      <c r="Q543" s="232"/>
      <c r="R543" s="232" t="s">
        <v>225</v>
      </c>
      <c r="S543" s="232"/>
      <c r="T543" s="232" t="s">
        <v>225</v>
      </c>
      <c r="U543" s="232"/>
      <c r="V543" s="232" t="s">
        <v>225</v>
      </c>
      <c r="W543" s="232"/>
      <c r="X543" s="232" t="s">
        <v>225</v>
      </c>
      <c r="Y543" s="232"/>
      <c r="Z543" s="232" t="s">
        <v>225</v>
      </c>
      <c r="AA543" s="232"/>
      <c r="AB543" s="232" t="s">
        <v>225</v>
      </c>
      <c r="AC543" s="232"/>
      <c r="AD543" s="232" t="s">
        <v>225</v>
      </c>
      <c r="AE543" s="232"/>
      <c r="AF543" s="232"/>
      <c r="AG543" s="232"/>
      <c r="AH543" s="232" t="s">
        <v>225</v>
      </c>
      <c r="AI543" s="232"/>
      <c r="AJ543" s="232" t="s">
        <v>225</v>
      </c>
      <c r="AK543" s="232"/>
      <c r="AL543" s="232" t="s">
        <v>225</v>
      </c>
      <c r="AM543" s="232"/>
      <c r="AN543" s="232" t="s">
        <v>225</v>
      </c>
      <c r="AO543" s="232"/>
      <c r="AP543" s="232"/>
      <c r="AQ543" s="232"/>
      <c r="AR543" s="232"/>
      <c r="AS543" s="232"/>
      <c r="AT543" s="232"/>
      <c r="AU543" s="232"/>
      <c r="AV543" s="232"/>
      <c r="AW543" s="248" t="s">
        <v>1036</v>
      </c>
    </row>
    <row r="544" spans="1:49" s="9" customFormat="1" x14ac:dyDescent="0.25">
      <c r="A544" s="233" t="s">
        <v>983</v>
      </c>
      <c r="B544" s="9">
        <v>6</v>
      </c>
      <c r="C544" s="9">
        <v>21</v>
      </c>
      <c r="D544" s="9">
        <v>17</v>
      </c>
      <c r="E544" s="9">
        <f t="shared" si="52"/>
        <v>1</v>
      </c>
      <c r="F544" s="9">
        <f t="shared" si="55"/>
        <v>14</v>
      </c>
      <c r="G544" s="263"/>
      <c r="H544" s="246"/>
      <c r="I544" s="246"/>
      <c r="J544" s="246"/>
      <c r="K544" s="246"/>
      <c r="L544" s="232" t="s">
        <v>225</v>
      </c>
      <c r="M544" s="232"/>
      <c r="N544" s="232" t="s">
        <v>225</v>
      </c>
      <c r="O544" s="232"/>
      <c r="P544" s="232" t="s">
        <v>225</v>
      </c>
      <c r="Q544" s="232"/>
      <c r="R544" s="232" t="s">
        <v>225</v>
      </c>
      <c r="S544" s="232"/>
      <c r="T544" s="232" t="s">
        <v>225</v>
      </c>
      <c r="U544" s="232"/>
      <c r="V544" s="232" t="s">
        <v>225</v>
      </c>
      <c r="W544" s="232"/>
      <c r="X544" s="232" t="s">
        <v>225</v>
      </c>
      <c r="Y544" s="232"/>
      <c r="Z544" s="232" t="s">
        <v>225</v>
      </c>
      <c r="AA544" s="232"/>
      <c r="AB544" s="232" t="s">
        <v>225</v>
      </c>
      <c r="AC544" s="232"/>
      <c r="AD544" s="232" t="s">
        <v>225</v>
      </c>
      <c r="AE544" s="232"/>
      <c r="AF544" s="232" t="s">
        <v>225</v>
      </c>
      <c r="AG544" s="232"/>
      <c r="AH544" s="232"/>
      <c r="AI544" s="232"/>
      <c r="AJ544" s="232" t="s">
        <v>225</v>
      </c>
      <c r="AK544" s="232"/>
      <c r="AL544" s="232" t="s">
        <v>225</v>
      </c>
      <c r="AM544" s="232"/>
      <c r="AN544" s="232" t="s">
        <v>225</v>
      </c>
      <c r="AO544" s="232"/>
      <c r="AP544" s="232"/>
      <c r="AQ544" s="232"/>
      <c r="AR544" s="232"/>
      <c r="AS544" s="232"/>
      <c r="AT544" s="232"/>
      <c r="AU544" s="232"/>
      <c r="AV544" s="232"/>
      <c r="AW544" s="248" t="s">
        <v>1036</v>
      </c>
    </row>
    <row r="545" spans="1:49" s="9" customFormat="1" x14ac:dyDescent="0.25">
      <c r="A545" s="233" t="s">
        <v>984</v>
      </c>
      <c r="B545" s="9">
        <v>6</v>
      </c>
      <c r="C545" s="9">
        <v>21</v>
      </c>
      <c r="D545" s="9">
        <v>18</v>
      </c>
      <c r="E545" s="9">
        <f t="shared" si="52"/>
        <v>1</v>
      </c>
      <c r="F545" s="9">
        <f t="shared" si="55"/>
        <v>14</v>
      </c>
      <c r="G545" s="263"/>
      <c r="H545" s="246"/>
      <c r="I545" s="246"/>
      <c r="J545" s="246"/>
      <c r="K545" s="246"/>
      <c r="L545" s="232" t="s">
        <v>225</v>
      </c>
      <c r="M545" s="232"/>
      <c r="N545" s="232" t="s">
        <v>225</v>
      </c>
      <c r="O545" s="232"/>
      <c r="P545" s="232" t="s">
        <v>225</v>
      </c>
      <c r="Q545" s="232"/>
      <c r="R545" s="232" t="s">
        <v>225</v>
      </c>
      <c r="S545" s="232"/>
      <c r="T545" s="232" t="s">
        <v>225</v>
      </c>
      <c r="U545" s="232"/>
      <c r="V545" s="232" t="s">
        <v>225</v>
      </c>
      <c r="W545" s="232"/>
      <c r="X545" s="232" t="s">
        <v>225</v>
      </c>
      <c r="Y545" s="232"/>
      <c r="Z545" s="232" t="s">
        <v>225</v>
      </c>
      <c r="AA545" s="232"/>
      <c r="AB545" s="232" t="s">
        <v>225</v>
      </c>
      <c r="AC545" s="232"/>
      <c r="AD545" s="232" t="s">
        <v>225</v>
      </c>
      <c r="AE545" s="232"/>
      <c r="AF545" s="232" t="s">
        <v>225</v>
      </c>
      <c r="AG545" s="232"/>
      <c r="AH545" s="232" t="s">
        <v>225</v>
      </c>
      <c r="AI545" s="232"/>
      <c r="AJ545" s="232"/>
      <c r="AK545" s="232"/>
      <c r="AL545" s="232" t="s">
        <v>225</v>
      </c>
      <c r="AM545" s="232"/>
      <c r="AN545" s="232" t="s">
        <v>225</v>
      </c>
      <c r="AO545" s="232"/>
      <c r="AP545" s="232"/>
      <c r="AQ545" s="232"/>
      <c r="AR545" s="232"/>
      <c r="AS545" s="232"/>
      <c r="AT545" s="232"/>
      <c r="AU545" s="232"/>
      <c r="AV545" s="232"/>
      <c r="AW545" s="248" t="s">
        <v>1036</v>
      </c>
    </row>
    <row r="546" spans="1:49" s="9" customFormat="1" x14ac:dyDescent="0.25">
      <c r="A546" s="233" t="s">
        <v>985</v>
      </c>
      <c r="B546" s="9">
        <v>6</v>
      </c>
      <c r="C546" s="9">
        <v>21</v>
      </c>
      <c r="D546" s="9">
        <v>19</v>
      </c>
      <c r="E546" s="9">
        <f t="shared" si="52"/>
        <v>1</v>
      </c>
      <c r="F546" s="9">
        <f t="shared" si="55"/>
        <v>14</v>
      </c>
      <c r="G546" s="263"/>
      <c r="H546" s="246"/>
      <c r="I546" s="246"/>
      <c r="J546" s="246"/>
      <c r="K546" s="246"/>
      <c r="L546" s="232" t="s">
        <v>225</v>
      </c>
      <c r="M546" s="232"/>
      <c r="N546" s="232" t="s">
        <v>225</v>
      </c>
      <c r="O546" s="232"/>
      <c r="P546" s="232" t="s">
        <v>225</v>
      </c>
      <c r="Q546" s="232"/>
      <c r="R546" s="232" t="s">
        <v>225</v>
      </c>
      <c r="S546" s="232"/>
      <c r="T546" s="232" t="s">
        <v>225</v>
      </c>
      <c r="U546" s="232"/>
      <c r="V546" s="232" t="s">
        <v>225</v>
      </c>
      <c r="W546" s="232"/>
      <c r="X546" s="232" t="s">
        <v>225</v>
      </c>
      <c r="Y546" s="232"/>
      <c r="Z546" s="232" t="s">
        <v>225</v>
      </c>
      <c r="AA546" s="232"/>
      <c r="AB546" s="232" t="s">
        <v>225</v>
      </c>
      <c r="AC546" s="232"/>
      <c r="AD546" s="232" t="s">
        <v>225</v>
      </c>
      <c r="AE546" s="232"/>
      <c r="AF546" s="232" t="s">
        <v>225</v>
      </c>
      <c r="AG546" s="232"/>
      <c r="AH546" s="232" t="s">
        <v>225</v>
      </c>
      <c r="AI546" s="232"/>
      <c r="AJ546" s="232" t="s">
        <v>225</v>
      </c>
      <c r="AK546" s="232"/>
      <c r="AL546" s="232"/>
      <c r="AM546" s="232"/>
      <c r="AN546" s="232" t="s">
        <v>225</v>
      </c>
      <c r="AO546" s="232"/>
      <c r="AP546" s="232"/>
      <c r="AQ546" s="232"/>
      <c r="AR546" s="232"/>
      <c r="AS546" s="232"/>
      <c r="AT546" s="232"/>
      <c r="AU546" s="232"/>
      <c r="AV546" s="232"/>
      <c r="AW546" s="248" t="s">
        <v>1036</v>
      </c>
    </row>
    <row r="547" spans="1:49" s="9" customFormat="1" x14ac:dyDescent="0.25">
      <c r="A547" s="233" t="s">
        <v>986</v>
      </c>
      <c r="B547" s="9">
        <v>6</v>
      </c>
      <c r="C547" s="9">
        <v>21</v>
      </c>
      <c r="D547" s="9">
        <v>20</v>
      </c>
      <c r="E547" s="9">
        <f t="shared" si="52"/>
        <v>1</v>
      </c>
      <c r="F547" s="9">
        <f t="shared" si="55"/>
        <v>14</v>
      </c>
      <c r="G547" s="263"/>
      <c r="H547" s="246"/>
      <c r="I547" s="246"/>
      <c r="J547" s="246"/>
      <c r="K547" s="246"/>
      <c r="L547" s="232" t="s">
        <v>225</v>
      </c>
      <c r="M547" s="232"/>
      <c r="N547" s="232" t="s">
        <v>225</v>
      </c>
      <c r="O547" s="232"/>
      <c r="P547" s="232" t="s">
        <v>225</v>
      </c>
      <c r="Q547" s="232"/>
      <c r="R547" s="232" t="s">
        <v>225</v>
      </c>
      <c r="S547" s="232"/>
      <c r="T547" s="232" t="s">
        <v>225</v>
      </c>
      <c r="U547" s="232"/>
      <c r="V547" s="232" t="s">
        <v>225</v>
      </c>
      <c r="W547" s="232"/>
      <c r="X547" s="232" t="s">
        <v>225</v>
      </c>
      <c r="Y547" s="232"/>
      <c r="Z547" s="232" t="s">
        <v>225</v>
      </c>
      <c r="AA547" s="232"/>
      <c r="AB547" s="232" t="s">
        <v>225</v>
      </c>
      <c r="AC547" s="232"/>
      <c r="AD547" s="232" t="s">
        <v>225</v>
      </c>
      <c r="AE547" s="232"/>
      <c r="AF547" s="232" t="s">
        <v>225</v>
      </c>
      <c r="AG547" s="232"/>
      <c r="AH547" s="232" t="s">
        <v>225</v>
      </c>
      <c r="AI547" s="232"/>
      <c r="AJ547" s="232" t="s">
        <v>225</v>
      </c>
      <c r="AK547" s="232"/>
      <c r="AL547" s="232" t="s">
        <v>225</v>
      </c>
      <c r="AM547" s="232"/>
      <c r="AN547" s="232"/>
      <c r="AO547" s="232"/>
      <c r="AP547" s="232"/>
      <c r="AQ547" s="232"/>
      <c r="AR547" s="232"/>
      <c r="AS547" s="232"/>
      <c r="AT547" s="232"/>
      <c r="AU547" s="232"/>
      <c r="AV547" s="232"/>
      <c r="AW547" s="248" t="s">
        <v>1036</v>
      </c>
    </row>
    <row r="548" spans="1:49" x14ac:dyDescent="0.25">
      <c r="A548" s="233" t="s">
        <v>381</v>
      </c>
      <c r="B548">
        <v>6</v>
      </c>
      <c r="C548" s="9">
        <v>22</v>
      </c>
      <c r="E548" s="9">
        <f t="shared" si="52"/>
        <v>1</v>
      </c>
      <c r="F548" s="9">
        <f t="shared" si="12"/>
        <v>15</v>
      </c>
      <c r="H548" s="246"/>
      <c r="I548" s="246"/>
      <c r="J548" s="246"/>
      <c r="K548" s="246"/>
      <c r="L548" s="232" t="s">
        <v>225</v>
      </c>
      <c r="N548" s="232" t="s">
        <v>225</v>
      </c>
      <c r="P548" s="232" t="s">
        <v>225</v>
      </c>
      <c r="R548" s="232" t="s">
        <v>225</v>
      </c>
      <c r="T548" s="232" t="s">
        <v>225</v>
      </c>
      <c r="V548" s="232" t="s">
        <v>225</v>
      </c>
      <c r="X548" s="232" t="s">
        <v>225</v>
      </c>
      <c r="Z548" s="232" t="s">
        <v>225</v>
      </c>
      <c r="AB548" s="232" t="s">
        <v>225</v>
      </c>
      <c r="AD548" s="232" t="s">
        <v>225</v>
      </c>
      <c r="AF548" s="232" t="s">
        <v>225</v>
      </c>
      <c r="AH548" s="232" t="s">
        <v>225</v>
      </c>
      <c r="AJ548" s="232" t="s">
        <v>225</v>
      </c>
      <c r="AL548" s="232" t="s">
        <v>225</v>
      </c>
      <c r="AN548" s="232" t="s">
        <v>225</v>
      </c>
      <c r="AP548" s="232" t="s">
        <v>225</v>
      </c>
      <c r="AW548" s="248" t="s">
        <v>1036</v>
      </c>
    </row>
    <row r="549" spans="1:49" s="9" customFormat="1" x14ac:dyDescent="0.25">
      <c r="A549" s="233" t="s">
        <v>987</v>
      </c>
      <c r="B549" s="9">
        <v>6</v>
      </c>
      <c r="C549" s="9">
        <v>22</v>
      </c>
      <c r="D549" s="9">
        <v>7</v>
      </c>
      <c r="E549" s="9">
        <f t="shared" si="52"/>
        <v>1</v>
      </c>
      <c r="F549" s="9">
        <f t="shared" si="12"/>
        <v>15</v>
      </c>
      <c r="G549" s="263"/>
      <c r="H549" s="246"/>
      <c r="I549" s="246"/>
      <c r="J549" s="246"/>
      <c r="K549" s="246"/>
      <c r="L549" s="232" t="s">
        <v>225</v>
      </c>
      <c r="M549" s="232"/>
      <c r="N549" s="232"/>
      <c r="O549" s="232"/>
      <c r="P549" s="232" t="s">
        <v>225</v>
      </c>
      <c r="Q549" s="232"/>
      <c r="R549" s="232" t="s">
        <v>225</v>
      </c>
      <c r="S549" s="232"/>
      <c r="T549" s="232" t="s">
        <v>225</v>
      </c>
      <c r="U549" s="232"/>
      <c r="V549" s="232" t="s">
        <v>225</v>
      </c>
      <c r="W549" s="232"/>
      <c r="X549" s="232" t="s">
        <v>225</v>
      </c>
      <c r="Y549" s="232"/>
      <c r="Z549" s="232" t="s">
        <v>225</v>
      </c>
      <c r="AA549" s="232"/>
      <c r="AB549" s="232" t="s">
        <v>225</v>
      </c>
      <c r="AC549" s="232"/>
      <c r="AD549" s="232" t="s">
        <v>225</v>
      </c>
      <c r="AE549" s="232"/>
      <c r="AF549" s="232" t="s">
        <v>225</v>
      </c>
      <c r="AG549" s="232"/>
      <c r="AH549" s="232" t="s">
        <v>225</v>
      </c>
      <c r="AI549" s="232"/>
      <c r="AJ549" s="232" t="s">
        <v>225</v>
      </c>
      <c r="AK549" s="232"/>
      <c r="AL549" s="232" t="s">
        <v>225</v>
      </c>
      <c r="AM549" s="232"/>
      <c r="AN549" s="232" t="s">
        <v>225</v>
      </c>
      <c r="AO549" s="232"/>
      <c r="AP549" s="232" t="s">
        <v>225</v>
      </c>
      <c r="AQ549" s="232"/>
      <c r="AR549" s="232"/>
      <c r="AS549" s="232"/>
      <c r="AT549" s="232"/>
      <c r="AU549" s="232"/>
      <c r="AV549" s="232"/>
      <c r="AW549" s="248" t="s">
        <v>1036</v>
      </c>
    </row>
    <row r="550" spans="1:49" s="9" customFormat="1" x14ac:dyDescent="0.25">
      <c r="A550" s="233" t="s">
        <v>988</v>
      </c>
      <c r="B550" s="9">
        <v>6</v>
      </c>
      <c r="C550" s="9">
        <v>22</v>
      </c>
      <c r="D550" s="9">
        <v>8</v>
      </c>
      <c r="E550" s="9">
        <f t="shared" si="52"/>
        <v>1</v>
      </c>
      <c r="F550" s="9">
        <f t="shared" si="12"/>
        <v>15</v>
      </c>
      <c r="G550" s="263"/>
      <c r="H550" s="246"/>
      <c r="I550" s="246"/>
      <c r="J550" s="246"/>
      <c r="K550" s="246"/>
      <c r="L550" s="232" t="s">
        <v>225</v>
      </c>
      <c r="M550" s="232"/>
      <c r="N550" s="232" t="s">
        <v>225</v>
      </c>
      <c r="O550" s="232"/>
      <c r="P550" s="232"/>
      <c r="Q550" s="232"/>
      <c r="R550" s="232" t="s">
        <v>225</v>
      </c>
      <c r="S550" s="232"/>
      <c r="T550" s="232" t="s">
        <v>225</v>
      </c>
      <c r="U550" s="232"/>
      <c r="V550" s="232" t="s">
        <v>225</v>
      </c>
      <c r="W550" s="232"/>
      <c r="X550" s="232" t="s">
        <v>225</v>
      </c>
      <c r="Y550" s="232"/>
      <c r="Z550" s="232" t="s">
        <v>225</v>
      </c>
      <c r="AA550" s="232"/>
      <c r="AB550" s="232" t="s">
        <v>225</v>
      </c>
      <c r="AC550" s="232"/>
      <c r="AD550" s="232" t="s">
        <v>225</v>
      </c>
      <c r="AE550" s="232"/>
      <c r="AF550" s="232" t="s">
        <v>225</v>
      </c>
      <c r="AG550" s="232"/>
      <c r="AH550" s="232" t="s">
        <v>225</v>
      </c>
      <c r="AI550" s="232"/>
      <c r="AJ550" s="232" t="s">
        <v>225</v>
      </c>
      <c r="AK550" s="232"/>
      <c r="AL550" s="232" t="s">
        <v>225</v>
      </c>
      <c r="AM550" s="232"/>
      <c r="AN550" s="232" t="s">
        <v>225</v>
      </c>
      <c r="AO550" s="232"/>
      <c r="AP550" s="232" t="s">
        <v>225</v>
      </c>
      <c r="AQ550" s="232"/>
      <c r="AR550" s="232"/>
      <c r="AS550" s="232"/>
      <c r="AT550" s="232"/>
      <c r="AU550" s="232"/>
      <c r="AV550" s="232"/>
      <c r="AW550" s="248" t="s">
        <v>1036</v>
      </c>
    </row>
    <row r="551" spans="1:49" s="9" customFormat="1" x14ac:dyDescent="0.25">
      <c r="A551" s="233" t="s">
        <v>989</v>
      </c>
      <c r="B551" s="9">
        <v>6</v>
      </c>
      <c r="C551" s="9">
        <v>22</v>
      </c>
      <c r="D551" s="9">
        <v>9</v>
      </c>
      <c r="E551" s="9">
        <f t="shared" si="52"/>
        <v>1</v>
      </c>
      <c r="F551" s="9">
        <f t="shared" ref="F551:F562" si="56">C551-B551-E551</f>
        <v>15</v>
      </c>
      <c r="G551" s="263"/>
      <c r="H551" s="246"/>
      <c r="I551" s="246"/>
      <c r="J551" s="246"/>
      <c r="K551" s="246"/>
      <c r="L551" s="232" t="s">
        <v>225</v>
      </c>
      <c r="M551" s="232"/>
      <c r="N551" s="232" t="s">
        <v>225</v>
      </c>
      <c r="O551" s="232"/>
      <c r="P551" s="232" t="s">
        <v>225</v>
      </c>
      <c r="Q551" s="232"/>
      <c r="R551" s="232"/>
      <c r="S551" s="232"/>
      <c r="T551" s="232" t="s">
        <v>225</v>
      </c>
      <c r="U551" s="232"/>
      <c r="V551" s="232" t="s">
        <v>225</v>
      </c>
      <c r="W551" s="232"/>
      <c r="X551" s="232" t="s">
        <v>225</v>
      </c>
      <c r="Y551" s="232"/>
      <c r="Z551" s="232" t="s">
        <v>225</v>
      </c>
      <c r="AA551" s="232"/>
      <c r="AB551" s="232" t="s">
        <v>225</v>
      </c>
      <c r="AC551" s="232"/>
      <c r="AD551" s="232" t="s">
        <v>225</v>
      </c>
      <c r="AE551" s="232"/>
      <c r="AF551" s="232" t="s">
        <v>225</v>
      </c>
      <c r="AG551" s="232"/>
      <c r="AH551" s="232" t="s">
        <v>225</v>
      </c>
      <c r="AI551" s="232"/>
      <c r="AJ551" s="232" t="s">
        <v>225</v>
      </c>
      <c r="AK551" s="232"/>
      <c r="AL551" s="232" t="s">
        <v>225</v>
      </c>
      <c r="AM551" s="232"/>
      <c r="AN551" s="232" t="s">
        <v>225</v>
      </c>
      <c r="AO551" s="232"/>
      <c r="AP551" s="232" t="s">
        <v>225</v>
      </c>
      <c r="AQ551" s="232"/>
      <c r="AR551" s="232"/>
      <c r="AS551" s="232"/>
      <c r="AT551" s="232"/>
      <c r="AU551" s="232"/>
      <c r="AV551" s="232"/>
      <c r="AW551" s="248" t="s">
        <v>1036</v>
      </c>
    </row>
    <row r="552" spans="1:49" s="9" customFormat="1" x14ac:dyDescent="0.25">
      <c r="A552" s="233" t="s">
        <v>990</v>
      </c>
      <c r="B552" s="9">
        <v>6</v>
      </c>
      <c r="C552" s="9">
        <v>22</v>
      </c>
      <c r="D552" s="9">
        <v>10</v>
      </c>
      <c r="E552" s="9">
        <f t="shared" si="52"/>
        <v>1</v>
      </c>
      <c r="F552" s="9">
        <f t="shared" si="56"/>
        <v>15</v>
      </c>
      <c r="G552" s="263"/>
      <c r="H552" s="246"/>
      <c r="I552" s="246"/>
      <c r="J552" s="246"/>
      <c r="K552" s="246"/>
      <c r="L552" s="232" t="s">
        <v>225</v>
      </c>
      <c r="M552" s="232"/>
      <c r="N552" s="232" t="s">
        <v>225</v>
      </c>
      <c r="O552" s="232"/>
      <c r="P552" s="232" t="s">
        <v>225</v>
      </c>
      <c r="Q552" s="232"/>
      <c r="R552" s="232" t="s">
        <v>225</v>
      </c>
      <c r="S552" s="232"/>
      <c r="T552" s="232"/>
      <c r="U552" s="232"/>
      <c r="V552" s="232" t="s">
        <v>225</v>
      </c>
      <c r="W552" s="232"/>
      <c r="X552" s="232" t="s">
        <v>225</v>
      </c>
      <c r="Y552" s="232"/>
      <c r="Z552" s="232" t="s">
        <v>225</v>
      </c>
      <c r="AA552" s="232"/>
      <c r="AB552" s="232" t="s">
        <v>225</v>
      </c>
      <c r="AC552" s="232"/>
      <c r="AD552" s="232" t="s">
        <v>225</v>
      </c>
      <c r="AE552" s="232"/>
      <c r="AF552" s="232" t="s">
        <v>225</v>
      </c>
      <c r="AG552" s="232"/>
      <c r="AH552" s="232" t="s">
        <v>225</v>
      </c>
      <c r="AI552" s="232"/>
      <c r="AJ552" s="232" t="s">
        <v>225</v>
      </c>
      <c r="AK552" s="232"/>
      <c r="AL552" s="232" t="s">
        <v>225</v>
      </c>
      <c r="AM552" s="232"/>
      <c r="AN552" s="232" t="s">
        <v>225</v>
      </c>
      <c r="AO552" s="232"/>
      <c r="AP552" s="232" t="s">
        <v>225</v>
      </c>
      <c r="AQ552" s="232"/>
      <c r="AR552" s="232"/>
      <c r="AS552" s="232"/>
      <c r="AT552" s="232"/>
      <c r="AU552" s="232"/>
      <c r="AV552" s="232"/>
      <c r="AW552" s="248" t="s">
        <v>1036</v>
      </c>
    </row>
    <row r="553" spans="1:49" s="9" customFormat="1" x14ac:dyDescent="0.25">
      <c r="A553" s="233" t="s">
        <v>991</v>
      </c>
      <c r="B553" s="9">
        <v>6</v>
      </c>
      <c r="C553" s="9">
        <v>22</v>
      </c>
      <c r="D553" s="9">
        <v>11</v>
      </c>
      <c r="E553" s="9">
        <f t="shared" si="52"/>
        <v>1</v>
      </c>
      <c r="F553" s="9">
        <f t="shared" si="56"/>
        <v>15</v>
      </c>
      <c r="G553" s="263"/>
      <c r="H553" s="246"/>
      <c r="I553" s="246"/>
      <c r="J553" s="246"/>
      <c r="K553" s="246"/>
      <c r="L553" s="232" t="s">
        <v>225</v>
      </c>
      <c r="M553" s="232"/>
      <c r="N553" s="232" t="s">
        <v>225</v>
      </c>
      <c r="O553" s="232"/>
      <c r="P553" s="232" t="s">
        <v>225</v>
      </c>
      <c r="Q553" s="232"/>
      <c r="R553" s="232" t="s">
        <v>225</v>
      </c>
      <c r="S553" s="232"/>
      <c r="T553" s="232" t="s">
        <v>225</v>
      </c>
      <c r="U553" s="232"/>
      <c r="V553" s="232"/>
      <c r="W553" s="232"/>
      <c r="X553" s="232" t="s">
        <v>225</v>
      </c>
      <c r="Y553" s="232"/>
      <c r="Z553" s="232" t="s">
        <v>225</v>
      </c>
      <c r="AA553" s="232"/>
      <c r="AB553" s="232" t="s">
        <v>225</v>
      </c>
      <c r="AC553" s="232"/>
      <c r="AD553" s="232" t="s">
        <v>225</v>
      </c>
      <c r="AE553" s="232"/>
      <c r="AF553" s="232" t="s">
        <v>225</v>
      </c>
      <c r="AG553" s="232"/>
      <c r="AH553" s="232" t="s">
        <v>225</v>
      </c>
      <c r="AI553" s="232"/>
      <c r="AJ553" s="232" t="s">
        <v>225</v>
      </c>
      <c r="AK553" s="232"/>
      <c r="AL553" s="232" t="s">
        <v>225</v>
      </c>
      <c r="AM553" s="232"/>
      <c r="AN553" s="232" t="s">
        <v>225</v>
      </c>
      <c r="AO553" s="232"/>
      <c r="AP553" s="232" t="s">
        <v>225</v>
      </c>
      <c r="AQ553" s="232"/>
      <c r="AR553" s="232"/>
      <c r="AS553" s="232"/>
      <c r="AT553" s="232"/>
      <c r="AU553" s="232"/>
      <c r="AV553" s="232"/>
      <c r="AW553" s="248" t="s">
        <v>1036</v>
      </c>
    </row>
    <row r="554" spans="1:49" s="9" customFormat="1" x14ac:dyDescent="0.25">
      <c r="A554" s="233" t="s">
        <v>992</v>
      </c>
      <c r="B554" s="9">
        <v>6</v>
      </c>
      <c r="C554" s="9">
        <v>22</v>
      </c>
      <c r="D554" s="9">
        <v>12</v>
      </c>
      <c r="E554" s="9">
        <f t="shared" si="52"/>
        <v>1</v>
      </c>
      <c r="F554" s="9">
        <f t="shared" si="56"/>
        <v>15</v>
      </c>
      <c r="G554" s="263"/>
      <c r="H554" s="246"/>
      <c r="I554" s="246"/>
      <c r="J554" s="246"/>
      <c r="K554" s="246"/>
      <c r="L554" s="232" t="s">
        <v>225</v>
      </c>
      <c r="M554" s="232"/>
      <c r="N554" s="232" t="s">
        <v>225</v>
      </c>
      <c r="O554" s="232"/>
      <c r="P554" s="232" t="s">
        <v>225</v>
      </c>
      <c r="Q554" s="232"/>
      <c r="R554" s="232" t="s">
        <v>225</v>
      </c>
      <c r="S554" s="232"/>
      <c r="T554" s="232" t="s">
        <v>225</v>
      </c>
      <c r="U554" s="232"/>
      <c r="V554" s="232" t="s">
        <v>225</v>
      </c>
      <c r="W554" s="232"/>
      <c r="X554" s="232"/>
      <c r="Y554" s="232"/>
      <c r="Z554" s="232" t="s">
        <v>225</v>
      </c>
      <c r="AA554" s="232"/>
      <c r="AB554" s="232" t="s">
        <v>225</v>
      </c>
      <c r="AC554" s="232"/>
      <c r="AD554" s="232" t="s">
        <v>225</v>
      </c>
      <c r="AE554" s="232"/>
      <c r="AF554" s="232" t="s">
        <v>225</v>
      </c>
      <c r="AG554" s="232"/>
      <c r="AH554" s="232" t="s">
        <v>225</v>
      </c>
      <c r="AI554" s="232"/>
      <c r="AJ554" s="232" t="s">
        <v>225</v>
      </c>
      <c r="AK554" s="232"/>
      <c r="AL554" s="232" t="s">
        <v>225</v>
      </c>
      <c r="AM554" s="232"/>
      <c r="AN554" s="232" t="s">
        <v>225</v>
      </c>
      <c r="AO554" s="232"/>
      <c r="AP554" s="232" t="s">
        <v>225</v>
      </c>
      <c r="AQ554" s="232"/>
      <c r="AR554" s="232"/>
      <c r="AS554" s="232"/>
      <c r="AT554" s="232"/>
      <c r="AU554" s="232"/>
      <c r="AV554" s="232"/>
      <c r="AW554" s="248" t="s">
        <v>1036</v>
      </c>
    </row>
    <row r="555" spans="1:49" s="9" customFormat="1" x14ac:dyDescent="0.25">
      <c r="A555" s="233" t="s">
        <v>993</v>
      </c>
      <c r="B555" s="9">
        <v>6</v>
      </c>
      <c r="C555" s="9">
        <v>22</v>
      </c>
      <c r="D555" s="9">
        <v>13</v>
      </c>
      <c r="E555" s="9">
        <f t="shared" si="52"/>
        <v>1</v>
      </c>
      <c r="F555" s="9">
        <f t="shared" si="56"/>
        <v>15</v>
      </c>
      <c r="G555" s="263"/>
      <c r="H555" s="246"/>
      <c r="I555" s="246"/>
      <c r="J555" s="246"/>
      <c r="K555" s="246"/>
      <c r="L555" s="232" t="s">
        <v>225</v>
      </c>
      <c r="M555" s="232"/>
      <c r="N555" s="232" t="s">
        <v>225</v>
      </c>
      <c r="O555" s="232"/>
      <c r="P555" s="232" t="s">
        <v>225</v>
      </c>
      <c r="Q555" s="232"/>
      <c r="R555" s="232" t="s">
        <v>225</v>
      </c>
      <c r="S555" s="232"/>
      <c r="T555" s="232" t="s">
        <v>225</v>
      </c>
      <c r="U555" s="232"/>
      <c r="V555" s="232" t="s">
        <v>225</v>
      </c>
      <c r="W555" s="232"/>
      <c r="X555" s="232" t="s">
        <v>225</v>
      </c>
      <c r="Y555" s="232"/>
      <c r="Z555" s="232"/>
      <c r="AA555" s="232"/>
      <c r="AB555" s="232" t="s">
        <v>225</v>
      </c>
      <c r="AC555" s="232"/>
      <c r="AD555" s="232" t="s">
        <v>225</v>
      </c>
      <c r="AE555" s="232"/>
      <c r="AF555" s="232" t="s">
        <v>225</v>
      </c>
      <c r="AG555" s="232"/>
      <c r="AH555" s="232" t="s">
        <v>225</v>
      </c>
      <c r="AI555" s="232"/>
      <c r="AJ555" s="232" t="s">
        <v>225</v>
      </c>
      <c r="AK555" s="232"/>
      <c r="AL555" s="232" t="s">
        <v>225</v>
      </c>
      <c r="AM555" s="232"/>
      <c r="AN555" s="232" t="s">
        <v>225</v>
      </c>
      <c r="AO555" s="232"/>
      <c r="AP555" s="232" t="s">
        <v>225</v>
      </c>
      <c r="AQ555" s="232"/>
      <c r="AR555" s="232"/>
      <c r="AS555" s="232"/>
      <c r="AT555" s="232"/>
      <c r="AU555" s="232"/>
      <c r="AV555" s="232"/>
      <c r="AW555" s="248" t="s">
        <v>1036</v>
      </c>
    </row>
    <row r="556" spans="1:49" s="9" customFormat="1" x14ac:dyDescent="0.25">
      <c r="A556" s="233" t="s">
        <v>994</v>
      </c>
      <c r="B556" s="9">
        <v>6</v>
      </c>
      <c r="C556" s="9">
        <v>22</v>
      </c>
      <c r="D556" s="9">
        <v>14</v>
      </c>
      <c r="E556" s="9">
        <f t="shared" si="52"/>
        <v>1</v>
      </c>
      <c r="F556" s="9">
        <f t="shared" si="56"/>
        <v>15</v>
      </c>
      <c r="G556" s="263"/>
      <c r="H556" s="246"/>
      <c r="I556" s="246"/>
      <c r="J556" s="246"/>
      <c r="K556" s="246"/>
      <c r="L556" s="232" t="s">
        <v>225</v>
      </c>
      <c r="M556" s="232"/>
      <c r="N556" s="232" t="s">
        <v>225</v>
      </c>
      <c r="O556" s="232"/>
      <c r="P556" s="232" t="s">
        <v>225</v>
      </c>
      <c r="Q556" s="232"/>
      <c r="R556" s="232" t="s">
        <v>225</v>
      </c>
      <c r="S556" s="232"/>
      <c r="T556" s="232" t="s">
        <v>225</v>
      </c>
      <c r="U556" s="232"/>
      <c r="V556" s="232" t="s">
        <v>225</v>
      </c>
      <c r="W556" s="232"/>
      <c r="X556" s="232" t="s">
        <v>225</v>
      </c>
      <c r="Y556" s="232"/>
      <c r="Z556" s="232" t="s">
        <v>225</v>
      </c>
      <c r="AA556" s="232"/>
      <c r="AB556" s="232"/>
      <c r="AC556" s="232"/>
      <c r="AD556" s="232" t="s">
        <v>225</v>
      </c>
      <c r="AE556" s="232"/>
      <c r="AF556" s="232" t="s">
        <v>225</v>
      </c>
      <c r="AG556" s="232"/>
      <c r="AH556" s="232" t="s">
        <v>225</v>
      </c>
      <c r="AI556" s="232"/>
      <c r="AJ556" s="232" t="s">
        <v>225</v>
      </c>
      <c r="AK556" s="232"/>
      <c r="AL556" s="232" t="s">
        <v>225</v>
      </c>
      <c r="AM556" s="232"/>
      <c r="AN556" s="232" t="s">
        <v>225</v>
      </c>
      <c r="AO556" s="232"/>
      <c r="AP556" s="232" t="s">
        <v>225</v>
      </c>
      <c r="AQ556" s="232"/>
      <c r="AR556" s="232"/>
      <c r="AS556" s="232"/>
      <c r="AT556" s="232"/>
      <c r="AU556" s="232"/>
      <c r="AV556" s="232"/>
      <c r="AW556" s="248" t="s">
        <v>1036</v>
      </c>
    </row>
    <row r="557" spans="1:49" s="9" customFormat="1" x14ac:dyDescent="0.25">
      <c r="A557" s="233" t="s">
        <v>995</v>
      </c>
      <c r="B557" s="9">
        <v>6</v>
      </c>
      <c r="C557" s="9">
        <v>22</v>
      </c>
      <c r="D557" s="9">
        <v>15</v>
      </c>
      <c r="E557" s="9">
        <f t="shared" si="52"/>
        <v>1</v>
      </c>
      <c r="F557" s="9">
        <f t="shared" si="56"/>
        <v>15</v>
      </c>
      <c r="G557" s="263"/>
      <c r="H557" s="246"/>
      <c r="I557" s="246"/>
      <c r="J557" s="246"/>
      <c r="K557" s="246"/>
      <c r="L557" s="232" t="s">
        <v>225</v>
      </c>
      <c r="M557" s="232"/>
      <c r="N557" s="232" t="s">
        <v>225</v>
      </c>
      <c r="O557" s="232"/>
      <c r="P557" s="232" t="s">
        <v>225</v>
      </c>
      <c r="Q557" s="232"/>
      <c r="R557" s="232" t="s">
        <v>225</v>
      </c>
      <c r="S557" s="232"/>
      <c r="T557" s="232" t="s">
        <v>225</v>
      </c>
      <c r="U557" s="232"/>
      <c r="V557" s="232" t="s">
        <v>225</v>
      </c>
      <c r="W557" s="232"/>
      <c r="X557" s="232" t="s">
        <v>225</v>
      </c>
      <c r="Y557" s="232"/>
      <c r="Z557" s="232" t="s">
        <v>225</v>
      </c>
      <c r="AA557" s="232"/>
      <c r="AB557" s="232" t="s">
        <v>225</v>
      </c>
      <c r="AC557" s="232"/>
      <c r="AD557" s="232"/>
      <c r="AE557" s="232"/>
      <c r="AF557" s="232" t="s">
        <v>225</v>
      </c>
      <c r="AG557" s="232"/>
      <c r="AH557" s="232" t="s">
        <v>225</v>
      </c>
      <c r="AI557" s="232"/>
      <c r="AJ557" s="232" t="s">
        <v>225</v>
      </c>
      <c r="AK557" s="232"/>
      <c r="AL557" s="232" t="s">
        <v>225</v>
      </c>
      <c r="AM557" s="232"/>
      <c r="AN557" s="232" t="s">
        <v>225</v>
      </c>
      <c r="AO557" s="232"/>
      <c r="AP557" s="232" t="s">
        <v>225</v>
      </c>
      <c r="AQ557" s="232"/>
      <c r="AR557" s="232"/>
      <c r="AS557" s="232"/>
      <c r="AT557" s="232"/>
      <c r="AU557" s="232"/>
      <c r="AV557" s="232"/>
      <c r="AW557" s="248" t="s">
        <v>1036</v>
      </c>
    </row>
    <row r="558" spans="1:49" s="9" customFormat="1" x14ac:dyDescent="0.25">
      <c r="A558" s="233" t="s">
        <v>996</v>
      </c>
      <c r="B558" s="9">
        <v>6</v>
      </c>
      <c r="C558" s="9">
        <v>22</v>
      </c>
      <c r="D558" s="9">
        <v>16</v>
      </c>
      <c r="E558" s="9">
        <f t="shared" si="52"/>
        <v>1</v>
      </c>
      <c r="F558" s="9">
        <f t="shared" si="56"/>
        <v>15</v>
      </c>
      <c r="G558" s="263"/>
      <c r="H558" s="246"/>
      <c r="I558" s="246"/>
      <c r="J558" s="246"/>
      <c r="K558" s="246"/>
      <c r="L558" s="232" t="s">
        <v>225</v>
      </c>
      <c r="M558" s="232"/>
      <c r="N558" s="232" t="s">
        <v>225</v>
      </c>
      <c r="O558" s="232"/>
      <c r="P558" s="232" t="s">
        <v>225</v>
      </c>
      <c r="Q558" s="232"/>
      <c r="R558" s="232" t="s">
        <v>225</v>
      </c>
      <c r="S558" s="232"/>
      <c r="T558" s="232" t="s">
        <v>225</v>
      </c>
      <c r="U558" s="232"/>
      <c r="V558" s="232" t="s">
        <v>225</v>
      </c>
      <c r="W558" s="232"/>
      <c r="X558" s="232" t="s">
        <v>225</v>
      </c>
      <c r="Y558" s="232"/>
      <c r="Z558" s="232" t="s">
        <v>225</v>
      </c>
      <c r="AA558" s="232"/>
      <c r="AB558" s="232" t="s">
        <v>225</v>
      </c>
      <c r="AC558" s="232"/>
      <c r="AD558" s="232" t="s">
        <v>225</v>
      </c>
      <c r="AE558" s="232"/>
      <c r="AF558" s="232"/>
      <c r="AG558" s="232"/>
      <c r="AH558" s="232" t="s">
        <v>225</v>
      </c>
      <c r="AI558" s="232"/>
      <c r="AJ558" s="232" t="s">
        <v>225</v>
      </c>
      <c r="AK558" s="232"/>
      <c r="AL558" s="232" t="s">
        <v>225</v>
      </c>
      <c r="AM558" s="232"/>
      <c r="AN558" s="232" t="s">
        <v>225</v>
      </c>
      <c r="AO558" s="232"/>
      <c r="AP558" s="232" t="s">
        <v>225</v>
      </c>
      <c r="AQ558" s="232"/>
      <c r="AR558" s="232"/>
      <c r="AS558" s="232"/>
      <c r="AT558" s="232"/>
      <c r="AU558" s="232"/>
      <c r="AV558" s="232"/>
      <c r="AW558" s="248" t="s">
        <v>1036</v>
      </c>
    </row>
    <row r="559" spans="1:49" s="9" customFormat="1" x14ac:dyDescent="0.25">
      <c r="A559" s="233" t="s">
        <v>997</v>
      </c>
      <c r="B559" s="9">
        <v>6</v>
      </c>
      <c r="C559" s="9">
        <v>22</v>
      </c>
      <c r="D559" s="9">
        <v>17</v>
      </c>
      <c r="E559" s="9">
        <f t="shared" si="52"/>
        <v>1</v>
      </c>
      <c r="F559" s="9">
        <f t="shared" si="56"/>
        <v>15</v>
      </c>
      <c r="G559" s="263"/>
      <c r="H559" s="246"/>
      <c r="I559" s="246"/>
      <c r="J559" s="246"/>
      <c r="K559" s="246"/>
      <c r="L559" s="232" t="s">
        <v>225</v>
      </c>
      <c r="M559" s="232"/>
      <c r="N559" s="232" t="s">
        <v>225</v>
      </c>
      <c r="O559" s="232"/>
      <c r="P559" s="232" t="s">
        <v>225</v>
      </c>
      <c r="Q559" s="232"/>
      <c r="R559" s="232" t="s">
        <v>225</v>
      </c>
      <c r="S559" s="232"/>
      <c r="T559" s="232" t="s">
        <v>225</v>
      </c>
      <c r="U559" s="232"/>
      <c r="V559" s="232" t="s">
        <v>225</v>
      </c>
      <c r="W559" s="232"/>
      <c r="X559" s="232" t="s">
        <v>225</v>
      </c>
      <c r="Y559" s="232"/>
      <c r="Z559" s="232" t="s">
        <v>225</v>
      </c>
      <c r="AA559" s="232"/>
      <c r="AB559" s="232" t="s">
        <v>225</v>
      </c>
      <c r="AC559" s="232"/>
      <c r="AD559" s="232" t="s">
        <v>225</v>
      </c>
      <c r="AE559" s="232"/>
      <c r="AF559" s="232" t="s">
        <v>225</v>
      </c>
      <c r="AG559" s="232"/>
      <c r="AH559" s="232"/>
      <c r="AI559" s="232"/>
      <c r="AJ559" s="232" t="s">
        <v>225</v>
      </c>
      <c r="AK559" s="232"/>
      <c r="AL559" s="232" t="s">
        <v>225</v>
      </c>
      <c r="AM559" s="232"/>
      <c r="AN559" s="232" t="s">
        <v>225</v>
      </c>
      <c r="AO559" s="232"/>
      <c r="AP559" s="232" t="s">
        <v>225</v>
      </c>
      <c r="AQ559" s="232"/>
      <c r="AR559" s="232"/>
      <c r="AS559" s="232"/>
      <c r="AT559" s="232"/>
      <c r="AU559" s="232"/>
      <c r="AV559" s="232"/>
      <c r="AW559" s="248" t="s">
        <v>1036</v>
      </c>
    </row>
    <row r="560" spans="1:49" s="9" customFormat="1" x14ac:dyDescent="0.25">
      <c r="A560" s="233" t="s">
        <v>998</v>
      </c>
      <c r="B560" s="9">
        <v>6</v>
      </c>
      <c r="C560" s="9">
        <v>22</v>
      </c>
      <c r="D560" s="9">
        <v>18</v>
      </c>
      <c r="E560" s="9">
        <f t="shared" si="52"/>
        <v>1</v>
      </c>
      <c r="F560" s="9">
        <f t="shared" si="56"/>
        <v>15</v>
      </c>
      <c r="G560" s="263"/>
      <c r="H560" s="246"/>
      <c r="I560" s="246"/>
      <c r="J560" s="246"/>
      <c r="K560" s="246"/>
      <c r="L560" s="232" t="s">
        <v>225</v>
      </c>
      <c r="M560" s="232"/>
      <c r="N560" s="232" t="s">
        <v>225</v>
      </c>
      <c r="O560" s="232"/>
      <c r="P560" s="232" t="s">
        <v>225</v>
      </c>
      <c r="Q560" s="232"/>
      <c r="R560" s="232" t="s">
        <v>225</v>
      </c>
      <c r="S560" s="232"/>
      <c r="T560" s="232" t="s">
        <v>225</v>
      </c>
      <c r="U560" s="232"/>
      <c r="V560" s="232" t="s">
        <v>225</v>
      </c>
      <c r="W560" s="232"/>
      <c r="X560" s="232" t="s">
        <v>225</v>
      </c>
      <c r="Y560" s="232"/>
      <c r="Z560" s="232" t="s">
        <v>225</v>
      </c>
      <c r="AA560" s="232"/>
      <c r="AB560" s="232" t="s">
        <v>225</v>
      </c>
      <c r="AC560" s="232"/>
      <c r="AD560" s="232" t="s">
        <v>225</v>
      </c>
      <c r="AE560" s="232"/>
      <c r="AF560" s="232" t="s">
        <v>225</v>
      </c>
      <c r="AG560" s="232"/>
      <c r="AH560" s="232" t="s">
        <v>225</v>
      </c>
      <c r="AI560" s="232"/>
      <c r="AJ560" s="232"/>
      <c r="AK560" s="232"/>
      <c r="AL560" s="232" t="s">
        <v>225</v>
      </c>
      <c r="AM560" s="232"/>
      <c r="AN560" s="232" t="s">
        <v>225</v>
      </c>
      <c r="AO560" s="232"/>
      <c r="AP560" s="232" t="s">
        <v>225</v>
      </c>
      <c r="AQ560" s="232"/>
      <c r="AR560" s="232"/>
      <c r="AS560" s="232"/>
      <c r="AT560" s="232"/>
      <c r="AU560" s="232"/>
      <c r="AV560" s="232"/>
      <c r="AW560" s="248" t="s">
        <v>1036</v>
      </c>
    </row>
    <row r="561" spans="1:49" s="9" customFormat="1" x14ac:dyDescent="0.25">
      <c r="A561" s="233" t="s">
        <v>999</v>
      </c>
      <c r="B561" s="9">
        <v>6</v>
      </c>
      <c r="C561" s="9">
        <v>22</v>
      </c>
      <c r="D561" s="9">
        <v>19</v>
      </c>
      <c r="E561" s="9">
        <f t="shared" si="52"/>
        <v>1</v>
      </c>
      <c r="F561" s="9">
        <f t="shared" si="56"/>
        <v>15</v>
      </c>
      <c r="G561" s="263"/>
      <c r="H561" s="246"/>
      <c r="I561" s="246"/>
      <c r="J561" s="246"/>
      <c r="K561" s="246"/>
      <c r="L561" s="232" t="s">
        <v>225</v>
      </c>
      <c r="M561" s="232"/>
      <c r="N561" s="232" t="s">
        <v>225</v>
      </c>
      <c r="O561" s="232"/>
      <c r="P561" s="232" t="s">
        <v>225</v>
      </c>
      <c r="Q561" s="232"/>
      <c r="R561" s="232" t="s">
        <v>225</v>
      </c>
      <c r="S561" s="232"/>
      <c r="T561" s="232" t="s">
        <v>225</v>
      </c>
      <c r="U561" s="232"/>
      <c r="V561" s="232" t="s">
        <v>225</v>
      </c>
      <c r="W561" s="232"/>
      <c r="X561" s="232" t="s">
        <v>225</v>
      </c>
      <c r="Y561" s="232"/>
      <c r="Z561" s="232" t="s">
        <v>225</v>
      </c>
      <c r="AA561" s="232"/>
      <c r="AB561" s="232" t="s">
        <v>225</v>
      </c>
      <c r="AC561" s="232"/>
      <c r="AD561" s="232" t="s">
        <v>225</v>
      </c>
      <c r="AE561" s="232"/>
      <c r="AF561" s="232" t="s">
        <v>225</v>
      </c>
      <c r="AG561" s="232"/>
      <c r="AH561" s="232" t="s">
        <v>225</v>
      </c>
      <c r="AI561" s="232"/>
      <c r="AJ561" s="232" t="s">
        <v>225</v>
      </c>
      <c r="AK561" s="232"/>
      <c r="AL561" s="232"/>
      <c r="AM561" s="232"/>
      <c r="AN561" s="232" t="s">
        <v>225</v>
      </c>
      <c r="AO561" s="232"/>
      <c r="AP561" s="232" t="s">
        <v>225</v>
      </c>
      <c r="AQ561" s="232"/>
      <c r="AR561" s="232"/>
      <c r="AS561" s="232"/>
      <c r="AT561" s="232"/>
      <c r="AU561" s="232"/>
      <c r="AV561" s="232"/>
      <c r="AW561" s="248" t="s">
        <v>1036</v>
      </c>
    </row>
    <row r="562" spans="1:49" s="9" customFormat="1" x14ac:dyDescent="0.25">
      <c r="A562" s="233" t="s">
        <v>1000</v>
      </c>
      <c r="B562" s="9">
        <v>6</v>
      </c>
      <c r="C562" s="9">
        <v>22</v>
      </c>
      <c r="D562" s="9">
        <v>20</v>
      </c>
      <c r="E562" s="9">
        <f t="shared" si="52"/>
        <v>1</v>
      </c>
      <c r="F562" s="9">
        <f t="shared" si="56"/>
        <v>15</v>
      </c>
      <c r="G562" s="263"/>
      <c r="H562" s="246"/>
      <c r="I562" s="246"/>
      <c r="J562" s="246"/>
      <c r="K562" s="246"/>
      <c r="L562" s="232" t="s">
        <v>225</v>
      </c>
      <c r="M562" s="232"/>
      <c r="N562" s="232" t="s">
        <v>225</v>
      </c>
      <c r="O562" s="232"/>
      <c r="P562" s="232" t="s">
        <v>225</v>
      </c>
      <c r="Q562" s="232"/>
      <c r="R562" s="232" t="s">
        <v>225</v>
      </c>
      <c r="S562" s="232"/>
      <c r="T562" s="232" t="s">
        <v>225</v>
      </c>
      <c r="U562" s="232"/>
      <c r="V562" s="232" t="s">
        <v>225</v>
      </c>
      <c r="W562" s="232"/>
      <c r="X562" s="232" t="s">
        <v>225</v>
      </c>
      <c r="Y562" s="232"/>
      <c r="Z562" s="232" t="s">
        <v>225</v>
      </c>
      <c r="AA562" s="232"/>
      <c r="AB562" s="232" t="s">
        <v>225</v>
      </c>
      <c r="AC562" s="232"/>
      <c r="AD562" s="232" t="s">
        <v>225</v>
      </c>
      <c r="AE562" s="232"/>
      <c r="AF562" s="232" t="s">
        <v>225</v>
      </c>
      <c r="AG562" s="232"/>
      <c r="AH562" s="232" t="s">
        <v>225</v>
      </c>
      <c r="AI562" s="232"/>
      <c r="AJ562" s="232" t="s">
        <v>225</v>
      </c>
      <c r="AK562" s="232"/>
      <c r="AL562" s="232" t="s">
        <v>225</v>
      </c>
      <c r="AM562" s="232"/>
      <c r="AN562" s="232"/>
      <c r="AO562" s="232"/>
      <c r="AP562" s="232" t="s">
        <v>225</v>
      </c>
      <c r="AQ562" s="232"/>
      <c r="AR562" s="232"/>
      <c r="AS562" s="232"/>
      <c r="AT562" s="232"/>
      <c r="AU562" s="232"/>
      <c r="AV562" s="232"/>
      <c r="AW562" s="248" t="s">
        <v>1036</v>
      </c>
    </row>
    <row r="563" spans="1:49" s="9" customFormat="1" x14ac:dyDescent="0.25">
      <c r="A563" s="233" t="s">
        <v>1001</v>
      </c>
      <c r="B563" s="9">
        <v>6</v>
      </c>
      <c r="C563" s="9">
        <v>22</v>
      </c>
      <c r="D563" s="9">
        <v>21</v>
      </c>
      <c r="E563" s="9">
        <f t="shared" si="52"/>
        <v>1</v>
      </c>
      <c r="F563" s="9">
        <f t="shared" ref="F563" si="57">C563-B563-E563</f>
        <v>15</v>
      </c>
      <c r="G563" s="263"/>
      <c r="H563" s="246"/>
      <c r="I563" s="246"/>
      <c r="J563" s="246"/>
      <c r="K563" s="246"/>
      <c r="L563" s="232" t="s">
        <v>225</v>
      </c>
      <c r="M563" s="232"/>
      <c r="N563" s="232" t="s">
        <v>225</v>
      </c>
      <c r="O563" s="232"/>
      <c r="P563" s="232" t="s">
        <v>225</v>
      </c>
      <c r="Q563" s="232"/>
      <c r="R563" s="232" t="s">
        <v>225</v>
      </c>
      <c r="S563" s="232"/>
      <c r="T563" s="232" t="s">
        <v>225</v>
      </c>
      <c r="U563" s="232"/>
      <c r="V563" s="232" t="s">
        <v>225</v>
      </c>
      <c r="W563" s="232"/>
      <c r="X563" s="232" t="s">
        <v>225</v>
      </c>
      <c r="Y563" s="232"/>
      <c r="Z563" s="232" t="s">
        <v>225</v>
      </c>
      <c r="AA563" s="232"/>
      <c r="AB563" s="232" t="s">
        <v>225</v>
      </c>
      <c r="AC563" s="232"/>
      <c r="AD563" s="232" t="s">
        <v>225</v>
      </c>
      <c r="AE563" s="232"/>
      <c r="AF563" s="232" t="s">
        <v>225</v>
      </c>
      <c r="AG563" s="232"/>
      <c r="AH563" s="232" t="s">
        <v>225</v>
      </c>
      <c r="AI563" s="232"/>
      <c r="AJ563" s="232" t="s">
        <v>225</v>
      </c>
      <c r="AK563" s="232"/>
      <c r="AL563" s="232" t="s">
        <v>225</v>
      </c>
      <c r="AM563" s="232"/>
      <c r="AN563" s="232" t="s">
        <v>225</v>
      </c>
      <c r="AO563" s="232"/>
      <c r="AP563" s="232"/>
      <c r="AQ563" s="232"/>
      <c r="AR563" s="232"/>
      <c r="AS563" s="232"/>
      <c r="AT563" s="232"/>
      <c r="AU563" s="232"/>
      <c r="AV563" s="232"/>
      <c r="AW563" s="248" t="s">
        <v>1036</v>
      </c>
    </row>
    <row r="564" spans="1:49" x14ac:dyDescent="0.25">
      <c r="A564" s="233" t="s">
        <v>382</v>
      </c>
      <c r="B564">
        <v>6</v>
      </c>
      <c r="C564" s="9">
        <v>23</v>
      </c>
      <c r="E564" s="9">
        <f t="shared" si="52"/>
        <v>1</v>
      </c>
      <c r="F564" s="9">
        <f t="shared" si="12"/>
        <v>16</v>
      </c>
      <c r="H564" s="246"/>
      <c r="I564" s="246"/>
      <c r="J564" s="246"/>
      <c r="K564" s="246"/>
      <c r="L564" s="232" t="s">
        <v>225</v>
      </c>
      <c r="N564" s="232" t="s">
        <v>225</v>
      </c>
      <c r="P564" s="232" t="s">
        <v>225</v>
      </c>
      <c r="R564" s="232" t="s">
        <v>225</v>
      </c>
      <c r="T564" s="232" t="s">
        <v>225</v>
      </c>
      <c r="V564" s="232" t="s">
        <v>225</v>
      </c>
      <c r="X564" s="232" t="s">
        <v>225</v>
      </c>
      <c r="Z564" s="232" t="s">
        <v>225</v>
      </c>
      <c r="AB564" s="232" t="s">
        <v>225</v>
      </c>
      <c r="AD564" s="232" t="s">
        <v>225</v>
      </c>
      <c r="AF564" s="232" t="s">
        <v>225</v>
      </c>
      <c r="AH564" s="232" t="s">
        <v>225</v>
      </c>
      <c r="AJ564" s="232" t="s">
        <v>225</v>
      </c>
      <c r="AL564" s="232" t="s">
        <v>225</v>
      </c>
      <c r="AN564" s="232" t="s">
        <v>225</v>
      </c>
      <c r="AP564" s="232" t="s">
        <v>225</v>
      </c>
      <c r="AR564" s="232" t="s">
        <v>225</v>
      </c>
      <c r="AW564" s="248" t="s">
        <v>1036</v>
      </c>
    </row>
    <row r="565" spans="1:49" s="9" customFormat="1" x14ac:dyDescent="0.25">
      <c r="A565" s="233" t="s">
        <v>1002</v>
      </c>
      <c r="B565" s="9">
        <v>6</v>
      </c>
      <c r="C565" s="9">
        <v>23</v>
      </c>
      <c r="D565" s="9">
        <v>7</v>
      </c>
      <c r="E565" s="9">
        <f t="shared" si="52"/>
        <v>1</v>
      </c>
      <c r="F565" s="9">
        <f t="shared" si="12"/>
        <v>16</v>
      </c>
      <c r="G565" s="263"/>
      <c r="H565" s="246"/>
      <c r="I565" s="246"/>
      <c r="J565" s="246"/>
      <c r="K565" s="246"/>
      <c r="L565" s="232" t="s">
        <v>225</v>
      </c>
      <c r="M565" s="232"/>
      <c r="N565" s="232"/>
      <c r="O565" s="232"/>
      <c r="P565" s="232" t="s">
        <v>225</v>
      </c>
      <c r="Q565" s="232"/>
      <c r="R565" s="232" t="s">
        <v>225</v>
      </c>
      <c r="S565" s="232"/>
      <c r="T565" s="232" t="s">
        <v>225</v>
      </c>
      <c r="U565" s="232"/>
      <c r="V565" s="232" t="s">
        <v>225</v>
      </c>
      <c r="W565" s="232"/>
      <c r="X565" s="232" t="s">
        <v>225</v>
      </c>
      <c r="Y565" s="232"/>
      <c r="Z565" s="232" t="s">
        <v>225</v>
      </c>
      <c r="AA565" s="232"/>
      <c r="AB565" s="232" t="s">
        <v>225</v>
      </c>
      <c r="AC565" s="232"/>
      <c r="AD565" s="232" t="s">
        <v>225</v>
      </c>
      <c r="AE565" s="232"/>
      <c r="AF565" s="232" t="s">
        <v>225</v>
      </c>
      <c r="AG565" s="232"/>
      <c r="AH565" s="232" t="s">
        <v>225</v>
      </c>
      <c r="AI565" s="232"/>
      <c r="AJ565" s="232" t="s">
        <v>225</v>
      </c>
      <c r="AK565" s="232"/>
      <c r="AL565" s="232" t="s">
        <v>225</v>
      </c>
      <c r="AM565" s="232"/>
      <c r="AN565" s="232" t="s">
        <v>225</v>
      </c>
      <c r="AO565" s="232"/>
      <c r="AP565" s="232" t="s">
        <v>225</v>
      </c>
      <c r="AQ565" s="232"/>
      <c r="AR565" s="232" t="s">
        <v>225</v>
      </c>
      <c r="AS565" s="232"/>
      <c r="AT565" s="232"/>
      <c r="AU565" s="232"/>
      <c r="AV565" s="232"/>
      <c r="AW565" s="248" t="s">
        <v>1036</v>
      </c>
    </row>
    <row r="566" spans="1:49" s="9" customFormat="1" x14ac:dyDescent="0.25">
      <c r="A566" s="233" t="s">
        <v>1003</v>
      </c>
      <c r="B566" s="9">
        <v>6</v>
      </c>
      <c r="C566" s="9">
        <v>23</v>
      </c>
      <c r="D566" s="9">
        <v>8</v>
      </c>
      <c r="E566" s="9">
        <f t="shared" si="52"/>
        <v>1</v>
      </c>
      <c r="F566" s="9">
        <f t="shared" si="12"/>
        <v>16</v>
      </c>
      <c r="G566" s="263"/>
      <c r="H566" s="246"/>
      <c r="I566" s="246"/>
      <c r="J566" s="246"/>
      <c r="K566" s="246"/>
      <c r="L566" s="232" t="s">
        <v>225</v>
      </c>
      <c r="M566" s="232"/>
      <c r="N566" s="232" t="s">
        <v>225</v>
      </c>
      <c r="O566" s="232"/>
      <c r="P566" s="232"/>
      <c r="Q566" s="232"/>
      <c r="R566" s="232" t="s">
        <v>225</v>
      </c>
      <c r="S566" s="232"/>
      <c r="T566" s="232" t="s">
        <v>225</v>
      </c>
      <c r="U566" s="232"/>
      <c r="V566" s="232" t="s">
        <v>225</v>
      </c>
      <c r="W566" s="232"/>
      <c r="X566" s="232" t="s">
        <v>225</v>
      </c>
      <c r="Y566" s="232"/>
      <c r="Z566" s="232" t="s">
        <v>225</v>
      </c>
      <c r="AA566" s="232"/>
      <c r="AB566" s="232" t="s">
        <v>225</v>
      </c>
      <c r="AC566" s="232"/>
      <c r="AD566" s="232" t="s">
        <v>225</v>
      </c>
      <c r="AE566" s="232"/>
      <c r="AF566" s="232" t="s">
        <v>225</v>
      </c>
      <c r="AG566" s="232"/>
      <c r="AH566" s="232" t="s">
        <v>225</v>
      </c>
      <c r="AI566" s="232"/>
      <c r="AJ566" s="232" t="s">
        <v>225</v>
      </c>
      <c r="AK566" s="232"/>
      <c r="AL566" s="232" t="s">
        <v>225</v>
      </c>
      <c r="AM566" s="232"/>
      <c r="AN566" s="232" t="s">
        <v>225</v>
      </c>
      <c r="AO566" s="232"/>
      <c r="AP566" s="232" t="s">
        <v>225</v>
      </c>
      <c r="AQ566" s="232"/>
      <c r="AR566" s="232" t="s">
        <v>225</v>
      </c>
      <c r="AS566" s="232"/>
      <c r="AT566" s="232"/>
      <c r="AU566" s="232"/>
      <c r="AV566" s="232"/>
      <c r="AW566" s="248" t="s">
        <v>1036</v>
      </c>
    </row>
    <row r="567" spans="1:49" s="9" customFormat="1" x14ac:dyDescent="0.25">
      <c r="A567" s="233" t="s">
        <v>1004</v>
      </c>
      <c r="B567" s="9">
        <v>6</v>
      </c>
      <c r="C567" s="9">
        <v>23</v>
      </c>
      <c r="D567" s="9">
        <v>9</v>
      </c>
      <c r="E567" s="9">
        <f t="shared" si="52"/>
        <v>1</v>
      </c>
      <c r="F567" s="9">
        <f t="shared" ref="F567:F580" si="58">C567-B567-E567</f>
        <v>16</v>
      </c>
      <c r="G567" s="263"/>
      <c r="H567" s="246"/>
      <c r="I567" s="246"/>
      <c r="J567" s="246"/>
      <c r="K567" s="246"/>
      <c r="L567" s="232" t="s">
        <v>225</v>
      </c>
      <c r="M567" s="232"/>
      <c r="N567" s="232" t="s">
        <v>225</v>
      </c>
      <c r="O567" s="232"/>
      <c r="P567" s="232" t="s">
        <v>225</v>
      </c>
      <c r="Q567" s="232"/>
      <c r="R567" s="232"/>
      <c r="S567" s="232"/>
      <c r="T567" s="232" t="s">
        <v>225</v>
      </c>
      <c r="U567" s="232"/>
      <c r="V567" s="232" t="s">
        <v>225</v>
      </c>
      <c r="W567" s="232"/>
      <c r="X567" s="232" t="s">
        <v>225</v>
      </c>
      <c r="Y567" s="232"/>
      <c r="Z567" s="232" t="s">
        <v>225</v>
      </c>
      <c r="AA567" s="232"/>
      <c r="AB567" s="232" t="s">
        <v>225</v>
      </c>
      <c r="AC567" s="232"/>
      <c r="AD567" s="232" t="s">
        <v>225</v>
      </c>
      <c r="AE567" s="232"/>
      <c r="AF567" s="232" t="s">
        <v>225</v>
      </c>
      <c r="AG567" s="232"/>
      <c r="AH567" s="232" t="s">
        <v>225</v>
      </c>
      <c r="AI567" s="232"/>
      <c r="AJ567" s="232" t="s">
        <v>225</v>
      </c>
      <c r="AK567" s="232"/>
      <c r="AL567" s="232" t="s">
        <v>225</v>
      </c>
      <c r="AM567" s="232"/>
      <c r="AN567" s="232" t="s">
        <v>225</v>
      </c>
      <c r="AO567" s="232"/>
      <c r="AP567" s="232" t="s">
        <v>225</v>
      </c>
      <c r="AQ567" s="232"/>
      <c r="AR567" s="232" t="s">
        <v>225</v>
      </c>
      <c r="AS567" s="232"/>
      <c r="AT567" s="232"/>
      <c r="AU567" s="232"/>
      <c r="AV567" s="232"/>
      <c r="AW567" s="248" t="s">
        <v>1036</v>
      </c>
    </row>
    <row r="568" spans="1:49" s="9" customFormat="1" x14ac:dyDescent="0.25">
      <c r="A568" s="233" t="s">
        <v>1005</v>
      </c>
      <c r="B568" s="9">
        <v>6</v>
      </c>
      <c r="C568" s="9">
        <v>23</v>
      </c>
      <c r="D568" s="9">
        <v>10</v>
      </c>
      <c r="E568" s="9">
        <f t="shared" si="52"/>
        <v>1</v>
      </c>
      <c r="F568" s="9">
        <f t="shared" si="58"/>
        <v>16</v>
      </c>
      <c r="G568" s="263"/>
      <c r="H568" s="246"/>
      <c r="I568" s="246"/>
      <c r="J568" s="246"/>
      <c r="K568" s="246"/>
      <c r="L568" s="232" t="s">
        <v>225</v>
      </c>
      <c r="M568" s="232"/>
      <c r="N568" s="232" t="s">
        <v>225</v>
      </c>
      <c r="O568" s="232"/>
      <c r="P568" s="232" t="s">
        <v>225</v>
      </c>
      <c r="Q568" s="232"/>
      <c r="R568" s="232" t="s">
        <v>225</v>
      </c>
      <c r="S568" s="232"/>
      <c r="T568" s="232"/>
      <c r="U568" s="232"/>
      <c r="V568" s="232" t="s">
        <v>225</v>
      </c>
      <c r="W568" s="232"/>
      <c r="X568" s="232" t="s">
        <v>225</v>
      </c>
      <c r="Y568" s="232"/>
      <c r="Z568" s="232" t="s">
        <v>225</v>
      </c>
      <c r="AA568" s="232"/>
      <c r="AB568" s="232" t="s">
        <v>225</v>
      </c>
      <c r="AC568" s="232"/>
      <c r="AD568" s="232" t="s">
        <v>225</v>
      </c>
      <c r="AE568" s="232"/>
      <c r="AF568" s="232" t="s">
        <v>225</v>
      </c>
      <c r="AG568" s="232"/>
      <c r="AH568" s="232" t="s">
        <v>225</v>
      </c>
      <c r="AI568" s="232"/>
      <c r="AJ568" s="232" t="s">
        <v>225</v>
      </c>
      <c r="AK568" s="232"/>
      <c r="AL568" s="232" t="s">
        <v>225</v>
      </c>
      <c r="AM568" s="232"/>
      <c r="AN568" s="232" t="s">
        <v>225</v>
      </c>
      <c r="AO568" s="232"/>
      <c r="AP568" s="232" t="s">
        <v>225</v>
      </c>
      <c r="AQ568" s="232"/>
      <c r="AR568" s="232" t="s">
        <v>225</v>
      </c>
      <c r="AS568" s="232"/>
      <c r="AT568" s="232"/>
      <c r="AU568" s="232"/>
      <c r="AV568" s="232"/>
      <c r="AW568" s="248" t="s">
        <v>1036</v>
      </c>
    </row>
    <row r="569" spans="1:49" s="9" customFormat="1" x14ac:dyDescent="0.25">
      <c r="A569" s="233" t="s">
        <v>1006</v>
      </c>
      <c r="B569" s="9">
        <v>6</v>
      </c>
      <c r="C569" s="9">
        <v>23</v>
      </c>
      <c r="D569" s="9">
        <v>11</v>
      </c>
      <c r="E569" s="9">
        <f t="shared" ref="E569:E632" si="59">IF((C569-B569)&gt;=9,1,IF((C569-B569)&gt;=7,0.5,IF((C569-B569)&gt;=5.5,0.25,0)))</f>
        <v>1</v>
      </c>
      <c r="F569" s="9">
        <f t="shared" si="58"/>
        <v>16</v>
      </c>
      <c r="G569" s="263"/>
      <c r="H569" s="246"/>
      <c r="I569" s="246"/>
      <c r="J569" s="246"/>
      <c r="K569" s="246"/>
      <c r="L569" s="232" t="s">
        <v>225</v>
      </c>
      <c r="M569" s="232"/>
      <c r="N569" s="232" t="s">
        <v>225</v>
      </c>
      <c r="O569" s="232"/>
      <c r="P569" s="232" t="s">
        <v>225</v>
      </c>
      <c r="Q569" s="232"/>
      <c r="R569" s="232" t="s">
        <v>225</v>
      </c>
      <c r="S569" s="232"/>
      <c r="T569" s="232" t="s">
        <v>225</v>
      </c>
      <c r="U569" s="232"/>
      <c r="V569" s="232"/>
      <c r="W569" s="232"/>
      <c r="X569" s="232" t="s">
        <v>225</v>
      </c>
      <c r="Y569" s="232"/>
      <c r="Z569" s="232" t="s">
        <v>225</v>
      </c>
      <c r="AA569" s="232"/>
      <c r="AB569" s="232" t="s">
        <v>225</v>
      </c>
      <c r="AC569" s="232"/>
      <c r="AD569" s="232" t="s">
        <v>225</v>
      </c>
      <c r="AE569" s="232"/>
      <c r="AF569" s="232" t="s">
        <v>225</v>
      </c>
      <c r="AG569" s="232"/>
      <c r="AH569" s="232" t="s">
        <v>225</v>
      </c>
      <c r="AI569" s="232"/>
      <c r="AJ569" s="232" t="s">
        <v>225</v>
      </c>
      <c r="AK569" s="232"/>
      <c r="AL569" s="232" t="s">
        <v>225</v>
      </c>
      <c r="AM569" s="232"/>
      <c r="AN569" s="232" t="s">
        <v>225</v>
      </c>
      <c r="AO569" s="232"/>
      <c r="AP569" s="232" t="s">
        <v>225</v>
      </c>
      <c r="AQ569" s="232"/>
      <c r="AR569" s="232" t="s">
        <v>225</v>
      </c>
      <c r="AS569" s="232"/>
      <c r="AT569" s="232"/>
      <c r="AU569" s="232"/>
      <c r="AV569" s="232"/>
      <c r="AW569" s="248" t="s">
        <v>1036</v>
      </c>
    </row>
    <row r="570" spans="1:49" s="9" customFormat="1" x14ac:dyDescent="0.25">
      <c r="A570" s="233" t="s">
        <v>1007</v>
      </c>
      <c r="B570" s="9">
        <v>6</v>
      </c>
      <c r="C570" s="9">
        <v>23</v>
      </c>
      <c r="D570" s="9">
        <v>12</v>
      </c>
      <c r="E570" s="9">
        <f t="shared" si="59"/>
        <v>1</v>
      </c>
      <c r="F570" s="9">
        <f t="shared" si="58"/>
        <v>16</v>
      </c>
      <c r="G570" s="263"/>
      <c r="H570" s="246"/>
      <c r="I570" s="246"/>
      <c r="J570" s="246"/>
      <c r="K570" s="246"/>
      <c r="L570" s="232" t="s">
        <v>225</v>
      </c>
      <c r="M570" s="232"/>
      <c r="N570" s="232" t="s">
        <v>225</v>
      </c>
      <c r="O570" s="232"/>
      <c r="P570" s="232" t="s">
        <v>225</v>
      </c>
      <c r="Q570" s="232"/>
      <c r="R570" s="232" t="s">
        <v>225</v>
      </c>
      <c r="S570" s="232"/>
      <c r="T570" s="232" t="s">
        <v>225</v>
      </c>
      <c r="U570" s="232"/>
      <c r="V570" s="232" t="s">
        <v>225</v>
      </c>
      <c r="W570" s="232"/>
      <c r="X570" s="232"/>
      <c r="Y570" s="232"/>
      <c r="Z570" s="232" t="s">
        <v>225</v>
      </c>
      <c r="AA570" s="232"/>
      <c r="AB570" s="232" t="s">
        <v>225</v>
      </c>
      <c r="AC570" s="232"/>
      <c r="AD570" s="232" t="s">
        <v>225</v>
      </c>
      <c r="AE570" s="232"/>
      <c r="AF570" s="232" t="s">
        <v>225</v>
      </c>
      <c r="AG570" s="232"/>
      <c r="AH570" s="232" t="s">
        <v>225</v>
      </c>
      <c r="AI570" s="232"/>
      <c r="AJ570" s="232" t="s">
        <v>225</v>
      </c>
      <c r="AK570" s="232"/>
      <c r="AL570" s="232" t="s">
        <v>225</v>
      </c>
      <c r="AM570" s="232"/>
      <c r="AN570" s="232" t="s">
        <v>225</v>
      </c>
      <c r="AO570" s="232"/>
      <c r="AP570" s="232" t="s">
        <v>225</v>
      </c>
      <c r="AQ570" s="232"/>
      <c r="AR570" s="232" t="s">
        <v>225</v>
      </c>
      <c r="AS570" s="232"/>
      <c r="AT570" s="232"/>
      <c r="AU570" s="232"/>
      <c r="AV570" s="232"/>
      <c r="AW570" s="248" t="s">
        <v>1036</v>
      </c>
    </row>
    <row r="571" spans="1:49" s="9" customFormat="1" x14ac:dyDescent="0.25">
      <c r="A571" s="233" t="s">
        <v>1008</v>
      </c>
      <c r="B571" s="9">
        <v>6</v>
      </c>
      <c r="C571" s="9">
        <v>23</v>
      </c>
      <c r="D571" s="9">
        <v>13</v>
      </c>
      <c r="E571" s="9">
        <f t="shared" si="59"/>
        <v>1</v>
      </c>
      <c r="F571" s="9">
        <f t="shared" si="58"/>
        <v>16</v>
      </c>
      <c r="G571" s="263"/>
      <c r="H571" s="246"/>
      <c r="I571" s="246"/>
      <c r="J571" s="246"/>
      <c r="K571" s="246"/>
      <c r="L571" s="232" t="s">
        <v>225</v>
      </c>
      <c r="M571" s="232"/>
      <c r="N571" s="232" t="s">
        <v>225</v>
      </c>
      <c r="O571" s="232"/>
      <c r="P571" s="232" t="s">
        <v>225</v>
      </c>
      <c r="Q571" s="232"/>
      <c r="R571" s="232" t="s">
        <v>225</v>
      </c>
      <c r="S571" s="232"/>
      <c r="T571" s="232" t="s">
        <v>225</v>
      </c>
      <c r="U571" s="232"/>
      <c r="V571" s="232" t="s">
        <v>225</v>
      </c>
      <c r="W571" s="232"/>
      <c r="X571" s="232" t="s">
        <v>225</v>
      </c>
      <c r="Y571" s="232"/>
      <c r="Z571" s="232"/>
      <c r="AA571" s="232"/>
      <c r="AB571" s="232" t="s">
        <v>225</v>
      </c>
      <c r="AC571" s="232"/>
      <c r="AD571" s="232" t="s">
        <v>225</v>
      </c>
      <c r="AE571" s="232"/>
      <c r="AF571" s="232" t="s">
        <v>225</v>
      </c>
      <c r="AG571" s="232"/>
      <c r="AH571" s="232" t="s">
        <v>225</v>
      </c>
      <c r="AI571" s="232"/>
      <c r="AJ571" s="232" t="s">
        <v>225</v>
      </c>
      <c r="AK571" s="232"/>
      <c r="AL571" s="232" t="s">
        <v>225</v>
      </c>
      <c r="AM571" s="232"/>
      <c r="AN571" s="232" t="s">
        <v>225</v>
      </c>
      <c r="AO571" s="232"/>
      <c r="AP571" s="232" t="s">
        <v>225</v>
      </c>
      <c r="AQ571" s="232"/>
      <c r="AR571" s="232" t="s">
        <v>225</v>
      </c>
      <c r="AS571" s="232"/>
      <c r="AT571" s="232"/>
      <c r="AU571" s="232"/>
      <c r="AV571" s="232"/>
      <c r="AW571" s="248" t="s">
        <v>1036</v>
      </c>
    </row>
    <row r="572" spans="1:49" s="9" customFormat="1" x14ac:dyDescent="0.25">
      <c r="A572" s="233" t="s">
        <v>1009</v>
      </c>
      <c r="B572" s="9">
        <v>6</v>
      </c>
      <c r="C572" s="9">
        <v>23</v>
      </c>
      <c r="D572" s="9">
        <v>14</v>
      </c>
      <c r="E572" s="9">
        <f t="shared" si="59"/>
        <v>1</v>
      </c>
      <c r="F572" s="9">
        <f t="shared" si="58"/>
        <v>16</v>
      </c>
      <c r="G572" s="263"/>
      <c r="H572" s="246"/>
      <c r="I572" s="246"/>
      <c r="J572" s="246"/>
      <c r="K572" s="246"/>
      <c r="L572" s="232" t="s">
        <v>225</v>
      </c>
      <c r="M572" s="232"/>
      <c r="N572" s="232" t="s">
        <v>225</v>
      </c>
      <c r="O572" s="232"/>
      <c r="P572" s="232" t="s">
        <v>225</v>
      </c>
      <c r="Q572" s="232"/>
      <c r="R572" s="232" t="s">
        <v>225</v>
      </c>
      <c r="S572" s="232"/>
      <c r="T572" s="232" t="s">
        <v>225</v>
      </c>
      <c r="U572" s="232"/>
      <c r="V572" s="232" t="s">
        <v>225</v>
      </c>
      <c r="W572" s="232"/>
      <c r="X572" s="232" t="s">
        <v>225</v>
      </c>
      <c r="Y572" s="232"/>
      <c r="Z572" s="232" t="s">
        <v>225</v>
      </c>
      <c r="AA572" s="232"/>
      <c r="AB572" s="232"/>
      <c r="AC572" s="232"/>
      <c r="AD572" s="232" t="s">
        <v>225</v>
      </c>
      <c r="AE572" s="232"/>
      <c r="AF572" s="232" t="s">
        <v>225</v>
      </c>
      <c r="AG572" s="232"/>
      <c r="AH572" s="232" t="s">
        <v>225</v>
      </c>
      <c r="AI572" s="232"/>
      <c r="AJ572" s="232" t="s">
        <v>225</v>
      </c>
      <c r="AK572" s="232"/>
      <c r="AL572" s="232" t="s">
        <v>225</v>
      </c>
      <c r="AM572" s="232"/>
      <c r="AN572" s="232" t="s">
        <v>225</v>
      </c>
      <c r="AO572" s="232"/>
      <c r="AP572" s="232" t="s">
        <v>225</v>
      </c>
      <c r="AQ572" s="232"/>
      <c r="AR572" s="232" t="s">
        <v>225</v>
      </c>
      <c r="AS572" s="232"/>
      <c r="AT572" s="232"/>
      <c r="AU572" s="232"/>
      <c r="AV572" s="232"/>
      <c r="AW572" s="248" t="s">
        <v>1036</v>
      </c>
    </row>
    <row r="573" spans="1:49" s="9" customFormat="1" x14ac:dyDescent="0.25">
      <c r="A573" s="233" t="s">
        <v>1010</v>
      </c>
      <c r="B573" s="9">
        <v>6</v>
      </c>
      <c r="C573" s="9">
        <v>23</v>
      </c>
      <c r="D573" s="9">
        <v>15</v>
      </c>
      <c r="E573" s="9">
        <f t="shared" si="59"/>
        <v>1</v>
      </c>
      <c r="F573" s="9">
        <f t="shared" si="58"/>
        <v>16</v>
      </c>
      <c r="G573" s="263"/>
      <c r="H573" s="246"/>
      <c r="I573" s="246"/>
      <c r="J573" s="246"/>
      <c r="K573" s="246"/>
      <c r="L573" s="232" t="s">
        <v>225</v>
      </c>
      <c r="M573" s="232"/>
      <c r="N573" s="232" t="s">
        <v>225</v>
      </c>
      <c r="O573" s="232"/>
      <c r="P573" s="232" t="s">
        <v>225</v>
      </c>
      <c r="Q573" s="232"/>
      <c r="R573" s="232" t="s">
        <v>225</v>
      </c>
      <c r="S573" s="232"/>
      <c r="T573" s="232" t="s">
        <v>225</v>
      </c>
      <c r="U573" s="232"/>
      <c r="V573" s="232" t="s">
        <v>225</v>
      </c>
      <c r="W573" s="232"/>
      <c r="X573" s="232" t="s">
        <v>225</v>
      </c>
      <c r="Y573" s="232"/>
      <c r="Z573" s="232" t="s">
        <v>225</v>
      </c>
      <c r="AA573" s="232"/>
      <c r="AB573" s="232" t="s">
        <v>225</v>
      </c>
      <c r="AC573" s="232"/>
      <c r="AD573" s="232"/>
      <c r="AE573" s="232"/>
      <c r="AF573" s="232" t="s">
        <v>225</v>
      </c>
      <c r="AG573" s="232"/>
      <c r="AH573" s="232" t="s">
        <v>225</v>
      </c>
      <c r="AI573" s="232"/>
      <c r="AJ573" s="232" t="s">
        <v>225</v>
      </c>
      <c r="AK573" s="232"/>
      <c r="AL573" s="232" t="s">
        <v>225</v>
      </c>
      <c r="AM573" s="232"/>
      <c r="AN573" s="232" t="s">
        <v>225</v>
      </c>
      <c r="AO573" s="232"/>
      <c r="AP573" s="232" t="s">
        <v>225</v>
      </c>
      <c r="AQ573" s="232"/>
      <c r="AR573" s="232" t="s">
        <v>225</v>
      </c>
      <c r="AS573" s="232"/>
      <c r="AT573" s="232"/>
      <c r="AU573" s="232"/>
      <c r="AV573" s="232"/>
      <c r="AW573" s="248" t="s">
        <v>1036</v>
      </c>
    </row>
    <row r="574" spans="1:49" s="9" customFormat="1" x14ac:dyDescent="0.25">
      <c r="A574" s="233" t="s">
        <v>1011</v>
      </c>
      <c r="B574" s="9">
        <v>6</v>
      </c>
      <c r="C574" s="9">
        <v>23</v>
      </c>
      <c r="D574" s="9">
        <v>16</v>
      </c>
      <c r="E574" s="9">
        <f t="shared" si="59"/>
        <v>1</v>
      </c>
      <c r="F574" s="9">
        <f t="shared" si="58"/>
        <v>16</v>
      </c>
      <c r="G574" s="263"/>
      <c r="H574" s="246"/>
      <c r="I574" s="246"/>
      <c r="J574" s="246"/>
      <c r="K574" s="246"/>
      <c r="L574" s="232" t="s">
        <v>225</v>
      </c>
      <c r="M574" s="232"/>
      <c r="N574" s="232" t="s">
        <v>225</v>
      </c>
      <c r="O574" s="232"/>
      <c r="P574" s="232" t="s">
        <v>225</v>
      </c>
      <c r="Q574" s="232"/>
      <c r="R574" s="232" t="s">
        <v>225</v>
      </c>
      <c r="S574" s="232"/>
      <c r="T574" s="232" t="s">
        <v>225</v>
      </c>
      <c r="U574" s="232"/>
      <c r="V574" s="232" t="s">
        <v>225</v>
      </c>
      <c r="W574" s="232"/>
      <c r="X574" s="232" t="s">
        <v>225</v>
      </c>
      <c r="Y574" s="232"/>
      <c r="Z574" s="232" t="s">
        <v>225</v>
      </c>
      <c r="AA574" s="232"/>
      <c r="AB574" s="232" t="s">
        <v>225</v>
      </c>
      <c r="AC574" s="232"/>
      <c r="AD574" s="232" t="s">
        <v>225</v>
      </c>
      <c r="AE574" s="232"/>
      <c r="AF574" s="232"/>
      <c r="AG574" s="232"/>
      <c r="AH574" s="232" t="s">
        <v>225</v>
      </c>
      <c r="AI574" s="232"/>
      <c r="AJ574" s="232" t="s">
        <v>225</v>
      </c>
      <c r="AK574" s="232"/>
      <c r="AL574" s="232" t="s">
        <v>225</v>
      </c>
      <c r="AM574" s="232"/>
      <c r="AN574" s="232" t="s">
        <v>225</v>
      </c>
      <c r="AO574" s="232"/>
      <c r="AP574" s="232" t="s">
        <v>225</v>
      </c>
      <c r="AQ574" s="232"/>
      <c r="AR574" s="232" t="s">
        <v>225</v>
      </c>
      <c r="AS574" s="232"/>
      <c r="AT574" s="232"/>
      <c r="AU574" s="232"/>
      <c r="AV574" s="232"/>
      <c r="AW574" s="248" t="s">
        <v>1036</v>
      </c>
    </row>
    <row r="575" spans="1:49" s="9" customFormat="1" x14ac:dyDescent="0.25">
      <c r="A575" s="233" t="s">
        <v>1012</v>
      </c>
      <c r="B575" s="9">
        <v>6</v>
      </c>
      <c r="C575" s="9">
        <v>23</v>
      </c>
      <c r="D575" s="9">
        <v>17</v>
      </c>
      <c r="E575" s="9">
        <f t="shared" si="59"/>
        <v>1</v>
      </c>
      <c r="F575" s="9">
        <f t="shared" si="58"/>
        <v>16</v>
      </c>
      <c r="G575" s="263"/>
      <c r="H575" s="246"/>
      <c r="I575" s="246"/>
      <c r="J575" s="246"/>
      <c r="K575" s="246"/>
      <c r="L575" s="232" t="s">
        <v>225</v>
      </c>
      <c r="M575" s="232"/>
      <c r="N575" s="232" t="s">
        <v>225</v>
      </c>
      <c r="O575" s="232"/>
      <c r="P575" s="232" t="s">
        <v>225</v>
      </c>
      <c r="Q575" s="232"/>
      <c r="R575" s="232" t="s">
        <v>225</v>
      </c>
      <c r="S575" s="232"/>
      <c r="T575" s="232" t="s">
        <v>225</v>
      </c>
      <c r="U575" s="232"/>
      <c r="V575" s="232" t="s">
        <v>225</v>
      </c>
      <c r="W575" s="232"/>
      <c r="X575" s="232" t="s">
        <v>225</v>
      </c>
      <c r="Y575" s="232"/>
      <c r="Z575" s="232" t="s">
        <v>225</v>
      </c>
      <c r="AA575" s="232"/>
      <c r="AB575" s="232" t="s">
        <v>225</v>
      </c>
      <c r="AC575" s="232"/>
      <c r="AD575" s="232" t="s">
        <v>225</v>
      </c>
      <c r="AE575" s="232"/>
      <c r="AF575" s="232" t="s">
        <v>225</v>
      </c>
      <c r="AG575" s="232"/>
      <c r="AH575" s="232"/>
      <c r="AI575" s="232"/>
      <c r="AJ575" s="232" t="s">
        <v>225</v>
      </c>
      <c r="AK575" s="232"/>
      <c r="AL575" s="232" t="s">
        <v>225</v>
      </c>
      <c r="AM575" s="232"/>
      <c r="AN575" s="232" t="s">
        <v>225</v>
      </c>
      <c r="AO575" s="232"/>
      <c r="AP575" s="232" t="s">
        <v>225</v>
      </c>
      <c r="AQ575" s="232"/>
      <c r="AR575" s="232" t="s">
        <v>225</v>
      </c>
      <c r="AS575" s="232"/>
      <c r="AT575" s="232"/>
      <c r="AU575" s="232"/>
      <c r="AV575" s="232"/>
      <c r="AW575" s="248" t="s">
        <v>1036</v>
      </c>
    </row>
    <row r="576" spans="1:49" s="9" customFormat="1" x14ac:dyDescent="0.25">
      <c r="A576" s="233" t="s">
        <v>1013</v>
      </c>
      <c r="B576" s="9">
        <v>6</v>
      </c>
      <c r="C576" s="9">
        <v>23</v>
      </c>
      <c r="D576" s="9">
        <v>18</v>
      </c>
      <c r="E576" s="9">
        <f t="shared" si="59"/>
        <v>1</v>
      </c>
      <c r="F576" s="9">
        <f t="shared" si="58"/>
        <v>16</v>
      </c>
      <c r="G576" s="263"/>
      <c r="H576" s="246"/>
      <c r="I576" s="246"/>
      <c r="J576" s="246"/>
      <c r="K576" s="246"/>
      <c r="L576" s="232" t="s">
        <v>225</v>
      </c>
      <c r="M576" s="232"/>
      <c r="N576" s="232" t="s">
        <v>225</v>
      </c>
      <c r="O576" s="232"/>
      <c r="P576" s="232" t="s">
        <v>225</v>
      </c>
      <c r="Q576" s="232"/>
      <c r="R576" s="232" t="s">
        <v>225</v>
      </c>
      <c r="S576" s="232"/>
      <c r="T576" s="232" t="s">
        <v>225</v>
      </c>
      <c r="U576" s="232"/>
      <c r="V576" s="232" t="s">
        <v>225</v>
      </c>
      <c r="W576" s="232"/>
      <c r="X576" s="232" t="s">
        <v>225</v>
      </c>
      <c r="Y576" s="232"/>
      <c r="Z576" s="232" t="s">
        <v>225</v>
      </c>
      <c r="AA576" s="232"/>
      <c r="AB576" s="232" t="s">
        <v>225</v>
      </c>
      <c r="AC576" s="232"/>
      <c r="AD576" s="232" t="s">
        <v>225</v>
      </c>
      <c r="AE576" s="232"/>
      <c r="AF576" s="232" t="s">
        <v>225</v>
      </c>
      <c r="AG576" s="232"/>
      <c r="AH576" s="232" t="s">
        <v>225</v>
      </c>
      <c r="AI576" s="232"/>
      <c r="AJ576" s="232"/>
      <c r="AK576" s="232"/>
      <c r="AL576" s="232" t="s">
        <v>225</v>
      </c>
      <c r="AM576" s="232"/>
      <c r="AN576" s="232" t="s">
        <v>225</v>
      </c>
      <c r="AO576" s="232"/>
      <c r="AP576" s="232" t="s">
        <v>225</v>
      </c>
      <c r="AQ576" s="232"/>
      <c r="AR576" s="232" t="s">
        <v>225</v>
      </c>
      <c r="AS576" s="232"/>
      <c r="AT576" s="232"/>
      <c r="AU576" s="232"/>
      <c r="AV576" s="232"/>
      <c r="AW576" s="248" t="s">
        <v>1036</v>
      </c>
    </row>
    <row r="577" spans="1:49" s="9" customFormat="1" x14ac:dyDescent="0.25">
      <c r="A577" s="233" t="s">
        <v>1014</v>
      </c>
      <c r="B577" s="9">
        <v>6</v>
      </c>
      <c r="C577" s="9">
        <v>23</v>
      </c>
      <c r="D577" s="9">
        <v>19</v>
      </c>
      <c r="E577" s="9">
        <f t="shared" si="59"/>
        <v>1</v>
      </c>
      <c r="F577" s="9">
        <f t="shared" si="58"/>
        <v>16</v>
      </c>
      <c r="G577" s="263"/>
      <c r="H577" s="246"/>
      <c r="I577" s="246"/>
      <c r="J577" s="246"/>
      <c r="K577" s="246"/>
      <c r="L577" s="232" t="s">
        <v>225</v>
      </c>
      <c r="M577" s="232"/>
      <c r="N577" s="232" t="s">
        <v>225</v>
      </c>
      <c r="O577" s="232"/>
      <c r="P577" s="232" t="s">
        <v>225</v>
      </c>
      <c r="Q577" s="232"/>
      <c r="R577" s="232" t="s">
        <v>225</v>
      </c>
      <c r="S577" s="232"/>
      <c r="T577" s="232" t="s">
        <v>225</v>
      </c>
      <c r="U577" s="232"/>
      <c r="V577" s="232" t="s">
        <v>225</v>
      </c>
      <c r="W577" s="232"/>
      <c r="X577" s="232" t="s">
        <v>225</v>
      </c>
      <c r="Y577" s="232"/>
      <c r="Z577" s="232" t="s">
        <v>225</v>
      </c>
      <c r="AA577" s="232"/>
      <c r="AB577" s="232" t="s">
        <v>225</v>
      </c>
      <c r="AC577" s="232"/>
      <c r="AD577" s="232" t="s">
        <v>225</v>
      </c>
      <c r="AE577" s="232"/>
      <c r="AF577" s="232" t="s">
        <v>225</v>
      </c>
      <c r="AG577" s="232"/>
      <c r="AH577" s="232" t="s">
        <v>225</v>
      </c>
      <c r="AI577" s="232"/>
      <c r="AJ577" s="232" t="s">
        <v>225</v>
      </c>
      <c r="AK577" s="232"/>
      <c r="AL577" s="232"/>
      <c r="AM577" s="232"/>
      <c r="AN577" s="232" t="s">
        <v>225</v>
      </c>
      <c r="AO577" s="232"/>
      <c r="AP577" s="232" t="s">
        <v>225</v>
      </c>
      <c r="AQ577" s="232"/>
      <c r="AR577" s="232" t="s">
        <v>225</v>
      </c>
      <c r="AS577" s="232"/>
      <c r="AT577" s="232"/>
      <c r="AU577" s="232"/>
      <c r="AV577" s="232"/>
      <c r="AW577" s="248" t="s">
        <v>1036</v>
      </c>
    </row>
    <row r="578" spans="1:49" s="9" customFormat="1" x14ac:dyDescent="0.25">
      <c r="A578" s="233" t="s">
        <v>1015</v>
      </c>
      <c r="B578" s="9">
        <v>6</v>
      </c>
      <c r="C578" s="9">
        <v>23</v>
      </c>
      <c r="D578" s="9">
        <v>20</v>
      </c>
      <c r="E578" s="9">
        <f t="shared" si="59"/>
        <v>1</v>
      </c>
      <c r="F578" s="9">
        <f t="shared" si="58"/>
        <v>16</v>
      </c>
      <c r="G578" s="263"/>
      <c r="H578" s="246"/>
      <c r="I578" s="246"/>
      <c r="J578" s="246"/>
      <c r="K578" s="246"/>
      <c r="L578" s="232" t="s">
        <v>225</v>
      </c>
      <c r="M578" s="232"/>
      <c r="N578" s="232" t="s">
        <v>225</v>
      </c>
      <c r="O578" s="232"/>
      <c r="P578" s="232" t="s">
        <v>225</v>
      </c>
      <c r="Q578" s="232"/>
      <c r="R578" s="232" t="s">
        <v>225</v>
      </c>
      <c r="S578" s="232"/>
      <c r="T578" s="232" t="s">
        <v>225</v>
      </c>
      <c r="U578" s="232"/>
      <c r="V578" s="232" t="s">
        <v>225</v>
      </c>
      <c r="W578" s="232"/>
      <c r="X578" s="232" t="s">
        <v>225</v>
      </c>
      <c r="Y578" s="232"/>
      <c r="Z578" s="232" t="s">
        <v>225</v>
      </c>
      <c r="AA578" s="232"/>
      <c r="AB578" s="232" t="s">
        <v>225</v>
      </c>
      <c r="AC578" s="232"/>
      <c r="AD578" s="232" t="s">
        <v>225</v>
      </c>
      <c r="AE578" s="232"/>
      <c r="AF578" s="232" t="s">
        <v>225</v>
      </c>
      <c r="AG578" s="232"/>
      <c r="AH578" s="232" t="s">
        <v>225</v>
      </c>
      <c r="AI578" s="232"/>
      <c r="AJ578" s="232" t="s">
        <v>225</v>
      </c>
      <c r="AK578" s="232"/>
      <c r="AL578" s="232" t="s">
        <v>225</v>
      </c>
      <c r="AM578" s="232"/>
      <c r="AN578" s="232"/>
      <c r="AO578" s="232"/>
      <c r="AP578" s="232" t="s">
        <v>225</v>
      </c>
      <c r="AQ578" s="232"/>
      <c r="AR578" s="232" t="s">
        <v>225</v>
      </c>
      <c r="AS578" s="232"/>
      <c r="AT578" s="232"/>
      <c r="AU578" s="232"/>
      <c r="AV578" s="232"/>
      <c r="AW578" s="248" t="s">
        <v>1036</v>
      </c>
    </row>
    <row r="579" spans="1:49" s="9" customFormat="1" x14ac:dyDescent="0.25">
      <c r="A579" s="233" t="s">
        <v>1016</v>
      </c>
      <c r="B579" s="9">
        <v>6</v>
      </c>
      <c r="C579" s="9">
        <v>23</v>
      </c>
      <c r="D579" s="9">
        <v>21</v>
      </c>
      <c r="E579" s="9">
        <f t="shared" si="59"/>
        <v>1</v>
      </c>
      <c r="F579" s="9">
        <f t="shared" si="58"/>
        <v>16</v>
      </c>
      <c r="G579" s="263"/>
      <c r="H579" s="246"/>
      <c r="I579" s="246"/>
      <c r="J579" s="246"/>
      <c r="K579" s="246"/>
      <c r="L579" s="232" t="s">
        <v>225</v>
      </c>
      <c r="M579" s="232"/>
      <c r="N579" s="232" t="s">
        <v>225</v>
      </c>
      <c r="O579" s="232"/>
      <c r="P579" s="232" t="s">
        <v>225</v>
      </c>
      <c r="Q579" s="232"/>
      <c r="R579" s="232" t="s">
        <v>225</v>
      </c>
      <c r="S579" s="232"/>
      <c r="T579" s="232" t="s">
        <v>225</v>
      </c>
      <c r="U579" s="232"/>
      <c r="V579" s="232" t="s">
        <v>225</v>
      </c>
      <c r="W579" s="232"/>
      <c r="X579" s="232" t="s">
        <v>225</v>
      </c>
      <c r="Y579" s="232"/>
      <c r="Z579" s="232" t="s">
        <v>225</v>
      </c>
      <c r="AA579" s="232"/>
      <c r="AB579" s="232" t="s">
        <v>225</v>
      </c>
      <c r="AC579" s="232"/>
      <c r="AD579" s="232" t="s">
        <v>225</v>
      </c>
      <c r="AE579" s="232"/>
      <c r="AF579" s="232" t="s">
        <v>225</v>
      </c>
      <c r="AG579" s="232"/>
      <c r="AH579" s="232" t="s">
        <v>225</v>
      </c>
      <c r="AI579" s="232"/>
      <c r="AJ579" s="232" t="s">
        <v>225</v>
      </c>
      <c r="AK579" s="232"/>
      <c r="AL579" s="232" t="s">
        <v>225</v>
      </c>
      <c r="AM579" s="232"/>
      <c r="AN579" s="232" t="s">
        <v>225</v>
      </c>
      <c r="AO579" s="232"/>
      <c r="AP579" s="232"/>
      <c r="AQ579" s="232"/>
      <c r="AR579" s="232" t="s">
        <v>225</v>
      </c>
      <c r="AS579" s="232"/>
      <c r="AT579" s="232"/>
      <c r="AU579" s="232"/>
      <c r="AV579" s="232"/>
      <c r="AW579" s="248" t="s">
        <v>1036</v>
      </c>
    </row>
    <row r="580" spans="1:49" s="9" customFormat="1" x14ac:dyDescent="0.25">
      <c r="A580" s="233" t="s">
        <v>1017</v>
      </c>
      <c r="B580" s="9">
        <v>6</v>
      </c>
      <c r="C580" s="9">
        <v>23</v>
      </c>
      <c r="D580" s="9">
        <v>22</v>
      </c>
      <c r="E580" s="9">
        <f t="shared" si="59"/>
        <v>1</v>
      </c>
      <c r="F580" s="9">
        <f t="shared" si="58"/>
        <v>16</v>
      </c>
      <c r="G580" s="263"/>
      <c r="H580" s="246"/>
      <c r="I580" s="246"/>
      <c r="J580" s="246"/>
      <c r="K580" s="246"/>
      <c r="L580" s="232" t="s">
        <v>225</v>
      </c>
      <c r="M580" s="232"/>
      <c r="N580" s="232" t="s">
        <v>225</v>
      </c>
      <c r="O580" s="232"/>
      <c r="P580" s="232" t="s">
        <v>225</v>
      </c>
      <c r="Q580" s="232"/>
      <c r="R580" s="232" t="s">
        <v>225</v>
      </c>
      <c r="S580" s="232"/>
      <c r="T580" s="232" t="s">
        <v>225</v>
      </c>
      <c r="U580" s="232"/>
      <c r="V580" s="232" t="s">
        <v>225</v>
      </c>
      <c r="W580" s="232"/>
      <c r="X580" s="232" t="s">
        <v>225</v>
      </c>
      <c r="Y580" s="232"/>
      <c r="Z580" s="232" t="s">
        <v>225</v>
      </c>
      <c r="AA580" s="232"/>
      <c r="AB580" s="232" t="s">
        <v>225</v>
      </c>
      <c r="AC580" s="232"/>
      <c r="AD580" s="232" t="s">
        <v>225</v>
      </c>
      <c r="AE580" s="232"/>
      <c r="AF580" s="232" t="s">
        <v>225</v>
      </c>
      <c r="AG580" s="232"/>
      <c r="AH580" s="232" t="s">
        <v>225</v>
      </c>
      <c r="AI580" s="232"/>
      <c r="AJ580" s="232" t="s">
        <v>225</v>
      </c>
      <c r="AK580" s="232"/>
      <c r="AL580" s="232" t="s">
        <v>225</v>
      </c>
      <c r="AM580" s="232"/>
      <c r="AN580" s="232" t="s">
        <v>225</v>
      </c>
      <c r="AO580" s="232"/>
      <c r="AP580" s="232" t="s">
        <v>225</v>
      </c>
      <c r="AQ580" s="232"/>
      <c r="AR580" s="232"/>
      <c r="AS580" s="232"/>
      <c r="AT580" s="232"/>
      <c r="AU580" s="232"/>
      <c r="AV580" s="232"/>
      <c r="AW580" s="248" t="s">
        <v>1036</v>
      </c>
    </row>
    <row r="581" spans="1:49" x14ac:dyDescent="0.25">
      <c r="A581" s="233" t="s">
        <v>383</v>
      </c>
      <c r="B581">
        <v>6</v>
      </c>
      <c r="C581" s="9">
        <v>24</v>
      </c>
      <c r="E581" s="9">
        <f t="shared" si="59"/>
        <v>1</v>
      </c>
      <c r="F581" s="9">
        <f t="shared" si="12"/>
        <v>17</v>
      </c>
      <c r="H581" s="246"/>
      <c r="I581" s="246"/>
      <c r="J581" s="246"/>
      <c r="K581" s="246"/>
      <c r="L581" s="232" t="s">
        <v>225</v>
      </c>
      <c r="N581" s="232" t="s">
        <v>225</v>
      </c>
      <c r="P581" s="232" t="s">
        <v>225</v>
      </c>
      <c r="R581" s="232" t="s">
        <v>225</v>
      </c>
      <c r="T581" s="232" t="s">
        <v>225</v>
      </c>
      <c r="V581" s="232" t="s">
        <v>225</v>
      </c>
      <c r="X581" s="232" t="s">
        <v>225</v>
      </c>
      <c r="Z581" s="232" t="s">
        <v>225</v>
      </c>
      <c r="AB581" s="232" t="s">
        <v>225</v>
      </c>
      <c r="AD581" s="232" t="s">
        <v>225</v>
      </c>
      <c r="AF581" s="232" t="s">
        <v>225</v>
      </c>
      <c r="AH581" s="232" t="s">
        <v>225</v>
      </c>
      <c r="AJ581" s="232" t="s">
        <v>225</v>
      </c>
      <c r="AL581" s="232" t="s">
        <v>225</v>
      </c>
      <c r="AN581" s="232" t="s">
        <v>225</v>
      </c>
      <c r="AP581" s="232" t="s">
        <v>225</v>
      </c>
      <c r="AR581" s="232" t="s">
        <v>225</v>
      </c>
      <c r="AT581" s="232" t="s">
        <v>225</v>
      </c>
      <c r="AW581" s="248" t="s">
        <v>1036</v>
      </c>
    </row>
    <row r="582" spans="1:49" s="9" customFormat="1" x14ac:dyDescent="0.25">
      <c r="A582" s="233" t="s">
        <v>1018</v>
      </c>
      <c r="B582" s="9">
        <v>6</v>
      </c>
      <c r="C582" s="9">
        <v>24</v>
      </c>
      <c r="D582" s="9">
        <v>7</v>
      </c>
      <c r="E582" s="9">
        <f t="shared" si="59"/>
        <v>1</v>
      </c>
      <c r="F582" s="9">
        <f t="shared" si="12"/>
        <v>17</v>
      </c>
      <c r="G582" s="263"/>
      <c r="H582" s="246"/>
      <c r="I582" s="246"/>
      <c r="J582" s="246"/>
      <c r="K582" s="246"/>
      <c r="L582" s="232" t="s">
        <v>225</v>
      </c>
      <c r="M582" s="232"/>
      <c r="N582" s="232"/>
      <c r="O582" s="232"/>
      <c r="P582" s="232" t="s">
        <v>225</v>
      </c>
      <c r="Q582" s="232"/>
      <c r="R582" s="232" t="s">
        <v>225</v>
      </c>
      <c r="S582" s="232"/>
      <c r="T582" s="232" t="s">
        <v>225</v>
      </c>
      <c r="U582" s="232"/>
      <c r="V582" s="232" t="s">
        <v>225</v>
      </c>
      <c r="W582" s="232"/>
      <c r="X582" s="232" t="s">
        <v>225</v>
      </c>
      <c r="Y582" s="232"/>
      <c r="Z582" s="232" t="s">
        <v>225</v>
      </c>
      <c r="AA582" s="232"/>
      <c r="AB582" s="232" t="s">
        <v>225</v>
      </c>
      <c r="AC582" s="232"/>
      <c r="AD582" s="232" t="s">
        <v>225</v>
      </c>
      <c r="AE582" s="232"/>
      <c r="AF582" s="232" t="s">
        <v>225</v>
      </c>
      <c r="AG582" s="232"/>
      <c r="AH582" s="232" t="s">
        <v>225</v>
      </c>
      <c r="AI582" s="232"/>
      <c r="AJ582" s="232" t="s">
        <v>225</v>
      </c>
      <c r="AK582" s="232"/>
      <c r="AL582" s="232" t="s">
        <v>225</v>
      </c>
      <c r="AM582" s="232"/>
      <c r="AN582" s="232" t="s">
        <v>225</v>
      </c>
      <c r="AO582" s="232"/>
      <c r="AP582" s="232" t="s">
        <v>225</v>
      </c>
      <c r="AQ582" s="232"/>
      <c r="AR582" s="232" t="s">
        <v>225</v>
      </c>
      <c r="AS582" s="232"/>
      <c r="AT582" s="232" t="s">
        <v>225</v>
      </c>
      <c r="AU582" s="232"/>
      <c r="AV582" s="232"/>
      <c r="AW582" s="248" t="s">
        <v>1036</v>
      </c>
    </row>
    <row r="583" spans="1:49" s="9" customFormat="1" x14ac:dyDescent="0.25">
      <c r="A583" s="233" t="s">
        <v>1019</v>
      </c>
      <c r="B583" s="9">
        <v>6</v>
      </c>
      <c r="C583" s="9">
        <v>24</v>
      </c>
      <c r="D583" s="9">
        <v>8</v>
      </c>
      <c r="E583" s="9">
        <f t="shared" si="59"/>
        <v>1</v>
      </c>
      <c r="F583" s="9">
        <f t="shared" si="12"/>
        <v>17</v>
      </c>
      <c r="G583" s="263"/>
      <c r="H583" s="246"/>
      <c r="I583" s="246"/>
      <c r="J583" s="246"/>
      <c r="K583" s="246"/>
      <c r="L583" s="232" t="s">
        <v>225</v>
      </c>
      <c r="M583" s="232"/>
      <c r="N583" s="232" t="s">
        <v>225</v>
      </c>
      <c r="O583" s="232"/>
      <c r="P583" s="232"/>
      <c r="Q583" s="232"/>
      <c r="R583" s="232" t="s">
        <v>225</v>
      </c>
      <c r="S583" s="232"/>
      <c r="T583" s="232" t="s">
        <v>225</v>
      </c>
      <c r="U583" s="232"/>
      <c r="V583" s="232" t="s">
        <v>225</v>
      </c>
      <c r="W583" s="232"/>
      <c r="X583" s="232" t="s">
        <v>225</v>
      </c>
      <c r="Y583" s="232"/>
      <c r="Z583" s="232" t="s">
        <v>225</v>
      </c>
      <c r="AA583" s="232"/>
      <c r="AB583" s="232" t="s">
        <v>225</v>
      </c>
      <c r="AC583" s="232"/>
      <c r="AD583" s="232" t="s">
        <v>225</v>
      </c>
      <c r="AE583" s="232"/>
      <c r="AF583" s="232" t="s">
        <v>225</v>
      </c>
      <c r="AG583" s="232"/>
      <c r="AH583" s="232" t="s">
        <v>225</v>
      </c>
      <c r="AI583" s="232"/>
      <c r="AJ583" s="232" t="s">
        <v>225</v>
      </c>
      <c r="AK583" s="232"/>
      <c r="AL583" s="232" t="s">
        <v>225</v>
      </c>
      <c r="AM583" s="232"/>
      <c r="AN583" s="232" t="s">
        <v>225</v>
      </c>
      <c r="AO583" s="232"/>
      <c r="AP583" s="232" t="s">
        <v>225</v>
      </c>
      <c r="AQ583" s="232"/>
      <c r="AR583" s="232" t="s">
        <v>225</v>
      </c>
      <c r="AS583" s="232"/>
      <c r="AT583" s="232" t="s">
        <v>225</v>
      </c>
      <c r="AU583" s="232"/>
      <c r="AV583" s="232"/>
      <c r="AW583" s="248" t="s">
        <v>1036</v>
      </c>
    </row>
    <row r="584" spans="1:49" s="9" customFormat="1" x14ac:dyDescent="0.25">
      <c r="A584" s="233" t="s">
        <v>1020</v>
      </c>
      <c r="B584" s="9">
        <v>6</v>
      </c>
      <c r="C584" s="9">
        <v>24</v>
      </c>
      <c r="D584" s="9">
        <v>9</v>
      </c>
      <c r="E584" s="9">
        <f t="shared" si="59"/>
        <v>1</v>
      </c>
      <c r="F584" s="9">
        <f t="shared" ref="F584:F598" si="60">C584-B584-E584</f>
        <v>17</v>
      </c>
      <c r="G584" s="263"/>
      <c r="H584" s="246"/>
      <c r="I584" s="246"/>
      <c r="J584" s="246"/>
      <c r="K584" s="246"/>
      <c r="L584" s="232" t="s">
        <v>225</v>
      </c>
      <c r="M584" s="232"/>
      <c r="N584" s="232" t="s">
        <v>225</v>
      </c>
      <c r="O584" s="232"/>
      <c r="P584" s="232" t="s">
        <v>225</v>
      </c>
      <c r="Q584" s="232"/>
      <c r="R584" s="232"/>
      <c r="S584" s="232"/>
      <c r="T584" s="232" t="s">
        <v>225</v>
      </c>
      <c r="U584" s="232"/>
      <c r="V584" s="232" t="s">
        <v>225</v>
      </c>
      <c r="W584" s="232"/>
      <c r="X584" s="232" t="s">
        <v>225</v>
      </c>
      <c r="Y584" s="232"/>
      <c r="Z584" s="232" t="s">
        <v>225</v>
      </c>
      <c r="AA584" s="232"/>
      <c r="AB584" s="232" t="s">
        <v>225</v>
      </c>
      <c r="AC584" s="232"/>
      <c r="AD584" s="232" t="s">
        <v>225</v>
      </c>
      <c r="AE584" s="232"/>
      <c r="AF584" s="232" t="s">
        <v>225</v>
      </c>
      <c r="AG584" s="232"/>
      <c r="AH584" s="232" t="s">
        <v>225</v>
      </c>
      <c r="AI584" s="232"/>
      <c r="AJ584" s="232" t="s">
        <v>225</v>
      </c>
      <c r="AK584" s="232"/>
      <c r="AL584" s="232" t="s">
        <v>225</v>
      </c>
      <c r="AM584" s="232"/>
      <c r="AN584" s="232" t="s">
        <v>225</v>
      </c>
      <c r="AO584" s="232"/>
      <c r="AP584" s="232" t="s">
        <v>225</v>
      </c>
      <c r="AQ584" s="232"/>
      <c r="AR584" s="232" t="s">
        <v>225</v>
      </c>
      <c r="AS584" s="232"/>
      <c r="AT584" s="232" t="s">
        <v>225</v>
      </c>
      <c r="AU584" s="232"/>
      <c r="AV584" s="232"/>
      <c r="AW584" s="248" t="s">
        <v>1036</v>
      </c>
    </row>
    <row r="585" spans="1:49" s="9" customFormat="1" x14ac:dyDescent="0.25">
      <c r="A585" s="233" t="s">
        <v>1021</v>
      </c>
      <c r="B585" s="9">
        <v>6</v>
      </c>
      <c r="C585" s="9">
        <v>24</v>
      </c>
      <c r="D585" s="9">
        <v>10</v>
      </c>
      <c r="E585" s="9">
        <f t="shared" si="59"/>
        <v>1</v>
      </c>
      <c r="F585" s="9">
        <f t="shared" si="60"/>
        <v>17</v>
      </c>
      <c r="G585" s="263"/>
      <c r="H585" s="246"/>
      <c r="I585" s="246"/>
      <c r="J585" s="246"/>
      <c r="K585" s="246"/>
      <c r="L585" s="232" t="s">
        <v>225</v>
      </c>
      <c r="M585" s="232"/>
      <c r="N585" s="232" t="s">
        <v>225</v>
      </c>
      <c r="O585" s="232"/>
      <c r="P585" s="232" t="s">
        <v>225</v>
      </c>
      <c r="Q585" s="232"/>
      <c r="R585" s="232" t="s">
        <v>225</v>
      </c>
      <c r="S585" s="232"/>
      <c r="T585" s="232"/>
      <c r="U585" s="232"/>
      <c r="V585" s="232" t="s">
        <v>225</v>
      </c>
      <c r="W585" s="232"/>
      <c r="X585" s="232" t="s">
        <v>225</v>
      </c>
      <c r="Y585" s="232"/>
      <c r="Z585" s="232" t="s">
        <v>225</v>
      </c>
      <c r="AA585" s="232"/>
      <c r="AB585" s="232" t="s">
        <v>225</v>
      </c>
      <c r="AC585" s="232"/>
      <c r="AD585" s="232" t="s">
        <v>225</v>
      </c>
      <c r="AE585" s="232"/>
      <c r="AF585" s="232" t="s">
        <v>225</v>
      </c>
      <c r="AG585" s="232"/>
      <c r="AH585" s="232" t="s">
        <v>225</v>
      </c>
      <c r="AI585" s="232"/>
      <c r="AJ585" s="232" t="s">
        <v>225</v>
      </c>
      <c r="AK585" s="232"/>
      <c r="AL585" s="232" t="s">
        <v>225</v>
      </c>
      <c r="AM585" s="232"/>
      <c r="AN585" s="232" t="s">
        <v>225</v>
      </c>
      <c r="AO585" s="232"/>
      <c r="AP585" s="232" t="s">
        <v>225</v>
      </c>
      <c r="AQ585" s="232"/>
      <c r="AR585" s="232" t="s">
        <v>225</v>
      </c>
      <c r="AS585" s="232"/>
      <c r="AT585" s="232" t="s">
        <v>225</v>
      </c>
      <c r="AU585" s="232"/>
      <c r="AV585" s="232"/>
      <c r="AW585" s="248" t="s">
        <v>1036</v>
      </c>
    </row>
    <row r="586" spans="1:49" s="9" customFormat="1" x14ac:dyDescent="0.25">
      <c r="A586" s="233" t="s">
        <v>1022</v>
      </c>
      <c r="B586" s="9">
        <v>6</v>
      </c>
      <c r="C586" s="9">
        <v>24</v>
      </c>
      <c r="D586" s="9">
        <v>11</v>
      </c>
      <c r="E586" s="9">
        <f t="shared" si="59"/>
        <v>1</v>
      </c>
      <c r="F586" s="9">
        <f t="shared" si="60"/>
        <v>17</v>
      </c>
      <c r="G586" s="263"/>
      <c r="H586" s="246"/>
      <c r="I586" s="246"/>
      <c r="J586" s="246"/>
      <c r="K586" s="246"/>
      <c r="L586" s="232" t="s">
        <v>225</v>
      </c>
      <c r="M586" s="232"/>
      <c r="N586" s="232" t="s">
        <v>225</v>
      </c>
      <c r="O586" s="232"/>
      <c r="P586" s="232" t="s">
        <v>225</v>
      </c>
      <c r="Q586" s="232"/>
      <c r="R586" s="232" t="s">
        <v>225</v>
      </c>
      <c r="S586" s="232"/>
      <c r="T586" s="232" t="s">
        <v>225</v>
      </c>
      <c r="U586" s="232"/>
      <c r="V586" s="232"/>
      <c r="W586" s="232"/>
      <c r="X586" s="232" t="s">
        <v>225</v>
      </c>
      <c r="Y586" s="232"/>
      <c r="Z586" s="232" t="s">
        <v>225</v>
      </c>
      <c r="AA586" s="232"/>
      <c r="AB586" s="232" t="s">
        <v>225</v>
      </c>
      <c r="AC586" s="232"/>
      <c r="AD586" s="232" t="s">
        <v>225</v>
      </c>
      <c r="AE586" s="232"/>
      <c r="AF586" s="232" t="s">
        <v>225</v>
      </c>
      <c r="AG586" s="232"/>
      <c r="AH586" s="232" t="s">
        <v>225</v>
      </c>
      <c r="AI586" s="232"/>
      <c r="AJ586" s="232" t="s">
        <v>225</v>
      </c>
      <c r="AK586" s="232"/>
      <c r="AL586" s="232" t="s">
        <v>225</v>
      </c>
      <c r="AM586" s="232"/>
      <c r="AN586" s="232" t="s">
        <v>225</v>
      </c>
      <c r="AO586" s="232"/>
      <c r="AP586" s="232" t="s">
        <v>225</v>
      </c>
      <c r="AQ586" s="232"/>
      <c r="AR586" s="232" t="s">
        <v>225</v>
      </c>
      <c r="AS586" s="232"/>
      <c r="AT586" s="232" t="s">
        <v>225</v>
      </c>
      <c r="AU586" s="232"/>
      <c r="AV586" s="232"/>
      <c r="AW586" s="248" t="s">
        <v>1036</v>
      </c>
    </row>
    <row r="587" spans="1:49" s="9" customFormat="1" x14ac:dyDescent="0.25">
      <c r="A587" s="233" t="s">
        <v>1023</v>
      </c>
      <c r="B587" s="9">
        <v>6</v>
      </c>
      <c r="C587" s="9">
        <v>24</v>
      </c>
      <c r="D587" s="9">
        <v>12</v>
      </c>
      <c r="E587" s="9">
        <f t="shared" si="59"/>
        <v>1</v>
      </c>
      <c r="F587" s="9">
        <f t="shared" si="60"/>
        <v>17</v>
      </c>
      <c r="G587" s="263"/>
      <c r="H587" s="246"/>
      <c r="I587" s="246"/>
      <c r="J587" s="246"/>
      <c r="K587" s="246"/>
      <c r="L587" s="232" t="s">
        <v>225</v>
      </c>
      <c r="M587" s="232"/>
      <c r="N587" s="232" t="s">
        <v>225</v>
      </c>
      <c r="O587" s="232"/>
      <c r="P587" s="232" t="s">
        <v>225</v>
      </c>
      <c r="Q587" s="232"/>
      <c r="R587" s="232" t="s">
        <v>225</v>
      </c>
      <c r="S587" s="232"/>
      <c r="T587" s="232" t="s">
        <v>225</v>
      </c>
      <c r="U587" s="232"/>
      <c r="V587" s="232" t="s">
        <v>225</v>
      </c>
      <c r="W587" s="232"/>
      <c r="X587" s="232"/>
      <c r="Y587" s="232"/>
      <c r="Z587" s="232" t="s">
        <v>225</v>
      </c>
      <c r="AA587" s="232"/>
      <c r="AB587" s="232" t="s">
        <v>225</v>
      </c>
      <c r="AC587" s="232"/>
      <c r="AD587" s="232" t="s">
        <v>225</v>
      </c>
      <c r="AE587" s="232"/>
      <c r="AF587" s="232" t="s">
        <v>225</v>
      </c>
      <c r="AG587" s="232"/>
      <c r="AH587" s="232" t="s">
        <v>225</v>
      </c>
      <c r="AI587" s="232"/>
      <c r="AJ587" s="232" t="s">
        <v>225</v>
      </c>
      <c r="AK587" s="232"/>
      <c r="AL587" s="232" t="s">
        <v>225</v>
      </c>
      <c r="AM587" s="232"/>
      <c r="AN587" s="232" t="s">
        <v>225</v>
      </c>
      <c r="AO587" s="232"/>
      <c r="AP587" s="232" t="s">
        <v>225</v>
      </c>
      <c r="AQ587" s="232"/>
      <c r="AR587" s="232" t="s">
        <v>225</v>
      </c>
      <c r="AS587" s="232"/>
      <c r="AT587" s="232" t="s">
        <v>225</v>
      </c>
      <c r="AU587" s="232"/>
      <c r="AV587" s="232"/>
      <c r="AW587" s="248" t="s">
        <v>1036</v>
      </c>
    </row>
    <row r="588" spans="1:49" s="9" customFormat="1" x14ac:dyDescent="0.25">
      <c r="A588" s="233" t="s">
        <v>1024</v>
      </c>
      <c r="B588" s="9">
        <v>6</v>
      </c>
      <c r="C588" s="9">
        <v>24</v>
      </c>
      <c r="D588" s="9">
        <v>13</v>
      </c>
      <c r="E588" s="9">
        <f t="shared" si="59"/>
        <v>1</v>
      </c>
      <c r="F588" s="9">
        <f t="shared" si="60"/>
        <v>17</v>
      </c>
      <c r="G588" s="263"/>
      <c r="H588" s="246"/>
      <c r="I588" s="246"/>
      <c r="J588" s="246"/>
      <c r="K588" s="246"/>
      <c r="L588" s="232" t="s">
        <v>225</v>
      </c>
      <c r="M588" s="232"/>
      <c r="N588" s="232" t="s">
        <v>225</v>
      </c>
      <c r="O588" s="232"/>
      <c r="P588" s="232" t="s">
        <v>225</v>
      </c>
      <c r="Q588" s="232"/>
      <c r="R588" s="232" t="s">
        <v>225</v>
      </c>
      <c r="S588" s="232"/>
      <c r="T588" s="232" t="s">
        <v>225</v>
      </c>
      <c r="U588" s="232"/>
      <c r="V588" s="232" t="s">
        <v>225</v>
      </c>
      <c r="W588" s="232"/>
      <c r="X588" s="232" t="s">
        <v>225</v>
      </c>
      <c r="Y588" s="232"/>
      <c r="Z588" s="232"/>
      <c r="AA588" s="232"/>
      <c r="AB588" s="232" t="s">
        <v>225</v>
      </c>
      <c r="AC588" s="232"/>
      <c r="AD588" s="232" t="s">
        <v>225</v>
      </c>
      <c r="AE588" s="232"/>
      <c r="AF588" s="232" t="s">
        <v>225</v>
      </c>
      <c r="AG588" s="232"/>
      <c r="AH588" s="232" t="s">
        <v>225</v>
      </c>
      <c r="AI588" s="232"/>
      <c r="AJ588" s="232" t="s">
        <v>225</v>
      </c>
      <c r="AK588" s="232"/>
      <c r="AL588" s="232" t="s">
        <v>225</v>
      </c>
      <c r="AM588" s="232"/>
      <c r="AN588" s="232" t="s">
        <v>225</v>
      </c>
      <c r="AO588" s="232"/>
      <c r="AP588" s="232" t="s">
        <v>225</v>
      </c>
      <c r="AQ588" s="232"/>
      <c r="AR588" s="232" t="s">
        <v>225</v>
      </c>
      <c r="AS588" s="232"/>
      <c r="AT588" s="232" t="s">
        <v>225</v>
      </c>
      <c r="AU588" s="232"/>
      <c r="AV588" s="232"/>
      <c r="AW588" s="248" t="s">
        <v>1036</v>
      </c>
    </row>
    <row r="589" spans="1:49" s="9" customFormat="1" x14ac:dyDescent="0.25">
      <c r="A589" s="233" t="s">
        <v>1025</v>
      </c>
      <c r="B589" s="9">
        <v>6</v>
      </c>
      <c r="C589" s="9">
        <v>24</v>
      </c>
      <c r="D589" s="9">
        <v>14</v>
      </c>
      <c r="E589" s="9">
        <f t="shared" si="59"/>
        <v>1</v>
      </c>
      <c r="F589" s="9">
        <f t="shared" si="60"/>
        <v>17</v>
      </c>
      <c r="G589" s="263"/>
      <c r="H589" s="246"/>
      <c r="I589" s="246"/>
      <c r="J589" s="246"/>
      <c r="K589" s="246"/>
      <c r="L589" s="232" t="s">
        <v>225</v>
      </c>
      <c r="M589" s="232"/>
      <c r="N589" s="232" t="s">
        <v>225</v>
      </c>
      <c r="O589" s="232"/>
      <c r="P589" s="232" t="s">
        <v>225</v>
      </c>
      <c r="Q589" s="232"/>
      <c r="R589" s="232" t="s">
        <v>225</v>
      </c>
      <c r="S589" s="232"/>
      <c r="T589" s="232" t="s">
        <v>225</v>
      </c>
      <c r="U589" s="232"/>
      <c r="V589" s="232" t="s">
        <v>225</v>
      </c>
      <c r="W589" s="232"/>
      <c r="X589" s="232" t="s">
        <v>225</v>
      </c>
      <c r="Y589" s="232"/>
      <c r="Z589" s="232" t="s">
        <v>225</v>
      </c>
      <c r="AA589" s="232"/>
      <c r="AB589" s="232"/>
      <c r="AC589" s="232"/>
      <c r="AD589" s="232" t="s">
        <v>225</v>
      </c>
      <c r="AE589" s="232"/>
      <c r="AF589" s="232" t="s">
        <v>225</v>
      </c>
      <c r="AG589" s="232"/>
      <c r="AH589" s="232" t="s">
        <v>225</v>
      </c>
      <c r="AI589" s="232"/>
      <c r="AJ589" s="232" t="s">
        <v>225</v>
      </c>
      <c r="AK589" s="232"/>
      <c r="AL589" s="232" t="s">
        <v>225</v>
      </c>
      <c r="AM589" s="232"/>
      <c r="AN589" s="232" t="s">
        <v>225</v>
      </c>
      <c r="AO589" s="232"/>
      <c r="AP589" s="232" t="s">
        <v>225</v>
      </c>
      <c r="AQ589" s="232"/>
      <c r="AR589" s="232" t="s">
        <v>225</v>
      </c>
      <c r="AS589" s="232"/>
      <c r="AT589" s="232" t="s">
        <v>225</v>
      </c>
      <c r="AU589" s="232"/>
      <c r="AV589" s="232"/>
      <c r="AW589" s="248" t="s">
        <v>1036</v>
      </c>
    </row>
    <row r="590" spans="1:49" s="9" customFormat="1" x14ac:dyDescent="0.25">
      <c r="A590" s="233" t="s">
        <v>1026</v>
      </c>
      <c r="B590" s="9">
        <v>6</v>
      </c>
      <c r="C590" s="9">
        <v>24</v>
      </c>
      <c r="D590" s="9">
        <v>15</v>
      </c>
      <c r="E590" s="9">
        <f t="shared" si="59"/>
        <v>1</v>
      </c>
      <c r="F590" s="9">
        <f t="shared" si="60"/>
        <v>17</v>
      </c>
      <c r="G590" s="263"/>
      <c r="H590" s="246"/>
      <c r="I590" s="246"/>
      <c r="J590" s="246"/>
      <c r="K590" s="246"/>
      <c r="L590" s="232" t="s">
        <v>225</v>
      </c>
      <c r="M590" s="232"/>
      <c r="N590" s="232" t="s">
        <v>225</v>
      </c>
      <c r="O590" s="232"/>
      <c r="P590" s="232" t="s">
        <v>225</v>
      </c>
      <c r="Q590" s="232"/>
      <c r="R590" s="232" t="s">
        <v>225</v>
      </c>
      <c r="S590" s="232"/>
      <c r="T590" s="232" t="s">
        <v>225</v>
      </c>
      <c r="U590" s="232"/>
      <c r="V590" s="232" t="s">
        <v>225</v>
      </c>
      <c r="W590" s="232"/>
      <c r="X590" s="232" t="s">
        <v>225</v>
      </c>
      <c r="Y590" s="232"/>
      <c r="Z590" s="232" t="s">
        <v>225</v>
      </c>
      <c r="AA590" s="232"/>
      <c r="AB590" s="232" t="s">
        <v>225</v>
      </c>
      <c r="AC590" s="232"/>
      <c r="AD590" s="232"/>
      <c r="AE590" s="232"/>
      <c r="AF590" s="232" t="s">
        <v>225</v>
      </c>
      <c r="AG590" s="232"/>
      <c r="AH590" s="232" t="s">
        <v>225</v>
      </c>
      <c r="AI590" s="232"/>
      <c r="AJ590" s="232" t="s">
        <v>225</v>
      </c>
      <c r="AK590" s="232"/>
      <c r="AL590" s="232" t="s">
        <v>225</v>
      </c>
      <c r="AM590" s="232"/>
      <c r="AN590" s="232" t="s">
        <v>225</v>
      </c>
      <c r="AO590" s="232"/>
      <c r="AP590" s="232" t="s">
        <v>225</v>
      </c>
      <c r="AQ590" s="232"/>
      <c r="AR590" s="232" t="s">
        <v>225</v>
      </c>
      <c r="AS590" s="232"/>
      <c r="AT590" s="232" t="s">
        <v>225</v>
      </c>
      <c r="AU590" s="232"/>
      <c r="AV590" s="232"/>
      <c r="AW590" s="248" t="s">
        <v>1036</v>
      </c>
    </row>
    <row r="591" spans="1:49" s="9" customFormat="1" x14ac:dyDescent="0.25">
      <c r="A591" s="233" t="s">
        <v>1027</v>
      </c>
      <c r="B591" s="9">
        <v>6</v>
      </c>
      <c r="C591" s="9">
        <v>24</v>
      </c>
      <c r="D591" s="9">
        <v>16</v>
      </c>
      <c r="E591" s="9">
        <f t="shared" si="59"/>
        <v>1</v>
      </c>
      <c r="F591" s="9">
        <f t="shared" si="60"/>
        <v>17</v>
      </c>
      <c r="G591" s="263"/>
      <c r="H591" s="246"/>
      <c r="I591" s="246"/>
      <c r="J591" s="246"/>
      <c r="K591" s="246"/>
      <c r="L591" s="232" t="s">
        <v>225</v>
      </c>
      <c r="M591" s="232"/>
      <c r="N591" s="232" t="s">
        <v>225</v>
      </c>
      <c r="O591" s="232"/>
      <c r="P591" s="232" t="s">
        <v>225</v>
      </c>
      <c r="Q591" s="232"/>
      <c r="R591" s="232" t="s">
        <v>225</v>
      </c>
      <c r="S591" s="232"/>
      <c r="T591" s="232" t="s">
        <v>225</v>
      </c>
      <c r="U591" s="232"/>
      <c r="V591" s="232" t="s">
        <v>225</v>
      </c>
      <c r="W591" s="232"/>
      <c r="X591" s="232" t="s">
        <v>225</v>
      </c>
      <c r="Y591" s="232"/>
      <c r="Z591" s="232" t="s">
        <v>225</v>
      </c>
      <c r="AA591" s="232"/>
      <c r="AB591" s="232" t="s">
        <v>225</v>
      </c>
      <c r="AC591" s="232"/>
      <c r="AD591" s="232" t="s">
        <v>225</v>
      </c>
      <c r="AE591" s="232"/>
      <c r="AF591" s="232"/>
      <c r="AG591" s="232"/>
      <c r="AH591" s="232" t="s">
        <v>225</v>
      </c>
      <c r="AI591" s="232"/>
      <c r="AJ591" s="232" t="s">
        <v>225</v>
      </c>
      <c r="AK591" s="232"/>
      <c r="AL591" s="232" t="s">
        <v>225</v>
      </c>
      <c r="AM591" s="232"/>
      <c r="AN591" s="232" t="s">
        <v>225</v>
      </c>
      <c r="AO591" s="232"/>
      <c r="AP591" s="232" t="s">
        <v>225</v>
      </c>
      <c r="AQ591" s="232"/>
      <c r="AR591" s="232" t="s">
        <v>225</v>
      </c>
      <c r="AS591" s="232"/>
      <c r="AT591" s="232" t="s">
        <v>225</v>
      </c>
      <c r="AU591" s="232"/>
      <c r="AV591" s="232"/>
      <c r="AW591" s="248" t="s">
        <v>1036</v>
      </c>
    </row>
    <row r="592" spans="1:49" s="9" customFormat="1" x14ac:dyDescent="0.25">
      <c r="A592" s="233" t="s">
        <v>1028</v>
      </c>
      <c r="B592" s="9">
        <v>6</v>
      </c>
      <c r="C592" s="9">
        <v>24</v>
      </c>
      <c r="D592" s="9">
        <v>17</v>
      </c>
      <c r="E592" s="9">
        <f t="shared" si="59"/>
        <v>1</v>
      </c>
      <c r="F592" s="9">
        <f t="shared" si="60"/>
        <v>17</v>
      </c>
      <c r="G592" s="263"/>
      <c r="H592" s="246"/>
      <c r="I592" s="246"/>
      <c r="J592" s="246"/>
      <c r="K592" s="246"/>
      <c r="L592" s="232" t="s">
        <v>225</v>
      </c>
      <c r="M592" s="232"/>
      <c r="N592" s="232" t="s">
        <v>225</v>
      </c>
      <c r="O592" s="232"/>
      <c r="P592" s="232" t="s">
        <v>225</v>
      </c>
      <c r="Q592" s="232"/>
      <c r="R592" s="232" t="s">
        <v>225</v>
      </c>
      <c r="S592" s="232"/>
      <c r="T592" s="232" t="s">
        <v>225</v>
      </c>
      <c r="U592" s="232"/>
      <c r="V592" s="232" t="s">
        <v>225</v>
      </c>
      <c r="W592" s="232"/>
      <c r="X592" s="232" t="s">
        <v>225</v>
      </c>
      <c r="Y592" s="232"/>
      <c r="Z592" s="232" t="s">
        <v>225</v>
      </c>
      <c r="AA592" s="232"/>
      <c r="AB592" s="232" t="s">
        <v>225</v>
      </c>
      <c r="AC592" s="232"/>
      <c r="AD592" s="232" t="s">
        <v>225</v>
      </c>
      <c r="AE592" s="232"/>
      <c r="AF592" s="232" t="s">
        <v>225</v>
      </c>
      <c r="AG592" s="232"/>
      <c r="AH592" s="232"/>
      <c r="AI592" s="232"/>
      <c r="AJ592" s="232" t="s">
        <v>225</v>
      </c>
      <c r="AK592" s="232"/>
      <c r="AL592" s="232" t="s">
        <v>225</v>
      </c>
      <c r="AM592" s="232"/>
      <c r="AN592" s="232" t="s">
        <v>225</v>
      </c>
      <c r="AO592" s="232"/>
      <c r="AP592" s="232" t="s">
        <v>225</v>
      </c>
      <c r="AQ592" s="232"/>
      <c r="AR592" s="232" t="s">
        <v>225</v>
      </c>
      <c r="AS592" s="232"/>
      <c r="AT592" s="232" t="s">
        <v>225</v>
      </c>
      <c r="AU592" s="232"/>
      <c r="AV592" s="232"/>
      <c r="AW592" s="248" t="s">
        <v>1036</v>
      </c>
    </row>
    <row r="593" spans="1:49" s="9" customFormat="1" x14ac:dyDescent="0.25">
      <c r="A593" s="233" t="s">
        <v>1029</v>
      </c>
      <c r="B593" s="9">
        <v>6</v>
      </c>
      <c r="C593" s="9">
        <v>24</v>
      </c>
      <c r="D593" s="9">
        <v>18</v>
      </c>
      <c r="E593" s="9">
        <f t="shared" si="59"/>
        <v>1</v>
      </c>
      <c r="F593" s="9">
        <f t="shared" si="60"/>
        <v>17</v>
      </c>
      <c r="G593" s="263"/>
      <c r="H593" s="246"/>
      <c r="I593" s="246"/>
      <c r="J593" s="246"/>
      <c r="K593" s="246"/>
      <c r="L593" s="232" t="s">
        <v>225</v>
      </c>
      <c r="M593" s="232"/>
      <c r="N593" s="232" t="s">
        <v>225</v>
      </c>
      <c r="O593" s="232"/>
      <c r="P593" s="232" t="s">
        <v>225</v>
      </c>
      <c r="Q593" s="232"/>
      <c r="R593" s="232" t="s">
        <v>225</v>
      </c>
      <c r="S593" s="232"/>
      <c r="T593" s="232" t="s">
        <v>225</v>
      </c>
      <c r="U593" s="232"/>
      <c r="V593" s="232" t="s">
        <v>225</v>
      </c>
      <c r="W593" s="232"/>
      <c r="X593" s="232" t="s">
        <v>225</v>
      </c>
      <c r="Y593" s="232"/>
      <c r="Z593" s="232" t="s">
        <v>225</v>
      </c>
      <c r="AA593" s="232"/>
      <c r="AB593" s="232" t="s">
        <v>225</v>
      </c>
      <c r="AC593" s="232"/>
      <c r="AD593" s="232" t="s">
        <v>225</v>
      </c>
      <c r="AE593" s="232"/>
      <c r="AF593" s="232" t="s">
        <v>225</v>
      </c>
      <c r="AG593" s="232"/>
      <c r="AH593" s="232" t="s">
        <v>225</v>
      </c>
      <c r="AI593" s="232"/>
      <c r="AJ593" s="232"/>
      <c r="AK593" s="232"/>
      <c r="AL593" s="232" t="s">
        <v>225</v>
      </c>
      <c r="AM593" s="232"/>
      <c r="AN593" s="232" t="s">
        <v>225</v>
      </c>
      <c r="AO593" s="232"/>
      <c r="AP593" s="232" t="s">
        <v>225</v>
      </c>
      <c r="AQ593" s="232"/>
      <c r="AR593" s="232" t="s">
        <v>225</v>
      </c>
      <c r="AS593" s="232"/>
      <c r="AT593" s="232" t="s">
        <v>225</v>
      </c>
      <c r="AU593" s="232"/>
      <c r="AV593" s="232"/>
      <c r="AW593" s="248" t="s">
        <v>1036</v>
      </c>
    </row>
    <row r="594" spans="1:49" s="9" customFormat="1" x14ac:dyDescent="0.25">
      <c r="A594" s="233" t="s">
        <v>1030</v>
      </c>
      <c r="B594" s="9">
        <v>6</v>
      </c>
      <c r="C594" s="9">
        <v>24</v>
      </c>
      <c r="D594" s="9">
        <v>19</v>
      </c>
      <c r="E594" s="9">
        <f t="shared" si="59"/>
        <v>1</v>
      </c>
      <c r="F594" s="9">
        <f t="shared" si="60"/>
        <v>17</v>
      </c>
      <c r="G594" s="263"/>
      <c r="H594" s="246"/>
      <c r="I594" s="246"/>
      <c r="J594" s="246"/>
      <c r="K594" s="246"/>
      <c r="L594" s="232" t="s">
        <v>225</v>
      </c>
      <c r="M594" s="232"/>
      <c r="N594" s="232" t="s">
        <v>225</v>
      </c>
      <c r="O594" s="232"/>
      <c r="P594" s="232" t="s">
        <v>225</v>
      </c>
      <c r="Q594" s="232"/>
      <c r="R594" s="232" t="s">
        <v>225</v>
      </c>
      <c r="S594" s="232"/>
      <c r="T594" s="232" t="s">
        <v>225</v>
      </c>
      <c r="U594" s="232"/>
      <c r="V594" s="232" t="s">
        <v>225</v>
      </c>
      <c r="W594" s="232"/>
      <c r="X594" s="232" t="s">
        <v>225</v>
      </c>
      <c r="Y594" s="232"/>
      <c r="Z594" s="232" t="s">
        <v>225</v>
      </c>
      <c r="AA594" s="232"/>
      <c r="AB594" s="232" t="s">
        <v>225</v>
      </c>
      <c r="AC594" s="232"/>
      <c r="AD594" s="232" t="s">
        <v>225</v>
      </c>
      <c r="AE594" s="232"/>
      <c r="AF594" s="232" t="s">
        <v>225</v>
      </c>
      <c r="AG594" s="232"/>
      <c r="AH594" s="232" t="s">
        <v>225</v>
      </c>
      <c r="AI594" s="232"/>
      <c r="AJ594" s="232" t="s">
        <v>225</v>
      </c>
      <c r="AK594" s="232"/>
      <c r="AL594" s="232"/>
      <c r="AM594" s="232"/>
      <c r="AN594" s="232" t="s">
        <v>225</v>
      </c>
      <c r="AO594" s="232"/>
      <c r="AP594" s="232" t="s">
        <v>225</v>
      </c>
      <c r="AQ594" s="232"/>
      <c r="AR594" s="232" t="s">
        <v>225</v>
      </c>
      <c r="AS594" s="232"/>
      <c r="AT594" s="232" t="s">
        <v>225</v>
      </c>
      <c r="AU594" s="232"/>
      <c r="AV594" s="232"/>
      <c r="AW594" s="248" t="s">
        <v>1036</v>
      </c>
    </row>
    <row r="595" spans="1:49" s="9" customFormat="1" x14ac:dyDescent="0.25">
      <c r="A595" s="233" t="s">
        <v>1031</v>
      </c>
      <c r="B595" s="9">
        <v>6</v>
      </c>
      <c r="C595" s="9">
        <v>24</v>
      </c>
      <c r="D595" s="9">
        <v>20</v>
      </c>
      <c r="E595" s="9">
        <f t="shared" si="59"/>
        <v>1</v>
      </c>
      <c r="F595" s="9">
        <f t="shared" si="60"/>
        <v>17</v>
      </c>
      <c r="G595" s="263"/>
      <c r="H595" s="246"/>
      <c r="I595" s="246"/>
      <c r="J595" s="246"/>
      <c r="K595" s="246"/>
      <c r="L595" s="232" t="s">
        <v>225</v>
      </c>
      <c r="M595" s="232"/>
      <c r="N595" s="232" t="s">
        <v>225</v>
      </c>
      <c r="O595" s="232"/>
      <c r="P595" s="232" t="s">
        <v>225</v>
      </c>
      <c r="Q595" s="232"/>
      <c r="R595" s="232" t="s">
        <v>225</v>
      </c>
      <c r="S595" s="232"/>
      <c r="T595" s="232" t="s">
        <v>225</v>
      </c>
      <c r="U595" s="232"/>
      <c r="V595" s="232" t="s">
        <v>225</v>
      </c>
      <c r="W595" s="232"/>
      <c r="X595" s="232" t="s">
        <v>225</v>
      </c>
      <c r="Y595" s="232"/>
      <c r="Z595" s="232" t="s">
        <v>225</v>
      </c>
      <c r="AA595" s="232"/>
      <c r="AB595" s="232" t="s">
        <v>225</v>
      </c>
      <c r="AC595" s="232"/>
      <c r="AD595" s="232" t="s">
        <v>225</v>
      </c>
      <c r="AE595" s="232"/>
      <c r="AF595" s="232" t="s">
        <v>225</v>
      </c>
      <c r="AG595" s="232"/>
      <c r="AH595" s="232" t="s">
        <v>225</v>
      </c>
      <c r="AI595" s="232"/>
      <c r="AJ595" s="232" t="s">
        <v>225</v>
      </c>
      <c r="AK595" s="232"/>
      <c r="AL595" s="232" t="s">
        <v>225</v>
      </c>
      <c r="AM595" s="232"/>
      <c r="AN595" s="232"/>
      <c r="AO595" s="232"/>
      <c r="AP595" s="232" t="s">
        <v>225</v>
      </c>
      <c r="AQ595" s="232"/>
      <c r="AR595" s="232" t="s">
        <v>225</v>
      </c>
      <c r="AS595" s="232"/>
      <c r="AT595" s="232" t="s">
        <v>225</v>
      </c>
      <c r="AU595" s="232"/>
      <c r="AV595" s="232"/>
      <c r="AW595" s="248" t="s">
        <v>1036</v>
      </c>
    </row>
    <row r="596" spans="1:49" s="9" customFormat="1" x14ac:dyDescent="0.25">
      <c r="A596" s="233" t="s">
        <v>1032</v>
      </c>
      <c r="B596" s="9">
        <v>6</v>
      </c>
      <c r="C596" s="9">
        <v>24</v>
      </c>
      <c r="D596" s="9">
        <v>21</v>
      </c>
      <c r="E596" s="9">
        <f t="shared" si="59"/>
        <v>1</v>
      </c>
      <c r="F596" s="9">
        <f t="shared" si="60"/>
        <v>17</v>
      </c>
      <c r="G596" s="263"/>
      <c r="H596" s="246"/>
      <c r="I596" s="246"/>
      <c r="J596" s="246"/>
      <c r="K596" s="246"/>
      <c r="L596" s="232" t="s">
        <v>225</v>
      </c>
      <c r="M596" s="232"/>
      <c r="N596" s="232" t="s">
        <v>225</v>
      </c>
      <c r="O596" s="232"/>
      <c r="P596" s="232" t="s">
        <v>225</v>
      </c>
      <c r="Q596" s="232"/>
      <c r="R596" s="232" t="s">
        <v>225</v>
      </c>
      <c r="S596" s="232"/>
      <c r="T596" s="232" t="s">
        <v>225</v>
      </c>
      <c r="U596" s="232"/>
      <c r="V596" s="232" t="s">
        <v>225</v>
      </c>
      <c r="W596" s="232"/>
      <c r="X596" s="232" t="s">
        <v>225</v>
      </c>
      <c r="Y596" s="232"/>
      <c r="Z596" s="232" t="s">
        <v>225</v>
      </c>
      <c r="AA596" s="232"/>
      <c r="AB596" s="232" t="s">
        <v>225</v>
      </c>
      <c r="AC596" s="232"/>
      <c r="AD596" s="232" t="s">
        <v>225</v>
      </c>
      <c r="AE596" s="232"/>
      <c r="AF596" s="232" t="s">
        <v>225</v>
      </c>
      <c r="AG596" s="232"/>
      <c r="AH596" s="232" t="s">
        <v>225</v>
      </c>
      <c r="AI596" s="232"/>
      <c r="AJ596" s="232" t="s">
        <v>225</v>
      </c>
      <c r="AK596" s="232"/>
      <c r="AL596" s="232" t="s">
        <v>225</v>
      </c>
      <c r="AM596" s="232"/>
      <c r="AN596" s="232" t="s">
        <v>225</v>
      </c>
      <c r="AO596" s="232"/>
      <c r="AP596" s="232"/>
      <c r="AQ596" s="232"/>
      <c r="AR596" s="232" t="s">
        <v>225</v>
      </c>
      <c r="AS596" s="232"/>
      <c r="AT596" s="232" t="s">
        <v>225</v>
      </c>
      <c r="AU596" s="232"/>
      <c r="AV596" s="232"/>
      <c r="AW596" s="248" t="s">
        <v>1036</v>
      </c>
    </row>
    <row r="597" spans="1:49" s="9" customFormat="1" x14ac:dyDescent="0.25">
      <c r="A597" s="233" t="s">
        <v>1033</v>
      </c>
      <c r="B597" s="9">
        <v>6</v>
      </c>
      <c r="C597" s="9">
        <v>24</v>
      </c>
      <c r="D597" s="9">
        <v>22</v>
      </c>
      <c r="E597" s="9">
        <f t="shared" si="59"/>
        <v>1</v>
      </c>
      <c r="F597" s="9">
        <f t="shared" si="60"/>
        <v>17</v>
      </c>
      <c r="G597" s="263"/>
      <c r="H597" s="246"/>
      <c r="I597" s="246"/>
      <c r="J597" s="246"/>
      <c r="K597" s="246"/>
      <c r="L597" s="232" t="s">
        <v>225</v>
      </c>
      <c r="M597" s="232"/>
      <c r="N597" s="232" t="s">
        <v>225</v>
      </c>
      <c r="O597" s="232"/>
      <c r="P597" s="232" t="s">
        <v>225</v>
      </c>
      <c r="Q597" s="232"/>
      <c r="R597" s="232" t="s">
        <v>225</v>
      </c>
      <c r="S597" s="232"/>
      <c r="T597" s="232" t="s">
        <v>225</v>
      </c>
      <c r="U597" s="232"/>
      <c r="V597" s="232" t="s">
        <v>225</v>
      </c>
      <c r="W597" s="232"/>
      <c r="X597" s="232" t="s">
        <v>225</v>
      </c>
      <c r="Y597" s="232"/>
      <c r="Z597" s="232" t="s">
        <v>225</v>
      </c>
      <c r="AA597" s="232"/>
      <c r="AB597" s="232" t="s">
        <v>225</v>
      </c>
      <c r="AC597" s="232"/>
      <c r="AD597" s="232" t="s">
        <v>225</v>
      </c>
      <c r="AE597" s="232"/>
      <c r="AF597" s="232" t="s">
        <v>225</v>
      </c>
      <c r="AG597" s="232"/>
      <c r="AH597" s="232" t="s">
        <v>225</v>
      </c>
      <c r="AI597" s="232"/>
      <c r="AJ597" s="232" t="s">
        <v>225</v>
      </c>
      <c r="AK597" s="232"/>
      <c r="AL597" s="232" t="s">
        <v>225</v>
      </c>
      <c r="AM597" s="232"/>
      <c r="AN597" s="232" t="s">
        <v>225</v>
      </c>
      <c r="AO597" s="232"/>
      <c r="AP597" s="232" t="s">
        <v>225</v>
      </c>
      <c r="AQ597" s="232"/>
      <c r="AR597" s="232"/>
      <c r="AS597" s="232"/>
      <c r="AT597" s="232" t="s">
        <v>225</v>
      </c>
      <c r="AU597" s="232"/>
      <c r="AV597" s="232"/>
      <c r="AW597" s="248" t="s">
        <v>1036</v>
      </c>
    </row>
    <row r="598" spans="1:49" s="9" customFormat="1" x14ac:dyDescent="0.25">
      <c r="A598" s="233" t="s">
        <v>1034</v>
      </c>
      <c r="B598" s="9">
        <v>6</v>
      </c>
      <c r="C598" s="9">
        <v>24</v>
      </c>
      <c r="D598" s="9">
        <v>23</v>
      </c>
      <c r="E598" s="9">
        <f t="shared" si="59"/>
        <v>1</v>
      </c>
      <c r="F598" s="9">
        <f t="shared" si="60"/>
        <v>17</v>
      </c>
      <c r="G598" s="263"/>
      <c r="H598" s="246"/>
      <c r="I598" s="246"/>
      <c r="J598" s="246"/>
      <c r="K598" s="246"/>
      <c r="L598" s="232" t="s">
        <v>225</v>
      </c>
      <c r="M598" s="232"/>
      <c r="N598" s="232" t="s">
        <v>225</v>
      </c>
      <c r="O598" s="232"/>
      <c r="P598" s="232" t="s">
        <v>225</v>
      </c>
      <c r="Q598" s="232"/>
      <c r="R598" s="232" t="s">
        <v>225</v>
      </c>
      <c r="S598" s="232"/>
      <c r="T598" s="232" t="s">
        <v>225</v>
      </c>
      <c r="U598" s="232"/>
      <c r="V598" s="232" t="s">
        <v>225</v>
      </c>
      <c r="W598" s="232"/>
      <c r="X598" s="232" t="s">
        <v>225</v>
      </c>
      <c r="Y598" s="232"/>
      <c r="Z598" s="232" t="s">
        <v>225</v>
      </c>
      <c r="AA598" s="232"/>
      <c r="AB598" s="232" t="s">
        <v>225</v>
      </c>
      <c r="AC598" s="232"/>
      <c r="AD598" s="232" t="s">
        <v>225</v>
      </c>
      <c r="AE598" s="232"/>
      <c r="AF598" s="232" t="s">
        <v>225</v>
      </c>
      <c r="AG598" s="232"/>
      <c r="AH598" s="232" t="s">
        <v>225</v>
      </c>
      <c r="AI598" s="232"/>
      <c r="AJ598" s="232" t="s">
        <v>225</v>
      </c>
      <c r="AK598" s="232"/>
      <c r="AL598" s="232" t="s">
        <v>225</v>
      </c>
      <c r="AM598" s="232"/>
      <c r="AN598" s="232" t="s">
        <v>225</v>
      </c>
      <c r="AO598" s="232"/>
      <c r="AP598" s="232" t="s">
        <v>225</v>
      </c>
      <c r="AQ598" s="232"/>
      <c r="AR598" s="232" t="s">
        <v>225</v>
      </c>
      <c r="AS598" s="232"/>
      <c r="AT598" s="232"/>
      <c r="AU598" s="232"/>
      <c r="AV598" s="232"/>
      <c r="AW598" s="248" t="s">
        <v>1036</v>
      </c>
    </row>
    <row r="599" spans="1:49" s="9" customFormat="1" x14ac:dyDescent="0.25">
      <c r="A599" s="247"/>
      <c r="B599" s="5"/>
      <c r="C599" s="5"/>
      <c r="D599" s="5"/>
      <c r="F599" s="5"/>
      <c r="G599" s="263"/>
      <c r="H599" s="248" t="s">
        <v>1035</v>
      </c>
      <c r="I599" s="248"/>
      <c r="J599" s="248" t="s">
        <v>1035</v>
      </c>
      <c r="K599" s="248"/>
      <c r="L599" s="248" t="s">
        <v>1035</v>
      </c>
      <c r="M599" s="248"/>
      <c r="N599" s="248" t="s">
        <v>1035</v>
      </c>
      <c r="O599" s="248"/>
      <c r="P599" s="248" t="s">
        <v>1035</v>
      </c>
      <c r="Q599" s="248"/>
      <c r="R599" s="248" t="s">
        <v>1035</v>
      </c>
      <c r="S599" s="248"/>
      <c r="T599" s="248" t="s">
        <v>1035</v>
      </c>
      <c r="U599" s="248"/>
      <c r="V599" s="248" t="s">
        <v>1035</v>
      </c>
      <c r="W599" s="248"/>
      <c r="X599" s="248" t="s">
        <v>1035</v>
      </c>
      <c r="Y599" s="248"/>
      <c r="Z599" s="248" t="s">
        <v>1035</v>
      </c>
      <c r="AA599" s="248"/>
      <c r="AB599" s="248" t="s">
        <v>1035</v>
      </c>
      <c r="AC599" s="248"/>
      <c r="AD599" s="248" t="s">
        <v>1035</v>
      </c>
      <c r="AE599" s="248"/>
      <c r="AF599" s="248" t="s">
        <v>1035</v>
      </c>
      <c r="AG599" s="248"/>
      <c r="AH599" s="248" t="s">
        <v>1035</v>
      </c>
      <c r="AI599" s="248"/>
      <c r="AJ599" s="248" t="s">
        <v>1035</v>
      </c>
      <c r="AK599" s="248"/>
      <c r="AL599" s="248" t="s">
        <v>1035</v>
      </c>
      <c r="AM599" s="248"/>
      <c r="AN599" s="248" t="s">
        <v>1035</v>
      </c>
      <c r="AO599" s="248"/>
      <c r="AP599" s="248" t="s">
        <v>1035</v>
      </c>
      <c r="AQ599" s="248"/>
      <c r="AR599" s="248" t="s">
        <v>1035</v>
      </c>
      <c r="AS599" s="248"/>
      <c r="AT599" s="248" t="s">
        <v>1035</v>
      </c>
      <c r="AU599" s="248"/>
      <c r="AV599" s="248" t="s">
        <v>1035</v>
      </c>
      <c r="AW599" s="248" t="s">
        <v>1036</v>
      </c>
    </row>
    <row r="600" spans="1:49" x14ac:dyDescent="0.25">
      <c r="A600" s="233" t="s">
        <v>384</v>
      </c>
      <c r="B600">
        <v>7</v>
      </c>
      <c r="C600">
        <v>8</v>
      </c>
      <c r="E600" s="9">
        <f t="shared" si="59"/>
        <v>0</v>
      </c>
      <c r="F600" s="9">
        <f t="shared" si="12"/>
        <v>1</v>
      </c>
      <c r="H600" s="246"/>
      <c r="I600" s="246"/>
      <c r="J600" s="246"/>
      <c r="K600" s="246"/>
      <c r="L600" s="246"/>
      <c r="M600" s="246"/>
      <c r="N600" s="232" t="s">
        <v>225</v>
      </c>
      <c r="AW600" s="248" t="s">
        <v>1036</v>
      </c>
    </row>
    <row r="601" spans="1:49" x14ac:dyDescent="0.25">
      <c r="A601" s="233" t="s">
        <v>385</v>
      </c>
      <c r="B601">
        <v>7</v>
      </c>
      <c r="C601">
        <v>9</v>
      </c>
      <c r="E601" s="9">
        <f t="shared" si="59"/>
        <v>0</v>
      </c>
      <c r="F601" s="9">
        <f t="shared" si="12"/>
        <v>2</v>
      </c>
      <c r="H601" s="246"/>
      <c r="I601" s="246"/>
      <c r="J601" s="246"/>
      <c r="K601" s="246"/>
      <c r="L601" s="246"/>
      <c r="M601" s="246"/>
      <c r="N601" s="232" t="s">
        <v>225</v>
      </c>
      <c r="P601" s="232" t="s">
        <v>225</v>
      </c>
      <c r="AW601" s="248" t="s">
        <v>1036</v>
      </c>
    </row>
    <row r="602" spans="1:49" x14ac:dyDescent="0.25">
      <c r="A602" s="233" t="s">
        <v>386</v>
      </c>
      <c r="B602">
        <v>7</v>
      </c>
      <c r="C602">
        <v>10</v>
      </c>
      <c r="E602" s="9">
        <f t="shared" si="59"/>
        <v>0</v>
      </c>
      <c r="F602" s="9">
        <f t="shared" si="12"/>
        <v>3</v>
      </c>
      <c r="H602" s="246"/>
      <c r="I602" s="246"/>
      <c r="J602" s="246"/>
      <c r="K602" s="246"/>
      <c r="L602" s="246"/>
      <c r="M602" s="246"/>
      <c r="N602" s="232" t="s">
        <v>225</v>
      </c>
      <c r="P602" s="232" t="s">
        <v>225</v>
      </c>
      <c r="R602" s="232" t="s">
        <v>225</v>
      </c>
      <c r="AW602" s="248" t="s">
        <v>1036</v>
      </c>
    </row>
    <row r="603" spans="1:49" x14ac:dyDescent="0.25">
      <c r="A603" s="233" t="s">
        <v>387</v>
      </c>
      <c r="B603">
        <v>7</v>
      </c>
      <c r="C603">
        <v>11</v>
      </c>
      <c r="E603" s="9">
        <f t="shared" si="59"/>
        <v>0</v>
      </c>
      <c r="F603" s="9">
        <f t="shared" si="12"/>
        <v>4</v>
      </c>
      <c r="H603" s="246"/>
      <c r="I603" s="246"/>
      <c r="J603" s="246"/>
      <c r="K603" s="246"/>
      <c r="L603" s="246"/>
      <c r="M603" s="246"/>
      <c r="N603" s="232" t="s">
        <v>225</v>
      </c>
      <c r="P603" s="232" t="s">
        <v>225</v>
      </c>
      <c r="R603" s="232" t="s">
        <v>225</v>
      </c>
      <c r="T603" s="232" t="s">
        <v>225</v>
      </c>
      <c r="AW603" s="248" t="s">
        <v>1036</v>
      </c>
    </row>
    <row r="604" spans="1:49" x14ac:dyDescent="0.25">
      <c r="A604" s="233" t="s">
        <v>388</v>
      </c>
      <c r="B604">
        <v>7</v>
      </c>
      <c r="C604" s="9">
        <v>12</v>
      </c>
      <c r="E604" s="9">
        <f t="shared" si="59"/>
        <v>0</v>
      </c>
      <c r="F604" s="9">
        <f t="shared" si="12"/>
        <v>5</v>
      </c>
      <c r="H604" s="246"/>
      <c r="I604" s="246"/>
      <c r="J604" s="246"/>
      <c r="K604" s="246"/>
      <c r="L604" s="246"/>
      <c r="M604" s="246"/>
      <c r="N604" s="232" t="s">
        <v>225</v>
      </c>
      <c r="P604" s="232" t="s">
        <v>225</v>
      </c>
      <c r="R604" s="232" t="s">
        <v>225</v>
      </c>
      <c r="T604" s="232" t="s">
        <v>225</v>
      </c>
      <c r="V604" s="232" t="s">
        <v>225</v>
      </c>
      <c r="AW604" s="248" t="s">
        <v>1036</v>
      </c>
    </row>
    <row r="605" spans="1:49" x14ac:dyDescent="0.25">
      <c r="A605" s="233" t="s">
        <v>389</v>
      </c>
      <c r="B605">
        <v>7</v>
      </c>
      <c r="C605" s="9">
        <v>13</v>
      </c>
      <c r="E605" s="9">
        <f t="shared" si="59"/>
        <v>0.25</v>
      </c>
      <c r="F605" s="9">
        <f t="shared" si="12"/>
        <v>5.75</v>
      </c>
      <c r="H605" s="246"/>
      <c r="I605" s="246"/>
      <c r="J605" s="246"/>
      <c r="K605" s="246"/>
      <c r="L605" s="246"/>
      <c r="M605" s="246"/>
      <c r="N605" s="232" t="s">
        <v>225</v>
      </c>
      <c r="P605" s="232" t="s">
        <v>225</v>
      </c>
      <c r="R605" s="232" t="s">
        <v>225</v>
      </c>
      <c r="T605" s="232" t="s">
        <v>225</v>
      </c>
      <c r="V605" s="232" t="s">
        <v>225</v>
      </c>
      <c r="X605" s="232" t="s">
        <v>225</v>
      </c>
      <c r="AW605" s="248" t="s">
        <v>1036</v>
      </c>
    </row>
    <row r="606" spans="1:49" s="9" customFormat="1" x14ac:dyDescent="0.25">
      <c r="A606" s="233" t="s">
        <v>1037</v>
      </c>
      <c r="B606" s="9">
        <v>7</v>
      </c>
      <c r="C606" s="9">
        <v>13</v>
      </c>
      <c r="D606" s="9">
        <v>8</v>
      </c>
      <c r="E606" s="9">
        <f t="shared" si="59"/>
        <v>0.25</v>
      </c>
      <c r="F606" s="9">
        <f t="shared" si="12"/>
        <v>5.75</v>
      </c>
      <c r="G606" s="263"/>
      <c r="H606" s="246"/>
      <c r="I606" s="246"/>
      <c r="J606" s="246"/>
      <c r="K606" s="246"/>
      <c r="L606" s="246"/>
      <c r="M606" s="246"/>
      <c r="N606" s="232" t="s">
        <v>225</v>
      </c>
      <c r="O606" s="232"/>
      <c r="P606" s="232"/>
      <c r="Q606" s="232"/>
      <c r="R606" s="232" t="s">
        <v>225</v>
      </c>
      <c r="S606" s="232"/>
      <c r="T606" s="232" t="s">
        <v>225</v>
      </c>
      <c r="U606" s="232"/>
      <c r="V606" s="232" t="s">
        <v>225</v>
      </c>
      <c r="W606" s="232"/>
      <c r="X606" s="232" t="s">
        <v>225</v>
      </c>
      <c r="Y606" s="232"/>
      <c r="Z606" s="232"/>
      <c r="AA606" s="232"/>
      <c r="AB606" s="232"/>
      <c r="AC606" s="232"/>
      <c r="AD606" s="232"/>
      <c r="AE606" s="232"/>
      <c r="AF606" s="232"/>
      <c r="AG606" s="232"/>
      <c r="AH606" s="232"/>
      <c r="AI606" s="232"/>
      <c r="AJ606" s="232"/>
      <c r="AK606" s="232"/>
      <c r="AL606" s="232"/>
      <c r="AM606" s="232"/>
      <c r="AN606" s="232"/>
      <c r="AO606" s="232"/>
      <c r="AP606" s="232"/>
      <c r="AQ606" s="232"/>
      <c r="AR606" s="232"/>
      <c r="AS606" s="232"/>
      <c r="AT606" s="232"/>
      <c r="AU606" s="232"/>
      <c r="AV606" s="232"/>
      <c r="AW606" s="248" t="s">
        <v>1036</v>
      </c>
    </row>
    <row r="607" spans="1:49" s="9" customFormat="1" x14ac:dyDescent="0.25">
      <c r="A607" s="233" t="s">
        <v>1038</v>
      </c>
      <c r="B607" s="9">
        <v>7</v>
      </c>
      <c r="C607" s="9">
        <v>13</v>
      </c>
      <c r="D607" s="9">
        <v>9</v>
      </c>
      <c r="E607" s="9">
        <f t="shared" si="59"/>
        <v>0.25</v>
      </c>
      <c r="F607" s="9">
        <f t="shared" si="12"/>
        <v>5.75</v>
      </c>
      <c r="G607" s="263"/>
      <c r="H607" s="246"/>
      <c r="I607" s="246"/>
      <c r="J607" s="246"/>
      <c r="K607" s="246"/>
      <c r="L607" s="246"/>
      <c r="M607" s="246"/>
      <c r="N607" s="232" t="s">
        <v>225</v>
      </c>
      <c r="O607" s="232"/>
      <c r="P607" s="232" t="s">
        <v>225</v>
      </c>
      <c r="Q607" s="232"/>
      <c r="R607" s="232"/>
      <c r="S607" s="232"/>
      <c r="T607" s="232" t="s">
        <v>225</v>
      </c>
      <c r="U607" s="232"/>
      <c r="V607" s="232" t="s">
        <v>225</v>
      </c>
      <c r="W607" s="232"/>
      <c r="X607" s="232" t="s">
        <v>225</v>
      </c>
      <c r="Y607" s="232"/>
      <c r="Z607" s="232"/>
      <c r="AA607" s="232"/>
      <c r="AB607" s="232"/>
      <c r="AC607" s="232"/>
      <c r="AD607" s="232"/>
      <c r="AE607" s="232"/>
      <c r="AF607" s="232"/>
      <c r="AG607" s="232"/>
      <c r="AH607" s="232"/>
      <c r="AI607" s="232"/>
      <c r="AJ607" s="232"/>
      <c r="AK607" s="232"/>
      <c r="AL607" s="232"/>
      <c r="AM607" s="232"/>
      <c r="AN607" s="232"/>
      <c r="AO607" s="232"/>
      <c r="AP607" s="232"/>
      <c r="AQ607" s="232"/>
      <c r="AR607" s="232"/>
      <c r="AS607" s="232"/>
      <c r="AT607" s="232"/>
      <c r="AU607" s="232"/>
      <c r="AV607" s="232"/>
      <c r="AW607" s="248" t="s">
        <v>1036</v>
      </c>
    </row>
    <row r="608" spans="1:49" s="9" customFormat="1" x14ac:dyDescent="0.25">
      <c r="A608" s="233" t="s">
        <v>1039</v>
      </c>
      <c r="B608" s="9">
        <v>7</v>
      </c>
      <c r="C608" s="9">
        <v>13</v>
      </c>
      <c r="D608" s="9">
        <v>10</v>
      </c>
      <c r="E608" s="9">
        <f t="shared" si="59"/>
        <v>0.25</v>
      </c>
      <c r="F608" s="9">
        <f t="shared" ref="F608:F610" si="61">C608-B608-E608</f>
        <v>5.75</v>
      </c>
      <c r="G608" s="263"/>
      <c r="H608" s="246"/>
      <c r="I608" s="246"/>
      <c r="J608" s="246"/>
      <c r="K608" s="246"/>
      <c r="L608" s="246"/>
      <c r="M608" s="246"/>
      <c r="N608" s="232" t="s">
        <v>225</v>
      </c>
      <c r="O608" s="232"/>
      <c r="P608" s="232" t="s">
        <v>225</v>
      </c>
      <c r="Q608" s="232"/>
      <c r="R608" s="232" t="s">
        <v>225</v>
      </c>
      <c r="S608" s="232"/>
      <c r="T608" s="232"/>
      <c r="U608" s="232"/>
      <c r="V608" s="232" t="s">
        <v>225</v>
      </c>
      <c r="W608" s="232"/>
      <c r="X608" s="232" t="s">
        <v>225</v>
      </c>
      <c r="Y608" s="232"/>
      <c r="Z608" s="232"/>
      <c r="AA608" s="232"/>
      <c r="AB608" s="232"/>
      <c r="AC608" s="232"/>
      <c r="AD608" s="232"/>
      <c r="AE608" s="232"/>
      <c r="AF608" s="232"/>
      <c r="AG608" s="232"/>
      <c r="AH608" s="232"/>
      <c r="AI608" s="232"/>
      <c r="AJ608" s="232"/>
      <c r="AK608" s="232"/>
      <c r="AL608" s="232"/>
      <c r="AM608" s="232"/>
      <c r="AN608" s="232"/>
      <c r="AO608" s="232"/>
      <c r="AP608" s="232"/>
      <c r="AQ608" s="232"/>
      <c r="AR608" s="232"/>
      <c r="AS608" s="232"/>
      <c r="AT608" s="232"/>
      <c r="AU608" s="232"/>
      <c r="AV608" s="232"/>
      <c r="AW608" s="248" t="s">
        <v>1036</v>
      </c>
    </row>
    <row r="609" spans="1:49" s="9" customFormat="1" x14ac:dyDescent="0.25">
      <c r="A609" s="233" t="s">
        <v>1040</v>
      </c>
      <c r="B609" s="9">
        <v>7</v>
      </c>
      <c r="C609" s="9">
        <v>13</v>
      </c>
      <c r="D609" s="9">
        <v>11</v>
      </c>
      <c r="E609" s="9">
        <f t="shared" si="59"/>
        <v>0.25</v>
      </c>
      <c r="F609" s="9">
        <f t="shared" si="61"/>
        <v>5.75</v>
      </c>
      <c r="G609" s="263"/>
      <c r="H609" s="246"/>
      <c r="I609" s="246"/>
      <c r="J609" s="246"/>
      <c r="K609" s="246"/>
      <c r="L609" s="246"/>
      <c r="M609" s="246"/>
      <c r="N609" s="232" t="s">
        <v>225</v>
      </c>
      <c r="O609" s="232"/>
      <c r="P609" s="232" t="s">
        <v>225</v>
      </c>
      <c r="Q609" s="232"/>
      <c r="R609" s="232" t="s">
        <v>225</v>
      </c>
      <c r="S609" s="232"/>
      <c r="T609" s="232" t="s">
        <v>225</v>
      </c>
      <c r="U609" s="232"/>
      <c r="V609" s="232"/>
      <c r="W609" s="232"/>
      <c r="X609" s="232" t="s">
        <v>225</v>
      </c>
      <c r="Y609" s="232"/>
      <c r="Z609" s="232"/>
      <c r="AA609" s="232"/>
      <c r="AB609" s="232"/>
      <c r="AC609" s="232"/>
      <c r="AD609" s="232"/>
      <c r="AE609" s="232"/>
      <c r="AF609" s="232"/>
      <c r="AG609" s="232"/>
      <c r="AH609" s="232"/>
      <c r="AI609" s="232"/>
      <c r="AJ609" s="232"/>
      <c r="AK609" s="232"/>
      <c r="AL609" s="232"/>
      <c r="AM609" s="232"/>
      <c r="AN609" s="232"/>
      <c r="AO609" s="232"/>
      <c r="AP609" s="232"/>
      <c r="AQ609" s="232"/>
      <c r="AR609" s="232"/>
      <c r="AS609" s="232"/>
      <c r="AT609" s="232"/>
      <c r="AU609" s="232"/>
      <c r="AV609" s="232"/>
      <c r="AW609" s="248" t="s">
        <v>1036</v>
      </c>
    </row>
    <row r="610" spans="1:49" s="9" customFormat="1" x14ac:dyDescent="0.25">
      <c r="A610" s="233" t="s">
        <v>1041</v>
      </c>
      <c r="B610" s="9">
        <v>7</v>
      </c>
      <c r="C610" s="9">
        <v>13</v>
      </c>
      <c r="D610" s="9">
        <v>12</v>
      </c>
      <c r="E610" s="9">
        <f t="shared" si="59"/>
        <v>0.25</v>
      </c>
      <c r="F610" s="9">
        <f t="shared" si="61"/>
        <v>5.75</v>
      </c>
      <c r="G610" s="263"/>
      <c r="H610" s="246"/>
      <c r="I610" s="246"/>
      <c r="J610" s="246"/>
      <c r="K610" s="246"/>
      <c r="L610" s="246"/>
      <c r="M610" s="246"/>
      <c r="N610" s="232" t="s">
        <v>225</v>
      </c>
      <c r="O610" s="232"/>
      <c r="P610" s="232" t="s">
        <v>225</v>
      </c>
      <c r="Q610" s="232"/>
      <c r="R610" s="232" t="s">
        <v>225</v>
      </c>
      <c r="S610" s="232"/>
      <c r="T610" s="232" t="s">
        <v>225</v>
      </c>
      <c r="U610" s="232"/>
      <c r="V610" s="232" t="s">
        <v>225</v>
      </c>
      <c r="W610" s="232"/>
      <c r="X610" s="232"/>
      <c r="Y610" s="232"/>
      <c r="Z610" s="232"/>
      <c r="AA610" s="232"/>
      <c r="AB610" s="232"/>
      <c r="AC610" s="232"/>
      <c r="AD610" s="232"/>
      <c r="AE610" s="232"/>
      <c r="AF610" s="232"/>
      <c r="AG610" s="232"/>
      <c r="AH610" s="232"/>
      <c r="AI610" s="232"/>
      <c r="AJ610" s="232"/>
      <c r="AK610" s="232"/>
      <c r="AL610" s="232"/>
      <c r="AM610" s="232"/>
      <c r="AN610" s="232"/>
      <c r="AO610" s="232"/>
      <c r="AP610" s="232"/>
      <c r="AQ610" s="232"/>
      <c r="AR610" s="232"/>
      <c r="AS610" s="232"/>
      <c r="AT610" s="232"/>
      <c r="AU610" s="232"/>
      <c r="AV610" s="232"/>
      <c r="AW610" s="248" t="s">
        <v>1036</v>
      </c>
    </row>
    <row r="611" spans="1:49" x14ac:dyDescent="0.25">
      <c r="A611" s="233" t="s">
        <v>390</v>
      </c>
      <c r="B611">
        <v>7</v>
      </c>
      <c r="C611" s="9">
        <v>14</v>
      </c>
      <c r="E611" s="9">
        <f t="shared" si="59"/>
        <v>0.5</v>
      </c>
      <c r="F611" s="9">
        <f t="shared" si="12"/>
        <v>6.5</v>
      </c>
      <c r="H611" s="246"/>
      <c r="I611" s="246"/>
      <c r="J611" s="246"/>
      <c r="K611" s="246"/>
      <c r="L611" s="246"/>
      <c r="M611" s="246"/>
      <c r="N611" s="232" t="s">
        <v>225</v>
      </c>
      <c r="P611" s="232" t="s">
        <v>225</v>
      </c>
      <c r="R611" s="232" t="s">
        <v>225</v>
      </c>
      <c r="T611" s="232" t="s">
        <v>225</v>
      </c>
      <c r="V611" s="232" t="s">
        <v>225</v>
      </c>
      <c r="X611" s="232" t="s">
        <v>225</v>
      </c>
      <c r="Z611" s="232" t="s">
        <v>225</v>
      </c>
      <c r="AW611" s="248" t="s">
        <v>1036</v>
      </c>
    </row>
    <row r="612" spans="1:49" s="9" customFormat="1" x14ac:dyDescent="0.25">
      <c r="A612" s="233" t="s">
        <v>1042</v>
      </c>
      <c r="B612" s="9">
        <v>7</v>
      </c>
      <c r="C612" s="9">
        <v>14</v>
      </c>
      <c r="D612" s="9">
        <v>8</v>
      </c>
      <c r="E612" s="9">
        <f t="shared" si="59"/>
        <v>0.5</v>
      </c>
      <c r="F612" s="9">
        <f t="shared" si="12"/>
        <v>6.5</v>
      </c>
      <c r="G612" s="263"/>
      <c r="H612" s="246"/>
      <c r="I612" s="246"/>
      <c r="J612" s="246"/>
      <c r="K612" s="246"/>
      <c r="L612" s="246"/>
      <c r="M612" s="246"/>
      <c r="N612" s="232" t="s">
        <v>225</v>
      </c>
      <c r="O612" s="232"/>
      <c r="P612" s="232"/>
      <c r="Q612" s="232"/>
      <c r="R612" s="232" t="s">
        <v>225</v>
      </c>
      <c r="S612" s="232"/>
      <c r="T612" s="232" t="s">
        <v>225</v>
      </c>
      <c r="U612" s="232"/>
      <c r="V612" s="232" t="s">
        <v>225</v>
      </c>
      <c r="W612" s="232"/>
      <c r="X612" s="232" t="s">
        <v>225</v>
      </c>
      <c r="Y612" s="232"/>
      <c r="Z612" s="232" t="s">
        <v>225</v>
      </c>
      <c r="AA612" s="232"/>
      <c r="AB612" s="232"/>
      <c r="AC612" s="232"/>
      <c r="AD612" s="232"/>
      <c r="AE612" s="232"/>
      <c r="AF612" s="232"/>
      <c r="AG612" s="232"/>
      <c r="AH612" s="232"/>
      <c r="AI612" s="232"/>
      <c r="AJ612" s="232"/>
      <c r="AK612" s="232"/>
      <c r="AL612" s="232"/>
      <c r="AM612" s="232"/>
      <c r="AN612" s="232"/>
      <c r="AO612" s="232"/>
      <c r="AP612" s="232"/>
      <c r="AQ612" s="232"/>
      <c r="AR612" s="232"/>
      <c r="AS612" s="232"/>
      <c r="AT612" s="232"/>
      <c r="AU612" s="232"/>
      <c r="AV612" s="232"/>
      <c r="AW612" s="248" t="s">
        <v>1036</v>
      </c>
    </row>
    <row r="613" spans="1:49" s="9" customFormat="1" x14ac:dyDescent="0.25">
      <c r="A613" s="233" t="s">
        <v>1043</v>
      </c>
      <c r="B613" s="9">
        <v>7</v>
      </c>
      <c r="C613" s="9">
        <v>14</v>
      </c>
      <c r="D613" s="9">
        <v>9</v>
      </c>
      <c r="E613" s="9">
        <f t="shared" si="59"/>
        <v>0.5</v>
      </c>
      <c r="F613" s="9">
        <f t="shared" si="12"/>
        <v>6.5</v>
      </c>
      <c r="G613" s="263"/>
      <c r="H613" s="246"/>
      <c r="I613" s="246"/>
      <c r="J613" s="246"/>
      <c r="K613" s="246"/>
      <c r="L613" s="246"/>
      <c r="M613" s="246"/>
      <c r="N613" s="232" t="s">
        <v>225</v>
      </c>
      <c r="O613" s="232"/>
      <c r="P613" s="232" t="s">
        <v>225</v>
      </c>
      <c r="Q613" s="232"/>
      <c r="R613" s="232"/>
      <c r="S613" s="232"/>
      <c r="T613" s="232" t="s">
        <v>225</v>
      </c>
      <c r="U613" s="232"/>
      <c r="V613" s="232" t="s">
        <v>225</v>
      </c>
      <c r="W613" s="232"/>
      <c r="X613" s="232" t="s">
        <v>225</v>
      </c>
      <c r="Y613" s="232"/>
      <c r="Z613" s="232" t="s">
        <v>225</v>
      </c>
      <c r="AA613" s="232"/>
      <c r="AB613" s="232"/>
      <c r="AC613" s="232"/>
      <c r="AD613" s="232"/>
      <c r="AE613" s="232"/>
      <c r="AF613" s="232"/>
      <c r="AG613" s="232"/>
      <c r="AH613" s="232"/>
      <c r="AI613" s="232"/>
      <c r="AJ613" s="232"/>
      <c r="AK613" s="232"/>
      <c r="AL613" s="232"/>
      <c r="AM613" s="232"/>
      <c r="AN613" s="232"/>
      <c r="AO613" s="232"/>
      <c r="AP613" s="232"/>
      <c r="AQ613" s="232"/>
      <c r="AR613" s="232"/>
      <c r="AS613" s="232"/>
      <c r="AT613" s="232"/>
      <c r="AU613" s="232"/>
      <c r="AV613" s="232"/>
      <c r="AW613" s="248" t="s">
        <v>1036</v>
      </c>
    </row>
    <row r="614" spans="1:49" s="9" customFormat="1" x14ac:dyDescent="0.25">
      <c r="A614" s="233" t="s">
        <v>1044</v>
      </c>
      <c r="B614" s="9">
        <v>7</v>
      </c>
      <c r="C614" s="9">
        <v>14</v>
      </c>
      <c r="D614" s="9">
        <v>10</v>
      </c>
      <c r="E614" s="9">
        <f t="shared" si="59"/>
        <v>0.5</v>
      </c>
      <c r="F614" s="9">
        <f t="shared" ref="F614:F617" si="62">C614-B614-E614</f>
        <v>6.5</v>
      </c>
      <c r="G614" s="263"/>
      <c r="H614" s="246"/>
      <c r="I614" s="246"/>
      <c r="J614" s="246"/>
      <c r="K614" s="246"/>
      <c r="L614" s="246"/>
      <c r="M614" s="246"/>
      <c r="N614" s="232" t="s">
        <v>225</v>
      </c>
      <c r="O614" s="232"/>
      <c r="P614" s="232" t="s">
        <v>225</v>
      </c>
      <c r="Q614" s="232"/>
      <c r="R614" s="232" t="s">
        <v>225</v>
      </c>
      <c r="S614" s="232"/>
      <c r="T614" s="232"/>
      <c r="U614" s="232"/>
      <c r="V614" s="232" t="s">
        <v>225</v>
      </c>
      <c r="W614" s="232"/>
      <c r="X614" s="232" t="s">
        <v>225</v>
      </c>
      <c r="Y614" s="232"/>
      <c r="Z614" s="232" t="s">
        <v>225</v>
      </c>
      <c r="AA614" s="232"/>
      <c r="AB614" s="232"/>
      <c r="AC614" s="232"/>
      <c r="AD614" s="232"/>
      <c r="AE614" s="232"/>
      <c r="AF614" s="232"/>
      <c r="AG614" s="232"/>
      <c r="AH614" s="232"/>
      <c r="AI614" s="232"/>
      <c r="AJ614" s="232"/>
      <c r="AK614" s="232"/>
      <c r="AL614" s="232"/>
      <c r="AM614" s="232"/>
      <c r="AN614" s="232"/>
      <c r="AO614" s="232"/>
      <c r="AP614" s="232"/>
      <c r="AQ614" s="232"/>
      <c r="AR614" s="232"/>
      <c r="AS614" s="232"/>
      <c r="AT614" s="232"/>
      <c r="AU614" s="232"/>
      <c r="AV614" s="232"/>
      <c r="AW614" s="248" t="s">
        <v>1036</v>
      </c>
    </row>
    <row r="615" spans="1:49" s="9" customFormat="1" x14ac:dyDescent="0.25">
      <c r="A615" s="233" t="s">
        <v>1045</v>
      </c>
      <c r="B615" s="9">
        <v>7</v>
      </c>
      <c r="C615" s="9">
        <v>14</v>
      </c>
      <c r="D615" s="9">
        <v>11</v>
      </c>
      <c r="E615" s="9">
        <f t="shared" si="59"/>
        <v>0.5</v>
      </c>
      <c r="F615" s="9">
        <f t="shared" si="62"/>
        <v>6.5</v>
      </c>
      <c r="G615" s="263"/>
      <c r="H615" s="246"/>
      <c r="I615" s="246"/>
      <c r="J615" s="246"/>
      <c r="K615" s="246"/>
      <c r="L615" s="246"/>
      <c r="M615" s="246"/>
      <c r="N615" s="232" t="s">
        <v>225</v>
      </c>
      <c r="O615" s="232"/>
      <c r="P615" s="232" t="s">
        <v>225</v>
      </c>
      <c r="Q615" s="232"/>
      <c r="R615" s="232" t="s">
        <v>225</v>
      </c>
      <c r="S615" s="232"/>
      <c r="T615" s="232" t="s">
        <v>225</v>
      </c>
      <c r="U615" s="232"/>
      <c r="V615" s="232"/>
      <c r="W615" s="232"/>
      <c r="X615" s="232" t="s">
        <v>225</v>
      </c>
      <c r="Y615" s="232"/>
      <c r="Z615" s="232" t="s">
        <v>225</v>
      </c>
      <c r="AA615" s="232"/>
      <c r="AB615" s="232"/>
      <c r="AC615" s="232"/>
      <c r="AD615" s="232"/>
      <c r="AE615" s="232"/>
      <c r="AF615" s="232"/>
      <c r="AG615" s="232"/>
      <c r="AH615" s="232"/>
      <c r="AI615" s="232"/>
      <c r="AJ615" s="232"/>
      <c r="AK615" s="232"/>
      <c r="AL615" s="232"/>
      <c r="AM615" s="232"/>
      <c r="AN615" s="232"/>
      <c r="AO615" s="232"/>
      <c r="AP615" s="232"/>
      <c r="AQ615" s="232"/>
      <c r="AR615" s="232"/>
      <c r="AS615" s="232"/>
      <c r="AT615" s="232"/>
      <c r="AU615" s="232"/>
      <c r="AV615" s="232"/>
      <c r="AW615" s="248" t="s">
        <v>1036</v>
      </c>
    </row>
    <row r="616" spans="1:49" s="9" customFormat="1" x14ac:dyDescent="0.25">
      <c r="A616" s="233" t="s">
        <v>1046</v>
      </c>
      <c r="B616" s="9">
        <v>7</v>
      </c>
      <c r="C616" s="9">
        <v>14</v>
      </c>
      <c r="D616" s="9">
        <v>12</v>
      </c>
      <c r="E616" s="9">
        <f t="shared" si="59"/>
        <v>0.5</v>
      </c>
      <c r="F616" s="9">
        <f t="shared" si="62"/>
        <v>6.5</v>
      </c>
      <c r="G616" s="263"/>
      <c r="H616" s="246"/>
      <c r="I616" s="246"/>
      <c r="J616" s="246"/>
      <c r="K616" s="246"/>
      <c r="L616" s="246"/>
      <c r="M616" s="246"/>
      <c r="N616" s="232" t="s">
        <v>225</v>
      </c>
      <c r="O616" s="232"/>
      <c r="P616" s="232" t="s">
        <v>225</v>
      </c>
      <c r="Q616" s="232"/>
      <c r="R616" s="232" t="s">
        <v>225</v>
      </c>
      <c r="S616" s="232"/>
      <c r="T616" s="232" t="s">
        <v>225</v>
      </c>
      <c r="U616" s="232"/>
      <c r="V616" s="232" t="s">
        <v>225</v>
      </c>
      <c r="W616" s="232"/>
      <c r="X616" s="232"/>
      <c r="Y616" s="232"/>
      <c r="Z616" s="232" t="s">
        <v>225</v>
      </c>
      <c r="AA616" s="232"/>
      <c r="AB616" s="232"/>
      <c r="AC616" s="232"/>
      <c r="AD616" s="232"/>
      <c r="AE616" s="232"/>
      <c r="AF616" s="232"/>
      <c r="AG616" s="232"/>
      <c r="AH616" s="232"/>
      <c r="AI616" s="232"/>
      <c r="AJ616" s="232"/>
      <c r="AK616" s="232"/>
      <c r="AL616" s="232"/>
      <c r="AM616" s="232"/>
      <c r="AN616" s="232"/>
      <c r="AO616" s="232"/>
      <c r="AP616" s="232"/>
      <c r="AQ616" s="232"/>
      <c r="AR616" s="232"/>
      <c r="AS616" s="232"/>
      <c r="AT616" s="232"/>
      <c r="AU616" s="232"/>
      <c r="AV616" s="232"/>
      <c r="AW616" s="248" t="s">
        <v>1036</v>
      </c>
    </row>
    <row r="617" spans="1:49" s="9" customFormat="1" x14ac:dyDescent="0.25">
      <c r="A617" s="233" t="s">
        <v>1047</v>
      </c>
      <c r="B617" s="9">
        <v>7</v>
      </c>
      <c r="C617" s="9">
        <v>14</v>
      </c>
      <c r="D617" s="9">
        <v>13</v>
      </c>
      <c r="E617" s="9">
        <f t="shared" si="59"/>
        <v>0.5</v>
      </c>
      <c r="F617" s="9">
        <f t="shared" si="62"/>
        <v>6.5</v>
      </c>
      <c r="G617" s="263"/>
      <c r="H617" s="246"/>
      <c r="I617" s="246"/>
      <c r="J617" s="246"/>
      <c r="K617" s="246"/>
      <c r="L617" s="246"/>
      <c r="M617" s="246"/>
      <c r="N617" s="232" t="s">
        <v>225</v>
      </c>
      <c r="O617" s="232"/>
      <c r="P617" s="232" t="s">
        <v>225</v>
      </c>
      <c r="Q617" s="232"/>
      <c r="R617" s="232" t="s">
        <v>225</v>
      </c>
      <c r="S617" s="232"/>
      <c r="T617" s="232" t="s">
        <v>225</v>
      </c>
      <c r="U617" s="232"/>
      <c r="V617" s="232" t="s">
        <v>225</v>
      </c>
      <c r="W617" s="232"/>
      <c r="X617" s="232" t="s">
        <v>225</v>
      </c>
      <c r="Y617" s="232"/>
      <c r="Z617" s="232"/>
      <c r="AA617" s="232"/>
      <c r="AB617" s="232"/>
      <c r="AC617" s="232"/>
      <c r="AD617" s="232"/>
      <c r="AE617" s="232"/>
      <c r="AF617" s="232"/>
      <c r="AG617" s="232"/>
      <c r="AH617" s="232"/>
      <c r="AI617" s="232"/>
      <c r="AJ617" s="232"/>
      <c r="AK617" s="232"/>
      <c r="AL617" s="232"/>
      <c r="AM617" s="232"/>
      <c r="AN617" s="232"/>
      <c r="AO617" s="232"/>
      <c r="AP617" s="232"/>
      <c r="AQ617" s="232"/>
      <c r="AR617" s="232"/>
      <c r="AS617" s="232"/>
      <c r="AT617" s="232"/>
      <c r="AU617" s="232"/>
      <c r="AV617" s="232"/>
      <c r="AW617" s="248" t="s">
        <v>1036</v>
      </c>
    </row>
    <row r="618" spans="1:49" x14ac:dyDescent="0.25">
      <c r="A618" s="233" t="s">
        <v>391</v>
      </c>
      <c r="B618">
        <v>7</v>
      </c>
      <c r="C618" s="9">
        <v>15</v>
      </c>
      <c r="E618" s="9">
        <f t="shared" si="59"/>
        <v>0.5</v>
      </c>
      <c r="F618" s="9">
        <f t="shared" si="12"/>
        <v>7.5</v>
      </c>
      <c r="H618" s="246"/>
      <c r="I618" s="246"/>
      <c r="J618" s="246"/>
      <c r="K618" s="246"/>
      <c r="L618" s="246"/>
      <c r="M618" s="246"/>
      <c r="N618" s="232" t="s">
        <v>225</v>
      </c>
      <c r="P618" s="232" t="s">
        <v>225</v>
      </c>
      <c r="R618" s="232" t="s">
        <v>225</v>
      </c>
      <c r="T618" s="232" t="s">
        <v>225</v>
      </c>
      <c r="V618" s="232" t="s">
        <v>225</v>
      </c>
      <c r="X618" s="232" t="s">
        <v>225</v>
      </c>
      <c r="Z618" s="232" t="s">
        <v>225</v>
      </c>
      <c r="AB618" s="232" t="s">
        <v>225</v>
      </c>
      <c r="AW618" s="248" t="s">
        <v>1036</v>
      </c>
    </row>
    <row r="619" spans="1:49" s="9" customFormat="1" x14ac:dyDescent="0.25">
      <c r="A619" s="233" t="s">
        <v>1048</v>
      </c>
      <c r="B619" s="9">
        <v>7</v>
      </c>
      <c r="C619" s="9">
        <v>15</v>
      </c>
      <c r="D619" s="9">
        <v>8</v>
      </c>
      <c r="E619" s="9">
        <f t="shared" si="59"/>
        <v>0.5</v>
      </c>
      <c r="F619" s="9">
        <f t="shared" si="12"/>
        <v>7.5</v>
      </c>
      <c r="G619" s="263"/>
      <c r="H619" s="246"/>
      <c r="I619" s="246"/>
      <c r="J619" s="246"/>
      <c r="K619" s="246"/>
      <c r="L619" s="246"/>
      <c r="M619" s="246"/>
      <c r="N619" s="232" t="s">
        <v>225</v>
      </c>
      <c r="O619" s="232"/>
      <c r="P619" s="232"/>
      <c r="Q619" s="232"/>
      <c r="R619" s="232" t="s">
        <v>225</v>
      </c>
      <c r="S619" s="232"/>
      <c r="T619" s="232" t="s">
        <v>225</v>
      </c>
      <c r="U619" s="232"/>
      <c r="V619" s="232" t="s">
        <v>225</v>
      </c>
      <c r="W619" s="232"/>
      <c r="X619" s="232" t="s">
        <v>225</v>
      </c>
      <c r="Y619" s="232"/>
      <c r="Z619" s="232" t="s">
        <v>225</v>
      </c>
      <c r="AA619" s="232"/>
      <c r="AB619" s="232" t="s">
        <v>225</v>
      </c>
      <c r="AC619" s="232"/>
      <c r="AD619" s="232"/>
      <c r="AE619" s="232"/>
      <c r="AF619" s="232"/>
      <c r="AG619" s="232"/>
      <c r="AH619" s="232"/>
      <c r="AI619" s="232"/>
      <c r="AJ619" s="232"/>
      <c r="AK619" s="232"/>
      <c r="AL619" s="232"/>
      <c r="AM619" s="232"/>
      <c r="AN619" s="232"/>
      <c r="AO619" s="232"/>
      <c r="AP619" s="232"/>
      <c r="AQ619" s="232"/>
      <c r="AR619" s="232"/>
      <c r="AS619" s="232"/>
      <c r="AT619" s="232"/>
      <c r="AU619" s="232"/>
      <c r="AV619" s="232"/>
      <c r="AW619" s="248" t="s">
        <v>1036</v>
      </c>
    </row>
    <row r="620" spans="1:49" s="9" customFormat="1" x14ac:dyDescent="0.25">
      <c r="A620" s="233" t="s">
        <v>1049</v>
      </c>
      <c r="B620" s="9">
        <v>7</v>
      </c>
      <c r="C620" s="9">
        <v>15</v>
      </c>
      <c r="D620" s="9">
        <v>9</v>
      </c>
      <c r="E620" s="9">
        <f t="shared" si="59"/>
        <v>0.5</v>
      </c>
      <c r="F620" s="9">
        <f t="shared" si="12"/>
        <v>7.5</v>
      </c>
      <c r="G620" s="263"/>
      <c r="H620" s="246"/>
      <c r="I620" s="246"/>
      <c r="J620" s="246"/>
      <c r="K620" s="246"/>
      <c r="L620" s="246"/>
      <c r="M620" s="246"/>
      <c r="N620" s="232" t="s">
        <v>225</v>
      </c>
      <c r="O620" s="232"/>
      <c r="P620" s="232" t="s">
        <v>225</v>
      </c>
      <c r="Q620" s="232"/>
      <c r="R620" s="232"/>
      <c r="S620" s="232"/>
      <c r="T620" s="232" t="s">
        <v>225</v>
      </c>
      <c r="U620" s="232"/>
      <c r="V620" s="232" t="s">
        <v>225</v>
      </c>
      <c r="W620" s="232"/>
      <c r="X620" s="232" t="s">
        <v>225</v>
      </c>
      <c r="Y620" s="232"/>
      <c r="Z620" s="232" t="s">
        <v>225</v>
      </c>
      <c r="AA620" s="232"/>
      <c r="AB620" s="232" t="s">
        <v>225</v>
      </c>
      <c r="AC620" s="232"/>
      <c r="AD620" s="232"/>
      <c r="AE620" s="232"/>
      <c r="AF620" s="232"/>
      <c r="AG620" s="232"/>
      <c r="AH620" s="232"/>
      <c r="AI620" s="232"/>
      <c r="AJ620" s="232"/>
      <c r="AK620" s="232"/>
      <c r="AL620" s="232"/>
      <c r="AM620" s="232"/>
      <c r="AN620" s="232"/>
      <c r="AO620" s="232"/>
      <c r="AP620" s="232"/>
      <c r="AQ620" s="232"/>
      <c r="AR620" s="232"/>
      <c r="AS620" s="232"/>
      <c r="AT620" s="232"/>
      <c r="AU620" s="232"/>
      <c r="AV620" s="232"/>
      <c r="AW620" s="248" t="s">
        <v>1036</v>
      </c>
    </row>
    <row r="621" spans="1:49" s="9" customFormat="1" x14ac:dyDescent="0.25">
      <c r="A621" s="233" t="s">
        <v>1050</v>
      </c>
      <c r="B621" s="9">
        <v>7</v>
      </c>
      <c r="C621" s="9">
        <v>15</v>
      </c>
      <c r="D621" s="9">
        <v>10</v>
      </c>
      <c r="E621" s="9">
        <f t="shared" si="59"/>
        <v>0.5</v>
      </c>
      <c r="F621" s="9">
        <f t="shared" ref="F621:F625" si="63">C621-B621-E621</f>
        <v>7.5</v>
      </c>
      <c r="G621" s="263"/>
      <c r="H621" s="246"/>
      <c r="I621" s="246"/>
      <c r="J621" s="246"/>
      <c r="K621" s="246"/>
      <c r="L621" s="246"/>
      <c r="M621" s="246"/>
      <c r="N621" s="232" t="s">
        <v>225</v>
      </c>
      <c r="O621" s="232"/>
      <c r="P621" s="232" t="s">
        <v>225</v>
      </c>
      <c r="Q621" s="232"/>
      <c r="R621" s="232" t="s">
        <v>225</v>
      </c>
      <c r="S621" s="232"/>
      <c r="T621" s="232"/>
      <c r="U621" s="232"/>
      <c r="V621" s="232" t="s">
        <v>225</v>
      </c>
      <c r="W621" s="232"/>
      <c r="X621" s="232" t="s">
        <v>225</v>
      </c>
      <c r="Y621" s="232"/>
      <c r="Z621" s="232" t="s">
        <v>225</v>
      </c>
      <c r="AA621" s="232"/>
      <c r="AB621" s="232" t="s">
        <v>225</v>
      </c>
      <c r="AC621" s="232"/>
      <c r="AD621" s="232"/>
      <c r="AE621" s="232"/>
      <c r="AF621" s="232"/>
      <c r="AG621" s="232"/>
      <c r="AH621" s="232"/>
      <c r="AI621" s="232"/>
      <c r="AJ621" s="232"/>
      <c r="AK621" s="232"/>
      <c r="AL621" s="232"/>
      <c r="AM621" s="232"/>
      <c r="AN621" s="232"/>
      <c r="AO621" s="232"/>
      <c r="AP621" s="232"/>
      <c r="AQ621" s="232"/>
      <c r="AR621" s="232"/>
      <c r="AS621" s="232"/>
      <c r="AT621" s="232"/>
      <c r="AU621" s="232"/>
      <c r="AV621" s="232"/>
      <c r="AW621" s="248" t="s">
        <v>1036</v>
      </c>
    </row>
    <row r="622" spans="1:49" s="9" customFormat="1" x14ac:dyDescent="0.25">
      <c r="A622" s="233" t="s">
        <v>1051</v>
      </c>
      <c r="B622" s="9">
        <v>7</v>
      </c>
      <c r="C622" s="9">
        <v>15</v>
      </c>
      <c r="D622" s="9">
        <v>11</v>
      </c>
      <c r="E622" s="9">
        <f t="shared" si="59"/>
        <v>0.5</v>
      </c>
      <c r="F622" s="9">
        <f t="shared" si="63"/>
        <v>7.5</v>
      </c>
      <c r="G622" s="263"/>
      <c r="H622" s="246"/>
      <c r="I622" s="246"/>
      <c r="J622" s="246"/>
      <c r="K622" s="246"/>
      <c r="L622" s="246"/>
      <c r="M622" s="246"/>
      <c r="N622" s="232" t="s">
        <v>225</v>
      </c>
      <c r="O622" s="232"/>
      <c r="P622" s="232" t="s">
        <v>225</v>
      </c>
      <c r="Q622" s="232"/>
      <c r="R622" s="232" t="s">
        <v>225</v>
      </c>
      <c r="S622" s="232"/>
      <c r="T622" s="232" t="s">
        <v>225</v>
      </c>
      <c r="U622" s="232"/>
      <c r="V622" s="232"/>
      <c r="W622" s="232"/>
      <c r="X622" s="232" t="s">
        <v>225</v>
      </c>
      <c r="Y622" s="232"/>
      <c r="Z622" s="232" t="s">
        <v>225</v>
      </c>
      <c r="AA622" s="232"/>
      <c r="AB622" s="232" t="s">
        <v>225</v>
      </c>
      <c r="AC622" s="232"/>
      <c r="AD622" s="232"/>
      <c r="AE622" s="232"/>
      <c r="AF622" s="232"/>
      <c r="AG622" s="232"/>
      <c r="AH622" s="232"/>
      <c r="AI622" s="232"/>
      <c r="AJ622" s="232"/>
      <c r="AK622" s="232"/>
      <c r="AL622" s="232"/>
      <c r="AM622" s="232"/>
      <c r="AN622" s="232"/>
      <c r="AO622" s="232"/>
      <c r="AP622" s="232"/>
      <c r="AQ622" s="232"/>
      <c r="AR622" s="232"/>
      <c r="AS622" s="232"/>
      <c r="AT622" s="232"/>
      <c r="AU622" s="232"/>
      <c r="AV622" s="232"/>
      <c r="AW622" s="248" t="s">
        <v>1036</v>
      </c>
    </row>
    <row r="623" spans="1:49" s="9" customFormat="1" x14ac:dyDescent="0.25">
      <c r="A623" s="233" t="s">
        <v>1052</v>
      </c>
      <c r="B623" s="9">
        <v>7</v>
      </c>
      <c r="C623" s="9">
        <v>15</v>
      </c>
      <c r="D623" s="9">
        <v>12</v>
      </c>
      <c r="E623" s="9">
        <f t="shared" si="59"/>
        <v>0.5</v>
      </c>
      <c r="F623" s="9">
        <f t="shared" si="63"/>
        <v>7.5</v>
      </c>
      <c r="G623" s="263"/>
      <c r="H623" s="246"/>
      <c r="I623" s="246"/>
      <c r="J623" s="246"/>
      <c r="K623" s="246"/>
      <c r="L623" s="246"/>
      <c r="M623" s="246"/>
      <c r="N623" s="232" t="s">
        <v>225</v>
      </c>
      <c r="O623" s="232"/>
      <c r="P623" s="232" t="s">
        <v>225</v>
      </c>
      <c r="Q623" s="232"/>
      <c r="R623" s="232" t="s">
        <v>225</v>
      </c>
      <c r="S623" s="232"/>
      <c r="T623" s="232" t="s">
        <v>225</v>
      </c>
      <c r="U623" s="232"/>
      <c r="V623" s="232" t="s">
        <v>225</v>
      </c>
      <c r="W623" s="232"/>
      <c r="X623" s="232"/>
      <c r="Y623" s="232"/>
      <c r="Z623" s="232" t="s">
        <v>225</v>
      </c>
      <c r="AA623" s="232"/>
      <c r="AB623" s="232" t="s">
        <v>225</v>
      </c>
      <c r="AC623" s="232"/>
      <c r="AD623" s="232"/>
      <c r="AE623" s="232"/>
      <c r="AF623" s="232"/>
      <c r="AG623" s="232"/>
      <c r="AH623" s="232"/>
      <c r="AI623" s="232"/>
      <c r="AJ623" s="232"/>
      <c r="AK623" s="232"/>
      <c r="AL623" s="232"/>
      <c r="AM623" s="232"/>
      <c r="AN623" s="232"/>
      <c r="AO623" s="232"/>
      <c r="AP623" s="232"/>
      <c r="AQ623" s="232"/>
      <c r="AR623" s="232"/>
      <c r="AS623" s="232"/>
      <c r="AT623" s="232"/>
      <c r="AU623" s="232"/>
      <c r="AV623" s="232"/>
      <c r="AW623" s="248" t="s">
        <v>1036</v>
      </c>
    </row>
    <row r="624" spans="1:49" s="9" customFormat="1" x14ac:dyDescent="0.25">
      <c r="A624" s="233" t="s">
        <v>1053</v>
      </c>
      <c r="B624" s="9">
        <v>7</v>
      </c>
      <c r="C624" s="9">
        <v>15</v>
      </c>
      <c r="D624" s="9">
        <v>13</v>
      </c>
      <c r="E624" s="9">
        <f t="shared" si="59"/>
        <v>0.5</v>
      </c>
      <c r="F624" s="9">
        <f t="shared" si="63"/>
        <v>7.5</v>
      </c>
      <c r="G624" s="263"/>
      <c r="H624" s="246"/>
      <c r="I624" s="246"/>
      <c r="J624" s="246"/>
      <c r="K624" s="246"/>
      <c r="L624" s="246"/>
      <c r="M624" s="246"/>
      <c r="N624" s="232" t="s">
        <v>225</v>
      </c>
      <c r="O624" s="232"/>
      <c r="P624" s="232" t="s">
        <v>225</v>
      </c>
      <c r="Q624" s="232"/>
      <c r="R624" s="232" t="s">
        <v>225</v>
      </c>
      <c r="S624" s="232"/>
      <c r="T624" s="232" t="s">
        <v>225</v>
      </c>
      <c r="U624" s="232"/>
      <c r="V624" s="232" t="s">
        <v>225</v>
      </c>
      <c r="W624" s="232"/>
      <c r="X624" s="232" t="s">
        <v>225</v>
      </c>
      <c r="Y624" s="232"/>
      <c r="Z624" s="232"/>
      <c r="AA624" s="232"/>
      <c r="AB624" s="232" t="s">
        <v>225</v>
      </c>
      <c r="AC624" s="232"/>
      <c r="AD624" s="232"/>
      <c r="AE624" s="232"/>
      <c r="AF624" s="232"/>
      <c r="AG624" s="232"/>
      <c r="AH624" s="232"/>
      <c r="AI624" s="232"/>
      <c r="AJ624" s="232"/>
      <c r="AK624" s="232"/>
      <c r="AL624" s="232"/>
      <c r="AM624" s="232"/>
      <c r="AN624" s="232"/>
      <c r="AO624" s="232"/>
      <c r="AP624" s="232"/>
      <c r="AQ624" s="232"/>
      <c r="AR624" s="232"/>
      <c r="AS624" s="232"/>
      <c r="AT624" s="232"/>
      <c r="AU624" s="232"/>
      <c r="AV624" s="232"/>
      <c r="AW624" s="248" t="s">
        <v>1036</v>
      </c>
    </row>
    <row r="625" spans="1:49" s="9" customFormat="1" x14ac:dyDescent="0.25">
      <c r="A625" s="233" t="s">
        <v>1054</v>
      </c>
      <c r="B625" s="9">
        <v>7</v>
      </c>
      <c r="C625" s="9">
        <v>15</v>
      </c>
      <c r="D625" s="9">
        <v>14</v>
      </c>
      <c r="E625" s="9">
        <f t="shared" si="59"/>
        <v>0.5</v>
      </c>
      <c r="F625" s="9">
        <f t="shared" si="63"/>
        <v>7.5</v>
      </c>
      <c r="G625" s="263"/>
      <c r="H625" s="246"/>
      <c r="I625" s="246"/>
      <c r="J625" s="246"/>
      <c r="K625" s="246"/>
      <c r="L625" s="246"/>
      <c r="M625" s="246"/>
      <c r="N625" s="232" t="s">
        <v>225</v>
      </c>
      <c r="O625" s="232"/>
      <c r="P625" s="232" t="s">
        <v>225</v>
      </c>
      <c r="Q625" s="232"/>
      <c r="R625" s="232" t="s">
        <v>225</v>
      </c>
      <c r="S625" s="232"/>
      <c r="T625" s="232" t="s">
        <v>225</v>
      </c>
      <c r="U625" s="232"/>
      <c r="V625" s="232" t="s">
        <v>225</v>
      </c>
      <c r="W625" s="232"/>
      <c r="X625" s="232" t="s">
        <v>225</v>
      </c>
      <c r="Y625" s="232"/>
      <c r="Z625" s="232" t="s">
        <v>225</v>
      </c>
      <c r="AA625" s="232"/>
      <c r="AB625" s="232"/>
      <c r="AC625" s="232"/>
      <c r="AD625" s="232"/>
      <c r="AE625" s="232"/>
      <c r="AF625" s="232"/>
      <c r="AG625" s="232"/>
      <c r="AH625" s="232"/>
      <c r="AI625" s="232"/>
      <c r="AJ625" s="232"/>
      <c r="AK625" s="232"/>
      <c r="AL625" s="232"/>
      <c r="AM625" s="232"/>
      <c r="AN625" s="232"/>
      <c r="AO625" s="232"/>
      <c r="AP625" s="232"/>
      <c r="AQ625" s="232"/>
      <c r="AR625" s="232"/>
      <c r="AS625" s="232"/>
      <c r="AT625" s="232"/>
      <c r="AU625" s="232"/>
      <c r="AV625" s="232"/>
      <c r="AW625" s="248" t="s">
        <v>1036</v>
      </c>
    </row>
    <row r="626" spans="1:49" x14ac:dyDescent="0.25">
      <c r="A626" s="233" t="s">
        <v>392</v>
      </c>
      <c r="B626">
        <v>7</v>
      </c>
      <c r="C626" s="9">
        <v>16</v>
      </c>
      <c r="E626" s="9">
        <f t="shared" si="59"/>
        <v>1</v>
      </c>
      <c r="F626" s="9">
        <f t="shared" si="12"/>
        <v>8</v>
      </c>
      <c r="H626" s="246"/>
      <c r="I626" s="246"/>
      <c r="J626" s="246"/>
      <c r="K626" s="246"/>
      <c r="L626" s="246"/>
      <c r="M626" s="246"/>
      <c r="N626" s="232" t="s">
        <v>225</v>
      </c>
      <c r="P626" s="232" t="s">
        <v>225</v>
      </c>
      <c r="R626" s="232" t="s">
        <v>225</v>
      </c>
      <c r="T626" s="232" t="s">
        <v>225</v>
      </c>
      <c r="V626" s="232" t="s">
        <v>225</v>
      </c>
      <c r="X626" s="232" t="s">
        <v>225</v>
      </c>
      <c r="Z626" s="232" t="s">
        <v>225</v>
      </c>
      <c r="AB626" s="232" t="s">
        <v>225</v>
      </c>
      <c r="AD626" s="232" t="s">
        <v>225</v>
      </c>
      <c r="AW626" s="248" t="s">
        <v>1036</v>
      </c>
    </row>
    <row r="627" spans="1:49" s="9" customFormat="1" x14ac:dyDescent="0.25">
      <c r="A627" s="233" t="s">
        <v>1055</v>
      </c>
      <c r="B627" s="9">
        <v>7</v>
      </c>
      <c r="C627" s="9">
        <v>16</v>
      </c>
      <c r="D627" s="9">
        <v>8</v>
      </c>
      <c r="E627" s="9">
        <f t="shared" si="59"/>
        <v>1</v>
      </c>
      <c r="F627" s="9">
        <f t="shared" si="12"/>
        <v>8</v>
      </c>
      <c r="G627" s="263"/>
      <c r="H627" s="246"/>
      <c r="I627" s="246"/>
      <c r="J627" s="246"/>
      <c r="K627" s="246"/>
      <c r="L627" s="246"/>
      <c r="M627" s="246"/>
      <c r="N627" s="232" t="s">
        <v>225</v>
      </c>
      <c r="O627" s="232"/>
      <c r="P627" s="232"/>
      <c r="Q627" s="232"/>
      <c r="R627" s="232" t="s">
        <v>225</v>
      </c>
      <c r="S627" s="232"/>
      <c r="T627" s="232" t="s">
        <v>225</v>
      </c>
      <c r="U627" s="232"/>
      <c r="V627" s="232" t="s">
        <v>225</v>
      </c>
      <c r="W627" s="232"/>
      <c r="X627" s="232" t="s">
        <v>225</v>
      </c>
      <c r="Y627" s="232"/>
      <c r="Z627" s="232" t="s">
        <v>225</v>
      </c>
      <c r="AA627" s="232"/>
      <c r="AB627" s="232" t="s">
        <v>225</v>
      </c>
      <c r="AC627" s="232"/>
      <c r="AD627" s="232" t="s">
        <v>225</v>
      </c>
      <c r="AE627" s="232"/>
      <c r="AF627" s="232"/>
      <c r="AG627" s="232"/>
      <c r="AH627" s="232"/>
      <c r="AI627" s="232"/>
      <c r="AJ627" s="232"/>
      <c r="AK627" s="232"/>
      <c r="AL627" s="232"/>
      <c r="AM627" s="232"/>
      <c r="AN627" s="232"/>
      <c r="AO627" s="232"/>
      <c r="AP627" s="232"/>
      <c r="AQ627" s="232"/>
      <c r="AR627" s="232"/>
      <c r="AS627" s="232"/>
      <c r="AT627" s="232"/>
      <c r="AU627" s="232"/>
      <c r="AV627" s="232"/>
      <c r="AW627" s="248" t="s">
        <v>1036</v>
      </c>
    </row>
    <row r="628" spans="1:49" s="9" customFormat="1" x14ac:dyDescent="0.25">
      <c r="A628" s="233" t="s">
        <v>1056</v>
      </c>
      <c r="B628" s="9">
        <v>7</v>
      </c>
      <c r="C628" s="9">
        <v>16</v>
      </c>
      <c r="D628" s="9">
        <v>9</v>
      </c>
      <c r="E628" s="9">
        <f t="shared" si="59"/>
        <v>1</v>
      </c>
      <c r="F628" s="9">
        <f t="shared" si="12"/>
        <v>8</v>
      </c>
      <c r="G628" s="263"/>
      <c r="H628" s="246"/>
      <c r="I628" s="246"/>
      <c r="J628" s="246"/>
      <c r="K628" s="246"/>
      <c r="L628" s="246"/>
      <c r="M628" s="246"/>
      <c r="N628" s="232" t="s">
        <v>225</v>
      </c>
      <c r="O628" s="232"/>
      <c r="P628" s="232" t="s">
        <v>225</v>
      </c>
      <c r="Q628" s="232"/>
      <c r="R628" s="232"/>
      <c r="S628" s="232"/>
      <c r="T628" s="232" t="s">
        <v>225</v>
      </c>
      <c r="U628" s="232"/>
      <c r="V628" s="232" t="s">
        <v>225</v>
      </c>
      <c r="W628" s="232"/>
      <c r="X628" s="232" t="s">
        <v>225</v>
      </c>
      <c r="Y628" s="232"/>
      <c r="Z628" s="232" t="s">
        <v>225</v>
      </c>
      <c r="AA628" s="232"/>
      <c r="AB628" s="232" t="s">
        <v>225</v>
      </c>
      <c r="AC628" s="232"/>
      <c r="AD628" s="232" t="s">
        <v>225</v>
      </c>
      <c r="AE628" s="232"/>
      <c r="AF628" s="232"/>
      <c r="AG628" s="232"/>
      <c r="AH628" s="232"/>
      <c r="AI628" s="232"/>
      <c r="AJ628" s="232"/>
      <c r="AK628" s="232"/>
      <c r="AL628" s="232"/>
      <c r="AM628" s="232"/>
      <c r="AN628" s="232"/>
      <c r="AO628" s="232"/>
      <c r="AP628" s="232"/>
      <c r="AQ628" s="232"/>
      <c r="AR628" s="232"/>
      <c r="AS628" s="232"/>
      <c r="AT628" s="232"/>
      <c r="AU628" s="232"/>
      <c r="AV628" s="232"/>
      <c r="AW628" s="248" t="s">
        <v>1036</v>
      </c>
    </row>
    <row r="629" spans="1:49" s="9" customFormat="1" x14ac:dyDescent="0.25">
      <c r="A629" s="233" t="s">
        <v>1057</v>
      </c>
      <c r="B629" s="9">
        <v>7</v>
      </c>
      <c r="C629" s="9">
        <v>16</v>
      </c>
      <c r="D629" s="9">
        <v>10</v>
      </c>
      <c r="E629" s="9">
        <f t="shared" si="59"/>
        <v>1</v>
      </c>
      <c r="F629" s="9">
        <f t="shared" ref="F629:F634" si="64">C629-B629-E629</f>
        <v>8</v>
      </c>
      <c r="G629" s="263"/>
      <c r="H629" s="246"/>
      <c r="I629" s="246"/>
      <c r="J629" s="246"/>
      <c r="K629" s="246"/>
      <c r="L629" s="246"/>
      <c r="M629" s="246"/>
      <c r="N629" s="232" t="s">
        <v>225</v>
      </c>
      <c r="O629" s="232"/>
      <c r="P629" s="232" t="s">
        <v>225</v>
      </c>
      <c r="Q629" s="232"/>
      <c r="R629" s="232" t="s">
        <v>225</v>
      </c>
      <c r="S629" s="232"/>
      <c r="T629" s="232"/>
      <c r="U629" s="232"/>
      <c r="V629" s="232" t="s">
        <v>225</v>
      </c>
      <c r="W629" s="232"/>
      <c r="X629" s="232" t="s">
        <v>225</v>
      </c>
      <c r="Y629" s="232"/>
      <c r="Z629" s="232" t="s">
        <v>225</v>
      </c>
      <c r="AA629" s="232"/>
      <c r="AB629" s="232" t="s">
        <v>225</v>
      </c>
      <c r="AC629" s="232"/>
      <c r="AD629" s="232" t="s">
        <v>225</v>
      </c>
      <c r="AE629" s="232"/>
      <c r="AF629" s="232"/>
      <c r="AG629" s="232"/>
      <c r="AH629" s="232"/>
      <c r="AI629" s="232"/>
      <c r="AJ629" s="232"/>
      <c r="AK629" s="232"/>
      <c r="AL629" s="232"/>
      <c r="AM629" s="232"/>
      <c r="AN629" s="232"/>
      <c r="AO629" s="232"/>
      <c r="AP629" s="232"/>
      <c r="AQ629" s="232"/>
      <c r="AR629" s="232"/>
      <c r="AS629" s="232"/>
      <c r="AT629" s="232"/>
      <c r="AU629" s="232"/>
      <c r="AV629" s="232"/>
      <c r="AW629" s="248" t="s">
        <v>1036</v>
      </c>
    </row>
    <row r="630" spans="1:49" s="9" customFormat="1" x14ac:dyDescent="0.25">
      <c r="A630" s="233" t="s">
        <v>1058</v>
      </c>
      <c r="B630" s="9">
        <v>7</v>
      </c>
      <c r="C630" s="9">
        <v>16</v>
      </c>
      <c r="D630" s="9">
        <v>11</v>
      </c>
      <c r="E630" s="9">
        <f t="shared" si="59"/>
        <v>1</v>
      </c>
      <c r="F630" s="9">
        <f t="shared" si="64"/>
        <v>8</v>
      </c>
      <c r="G630" s="263"/>
      <c r="H630" s="246"/>
      <c r="I630" s="246"/>
      <c r="J630" s="246"/>
      <c r="K630" s="246"/>
      <c r="L630" s="246"/>
      <c r="M630" s="246"/>
      <c r="N630" s="232" t="s">
        <v>225</v>
      </c>
      <c r="O630" s="232"/>
      <c r="P630" s="232" t="s">
        <v>225</v>
      </c>
      <c r="Q630" s="232"/>
      <c r="R630" s="232" t="s">
        <v>225</v>
      </c>
      <c r="S630" s="232"/>
      <c r="T630" s="232" t="s">
        <v>225</v>
      </c>
      <c r="U630" s="232"/>
      <c r="V630" s="232"/>
      <c r="W630" s="232"/>
      <c r="X630" s="232" t="s">
        <v>225</v>
      </c>
      <c r="Y630" s="232"/>
      <c r="Z630" s="232" t="s">
        <v>225</v>
      </c>
      <c r="AA630" s="232"/>
      <c r="AB630" s="232" t="s">
        <v>225</v>
      </c>
      <c r="AC630" s="232"/>
      <c r="AD630" s="232" t="s">
        <v>225</v>
      </c>
      <c r="AE630" s="232"/>
      <c r="AF630" s="232"/>
      <c r="AG630" s="232"/>
      <c r="AH630" s="232"/>
      <c r="AI630" s="232"/>
      <c r="AJ630" s="232"/>
      <c r="AK630" s="232"/>
      <c r="AL630" s="232"/>
      <c r="AM630" s="232"/>
      <c r="AN630" s="232"/>
      <c r="AO630" s="232"/>
      <c r="AP630" s="232"/>
      <c r="AQ630" s="232"/>
      <c r="AR630" s="232"/>
      <c r="AS630" s="232"/>
      <c r="AT630" s="232"/>
      <c r="AU630" s="232"/>
      <c r="AV630" s="232"/>
      <c r="AW630" s="248" t="s">
        <v>1036</v>
      </c>
    </row>
    <row r="631" spans="1:49" s="9" customFormat="1" x14ac:dyDescent="0.25">
      <c r="A631" s="233" t="s">
        <v>1059</v>
      </c>
      <c r="B631" s="9">
        <v>7</v>
      </c>
      <c r="C631" s="9">
        <v>16</v>
      </c>
      <c r="D631" s="9">
        <v>12</v>
      </c>
      <c r="E631" s="9">
        <f t="shared" si="59"/>
        <v>1</v>
      </c>
      <c r="F631" s="9">
        <f t="shared" si="64"/>
        <v>8</v>
      </c>
      <c r="G631" s="263"/>
      <c r="H631" s="246"/>
      <c r="I631" s="246"/>
      <c r="J631" s="246"/>
      <c r="K631" s="246"/>
      <c r="L631" s="246"/>
      <c r="M631" s="246"/>
      <c r="N631" s="232" t="s">
        <v>225</v>
      </c>
      <c r="O631" s="232"/>
      <c r="P631" s="232" t="s">
        <v>225</v>
      </c>
      <c r="Q631" s="232"/>
      <c r="R631" s="232" t="s">
        <v>225</v>
      </c>
      <c r="S631" s="232"/>
      <c r="T631" s="232" t="s">
        <v>225</v>
      </c>
      <c r="U631" s="232"/>
      <c r="V631" s="232" t="s">
        <v>225</v>
      </c>
      <c r="W631" s="232"/>
      <c r="X631" s="232"/>
      <c r="Y631" s="232"/>
      <c r="Z631" s="232" t="s">
        <v>225</v>
      </c>
      <c r="AA631" s="232"/>
      <c r="AB631" s="232" t="s">
        <v>225</v>
      </c>
      <c r="AC631" s="232"/>
      <c r="AD631" s="232" t="s">
        <v>225</v>
      </c>
      <c r="AE631" s="232"/>
      <c r="AF631" s="232"/>
      <c r="AG631" s="232"/>
      <c r="AH631" s="232"/>
      <c r="AI631" s="232"/>
      <c r="AJ631" s="232"/>
      <c r="AK631" s="232"/>
      <c r="AL631" s="232"/>
      <c r="AM631" s="232"/>
      <c r="AN631" s="232"/>
      <c r="AO631" s="232"/>
      <c r="AP631" s="232"/>
      <c r="AQ631" s="232"/>
      <c r="AR631" s="232"/>
      <c r="AS631" s="232"/>
      <c r="AT631" s="232"/>
      <c r="AU631" s="232"/>
      <c r="AV631" s="232"/>
      <c r="AW631" s="248" t="s">
        <v>1036</v>
      </c>
    </row>
    <row r="632" spans="1:49" s="9" customFormat="1" x14ac:dyDescent="0.25">
      <c r="A632" s="233" t="s">
        <v>1060</v>
      </c>
      <c r="B632" s="9">
        <v>7</v>
      </c>
      <c r="C632" s="9">
        <v>16</v>
      </c>
      <c r="D632" s="9">
        <v>13</v>
      </c>
      <c r="E632" s="9">
        <f t="shared" si="59"/>
        <v>1</v>
      </c>
      <c r="F632" s="9">
        <f t="shared" si="64"/>
        <v>8</v>
      </c>
      <c r="G632" s="263"/>
      <c r="H632" s="246"/>
      <c r="I632" s="246"/>
      <c r="J632" s="246"/>
      <c r="K632" s="246"/>
      <c r="L632" s="246"/>
      <c r="M632" s="246"/>
      <c r="N632" s="232" t="s">
        <v>225</v>
      </c>
      <c r="O632" s="232"/>
      <c r="P632" s="232" t="s">
        <v>225</v>
      </c>
      <c r="Q632" s="232"/>
      <c r="R632" s="232" t="s">
        <v>225</v>
      </c>
      <c r="S632" s="232"/>
      <c r="T632" s="232" t="s">
        <v>225</v>
      </c>
      <c r="U632" s="232"/>
      <c r="V632" s="232" t="s">
        <v>225</v>
      </c>
      <c r="W632" s="232"/>
      <c r="X632" s="232" t="s">
        <v>225</v>
      </c>
      <c r="Y632" s="232"/>
      <c r="Z632" s="232"/>
      <c r="AA632" s="232"/>
      <c r="AB632" s="232" t="s">
        <v>225</v>
      </c>
      <c r="AC632" s="232"/>
      <c r="AD632" s="232" t="s">
        <v>225</v>
      </c>
      <c r="AE632" s="232"/>
      <c r="AF632" s="232"/>
      <c r="AG632" s="232"/>
      <c r="AH632" s="232"/>
      <c r="AI632" s="232"/>
      <c r="AJ632" s="232"/>
      <c r="AK632" s="232"/>
      <c r="AL632" s="232"/>
      <c r="AM632" s="232"/>
      <c r="AN632" s="232"/>
      <c r="AO632" s="232"/>
      <c r="AP632" s="232"/>
      <c r="AQ632" s="232"/>
      <c r="AR632" s="232"/>
      <c r="AS632" s="232"/>
      <c r="AT632" s="232"/>
      <c r="AU632" s="232"/>
      <c r="AV632" s="232"/>
      <c r="AW632" s="248" t="s">
        <v>1036</v>
      </c>
    </row>
    <row r="633" spans="1:49" s="9" customFormat="1" x14ac:dyDescent="0.25">
      <c r="A633" s="233" t="s">
        <v>1061</v>
      </c>
      <c r="B633" s="9">
        <v>7</v>
      </c>
      <c r="C633" s="9">
        <v>16</v>
      </c>
      <c r="D633" s="9">
        <v>14</v>
      </c>
      <c r="E633" s="9">
        <f t="shared" ref="E633:E696" si="65">IF((C633-B633)&gt;=9,1,IF((C633-B633)&gt;=7,0.5,IF((C633-B633)&gt;=5.5,0.25,0)))</f>
        <v>1</v>
      </c>
      <c r="F633" s="9">
        <f t="shared" si="64"/>
        <v>8</v>
      </c>
      <c r="G633" s="263"/>
      <c r="H633" s="246"/>
      <c r="I633" s="246"/>
      <c r="J633" s="246"/>
      <c r="K633" s="246"/>
      <c r="L633" s="246"/>
      <c r="M633" s="246"/>
      <c r="N633" s="232" t="s">
        <v>225</v>
      </c>
      <c r="O633" s="232"/>
      <c r="P633" s="232" t="s">
        <v>225</v>
      </c>
      <c r="Q633" s="232"/>
      <c r="R633" s="232" t="s">
        <v>225</v>
      </c>
      <c r="S633" s="232"/>
      <c r="T633" s="232" t="s">
        <v>225</v>
      </c>
      <c r="U633" s="232"/>
      <c r="V633" s="232" t="s">
        <v>225</v>
      </c>
      <c r="W633" s="232"/>
      <c r="X633" s="232" t="s">
        <v>225</v>
      </c>
      <c r="Y633" s="232"/>
      <c r="Z633" s="232" t="s">
        <v>225</v>
      </c>
      <c r="AA633" s="232"/>
      <c r="AB633" s="232"/>
      <c r="AC633" s="232"/>
      <c r="AD633" s="232" t="s">
        <v>225</v>
      </c>
      <c r="AE633" s="232"/>
      <c r="AF633" s="232"/>
      <c r="AG633" s="232"/>
      <c r="AH633" s="232"/>
      <c r="AI633" s="232"/>
      <c r="AJ633" s="232"/>
      <c r="AK633" s="232"/>
      <c r="AL633" s="232"/>
      <c r="AM633" s="232"/>
      <c r="AN633" s="232"/>
      <c r="AO633" s="232"/>
      <c r="AP633" s="232"/>
      <c r="AQ633" s="232"/>
      <c r="AR633" s="232"/>
      <c r="AS633" s="232"/>
      <c r="AT633" s="232"/>
      <c r="AU633" s="232"/>
      <c r="AV633" s="232"/>
      <c r="AW633" s="248" t="s">
        <v>1036</v>
      </c>
    </row>
    <row r="634" spans="1:49" s="9" customFormat="1" x14ac:dyDescent="0.25">
      <c r="A634" s="233" t="s">
        <v>1062</v>
      </c>
      <c r="B634" s="9">
        <v>7</v>
      </c>
      <c r="C634" s="9">
        <v>16</v>
      </c>
      <c r="D634" s="9">
        <v>15</v>
      </c>
      <c r="E634" s="9">
        <f t="shared" si="65"/>
        <v>1</v>
      </c>
      <c r="F634" s="9">
        <f t="shared" si="64"/>
        <v>8</v>
      </c>
      <c r="G634" s="263"/>
      <c r="H634" s="246"/>
      <c r="I634" s="246"/>
      <c r="J634" s="246"/>
      <c r="K634" s="246"/>
      <c r="L634" s="246"/>
      <c r="M634" s="246"/>
      <c r="N634" s="232" t="s">
        <v>225</v>
      </c>
      <c r="O634" s="232"/>
      <c r="P634" s="232" t="s">
        <v>225</v>
      </c>
      <c r="Q634" s="232"/>
      <c r="R634" s="232" t="s">
        <v>225</v>
      </c>
      <c r="S634" s="232"/>
      <c r="T634" s="232" t="s">
        <v>225</v>
      </c>
      <c r="U634" s="232"/>
      <c r="V634" s="232" t="s">
        <v>225</v>
      </c>
      <c r="W634" s="232"/>
      <c r="X634" s="232" t="s">
        <v>225</v>
      </c>
      <c r="Y634" s="232"/>
      <c r="Z634" s="232" t="s">
        <v>225</v>
      </c>
      <c r="AA634" s="232"/>
      <c r="AB634" s="232" t="s">
        <v>225</v>
      </c>
      <c r="AC634" s="232"/>
      <c r="AD634" s="232"/>
      <c r="AE634" s="232"/>
      <c r="AF634" s="232"/>
      <c r="AG634" s="232"/>
      <c r="AH634" s="232"/>
      <c r="AI634" s="232"/>
      <c r="AJ634" s="232"/>
      <c r="AK634" s="232"/>
      <c r="AL634" s="232"/>
      <c r="AM634" s="232"/>
      <c r="AN634" s="232"/>
      <c r="AO634" s="232"/>
      <c r="AP634" s="232"/>
      <c r="AQ634" s="232"/>
      <c r="AR634" s="232"/>
      <c r="AS634" s="232"/>
      <c r="AT634" s="232"/>
      <c r="AU634" s="232"/>
      <c r="AV634" s="232"/>
      <c r="AW634" s="248" t="s">
        <v>1036</v>
      </c>
    </row>
    <row r="635" spans="1:49" x14ac:dyDescent="0.25">
      <c r="A635" s="233" t="s">
        <v>393</v>
      </c>
      <c r="B635">
        <v>7</v>
      </c>
      <c r="C635" s="9">
        <v>17</v>
      </c>
      <c r="E635" s="9">
        <f t="shared" si="65"/>
        <v>1</v>
      </c>
      <c r="F635" s="9">
        <f t="shared" si="12"/>
        <v>9</v>
      </c>
      <c r="H635" s="246"/>
      <c r="I635" s="246"/>
      <c r="J635" s="246"/>
      <c r="K635" s="246"/>
      <c r="L635" s="246"/>
      <c r="M635" s="246"/>
      <c r="N635" s="232" t="s">
        <v>225</v>
      </c>
      <c r="P635" s="232" t="s">
        <v>225</v>
      </c>
      <c r="R635" s="232" t="s">
        <v>225</v>
      </c>
      <c r="T635" s="232" t="s">
        <v>225</v>
      </c>
      <c r="V635" s="232" t="s">
        <v>225</v>
      </c>
      <c r="X635" s="232" t="s">
        <v>225</v>
      </c>
      <c r="Z635" s="232" t="s">
        <v>225</v>
      </c>
      <c r="AB635" s="232" t="s">
        <v>225</v>
      </c>
      <c r="AD635" s="232" t="s">
        <v>225</v>
      </c>
      <c r="AF635" s="232" t="s">
        <v>225</v>
      </c>
      <c r="AW635" s="248" t="s">
        <v>1036</v>
      </c>
    </row>
    <row r="636" spans="1:49" s="9" customFormat="1" x14ac:dyDescent="0.25">
      <c r="A636" s="233" t="s">
        <v>1063</v>
      </c>
      <c r="B636" s="9">
        <v>7</v>
      </c>
      <c r="C636" s="9">
        <v>17</v>
      </c>
      <c r="D636" s="9">
        <v>8</v>
      </c>
      <c r="E636" s="9">
        <f t="shared" si="65"/>
        <v>1</v>
      </c>
      <c r="F636" s="9">
        <f t="shared" si="12"/>
        <v>9</v>
      </c>
      <c r="G636" s="263"/>
      <c r="H636" s="246"/>
      <c r="I636" s="246"/>
      <c r="J636" s="246"/>
      <c r="K636" s="246"/>
      <c r="L636" s="246"/>
      <c r="M636" s="246"/>
      <c r="N636" s="232" t="s">
        <v>225</v>
      </c>
      <c r="O636" s="232"/>
      <c r="P636" s="232"/>
      <c r="Q636" s="232"/>
      <c r="R636" s="232" t="s">
        <v>225</v>
      </c>
      <c r="S636" s="232"/>
      <c r="T636" s="232" t="s">
        <v>225</v>
      </c>
      <c r="U636" s="232"/>
      <c r="V636" s="232" t="s">
        <v>225</v>
      </c>
      <c r="W636" s="232"/>
      <c r="X636" s="232" t="s">
        <v>225</v>
      </c>
      <c r="Y636" s="232"/>
      <c r="Z636" s="232" t="s">
        <v>225</v>
      </c>
      <c r="AA636" s="232"/>
      <c r="AB636" s="232" t="s">
        <v>225</v>
      </c>
      <c r="AC636" s="232"/>
      <c r="AD636" s="232" t="s">
        <v>225</v>
      </c>
      <c r="AE636" s="232"/>
      <c r="AF636" s="232" t="s">
        <v>225</v>
      </c>
      <c r="AG636" s="232"/>
      <c r="AH636" s="232"/>
      <c r="AI636" s="232"/>
      <c r="AJ636" s="232"/>
      <c r="AK636" s="232"/>
      <c r="AL636" s="232"/>
      <c r="AM636" s="232"/>
      <c r="AN636" s="232"/>
      <c r="AO636" s="232"/>
      <c r="AP636" s="232"/>
      <c r="AQ636" s="232"/>
      <c r="AR636" s="232"/>
      <c r="AS636" s="232"/>
      <c r="AT636" s="232"/>
      <c r="AU636" s="232"/>
      <c r="AV636" s="232"/>
      <c r="AW636" s="248" t="s">
        <v>1036</v>
      </c>
    </row>
    <row r="637" spans="1:49" s="9" customFormat="1" x14ac:dyDescent="0.25">
      <c r="A637" s="233" t="s">
        <v>1064</v>
      </c>
      <c r="B637" s="9">
        <v>7</v>
      </c>
      <c r="C637" s="9">
        <v>17</v>
      </c>
      <c r="D637" s="9">
        <v>9</v>
      </c>
      <c r="E637" s="9">
        <f t="shared" si="65"/>
        <v>1</v>
      </c>
      <c r="F637" s="9">
        <f t="shared" si="12"/>
        <v>9</v>
      </c>
      <c r="G637" s="263"/>
      <c r="H637" s="246"/>
      <c r="I637" s="246"/>
      <c r="J637" s="246"/>
      <c r="K637" s="246"/>
      <c r="L637" s="246"/>
      <c r="M637" s="246"/>
      <c r="N637" s="232" t="s">
        <v>225</v>
      </c>
      <c r="O637" s="232"/>
      <c r="P637" s="232" t="s">
        <v>225</v>
      </c>
      <c r="Q637" s="232"/>
      <c r="R637" s="232"/>
      <c r="S637" s="232"/>
      <c r="T637" s="232" t="s">
        <v>225</v>
      </c>
      <c r="U637" s="232"/>
      <c r="V637" s="232" t="s">
        <v>225</v>
      </c>
      <c r="W637" s="232"/>
      <c r="X637" s="232" t="s">
        <v>225</v>
      </c>
      <c r="Y637" s="232"/>
      <c r="Z637" s="232" t="s">
        <v>225</v>
      </c>
      <c r="AA637" s="232"/>
      <c r="AB637" s="232" t="s">
        <v>225</v>
      </c>
      <c r="AC637" s="232"/>
      <c r="AD637" s="232" t="s">
        <v>225</v>
      </c>
      <c r="AE637" s="232"/>
      <c r="AF637" s="232" t="s">
        <v>225</v>
      </c>
      <c r="AG637" s="232"/>
      <c r="AH637" s="232"/>
      <c r="AI637" s="232"/>
      <c r="AJ637" s="232"/>
      <c r="AK637" s="232"/>
      <c r="AL637" s="232"/>
      <c r="AM637" s="232"/>
      <c r="AN637" s="232"/>
      <c r="AO637" s="232"/>
      <c r="AP637" s="232"/>
      <c r="AQ637" s="232"/>
      <c r="AR637" s="232"/>
      <c r="AS637" s="232"/>
      <c r="AT637" s="232"/>
      <c r="AU637" s="232"/>
      <c r="AV637" s="232"/>
      <c r="AW637" s="248" t="s">
        <v>1036</v>
      </c>
    </row>
    <row r="638" spans="1:49" s="9" customFormat="1" x14ac:dyDescent="0.25">
      <c r="A638" s="233" t="s">
        <v>1065</v>
      </c>
      <c r="B638" s="9">
        <v>7</v>
      </c>
      <c r="C638" s="9">
        <v>17</v>
      </c>
      <c r="D638" s="9">
        <v>10</v>
      </c>
      <c r="E638" s="9">
        <f t="shared" si="65"/>
        <v>1</v>
      </c>
      <c r="F638" s="9">
        <f t="shared" ref="F638:F644" si="66">C638-B638-E638</f>
        <v>9</v>
      </c>
      <c r="G638" s="263"/>
      <c r="H638" s="246"/>
      <c r="I638" s="246"/>
      <c r="J638" s="246"/>
      <c r="K638" s="246"/>
      <c r="L638" s="246"/>
      <c r="M638" s="246"/>
      <c r="N638" s="232" t="s">
        <v>225</v>
      </c>
      <c r="O638" s="232"/>
      <c r="P638" s="232" t="s">
        <v>225</v>
      </c>
      <c r="Q638" s="232"/>
      <c r="R638" s="232" t="s">
        <v>225</v>
      </c>
      <c r="S638" s="232"/>
      <c r="T638" s="232"/>
      <c r="U638" s="232"/>
      <c r="V638" s="232" t="s">
        <v>225</v>
      </c>
      <c r="W638" s="232"/>
      <c r="X638" s="232" t="s">
        <v>225</v>
      </c>
      <c r="Y638" s="232"/>
      <c r="Z638" s="232" t="s">
        <v>225</v>
      </c>
      <c r="AA638" s="232"/>
      <c r="AB638" s="232" t="s">
        <v>225</v>
      </c>
      <c r="AC638" s="232"/>
      <c r="AD638" s="232" t="s">
        <v>225</v>
      </c>
      <c r="AE638" s="232"/>
      <c r="AF638" s="232" t="s">
        <v>225</v>
      </c>
      <c r="AG638" s="232"/>
      <c r="AH638" s="232"/>
      <c r="AI638" s="232"/>
      <c r="AJ638" s="232"/>
      <c r="AK638" s="232"/>
      <c r="AL638" s="232"/>
      <c r="AM638" s="232"/>
      <c r="AN638" s="232"/>
      <c r="AO638" s="232"/>
      <c r="AP638" s="232"/>
      <c r="AQ638" s="232"/>
      <c r="AR638" s="232"/>
      <c r="AS638" s="232"/>
      <c r="AT638" s="232"/>
      <c r="AU638" s="232"/>
      <c r="AV638" s="232"/>
      <c r="AW638" s="248" t="s">
        <v>1036</v>
      </c>
    </row>
    <row r="639" spans="1:49" s="9" customFormat="1" x14ac:dyDescent="0.25">
      <c r="A639" s="233" t="s">
        <v>1066</v>
      </c>
      <c r="B639" s="9">
        <v>7</v>
      </c>
      <c r="C639" s="9">
        <v>17</v>
      </c>
      <c r="D639" s="9">
        <v>11</v>
      </c>
      <c r="E639" s="9">
        <f t="shared" si="65"/>
        <v>1</v>
      </c>
      <c r="F639" s="9">
        <f t="shared" si="66"/>
        <v>9</v>
      </c>
      <c r="G639" s="263"/>
      <c r="H639" s="246"/>
      <c r="I639" s="246"/>
      <c r="J639" s="246"/>
      <c r="K639" s="246"/>
      <c r="L639" s="246"/>
      <c r="M639" s="246"/>
      <c r="N639" s="232" t="s">
        <v>225</v>
      </c>
      <c r="O639" s="232"/>
      <c r="P639" s="232" t="s">
        <v>225</v>
      </c>
      <c r="Q639" s="232"/>
      <c r="R639" s="232" t="s">
        <v>225</v>
      </c>
      <c r="S639" s="232"/>
      <c r="T639" s="232" t="s">
        <v>225</v>
      </c>
      <c r="U639" s="232"/>
      <c r="V639" s="232"/>
      <c r="W639" s="232"/>
      <c r="X639" s="232" t="s">
        <v>225</v>
      </c>
      <c r="Y639" s="232"/>
      <c r="Z639" s="232" t="s">
        <v>225</v>
      </c>
      <c r="AA639" s="232"/>
      <c r="AB639" s="232" t="s">
        <v>225</v>
      </c>
      <c r="AC639" s="232"/>
      <c r="AD639" s="232" t="s">
        <v>225</v>
      </c>
      <c r="AE639" s="232"/>
      <c r="AF639" s="232" t="s">
        <v>225</v>
      </c>
      <c r="AG639" s="232"/>
      <c r="AH639" s="232"/>
      <c r="AI639" s="232"/>
      <c r="AJ639" s="232"/>
      <c r="AK639" s="232"/>
      <c r="AL639" s="232"/>
      <c r="AM639" s="232"/>
      <c r="AN639" s="232"/>
      <c r="AO639" s="232"/>
      <c r="AP639" s="232"/>
      <c r="AQ639" s="232"/>
      <c r="AR639" s="232"/>
      <c r="AS639" s="232"/>
      <c r="AT639" s="232"/>
      <c r="AU639" s="232"/>
      <c r="AV639" s="232"/>
      <c r="AW639" s="248" t="s">
        <v>1036</v>
      </c>
    </row>
    <row r="640" spans="1:49" s="9" customFormat="1" x14ac:dyDescent="0.25">
      <c r="A640" s="233" t="s">
        <v>1067</v>
      </c>
      <c r="B640" s="9">
        <v>7</v>
      </c>
      <c r="C640" s="9">
        <v>17</v>
      </c>
      <c r="D640" s="9">
        <v>12</v>
      </c>
      <c r="E640" s="9">
        <f t="shared" si="65"/>
        <v>1</v>
      </c>
      <c r="F640" s="9">
        <f t="shared" si="66"/>
        <v>9</v>
      </c>
      <c r="G640" s="263"/>
      <c r="H640" s="246"/>
      <c r="I640" s="246"/>
      <c r="J640" s="246"/>
      <c r="K640" s="246"/>
      <c r="L640" s="246"/>
      <c r="M640" s="246"/>
      <c r="N640" s="232" t="s">
        <v>225</v>
      </c>
      <c r="O640" s="232"/>
      <c r="P640" s="232" t="s">
        <v>225</v>
      </c>
      <c r="Q640" s="232"/>
      <c r="R640" s="232" t="s">
        <v>225</v>
      </c>
      <c r="S640" s="232"/>
      <c r="T640" s="232" t="s">
        <v>225</v>
      </c>
      <c r="U640" s="232"/>
      <c r="V640" s="232" t="s">
        <v>225</v>
      </c>
      <c r="W640" s="232"/>
      <c r="X640" s="232"/>
      <c r="Y640" s="232"/>
      <c r="Z640" s="232" t="s">
        <v>225</v>
      </c>
      <c r="AA640" s="232"/>
      <c r="AB640" s="232" t="s">
        <v>225</v>
      </c>
      <c r="AC640" s="232"/>
      <c r="AD640" s="232" t="s">
        <v>225</v>
      </c>
      <c r="AE640" s="232"/>
      <c r="AF640" s="232" t="s">
        <v>225</v>
      </c>
      <c r="AG640" s="232"/>
      <c r="AH640" s="232"/>
      <c r="AI640" s="232"/>
      <c r="AJ640" s="232"/>
      <c r="AK640" s="232"/>
      <c r="AL640" s="232"/>
      <c r="AM640" s="232"/>
      <c r="AN640" s="232"/>
      <c r="AO640" s="232"/>
      <c r="AP640" s="232"/>
      <c r="AQ640" s="232"/>
      <c r="AR640" s="232"/>
      <c r="AS640" s="232"/>
      <c r="AT640" s="232"/>
      <c r="AU640" s="232"/>
      <c r="AV640" s="232"/>
      <c r="AW640" s="248" t="s">
        <v>1036</v>
      </c>
    </row>
    <row r="641" spans="1:49" s="9" customFormat="1" x14ac:dyDescent="0.25">
      <c r="A641" s="233" t="s">
        <v>1068</v>
      </c>
      <c r="B641" s="9">
        <v>7</v>
      </c>
      <c r="C641" s="9">
        <v>17</v>
      </c>
      <c r="D641" s="9">
        <v>13</v>
      </c>
      <c r="E641" s="9">
        <f t="shared" si="65"/>
        <v>1</v>
      </c>
      <c r="F641" s="9">
        <f t="shared" si="66"/>
        <v>9</v>
      </c>
      <c r="G641" s="263"/>
      <c r="H641" s="246"/>
      <c r="I641" s="246"/>
      <c r="J641" s="246"/>
      <c r="K641" s="246"/>
      <c r="L641" s="246"/>
      <c r="M641" s="246"/>
      <c r="N641" s="232" t="s">
        <v>225</v>
      </c>
      <c r="O641" s="232"/>
      <c r="P641" s="232" t="s">
        <v>225</v>
      </c>
      <c r="Q641" s="232"/>
      <c r="R641" s="232" t="s">
        <v>225</v>
      </c>
      <c r="S641" s="232"/>
      <c r="T641" s="232" t="s">
        <v>225</v>
      </c>
      <c r="U641" s="232"/>
      <c r="V641" s="232" t="s">
        <v>225</v>
      </c>
      <c r="W641" s="232"/>
      <c r="X641" s="232" t="s">
        <v>225</v>
      </c>
      <c r="Y641" s="232"/>
      <c r="Z641" s="232"/>
      <c r="AA641" s="232"/>
      <c r="AB641" s="232" t="s">
        <v>225</v>
      </c>
      <c r="AC641" s="232"/>
      <c r="AD641" s="232" t="s">
        <v>225</v>
      </c>
      <c r="AE641" s="232"/>
      <c r="AF641" s="232" t="s">
        <v>225</v>
      </c>
      <c r="AG641" s="232"/>
      <c r="AH641" s="232"/>
      <c r="AI641" s="232"/>
      <c r="AJ641" s="232"/>
      <c r="AK641" s="232"/>
      <c r="AL641" s="232"/>
      <c r="AM641" s="232"/>
      <c r="AN641" s="232"/>
      <c r="AO641" s="232"/>
      <c r="AP641" s="232"/>
      <c r="AQ641" s="232"/>
      <c r="AR641" s="232"/>
      <c r="AS641" s="232"/>
      <c r="AT641" s="232"/>
      <c r="AU641" s="232"/>
      <c r="AV641" s="232"/>
      <c r="AW641" s="248" t="s">
        <v>1036</v>
      </c>
    </row>
    <row r="642" spans="1:49" s="9" customFormat="1" x14ac:dyDescent="0.25">
      <c r="A642" s="233" t="s">
        <v>1069</v>
      </c>
      <c r="B642" s="9">
        <v>7</v>
      </c>
      <c r="C642" s="9">
        <v>17</v>
      </c>
      <c r="D642" s="9">
        <v>14</v>
      </c>
      <c r="E642" s="9">
        <f t="shared" si="65"/>
        <v>1</v>
      </c>
      <c r="F642" s="9">
        <f t="shared" si="66"/>
        <v>9</v>
      </c>
      <c r="G642" s="263"/>
      <c r="H642" s="246"/>
      <c r="I642" s="246"/>
      <c r="J642" s="246"/>
      <c r="K642" s="246"/>
      <c r="L642" s="246"/>
      <c r="M642" s="246"/>
      <c r="N642" s="232" t="s">
        <v>225</v>
      </c>
      <c r="O642" s="232"/>
      <c r="P642" s="232" t="s">
        <v>225</v>
      </c>
      <c r="Q642" s="232"/>
      <c r="R642" s="232" t="s">
        <v>225</v>
      </c>
      <c r="S642" s="232"/>
      <c r="T642" s="232" t="s">
        <v>225</v>
      </c>
      <c r="U642" s="232"/>
      <c r="V642" s="232" t="s">
        <v>225</v>
      </c>
      <c r="W642" s="232"/>
      <c r="X642" s="232" t="s">
        <v>225</v>
      </c>
      <c r="Y642" s="232"/>
      <c r="Z642" s="232" t="s">
        <v>225</v>
      </c>
      <c r="AA642" s="232"/>
      <c r="AB642" s="232"/>
      <c r="AC642" s="232"/>
      <c r="AD642" s="232" t="s">
        <v>225</v>
      </c>
      <c r="AE642" s="232"/>
      <c r="AF642" s="232" t="s">
        <v>225</v>
      </c>
      <c r="AG642" s="232"/>
      <c r="AH642" s="232"/>
      <c r="AI642" s="232"/>
      <c r="AJ642" s="232"/>
      <c r="AK642" s="232"/>
      <c r="AL642" s="232"/>
      <c r="AM642" s="232"/>
      <c r="AN642" s="232"/>
      <c r="AO642" s="232"/>
      <c r="AP642" s="232"/>
      <c r="AQ642" s="232"/>
      <c r="AR642" s="232"/>
      <c r="AS642" s="232"/>
      <c r="AT642" s="232"/>
      <c r="AU642" s="232"/>
      <c r="AV642" s="232"/>
      <c r="AW642" s="248" t="s">
        <v>1036</v>
      </c>
    </row>
    <row r="643" spans="1:49" s="9" customFormat="1" x14ac:dyDescent="0.25">
      <c r="A643" s="233" t="s">
        <v>1070</v>
      </c>
      <c r="B643" s="9">
        <v>7</v>
      </c>
      <c r="C643" s="9">
        <v>17</v>
      </c>
      <c r="D643" s="9">
        <v>15</v>
      </c>
      <c r="E643" s="9">
        <f t="shared" si="65"/>
        <v>1</v>
      </c>
      <c r="F643" s="9">
        <f t="shared" si="66"/>
        <v>9</v>
      </c>
      <c r="G643" s="263"/>
      <c r="H643" s="246"/>
      <c r="I643" s="246"/>
      <c r="J643" s="246"/>
      <c r="K643" s="246"/>
      <c r="L643" s="246"/>
      <c r="M643" s="246"/>
      <c r="N643" s="232" t="s">
        <v>225</v>
      </c>
      <c r="O643" s="232"/>
      <c r="P643" s="232" t="s">
        <v>225</v>
      </c>
      <c r="Q643" s="232"/>
      <c r="R643" s="232" t="s">
        <v>225</v>
      </c>
      <c r="S643" s="232"/>
      <c r="T643" s="232" t="s">
        <v>225</v>
      </c>
      <c r="U643" s="232"/>
      <c r="V643" s="232" t="s">
        <v>225</v>
      </c>
      <c r="W643" s="232"/>
      <c r="X643" s="232" t="s">
        <v>225</v>
      </c>
      <c r="Y643" s="232"/>
      <c r="Z643" s="232" t="s">
        <v>225</v>
      </c>
      <c r="AA643" s="232"/>
      <c r="AB643" s="232" t="s">
        <v>225</v>
      </c>
      <c r="AC643" s="232"/>
      <c r="AD643" s="232"/>
      <c r="AE643" s="232"/>
      <c r="AF643" s="232" t="s">
        <v>225</v>
      </c>
      <c r="AG643" s="232"/>
      <c r="AH643" s="232"/>
      <c r="AI643" s="232"/>
      <c r="AJ643" s="232"/>
      <c r="AK643" s="232"/>
      <c r="AL643" s="232"/>
      <c r="AM643" s="232"/>
      <c r="AN643" s="232"/>
      <c r="AO643" s="232"/>
      <c r="AP643" s="232"/>
      <c r="AQ643" s="232"/>
      <c r="AR643" s="232"/>
      <c r="AS643" s="232"/>
      <c r="AT643" s="232"/>
      <c r="AU643" s="232"/>
      <c r="AV643" s="232"/>
      <c r="AW643" s="248" t="s">
        <v>1036</v>
      </c>
    </row>
    <row r="644" spans="1:49" s="9" customFormat="1" x14ac:dyDescent="0.25">
      <c r="A644" s="233" t="s">
        <v>1071</v>
      </c>
      <c r="B644" s="9">
        <v>7</v>
      </c>
      <c r="C644" s="9">
        <v>17</v>
      </c>
      <c r="D644" s="9">
        <v>16</v>
      </c>
      <c r="E644" s="9">
        <f t="shared" si="65"/>
        <v>1</v>
      </c>
      <c r="F644" s="9">
        <f t="shared" si="66"/>
        <v>9</v>
      </c>
      <c r="G644" s="263"/>
      <c r="H644" s="246"/>
      <c r="I644" s="246"/>
      <c r="J644" s="246"/>
      <c r="K644" s="246"/>
      <c r="L644" s="246"/>
      <c r="M644" s="246"/>
      <c r="N644" s="232" t="s">
        <v>225</v>
      </c>
      <c r="O644" s="232"/>
      <c r="P644" s="232" t="s">
        <v>225</v>
      </c>
      <c r="Q644" s="232"/>
      <c r="R644" s="232" t="s">
        <v>225</v>
      </c>
      <c r="S644" s="232"/>
      <c r="T644" s="232" t="s">
        <v>225</v>
      </c>
      <c r="U644" s="232"/>
      <c r="V644" s="232" t="s">
        <v>225</v>
      </c>
      <c r="W644" s="232"/>
      <c r="X644" s="232" t="s">
        <v>225</v>
      </c>
      <c r="Y644" s="232"/>
      <c r="Z644" s="232" t="s">
        <v>225</v>
      </c>
      <c r="AA644" s="232"/>
      <c r="AB644" s="232" t="s">
        <v>225</v>
      </c>
      <c r="AC644" s="232"/>
      <c r="AD644" s="232" t="s">
        <v>225</v>
      </c>
      <c r="AE644" s="232"/>
      <c r="AF644" s="232"/>
      <c r="AG644" s="232"/>
      <c r="AH644" s="232"/>
      <c r="AI644" s="232"/>
      <c r="AJ644" s="232"/>
      <c r="AK644" s="232"/>
      <c r="AL644" s="232"/>
      <c r="AM644" s="232"/>
      <c r="AN644" s="232"/>
      <c r="AO644" s="232"/>
      <c r="AP644" s="232"/>
      <c r="AQ644" s="232"/>
      <c r="AR644" s="232"/>
      <c r="AS644" s="232"/>
      <c r="AT644" s="232"/>
      <c r="AU644" s="232"/>
      <c r="AV644" s="232"/>
      <c r="AW644" s="248" t="s">
        <v>1036</v>
      </c>
    </row>
    <row r="645" spans="1:49" x14ac:dyDescent="0.25">
      <c r="A645" s="233" t="s">
        <v>394</v>
      </c>
      <c r="B645">
        <v>7</v>
      </c>
      <c r="C645" s="9">
        <v>18</v>
      </c>
      <c r="E645" s="9">
        <f t="shared" si="65"/>
        <v>1</v>
      </c>
      <c r="F645" s="9">
        <f t="shared" si="12"/>
        <v>10</v>
      </c>
      <c r="H645" s="246"/>
      <c r="I645" s="246"/>
      <c r="J645" s="246"/>
      <c r="K645" s="246"/>
      <c r="L645" s="246"/>
      <c r="M645" s="246"/>
      <c r="N645" s="232" t="s">
        <v>225</v>
      </c>
      <c r="P645" s="232" t="s">
        <v>225</v>
      </c>
      <c r="R645" s="232" t="s">
        <v>225</v>
      </c>
      <c r="T645" s="232" t="s">
        <v>225</v>
      </c>
      <c r="V645" s="232" t="s">
        <v>225</v>
      </c>
      <c r="X645" s="232" t="s">
        <v>225</v>
      </c>
      <c r="Z645" s="232" t="s">
        <v>225</v>
      </c>
      <c r="AB645" s="232" t="s">
        <v>225</v>
      </c>
      <c r="AD645" s="232" t="s">
        <v>225</v>
      </c>
      <c r="AF645" s="232" t="s">
        <v>225</v>
      </c>
      <c r="AH645" s="232" t="s">
        <v>225</v>
      </c>
      <c r="AW645" s="248" t="s">
        <v>1036</v>
      </c>
    </row>
    <row r="646" spans="1:49" s="9" customFormat="1" x14ac:dyDescent="0.25">
      <c r="A646" s="233" t="s">
        <v>1072</v>
      </c>
      <c r="B646" s="9">
        <v>7</v>
      </c>
      <c r="C646" s="9">
        <v>18</v>
      </c>
      <c r="D646" s="9">
        <v>8</v>
      </c>
      <c r="E646" s="9">
        <f t="shared" si="65"/>
        <v>1</v>
      </c>
      <c r="F646" s="9">
        <f t="shared" si="12"/>
        <v>10</v>
      </c>
      <c r="G646" s="263"/>
      <c r="H646" s="246"/>
      <c r="I646" s="246"/>
      <c r="J646" s="246"/>
      <c r="K646" s="246"/>
      <c r="L646" s="246"/>
      <c r="M646" s="246"/>
      <c r="N646" s="232" t="s">
        <v>225</v>
      </c>
      <c r="O646" s="232"/>
      <c r="P646" s="232"/>
      <c r="Q646" s="232"/>
      <c r="R646" s="232" t="s">
        <v>225</v>
      </c>
      <c r="S646" s="232"/>
      <c r="T646" s="232" t="s">
        <v>225</v>
      </c>
      <c r="U646" s="232"/>
      <c r="V646" s="232" t="s">
        <v>225</v>
      </c>
      <c r="W646" s="232"/>
      <c r="X646" s="232" t="s">
        <v>225</v>
      </c>
      <c r="Y646" s="232"/>
      <c r="Z646" s="232" t="s">
        <v>225</v>
      </c>
      <c r="AA646" s="232"/>
      <c r="AB646" s="232" t="s">
        <v>225</v>
      </c>
      <c r="AC646" s="232"/>
      <c r="AD646" s="232" t="s">
        <v>225</v>
      </c>
      <c r="AE646" s="232"/>
      <c r="AF646" s="232" t="s">
        <v>225</v>
      </c>
      <c r="AG646" s="232"/>
      <c r="AH646" s="232" t="s">
        <v>225</v>
      </c>
      <c r="AI646" s="232"/>
      <c r="AJ646" s="232"/>
      <c r="AK646" s="232"/>
      <c r="AL646" s="232"/>
      <c r="AM646" s="232"/>
      <c r="AN646" s="232"/>
      <c r="AO646" s="232"/>
      <c r="AP646" s="232"/>
      <c r="AQ646" s="232"/>
      <c r="AR646" s="232"/>
      <c r="AS646" s="232"/>
      <c r="AT646" s="232"/>
      <c r="AU646" s="232"/>
      <c r="AV646" s="232"/>
      <c r="AW646" s="248" t="s">
        <v>1036</v>
      </c>
    </row>
    <row r="647" spans="1:49" s="9" customFormat="1" x14ac:dyDescent="0.25">
      <c r="A647" s="233" t="s">
        <v>1073</v>
      </c>
      <c r="B647" s="9">
        <v>7</v>
      </c>
      <c r="C647" s="9">
        <v>18</v>
      </c>
      <c r="D647" s="9">
        <v>9</v>
      </c>
      <c r="E647" s="9">
        <f t="shared" si="65"/>
        <v>1</v>
      </c>
      <c r="F647" s="9">
        <f t="shared" si="12"/>
        <v>10</v>
      </c>
      <c r="G647" s="263"/>
      <c r="H647" s="246"/>
      <c r="I647" s="246"/>
      <c r="J647" s="246"/>
      <c r="K647" s="246"/>
      <c r="L647" s="246"/>
      <c r="M647" s="246"/>
      <c r="N647" s="232" t="s">
        <v>225</v>
      </c>
      <c r="O647" s="232"/>
      <c r="P647" s="232" t="s">
        <v>225</v>
      </c>
      <c r="Q647" s="232"/>
      <c r="R647" s="232"/>
      <c r="S647" s="232"/>
      <c r="T647" s="232" t="s">
        <v>225</v>
      </c>
      <c r="U647" s="232"/>
      <c r="V647" s="232" t="s">
        <v>225</v>
      </c>
      <c r="W647" s="232"/>
      <c r="X647" s="232" t="s">
        <v>225</v>
      </c>
      <c r="Y647" s="232"/>
      <c r="Z647" s="232" t="s">
        <v>225</v>
      </c>
      <c r="AA647" s="232"/>
      <c r="AB647" s="232" t="s">
        <v>225</v>
      </c>
      <c r="AC647" s="232"/>
      <c r="AD647" s="232" t="s">
        <v>225</v>
      </c>
      <c r="AE647" s="232"/>
      <c r="AF647" s="232" t="s">
        <v>225</v>
      </c>
      <c r="AG647" s="232"/>
      <c r="AH647" s="232" t="s">
        <v>225</v>
      </c>
      <c r="AI647" s="232"/>
      <c r="AJ647" s="232"/>
      <c r="AK647" s="232"/>
      <c r="AL647" s="232"/>
      <c r="AM647" s="232"/>
      <c r="AN647" s="232"/>
      <c r="AO647" s="232"/>
      <c r="AP647" s="232"/>
      <c r="AQ647" s="232"/>
      <c r="AR647" s="232"/>
      <c r="AS647" s="232"/>
      <c r="AT647" s="232"/>
      <c r="AU647" s="232"/>
      <c r="AV647" s="232"/>
      <c r="AW647" s="248" t="s">
        <v>1036</v>
      </c>
    </row>
    <row r="648" spans="1:49" s="9" customFormat="1" x14ac:dyDescent="0.25">
      <c r="A648" s="233" t="s">
        <v>1074</v>
      </c>
      <c r="B648" s="9">
        <v>7</v>
      </c>
      <c r="C648" s="9">
        <v>18</v>
      </c>
      <c r="D648" s="9">
        <v>10</v>
      </c>
      <c r="E648" s="9">
        <f t="shared" si="65"/>
        <v>1</v>
      </c>
      <c r="F648" s="9">
        <f t="shared" ref="F648:F655" si="67">C648-B648-E648</f>
        <v>10</v>
      </c>
      <c r="G648" s="263"/>
      <c r="H648" s="246"/>
      <c r="I648" s="246"/>
      <c r="J648" s="246"/>
      <c r="K648" s="246"/>
      <c r="L648" s="246"/>
      <c r="M648" s="246"/>
      <c r="N648" s="232" t="s">
        <v>225</v>
      </c>
      <c r="O648" s="232"/>
      <c r="P648" s="232" t="s">
        <v>225</v>
      </c>
      <c r="Q648" s="232"/>
      <c r="R648" s="232" t="s">
        <v>225</v>
      </c>
      <c r="S648" s="232"/>
      <c r="T648" s="232"/>
      <c r="U648" s="232"/>
      <c r="V648" s="232" t="s">
        <v>225</v>
      </c>
      <c r="W648" s="232"/>
      <c r="X648" s="232" t="s">
        <v>225</v>
      </c>
      <c r="Y648" s="232"/>
      <c r="Z648" s="232" t="s">
        <v>225</v>
      </c>
      <c r="AA648" s="232"/>
      <c r="AB648" s="232" t="s">
        <v>225</v>
      </c>
      <c r="AC648" s="232"/>
      <c r="AD648" s="232" t="s">
        <v>225</v>
      </c>
      <c r="AE648" s="232"/>
      <c r="AF648" s="232" t="s">
        <v>225</v>
      </c>
      <c r="AG648" s="232"/>
      <c r="AH648" s="232" t="s">
        <v>225</v>
      </c>
      <c r="AI648" s="232"/>
      <c r="AJ648" s="232"/>
      <c r="AK648" s="232"/>
      <c r="AL648" s="232"/>
      <c r="AM648" s="232"/>
      <c r="AN648" s="232"/>
      <c r="AO648" s="232"/>
      <c r="AP648" s="232"/>
      <c r="AQ648" s="232"/>
      <c r="AR648" s="232"/>
      <c r="AS648" s="232"/>
      <c r="AT648" s="232"/>
      <c r="AU648" s="232"/>
      <c r="AV648" s="232"/>
      <c r="AW648" s="248" t="s">
        <v>1036</v>
      </c>
    </row>
    <row r="649" spans="1:49" s="9" customFormat="1" x14ac:dyDescent="0.25">
      <c r="A649" s="233" t="s">
        <v>1075</v>
      </c>
      <c r="B649" s="9">
        <v>7</v>
      </c>
      <c r="C649" s="9">
        <v>18</v>
      </c>
      <c r="D649" s="9">
        <v>11</v>
      </c>
      <c r="E649" s="9">
        <f t="shared" si="65"/>
        <v>1</v>
      </c>
      <c r="F649" s="9">
        <f t="shared" si="67"/>
        <v>10</v>
      </c>
      <c r="G649" s="263"/>
      <c r="H649" s="246"/>
      <c r="I649" s="246"/>
      <c r="J649" s="246"/>
      <c r="K649" s="246"/>
      <c r="L649" s="246"/>
      <c r="M649" s="246"/>
      <c r="N649" s="232" t="s">
        <v>225</v>
      </c>
      <c r="O649" s="232"/>
      <c r="P649" s="232" t="s">
        <v>225</v>
      </c>
      <c r="Q649" s="232"/>
      <c r="R649" s="232" t="s">
        <v>225</v>
      </c>
      <c r="S649" s="232"/>
      <c r="T649" s="232" t="s">
        <v>225</v>
      </c>
      <c r="U649" s="232"/>
      <c r="V649" s="232"/>
      <c r="W649" s="232"/>
      <c r="X649" s="232" t="s">
        <v>225</v>
      </c>
      <c r="Y649" s="232"/>
      <c r="Z649" s="232" t="s">
        <v>225</v>
      </c>
      <c r="AA649" s="232"/>
      <c r="AB649" s="232" t="s">
        <v>225</v>
      </c>
      <c r="AC649" s="232"/>
      <c r="AD649" s="232" t="s">
        <v>225</v>
      </c>
      <c r="AE649" s="232"/>
      <c r="AF649" s="232" t="s">
        <v>225</v>
      </c>
      <c r="AG649" s="232"/>
      <c r="AH649" s="232" t="s">
        <v>225</v>
      </c>
      <c r="AI649" s="232"/>
      <c r="AJ649" s="232"/>
      <c r="AK649" s="232"/>
      <c r="AL649" s="232"/>
      <c r="AM649" s="232"/>
      <c r="AN649" s="232"/>
      <c r="AO649" s="232"/>
      <c r="AP649" s="232"/>
      <c r="AQ649" s="232"/>
      <c r="AR649" s="232"/>
      <c r="AS649" s="232"/>
      <c r="AT649" s="232"/>
      <c r="AU649" s="232"/>
      <c r="AV649" s="232"/>
      <c r="AW649" s="248" t="s">
        <v>1036</v>
      </c>
    </row>
    <row r="650" spans="1:49" s="9" customFormat="1" x14ac:dyDescent="0.25">
      <c r="A650" s="233" t="s">
        <v>1076</v>
      </c>
      <c r="B650" s="9">
        <v>7</v>
      </c>
      <c r="C650" s="9">
        <v>18</v>
      </c>
      <c r="D650" s="9">
        <v>12</v>
      </c>
      <c r="E650" s="9">
        <f t="shared" si="65"/>
        <v>1</v>
      </c>
      <c r="F650" s="9">
        <f t="shared" si="67"/>
        <v>10</v>
      </c>
      <c r="G650" s="263"/>
      <c r="H650" s="246"/>
      <c r="I650" s="246"/>
      <c r="J650" s="246"/>
      <c r="K650" s="246"/>
      <c r="L650" s="246"/>
      <c r="M650" s="246"/>
      <c r="N650" s="232" t="s">
        <v>225</v>
      </c>
      <c r="O650" s="232"/>
      <c r="P650" s="232" t="s">
        <v>225</v>
      </c>
      <c r="Q650" s="232"/>
      <c r="R650" s="232" t="s">
        <v>225</v>
      </c>
      <c r="S650" s="232"/>
      <c r="T650" s="232" t="s">
        <v>225</v>
      </c>
      <c r="U650" s="232"/>
      <c r="V650" s="232" t="s">
        <v>225</v>
      </c>
      <c r="W650" s="232"/>
      <c r="X650" s="232"/>
      <c r="Y650" s="232"/>
      <c r="Z650" s="232" t="s">
        <v>225</v>
      </c>
      <c r="AA650" s="232"/>
      <c r="AB650" s="232" t="s">
        <v>225</v>
      </c>
      <c r="AC650" s="232"/>
      <c r="AD650" s="232" t="s">
        <v>225</v>
      </c>
      <c r="AE650" s="232"/>
      <c r="AF650" s="232" t="s">
        <v>225</v>
      </c>
      <c r="AG650" s="232"/>
      <c r="AH650" s="232" t="s">
        <v>225</v>
      </c>
      <c r="AI650" s="232"/>
      <c r="AJ650" s="232"/>
      <c r="AK650" s="232"/>
      <c r="AL650" s="232"/>
      <c r="AM650" s="232"/>
      <c r="AN650" s="232"/>
      <c r="AO650" s="232"/>
      <c r="AP650" s="232"/>
      <c r="AQ650" s="232"/>
      <c r="AR650" s="232"/>
      <c r="AS650" s="232"/>
      <c r="AT650" s="232"/>
      <c r="AU650" s="232"/>
      <c r="AV650" s="232"/>
      <c r="AW650" s="248" t="s">
        <v>1036</v>
      </c>
    </row>
    <row r="651" spans="1:49" s="9" customFormat="1" x14ac:dyDescent="0.25">
      <c r="A651" s="233" t="s">
        <v>1077</v>
      </c>
      <c r="B651" s="9">
        <v>7</v>
      </c>
      <c r="C651" s="9">
        <v>18</v>
      </c>
      <c r="D651" s="9">
        <v>13</v>
      </c>
      <c r="E651" s="9">
        <f t="shared" si="65"/>
        <v>1</v>
      </c>
      <c r="F651" s="9">
        <f t="shared" si="67"/>
        <v>10</v>
      </c>
      <c r="G651" s="263"/>
      <c r="H651" s="246"/>
      <c r="I651" s="246"/>
      <c r="J651" s="246"/>
      <c r="K651" s="246"/>
      <c r="L651" s="246"/>
      <c r="M651" s="246"/>
      <c r="N651" s="232" t="s">
        <v>225</v>
      </c>
      <c r="O651" s="232"/>
      <c r="P651" s="232" t="s">
        <v>225</v>
      </c>
      <c r="Q651" s="232"/>
      <c r="R651" s="232" t="s">
        <v>225</v>
      </c>
      <c r="S651" s="232"/>
      <c r="T651" s="232" t="s">
        <v>225</v>
      </c>
      <c r="U651" s="232"/>
      <c r="V651" s="232" t="s">
        <v>225</v>
      </c>
      <c r="W651" s="232"/>
      <c r="X651" s="232" t="s">
        <v>225</v>
      </c>
      <c r="Y651" s="232"/>
      <c r="Z651" s="232"/>
      <c r="AA651" s="232"/>
      <c r="AB651" s="232" t="s">
        <v>225</v>
      </c>
      <c r="AC651" s="232"/>
      <c r="AD651" s="232" t="s">
        <v>225</v>
      </c>
      <c r="AE651" s="232"/>
      <c r="AF651" s="232" t="s">
        <v>225</v>
      </c>
      <c r="AG651" s="232"/>
      <c r="AH651" s="232" t="s">
        <v>225</v>
      </c>
      <c r="AI651" s="232"/>
      <c r="AJ651" s="232"/>
      <c r="AK651" s="232"/>
      <c r="AL651" s="232"/>
      <c r="AM651" s="232"/>
      <c r="AN651" s="232"/>
      <c r="AO651" s="232"/>
      <c r="AP651" s="232"/>
      <c r="AQ651" s="232"/>
      <c r="AR651" s="232"/>
      <c r="AS651" s="232"/>
      <c r="AT651" s="232"/>
      <c r="AU651" s="232"/>
      <c r="AV651" s="232"/>
      <c r="AW651" s="248" t="s">
        <v>1036</v>
      </c>
    </row>
    <row r="652" spans="1:49" s="9" customFormat="1" x14ac:dyDescent="0.25">
      <c r="A652" s="233" t="s">
        <v>1078</v>
      </c>
      <c r="B652" s="9">
        <v>7</v>
      </c>
      <c r="C652" s="9">
        <v>18</v>
      </c>
      <c r="D652" s="9">
        <v>14</v>
      </c>
      <c r="E652" s="9">
        <f t="shared" si="65"/>
        <v>1</v>
      </c>
      <c r="F652" s="9">
        <f t="shared" si="67"/>
        <v>10</v>
      </c>
      <c r="G652" s="263"/>
      <c r="H652" s="246"/>
      <c r="I652" s="246"/>
      <c r="J652" s="246"/>
      <c r="K652" s="246"/>
      <c r="L652" s="246"/>
      <c r="M652" s="246"/>
      <c r="N652" s="232" t="s">
        <v>225</v>
      </c>
      <c r="O652" s="232"/>
      <c r="P652" s="232" t="s">
        <v>225</v>
      </c>
      <c r="Q652" s="232"/>
      <c r="R652" s="232" t="s">
        <v>225</v>
      </c>
      <c r="S652" s="232"/>
      <c r="T652" s="232" t="s">
        <v>225</v>
      </c>
      <c r="U652" s="232"/>
      <c r="V652" s="232" t="s">
        <v>225</v>
      </c>
      <c r="W652" s="232"/>
      <c r="X652" s="232" t="s">
        <v>225</v>
      </c>
      <c r="Y652" s="232"/>
      <c r="Z652" s="232" t="s">
        <v>225</v>
      </c>
      <c r="AA652" s="232"/>
      <c r="AB652" s="232"/>
      <c r="AC652" s="232"/>
      <c r="AD652" s="232" t="s">
        <v>225</v>
      </c>
      <c r="AE652" s="232"/>
      <c r="AF652" s="232" t="s">
        <v>225</v>
      </c>
      <c r="AG652" s="232"/>
      <c r="AH652" s="232" t="s">
        <v>225</v>
      </c>
      <c r="AI652" s="232"/>
      <c r="AJ652" s="232"/>
      <c r="AK652" s="232"/>
      <c r="AL652" s="232"/>
      <c r="AM652" s="232"/>
      <c r="AN652" s="232"/>
      <c r="AO652" s="232"/>
      <c r="AP652" s="232"/>
      <c r="AQ652" s="232"/>
      <c r="AR652" s="232"/>
      <c r="AS652" s="232"/>
      <c r="AT652" s="232"/>
      <c r="AU652" s="232"/>
      <c r="AV652" s="232"/>
      <c r="AW652" s="248" t="s">
        <v>1036</v>
      </c>
    </row>
    <row r="653" spans="1:49" s="9" customFormat="1" x14ac:dyDescent="0.25">
      <c r="A653" s="233" t="s">
        <v>1079</v>
      </c>
      <c r="B653" s="9">
        <v>7</v>
      </c>
      <c r="C653" s="9">
        <v>18</v>
      </c>
      <c r="D653" s="9">
        <v>15</v>
      </c>
      <c r="E653" s="9">
        <f t="shared" si="65"/>
        <v>1</v>
      </c>
      <c r="F653" s="9">
        <f t="shared" si="67"/>
        <v>10</v>
      </c>
      <c r="G653" s="263"/>
      <c r="H653" s="246"/>
      <c r="I653" s="246"/>
      <c r="J653" s="246"/>
      <c r="K653" s="246"/>
      <c r="L653" s="246"/>
      <c r="M653" s="246"/>
      <c r="N653" s="232" t="s">
        <v>225</v>
      </c>
      <c r="O653" s="232"/>
      <c r="P653" s="232" t="s">
        <v>225</v>
      </c>
      <c r="Q653" s="232"/>
      <c r="R653" s="232" t="s">
        <v>225</v>
      </c>
      <c r="S653" s="232"/>
      <c r="T653" s="232" t="s">
        <v>225</v>
      </c>
      <c r="U653" s="232"/>
      <c r="V653" s="232" t="s">
        <v>225</v>
      </c>
      <c r="W653" s="232"/>
      <c r="X653" s="232" t="s">
        <v>225</v>
      </c>
      <c r="Y653" s="232"/>
      <c r="Z653" s="232" t="s">
        <v>225</v>
      </c>
      <c r="AA653" s="232"/>
      <c r="AB653" s="232" t="s">
        <v>225</v>
      </c>
      <c r="AC653" s="232"/>
      <c r="AD653" s="232"/>
      <c r="AE653" s="232"/>
      <c r="AF653" s="232" t="s">
        <v>225</v>
      </c>
      <c r="AG653" s="232"/>
      <c r="AH653" s="232" t="s">
        <v>225</v>
      </c>
      <c r="AI653" s="232"/>
      <c r="AJ653" s="232"/>
      <c r="AK653" s="232"/>
      <c r="AL653" s="232"/>
      <c r="AM653" s="232"/>
      <c r="AN653" s="232"/>
      <c r="AO653" s="232"/>
      <c r="AP653" s="232"/>
      <c r="AQ653" s="232"/>
      <c r="AR653" s="232"/>
      <c r="AS653" s="232"/>
      <c r="AT653" s="232"/>
      <c r="AU653" s="232"/>
      <c r="AV653" s="232"/>
      <c r="AW653" s="248" t="s">
        <v>1036</v>
      </c>
    </row>
    <row r="654" spans="1:49" s="9" customFormat="1" x14ac:dyDescent="0.25">
      <c r="A654" s="233" t="s">
        <v>1080</v>
      </c>
      <c r="B654" s="9">
        <v>7</v>
      </c>
      <c r="C654" s="9">
        <v>18</v>
      </c>
      <c r="D654" s="9">
        <v>16</v>
      </c>
      <c r="E654" s="9">
        <f t="shared" si="65"/>
        <v>1</v>
      </c>
      <c r="F654" s="9">
        <f t="shared" si="67"/>
        <v>10</v>
      </c>
      <c r="G654" s="263"/>
      <c r="H654" s="246"/>
      <c r="I654" s="246"/>
      <c r="J654" s="246"/>
      <c r="K654" s="246"/>
      <c r="L654" s="246"/>
      <c r="M654" s="246"/>
      <c r="N654" s="232" t="s">
        <v>225</v>
      </c>
      <c r="O654" s="232"/>
      <c r="P654" s="232" t="s">
        <v>225</v>
      </c>
      <c r="Q654" s="232"/>
      <c r="R654" s="232" t="s">
        <v>225</v>
      </c>
      <c r="S654" s="232"/>
      <c r="T654" s="232" t="s">
        <v>225</v>
      </c>
      <c r="U654" s="232"/>
      <c r="V654" s="232" t="s">
        <v>225</v>
      </c>
      <c r="W654" s="232"/>
      <c r="X654" s="232" t="s">
        <v>225</v>
      </c>
      <c r="Y654" s="232"/>
      <c r="Z654" s="232" t="s">
        <v>225</v>
      </c>
      <c r="AA654" s="232"/>
      <c r="AB654" s="232" t="s">
        <v>225</v>
      </c>
      <c r="AC654" s="232"/>
      <c r="AD654" s="232" t="s">
        <v>225</v>
      </c>
      <c r="AE654" s="232"/>
      <c r="AF654" s="232"/>
      <c r="AG654" s="232"/>
      <c r="AH654" s="232" t="s">
        <v>225</v>
      </c>
      <c r="AI654" s="232"/>
      <c r="AJ654" s="232"/>
      <c r="AK654" s="232"/>
      <c r="AL654" s="232"/>
      <c r="AM654" s="232"/>
      <c r="AN654" s="232"/>
      <c r="AO654" s="232"/>
      <c r="AP654" s="232"/>
      <c r="AQ654" s="232"/>
      <c r="AR654" s="232"/>
      <c r="AS654" s="232"/>
      <c r="AT654" s="232"/>
      <c r="AU654" s="232"/>
      <c r="AV654" s="232"/>
      <c r="AW654" s="248" t="s">
        <v>1036</v>
      </c>
    </row>
    <row r="655" spans="1:49" s="9" customFormat="1" x14ac:dyDescent="0.25">
      <c r="A655" s="233" t="s">
        <v>1081</v>
      </c>
      <c r="B655" s="9">
        <v>7</v>
      </c>
      <c r="C655" s="9">
        <v>18</v>
      </c>
      <c r="D655" s="9">
        <v>17</v>
      </c>
      <c r="E655" s="9">
        <f t="shared" si="65"/>
        <v>1</v>
      </c>
      <c r="F655" s="9">
        <f t="shared" si="67"/>
        <v>10</v>
      </c>
      <c r="G655" s="263"/>
      <c r="H655" s="246"/>
      <c r="I655" s="246"/>
      <c r="J655" s="246"/>
      <c r="K655" s="246"/>
      <c r="L655" s="246"/>
      <c r="M655" s="246"/>
      <c r="N655" s="232" t="s">
        <v>225</v>
      </c>
      <c r="O655" s="232"/>
      <c r="P655" s="232" t="s">
        <v>225</v>
      </c>
      <c r="Q655" s="232"/>
      <c r="R655" s="232" t="s">
        <v>225</v>
      </c>
      <c r="S655" s="232"/>
      <c r="T655" s="232" t="s">
        <v>225</v>
      </c>
      <c r="U655" s="232"/>
      <c r="V655" s="232" t="s">
        <v>225</v>
      </c>
      <c r="W655" s="232"/>
      <c r="X655" s="232" t="s">
        <v>225</v>
      </c>
      <c r="Y655" s="232"/>
      <c r="Z655" s="232" t="s">
        <v>225</v>
      </c>
      <c r="AA655" s="232"/>
      <c r="AB655" s="232" t="s">
        <v>225</v>
      </c>
      <c r="AC655" s="232"/>
      <c r="AD655" s="232" t="s">
        <v>225</v>
      </c>
      <c r="AE655" s="232"/>
      <c r="AF655" s="232" t="s">
        <v>225</v>
      </c>
      <c r="AG655" s="232"/>
      <c r="AH655" s="232"/>
      <c r="AI655" s="232"/>
      <c r="AJ655" s="232"/>
      <c r="AK655" s="232"/>
      <c r="AL655" s="232"/>
      <c r="AM655" s="232"/>
      <c r="AN655" s="232"/>
      <c r="AO655" s="232"/>
      <c r="AP655" s="232"/>
      <c r="AQ655" s="232"/>
      <c r="AR655" s="232"/>
      <c r="AS655" s="232"/>
      <c r="AT655" s="232"/>
      <c r="AU655" s="232"/>
      <c r="AV655" s="232"/>
      <c r="AW655" s="248" t="s">
        <v>1036</v>
      </c>
    </row>
    <row r="656" spans="1:49" x14ac:dyDescent="0.25">
      <c r="A656" s="233" t="s">
        <v>395</v>
      </c>
      <c r="B656">
        <v>7</v>
      </c>
      <c r="C656" s="9">
        <v>19</v>
      </c>
      <c r="E656" s="9">
        <f t="shared" si="65"/>
        <v>1</v>
      </c>
      <c r="F656" s="9">
        <f t="shared" si="12"/>
        <v>11</v>
      </c>
      <c r="H656" s="246"/>
      <c r="I656" s="246"/>
      <c r="J656" s="246"/>
      <c r="K656" s="246"/>
      <c r="L656" s="246"/>
      <c r="M656" s="246"/>
      <c r="N656" s="232" t="s">
        <v>225</v>
      </c>
      <c r="P656" s="232" t="s">
        <v>225</v>
      </c>
      <c r="R656" s="232" t="s">
        <v>225</v>
      </c>
      <c r="T656" s="232" t="s">
        <v>225</v>
      </c>
      <c r="V656" s="232" t="s">
        <v>225</v>
      </c>
      <c r="X656" s="232" t="s">
        <v>225</v>
      </c>
      <c r="Z656" s="232" t="s">
        <v>225</v>
      </c>
      <c r="AB656" s="232" t="s">
        <v>225</v>
      </c>
      <c r="AD656" s="232" t="s">
        <v>225</v>
      </c>
      <c r="AF656" s="232" t="s">
        <v>225</v>
      </c>
      <c r="AH656" s="232" t="s">
        <v>225</v>
      </c>
      <c r="AJ656" s="232" t="s">
        <v>225</v>
      </c>
      <c r="AW656" s="248" t="s">
        <v>1036</v>
      </c>
    </row>
    <row r="657" spans="1:49" s="9" customFormat="1" x14ac:dyDescent="0.25">
      <c r="A657" s="233" t="s">
        <v>1082</v>
      </c>
      <c r="B657" s="9">
        <v>7</v>
      </c>
      <c r="C657" s="9">
        <v>19</v>
      </c>
      <c r="D657" s="9">
        <v>8</v>
      </c>
      <c r="E657" s="9">
        <f t="shared" si="65"/>
        <v>1</v>
      </c>
      <c r="F657" s="9">
        <f t="shared" si="12"/>
        <v>11</v>
      </c>
      <c r="G657" s="263"/>
      <c r="H657" s="246"/>
      <c r="I657" s="246"/>
      <c r="J657" s="246"/>
      <c r="K657" s="246"/>
      <c r="L657" s="246"/>
      <c r="M657" s="246"/>
      <c r="N657" s="232" t="s">
        <v>225</v>
      </c>
      <c r="O657" s="232"/>
      <c r="P657" s="232"/>
      <c r="Q657" s="232"/>
      <c r="R657" s="232" t="s">
        <v>225</v>
      </c>
      <c r="S657" s="232"/>
      <c r="T657" s="232" t="s">
        <v>225</v>
      </c>
      <c r="U657" s="232"/>
      <c r="V657" s="232" t="s">
        <v>225</v>
      </c>
      <c r="W657" s="232"/>
      <c r="X657" s="232" t="s">
        <v>225</v>
      </c>
      <c r="Y657" s="232"/>
      <c r="Z657" s="232" t="s">
        <v>225</v>
      </c>
      <c r="AA657" s="232"/>
      <c r="AB657" s="232" t="s">
        <v>225</v>
      </c>
      <c r="AC657" s="232"/>
      <c r="AD657" s="232" t="s">
        <v>225</v>
      </c>
      <c r="AE657" s="232"/>
      <c r="AF657" s="232" t="s">
        <v>225</v>
      </c>
      <c r="AG657" s="232"/>
      <c r="AH657" s="232" t="s">
        <v>225</v>
      </c>
      <c r="AI657" s="232"/>
      <c r="AJ657" s="232" t="s">
        <v>225</v>
      </c>
      <c r="AK657" s="232"/>
      <c r="AL657" s="232"/>
      <c r="AM657" s="232"/>
      <c r="AN657" s="232"/>
      <c r="AO657" s="232"/>
      <c r="AP657" s="232"/>
      <c r="AQ657" s="232"/>
      <c r="AR657" s="232"/>
      <c r="AS657" s="232"/>
      <c r="AT657" s="232"/>
      <c r="AU657" s="232"/>
      <c r="AV657" s="232"/>
      <c r="AW657" s="248" t="s">
        <v>1036</v>
      </c>
    </row>
    <row r="658" spans="1:49" s="9" customFormat="1" x14ac:dyDescent="0.25">
      <c r="A658" s="233" t="s">
        <v>1083</v>
      </c>
      <c r="B658" s="9">
        <v>7</v>
      </c>
      <c r="C658" s="9">
        <v>19</v>
      </c>
      <c r="D658" s="9">
        <v>9</v>
      </c>
      <c r="E658" s="9">
        <f t="shared" si="65"/>
        <v>1</v>
      </c>
      <c r="F658" s="9">
        <f t="shared" si="12"/>
        <v>11</v>
      </c>
      <c r="G658" s="263"/>
      <c r="H658" s="246"/>
      <c r="I658" s="246"/>
      <c r="J658" s="246"/>
      <c r="K658" s="246"/>
      <c r="L658" s="246"/>
      <c r="M658" s="246"/>
      <c r="N658" s="232" t="s">
        <v>225</v>
      </c>
      <c r="O658" s="232"/>
      <c r="P658" s="232" t="s">
        <v>225</v>
      </c>
      <c r="Q658" s="232"/>
      <c r="R658" s="232"/>
      <c r="S658" s="232"/>
      <c r="T658" s="232" t="s">
        <v>225</v>
      </c>
      <c r="U658" s="232"/>
      <c r="V658" s="232" t="s">
        <v>225</v>
      </c>
      <c r="W658" s="232"/>
      <c r="X658" s="232" t="s">
        <v>225</v>
      </c>
      <c r="Y658" s="232"/>
      <c r="Z658" s="232" t="s">
        <v>225</v>
      </c>
      <c r="AA658" s="232"/>
      <c r="AB658" s="232" t="s">
        <v>225</v>
      </c>
      <c r="AC658" s="232"/>
      <c r="AD658" s="232" t="s">
        <v>225</v>
      </c>
      <c r="AE658" s="232"/>
      <c r="AF658" s="232" t="s">
        <v>225</v>
      </c>
      <c r="AG658" s="232"/>
      <c r="AH658" s="232" t="s">
        <v>225</v>
      </c>
      <c r="AI658" s="232"/>
      <c r="AJ658" s="232" t="s">
        <v>225</v>
      </c>
      <c r="AK658" s="232"/>
      <c r="AL658" s="232"/>
      <c r="AM658" s="232"/>
      <c r="AN658" s="232"/>
      <c r="AO658" s="232"/>
      <c r="AP658" s="232"/>
      <c r="AQ658" s="232"/>
      <c r="AR658" s="232"/>
      <c r="AS658" s="232"/>
      <c r="AT658" s="232"/>
      <c r="AU658" s="232"/>
      <c r="AV658" s="232"/>
      <c r="AW658" s="248" t="s">
        <v>1036</v>
      </c>
    </row>
    <row r="659" spans="1:49" s="9" customFormat="1" x14ac:dyDescent="0.25">
      <c r="A659" s="233" t="s">
        <v>1084</v>
      </c>
      <c r="B659" s="9">
        <v>7</v>
      </c>
      <c r="C659" s="9">
        <v>19</v>
      </c>
      <c r="D659" s="9">
        <v>10</v>
      </c>
      <c r="E659" s="9">
        <f t="shared" si="65"/>
        <v>1</v>
      </c>
      <c r="F659" s="9">
        <f t="shared" ref="F659:F667" si="68">C659-B659-E659</f>
        <v>11</v>
      </c>
      <c r="G659" s="263"/>
      <c r="H659" s="246"/>
      <c r="I659" s="246"/>
      <c r="J659" s="246"/>
      <c r="K659" s="246"/>
      <c r="L659" s="246"/>
      <c r="M659" s="246"/>
      <c r="N659" s="232" t="s">
        <v>225</v>
      </c>
      <c r="O659" s="232"/>
      <c r="P659" s="232" t="s">
        <v>225</v>
      </c>
      <c r="Q659" s="232"/>
      <c r="R659" s="232" t="s">
        <v>225</v>
      </c>
      <c r="S659" s="232"/>
      <c r="T659" s="232"/>
      <c r="U659" s="232"/>
      <c r="V659" s="232" t="s">
        <v>225</v>
      </c>
      <c r="W659" s="232"/>
      <c r="X659" s="232" t="s">
        <v>225</v>
      </c>
      <c r="Y659" s="232"/>
      <c r="Z659" s="232" t="s">
        <v>225</v>
      </c>
      <c r="AA659" s="232"/>
      <c r="AB659" s="232" t="s">
        <v>225</v>
      </c>
      <c r="AC659" s="232"/>
      <c r="AD659" s="232" t="s">
        <v>225</v>
      </c>
      <c r="AE659" s="232"/>
      <c r="AF659" s="232" t="s">
        <v>225</v>
      </c>
      <c r="AG659" s="232"/>
      <c r="AH659" s="232" t="s">
        <v>225</v>
      </c>
      <c r="AI659" s="232"/>
      <c r="AJ659" s="232" t="s">
        <v>225</v>
      </c>
      <c r="AK659" s="232"/>
      <c r="AL659" s="232"/>
      <c r="AM659" s="232"/>
      <c r="AN659" s="232"/>
      <c r="AO659" s="232"/>
      <c r="AP659" s="232"/>
      <c r="AQ659" s="232"/>
      <c r="AR659" s="232"/>
      <c r="AS659" s="232"/>
      <c r="AT659" s="232"/>
      <c r="AU659" s="232"/>
      <c r="AV659" s="232"/>
      <c r="AW659" s="248" t="s">
        <v>1036</v>
      </c>
    </row>
    <row r="660" spans="1:49" s="9" customFormat="1" x14ac:dyDescent="0.25">
      <c r="A660" s="233" t="s">
        <v>1085</v>
      </c>
      <c r="B660" s="9">
        <v>7</v>
      </c>
      <c r="C660" s="9">
        <v>19</v>
      </c>
      <c r="D660" s="9">
        <v>11</v>
      </c>
      <c r="E660" s="9">
        <f t="shared" si="65"/>
        <v>1</v>
      </c>
      <c r="F660" s="9">
        <f t="shared" si="68"/>
        <v>11</v>
      </c>
      <c r="G660" s="263"/>
      <c r="H660" s="246"/>
      <c r="I660" s="246"/>
      <c r="J660" s="246"/>
      <c r="K660" s="246"/>
      <c r="L660" s="246"/>
      <c r="M660" s="246"/>
      <c r="N660" s="232" t="s">
        <v>225</v>
      </c>
      <c r="O660" s="232"/>
      <c r="P660" s="232" t="s">
        <v>225</v>
      </c>
      <c r="Q660" s="232"/>
      <c r="R660" s="232" t="s">
        <v>225</v>
      </c>
      <c r="S660" s="232"/>
      <c r="T660" s="232" t="s">
        <v>225</v>
      </c>
      <c r="U660" s="232"/>
      <c r="V660" s="232"/>
      <c r="W660" s="232"/>
      <c r="X660" s="232" t="s">
        <v>225</v>
      </c>
      <c r="Y660" s="232"/>
      <c r="Z660" s="232" t="s">
        <v>225</v>
      </c>
      <c r="AA660" s="232"/>
      <c r="AB660" s="232" t="s">
        <v>225</v>
      </c>
      <c r="AC660" s="232"/>
      <c r="AD660" s="232" t="s">
        <v>225</v>
      </c>
      <c r="AE660" s="232"/>
      <c r="AF660" s="232" t="s">
        <v>225</v>
      </c>
      <c r="AG660" s="232"/>
      <c r="AH660" s="232" t="s">
        <v>225</v>
      </c>
      <c r="AI660" s="232"/>
      <c r="AJ660" s="232" t="s">
        <v>225</v>
      </c>
      <c r="AK660" s="232"/>
      <c r="AL660" s="232"/>
      <c r="AM660" s="232"/>
      <c r="AN660" s="232"/>
      <c r="AO660" s="232"/>
      <c r="AP660" s="232"/>
      <c r="AQ660" s="232"/>
      <c r="AR660" s="232"/>
      <c r="AS660" s="232"/>
      <c r="AT660" s="232"/>
      <c r="AU660" s="232"/>
      <c r="AV660" s="232"/>
      <c r="AW660" s="248" t="s">
        <v>1036</v>
      </c>
    </row>
    <row r="661" spans="1:49" s="9" customFormat="1" x14ac:dyDescent="0.25">
      <c r="A661" s="233" t="s">
        <v>1086</v>
      </c>
      <c r="B661" s="9">
        <v>7</v>
      </c>
      <c r="C661" s="9">
        <v>19</v>
      </c>
      <c r="D661" s="9">
        <v>12</v>
      </c>
      <c r="E661" s="9">
        <f t="shared" si="65"/>
        <v>1</v>
      </c>
      <c r="F661" s="9">
        <f t="shared" si="68"/>
        <v>11</v>
      </c>
      <c r="G661" s="263"/>
      <c r="H661" s="246"/>
      <c r="I661" s="246"/>
      <c r="J661" s="246"/>
      <c r="K661" s="246"/>
      <c r="L661" s="246"/>
      <c r="M661" s="246"/>
      <c r="N661" s="232" t="s">
        <v>225</v>
      </c>
      <c r="O661" s="232"/>
      <c r="P661" s="232" t="s">
        <v>225</v>
      </c>
      <c r="Q661" s="232"/>
      <c r="R661" s="232" t="s">
        <v>225</v>
      </c>
      <c r="S661" s="232"/>
      <c r="T661" s="232" t="s">
        <v>225</v>
      </c>
      <c r="U661" s="232"/>
      <c r="V661" s="232" t="s">
        <v>225</v>
      </c>
      <c r="W661" s="232"/>
      <c r="X661" s="232"/>
      <c r="Y661" s="232"/>
      <c r="Z661" s="232" t="s">
        <v>225</v>
      </c>
      <c r="AA661" s="232"/>
      <c r="AB661" s="232" t="s">
        <v>225</v>
      </c>
      <c r="AC661" s="232"/>
      <c r="AD661" s="232" t="s">
        <v>225</v>
      </c>
      <c r="AE661" s="232"/>
      <c r="AF661" s="232" t="s">
        <v>225</v>
      </c>
      <c r="AG661" s="232"/>
      <c r="AH661" s="232" t="s">
        <v>225</v>
      </c>
      <c r="AI661" s="232"/>
      <c r="AJ661" s="232" t="s">
        <v>225</v>
      </c>
      <c r="AK661" s="232"/>
      <c r="AL661" s="232"/>
      <c r="AM661" s="232"/>
      <c r="AN661" s="232"/>
      <c r="AO661" s="232"/>
      <c r="AP661" s="232"/>
      <c r="AQ661" s="232"/>
      <c r="AR661" s="232"/>
      <c r="AS661" s="232"/>
      <c r="AT661" s="232"/>
      <c r="AU661" s="232"/>
      <c r="AV661" s="232"/>
      <c r="AW661" s="248" t="s">
        <v>1036</v>
      </c>
    </row>
    <row r="662" spans="1:49" s="9" customFormat="1" x14ac:dyDescent="0.25">
      <c r="A662" s="233" t="s">
        <v>1087</v>
      </c>
      <c r="B662" s="9">
        <v>7</v>
      </c>
      <c r="C662" s="9">
        <v>19</v>
      </c>
      <c r="D662" s="9">
        <v>13</v>
      </c>
      <c r="E662" s="9">
        <f t="shared" si="65"/>
        <v>1</v>
      </c>
      <c r="F662" s="9">
        <f t="shared" si="68"/>
        <v>11</v>
      </c>
      <c r="G662" s="263"/>
      <c r="H662" s="246"/>
      <c r="I662" s="246"/>
      <c r="J662" s="246"/>
      <c r="K662" s="246"/>
      <c r="L662" s="246"/>
      <c r="M662" s="246"/>
      <c r="N662" s="232" t="s">
        <v>225</v>
      </c>
      <c r="O662" s="232"/>
      <c r="P662" s="232" t="s">
        <v>225</v>
      </c>
      <c r="Q662" s="232"/>
      <c r="R662" s="232" t="s">
        <v>225</v>
      </c>
      <c r="S662" s="232"/>
      <c r="T662" s="232" t="s">
        <v>225</v>
      </c>
      <c r="U662" s="232"/>
      <c r="V662" s="232" t="s">
        <v>225</v>
      </c>
      <c r="W662" s="232"/>
      <c r="X662" s="232" t="s">
        <v>225</v>
      </c>
      <c r="Y662" s="232"/>
      <c r="Z662" s="232"/>
      <c r="AA662" s="232"/>
      <c r="AB662" s="232" t="s">
        <v>225</v>
      </c>
      <c r="AC662" s="232"/>
      <c r="AD662" s="232" t="s">
        <v>225</v>
      </c>
      <c r="AE662" s="232"/>
      <c r="AF662" s="232" t="s">
        <v>225</v>
      </c>
      <c r="AG662" s="232"/>
      <c r="AH662" s="232" t="s">
        <v>225</v>
      </c>
      <c r="AI662" s="232"/>
      <c r="AJ662" s="232" t="s">
        <v>225</v>
      </c>
      <c r="AK662" s="232"/>
      <c r="AL662" s="232"/>
      <c r="AM662" s="232"/>
      <c r="AN662" s="232"/>
      <c r="AO662" s="232"/>
      <c r="AP662" s="232"/>
      <c r="AQ662" s="232"/>
      <c r="AR662" s="232"/>
      <c r="AS662" s="232"/>
      <c r="AT662" s="232"/>
      <c r="AU662" s="232"/>
      <c r="AV662" s="232"/>
      <c r="AW662" s="248" t="s">
        <v>1036</v>
      </c>
    </row>
    <row r="663" spans="1:49" s="9" customFormat="1" x14ac:dyDescent="0.25">
      <c r="A663" s="233" t="s">
        <v>1088</v>
      </c>
      <c r="B663" s="9">
        <v>7</v>
      </c>
      <c r="C663" s="9">
        <v>19</v>
      </c>
      <c r="D663" s="9">
        <v>14</v>
      </c>
      <c r="E663" s="9">
        <f t="shared" si="65"/>
        <v>1</v>
      </c>
      <c r="F663" s="9">
        <f t="shared" si="68"/>
        <v>11</v>
      </c>
      <c r="G663" s="263"/>
      <c r="H663" s="246"/>
      <c r="I663" s="246"/>
      <c r="J663" s="246"/>
      <c r="K663" s="246"/>
      <c r="L663" s="246"/>
      <c r="M663" s="246"/>
      <c r="N663" s="232" t="s">
        <v>225</v>
      </c>
      <c r="O663" s="232"/>
      <c r="P663" s="232" t="s">
        <v>225</v>
      </c>
      <c r="Q663" s="232"/>
      <c r="R663" s="232" t="s">
        <v>225</v>
      </c>
      <c r="S663" s="232"/>
      <c r="T663" s="232" t="s">
        <v>225</v>
      </c>
      <c r="U663" s="232"/>
      <c r="V663" s="232" t="s">
        <v>225</v>
      </c>
      <c r="W663" s="232"/>
      <c r="X663" s="232" t="s">
        <v>225</v>
      </c>
      <c r="Y663" s="232"/>
      <c r="Z663" s="232" t="s">
        <v>225</v>
      </c>
      <c r="AA663" s="232"/>
      <c r="AB663" s="232"/>
      <c r="AC663" s="232"/>
      <c r="AD663" s="232" t="s">
        <v>225</v>
      </c>
      <c r="AE663" s="232"/>
      <c r="AF663" s="232" t="s">
        <v>225</v>
      </c>
      <c r="AG663" s="232"/>
      <c r="AH663" s="232" t="s">
        <v>225</v>
      </c>
      <c r="AI663" s="232"/>
      <c r="AJ663" s="232" t="s">
        <v>225</v>
      </c>
      <c r="AK663" s="232"/>
      <c r="AL663" s="232"/>
      <c r="AM663" s="232"/>
      <c r="AN663" s="232"/>
      <c r="AO663" s="232"/>
      <c r="AP663" s="232"/>
      <c r="AQ663" s="232"/>
      <c r="AR663" s="232"/>
      <c r="AS663" s="232"/>
      <c r="AT663" s="232"/>
      <c r="AU663" s="232"/>
      <c r="AV663" s="232"/>
      <c r="AW663" s="248" t="s">
        <v>1036</v>
      </c>
    </row>
    <row r="664" spans="1:49" s="9" customFormat="1" x14ac:dyDescent="0.25">
      <c r="A664" s="233" t="s">
        <v>1089</v>
      </c>
      <c r="B664" s="9">
        <v>7</v>
      </c>
      <c r="C664" s="9">
        <v>19</v>
      </c>
      <c r="D664" s="9">
        <v>15</v>
      </c>
      <c r="E664" s="9">
        <f t="shared" si="65"/>
        <v>1</v>
      </c>
      <c r="F664" s="9">
        <f t="shared" si="68"/>
        <v>11</v>
      </c>
      <c r="G664" s="263"/>
      <c r="H664" s="246"/>
      <c r="I664" s="246"/>
      <c r="J664" s="246"/>
      <c r="K664" s="246"/>
      <c r="L664" s="246"/>
      <c r="M664" s="246"/>
      <c r="N664" s="232" t="s">
        <v>225</v>
      </c>
      <c r="O664" s="232"/>
      <c r="P664" s="232" t="s">
        <v>225</v>
      </c>
      <c r="Q664" s="232"/>
      <c r="R664" s="232" t="s">
        <v>225</v>
      </c>
      <c r="S664" s="232"/>
      <c r="T664" s="232" t="s">
        <v>225</v>
      </c>
      <c r="U664" s="232"/>
      <c r="V664" s="232" t="s">
        <v>225</v>
      </c>
      <c r="W664" s="232"/>
      <c r="X664" s="232" t="s">
        <v>225</v>
      </c>
      <c r="Y664" s="232"/>
      <c r="Z664" s="232" t="s">
        <v>225</v>
      </c>
      <c r="AA664" s="232"/>
      <c r="AB664" s="232" t="s">
        <v>225</v>
      </c>
      <c r="AC664" s="232"/>
      <c r="AD664" s="232"/>
      <c r="AE664" s="232"/>
      <c r="AF664" s="232" t="s">
        <v>225</v>
      </c>
      <c r="AG664" s="232"/>
      <c r="AH664" s="232" t="s">
        <v>225</v>
      </c>
      <c r="AI664" s="232"/>
      <c r="AJ664" s="232" t="s">
        <v>225</v>
      </c>
      <c r="AK664" s="232"/>
      <c r="AL664" s="232"/>
      <c r="AM664" s="232"/>
      <c r="AN664" s="232"/>
      <c r="AO664" s="232"/>
      <c r="AP664" s="232"/>
      <c r="AQ664" s="232"/>
      <c r="AR664" s="232"/>
      <c r="AS664" s="232"/>
      <c r="AT664" s="232"/>
      <c r="AU664" s="232"/>
      <c r="AV664" s="232"/>
      <c r="AW664" s="248" t="s">
        <v>1036</v>
      </c>
    </row>
    <row r="665" spans="1:49" s="9" customFormat="1" x14ac:dyDescent="0.25">
      <c r="A665" s="233" t="s">
        <v>1090</v>
      </c>
      <c r="B665" s="9">
        <v>7</v>
      </c>
      <c r="C665" s="9">
        <v>19</v>
      </c>
      <c r="D665" s="9">
        <v>16</v>
      </c>
      <c r="E665" s="9">
        <f t="shared" si="65"/>
        <v>1</v>
      </c>
      <c r="F665" s="9">
        <f t="shared" si="68"/>
        <v>11</v>
      </c>
      <c r="G665" s="263"/>
      <c r="H665" s="246"/>
      <c r="I665" s="246"/>
      <c r="J665" s="246"/>
      <c r="K665" s="246"/>
      <c r="L665" s="246"/>
      <c r="M665" s="246"/>
      <c r="N665" s="232" t="s">
        <v>225</v>
      </c>
      <c r="O665" s="232"/>
      <c r="P665" s="232" t="s">
        <v>225</v>
      </c>
      <c r="Q665" s="232"/>
      <c r="R665" s="232" t="s">
        <v>225</v>
      </c>
      <c r="S665" s="232"/>
      <c r="T665" s="232" t="s">
        <v>225</v>
      </c>
      <c r="U665" s="232"/>
      <c r="V665" s="232" t="s">
        <v>225</v>
      </c>
      <c r="W665" s="232"/>
      <c r="X665" s="232" t="s">
        <v>225</v>
      </c>
      <c r="Y665" s="232"/>
      <c r="Z665" s="232" t="s">
        <v>225</v>
      </c>
      <c r="AA665" s="232"/>
      <c r="AB665" s="232" t="s">
        <v>225</v>
      </c>
      <c r="AC665" s="232"/>
      <c r="AD665" s="232" t="s">
        <v>225</v>
      </c>
      <c r="AE665" s="232"/>
      <c r="AF665" s="232"/>
      <c r="AG665" s="232"/>
      <c r="AH665" s="232" t="s">
        <v>225</v>
      </c>
      <c r="AI665" s="232"/>
      <c r="AJ665" s="232" t="s">
        <v>225</v>
      </c>
      <c r="AK665" s="232"/>
      <c r="AL665" s="232"/>
      <c r="AM665" s="232"/>
      <c r="AN665" s="232"/>
      <c r="AO665" s="232"/>
      <c r="AP665" s="232"/>
      <c r="AQ665" s="232"/>
      <c r="AR665" s="232"/>
      <c r="AS665" s="232"/>
      <c r="AT665" s="232"/>
      <c r="AU665" s="232"/>
      <c r="AV665" s="232"/>
      <c r="AW665" s="248" t="s">
        <v>1036</v>
      </c>
    </row>
    <row r="666" spans="1:49" s="9" customFormat="1" x14ac:dyDescent="0.25">
      <c r="A666" s="233" t="s">
        <v>1091</v>
      </c>
      <c r="B666" s="9">
        <v>7</v>
      </c>
      <c r="C666" s="9">
        <v>19</v>
      </c>
      <c r="D666" s="9">
        <v>17</v>
      </c>
      <c r="E666" s="9">
        <f t="shared" si="65"/>
        <v>1</v>
      </c>
      <c r="F666" s="9">
        <f t="shared" si="68"/>
        <v>11</v>
      </c>
      <c r="G666" s="263"/>
      <c r="H666" s="246"/>
      <c r="I666" s="246"/>
      <c r="J666" s="246"/>
      <c r="K666" s="246"/>
      <c r="L666" s="246"/>
      <c r="M666" s="246"/>
      <c r="N666" s="232" t="s">
        <v>225</v>
      </c>
      <c r="O666" s="232"/>
      <c r="P666" s="232" t="s">
        <v>225</v>
      </c>
      <c r="Q666" s="232"/>
      <c r="R666" s="232" t="s">
        <v>225</v>
      </c>
      <c r="S666" s="232"/>
      <c r="T666" s="232" t="s">
        <v>225</v>
      </c>
      <c r="U666" s="232"/>
      <c r="V666" s="232" t="s">
        <v>225</v>
      </c>
      <c r="W666" s="232"/>
      <c r="X666" s="232" t="s">
        <v>225</v>
      </c>
      <c r="Y666" s="232"/>
      <c r="Z666" s="232" t="s">
        <v>225</v>
      </c>
      <c r="AA666" s="232"/>
      <c r="AB666" s="232" t="s">
        <v>225</v>
      </c>
      <c r="AC666" s="232"/>
      <c r="AD666" s="232" t="s">
        <v>225</v>
      </c>
      <c r="AE666" s="232"/>
      <c r="AF666" s="232" t="s">
        <v>225</v>
      </c>
      <c r="AG666" s="232"/>
      <c r="AH666" s="232"/>
      <c r="AI666" s="232"/>
      <c r="AJ666" s="232" t="s">
        <v>225</v>
      </c>
      <c r="AK666" s="232"/>
      <c r="AL666" s="232"/>
      <c r="AM666" s="232"/>
      <c r="AN666" s="232"/>
      <c r="AO666" s="232"/>
      <c r="AP666" s="232"/>
      <c r="AQ666" s="232"/>
      <c r="AR666" s="232"/>
      <c r="AS666" s="232"/>
      <c r="AT666" s="232"/>
      <c r="AU666" s="232"/>
      <c r="AV666" s="232"/>
      <c r="AW666" s="248" t="s">
        <v>1036</v>
      </c>
    </row>
    <row r="667" spans="1:49" s="9" customFormat="1" x14ac:dyDescent="0.25">
      <c r="A667" s="233" t="s">
        <v>1092</v>
      </c>
      <c r="B667" s="9">
        <v>7</v>
      </c>
      <c r="C667" s="9">
        <v>19</v>
      </c>
      <c r="D667" s="9">
        <v>18</v>
      </c>
      <c r="E667" s="9">
        <f t="shared" si="65"/>
        <v>1</v>
      </c>
      <c r="F667" s="9">
        <f t="shared" si="68"/>
        <v>11</v>
      </c>
      <c r="G667" s="263"/>
      <c r="H667" s="246"/>
      <c r="I667" s="246"/>
      <c r="J667" s="246"/>
      <c r="K667" s="246"/>
      <c r="L667" s="246"/>
      <c r="M667" s="246"/>
      <c r="N667" s="232" t="s">
        <v>225</v>
      </c>
      <c r="O667" s="232"/>
      <c r="P667" s="232" t="s">
        <v>225</v>
      </c>
      <c r="Q667" s="232"/>
      <c r="R667" s="232" t="s">
        <v>225</v>
      </c>
      <c r="S667" s="232"/>
      <c r="T667" s="232" t="s">
        <v>225</v>
      </c>
      <c r="U667" s="232"/>
      <c r="V667" s="232" t="s">
        <v>225</v>
      </c>
      <c r="W667" s="232"/>
      <c r="X667" s="232" t="s">
        <v>225</v>
      </c>
      <c r="Y667" s="232"/>
      <c r="Z667" s="232" t="s">
        <v>225</v>
      </c>
      <c r="AA667" s="232"/>
      <c r="AB667" s="232" t="s">
        <v>225</v>
      </c>
      <c r="AC667" s="232"/>
      <c r="AD667" s="232" t="s">
        <v>225</v>
      </c>
      <c r="AE667" s="232"/>
      <c r="AF667" s="232" t="s">
        <v>225</v>
      </c>
      <c r="AG667" s="232"/>
      <c r="AH667" s="232" t="s">
        <v>225</v>
      </c>
      <c r="AI667" s="232"/>
      <c r="AJ667" s="232"/>
      <c r="AK667" s="232"/>
      <c r="AL667" s="232"/>
      <c r="AM667" s="232"/>
      <c r="AN667" s="232"/>
      <c r="AO667" s="232"/>
      <c r="AP667" s="232"/>
      <c r="AQ667" s="232"/>
      <c r="AR667" s="232"/>
      <c r="AS667" s="232"/>
      <c r="AT667" s="232"/>
      <c r="AU667" s="232"/>
      <c r="AV667" s="232"/>
      <c r="AW667" s="248" t="s">
        <v>1036</v>
      </c>
    </row>
    <row r="668" spans="1:49" x14ac:dyDescent="0.25">
      <c r="A668" s="233" t="s">
        <v>396</v>
      </c>
      <c r="B668">
        <v>7</v>
      </c>
      <c r="C668" s="9">
        <v>20</v>
      </c>
      <c r="E668" s="9">
        <f t="shared" si="65"/>
        <v>1</v>
      </c>
      <c r="F668" s="9">
        <f t="shared" si="12"/>
        <v>12</v>
      </c>
      <c r="H668" s="246"/>
      <c r="I668" s="246"/>
      <c r="J668" s="246"/>
      <c r="K668" s="246"/>
      <c r="L668" s="246"/>
      <c r="M668" s="246"/>
      <c r="N668" s="232" t="s">
        <v>225</v>
      </c>
      <c r="P668" s="232" t="s">
        <v>225</v>
      </c>
      <c r="R668" s="232" t="s">
        <v>225</v>
      </c>
      <c r="T668" s="232" t="s">
        <v>225</v>
      </c>
      <c r="V668" s="232" t="s">
        <v>225</v>
      </c>
      <c r="X668" s="232" t="s">
        <v>225</v>
      </c>
      <c r="Z668" s="232" t="s">
        <v>225</v>
      </c>
      <c r="AB668" s="232" t="s">
        <v>225</v>
      </c>
      <c r="AD668" s="232" t="s">
        <v>225</v>
      </c>
      <c r="AF668" s="232" t="s">
        <v>225</v>
      </c>
      <c r="AH668" s="232" t="s">
        <v>225</v>
      </c>
      <c r="AJ668" s="232" t="s">
        <v>225</v>
      </c>
      <c r="AL668" s="232" t="s">
        <v>225</v>
      </c>
      <c r="AW668" s="248" t="s">
        <v>1036</v>
      </c>
    </row>
    <row r="669" spans="1:49" s="9" customFormat="1" x14ac:dyDescent="0.25">
      <c r="A669" s="233" t="s">
        <v>1093</v>
      </c>
      <c r="B669" s="9">
        <v>7</v>
      </c>
      <c r="C669" s="9">
        <v>20</v>
      </c>
      <c r="D669" s="9">
        <v>8</v>
      </c>
      <c r="E669" s="9">
        <f t="shared" si="65"/>
        <v>1</v>
      </c>
      <c r="F669" s="9">
        <f t="shared" si="12"/>
        <v>12</v>
      </c>
      <c r="G669" s="263"/>
      <c r="H669" s="246"/>
      <c r="I669" s="246"/>
      <c r="J669" s="246"/>
      <c r="K669" s="246"/>
      <c r="L669" s="246"/>
      <c r="M669" s="246"/>
      <c r="N669" s="232" t="s">
        <v>225</v>
      </c>
      <c r="O669" s="232"/>
      <c r="P669" s="232"/>
      <c r="Q669" s="232"/>
      <c r="R669" s="232" t="s">
        <v>225</v>
      </c>
      <c r="S669" s="232"/>
      <c r="T669" s="232" t="s">
        <v>225</v>
      </c>
      <c r="U669" s="232"/>
      <c r="V669" s="232" t="s">
        <v>225</v>
      </c>
      <c r="W669" s="232"/>
      <c r="X669" s="232" t="s">
        <v>225</v>
      </c>
      <c r="Y669" s="232"/>
      <c r="Z669" s="232" t="s">
        <v>225</v>
      </c>
      <c r="AA669" s="232"/>
      <c r="AB669" s="232" t="s">
        <v>225</v>
      </c>
      <c r="AC669" s="232"/>
      <c r="AD669" s="232" t="s">
        <v>225</v>
      </c>
      <c r="AE669" s="232"/>
      <c r="AF669" s="232" t="s">
        <v>225</v>
      </c>
      <c r="AG669" s="232"/>
      <c r="AH669" s="232" t="s">
        <v>225</v>
      </c>
      <c r="AI669" s="232"/>
      <c r="AJ669" s="232" t="s">
        <v>225</v>
      </c>
      <c r="AK669" s="232"/>
      <c r="AL669" s="232" t="s">
        <v>225</v>
      </c>
      <c r="AM669" s="232"/>
      <c r="AN669" s="232"/>
      <c r="AO669" s="232"/>
      <c r="AP669" s="232"/>
      <c r="AQ669" s="232"/>
      <c r="AR669" s="232"/>
      <c r="AS669" s="232"/>
      <c r="AT669" s="232"/>
      <c r="AU669" s="232"/>
      <c r="AV669" s="232"/>
      <c r="AW669" s="248" t="s">
        <v>1036</v>
      </c>
    </row>
    <row r="670" spans="1:49" s="9" customFormat="1" x14ac:dyDescent="0.25">
      <c r="A670" s="233" t="s">
        <v>1094</v>
      </c>
      <c r="B670" s="9">
        <v>7</v>
      </c>
      <c r="C670" s="9">
        <v>20</v>
      </c>
      <c r="D670" s="9">
        <v>9</v>
      </c>
      <c r="E670" s="9">
        <f t="shared" si="65"/>
        <v>1</v>
      </c>
      <c r="F670" s="9">
        <f t="shared" si="12"/>
        <v>12</v>
      </c>
      <c r="G670" s="263"/>
      <c r="H670" s="246"/>
      <c r="I670" s="246"/>
      <c r="J670" s="246"/>
      <c r="K670" s="246"/>
      <c r="L670" s="246"/>
      <c r="M670" s="246"/>
      <c r="N670" s="232" t="s">
        <v>225</v>
      </c>
      <c r="O670" s="232"/>
      <c r="P670" s="232" t="s">
        <v>225</v>
      </c>
      <c r="Q670" s="232"/>
      <c r="R670" s="232"/>
      <c r="S670" s="232"/>
      <c r="T670" s="232" t="s">
        <v>225</v>
      </c>
      <c r="U670" s="232"/>
      <c r="V670" s="232" t="s">
        <v>225</v>
      </c>
      <c r="W670" s="232"/>
      <c r="X670" s="232" t="s">
        <v>225</v>
      </c>
      <c r="Y670" s="232"/>
      <c r="Z670" s="232" t="s">
        <v>225</v>
      </c>
      <c r="AA670" s="232"/>
      <c r="AB670" s="232" t="s">
        <v>225</v>
      </c>
      <c r="AC670" s="232"/>
      <c r="AD670" s="232" t="s">
        <v>225</v>
      </c>
      <c r="AE670" s="232"/>
      <c r="AF670" s="232" t="s">
        <v>225</v>
      </c>
      <c r="AG670" s="232"/>
      <c r="AH670" s="232" t="s">
        <v>225</v>
      </c>
      <c r="AI670" s="232"/>
      <c r="AJ670" s="232" t="s">
        <v>225</v>
      </c>
      <c r="AK670" s="232"/>
      <c r="AL670" s="232" t="s">
        <v>225</v>
      </c>
      <c r="AM670" s="232"/>
      <c r="AN670" s="232"/>
      <c r="AO670" s="232"/>
      <c r="AP670" s="232"/>
      <c r="AQ670" s="232"/>
      <c r="AR670" s="232"/>
      <c r="AS670" s="232"/>
      <c r="AT670" s="232"/>
      <c r="AU670" s="232"/>
      <c r="AV670" s="232"/>
      <c r="AW670" s="248" t="s">
        <v>1036</v>
      </c>
    </row>
    <row r="671" spans="1:49" s="9" customFormat="1" x14ac:dyDescent="0.25">
      <c r="A671" s="233" t="s">
        <v>1095</v>
      </c>
      <c r="B671" s="9">
        <v>7</v>
      </c>
      <c r="C671" s="9">
        <v>20</v>
      </c>
      <c r="D671" s="9">
        <v>10</v>
      </c>
      <c r="E671" s="9">
        <f t="shared" si="65"/>
        <v>1</v>
      </c>
      <c r="F671" s="9">
        <f t="shared" ref="F671:F680" si="69">C671-B671-E671</f>
        <v>12</v>
      </c>
      <c r="G671" s="263"/>
      <c r="H671" s="246"/>
      <c r="I671" s="246"/>
      <c r="J671" s="246"/>
      <c r="K671" s="246"/>
      <c r="L671" s="246"/>
      <c r="M671" s="246"/>
      <c r="N671" s="232" t="s">
        <v>225</v>
      </c>
      <c r="O671" s="232"/>
      <c r="P671" s="232" t="s">
        <v>225</v>
      </c>
      <c r="Q671" s="232"/>
      <c r="R671" s="232" t="s">
        <v>225</v>
      </c>
      <c r="S671" s="232"/>
      <c r="T671" s="232"/>
      <c r="U671" s="232"/>
      <c r="V671" s="232" t="s">
        <v>225</v>
      </c>
      <c r="W671" s="232"/>
      <c r="X671" s="232" t="s">
        <v>225</v>
      </c>
      <c r="Y671" s="232"/>
      <c r="Z671" s="232" t="s">
        <v>225</v>
      </c>
      <c r="AA671" s="232"/>
      <c r="AB671" s="232" t="s">
        <v>225</v>
      </c>
      <c r="AC671" s="232"/>
      <c r="AD671" s="232" t="s">
        <v>225</v>
      </c>
      <c r="AE671" s="232"/>
      <c r="AF671" s="232" t="s">
        <v>225</v>
      </c>
      <c r="AG671" s="232"/>
      <c r="AH671" s="232" t="s">
        <v>225</v>
      </c>
      <c r="AI671" s="232"/>
      <c r="AJ671" s="232" t="s">
        <v>225</v>
      </c>
      <c r="AK671" s="232"/>
      <c r="AL671" s="232" t="s">
        <v>225</v>
      </c>
      <c r="AM671" s="232"/>
      <c r="AN671" s="232"/>
      <c r="AO671" s="232"/>
      <c r="AP671" s="232"/>
      <c r="AQ671" s="232"/>
      <c r="AR671" s="232"/>
      <c r="AS671" s="232"/>
      <c r="AT671" s="232"/>
      <c r="AU671" s="232"/>
      <c r="AV671" s="232"/>
      <c r="AW671" s="248" t="s">
        <v>1036</v>
      </c>
    </row>
    <row r="672" spans="1:49" s="9" customFormat="1" x14ac:dyDescent="0.25">
      <c r="A672" s="233" t="s">
        <v>1096</v>
      </c>
      <c r="B672" s="9">
        <v>7</v>
      </c>
      <c r="C672" s="9">
        <v>20</v>
      </c>
      <c r="D672" s="9">
        <v>11</v>
      </c>
      <c r="E672" s="9">
        <f t="shared" si="65"/>
        <v>1</v>
      </c>
      <c r="F672" s="9">
        <f t="shared" si="69"/>
        <v>12</v>
      </c>
      <c r="G672" s="263"/>
      <c r="H672" s="246"/>
      <c r="I672" s="246"/>
      <c r="J672" s="246"/>
      <c r="K672" s="246"/>
      <c r="L672" s="246"/>
      <c r="M672" s="246"/>
      <c r="N672" s="232" t="s">
        <v>225</v>
      </c>
      <c r="O672" s="232"/>
      <c r="P672" s="232" t="s">
        <v>225</v>
      </c>
      <c r="Q672" s="232"/>
      <c r="R672" s="232" t="s">
        <v>225</v>
      </c>
      <c r="S672" s="232"/>
      <c r="T672" s="232" t="s">
        <v>225</v>
      </c>
      <c r="U672" s="232"/>
      <c r="V672" s="232"/>
      <c r="W672" s="232"/>
      <c r="X672" s="232" t="s">
        <v>225</v>
      </c>
      <c r="Y672" s="232"/>
      <c r="Z672" s="232" t="s">
        <v>225</v>
      </c>
      <c r="AA672" s="232"/>
      <c r="AB672" s="232" t="s">
        <v>225</v>
      </c>
      <c r="AC672" s="232"/>
      <c r="AD672" s="232" t="s">
        <v>225</v>
      </c>
      <c r="AE672" s="232"/>
      <c r="AF672" s="232" t="s">
        <v>225</v>
      </c>
      <c r="AG672" s="232"/>
      <c r="AH672" s="232" t="s">
        <v>225</v>
      </c>
      <c r="AI672" s="232"/>
      <c r="AJ672" s="232" t="s">
        <v>225</v>
      </c>
      <c r="AK672" s="232"/>
      <c r="AL672" s="232" t="s">
        <v>225</v>
      </c>
      <c r="AM672" s="232"/>
      <c r="AN672" s="232"/>
      <c r="AO672" s="232"/>
      <c r="AP672" s="232"/>
      <c r="AQ672" s="232"/>
      <c r="AR672" s="232"/>
      <c r="AS672" s="232"/>
      <c r="AT672" s="232"/>
      <c r="AU672" s="232"/>
      <c r="AV672" s="232"/>
      <c r="AW672" s="248" t="s">
        <v>1036</v>
      </c>
    </row>
    <row r="673" spans="1:49" s="9" customFormat="1" x14ac:dyDescent="0.25">
      <c r="A673" s="233" t="s">
        <v>1097</v>
      </c>
      <c r="B673" s="9">
        <v>7</v>
      </c>
      <c r="C673" s="9">
        <v>20</v>
      </c>
      <c r="D673" s="9">
        <v>12</v>
      </c>
      <c r="E673" s="9">
        <f t="shared" si="65"/>
        <v>1</v>
      </c>
      <c r="F673" s="9">
        <f t="shared" si="69"/>
        <v>12</v>
      </c>
      <c r="G673" s="263"/>
      <c r="H673" s="246"/>
      <c r="I673" s="246"/>
      <c r="J673" s="246"/>
      <c r="K673" s="246"/>
      <c r="L673" s="246"/>
      <c r="M673" s="246"/>
      <c r="N673" s="232" t="s">
        <v>225</v>
      </c>
      <c r="O673" s="232"/>
      <c r="P673" s="232" t="s">
        <v>225</v>
      </c>
      <c r="Q673" s="232"/>
      <c r="R673" s="232" t="s">
        <v>225</v>
      </c>
      <c r="S673" s="232"/>
      <c r="T673" s="232" t="s">
        <v>225</v>
      </c>
      <c r="U673" s="232"/>
      <c r="V673" s="232" t="s">
        <v>225</v>
      </c>
      <c r="W673" s="232"/>
      <c r="X673" s="232"/>
      <c r="Y673" s="232"/>
      <c r="Z673" s="232" t="s">
        <v>225</v>
      </c>
      <c r="AA673" s="232"/>
      <c r="AB673" s="232" t="s">
        <v>225</v>
      </c>
      <c r="AC673" s="232"/>
      <c r="AD673" s="232" t="s">
        <v>225</v>
      </c>
      <c r="AE673" s="232"/>
      <c r="AF673" s="232" t="s">
        <v>225</v>
      </c>
      <c r="AG673" s="232"/>
      <c r="AH673" s="232" t="s">
        <v>225</v>
      </c>
      <c r="AI673" s="232"/>
      <c r="AJ673" s="232" t="s">
        <v>225</v>
      </c>
      <c r="AK673" s="232"/>
      <c r="AL673" s="232" t="s">
        <v>225</v>
      </c>
      <c r="AM673" s="232"/>
      <c r="AN673" s="232"/>
      <c r="AO673" s="232"/>
      <c r="AP673" s="232"/>
      <c r="AQ673" s="232"/>
      <c r="AR673" s="232"/>
      <c r="AS673" s="232"/>
      <c r="AT673" s="232"/>
      <c r="AU673" s="232"/>
      <c r="AV673" s="232"/>
      <c r="AW673" s="248" t="s">
        <v>1036</v>
      </c>
    </row>
    <row r="674" spans="1:49" s="9" customFormat="1" x14ac:dyDescent="0.25">
      <c r="A674" s="233" t="s">
        <v>1098</v>
      </c>
      <c r="B674" s="9">
        <v>7</v>
      </c>
      <c r="C674" s="9">
        <v>20</v>
      </c>
      <c r="D674" s="9">
        <v>13</v>
      </c>
      <c r="E674" s="9">
        <f t="shared" si="65"/>
        <v>1</v>
      </c>
      <c r="F674" s="9">
        <f t="shared" si="69"/>
        <v>12</v>
      </c>
      <c r="G674" s="263"/>
      <c r="H674" s="246"/>
      <c r="I674" s="246"/>
      <c r="J674" s="246"/>
      <c r="K674" s="246"/>
      <c r="L674" s="246"/>
      <c r="M674" s="246"/>
      <c r="N674" s="232" t="s">
        <v>225</v>
      </c>
      <c r="O674" s="232"/>
      <c r="P674" s="232" t="s">
        <v>225</v>
      </c>
      <c r="Q674" s="232"/>
      <c r="R674" s="232" t="s">
        <v>225</v>
      </c>
      <c r="S674" s="232"/>
      <c r="T674" s="232" t="s">
        <v>225</v>
      </c>
      <c r="U674" s="232"/>
      <c r="V674" s="232" t="s">
        <v>225</v>
      </c>
      <c r="W674" s="232"/>
      <c r="X674" s="232" t="s">
        <v>225</v>
      </c>
      <c r="Y674" s="232"/>
      <c r="Z674" s="232"/>
      <c r="AA674" s="232"/>
      <c r="AB674" s="232" t="s">
        <v>225</v>
      </c>
      <c r="AC674" s="232"/>
      <c r="AD674" s="232" t="s">
        <v>225</v>
      </c>
      <c r="AE674" s="232"/>
      <c r="AF674" s="232" t="s">
        <v>225</v>
      </c>
      <c r="AG674" s="232"/>
      <c r="AH674" s="232" t="s">
        <v>225</v>
      </c>
      <c r="AI674" s="232"/>
      <c r="AJ674" s="232" t="s">
        <v>225</v>
      </c>
      <c r="AK674" s="232"/>
      <c r="AL674" s="232" t="s">
        <v>225</v>
      </c>
      <c r="AM674" s="232"/>
      <c r="AN674" s="232"/>
      <c r="AO674" s="232"/>
      <c r="AP674" s="232"/>
      <c r="AQ674" s="232"/>
      <c r="AR674" s="232"/>
      <c r="AS674" s="232"/>
      <c r="AT674" s="232"/>
      <c r="AU674" s="232"/>
      <c r="AV674" s="232"/>
      <c r="AW674" s="248" t="s">
        <v>1036</v>
      </c>
    </row>
    <row r="675" spans="1:49" s="9" customFormat="1" x14ac:dyDescent="0.25">
      <c r="A675" s="233" t="s">
        <v>1099</v>
      </c>
      <c r="B675" s="9">
        <v>7</v>
      </c>
      <c r="C675" s="9">
        <v>20</v>
      </c>
      <c r="D675" s="9">
        <v>14</v>
      </c>
      <c r="E675" s="9">
        <f t="shared" si="65"/>
        <v>1</v>
      </c>
      <c r="F675" s="9">
        <f t="shared" si="69"/>
        <v>12</v>
      </c>
      <c r="G675" s="263"/>
      <c r="H675" s="246"/>
      <c r="I675" s="246"/>
      <c r="J675" s="246"/>
      <c r="K675" s="246"/>
      <c r="L675" s="246"/>
      <c r="M675" s="246"/>
      <c r="N675" s="232" t="s">
        <v>225</v>
      </c>
      <c r="O675" s="232"/>
      <c r="P675" s="232" t="s">
        <v>225</v>
      </c>
      <c r="Q675" s="232"/>
      <c r="R675" s="232" t="s">
        <v>225</v>
      </c>
      <c r="S675" s="232"/>
      <c r="T675" s="232" t="s">
        <v>225</v>
      </c>
      <c r="U675" s="232"/>
      <c r="V675" s="232" t="s">
        <v>225</v>
      </c>
      <c r="W675" s="232"/>
      <c r="X675" s="232" t="s">
        <v>225</v>
      </c>
      <c r="Y675" s="232"/>
      <c r="Z675" s="232" t="s">
        <v>225</v>
      </c>
      <c r="AA675" s="232"/>
      <c r="AB675" s="232"/>
      <c r="AC675" s="232"/>
      <c r="AD675" s="232" t="s">
        <v>225</v>
      </c>
      <c r="AE675" s="232"/>
      <c r="AF675" s="232" t="s">
        <v>225</v>
      </c>
      <c r="AG675" s="232"/>
      <c r="AH675" s="232" t="s">
        <v>225</v>
      </c>
      <c r="AI675" s="232"/>
      <c r="AJ675" s="232" t="s">
        <v>225</v>
      </c>
      <c r="AK675" s="232"/>
      <c r="AL675" s="232" t="s">
        <v>225</v>
      </c>
      <c r="AM675" s="232"/>
      <c r="AN675" s="232"/>
      <c r="AO675" s="232"/>
      <c r="AP675" s="232"/>
      <c r="AQ675" s="232"/>
      <c r="AR675" s="232"/>
      <c r="AS675" s="232"/>
      <c r="AT675" s="232"/>
      <c r="AU675" s="232"/>
      <c r="AV675" s="232"/>
      <c r="AW675" s="248" t="s">
        <v>1036</v>
      </c>
    </row>
    <row r="676" spans="1:49" s="9" customFormat="1" x14ac:dyDescent="0.25">
      <c r="A676" s="233" t="s">
        <v>1100</v>
      </c>
      <c r="B676" s="9">
        <v>7</v>
      </c>
      <c r="C676" s="9">
        <v>20</v>
      </c>
      <c r="D676" s="9">
        <v>15</v>
      </c>
      <c r="E676" s="9">
        <f t="shared" si="65"/>
        <v>1</v>
      </c>
      <c r="F676" s="9">
        <f t="shared" si="69"/>
        <v>12</v>
      </c>
      <c r="G676" s="263"/>
      <c r="H676" s="246"/>
      <c r="I676" s="246"/>
      <c r="J676" s="246"/>
      <c r="K676" s="246"/>
      <c r="L676" s="246"/>
      <c r="M676" s="246"/>
      <c r="N676" s="232" t="s">
        <v>225</v>
      </c>
      <c r="O676" s="232"/>
      <c r="P676" s="232" t="s">
        <v>225</v>
      </c>
      <c r="Q676" s="232"/>
      <c r="R676" s="232" t="s">
        <v>225</v>
      </c>
      <c r="S676" s="232"/>
      <c r="T676" s="232" t="s">
        <v>225</v>
      </c>
      <c r="U676" s="232"/>
      <c r="V676" s="232" t="s">
        <v>225</v>
      </c>
      <c r="W676" s="232"/>
      <c r="X676" s="232" t="s">
        <v>225</v>
      </c>
      <c r="Y676" s="232"/>
      <c r="Z676" s="232" t="s">
        <v>225</v>
      </c>
      <c r="AA676" s="232"/>
      <c r="AB676" s="232" t="s">
        <v>225</v>
      </c>
      <c r="AC676" s="232"/>
      <c r="AD676" s="232"/>
      <c r="AE676" s="232"/>
      <c r="AF676" s="232" t="s">
        <v>225</v>
      </c>
      <c r="AG676" s="232"/>
      <c r="AH676" s="232" t="s">
        <v>225</v>
      </c>
      <c r="AI676" s="232"/>
      <c r="AJ676" s="232" t="s">
        <v>225</v>
      </c>
      <c r="AK676" s="232"/>
      <c r="AL676" s="232" t="s">
        <v>225</v>
      </c>
      <c r="AM676" s="232"/>
      <c r="AN676" s="232"/>
      <c r="AO676" s="232"/>
      <c r="AP676" s="232"/>
      <c r="AQ676" s="232"/>
      <c r="AR676" s="232"/>
      <c r="AS676" s="232"/>
      <c r="AT676" s="232"/>
      <c r="AU676" s="232"/>
      <c r="AV676" s="232"/>
      <c r="AW676" s="248" t="s">
        <v>1036</v>
      </c>
    </row>
    <row r="677" spans="1:49" s="9" customFormat="1" x14ac:dyDescent="0.25">
      <c r="A677" s="233" t="s">
        <v>1101</v>
      </c>
      <c r="B677" s="9">
        <v>7</v>
      </c>
      <c r="C677" s="9">
        <v>20</v>
      </c>
      <c r="D677" s="9">
        <v>16</v>
      </c>
      <c r="E677" s="9">
        <f t="shared" si="65"/>
        <v>1</v>
      </c>
      <c r="F677" s="9">
        <f t="shared" si="69"/>
        <v>12</v>
      </c>
      <c r="G677" s="263"/>
      <c r="H677" s="246"/>
      <c r="I677" s="246"/>
      <c r="J677" s="246"/>
      <c r="K677" s="246"/>
      <c r="L677" s="246"/>
      <c r="M677" s="246"/>
      <c r="N677" s="232" t="s">
        <v>225</v>
      </c>
      <c r="O677" s="232"/>
      <c r="P677" s="232" t="s">
        <v>225</v>
      </c>
      <c r="Q677" s="232"/>
      <c r="R677" s="232" t="s">
        <v>225</v>
      </c>
      <c r="S677" s="232"/>
      <c r="T677" s="232" t="s">
        <v>225</v>
      </c>
      <c r="U677" s="232"/>
      <c r="V677" s="232" t="s">
        <v>225</v>
      </c>
      <c r="W677" s="232"/>
      <c r="X677" s="232" t="s">
        <v>225</v>
      </c>
      <c r="Y677" s="232"/>
      <c r="Z677" s="232" t="s">
        <v>225</v>
      </c>
      <c r="AA677" s="232"/>
      <c r="AB677" s="232" t="s">
        <v>225</v>
      </c>
      <c r="AC677" s="232"/>
      <c r="AD677" s="232" t="s">
        <v>225</v>
      </c>
      <c r="AE677" s="232"/>
      <c r="AF677" s="232"/>
      <c r="AG677" s="232"/>
      <c r="AH677" s="232" t="s">
        <v>225</v>
      </c>
      <c r="AI677" s="232"/>
      <c r="AJ677" s="232" t="s">
        <v>225</v>
      </c>
      <c r="AK677" s="232"/>
      <c r="AL677" s="232" t="s">
        <v>225</v>
      </c>
      <c r="AM677" s="232"/>
      <c r="AN677" s="232"/>
      <c r="AO677" s="232"/>
      <c r="AP677" s="232"/>
      <c r="AQ677" s="232"/>
      <c r="AR677" s="232"/>
      <c r="AS677" s="232"/>
      <c r="AT677" s="232"/>
      <c r="AU677" s="232"/>
      <c r="AV677" s="232"/>
      <c r="AW677" s="248" t="s">
        <v>1036</v>
      </c>
    </row>
    <row r="678" spans="1:49" s="9" customFormat="1" x14ac:dyDescent="0.25">
      <c r="A678" s="233" t="s">
        <v>1102</v>
      </c>
      <c r="B678" s="9">
        <v>7</v>
      </c>
      <c r="C678" s="9">
        <v>20</v>
      </c>
      <c r="D678" s="9">
        <v>17</v>
      </c>
      <c r="E678" s="9">
        <f t="shared" si="65"/>
        <v>1</v>
      </c>
      <c r="F678" s="9">
        <f t="shared" si="69"/>
        <v>12</v>
      </c>
      <c r="G678" s="263"/>
      <c r="H678" s="246"/>
      <c r="I678" s="246"/>
      <c r="J678" s="246"/>
      <c r="K678" s="246"/>
      <c r="L678" s="246"/>
      <c r="M678" s="246"/>
      <c r="N678" s="232" t="s">
        <v>225</v>
      </c>
      <c r="O678" s="232"/>
      <c r="P678" s="232" t="s">
        <v>225</v>
      </c>
      <c r="Q678" s="232"/>
      <c r="R678" s="232" t="s">
        <v>225</v>
      </c>
      <c r="S678" s="232"/>
      <c r="T678" s="232" t="s">
        <v>225</v>
      </c>
      <c r="U678" s="232"/>
      <c r="V678" s="232" t="s">
        <v>225</v>
      </c>
      <c r="W678" s="232"/>
      <c r="X678" s="232" t="s">
        <v>225</v>
      </c>
      <c r="Y678" s="232"/>
      <c r="Z678" s="232" t="s">
        <v>225</v>
      </c>
      <c r="AA678" s="232"/>
      <c r="AB678" s="232" t="s">
        <v>225</v>
      </c>
      <c r="AC678" s="232"/>
      <c r="AD678" s="232" t="s">
        <v>225</v>
      </c>
      <c r="AE678" s="232"/>
      <c r="AF678" s="232" t="s">
        <v>225</v>
      </c>
      <c r="AG678" s="232"/>
      <c r="AH678" s="232"/>
      <c r="AI678" s="232"/>
      <c r="AJ678" s="232" t="s">
        <v>225</v>
      </c>
      <c r="AK678" s="232"/>
      <c r="AL678" s="232" t="s">
        <v>225</v>
      </c>
      <c r="AM678" s="232"/>
      <c r="AN678" s="232"/>
      <c r="AO678" s="232"/>
      <c r="AP678" s="232"/>
      <c r="AQ678" s="232"/>
      <c r="AR678" s="232"/>
      <c r="AS678" s="232"/>
      <c r="AT678" s="232"/>
      <c r="AU678" s="232"/>
      <c r="AV678" s="232"/>
      <c r="AW678" s="248" t="s">
        <v>1036</v>
      </c>
    </row>
    <row r="679" spans="1:49" s="9" customFormat="1" x14ac:dyDescent="0.25">
      <c r="A679" s="233" t="s">
        <v>1103</v>
      </c>
      <c r="B679" s="9">
        <v>7</v>
      </c>
      <c r="C679" s="9">
        <v>20</v>
      </c>
      <c r="D679" s="9">
        <v>18</v>
      </c>
      <c r="E679" s="9">
        <f t="shared" si="65"/>
        <v>1</v>
      </c>
      <c r="F679" s="9">
        <f t="shared" si="69"/>
        <v>12</v>
      </c>
      <c r="G679" s="263"/>
      <c r="H679" s="246"/>
      <c r="I679" s="246"/>
      <c r="J679" s="246"/>
      <c r="K679" s="246"/>
      <c r="L679" s="246"/>
      <c r="M679" s="246"/>
      <c r="N679" s="232" t="s">
        <v>225</v>
      </c>
      <c r="O679" s="232"/>
      <c r="P679" s="232" t="s">
        <v>225</v>
      </c>
      <c r="Q679" s="232"/>
      <c r="R679" s="232" t="s">
        <v>225</v>
      </c>
      <c r="S679" s="232"/>
      <c r="T679" s="232" t="s">
        <v>225</v>
      </c>
      <c r="U679" s="232"/>
      <c r="V679" s="232" t="s">
        <v>225</v>
      </c>
      <c r="W679" s="232"/>
      <c r="X679" s="232" t="s">
        <v>225</v>
      </c>
      <c r="Y679" s="232"/>
      <c r="Z679" s="232" t="s">
        <v>225</v>
      </c>
      <c r="AA679" s="232"/>
      <c r="AB679" s="232" t="s">
        <v>225</v>
      </c>
      <c r="AC679" s="232"/>
      <c r="AD679" s="232" t="s">
        <v>225</v>
      </c>
      <c r="AE679" s="232"/>
      <c r="AF679" s="232" t="s">
        <v>225</v>
      </c>
      <c r="AG679" s="232"/>
      <c r="AH679" s="232" t="s">
        <v>225</v>
      </c>
      <c r="AI679" s="232"/>
      <c r="AJ679" s="232"/>
      <c r="AK679" s="232"/>
      <c r="AL679" s="232" t="s">
        <v>225</v>
      </c>
      <c r="AM679" s="232"/>
      <c r="AN679" s="232"/>
      <c r="AO679" s="232"/>
      <c r="AP679" s="232"/>
      <c r="AQ679" s="232"/>
      <c r="AR679" s="232"/>
      <c r="AS679" s="232"/>
      <c r="AT679" s="232"/>
      <c r="AU679" s="232"/>
      <c r="AV679" s="232"/>
      <c r="AW679" s="248" t="s">
        <v>1036</v>
      </c>
    </row>
    <row r="680" spans="1:49" s="9" customFormat="1" x14ac:dyDescent="0.25">
      <c r="A680" s="233" t="s">
        <v>1104</v>
      </c>
      <c r="B680" s="9">
        <v>7</v>
      </c>
      <c r="C680" s="9">
        <v>20</v>
      </c>
      <c r="D680" s="9">
        <v>19</v>
      </c>
      <c r="E680" s="9">
        <f t="shared" si="65"/>
        <v>1</v>
      </c>
      <c r="F680" s="9">
        <f t="shared" si="69"/>
        <v>12</v>
      </c>
      <c r="G680" s="263"/>
      <c r="H680" s="246"/>
      <c r="I680" s="246"/>
      <c r="J680" s="246"/>
      <c r="K680" s="246"/>
      <c r="L680" s="246"/>
      <c r="M680" s="246"/>
      <c r="N680" s="232" t="s">
        <v>225</v>
      </c>
      <c r="O680" s="232"/>
      <c r="P680" s="232" t="s">
        <v>225</v>
      </c>
      <c r="Q680" s="232"/>
      <c r="R680" s="232" t="s">
        <v>225</v>
      </c>
      <c r="S680" s="232"/>
      <c r="T680" s="232" t="s">
        <v>225</v>
      </c>
      <c r="U680" s="232"/>
      <c r="V680" s="232" t="s">
        <v>225</v>
      </c>
      <c r="W680" s="232"/>
      <c r="X680" s="232" t="s">
        <v>225</v>
      </c>
      <c r="Y680" s="232"/>
      <c r="Z680" s="232" t="s">
        <v>225</v>
      </c>
      <c r="AA680" s="232"/>
      <c r="AB680" s="232" t="s">
        <v>225</v>
      </c>
      <c r="AC680" s="232"/>
      <c r="AD680" s="232" t="s">
        <v>225</v>
      </c>
      <c r="AE680" s="232"/>
      <c r="AF680" s="232" t="s">
        <v>225</v>
      </c>
      <c r="AG680" s="232"/>
      <c r="AH680" s="232" t="s">
        <v>225</v>
      </c>
      <c r="AI680" s="232"/>
      <c r="AJ680" s="232" t="s">
        <v>225</v>
      </c>
      <c r="AK680" s="232"/>
      <c r="AL680" s="232"/>
      <c r="AM680" s="232"/>
      <c r="AN680" s="232"/>
      <c r="AO680" s="232"/>
      <c r="AP680" s="232"/>
      <c r="AQ680" s="232"/>
      <c r="AR680" s="232"/>
      <c r="AS680" s="232"/>
      <c r="AT680" s="232"/>
      <c r="AU680" s="232"/>
      <c r="AV680" s="232"/>
      <c r="AW680" s="248" t="s">
        <v>1036</v>
      </c>
    </row>
    <row r="681" spans="1:49" x14ac:dyDescent="0.25">
      <c r="A681" s="233" t="s">
        <v>397</v>
      </c>
      <c r="B681">
        <v>7</v>
      </c>
      <c r="C681" s="9">
        <v>21</v>
      </c>
      <c r="E681" s="9">
        <f t="shared" si="65"/>
        <v>1</v>
      </c>
      <c r="F681" s="9">
        <f t="shared" si="12"/>
        <v>13</v>
      </c>
      <c r="H681" s="246"/>
      <c r="I681" s="246"/>
      <c r="J681" s="246"/>
      <c r="K681" s="246"/>
      <c r="L681" s="246"/>
      <c r="M681" s="246"/>
      <c r="N681" s="232" t="s">
        <v>225</v>
      </c>
      <c r="P681" s="232" t="s">
        <v>225</v>
      </c>
      <c r="R681" s="232" t="s">
        <v>225</v>
      </c>
      <c r="T681" s="232" t="s">
        <v>225</v>
      </c>
      <c r="V681" s="232" t="s">
        <v>225</v>
      </c>
      <c r="X681" s="232" t="s">
        <v>225</v>
      </c>
      <c r="Z681" s="232" t="s">
        <v>225</v>
      </c>
      <c r="AB681" s="232" t="s">
        <v>225</v>
      </c>
      <c r="AD681" s="232" t="s">
        <v>225</v>
      </c>
      <c r="AF681" s="232" t="s">
        <v>225</v>
      </c>
      <c r="AH681" s="232" t="s">
        <v>225</v>
      </c>
      <c r="AJ681" s="232" t="s">
        <v>225</v>
      </c>
      <c r="AL681" s="232" t="s">
        <v>225</v>
      </c>
      <c r="AN681" s="232" t="s">
        <v>225</v>
      </c>
      <c r="AW681" s="248" t="s">
        <v>1036</v>
      </c>
    </row>
    <row r="682" spans="1:49" s="9" customFormat="1" x14ac:dyDescent="0.25">
      <c r="A682" s="233" t="s">
        <v>1105</v>
      </c>
      <c r="B682" s="9">
        <v>7</v>
      </c>
      <c r="C682" s="9">
        <v>21</v>
      </c>
      <c r="D682" s="9">
        <v>8</v>
      </c>
      <c r="E682" s="9">
        <f t="shared" si="65"/>
        <v>1</v>
      </c>
      <c r="F682" s="9">
        <f t="shared" si="12"/>
        <v>13</v>
      </c>
      <c r="G682" s="263"/>
      <c r="H682" s="246"/>
      <c r="I682" s="246"/>
      <c r="J682" s="246"/>
      <c r="K682" s="246"/>
      <c r="L682" s="246"/>
      <c r="M682" s="246"/>
      <c r="N682" s="232" t="s">
        <v>225</v>
      </c>
      <c r="O682" s="232"/>
      <c r="P682" s="232"/>
      <c r="Q682" s="232"/>
      <c r="R682" s="232" t="s">
        <v>225</v>
      </c>
      <c r="S682" s="232"/>
      <c r="T682" s="232" t="s">
        <v>225</v>
      </c>
      <c r="U682" s="232"/>
      <c r="V682" s="232" t="s">
        <v>225</v>
      </c>
      <c r="W682" s="232"/>
      <c r="X682" s="232" t="s">
        <v>225</v>
      </c>
      <c r="Y682" s="232"/>
      <c r="Z682" s="232" t="s">
        <v>225</v>
      </c>
      <c r="AA682" s="232"/>
      <c r="AB682" s="232" t="s">
        <v>225</v>
      </c>
      <c r="AC682" s="232"/>
      <c r="AD682" s="232" t="s">
        <v>225</v>
      </c>
      <c r="AE682" s="232"/>
      <c r="AF682" s="232" t="s">
        <v>225</v>
      </c>
      <c r="AG682" s="232"/>
      <c r="AH682" s="232" t="s">
        <v>225</v>
      </c>
      <c r="AI682" s="232"/>
      <c r="AJ682" s="232" t="s">
        <v>225</v>
      </c>
      <c r="AK682" s="232"/>
      <c r="AL682" s="232" t="s">
        <v>225</v>
      </c>
      <c r="AM682" s="232"/>
      <c r="AN682" s="232" t="s">
        <v>225</v>
      </c>
      <c r="AO682" s="232"/>
      <c r="AP682" s="232"/>
      <c r="AQ682" s="232"/>
      <c r="AR682" s="232"/>
      <c r="AS682" s="232"/>
      <c r="AT682" s="232"/>
      <c r="AU682" s="232"/>
      <c r="AV682" s="232"/>
      <c r="AW682" s="248" t="s">
        <v>1036</v>
      </c>
    </row>
    <row r="683" spans="1:49" s="9" customFormat="1" x14ac:dyDescent="0.25">
      <c r="A683" s="233" t="s">
        <v>1106</v>
      </c>
      <c r="B683" s="9">
        <v>7</v>
      </c>
      <c r="C683" s="9">
        <v>21</v>
      </c>
      <c r="D683" s="9">
        <v>9</v>
      </c>
      <c r="E683" s="9">
        <f t="shared" si="65"/>
        <v>1</v>
      </c>
      <c r="F683" s="9">
        <f t="shared" si="12"/>
        <v>13</v>
      </c>
      <c r="G683" s="263"/>
      <c r="H683" s="246"/>
      <c r="I683" s="246"/>
      <c r="J683" s="246"/>
      <c r="K683" s="246"/>
      <c r="L683" s="246"/>
      <c r="M683" s="246"/>
      <c r="N683" s="232" t="s">
        <v>225</v>
      </c>
      <c r="O683" s="232"/>
      <c r="P683" s="232" t="s">
        <v>225</v>
      </c>
      <c r="Q683" s="232"/>
      <c r="R683" s="232"/>
      <c r="S683" s="232"/>
      <c r="T683" s="232" t="s">
        <v>225</v>
      </c>
      <c r="U683" s="232"/>
      <c r="V683" s="232" t="s">
        <v>225</v>
      </c>
      <c r="W683" s="232"/>
      <c r="X683" s="232" t="s">
        <v>225</v>
      </c>
      <c r="Y683" s="232"/>
      <c r="Z683" s="232" t="s">
        <v>225</v>
      </c>
      <c r="AA683" s="232"/>
      <c r="AB683" s="232" t="s">
        <v>225</v>
      </c>
      <c r="AC683" s="232"/>
      <c r="AD683" s="232" t="s">
        <v>225</v>
      </c>
      <c r="AE683" s="232"/>
      <c r="AF683" s="232" t="s">
        <v>225</v>
      </c>
      <c r="AG683" s="232"/>
      <c r="AH683" s="232" t="s">
        <v>225</v>
      </c>
      <c r="AI683" s="232"/>
      <c r="AJ683" s="232" t="s">
        <v>225</v>
      </c>
      <c r="AK683" s="232"/>
      <c r="AL683" s="232" t="s">
        <v>225</v>
      </c>
      <c r="AM683" s="232"/>
      <c r="AN683" s="232" t="s">
        <v>225</v>
      </c>
      <c r="AO683" s="232"/>
      <c r="AP683" s="232"/>
      <c r="AQ683" s="232"/>
      <c r="AR683" s="232"/>
      <c r="AS683" s="232"/>
      <c r="AT683" s="232"/>
      <c r="AU683" s="232"/>
      <c r="AV683" s="232"/>
      <c r="AW683" s="248" t="s">
        <v>1036</v>
      </c>
    </row>
    <row r="684" spans="1:49" s="9" customFormat="1" x14ac:dyDescent="0.25">
      <c r="A684" s="233" t="s">
        <v>1107</v>
      </c>
      <c r="B684" s="9">
        <v>7</v>
      </c>
      <c r="C684" s="9">
        <v>21</v>
      </c>
      <c r="D684" s="9">
        <v>10</v>
      </c>
      <c r="E684" s="9">
        <f t="shared" si="65"/>
        <v>1</v>
      </c>
      <c r="F684" s="9">
        <f t="shared" ref="F684:F694" si="70">C684-B684-E684</f>
        <v>13</v>
      </c>
      <c r="G684" s="263"/>
      <c r="H684" s="246"/>
      <c r="I684" s="246"/>
      <c r="J684" s="246"/>
      <c r="K684" s="246"/>
      <c r="L684" s="246"/>
      <c r="M684" s="246"/>
      <c r="N684" s="232" t="s">
        <v>225</v>
      </c>
      <c r="O684" s="232"/>
      <c r="P684" s="232" t="s">
        <v>225</v>
      </c>
      <c r="Q684" s="232"/>
      <c r="R684" s="232" t="s">
        <v>225</v>
      </c>
      <c r="S684" s="232"/>
      <c r="T684" s="232"/>
      <c r="U684" s="232"/>
      <c r="V684" s="232" t="s">
        <v>225</v>
      </c>
      <c r="W684" s="232"/>
      <c r="X684" s="232" t="s">
        <v>225</v>
      </c>
      <c r="Y684" s="232"/>
      <c r="Z684" s="232" t="s">
        <v>225</v>
      </c>
      <c r="AA684" s="232"/>
      <c r="AB684" s="232" t="s">
        <v>225</v>
      </c>
      <c r="AC684" s="232"/>
      <c r="AD684" s="232" t="s">
        <v>225</v>
      </c>
      <c r="AE684" s="232"/>
      <c r="AF684" s="232" t="s">
        <v>225</v>
      </c>
      <c r="AG684" s="232"/>
      <c r="AH684" s="232" t="s">
        <v>225</v>
      </c>
      <c r="AI684" s="232"/>
      <c r="AJ684" s="232" t="s">
        <v>225</v>
      </c>
      <c r="AK684" s="232"/>
      <c r="AL684" s="232" t="s">
        <v>225</v>
      </c>
      <c r="AM684" s="232"/>
      <c r="AN684" s="232" t="s">
        <v>225</v>
      </c>
      <c r="AO684" s="232"/>
      <c r="AP684" s="232"/>
      <c r="AQ684" s="232"/>
      <c r="AR684" s="232"/>
      <c r="AS684" s="232"/>
      <c r="AT684" s="232"/>
      <c r="AU684" s="232"/>
      <c r="AV684" s="232"/>
      <c r="AW684" s="248" t="s">
        <v>1036</v>
      </c>
    </row>
    <row r="685" spans="1:49" s="9" customFormat="1" x14ac:dyDescent="0.25">
      <c r="A685" s="233" t="s">
        <v>1108</v>
      </c>
      <c r="B685" s="9">
        <v>7</v>
      </c>
      <c r="C685" s="9">
        <v>21</v>
      </c>
      <c r="D685" s="9">
        <v>11</v>
      </c>
      <c r="E685" s="9">
        <f t="shared" si="65"/>
        <v>1</v>
      </c>
      <c r="F685" s="9">
        <f t="shared" si="70"/>
        <v>13</v>
      </c>
      <c r="G685" s="263"/>
      <c r="H685" s="246"/>
      <c r="I685" s="246"/>
      <c r="J685" s="246"/>
      <c r="K685" s="246"/>
      <c r="L685" s="246"/>
      <c r="M685" s="246"/>
      <c r="N685" s="232" t="s">
        <v>225</v>
      </c>
      <c r="O685" s="232"/>
      <c r="P685" s="232" t="s">
        <v>225</v>
      </c>
      <c r="Q685" s="232"/>
      <c r="R685" s="232" t="s">
        <v>225</v>
      </c>
      <c r="S685" s="232"/>
      <c r="T685" s="232" t="s">
        <v>225</v>
      </c>
      <c r="U685" s="232"/>
      <c r="V685" s="232"/>
      <c r="W685" s="232"/>
      <c r="X685" s="232" t="s">
        <v>225</v>
      </c>
      <c r="Y685" s="232"/>
      <c r="Z685" s="232" t="s">
        <v>225</v>
      </c>
      <c r="AA685" s="232"/>
      <c r="AB685" s="232" t="s">
        <v>225</v>
      </c>
      <c r="AC685" s="232"/>
      <c r="AD685" s="232" t="s">
        <v>225</v>
      </c>
      <c r="AE685" s="232"/>
      <c r="AF685" s="232" t="s">
        <v>225</v>
      </c>
      <c r="AG685" s="232"/>
      <c r="AH685" s="232" t="s">
        <v>225</v>
      </c>
      <c r="AI685" s="232"/>
      <c r="AJ685" s="232" t="s">
        <v>225</v>
      </c>
      <c r="AK685" s="232"/>
      <c r="AL685" s="232" t="s">
        <v>225</v>
      </c>
      <c r="AM685" s="232"/>
      <c r="AN685" s="232" t="s">
        <v>225</v>
      </c>
      <c r="AO685" s="232"/>
      <c r="AP685" s="232"/>
      <c r="AQ685" s="232"/>
      <c r="AR685" s="232"/>
      <c r="AS685" s="232"/>
      <c r="AT685" s="232"/>
      <c r="AU685" s="232"/>
      <c r="AV685" s="232"/>
      <c r="AW685" s="248" t="s">
        <v>1036</v>
      </c>
    </row>
    <row r="686" spans="1:49" s="9" customFormat="1" x14ac:dyDescent="0.25">
      <c r="A686" s="233" t="s">
        <v>1109</v>
      </c>
      <c r="B686" s="9">
        <v>7</v>
      </c>
      <c r="C686" s="9">
        <v>21</v>
      </c>
      <c r="D686" s="9">
        <v>12</v>
      </c>
      <c r="E686" s="9">
        <f t="shared" si="65"/>
        <v>1</v>
      </c>
      <c r="F686" s="9">
        <f t="shared" si="70"/>
        <v>13</v>
      </c>
      <c r="G686" s="263"/>
      <c r="H686" s="246"/>
      <c r="I686" s="246"/>
      <c r="J686" s="246"/>
      <c r="K686" s="246"/>
      <c r="L686" s="246"/>
      <c r="M686" s="246"/>
      <c r="N686" s="232" t="s">
        <v>225</v>
      </c>
      <c r="O686" s="232"/>
      <c r="P686" s="232" t="s">
        <v>225</v>
      </c>
      <c r="Q686" s="232"/>
      <c r="R686" s="232" t="s">
        <v>225</v>
      </c>
      <c r="S686" s="232"/>
      <c r="T686" s="232" t="s">
        <v>225</v>
      </c>
      <c r="U686" s="232"/>
      <c r="V686" s="232" t="s">
        <v>225</v>
      </c>
      <c r="W686" s="232"/>
      <c r="X686" s="232"/>
      <c r="Y686" s="232"/>
      <c r="Z686" s="232" t="s">
        <v>225</v>
      </c>
      <c r="AA686" s="232"/>
      <c r="AB686" s="232" t="s">
        <v>225</v>
      </c>
      <c r="AC686" s="232"/>
      <c r="AD686" s="232" t="s">
        <v>225</v>
      </c>
      <c r="AE686" s="232"/>
      <c r="AF686" s="232" t="s">
        <v>225</v>
      </c>
      <c r="AG686" s="232"/>
      <c r="AH686" s="232" t="s">
        <v>225</v>
      </c>
      <c r="AI686" s="232"/>
      <c r="AJ686" s="232" t="s">
        <v>225</v>
      </c>
      <c r="AK686" s="232"/>
      <c r="AL686" s="232" t="s">
        <v>225</v>
      </c>
      <c r="AM686" s="232"/>
      <c r="AN686" s="232" t="s">
        <v>225</v>
      </c>
      <c r="AO686" s="232"/>
      <c r="AP686" s="232"/>
      <c r="AQ686" s="232"/>
      <c r="AR686" s="232"/>
      <c r="AS686" s="232"/>
      <c r="AT686" s="232"/>
      <c r="AU686" s="232"/>
      <c r="AV686" s="232"/>
      <c r="AW686" s="248" t="s">
        <v>1036</v>
      </c>
    </row>
    <row r="687" spans="1:49" s="9" customFormat="1" x14ac:dyDescent="0.25">
      <c r="A687" s="233" t="s">
        <v>1110</v>
      </c>
      <c r="B687" s="9">
        <v>7</v>
      </c>
      <c r="C687" s="9">
        <v>21</v>
      </c>
      <c r="D687" s="9">
        <v>13</v>
      </c>
      <c r="E687" s="9">
        <f t="shared" si="65"/>
        <v>1</v>
      </c>
      <c r="F687" s="9">
        <f t="shared" si="70"/>
        <v>13</v>
      </c>
      <c r="G687" s="263"/>
      <c r="H687" s="246"/>
      <c r="I687" s="246"/>
      <c r="J687" s="246"/>
      <c r="K687" s="246"/>
      <c r="L687" s="246"/>
      <c r="M687" s="246"/>
      <c r="N687" s="232" t="s">
        <v>225</v>
      </c>
      <c r="O687" s="232"/>
      <c r="P687" s="232" t="s">
        <v>225</v>
      </c>
      <c r="Q687" s="232"/>
      <c r="R687" s="232" t="s">
        <v>225</v>
      </c>
      <c r="S687" s="232"/>
      <c r="T687" s="232" t="s">
        <v>225</v>
      </c>
      <c r="U687" s="232"/>
      <c r="V687" s="232" t="s">
        <v>225</v>
      </c>
      <c r="W687" s="232"/>
      <c r="X687" s="232" t="s">
        <v>225</v>
      </c>
      <c r="Y687" s="232"/>
      <c r="Z687" s="232"/>
      <c r="AA687" s="232"/>
      <c r="AB687" s="232" t="s">
        <v>225</v>
      </c>
      <c r="AC687" s="232"/>
      <c r="AD687" s="232" t="s">
        <v>225</v>
      </c>
      <c r="AE687" s="232"/>
      <c r="AF687" s="232" t="s">
        <v>225</v>
      </c>
      <c r="AG687" s="232"/>
      <c r="AH687" s="232" t="s">
        <v>225</v>
      </c>
      <c r="AI687" s="232"/>
      <c r="AJ687" s="232" t="s">
        <v>225</v>
      </c>
      <c r="AK687" s="232"/>
      <c r="AL687" s="232" t="s">
        <v>225</v>
      </c>
      <c r="AM687" s="232"/>
      <c r="AN687" s="232" t="s">
        <v>225</v>
      </c>
      <c r="AO687" s="232"/>
      <c r="AP687" s="232"/>
      <c r="AQ687" s="232"/>
      <c r="AR687" s="232"/>
      <c r="AS687" s="232"/>
      <c r="AT687" s="232"/>
      <c r="AU687" s="232"/>
      <c r="AV687" s="232"/>
      <c r="AW687" s="248" t="s">
        <v>1036</v>
      </c>
    </row>
    <row r="688" spans="1:49" s="9" customFormat="1" x14ac:dyDescent="0.25">
      <c r="A688" s="233" t="s">
        <v>1111</v>
      </c>
      <c r="B688" s="9">
        <v>7</v>
      </c>
      <c r="C688" s="9">
        <v>21</v>
      </c>
      <c r="D688" s="9">
        <v>14</v>
      </c>
      <c r="E688" s="9">
        <f t="shared" si="65"/>
        <v>1</v>
      </c>
      <c r="F688" s="9">
        <f t="shared" si="70"/>
        <v>13</v>
      </c>
      <c r="G688" s="263"/>
      <c r="H688" s="246"/>
      <c r="I688" s="246"/>
      <c r="J688" s="246"/>
      <c r="K688" s="246"/>
      <c r="L688" s="246"/>
      <c r="M688" s="246"/>
      <c r="N688" s="232" t="s">
        <v>225</v>
      </c>
      <c r="O688" s="232"/>
      <c r="P688" s="232" t="s">
        <v>225</v>
      </c>
      <c r="Q688" s="232"/>
      <c r="R688" s="232" t="s">
        <v>225</v>
      </c>
      <c r="S688" s="232"/>
      <c r="T688" s="232" t="s">
        <v>225</v>
      </c>
      <c r="U688" s="232"/>
      <c r="V688" s="232" t="s">
        <v>225</v>
      </c>
      <c r="W688" s="232"/>
      <c r="X688" s="232" t="s">
        <v>225</v>
      </c>
      <c r="Y688" s="232"/>
      <c r="Z688" s="232" t="s">
        <v>225</v>
      </c>
      <c r="AA688" s="232"/>
      <c r="AB688" s="232"/>
      <c r="AC688" s="232"/>
      <c r="AD688" s="232" t="s">
        <v>225</v>
      </c>
      <c r="AE688" s="232"/>
      <c r="AF688" s="232" t="s">
        <v>225</v>
      </c>
      <c r="AG688" s="232"/>
      <c r="AH688" s="232" t="s">
        <v>225</v>
      </c>
      <c r="AI688" s="232"/>
      <c r="AJ688" s="232" t="s">
        <v>225</v>
      </c>
      <c r="AK688" s="232"/>
      <c r="AL688" s="232" t="s">
        <v>225</v>
      </c>
      <c r="AM688" s="232"/>
      <c r="AN688" s="232" t="s">
        <v>225</v>
      </c>
      <c r="AO688" s="232"/>
      <c r="AP688" s="232"/>
      <c r="AQ688" s="232"/>
      <c r="AR688" s="232"/>
      <c r="AS688" s="232"/>
      <c r="AT688" s="232"/>
      <c r="AU688" s="232"/>
      <c r="AV688" s="232"/>
      <c r="AW688" s="248" t="s">
        <v>1036</v>
      </c>
    </row>
    <row r="689" spans="1:49" s="9" customFormat="1" x14ac:dyDescent="0.25">
      <c r="A689" s="233" t="s">
        <v>1112</v>
      </c>
      <c r="B689" s="9">
        <v>7</v>
      </c>
      <c r="C689" s="9">
        <v>21</v>
      </c>
      <c r="D689" s="9">
        <v>15</v>
      </c>
      <c r="E689" s="9">
        <f t="shared" si="65"/>
        <v>1</v>
      </c>
      <c r="F689" s="9">
        <f t="shared" si="70"/>
        <v>13</v>
      </c>
      <c r="G689" s="263"/>
      <c r="H689" s="246"/>
      <c r="I689" s="246"/>
      <c r="J689" s="246"/>
      <c r="K689" s="246"/>
      <c r="L689" s="246"/>
      <c r="M689" s="246"/>
      <c r="N689" s="232" t="s">
        <v>225</v>
      </c>
      <c r="O689" s="232"/>
      <c r="P689" s="232" t="s">
        <v>225</v>
      </c>
      <c r="Q689" s="232"/>
      <c r="R689" s="232" t="s">
        <v>225</v>
      </c>
      <c r="S689" s="232"/>
      <c r="T689" s="232" t="s">
        <v>225</v>
      </c>
      <c r="U689" s="232"/>
      <c r="V689" s="232" t="s">
        <v>225</v>
      </c>
      <c r="W689" s="232"/>
      <c r="X689" s="232" t="s">
        <v>225</v>
      </c>
      <c r="Y689" s="232"/>
      <c r="Z689" s="232" t="s">
        <v>225</v>
      </c>
      <c r="AA689" s="232"/>
      <c r="AB689" s="232" t="s">
        <v>225</v>
      </c>
      <c r="AC689" s="232"/>
      <c r="AD689" s="232"/>
      <c r="AE689" s="232"/>
      <c r="AF689" s="232" t="s">
        <v>225</v>
      </c>
      <c r="AG689" s="232"/>
      <c r="AH689" s="232" t="s">
        <v>225</v>
      </c>
      <c r="AI689" s="232"/>
      <c r="AJ689" s="232" t="s">
        <v>225</v>
      </c>
      <c r="AK689" s="232"/>
      <c r="AL689" s="232" t="s">
        <v>225</v>
      </c>
      <c r="AM689" s="232"/>
      <c r="AN689" s="232" t="s">
        <v>225</v>
      </c>
      <c r="AO689" s="232"/>
      <c r="AP689" s="232"/>
      <c r="AQ689" s="232"/>
      <c r="AR689" s="232"/>
      <c r="AS689" s="232"/>
      <c r="AT689" s="232"/>
      <c r="AU689" s="232"/>
      <c r="AV689" s="232"/>
      <c r="AW689" s="248" t="s">
        <v>1036</v>
      </c>
    </row>
    <row r="690" spans="1:49" s="9" customFormat="1" x14ac:dyDescent="0.25">
      <c r="A690" s="233" t="s">
        <v>1113</v>
      </c>
      <c r="B690" s="9">
        <v>7</v>
      </c>
      <c r="C690" s="9">
        <v>21</v>
      </c>
      <c r="D690" s="9">
        <v>16</v>
      </c>
      <c r="E690" s="9">
        <f t="shared" si="65"/>
        <v>1</v>
      </c>
      <c r="F690" s="9">
        <f t="shared" si="70"/>
        <v>13</v>
      </c>
      <c r="G690" s="263"/>
      <c r="H690" s="246"/>
      <c r="I690" s="246"/>
      <c r="J690" s="246"/>
      <c r="K690" s="246"/>
      <c r="L690" s="246"/>
      <c r="M690" s="246"/>
      <c r="N690" s="232" t="s">
        <v>225</v>
      </c>
      <c r="O690" s="232"/>
      <c r="P690" s="232" t="s">
        <v>225</v>
      </c>
      <c r="Q690" s="232"/>
      <c r="R690" s="232" t="s">
        <v>225</v>
      </c>
      <c r="S690" s="232"/>
      <c r="T690" s="232" t="s">
        <v>225</v>
      </c>
      <c r="U690" s="232"/>
      <c r="V690" s="232" t="s">
        <v>225</v>
      </c>
      <c r="W690" s="232"/>
      <c r="X690" s="232" t="s">
        <v>225</v>
      </c>
      <c r="Y690" s="232"/>
      <c r="Z690" s="232" t="s">
        <v>225</v>
      </c>
      <c r="AA690" s="232"/>
      <c r="AB690" s="232" t="s">
        <v>225</v>
      </c>
      <c r="AC690" s="232"/>
      <c r="AD690" s="232" t="s">
        <v>225</v>
      </c>
      <c r="AE690" s="232"/>
      <c r="AF690" s="232"/>
      <c r="AG690" s="232"/>
      <c r="AH690" s="232" t="s">
        <v>225</v>
      </c>
      <c r="AI690" s="232"/>
      <c r="AJ690" s="232" t="s">
        <v>225</v>
      </c>
      <c r="AK690" s="232"/>
      <c r="AL690" s="232" t="s">
        <v>225</v>
      </c>
      <c r="AM690" s="232"/>
      <c r="AN690" s="232" t="s">
        <v>225</v>
      </c>
      <c r="AO690" s="232"/>
      <c r="AP690" s="232"/>
      <c r="AQ690" s="232"/>
      <c r="AR690" s="232"/>
      <c r="AS690" s="232"/>
      <c r="AT690" s="232"/>
      <c r="AU690" s="232"/>
      <c r="AV690" s="232"/>
      <c r="AW690" s="248" t="s">
        <v>1036</v>
      </c>
    </row>
    <row r="691" spans="1:49" s="9" customFormat="1" x14ac:dyDescent="0.25">
      <c r="A691" s="233" t="s">
        <v>1114</v>
      </c>
      <c r="B691" s="9">
        <v>7</v>
      </c>
      <c r="C691" s="9">
        <v>21</v>
      </c>
      <c r="D691" s="9">
        <v>17</v>
      </c>
      <c r="E691" s="9">
        <f t="shared" si="65"/>
        <v>1</v>
      </c>
      <c r="F691" s="9">
        <f t="shared" si="70"/>
        <v>13</v>
      </c>
      <c r="G691" s="263"/>
      <c r="H691" s="246"/>
      <c r="I691" s="246"/>
      <c r="J691" s="246"/>
      <c r="K691" s="246"/>
      <c r="L691" s="246"/>
      <c r="M691" s="246"/>
      <c r="N691" s="232" t="s">
        <v>225</v>
      </c>
      <c r="O691" s="232"/>
      <c r="P691" s="232" t="s">
        <v>225</v>
      </c>
      <c r="Q691" s="232"/>
      <c r="R691" s="232" t="s">
        <v>225</v>
      </c>
      <c r="S691" s="232"/>
      <c r="T691" s="232" t="s">
        <v>225</v>
      </c>
      <c r="U691" s="232"/>
      <c r="V691" s="232" t="s">
        <v>225</v>
      </c>
      <c r="W691" s="232"/>
      <c r="X691" s="232" t="s">
        <v>225</v>
      </c>
      <c r="Y691" s="232"/>
      <c r="Z691" s="232" t="s">
        <v>225</v>
      </c>
      <c r="AA691" s="232"/>
      <c r="AB691" s="232" t="s">
        <v>225</v>
      </c>
      <c r="AC691" s="232"/>
      <c r="AD691" s="232" t="s">
        <v>225</v>
      </c>
      <c r="AE691" s="232"/>
      <c r="AF691" s="232" t="s">
        <v>225</v>
      </c>
      <c r="AG691" s="232"/>
      <c r="AH691" s="232"/>
      <c r="AI691" s="232"/>
      <c r="AJ691" s="232" t="s">
        <v>225</v>
      </c>
      <c r="AK691" s="232"/>
      <c r="AL691" s="232" t="s">
        <v>225</v>
      </c>
      <c r="AM691" s="232"/>
      <c r="AN691" s="232" t="s">
        <v>225</v>
      </c>
      <c r="AO691" s="232"/>
      <c r="AP691" s="232"/>
      <c r="AQ691" s="232"/>
      <c r="AR691" s="232"/>
      <c r="AS691" s="232"/>
      <c r="AT691" s="232"/>
      <c r="AU691" s="232"/>
      <c r="AV691" s="232"/>
      <c r="AW691" s="248" t="s">
        <v>1036</v>
      </c>
    </row>
    <row r="692" spans="1:49" s="9" customFormat="1" x14ac:dyDescent="0.25">
      <c r="A692" s="233" t="s">
        <v>1115</v>
      </c>
      <c r="B692" s="9">
        <v>7</v>
      </c>
      <c r="C692" s="9">
        <v>21</v>
      </c>
      <c r="D692" s="9">
        <v>18</v>
      </c>
      <c r="E692" s="9">
        <f t="shared" si="65"/>
        <v>1</v>
      </c>
      <c r="F692" s="9">
        <f t="shared" si="70"/>
        <v>13</v>
      </c>
      <c r="G692" s="263"/>
      <c r="H692" s="246"/>
      <c r="I692" s="246"/>
      <c r="J692" s="246"/>
      <c r="K692" s="246"/>
      <c r="L692" s="246"/>
      <c r="M692" s="246"/>
      <c r="N692" s="232" t="s">
        <v>225</v>
      </c>
      <c r="O692" s="232"/>
      <c r="P692" s="232" t="s">
        <v>225</v>
      </c>
      <c r="Q692" s="232"/>
      <c r="R692" s="232" t="s">
        <v>225</v>
      </c>
      <c r="S692" s="232"/>
      <c r="T692" s="232" t="s">
        <v>225</v>
      </c>
      <c r="U692" s="232"/>
      <c r="V692" s="232" t="s">
        <v>225</v>
      </c>
      <c r="W692" s="232"/>
      <c r="X692" s="232" t="s">
        <v>225</v>
      </c>
      <c r="Y692" s="232"/>
      <c r="Z692" s="232" t="s">
        <v>225</v>
      </c>
      <c r="AA692" s="232"/>
      <c r="AB692" s="232" t="s">
        <v>225</v>
      </c>
      <c r="AC692" s="232"/>
      <c r="AD692" s="232" t="s">
        <v>225</v>
      </c>
      <c r="AE692" s="232"/>
      <c r="AF692" s="232" t="s">
        <v>225</v>
      </c>
      <c r="AG692" s="232"/>
      <c r="AH692" s="232" t="s">
        <v>225</v>
      </c>
      <c r="AI692" s="232"/>
      <c r="AJ692" s="232"/>
      <c r="AK692" s="232"/>
      <c r="AL692" s="232" t="s">
        <v>225</v>
      </c>
      <c r="AM692" s="232"/>
      <c r="AN692" s="232" t="s">
        <v>225</v>
      </c>
      <c r="AO692" s="232"/>
      <c r="AP692" s="232"/>
      <c r="AQ692" s="232"/>
      <c r="AR692" s="232"/>
      <c r="AS692" s="232"/>
      <c r="AT692" s="232"/>
      <c r="AU692" s="232"/>
      <c r="AV692" s="232"/>
      <c r="AW692" s="248" t="s">
        <v>1036</v>
      </c>
    </row>
    <row r="693" spans="1:49" s="9" customFormat="1" x14ac:dyDescent="0.25">
      <c r="A693" s="233" t="s">
        <v>1116</v>
      </c>
      <c r="B693" s="9">
        <v>7</v>
      </c>
      <c r="C693" s="9">
        <v>21</v>
      </c>
      <c r="D693" s="9">
        <v>19</v>
      </c>
      <c r="E693" s="9">
        <f t="shared" si="65"/>
        <v>1</v>
      </c>
      <c r="F693" s="9">
        <f t="shared" si="70"/>
        <v>13</v>
      </c>
      <c r="G693" s="263"/>
      <c r="H693" s="246"/>
      <c r="I693" s="246"/>
      <c r="J693" s="246"/>
      <c r="K693" s="246"/>
      <c r="L693" s="246"/>
      <c r="M693" s="246"/>
      <c r="N693" s="232" t="s">
        <v>225</v>
      </c>
      <c r="O693" s="232"/>
      <c r="P693" s="232" t="s">
        <v>225</v>
      </c>
      <c r="Q693" s="232"/>
      <c r="R693" s="232" t="s">
        <v>225</v>
      </c>
      <c r="S693" s="232"/>
      <c r="T693" s="232" t="s">
        <v>225</v>
      </c>
      <c r="U693" s="232"/>
      <c r="V693" s="232" t="s">
        <v>225</v>
      </c>
      <c r="W693" s="232"/>
      <c r="X693" s="232" t="s">
        <v>225</v>
      </c>
      <c r="Y693" s="232"/>
      <c r="Z693" s="232" t="s">
        <v>225</v>
      </c>
      <c r="AA693" s="232"/>
      <c r="AB693" s="232" t="s">
        <v>225</v>
      </c>
      <c r="AC693" s="232"/>
      <c r="AD693" s="232" t="s">
        <v>225</v>
      </c>
      <c r="AE693" s="232"/>
      <c r="AF693" s="232" t="s">
        <v>225</v>
      </c>
      <c r="AG693" s="232"/>
      <c r="AH693" s="232" t="s">
        <v>225</v>
      </c>
      <c r="AI693" s="232"/>
      <c r="AJ693" s="232" t="s">
        <v>225</v>
      </c>
      <c r="AK693" s="232"/>
      <c r="AL693" s="232"/>
      <c r="AM693" s="232"/>
      <c r="AN693" s="232" t="s">
        <v>225</v>
      </c>
      <c r="AO693" s="232"/>
      <c r="AP693" s="232"/>
      <c r="AQ693" s="232"/>
      <c r="AR693" s="232"/>
      <c r="AS693" s="232"/>
      <c r="AT693" s="232"/>
      <c r="AU693" s="232"/>
      <c r="AV693" s="232"/>
      <c r="AW693" s="248" t="s">
        <v>1036</v>
      </c>
    </row>
    <row r="694" spans="1:49" s="9" customFormat="1" x14ac:dyDescent="0.25">
      <c r="A694" s="233" t="s">
        <v>1117</v>
      </c>
      <c r="B694" s="9">
        <v>7</v>
      </c>
      <c r="C694" s="9">
        <v>21</v>
      </c>
      <c r="D694" s="9">
        <v>20</v>
      </c>
      <c r="E694" s="9">
        <f t="shared" si="65"/>
        <v>1</v>
      </c>
      <c r="F694" s="9">
        <f t="shared" si="70"/>
        <v>13</v>
      </c>
      <c r="G694" s="263"/>
      <c r="H694" s="246"/>
      <c r="I694" s="246"/>
      <c r="J694" s="246"/>
      <c r="K694" s="246"/>
      <c r="L694" s="246"/>
      <c r="M694" s="246"/>
      <c r="N694" s="232" t="s">
        <v>225</v>
      </c>
      <c r="O694" s="232"/>
      <c r="P694" s="232" t="s">
        <v>225</v>
      </c>
      <c r="Q694" s="232"/>
      <c r="R694" s="232" t="s">
        <v>225</v>
      </c>
      <c r="S694" s="232"/>
      <c r="T694" s="232" t="s">
        <v>225</v>
      </c>
      <c r="U694" s="232"/>
      <c r="V694" s="232" t="s">
        <v>225</v>
      </c>
      <c r="W694" s="232"/>
      <c r="X694" s="232" t="s">
        <v>225</v>
      </c>
      <c r="Y694" s="232"/>
      <c r="Z694" s="232" t="s">
        <v>225</v>
      </c>
      <c r="AA694" s="232"/>
      <c r="AB694" s="232" t="s">
        <v>225</v>
      </c>
      <c r="AC694" s="232"/>
      <c r="AD694" s="232" t="s">
        <v>225</v>
      </c>
      <c r="AE694" s="232"/>
      <c r="AF694" s="232" t="s">
        <v>225</v>
      </c>
      <c r="AG694" s="232"/>
      <c r="AH694" s="232" t="s">
        <v>225</v>
      </c>
      <c r="AI694" s="232"/>
      <c r="AJ694" s="232" t="s">
        <v>225</v>
      </c>
      <c r="AK694" s="232"/>
      <c r="AL694" s="232" t="s">
        <v>225</v>
      </c>
      <c r="AM694" s="232"/>
      <c r="AN694" s="232"/>
      <c r="AO694" s="232"/>
      <c r="AP694" s="232"/>
      <c r="AQ694" s="232"/>
      <c r="AR694" s="232"/>
      <c r="AS694" s="232"/>
      <c r="AT694" s="232"/>
      <c r="AU694" s="232"/>
      <c r="AV694" s="232"/>
      <c r="AW694" s="248" t="s">
        <v>1036</v>
      </c>
    </row>
    <row r="695" spans="1:49" x14ac:dyDescent="0.25">
      <c r="A695" s="233" t="s">
        <v>398</v>
      </c>
      <c r="B695">
        <v>7</v>
      </c>
      <c r="C695" s="9">
        <v>22</v>
      </c>
      <c r="E695" s="9">
        <f t="shared" si="65"/>
        <v>1</v>
      </c>
      <c r="F695" s="9">
        <f t="shared" si="12"/>
        <v>14</v>
      </c>
      <c r="H695" s="246"/>
      <c r="I695" s="246"/>
      <c r="J695" s="246"/>
      <c r="K695" s="246"/>
      <c r="L695" s="246"/>
      <c r="M695" s="246"/>
      <c r="N695" s="232" t="s">
        <v>225</v>
      </c>
      <c r="P695" s="232" t="s">
        <v>225</v>
      </c>
      <c r="R695" s="232" t="s">
        <v>225</v>
      </c>
      <c r="T695" s="232" t="s">
        <v>225</v>
      </c>
      <c r="V695" s="232" t="s">
        <v>225</v>
      </c>
      <c r="X695" s="232" t="s">
        <v>225</v>
      </c>
      <c r="Z695" s="232" t="s">
        <v>225</v>
      </c>
      <c r="AB695" s="232" t="s">
        <v>225</v>
      </c>
      <c r="AD695" s="232" t="s">
        <v>225</v>
      </c>
      <c r="AF695" s="232" t="s">
        <v>225</v>
      </c>
      <c r="AH695" s="232" t="s">
        <v>225</v>
      </c>
      <c r="AJ695" s="232" t="s">
        <v>225</v>
      </c>
      <c r="AL695" s="232" t="s">
        <v>225</v>
      </c>
      <c r="AN695" s="232" t="s">
        <v>225</v>
      </c>
      <c r="AP695" s="232" t="s">
        <v>225</v>
      </c>
      <c r="AW695" s="248" t="s">
        <v>1036</v>
      </c>
    </row>
    <row r="696" spans="1:49" s="9" customFormat="1" x14ac:dyDescent="0.25">
      <c r="A696" s="233" t="s">
        <v>1118</v>
      </c>
      <c r="B696" s="9">
        <v>7</v>
      </c>
      <c r="C696" s="9">
        <v>22</v>
      </c>
      <c r="D696" s="9">
        <v>8</v>
      </c>
      <c r="E696" s="9">
        <f t="shared" si="65"/>
        <v>1</v>
      </c>
      <c r="F696" s="9">
        <f t="shared" si="12"/>
        <v>14</v>
      </c>
      <c r="G696" s="263"/>
      <c r="H696" s="246"/>
      <c r="I696" s="246"/>
      <c r="J696" s="246"/>
      <c r="K696" s="246"/>
      <c r="L696" s="246"/>
      <c r="M696" s="246"/>
      <c r="N696" s="232" t="s">
        <v>225</v>
      </c>
      <c r="O696" s="232"/>
      <c r="P696" s="232"/>
      <c r="Q696" s="232"/>
      <c r="R696" s="232" t="s">
        <v>225</v>
      </c>
      <c r="S696" s="232"/>
      <c r="T696" s="232" t="s">
        <v>225</v>
      </c>
      <c r="U696" s="232"/>
      <c r="V696" s="232" t="s">
        <v>225</v>
      </c>
      <c r="W696" s="232"/>
      <c r="X696" s="232" t="s">
        <v>225</v>
      </c>
      <c r="Y696" s="232"/>
      <c r="Z696" s="232" t="s">
        <v>225</v>
      </c>
      <c r="AA696" s="232"/>
      <c r="AB696" s="232" t="s">
        <v>225</v>
      </c>
      <c r="AC696" s="232"/>
      <c r="AD696" s="232" t="s">
        <v>225</v>
      </c>
      <c r="AE696" s="232"/>
      <c r="AF696" s="232" t="s">
        <v>225</v>
      </c>
      <c r="AG696" s="232"/>
      <c r="AH696" s="232" t="s">
        <v>225</v>
      </c>
      <c r="AI696" s="232"/>
      <c r="AJ696" s="232" t="s">
        <v>225</v>
      </c>
      <c r="AK696" s="232"/>
      <c r="AL696" s="232" t="s">
        <v>225</v>
      </c>
      <c r="AM696" s="232"/>
      <c r="AN696" s="232" t="s">
        <v>225</v>
      </c>
      <c r="AO696" s="232"/>
      <c r="AP696" s="232" t="s">
        <v>225</v>
      </c>
      <c r="AQ696" s="232"/>
      <c r="AR696" s="232"/>
      <c r="AS696" s="232"/>
      <c r="AT696" s="232"/>
      <c r="AU696" s="232"/>
      <c r="AV696" s="232"/>
      <c r="AW696" s="248" t="s">
        <v>1036</v>
      </c>
    </row>
    <row r="697" spans="1:49" s="9" customFormat="1" x14ac:dyDescent="0.25">
      <c r="A697" s="233" t="s">
        <v>1119</v>
      </c>
      <c r="B697" s="9">
        <v>7</v>
      </c>
      <c r="C697" s="9">
        <v>22</v>
      </c>
      <c r="D697" s="9">
        <v>9</v>
      </c>
      <c r="E697" s="9">
        <f t="shared" ref="E697:E760" si="71">IF((C697-B697)&gt;=9,1,IF((C697-B697)&gt;=7,0.5,IF((C697-B697)&gt;=5.5,0.25,0)))</f>
        <v>1</v>
      </c>
      <c r="F697" s="9">
        <f t="shared" si="12"/>
        <v>14</v>
      </c>
      <c r="G697" s="263"/>
      <c r="H697" s="246"/>
      <c r="I697" s="246"/>
      <c r="J697" s="246"/>
      <c r="K697" s="246"/>
      <c r="L697" s="246"/>
      <c r="M697" s="246"/>
      <c r="N697" s="232" t="s">
        <v>225</v>
      </c>
      <c r="O697" s="232"/>
      <c r="P697" s="232" t="s">
        <v>225</v>
      </c>
      <c r="Q697" s="232"/>
      <c r="R697" s="232"/>
      <c r="S697" s="232"/>
      <c r="T697" s="232" t="s">
        <v>225</v>
      </c>
      <c r="U697" s="232"/>
      <c r="V697" s="232" t="s">
        <v>225</v>
      </c>
      <c r="W697" s="232"/>
      <c r="X697" s="232" t="s">
        <v>225</v>
      </c>
      <c r="Y697" s="232"/>
      <c r="Z697" s="232" t="s">
        <v>225</v>
      </c>
      <c r="AA697" s="232"/>
      <c r="AB697" s="232" t="s">
        <v>225</v>
      </c>
      <c r="AC697" s="232"/>
      <c r="AD697" s="232" t="s">
        <v>225</v>
      </c>
      <c r="AE697" s="232"/>
      <c r="AF697" s="232" t="s">
        <v>225</v>
      </c>
      <c r="AG697" s="232"/>
      <c r="AH697" s="232" t="s">
        <v>225</v>
      </c>
      <c r="AI697" s="232"/>
      <c r="AJ697" s="232" t="s">
        <v>225</v>
      </c>
      <c r="AK697" s="232"/>
      <c r="AL697" s="232" t="s">
        <v>225</v>
      </c>
      <c r="AM697" s="232"/>
      <c r="AN697" s="232" t="s">
        <v>225</v>
      </c>
      <c r="AO697" s="232"/>
      <c r="AP697" s="232" t="s">
        <v>225</v>
      </c>
      <c r="AQ697" s="232"/>
      <c r="AR697" s="232"/>
      <c r="AS697" s="232"/>
      <c r="AT697" s="232"/>
      <c r="AU697" s="232"/>
      <c r="AV697" s="232"/>
      <c r="AW697" s="248" t="s">
        <v>1036</v>
      </c>
    </row>
    <row r="698" spans="1:49" s="9" customFormat="1" x14ac:dyDescent="0.25">
      <c r="A698" s="233" t="s">
        <v>1120</v>
      </c>
      <c r="B698" s="9">
        <v>7</v>
      </c>
      <c r="C698" s="9">
        <v>22</v>
      </c>
      <c r="D698" s="9">
        <v>10</v>
      </c>
      <c r="E698" s="9">
        <f t="shared" si="71"/>
        <v>1</v>
      </c>
      <c r="F698" s="9">
        <f t="shared" ref="F698:F709" si="72">C698-B698-E698</f>
        <v>14</v>
      </c>
      <c r="G698" s="263"/>
      <c r="H698" s="246"/>
      <c r="I698" s="246"/>
      <c r="J698" s="246"/>
      <c r="K698" s="246"/>
      <c r="L698" s="246"/>
      <c r="M698" s="246"/>
      <c r="N698" s="232" t="s">
        <v>225</v>
      </c>
      <c r="O698" s="232"/>
      <c r="P698" s="232" t="s">
        <v>225</v>
      </c>
      <c r="Q698" s="232"/>
      <c r="R698" s="232" t="s">
        <v>225</v>
      </c>
      <c r="S698" s="232"/>
      <c r="T698" s="232"/>
      <c r="U698" s="232"/>
      <c r="V698" s="232" t="s">
        <v>225</v>
      </c>
      <c r="W698" s="232"/>
      <c r="X698" s="232" t="s">
        <v>225</v>
      </c>
      <c r="Y698" s="232"/>
      <c r="Z698" s="232" t="s">
        <v>225</v>
      </c>
      <c r="AA698" s="232"/>
      <c r="AB698" s="232" t="s">
        <v>225</v>
      </c>
      <c r="AC698" s="232"/>
      <c r="AD698" s="232" t="s">
        <v>225</v>
      </c>
      <c r="AE698" s="232"/>
      <c r="AF698" s="232" t="s">
        <v>225</v>
      </c>
      <c r="AG698" s="232"/>
      <c r="AH698" s="232" t="s">
        <v>225</v>
      </c>
      <c r="AI698" s="232"/>
      <c r="AJ698" s="232" t="s">
        <v>225</v>
      </c>
      <c r="AK698" s="232"/>
      <c r="AL698" s="232" t="s">
        <v>225</v>
      </c>
      <c r="AM698" s="232"/>
      <c r="AN698" s="232" t="s">
        <v>225</v>
      </c>
      <c r="AO698" s="232"/>
      <c r="AP698" s="232" t="s">
        <v>225</v>
      </c>
      <c r="AQ698" s="232"/>
      <c r="AR698" s="232"/>
      <c r="AS698" s="232"/>
      <c r="AT698" s="232"/>
      <c r="AU698" s="232"/>
      <c r="AV698" s="232"/>
      <c r="AW698" s="248" t="s">
        <v>1036</v>
      </c>
    </row>
    <row r="699" spans="1:49" s="9" customFormat="1" x14ac:dyDescent="0.25">
      <c r="A699" s="233" t="s">
        <v>1121</v>
      </c>
      <c r="B699" s="9">
        <v>7</v>
      </c>
      <c r="C699" s="9">
        <v>22</v>
      </c>
      <c r="D699" s="9">
        <v>11</v>
      </c>
      <c r="E699" s="9">
        <f t="shared" si="71"/>
        <v>1</v>
      </c>
      <c r="F699" s="9">
        <f t="shared" si="72"/>
        <v>14</v>
      </c>
      <c r="G699" s="263"/>
      <c r="H699" s="246"/>
      <c r="I699" s="246"/>
      <c r="J699" s="246"/>
      <c r="K699" s="246"/>
      <c r="L699" s="246"/>
      <c r="M699" s="246"/>
      <c r="N699" s="232" t="s">
        <v>225</v>
      </c>
      <c r="O699" s="232"/>
      <c r="P699" s="232" t="s">
        <v>225</v>
      </c>
      <c r="Q699" s="232"/>
      <c r="R699" s="232" t="s">
        <v>225</v>
      </c>
      <c r="S699" s="232"/>
      <c r="T699" s="232" t="s">
        <v>225</v>
      </c>
      <c r="U699" s="232"/>
      <c r="V699" s="232"/>
      <c r="W699" s="232"/>
      <c r="X699" s="232" t="s">
        <v>225</v>
      </c>
      <c r="Y699" s="232"/>
      <c r="Z699" s="232" t="s">
        <v>225</v>
      </c>
      <c r="AA699" s="232"/>
      <c r="AB699" s="232" t="s">
        <v>225</v>
      </c>
      <c r="AC699" s="232"/>
      <c r="AD699" s="232" t="s">
        <v>225</v>
      </c>
      <c r="AE699" s="232"/>
      <c r="AF699" s="232" t="s">
        <v>225</v>
      </c>
      <c r="AG699" s="232"/>
      <c r="AH699" s="232" t="s">
        <v>225</v>
      </c>
      <c r="AI699" s="232"/>
      <c r="AJ699" s="232" t="s">
        <v>225</v>
      </c>
      <c r="AK699" s="232"/>
      <c r="AL699" s="232" t="s">
        <v>225</v>
      </c>
      <c r="AM699" s="232"/>
      <c r="AN699" s="232" t="s">
        <v>225</v>
      </c>
      <c r="AO699" s="232"/>
      <c r="AP699" s="232" t="s">
        <v>225</v>
      </c>
      <c r="AQ699" s="232"/>
      <c r="AR699" s="232"/>
      <c r="AS699" s="232"/>
      <c r="AT699" s="232"/>
      <c r="AU699" s="232"/>
      <c r="AV699" s="232"/>
      <c r="AW699" s="248" t="s">
        <v>1036</v>
      </c>
    </row>
    <row r="700" spans="1:49" s="9" customFormat="1" x14ac:dyDescent="0.25">
      <c r="A700" s="233" t="s">
        <v>1122</v>
      </c>
      <c r="B700" s="9">
        <v>7</v>
      </c>
      <c r="C700" s="9">
        <v>22</v>
      </c>
      <c r="D700" s="9">
        <v>12</v>
      </c>
      <c r="E700" s="9">
        <f t="shared" si="71"/>
        <v>1</v>
      </c>
      <c r="F700" s="9">
        <f t="shared" si="72"/>
        <v>14</v>
      </c>
      <c r="G700" s="263"/>
      <c r="H700" s="246"/>
      <c r="I700" s="246"/>
      <c r="J700" s="246"/>
      <c r="K700" s="246"/>
      <c r="L700" s="246"/>
      <c r="M700" s="246"/>
      <c r="N700" s="232" t="s">
        <v>225</v>
      </c>
      <c r="O700" s="232"/>
      <c r="P700" s="232" t="s">
        <v>225</v>
      </c>
      <c r="Q700" s="232"/>
      <c r="R700" s="232" t="s">
        <v>225</v>
      </c>
      <c r="S700" s="232"/>
      <c r="T700" s="232" t="s">
        <v>225</v>
      </c>
      <c r="U700" s="232"/>
      <c r="V700" s="232" t="s">
        <v>225</v>
      </c>
      <c r="W700" s="232"/>
      <c r="X700" s="232"/>
      <c r="Y700" s="232"/>
      <c r="Z700" s="232" t="s">
        <v>225</v>
      </c>
      <c r="AA700" s="232"/>
      <c r="AB700" s="232" t="s">
        <v>225</v>
      </c>
      <c r="AC700" s="232"/>
      <c r="AD700" s="232" t="s">
        <v>225</v>
      </c>
      <c r="AE700" s="232"/>
      <c r="AF700" s="232" t="s">
        <v>225</v>
      </c>
      <c r="AG700" s="232"/>
      <c r="AH700" s="232" t="s">
        <v>225</v>
      </c>
      <c r="AI700" s="232"/>
      <c r="AJ700" s="232" t="s">
        <v>225</v>
      </c>
      <c r="AK700" s="232"/>
      <c r="AL700" s="232" t="s">
        <v>225</v>
      </c>
      <c r="AM700" s="232"/>
      <c r="AN700" s="232" t="s">
        <v>225</v>
      </c>
      <c r="AO700" s="232"/>
      <c r="AP700" s="232" t="s">
        <v>225</v>
      </c>
      <c r="AQ700" s="232"/>
      <c r="AR700" s="232"/>
      <c r="AS700" s="232"/>
      <c r="AT700" s="232"/>
      <c r="AU700" s="232"/>
      <c r="AV700" s="232"/>
      <c r="AW700" s="248" t="s">
        <v>1036</v>
      </c>
    </row>
    <row r="701" spans="1:49" s="9" customFormat="1" x14ac:dyDescent="0.25">
      <c r="A701" s="233" t="s">
        <v>1123</v>
      </c>
      <c r="B701" s="9">
        <v>7</v>
      </c>
      <c r="C701" s="9">
        <v>22</v>
      </c>
      <c r="D701" s="9">
        <v>13</v>
      </c>
      <c r="E701" s="9">
        <f t="shared" si="71"/>
        <v>1</v>
      </c>
      <c r="F701" s="9">
        <f t="shared" si="72"/>
        <v>14</v>
      </c>
      <c r="G701" s="263"/>
      <c r="H701" s="246"/>
      <c r="I701" s="246"/>
      <c r="J701" s="246"/>
      <c r="K701" s="246"/>
      <c r="L701" s="246"/>
      <c r="M701" s="246"/>
      <c r="N701" s="232" t="s">
        <v>225</v>
      </c>
      <c r="O701" s="232"/>
      <c r="P701" s="232" t="s">
        <v>225</v>
      </c>
      <c r="Q701" s="232"/>
      <c r="R701" s="232" t="s">
        <v>225</v>
      </c>
      <c r="S701" s="232"/>
      <c r="T701" s="232" t="s">
        <v>225</v>
      </c>
      <c r="U701" s="232"/>
      <c r="V701" s="232" t="s">
        <v>225</v>
      </c>
      <c r="W701" s="232"/>
      <c r="X701" s="232" t="s">
        <v>225</v>
      </c>
      <c r="Y701" s="232"/>
      <c r="Z701" s="232"/>
      <c r="AA701" s="232"/>
      <c r="AB701" s="232" t="s">
        <v>225</v>
      </c>
      <c r="AC701" s="232"/>
      <c r="AD701" s="232" t="s">
        <v>225</v>
      </c>
      <c r="AE701" s="232"/>
      <c r="AF701" s="232" t="s">
        <v>225</v>
      </c>
      <c r="AG701" s="232"/>
      <c r="AH701" s="232" t="s">
        <v>225</v>
      </c>
      <c r="AI701" s="232"/>
      <c r="AJ701" s="232" t="s">
        <v>225</v>
      </c>
      <c r="AK701" s="232"/>
      <c r="AL701" s="232" t="s">
        <v>225</v>
      </c>
      <c r="AM701" s="232"/>
      <c r="AN701" s="232" t="s">
        <v>225</v>
      </c>
      <c r="AO701" s="232"/>
      <c r="AP701" s="232" t="s">
        <v>225</v>
      </c>
      <c r="AQ701" s="232"/>
      <c r="AR701" s="232"/>
      <c r="AS701" s="232"/>
      <c r="AT701" s="232"/>
      <c r="AU701" s="232"/>
      <c r="AV701" s="232"/>
      <c r="AW701" s="248" t="s">
        <v>1036</v>
      </c>
    </row>
    <row r="702" spans="1:49" s="9" customFormat="1" x14ac:dyDescent="0.25">
      <c r="A702" s="233" t="s">
        <v>1124</v>
      </c>
      <c r="B702" s="9">
        <v>7</v>
      </c>
      <c r="C702" s="9">
        <v>22</v>
      </c>
      <c r="D702" s="9">
        <v>14</v>
      </c>
      <c r="E702" s="9">
        <f t="shared" si="71"/>
        <v>1</v>
      </c>
      <c r="F702" s="9">
        <f t="shared" si="72"/>
        <v>14</v>
      </c>
      <c r="G702" s="263"/>
      <c r="H702" s="246"/>
      <c r="I702" s="246"/>
      <c r="J702" s="246"/>
      <c r="K702" s="246"/>
      <c r="L702" s="246"/>
      <c r="M702" s="246"/>
      <c r="N702" s="232" t="s">
        <v>225</v>
      </c>
      <c r="O702" s="232"/>
      <c r="P702" s="232" t="s">
        <v>225</v>
      </c>
      <c r="Q702" s="232"/>
      <c r="R702" s="232" t="s">
        <v>225</v>
      </c>
      <c r="S702" s="232"/>
      <c r="T702" s="232" t="s">
        <v>225</v>
      </c>
      <c r="U702" s="232"/>
      <c r="V702" s="232" t="s">
        <v>225</v>
      </c>
      <c r="W702" s="232"/>
      <c r="X702" s="232" t="s">
        <v>225</v>
      </c>
      <c r="Y702" s="232"/>
      <c r="Z702" s="232" t="s">
        <v>225</v>
      </c>
      <c r="AA702" s="232"/>
      <c r="AB702" s="232"/>
      <c r="AC702" s="232"/>
      <c r="AD702" s="232" t="s">
        <v>225</v>
      </c>
      <c r="AE702" s="232"/>
      <c r="AF702" s="232" t="s">
        <v>225</v>
      </c>
      <c r="AG702" s="232"/>
      <c r="AH702" s="232" t="s">
        <v>225</v>
      </c>
      <c r="AI702" s="232"/>
      <c r="AJ702" s="232" t="s">
        <v>225</v>
      </c>
      <c r="AK702" s="232"/>
      <c r="AL702" s="232" t="s">
        <v>225</v>
      </c>
      <c r="AM702" s="232"/>
      <c r="AN702" s="232" t="s">
        <v>225</v>
      </c>
      <c r="AO702" s="232"/>
      <c r="AP702" s="232" t="s">
        <v>225</v>
      </c>
      <c r="AQ702" s="232"/>
      <c r="AR702" s="232"/>
      <c r="AS702" s="232"/>
      <c r="AT702" s="232"/>
      <c r="AU702" s="232"/>
      <c r="AV702" s="232"/>
      <c r="AW702" s="248" t="s">
        <v>1036</v>
      </c>
    </row>
    <row r="703" spans="1:49" s="9" customFormat="1" x14ac:dyDescent="0.25">
      <c r="A703" s="233" t="s">
        <v>1125</v>
      </c>
      <c r="B703" s="9">
        <v>7</v>
      </c>
      <c r="C703" s="9">
        <v>22</v>
      </c>
      <c r="D703" s="9">
        <v>15</v>
      </c>
      <c r="E703" s="9">
        <f t="shared" si="71"/>
        <v>1</v>
      </c>
      <c r="F703" s="9">
        <f t="shared" si="72"/>
        <v>14</v>
      </c>
      <c r="G703" s="263"/>
      <c r="H703" s="246"/>
      <c r="I703" s="246"/>
      <c r="J703" s="246"/>
      <c r="K703" s="246"/>
      <c r="L703" s="246"/>
      <c r="M703" s="246"/>
      <c r="N703" s="232" t="s">
        <v>225</v>
      </c>
      <c r="O703" s="232"/>
      <c r="P703" s="232" t="s">
        <v>225</v>
      </c>
      <c r="Q703" s="232"/>
      <c r="R703" s="232" t="s">
        <v>225</v>
      </c>
      <c r="S703" s="232"/>
      <c r="T703" s="232" t="s">
        <v>225</v>
      </c>
      <c r="U703" s="232"/>
      <c r="V703" s="232" t="s">
        <v>225</v>
      </c>
      <c r="W703" s="232"/>
      <c r="X703" s="232" t="s">
        <v>225</v>
      </c>
      <c r="Y703" s="232"/>
      <c r="Z703" s="232" t="s">
        <v>225</v>
      </c>
      <c r="AA703" s="232"/>
      <c r="AB703" s="232" t="s">
        <v>225</v>
      </c>
      <c r="AC703" s="232"/>
      <c r="AD703" s="232"/>
      <c r="AE703" s="232"/>
      <c r="AF703" s="232" t="s">
        <v>225</v>
      </c>
      <c r="AG703" s="232"/>
      <c r="AH703" s="232" t="s">
        <v>225</v>
      </c>
      <c r="AI703" s="232"/>
      <c r="AJ703" s="232" t="s">
        <v>225</v>
      </c>
      <c r="AK703" s="232"/>
      <c r="AL703" s="232" t="s">
        <v>225</v>
      </c>
      <c r="AM703" s="232"/>
      <c r="AN703" s="232" t="s">
        <v>225</v>
      </c>
      <c r="AO703" s="232"/>
      <c r="AP703" s="232" t="s">
        <v>225</v>
      </c>
      <c r="AQ703" s="232"/>
      <c r="AR703" s="232"/>
      <c r="AS703" s="232"/>
      <c r="AT703" s="232"/>
      <c r="AU703" s="232"/>
      <c r="AV703" s="232"/>
      <c r="AW703" s="248" t="s">
        <v>1036</v>
      </c>
    </row>
    <row r="704" spans="1:49" s="9" customFormat="1" x14ac:dyDescent="0.25">
      <c r="A704" s="233" t="s">
        <v>1126</v>
      </c>
      <c r="B704" s="9">
        <v>7</v>
      </c>
      <c r="C704" s="9">
        <v>22</v>
      </c>
      <c r="D704" s="9">
        <v>16</v>
      </c>
      <c r="E704" s="9">
        <f t="shared" si="71"/>
        <v>1</v>
      </c>
      <c r="F704" s="9">
        <f t="shared" si="72"/>
        <v>14</v>
      </c>
      <c r="G704" s="263"/>
      <c r="H704" s="246"/>
      <c r="I704" s="246"/>
      <c r="J704" s="246"/>
      <c r="K704" s="246"/>
      <c r="L704" s="246"/>
      <c r="M704" s="246"/>
      <c r="N704" s="232" t="s">
        <v>225</v>
      </c>
      <c r="O704" s="232"/>
      <c r="P704" s="232" t="s">
        <v>225</v>
      </c>
      <c r="Q704" s="232"/>
      <c r="R704" s="232" t="s">
        <v>225</v>
      </c>
      <c r="S704" s="232"/>
      <c r="T704" s="232" t="s">
        <v>225</v>
      </c>
      <c r="U704" s="232"/>
      <c r="V704" s="232" t="s">
        <v>225</v>
      </c>
      <c r="W704" s="232"/>
      <c r="X704" s="232" t="s">
        <v>225</v>
      </c>
      <c r="Y704" s="232"/>
      <c r="Z704" s="232" t="s">
        <v>225</v>
      </c>
      <c r="AA704" s="232"/>
      <c r="AB704" s="232" t="s">
        <v>225</v>
      </c>
      <c r="AC704" s="232"/>
      <c r="AD704" s="232" t="s">
        <v>225</v>
      </c>
      <c r="AE704" s="232"/>
      <c r="AF704" s="232"/>
      <c r="AG704" s="232"/>
      <c r="AH704" s="232" t="s">
        <v>225</v>
      </c>
      <c r="AI704" s="232"/>
      <c r="AJ704" s="232" t="s">
        <v>225</v>
      </c>
      <c r="AK704" s="232"/>
      <c r="AL704" s="232" t="s">
        <v>225</v>
      </c>
      <c r="AM704" s="232"/>
      <c r="AN704" s="232" t="s">
        <v>225</v>
      </c>
      <c r="AO704" s="232"/>
      <c r="AP704" s="232" t="s">
        <v>225</v>
      </c>
      <c r="AQ704" s="232"/>
      <c r="AR704" s="232"/>
      <c r="AS704" s="232"/>
      <c r="AT704" s="232"/>
      <c r="AU704" s="232"/>
      <c r="AV704" s="232"/>
      <c r="AW704" s="248" t="s">
        <v>1036</v>
      </c>
    </row>
    <row r="705" spans="1:49" s="9" customFormat="1" x14ac:dyDescent="0.25">
      <c r="A705" s="233" t="s">
        <v>1127</v>
      </c>
      <c r="B705" s="9">
        <v>7</v>
      </c>
      <c r="C705" s="9">
        <v>22</v>
      </c>
      <c r="D705" s="9">
        <v>17</v>
      </c>
      <c r="E705" s="9">
        <f t="shared" si="71"/>
        <v>1</v>
      </c>
      <c r="F705" s="9">
        <f t="shared" si="72"/>
        <v>14</v>
      </c>
      <c r="G705" s="263"/>
      <c r="H705" s="246"/>
      <c r="I705" s="246"/>
      <c r="J705" s="246"/>
      <c r="K705" s="246"/>
      <c r="L705" s="246"/>
      <c r="M705" s="246"/>
      <c r="N705" s="232" t="s">
        <v>225</v>
      </c>
      <c r="O705" s="232"/>
      <c r="P705" s="232" t="s">
        <v>225</v>
      </c>
      <c r="Q705" s="232"/>
      <c r="R705" s="232" t="s">
        <v>225</v>
      </c>
      <c r="S705" s="232"/>
      <c r="T705" s="232" t="s">
        <v>225</v>
      </c>
      <c r="U705" s="232"/>
      <c r="V705" s="232" t="s">
        <v>225</v>
      </c>
      <c r="W705" s="232"/>
      <c r="X705" s="232" t="s">
        <v>225</v>
      </c>
      <c r="Y705" s="232"/>
      <c r="Z705" s="232" t="s">
        <v>225</v>
      </c>
      <c r="AA705" s="232"/>
      <c r="AB705" s="232" t="s">
        <v>225</v>
      </c>
      <c r="AC705" s="232"/>
      <c r="AD705" s="232" t="s">
        <v>225</v>
      </c>
      <c r="AE705" s="232"/>
      <c r="AF705" s="232" t="s">
        <v>225</v>
      </c>
      <c r="AG705" s="232"/>
      <c r="AH705" s="232"/>
      <c r="AI705" s="232"/>
      <c r="AJ705" s="232" t="s">
        <v>225</v>
      </c>
      <c r="AK705" s="232"/>
      <c r="AL705" s="232" t="s">
        <v>225</v>
      </c>
      <c r="AM705" s="232"/>
      <c r="AN705" s="232" t="s">
        <v>225</v>
      </c>
      <c r="AO705" s="232"/>
      <c r="AP705" s="232" t="s">
        <v>225</v>
      </c>
      <c r="AQ705" s="232"/>
      <c r="AR705" s="232"/>
      <c r="AS705" s="232"/>
      <c r="AT705" s="232"/>
      <c r="AU705" s="232"/>
      <c r="AV705" s="232"/>
      <c r="AW705" s="248" t="s">
        <v>1036</v>
      </c>
    </row>
    <row r="706" spans="1:49" s="9" customFormat="1" x14ac:dyDescent="0.25">
      <c r="A706" s="233" t="s">
        <v>1128</v>
      </c>
      <c r="B706" s="9">
        <v>7</v>
      </c>
      <c r="C706" s="9">
        <v>22</v>
      </c>
      <c r="D706" s="9">
        <v>18</v>
      </c>
      <c r="E706" s="9">
        <f t="shared" si="71"/>
        <v>1</v>
      </c>
      <c r="F706" s="9">
        <f t="shared" si="72"/>
        <v>14</v>
      </c>
      <c r="G706" s="263"/>
      <c r="H706" s="246"/>
      <c r="I706" s="246"/>
      <c r="J706" s="246"/>
      <c r="K706" s="246"/>
      <c r="L706" s="246"/>
      <c r="M706" s="246"/>
      <c r="N706" s="232" t="s">
        <v>225</v>
      </c>
      <c r="O706" s="232"/>
      <c r="P706" s="232" t="s">
        <v>225</v>
      </c>
      <c r="Q706" s="232"/>
      <c r="R706" s="232" t="s">
        <v>225</v>
      </c>
      <c r="S706" s="232"/>
      <c r="T706" s="232" t="s">
        <v>225</v>
      </c>
      <c r="U706" s="232"/>
      <c r="V706" s="232" t="s">
        <v>225</v>
      </c>
      <c r="W706" s="232"/>
      <c r="X706" s="232" t="s">
        <v>225</v>
      </c>
      <c r="Y706" s="232"/>
      <c r="Z706" s="232" t="s">
        <v>225</v>
      </c>
      <c r="AA706" s="232"/>
      <c r="AB706" s="232" t="s">
        <v>225</v>
      </c>
      <c r="AC706" s="232"/>
      <c r="AD706" s="232" t="s">
        <v>225</v>
      </c>
      <c r="AE706" s="232"/>
      <c r="AF706" s="232" t="s">
        <v>225</v>
      </c>
      <c r="AG706" s="232"/>
      <c r="AH706" s="232" t="s">
        <v>225</v>
      </c>
      <c r="AI706" s="232"/>
      <c r="AJ706" s="232"/>
      <c r="AK706" s="232"/>
      <c r="AL706" s="232" t="s">
        <v>225</v>
      </c>
      <c r="AM706" s="232"/>
      <c r="AN706" s="232" t="s">
        <v>225</v>
      </c>
      <c r="AO706" s="232"/>
      <c r="AP706" s="232" t="s">
        <v>225</v>
      </c>
      <c r="AQ706" s="232"/>
      <c r="AR706" s="232"/>
      <c r="AS706" s="232"/>
      <c r="AT706" s="232"/>
      <c r="AU706" s="232"/>
      <c r="AV706" s="232"/>
      <c r="AW706" s="248" t="s">
        <v>1036</v>
      </c>
    </row>
    <row r="707" spans="1:49" s="9" customFormat="1" x14ac:dyDescent="0.25">
      <c r="A707" s="233" t="s">
        <v>1129</v>
      </c>
      <c r="B707" s="9">
        <v>7</v>
      </c>
      <c r="C707" s="9">
        <v>22</v>
      </c>
      <c r="D707" s="9">
        <v>19</v>
      </c>
      <c r="E707" s="9">
        <f t="shared" si="71"/>
        <v>1</v>
      </c>
      <c r="F707" s="9">
        <f t="shared" si="72"/>
        <v>14</v>
      </c>
      <c r="G707" s="263"/>
      <c r="H707" s="246"/>
      <c r="I707" s="246"/>
      <c r="J707" s="246"/>
      <c r="K707" s="246"/>
      <c r="L707" s="246"/>
      <c r="M707" s="246"/>
      <c r="N707" s="232" t="s">
        <v>225</v>
      </c>
      <c r="O707" s="232"/>
      <c r="P707" s="232" t="s">
        <v>225</v>
      </c>
      <c r="Q707" s="232"/>
      <c r="R707" s="232" t="s">
        <v>225</v>
      </c>
      <c r="S707" s="232"/>
      <c r="T707" s="232" t="s">
        <v>225</v>
      </c>
      <c r="U707" s="232"/>
      <c r="V707" s="232" t="s">
        <v>225</v>
      </c>
      <c r="W707" s="232"/>
      <c r="X707" s="232" t="s">
        <v>225</v>
      </c>
      <c r="Y707" s="232"/>
      <c r="Z707" s="232" t="s">
        <v>225</v>
      </c>
      <c r="AA707" s="232"/>
      <c r="AB707" s="232" t="s">
        <v>225</v>
      </c>
      <c r="AC707" s="232"/>
      <c r="AD707" s="232" t="s">
        <v>225</v>
      </c>
      <c r="AE707" s="232"/>
      <c r="AF707" s="232" t="s">
        <v>225</v>
      </c>
      <c r="AG707" s="232"/>
      <c r="AH707" s="232" t="s">
        <v>225</v>
      </c>
      <c r="AI707" s="232"/>
      <c r="AJ707" s="232" t="s">
        <v>225</v>
      </c>
      <c r="AK707" s="232"/>
      <c r="AL707" s="232"/>
      <c r="AM707" s="232"/>
      <c r="AN707" s="232" t="s">
        <v>225</v>
      </c>
      <c r="AO707" s="232"/>
      <c r="AP707" s="232" t="s">
        <v>225</v>
      </c>
      <c r="AQ707" s="232"/>
      <c r="AR707" s="232"/>
      <c r="AS707" s="232"/>
      <c r="AT707" s="232"/>
      <c r="AU707" s="232"/>
      <c r="AV707" s="232"/>
      <c r="AW707" s="248" t="s">
        <v>1036</v>
      </c>
    </row>
    <row r="708" spans="1:49" s="9" customFormat="1" x14ac:dyDescent="0.25">
      <c r="A708" s="233" t="s">
        <v>1130</v>
      </c>
      <c r="B708" s="9">
        <v>7</v>
      </c>
      <c r="C708" s="9">
        <v>22</v>
      </c>
      <c r="D708" s="9">
        <v>20</v>
      </c>
      <c r="E708" s="9">
        <f t="shared" si="71"/>
        <v>1</v>
      </c>
      <c r="F708" s="9">
        <f t="shared" si="72"/>
        <v>14</v>
      </c>
      <c r="G708" s="263"/>
      <c r="H708" s="246"/>
      <c r="I708" s="246"/>
      <c r="J708" s="246"/>
      <c r="K708" s="246"/>
      <c r="L708" s="246"/>
      <c r="M708" s="246"/>
      <c r="N708" s="232" t="s">
        <v>225</v>
      </c>
      <c r="O708" s="232"/>
      <c r="P708" s="232" t="s">
        <v>225</v>
      </c>
      <c r="Q708" s="232"/>
      <c r="R708" s="232" t="s">
        <v>225</v>
      </c>
      <c r="S708" s="232"/>
      <c r="T708" s="232" t="s">
        <v>225</v>
      </c>
      <c r="U708" s="232"/>
      <c r="V708" s="232" t="s">
        <v>225</v>
      </c>
      <c r="W708" s="232"/>
      <c r="X708" s="232" t="s">
        <v>225</v>
      </c>
      <c r="Y708" s="232"/>
      <c r="Z708" s="232" t="s">
        <v>225</v>
      </c>
      <c r="AA708" s="232"/>
      <c r="AB708" s="232" t="s">
        <v>225</v>
      </c>
      <c r="AC708" s="232"/>
      <c r="AD708" s="232" t="s">
        <v>225</v>
      </c>
      <c r="AE708" s="232"/>
      <c r="AF708" s="232" t="s">
        <v>225</v>
      </c>
      <c r="AG708" s="232"/>
      <c r="AH708" s="232" t="s">
        <v>225</v>
      </c>
      <c r="AI708" s="232"/>
      <c r="AJ708" s="232" t="s">
        <v>225</v>
      </c>
      <c r="AK708" s="232"/>
      <c r="AL708" s="232" t="s">
        <v>225</v>
      </c>
      <c r="AM708" s="232"/>
      <c r="AN708" s="232"/>
      <c r="AO708" s="232"/>
      <c r="AP708" s="232" t="s">
        <v>225</v>
      </c>
      <c r="AQ708" s="232"/>
      <c r="AR708" s="232"/>
      <c r="AS708" s="232"/>
      <c r="AT708" s="232"/>
      <c r="AU708" s="232"/>
      <c r="AV708" s="232"/>
      <c r="AW708" s="248" t="s">
        <v>1036</v>
      </c>
    </row>
    <row r="709" spans="1:49" s="9" customFormat="1" x14ac:dyDescent="0.25">
      <c r="A709" s="233" t="s">
        <v>1131</v>
      </c>
      <c r="B709" s="9">
        <v>7</v>
      </c>
      <c r="C709" s="9">
        <v>22</v>
      </c>
      <c r="D709" s="9">
        <v>21</v>
      </c>
      <c r="E709" s="9">
        <f t="shared" si="71"/>
        <v>1</v>
      </c>
      <c r="F709" s="9">
        <f t="shared" si="72"/>
        <v>14</v>
      </c>
      <c r="G709" s="263"/>
      <c r="H709" s="246"/>
      <c r="I709" s="246"/>
      <c r="J709" s="246"/>
      <c r="K709" s="246"/>
      <c r="L709" s="246"/>
      <c r="M709" s="246"/>
      <c r="N709" s="232" t="s">
        <v>225</v>
      </c>
      <c r="O709" s="232"/>
      <c r="P709" s="232" t="s">
        <v>225</v>
      </c>
      <c r="Q709" s="232"/>
      <c r="R709" s="232" t="s">
        <v>225</v>
      </c>
      <c r="S709" s="232"/>
      <c r="T709" s="232" t="s">
        <v>225</v>
      </c>
      <c r="U709" s="232"/>
      <c r="V709" s="232" t="s">
        <v>225</v>
      </c>
      <c r="W709" s="232"/>
      <c r="X709" s="232" t="s">
        <v>225</v>
      </c>
      <c r="Y709" s="232"/>
      <c r="Z709" s="232" t="s">
        <v>225</v>
      </c>
      <c r="AA709" s="232"/>
      <c r="AB709" s="232" t="s">
        <v>225</v>
      </c>
      <c r="AC709" s="232"/>
      <c r="AD709" s="232" t="s">
        <v>225</v>
      </c>
      <c r="AE709" s="232"/>
      <c r="AF709" s="232" t="s">
        <v>225</v>
      </c>
      <c r="AG709" s="232"/>
      <c r="AH709" s="232" t="s">
        <v>225</v>
      </c>
      <c r="AI709" s="232"/>
      <c r="AJ709" s="232" t="s">
        <v>225</v>
      </c>
      <c r="AK709" s="232"/>
      <c r="AL709" s="232" t="s">
        <v>225</v>
      </c>
      <c r="AM709" s="232"/>
      <c r="AN709" s="232" t="s">
        <v>225</v>
      </c>
      <c r="AO709" s="232"/>
      <c r="AP709" s="232"/>
      <c r="AQ709" s="232"/>
      <c r="AR709" s="232"/>
      <c r="AS709" s="232"/>
      <c r="AT709" s="232"/>
      <c r="AU709" s="232"/>
      <c r="AV709" s="232"/>
      <c r="AW709" s="248" t="s">
        <v>1036</v>
      </c>
    </row>
    <row r="710" spans="1:49" x14ac:dyDescent="0.25">
      <c r="A710" s="233" t="s">
        <v>399</v>
      </c>
      <c r="B710">
        <v>7</v>
      </c>
      <c r="C710" s="9">
        <v>23</v>
      </c>
      <c r="E710" s="9">
        <f t="shared" si="71"/>
        <v>1</v>
      </c>
      <c r="F710" s="9">
        <f t="shared" si="12"/>
        <v>15</v>
      </c>
      <c r="H710" s="246"/>
      <c r="I710" s="246"/>
      <c r="J710" s="246"/>
      <c r="K710" s="246"/>
      <c r="L710" s="246"/>
      <c r="M710" s="246"/>
      <c r="N710" s="232" t="s">
        <v>225</v>
      </c>
      <c r="P710" s="232" t="s">
        <v>225</v>
      </c>
      <c r="R710" s="232" t="s">
        <v>225</v>
      </c>
      <c r="T710" s="232" t="s">
        <v>225</v>
      </c>
      <c r="V710" s="232" t="s">
        <v>225</v>
      </c>
      <c r="X710" s="232" t="s">
        <v>225</v>
      </c>
      <c r="Z710" s="232" t="s">
        <v>225</v>
      </c>
      <c r="AB710" s="232" t="s">
        <v>225</v>
      </c>
      <c r="AD710" s="232" t="s">
        <v>225</v>
      </c>
      <c r="AF710" s="232" t="s">
        <v>225</v>
      </c>
      <c r="AH710" s="232" t="s">
        <v>225</v>
      </c>
      <c r="AJ710" s="232" t="s">
        <v>225</v>
      </c>
      <c r="AL710" s="232" t="s">
        <v>225</v>
      </c>
      <c r="AN710" s="232" t="s">
        <v>225</v>
      </c>
      <c r="AP710" s="232" t="s">
        <v>225</v>
      </c>
      <c r="AR710" s="232" t="s">
        <v>225</v>
      </c>
      <c r="AW710" s="248" t="s">
        <v>1036</v>
      </c>
    </row>
    <row r="711" spans="1:49" s="9" customFormat="1" x14ac:dyDescent="0.25">
      <c r="A711" s="233" t="s">
        <v>1132</v>
      </c>
      <c r="B711" s="9">
        <v>7</v>
      </c>
      <c r="C711" s="9">
        <v>23</v>
      </c>
      <c r="D711" s="9">
        <v>8</v>
      </c>
      <c r="E711" s="9">
        <f t="shared" si="71"/>
        <v>1</v>
      </c>
      <c r="F711" s="9">
        <f t="shared" si="12"/>
        <v>15</v>
      </c>
      <c r="G711" s="263"/>
      <c r="H711" s="246"/>
      <c r="I711" s="246"/>
      <c r="J711" s="246"/>
      <c r="K711" s="246"/>
      <c r="L711" s="246"/>
      <c r="M711" s="246"/>
      <c r="N711" s="232" t="s">
        <v>225</v>
      </c>
      <c r="O711" s="232"/>
      <c r="P711" s="232"/>
      <c r="Q711" s="232"/>
      <c r="R711" s="232" t="s">
        <v>225</v>
      </c>
      <c r="S711" s="232"/>
      <c r="T711" s="232" t="s">
        <v>225</v>
      </c>
      <c r="U711" s="232"/>
      <c r="V711" s="232" t="s">
        <v>225</v>
      </c>
      <c r="W711" s="232"/>
      <c r="X711" s="232" t="s">
        <v>225</v>
      </c>
      <c r="Y711" s="232"/>
      <c r="Z711" s="232" t="s">
        <v>225</v>
      </c>
      <c r="AA711" s="232"/>
      <c r="AB711" s="232" t="s">
        <v>225</v>
      </c>
      <c r="AC711" s="232"/>
      <c r="AD711" s="232" t="s">
        <v>225</v>
      </c>
      <c r="AE711" s="232"/>
      <c r="AF711" s="232" t="s">
        <v>225</v>
      </c>
      <c r="AG711" s="232"/>
      <c r="AH711" s="232" t="s">
        <v>225</v>
      </c>
      <c r="AI711" s="232"/>
      <c r="AJ711" s="232" t="s">
        <v>225</v>
      </c>
      <c r="AK711" s="232"/>
      <c r="AL711" s="232" t="s">
        <v>225</v>
      </c>
      <c r="AM711" s="232"/>
      <c r="AN711" s="232" t="s">
        <v>225</v>
      </c>
      <c r="AO711" s="232"/>
      <c r="AP711" s="232" t="s">
        <v>225</v>
      </c>
      <c r="AQ711" s="232"/>
      <c r="AR711" s="232" t="s">
        <v>225</v>
      </c>
      <c r="AS711" s="232"/>
      <c r="AT711" s="232"/>
      <c r="AU711" s="232"/>
      <c r="AV711" s="232"/>
      <c r="AW711" s="248" t="s">
        <v>1036</v>
      </c>
    </row>
    <row r="712" spans="1:49" s="9" customFormat="1" x14ac:dyDescent="0.25">
      <c r="A712" s="233" t="s">
        <v>1133</v>
      </c>
      <c r="B712" s="9">
        <v>7</v>
      </c>
      <c r="C712" s="9">
        <v>23</v>
      </c>
      <c r="D712" s="9">
        <v>9</v>
      </c>
      <c r="E712" s="9">
        <f t="shared" si="71"/>
        <v>1</v>
      </c>
      <c r="F712" s="9">
        <f t="shared" si="12"/>
        <v>15</v>
      </c>
      <c r="G712" s="263"/>
      <c r="H712" s="246"/>
      <c r="I712" s="246"/>
      <c r="J712" s="246"/>
      <c r="K712" s="246"/>
      <c r="L712" s="246"/>
      <c r="M712" s="246"/>
      <c r="N712" s="232" t="s">
        <v>225</v>
      </c>
      <c r="O712" s="232"/>
      <c r="P712" s="232" t="s">
        <v>225</v>
      </c>
      <c r="Q712" s="232"/>
      <c r="R712" s="232"/>
      <c r="S712" s="232"/>
      <c r="T712" s="232" t="s">
        <v>225</v>
      </c>
      <c r="U712" s="232"/>
      <c r="V712" s="232" t="s">
        <v>225</v>
      </c>
      <c r="W712" s="232"/>
      <c r="X712" s="232" t="s">
        <v>225</v>
      </c>
      <c r="Y712" s="232"/>
      <c r="Z712" s="232" t="s">
        <v>225</v>
      </c>
      <c r="AA712" s="232"/>
      <c r="AB712" s="232" t="s">
        <v>225</v>
      </c>
      <c r="AC712" s="232"/>
      <c r="AD712" s="232" t="s">
        <v>225</v>
      </c>
      <c r="AE712" s="232"/>
      <c r="AF712" s="232" t="s">
        <v>225</v>
      </c>
      <c r="AG712" s="232"/>
      <c r="AH712" s="232" t="s">
        <v>225</v>
      </c>
      <c r="AI712" s="232"/>
      <c r="AJ712" s="232" t="s">
        <v>225</v>
      </c>
      <c r="AK712" s="232"/>
      <c r="AL712" s="232" t="s">
        <v>225</v>
      </c>
      <c r="AM712" s="232"/>
      <c r="AN712" s="232" t="s">
        <v>225</v>
      </c>
      <c r="AO712" s="232"/>
      <c r="AP712" s="232" t="s">
        <v>225</v>
      </c>
      <c r="AQ712" s="232"/>
      <c r="AR712" s="232" t="s">
        <v>225</v>
      </c>
      <c r="AS712" s="232"/>
      <c r="AT712" s="232"/>
      <c r="AU712" s="232"/>
      <c r="AV712" s="232"/>
      <c r="AW712" s="248" t="s">
        <v>1036</v>
      </c>
    </row>
    <row r="713" spans="1:49" s="9" customFormat="1" x14ac:dyDescent="0.25">
      <c r="A713" s="233" t="s">
        <v>1134</v>
      </c>
      <c r="B713" s="9">
        <v>7</v>
      </c>
      <c r="C713" s="9">
        <v>23</v>
      </c>
      <c r="D713" s="9">
        <v>10</v>
      </c>
      <c r="E713" s="9">
        <f t="shared" si="71"/>
        <v>1</v>
      </c>
      <c r="F713" s="9">
        <f t="shared" ref="F713:F725" si="73">C713-B713-E713</f>
        <v>15</v>
      </c>
      <c r="G713" s="263"/>
      <c r="H713" s="246"/>
      <c r="I713" s="246"/>
      <c r="J713" s="246"/>
      <c r="K713" s="246"/>
      <c r="L713" s="246"/>
      <c r="M713" s="246"/>
      <c r="N713" s="232" t="s">
        <v>225</v>
      </c>
      <c r="O713" s="232"/>
      <c r="P713" s="232" t="s">
        <v>225</v>
      </c>
      <c r="Q713" s="232"/>
      <c r="R713" s="232" t="s">
        <v>225</v>
      </c>
      <c r="S713" s="232"/>
      <c r="T713" s="232"/>
      <c r="U713" s="232"/>
      <c r="V713" s="232" t="s">
        <v>225</v>
      </c>
      <c r="W713" s="232"/>
      <c r="X713" s="232" t="s">
        <v>225</v>
      </c>
      <c r="Y713" s="232"/>
      <c r="Z713" s="232" t="s">
        <v>225</v>
      </c>
      <c r="AA713" s="232"/>
      <c r="AB713" s="232" t="s">
        <v>225</v>
      </c>
      <c r="AC713" s="232"/>
      <c r="AD713" s="232" t="s">
        <v>225</v>
      </c>
      <c r="AE713" s="232"/>
      <c r="AF713" s="232" t="s">
        <v>225</v>
      </c>
      <c r="AG713" s="232"/>
      <c r="AH713" s="232" t="s">
        <v>225</v>
      </c>
      <c r="AI713" s="232"/>
      <c r="AJ713" s="232" t="s">
        <v>225</v>
      </c>
      <c r="AK713" s="232"/>
      <c r="AL713" s="232" t="s">
        <v>225</v>
      </c>
      <c r="AM713" s="232"/>
      <c r="AN713" s="232" t="s">
        <v>225</v>
      </c>
      <c r="AO713" s="232"/>
      <c r="AP713" s="232" t="s">
        <v>225</v>
      </c>
      <c r="AQ713" s="232"/>
      <c r="AR713" s="232" t="s">
        <v>225</v>
      </c>
      <c r="AS713" s="232"/>
      <c r="AT713" s="232"/>
      <c r="AU713" s="232"/>
      <c r="AV713" s="232"/>
      <c r="AW713" s="248" t="s">
        <v>1036</v>
      </c>
    </row>
    <row r="714" spans="1:49" s="9" customFormat="1" x14ac:dyDescent="0.25">
      <c r="A714" s="233" t="s">
        <v>1135</v>
      </c>
      <c r="B714" s="9">
        <v>7</v>
      </c>
      <c r="C714" s="9">
        <v>23</v>
      </c>
      <c r="D714" s="9">
        <v>11</v>
      </c>
      <c r="E714" s="9">
        <f t="shared" si="71"/>
        <v>1</v>
      </c>
      <c r="F714" s="9">
        <f t="shared" si="73"/>
        <v>15</v>
      </c>
      <c r="G714" s="263"/>
      <c r="H714" s="246"/>
      <c r="I714" s="246"/>
      <c r="J714" s="246"/>
      <c r="K714" s="246"/>
      <c r="L714" s="246"/>
      <c r="M714" s="246"/>
      <c r="N714" s="232" t="s">
        <v>225</v>
      </c>
      <c r="O714" s="232"/>
      <c r="P714" s="232" t="s">
        <v>225</v>
      </c>
      <c r="Q714" s="232"/>
      <c r="R714" s="232" t="s">
        <v>225</v>
      </c>
      <c r="S714" s="232"/>
      <c r="T714" s="232" t="s">
        <v>225</v>
      </c>
      <c r="U714" s="232"/>
      <c r="V714" s="232"/>
      <c r="W714" s="232"/>
      <c r="X714" s="232" t="s">
        <v>225</v>
      </c>
      <c r="Y714" s="232"/>
      <c r="Z714" s="232" t="s">
        <v>225</v>
      </c>
      <c r="AA714" s="232"/>
      <c r="AB714" s="232" t="s">
        <v>225</v>
      </c>
      <c r="AC714" s="232"/>
      <c r="AD714" s="232" t="s">
        <v>225</v>
      </c>
      <c r="AE714" s="232"/>
      <c r="AF714" s="232" t="s">
        <v>225</v>
      </c>
      <c r="AG714" s="232"/>
      <c r="AH714" s="232" t="s">
        <v>225</v>
      </c>
      <c r="AI714" s="232"/>
      <c r="AJ714" s="232" t="s">
        <v>225</v>
      </c>
      <c r="AK714" s="232"/>
      <c r="AL714" s="232" t="s">
        <v>225</v>
      </c>
      <c r="AM714" s="232"/>
      <c r="AN714" s="232" t="s">
        <v>225</v>
      </c>
      <c r="AO714" s="232"/>
      <c r="AP714" s="232" t="s">
        <v>225</v>
      </c>
      <c r="AQ714" s="232"/>
      <c r="AR714" s="232" t="s">
        <v>225</v>
      </c>
      <c r="AS714" s="232"/>
      <c r="AT714" s="232"/>
      <c r="AU714" s="232"/>
      <c r="AV714" s="232"/>
      <c r="AW714" s="248" t="s">
        <v>1036</v>
      </c>
    </row>
    <row r="715" spans="1:49" s="9" customFormat="1" x14ac:dyDescent="0.25">
      <c r="A715" s="233" t="s">
        <v>1136</v>
      </c>
      <c r="B715" s="9">
        <v>7</v>
      </c>
      <c r="C715" s="9">
        <v>23</v>
      </c>
      <c r="D715" s="9">
        <v>12</v>
      </c>
      <c r="E715" s="9">
        <f t="shared" si="71"/>
        <v>1</v>
      </c>
      <c r="F715" s="9">
        <f t="shared" si="73"/>
        <v>15</v>
      </c>
      <c r="G715" s="263"/>
      <c r="H715" s="246"/>
      <c r="I715" s="246"/>
      <c r="J715" s="246"/>
      <c r="K715" s="246"/>
      <c r="L715" s="246"/>
      <c r="M715" s="246"/>
      <c r="N715" s="232" t="s">
        <v>225</v>
      </c>
      <c r="O715" s="232"/>
      <c r="P715" s="232" t="s">
        <v>225</v>
      </c>
      <c r="Q715" s="232"/>
      <c r="R715" s="232" t="s">
        <v>225</v>
      </c>
      <c r="S715" s="232"/>
      <c r="T715" s="232" t="s">
        <v>225</v>
      </c>
      <c r="U715" s="232"/>
      <c r="V715" s="232" t="s">
        <v>225</v>
      </c>
      <c r="W715" s="232"/>
      <c r="X715" s="232"/>
      <c r="Y715" s="232"/>
      <c r="Z715" s="232" t="s">
        <v>225</v>
      </c>
      <c r="AA715" s="232"/>
      <c r="AB715" s="232" t="s">
        <v>225</v>
      </c>
      <c r="AC715" s="232"/>
      <c r="AD715" s="232" t="s">
        <v>225</v>
      </c>
      <c r="AE715" s="232"/>
      <c r="AF715" s="232" t="s">
        <v>225</v>
      </c>
      <c r="AG715" s="232"/>
      <c r="AH715" s="232" t="s">
        <v>225</v>
      </c>
      <c r="AI715" s="232"/>
      <c r="AJ715" s="232" t="s">
        <v>225</v>
      </c>
      <c r="AK715" s="232"/>
      <c r="AL715" s="232" t="s">
        <v>225</v>
      </c>
      <c r="AM715" s="232"/>
      <c r="AN715" s="232" t="s">
        <v>225</v>
      </c>
      <c r="AO715" s="232"/>
      <c r="AP715" s="232" t="s">
        <v>225</v>
      </c>
      <c r="AQ715" s="232"/>
      <c r="AR715" s="232" t="s">
        <v>225</v>
      </c>
      <c r="AS715" s="232"/>
      <c r="AT715" s="232"/>
      <c r="AU715" s="232"/>
      <c r="AV715" s="232"/>
      <c r="AW715" s="248" t="s">
        <v>1036</v>
      </c>
    </row>
    <row r="716" spans="1:49" s="9" customFormat="1" x14ac:dyDescent="0.25">
      <c r="A716" s="233" t="s">
        <v>1137</v>
      </c>
      <c r="B716" s="9">
        <v>7</v>
      </c>
      <c r="C716" s="9">
        <v>23</v>
      </c>
      <c r="D716" s="9">
        <v>13</v>
      </c>
      <c r="E716" s="9">
        <f t="shared" si="71"/>
        <v>1</v>
      </c>
      <c r="F716" s="9">
        <f t="shared" si="73"/>
        <v>15</v>
      </c>
      <c r="G716" s="263"/>
      <c r="H716" s="246"/>
      <c r="I716" s="246"/>
      <c r="J716" s="246"/>
      <c r="K716" s="246"/>
      <c r="L716" s="246"/>
      <c r="M716" s="246"/>
      <c r="N716" s="232" t="s">
        <v>225</v>
      </c>
      <c r="O716" s="232"/>
      <c r="P716" s="232" t="s">
        <v>225</v>
      </c>
      <c r="Q716" s="232"/>
      <c r="R716" s="232" t="s">
        <v>225</v>
      </c>
      <c r="S716" s="232"/>
      <c r="T716" s="232" t="s">
        <v>225</v>
      </c>
      <c r="U716" s="232"/>
      <c r="V716" s="232" t="s">
        <v>225</v>
      </c>
      <c r="W716" s="232"/>
      <c r="X716" s="232" t="s">
        <v>225</v>
      </c>
      <c r="Y716" s="232"/>
      <c r="Z716" s="232"/>
      <c r="AA716" s="232"/>
      <c r="AB716" s="232" t="s">
        <v>225</v>
      </c>
      <c r="AC716" s="232"/>
      <c r="AD716" s="232" t="s">
        <v>225</v>
      </c>
      <c r="AE716" s="232"/>
      <c r="AF716" s="232" t="s">
        <v>225</v>
      </c>
      <c r="AG716" s="232"/>
      <c r="AH716" s="232" t="s">
        <v>225</v>
      </c>
      <c r="AI716" s="232"/>
      <c r="AJ716" s="232" t="s">
        <v>225</v>
      </c>
      <c r="AK716" s="232"/>
      <c r="AL716" s="232" t="s">
        <v>225</v>
      </c>
      <c r="AM716" s="232"/>
      <c r="AN716" s="232" t="s">
        <v>225</v>
      </c>
      <c r="AO716" s="232"/>
      <c r="AP716" s="232" t="s">
        <v>225</v>
      </c>
      <c r="AQ716" s="232"/>
      <c r="AR716" s="232" t="s">
        <v>225</v>
      </c>
      <c r="AS716" s="232"/>
      <c r="AT716" s="232"/>
      <c r="AU716" s="232"/>
      <c r="AV716" s="232"/>
      <c r="AW716" s="248" t="s">
        <v>1036</v>
      </c>
    </row>
    <row r="717" spans="1:49" s="9" customFormat="1" x14ac:dyDescent="0.25">
      <c r="A717" s="233" t="s">
        <v>1138</v>
      </c>
      <c r="B717" s="9">
        <v>7</v>
      </c>
      <c r="C717" s="9">
        <v>23</v>
      </c>
      <c r="D717" s="9">
        <v>14</v>
      </c>
      <c r="E717" s="9">
        <f t="shared" si="71"/>
        <v>1</v>
      </c>
      <c r="F717" s="9">
        <f t="shared" si="73"/>
        <v>15</v>
      </c>
      <c r="G717" s="263"/>
      <c r="H717" s="246"/>
      <c r="I717" s="246"/>
      <c r="J717" s="246"/>
      <c r="K717" s="246"/>
      <c r="L717" s="246"/>
      <c r="M717" s="246"/>
      <c r="N717" s="232" t="s">
        <v>225</v>
      </c>
      <c r="O717" s="232"/>
      <c r="P717" s="232" t="s">
        <v>225</v>
      </c>
      <c r="Q717" s="232"/>
      <c r="R717" s="232" t="s">
        <v>225</v>
      </c>
      <c r="S717" s="232"/>
      <c r="T717" s="232" t="s">
        <v>225</v>
      </c>
      <c r="U717" s="232"/>
      <c r="V717" s="232" t="s">
        <v>225</v>
      </c>
      <c r="W717" s="232"/>
      <c r="X717" s="232" t="s">
        <v>225</v>
      </c>
      <c r="Y717" s="232"/>
      <c r="Z717" s="232" t="s">
        <v>225</v>
      </c>
      <c r="AA717" s="232"/>
      <c r="AB717" s="232"/>
      <c r="AC717" s="232"/>
      <c r="AD717" s="232" t="s">
        <v>225</v>
      </c>
      <c r="AE717" s="232"/>
      <c r="AF717" s="232" t="s">
        <v>225</v>
      </c>
      <c r="AG717" s="232"/>
      <c r="AH717" s="232" t="s">
        <v>225</v>
      </c>
      <c r="AI717" s="232"/>
      <c r="AJ717" s="232" t="s">
        <v>225</v>
      </c>
      <c r="AK717" s="232"/>
      <c r="AL717" s="232" t="s">
        <v>225</v>
      </c>
      <c r="AM717" s="232"/>
      <c r="AN717" s="232" t="s">
        <v>225</v>
      </c>
      <c r="AO717" s="232"/>
      <c r="AP717" s="232" t="s">
        <v>225</v>
      </c>
      <c r="AQ717" s="232"/>
      <c r="AR717" s="232" t="s">
        <v>225</v>
      </c>
      <c r="AS717" s="232"/>
      <c r="AT717" s="232"/>
      <c r="AU717" s="232"/>
      <c r="AV717" s="232"/>
      <c r="AW717" s="248" t="s">
        <v>1036</v>
      </c>
    </row>
    <row r="718" spans="1:49" s="9" customFormat="1" x14ac:dyDescent="0.25">
      <c r="A718" s="233" t="s">
        <v>1139</v>
      </c>
      <c r="B718" s="9">
        <v>7</v>
      </c>
      <c r="C718" s="9">
        <v>23</v>
      </c>
      <c r="D718" s="9">
        <v>15</v>
      </c>
      <c r="E718" s="9">
        <f t="shared" si="71"/>
        <v>1</v>
      </c>
      <c r="F718" s="9">
        <f t="shared" si="73"/>
        <v>15</v>
      </c>
      <c r="G718" s="263"/>
      <c r="H718" s="246"/>
      <c r="I718" s="246"/>
      <c r="J718" s="246"/>
      <c r="K718" s="246"/>
      <c r="L718" s="246"/>
      <c r="M718" s="246"/>
      <c r="N718" s="232" t="s">
        <v>225</v>
      </c>
      <c r="O718" s="232"/>
      <c r="P718" s="232" t="s">
        <v>225</v>
      </c>
      <c r="Q718" s="232"/>
      <c r="R718" s="232" t="s">
        <v>225</v>
      </c>
      <c r="S718" s="232"/>
      <c r="T718" s="232" t="s">
        <v>225</v>
      </c>
      <c r="U718" s="232"/>
      <c r="V718" s="232" t="s">
        <v>225</v>
      </c>
      <c r="W718" s="232"/>
      <c r="X718" s="232" t="s">
        <v>225</v>
      </c>
      <c r="Y718" s="232"/>
      <c r="Z718" s="232" t="s">
        <v>225</v>
      </c>
      <c r="AA718" s="232"/>
      <c r="AB718" s="232" t="s">
        <v>225</v>
      </c>
      <c r="AC718" s="232"/>
      <c r="AD718" s="232"/>
      <c r="AE718" s="232"/>
      <c r="AF718" s="232" t="s">
        <v>225</v>
      </c>
      <c r="AG718" s="232"/>
      <c r="AH718" s="232" t="s">
        <v>225</v>
      </c>
      <c r="AI718" s="232"/>
      <c r="AJ718" s="232" t="s">
        <v>225</v>
      </c>
      <c r="AK718" s="232"/>
      <c r="AL718" s="232" t="s">
        <v>225</v>
      </c>
      <c r="AM718" s="232"/>
      <c r="AN718" s="232" t="s">
        <v>225</v>
      </c>
      <c r="AO718" s="232"/>
      <c r="AP718" s="232" t="s">
        <v>225</v>
      </c>
      <c r="AQ718" s="232"/>
      <c r="AR718" s="232" t="s">
        <v>225</v>
      </c>
      <c r="AS718" s="232"/>
      <c r="AT718" s="232"/>
      <c r="AU718" s="232"/>
      <c r="AV718" s="232"/>
      <c r="AW718" s="248" t="s">
        <v>1036</v>
      </c>
    </row>
    <row r="719" spans="1:49" s="9" customFormat="1" x14ac:dyDescent="0.25">
      <c r="A719" s="233" t="s">
        <v>1140</v>
      </c>
      <c r="B719" s="9">
        <v>7</v>
      </c>
      <c r="C719" s="9">
        <v>23</v>
      </c>
      <c r="D719" s="9">
        <v>16</v>
      </c>
      <c r="E719" s="9">
        <f t="shared" si="71"/>
        <v>1</v>
      </c>
      <c r="F719" s="9">
        <f t="shared" si="73"/>
        <v>15</v>
      </c>
      <c r="G719" s="263"/>
      <c r="H719" s="246"/>
      <c r="I719" s="246"/>
      <c r="J719" s="246"/>
      <c r="K719" s="246"/>
      <c r="L719" s="246"/>
      <c r="M719" s="246"/>
      <c r="N719" s="232" t="s">
        <v>225</v>
      </c>
      <c r="O719" s="232"/>
      <c r="P719" s="232" t="s">
        <v>225</v>
      </c>
      <c r="Q719" s="232"/>
      <c r="R719" s="232" t="s">
        <v>225</v>
      </c>
      <c r="S719" s="232"/>
      <c r="T719" s="232" t="s">
        <v>225</v>
      </c>
      <c r="U719" s="232"/>
      <c r="V719" s="232" t="s">
        <v>225</v>
      </c>
      <c r="W719" s="232"/>
      <c r="X719" s="232" t="s">
        <v>225</v>
      </c>
      <c r="Y719" s="232"/>
      <c r="Z719" s="232" t="s">
        <v>225</v>
      </c>
      <c r="AA719" s="232"/>
      <c r="AB719" s="232" t="s">
        <v>225</v>
      </c>
      <c r="AC719" s="232"/>
      <c r="AD719" s="232" t="s">
        <v>225</v>
      </c>
      <c r="AE719" s="232"/>
      <c r="AF719" s="232"/>
      <c r="AG719" s="232"/>
      <c r="AH719" s="232" t="s">
        <v>225</v>
      </c>
      <c r="AI719" s="232"/>
      <c r="AJ719" s="232" t="s">
        <v>225</v>
      </c>
      <c r="AK719" s="232"/>
      <c r="AL719" s="232" t="s">
        <v>225</v>
      </c>
      <c r="AM719" s="232"/>
      <c r="AN719" s="232" t="s">
        <v>225</v>
      </c>
      <c r="AO719" s="232"/>
      <c r="AP719" s="232" t="s">
        <v>225</v>
      </c>
      <c r="AQ719" s="232"/>
      <c r="AR719" s="232" t="s">
        <v>225</v>
      </c>
      <c r="AS719" s="232"/>
      <c r="AT719" s="232"/>
      <c r="AU719" s="232"/>
      <c r="AV719" s="232"/>
      <c r="AW719" s="248" t="s">
        <v>1036</v>
      </c>
    </row>
    <row r="720" spans="1:49" s="9" customFormat="1" x14ac:dyDescent="0.25">
      <c r="A720" s="233" t="s">
        <v>1141</v>
      </c>
      <c r="B720" s="9">
        <v>7</v>
      </c>
      <c r="C720" s="9">
        <v>23</v>
      </c>
      <c r="D720" s="9">
        <v>17</v>
      </c>
      <c r="E720" s="9">
        <f t="shared" si="71"/>
        <v>1</v>
      </c>
      <c r="F720" s="9">
        <f t="shared" si="73"/>
        <v>15</v>
      </c>
      <c r="G720" s="263"/>
      <c r="H720" s="246"/>
      <c r="I720" s="246"/>
      <c r="J720" s="246"/>
      <c r="K720" s="246"/>
      <c r="L720" s="246"/>
      <c r="M720" s="246"/>
      <c r="N720" s="232" t="s">
        <v>225</v>
      </c>
      <c r="O720" s="232"/>
      <c r="P720" s="232" t="s">
        <v>225</v>
      </c>
      <c r="Q720" s="232"/>
      <c r="R720" s="232" t="s">
        <v>225</v>
      </c>
      <c r="S720" s="232"/>
      <c r="T720" s="232" t="s">
        <v>225</v>
      </c>
      <c r="U720" s="232"/>
      <c r="V720" s="232" t="s">
        <v>225</v>
      </c>
      <c r="W720" s="232"/>
      <c r="X720" s="232" t="s">
        <v>225</v>
      </c>
      <c r="Y720" s="232"/>
      <c r="Z720" s="232" t="s">
        <v>225</v>
      </c>
      <c r="AA720" s="232"/>
      <c r="AB720" s="232" t="s">
        <v>225</v>
      </c>
      <c r="AC720" s="232"/>
      <c r="AD720" s="232" t="s">
        <v>225</v>
      </c>
      <c r="AE720" s="232"/>
      <c r="AF720" s="232" t="s">
        <v>225</v>
      </c>
      <c r="AG720" s="232"/>
      <c r="AH720" s="232"/>
      <c r="AI720" s="232"/>
      <c r="AJ720" s="232" t="s">
        <v>225</v>
      </c>
      <c r="AK720" s="232"/>
      <c r="AL720" s="232" t="s">
        <v>225</v>
      </c>
      <c r="AM720" s="232"/>
      <c r="AN720" s="232" t="s">
        <v>225</v>
      </c>
      <c r="AO720" s="232"/>
      <c r="AP720" s="232" t="s">
        <v>225</v>
      </c>
      <c r="AQ720" s="232"/>
      <c r="AR720" s="232" t="s">
        <v>225</v>
      </c>
      <c r="AS720" s="232"/>
      <c r="AT720" s="232"/>
      <c r="AU720" s="232"/>
      <c r="AV720" s="232"/>
      <c r="AW720" s="248" t="s">
        <v>1036</v>
      </c>
    </row>
    <row r="721" spans="1:49" s="9" customFormat="1" x14ac:dyDescent="0.25">
      <c r="A721" s="233" t="s">
        <v>1142</v>
      </c>
      <c r="B721" s="9">
        <v>7</v>
      </c>
      <c r="C721" s="9">
        <v>23</v>
      </c>
      <c r="D721" s="9">
        <v>18</v>
      </c>
      <c r="E721" s="9">
        <f t="shared" si="71"/>
        <v>1</v>
      </c>
      <c r="F721" s="9">
        <f t="shared" si="73"/>
        <v>15</v>
      </c>
      <c r="G721" s="263"/>
      <c r="H721" s="246"/>
      <c r="I721" s="246"/>
      <c r="J721" s="246"/>
      <c r="K721" s="246"/>
      <c r="L721" s="246"/>
      <c r="M721" s="246"/>
      <c r="N721" s="232" t="s">
        <v>225</v>
      </c>
      <c r="O721" s="232"/>
      <c r="P721" s="232" t="s">
        <v>225</v>
      </c>
      <c r="Q721" s="232"/>
      <c r="R721" s="232" t="s">
        <v>225</v>
      </c>
      <c r="S721" s="232"/>
      <c r="T721" s="232" t="s">
        <v>225</v>
      </c>
      <c r="U721" s="232"/>
      <c r="V721" s="232" t="s">
        <v>225</v>
      </c>
      <c r="W721" s="232"/>
      <c r="X721" s="232" t="s">
        <v>225</v>
      </c>
      <c r="Y721" s="232"/>
      <c r="Z721" s="232" t="s">
        <v>225</v>
      </c>
      <c r="AA721" s="232"/>
      <c r="AB721" s="232" t="s">
        <v>225</v>
      </c>
      <c r="AC721" s="232"/>
      <c r="AD721" s="232" t="s">
        <v>225</v>
      </c>
      <c r="AE721" s="232"/>
      <c r="AF721" s="232" t="s">
        <v>225</v>
      </c>
      <c r="AG721" s="232"/>
      <c r="AH721" s="232" t="s">
        <v>225</v>
      </c>
      <c r="AI721" s="232"/>
      <c r="AJ721" s="232"/>
      <c r="AK721" s="232"/>
      <c r="AL721" s="232" t="s">
        <v>225</v>
      </c>
      <c r="AM721" s="232"/>
      <c r="AN721" s="232" t="s">
        <v>225</v>
      </c>
      <c r="AO721" s="232"/>
      <c r="AP721" s="232" t="s">
        <v>225</v>
      </c>
      <c r="AQ721" s="232"/>
      <c r="AR721" s="232" t="s">
        <v>225</v>
      </c>
      <c r="AS721" s="232"/>
      <c r="AT721" s="232"/>
      <c r="AU721" s="232"/>
      <c r="AV721" s="232"/>
      <c r="AW721" s="248" t="s">
        <v>1036</v>
      </c>
    </row>
    <row r="722" spans="1:49" s="9" customFormat="1" x14ac:dyDescent="0.25">
      <c r="A722" s="233" t="s">
        <v>1143</v>
      </c>
      <c r="B722" s="9">
        <v>7</v>
      </c>
      <c r="C722" s="9">
        <v>23</v>
      </c>
      <c r="D722" s="9">
        <v>19</v>
      </c>
      <c r="E722" s="9">
        <f t="shared" si="71"/>
        <v>1</v>
      </c>
      <c r="F722" s="9">
        <f t="shared" si="73"/>
        <v>15</v>
      </c>
      <c r="G722" s="263"/>
      <c r="H722" s="246"/>
      <c r="I722" s="246"/>
      <c r="J722" s="246"/>
      <c r="K722" s="246"/>
      <c r="L722" s="246"/>
      <c r="M722" s="246"/>
      <c r="N722" s="232" t="s">
        <v>225</v>
      </c>
      <c r="O722" s="232"/>
      <c r="P722" s="232" t="s">
        <v>225</v>
      </c>
      <c r="Q722" s="232"/>
      <c r="R722" s="232" t="s">
        <v>225</v>
      </c>
      <c r="S722" s="232"/>
      <c r="T722" s="232" t="s">
        <v>225</v>
      </c>
      <c r="U722" s="232"/>
      <c r="V722" s="232" t="s">
        <v>225</v>
      </c>
      <c r="W722" s="232"/>
      <c r="X722" s="232" t="s">
        <v>225</v>
      </c>
      <c r="Y722" s="232"/>
      <c r="Z722" s="232" t="s">
        <v>225</v>
      </c>
      <c r="AA722" s="232"/>
      <c r="AB722" s="232" t="s">
        <v>225</v>
      </c>
      <c r="AC722" s="232"/>
      <c r="AD722" s="232" t="s">
        <v>225</v>
      </c>
      <c r="AE722" s="232"/>
      <c r="AF722" s="232" t="s">
        <v>225</v>
      </c>
      <c r="AG722" s="232"/>
      <c r="AH722" s="232" t="s">
        <v>225</v>
      </c>
      <c r="AI722" s="232"/>
      <c r="AJ722" s="232" t="s">
        <v>225</v>
      </c>
      <c r="AK722" s="232"/>
      <c r="AL722" s="232"/>
      <c r="AM722" s="232"/>
      <c r="AN722" s="232" t="s">
        <v>225</v>
      </c>
      <c r="AO722" s="232"/>
      <c r="AP722" s="232" t="s">
        <v>225</v>
      </c>
      <c r="AQ722" s="232"/>
      <c r="AR722" s="232" t="s">
        <v>225</v>
      </c>
      <c r="AS722" s="232"/>
      <c r="AT722" s="232"/>
      <c r="AU722" s="232"/>
      <c r="AV722" s="232"/>
      <c r="AW722" s="248" t="s">
        <v>1036</v>
      </c>
    </row>
    <row r="723" spans="1:49" s="9" customFormat="1" x14ac:dyDescent="0.25">
      <c r="A723" s="233" t="s">
        <v>1144</v>
      </c>
      <c r="B723" s="9">
        <v>7</v>
      </c>
      <c r="C723" s="9">
        <v>23</v>
      </c>
      <c r="D723" s="9">
        <v>20</v>
      </c>
      <c r="E723" s="9">
        <f t="shared" si="71"/>
        <v>1</v>
      </c>
      <c r="F723" s="9">
        <f t="shared" si="73"/>
        <v>15</v>
      </c>
      <c r="G723" s="263"/>
      <c r="H723" s="246"/>
      <c r="I723" s="246"/>
      <c r="J723" s="246"/>
      <c r="K723" s="246"/>
      <c r="L723" s="246"/>
      <c r="M723" s="246"/>
      <c r="N723" s="232" t="s">
        <v>225</v>
      </c>
      <c r="O723" s="232"/>
      <c r="P723" s="232" t="s">
        <v>225</v>
      </c>
      <c r="Q723" s="232"/>
      <c r="R723" s="232" t="s">
        <v>225</v>
      </c>
      <c r="S723" s="232"/>
      <c r="T723" s="232" t="s">
        <v>225</v>
      </c>
      <c r="U723" s="232"/>
      <c r="V723" s="232" t="s">
        <v>225</v>
      </c>
      <c r="W723" s="232"/>
      <c r="X723" s="232" t="s">
        <v>225</v>
      </c>
      <c r="Y723" s="232"/>
      <c r="Z723" s="232" t="s">
        <v>225</v>
      </c>
      <c r="AA723" s="232"/>
      <c r="AB723" s="232" t="s">
        <v>225</v>
      </c>
      <c r="AC723" s="232"/>
      <c r="AD723" s="232" t="s">
        <v>225</v>
      </c>
      <c r="AE723" s="232"/>
      <c r="AF723" s="232" t="s">
        <v>225</v>
      </c>
      <c r="AG723" s="232"/>
      <c r="AH723" s="232" t="s">
        <v>225</v>
      </c>
      <c r="AI723" s="232"/>
      <c r="AJ723" s="232" t="s">
        <v>225</v>
      </c>
      <c r="AK723" s="232"/>
      <c r="AL723" s="232" t="s">
        <v>225</v>
      </c>
      <c r="AM723" s="232"/>
      <c r="AN723" s="232"/>
      <c r="AO723" s="232"/>
      <c r="AP723" s="232" t="s">
        <v>225</v>
      </c>
      <c r="AQ723" s="232"/>
      <c r="AR723" s="232" t="s">
        <v>225</v>
      </c>
      <c r="AS723" s="232"/>
      <c r="AT723" s="232"/>
      <c r="AU723" s="232"/>
      <c r="AV723" s="232"/>
      <c r="AW723" s="248" t="s">
        <v>1036</v>
      </c>
    </row>
    <row r="724" spans="1:49" s="9" customFormat="1" x14ac:dyDescent="0.25">
      <c r="A724" s="233" t="s">
        <v>1145</v>
      </c>
      <c r="B724" s="9">
        <v>7</v>
      </c>
      <c r="C724" s="9">
        <v>23</v>
      </c>
      <c r="D724" s="9">
        <v>21</v>
      </c>
      <c r="E724" s="9">
        <f t="shared" si="71"/>
        <v>1</v>
      </c>
      <c r="F724" s="9">
        <f t="shared" si="73"/>
        <v>15</v>
      </c>
      <c r="G724" s="263"/>
      <c r="H724" s="246"/>
      <c r="I724" s="246"/>
      <c r="J724" s="246"/>
      <c r="K724" s="246"/>
      <c r="L724" s="246"/>
      <c r="M724" s="246"/>
      <c r="N724" s="232" t="s">
        <v>225</v>
      </c>
      <c r="O724" s="232"/>
      <c r="P724" s="232" t="s">
        <v>225</v>
      </c>
      <c r="Q724" s="232"/>
      <c r="R724" s="232" t="s">
        <v>225</v>
      </c>
      <c r="S724" s="232"/>
      <c r="T724" s="232" t="s">
        <v>225</v>
      </c>
      <c r="U724" s="232"/>
      <c r="V724" s="232" t="s">
        <v>225</v>
      </c>
      <c r="W724" s="232"/>
      <c r="X724" s="232" t="s">
        <v>225</v>
      </c>
      <c r="Y724" s="232"/>
      <c r="Z724" s="232" t="s">
        <v>225</v>
      </c>
      <c r="AA724" s="232"/>
      <c r="AB724" s="232" t="s">
        <v>225</v>
      </c>
      <c r="AC724" s="232"/>
      <c r="AD724" s="232" t="s">
        <v>225</v>
      </c>
      <c r="AE724" s="232"/>
      <c r="AF724" s="232" t="s">
        <v>225</v>
      </c>
      <c r="AG724" s="232"/>
      <c r="AH724" s="232" t="s">
        <v>225</v>
      </c>
      <c r="AI724" s="232"/>
      <c r="AJ724" s="232" t="s">
        <v>225</v>
      </c>
      <c r="AK724" s="232"/>
      <c r="AL724" s="232" t="s">
        <v>225</v>
      </c>
      <c r="AM724" s="232"/>
      <c r="AN724" s="232" t="s">
        <v>225</v>
      </c>
      <c r="AO724" s="232"/>
      <c r="AP724" s="232"/>
      <c r="AQ724" s="232"/>
      <c r="AR724" s="232" t="s">
        <v>225</v>
      </c>
      <c r="AS724" s="232"/>
      <c r="AT724" s="232"/>
      <c r="AU724" s="232"/>
      <c r="AV724" s="232"/>
      <c r="AW724" s="248" t="s">
        <v>1036</v>
      </c>
    </row>
    <row r="725" spans="1:49" s="9" customFormat="1" x14ac:dyDescent="0.25">
      <c r="A725" s="233" t="s">
        <v>1146</v>
      </c>
      <c r="B725" s="9">
        <v>7</v>
      </c>
      <c r="C725" s="9">
        <v>23</v>
      </c>
      <c r="D725" s="9">
        <v>22</v>
      </c>
      <c r="E725" s="9">
        <f t="shared" si="71"/>
        <v>1</v>
      </c>
      <c r="F725" s="9">
        <f t="shared" si="73"/>
        <v>15</v>
      </c>
      <c r="G725" s="263"/>
      <c r="H725" s="246"/>
      <c r="I725" s="246"/>
      <c r="J725" s="246"/>
      <c r="K725" s="246"/>
      <c r="L725" s="246"/>
      <c r="M725" s="246"/>
      <c r="N725" s="232" t="s">
        <v>225</v>
      </c>
      <c r="O725" s="232"/>
      <c r="P725" s="232" t="s">
        <v>225</v>
      </c>
      <c r="Q725" s="232"/>
      <c r="R725" s="232" t="s">
        <v>225</v>
      </c>
      <c r="S725" s="232"/>
      <c r="T725" s="232" t="s">
        <v>225</v>
      </c>
      <c r="U725" s="232"/>
      <c r="V725" s="232" t="s">
        <v>225</v>
      </c>
      <c r="W725" s="232"/>
      <c r="X725" s="232" t="s">
        <v>225</v>
      </c>
      <c r="Y725" s="232"/>
      <c r="Z725" s="232" t="s">
        <v>225</v>
      </c>
      <c r="AA725" s="232"/>
      <c r="AB725" s="232" t="s">
        <v>225</v>
      </c>
      <c r="AC725" s="232"/>
      <c r="AD725" s="232" t="s">
        <v>225</v>
      </c>
      <c r="AE725" s="232"/>
      <c r="AF725" s="232" t="s">
        <v>225</v>
      </c>
      <c r="AG725" s="232"/>
      <c r="AH725" s="232" t="s">
        <v>225</v>
      </c>
      <c r="AI725" s="232"/>
      <c r="AJ725" s="232" t="s">
        <v>225</v>
      </c>
      <c r="AK725" s="232"/>
      <c r="AL725" s="232" t="s">
        <v>225</v>
      </c>
      <c r="AM725" s="232"/>
      <c r="AN725" s="232" t="s">
        <v>225</v>
      </c>
      <c r="AO725" s="232"/>
      <c r="AP725" s="232" t="s">
        <v>225</v>
      </c>
      <c r="AQ725" s="232"/>
      <c r="AR725" s="232"/>
      <c r="AS725" s="232"/>
      <c r="AT725" s="232"/>
      <c r="AU725" s="232"/>
      <c r="AV725" s="232"/>
      <c r="AW725" s="248" t="s">
        <v>1036</v>
      </c>
    </row>
    <row r="726" spans="1:49" x14ac:dyDescent="0.25">
      <c r="A726" s="233" t="s">
        <v>400</v>
      </c>
      <c r="B726">
        <v>7</v>
      </c>
      <c r="C726" s="9">
        <v>24</v>
      </c>
      <c r="E726" s="9">
        <f t="shared" si="71"/>
        <v>1</v>
      </c>
      <c r="F726" s="9">
        <f t="shared" si="12"/>
        <v>16</v>
      </c>
      <c r="H726" s="246"/>
      <c r="I726" s="246"/>
      <c r="J726" s="246"/>
      <c r="K726" s="246"/>
      <c r="L726" s="246"/>
      <c r="M726" s="246"/>
      <c r="N726" s="232" t="s">
        <v>225</v>
      </c>
      <c r="P726" s="232" t="s">
        <v>225</v>
      </c>
      <c r="R726" s="232" t="s">
        <v>225</v>
      </c>
      <c r="T726" s="232" t="s">
        <v>225</v>
      </c>
      <c r="V726" s="232" t="s">
        <v>225</v>
      </c>
      <c r="X726" s="232" t="s">
        <v>225</v>
      </c>
      <c r="Z726" s="232" t="s">
        <v>225</v>
      </c>
      <c r="AB726" s="232" t="s">
        <v>225</v>
      </c>
      <c r="AD726" s="232" t="s">
        <v>225</v>
      </c>
      <c r="AF726" s="232" t="s">
        <v>225</v>
      </c>
      <c r="AH726" s="232" t="s">
        <v>225</v>
      </c>
      <c r="AJ726" s="232" t="s">
        <v>225</v>
      </c>
      <c r="AL726" s="232" t="s">
        <v>225</v>
      </c>
      <c r="AN726" s="232" t="s">
        <v>225</v>
      </c>
      <c r="AP726" s="232" t="s">
        <v>225</v>
      </c>
      <c r="AR726" s="232" t="s">
        <v>225</v>
      </c>
      <c r="AT726" s="232" t="s">
        <v>225</v>
      </c>
      <c r="AW726" s="248" t="s">
        <v>1036</v>
      </c>
    </row>
    <row r="727" spans="1:49" s="9" customFormat="1" x14ac:dyDescent="0.25">
      <c r="A727" s="233" t="s">
        <v>1147</v>
      </c>
      <c r="B727" s="9">
        <v>7</v>
      </c>
      <c r="C727" s="9">
        <v>24</v>
      </c>
      <c r="D727" s="9">
        <v>8</v>
      </c>
      <c r="E727" s="9">
        <f t="shared" si="71"/>
        <v>1</v>
      </c>
      <c r="F727" s="9">
        <f t="shared" si="12"/>
        <v>16</v>
      </c>
      <c r="G727" s="263"/>
      <c r="H727" s="246"/>
      <c r="I727" s="246"/>
      <c r="J727" s="246"/>
      <c r="K727" s="246"/>
      <c r="L727" s="246"/>
      <c r="M727" s="246"/>
      <c r="N727" s="232" t="s">
        <v>225</v>
      </c>
      <c r="O727" s="232"/>
      <c r="P727" s="232"/>
      <c r="Q727" s="232"/>
      <c r="R727" s="232" t="s">
        <v>225</v>
      </c>
      <c r="S727" s="232"/>
      <c r="T727" s="232" t="s">
        <v>225</v>
      </c>
      <c r="U727" s="232"/>
      <c r="V727" s="232" t="s">
        <v>225</v>
      </c>
      <c r="W727" s="232"/>
      <c r="X727" s="232" t="s">
        <v>225</v>
      </c>
      <c r="Y727" s="232"/>
      <c r="Z727" s="232" t="s">
        <v>225</v>
      </c>
      <c r="AA727" s="232"/>
      <c r="AB727" s="232" t="s">
        <v>225</v>
      </c>
      <c r="AC727" s="232"/>
      <c r="AD727" s="232" t="s">
        <v>225</v>
      </c>
      <c r="AE727" s="232"/>
      <c r="AF727" s="232" t="s">
        <v>225</v>
      </c>
      <c r="AG727" s="232"/>
      <c r="AH727" s="232" t="s">
        <v>225</v>
      </c>
      <c r="AI727" s="232"/>
      <c r="AJ727" s="232" t="s">
        <v>225</v>
      </c>
      <c r="AK727" s="232"/>
      <c r="AL727" s="232" t="s">
        <v>225</v>
      </c>
      <c r="AM727" s="232"/>
      <c r="AN727" s="232" t="s">
        <v>225</v>
      </c>
      <c r="AO727" s="232"/>
      <c r="AP727" s="232" t="s">
        <v>225</v>
      </c>
      <c r="AQ727" s="232"/>
      <c r="AR727" s="232" t="s">
        <v>225</v>
      </c>
      <c r="AS727" s="232"/>
      <c r="AT727" s="232" t="s">
        <v>225</v>
      </c>
      <c r="AU727" s="232"/>
      <c r="AV727" s="232"/>
      <c r="AW727" s="248" t="s">
        <v>1036</v>
      </c>
    </row>
    <row r="728" spans="1:49" s="9" customFormat="1" x14ac:dyDescent="0.25">
      <c r="A728" s="233" t="s">
        <v>1148</v>
      </c>
      <c r="B728" s="9">
        <v>7</v>
      </c>
      <c r="C728" s="9">
        <v>24</v>
      </c>
      <c r="D728" s="9">
        <v>9</v>
      </c>
      <c r="E728" s="9">
        <f t="shared" si="71"/>
        <v>1</v>
      </c>
      <c r="F728" s="9">
        <f t="shared" si="12"/>
        <v>16</v>
      </c>
      <c r="G728" s="263"/>
      <c r="H728" s="246"/>
      <c r="I728" s="246"/>
      <c r="J728" s="246"/>
      <c r="K728" s="246"/>
      <c r="L728" s="246"/>
      <c r="M728" s="246"/>
      <c r="N728" s="232" t="s">
        <v>225</v>
      </c>
      <c r="O728" s="232"/>
      <c r="P728" s="232" t="s">
        <v>225</v>
      </c>
      <c r="Q728" s="232"/>
      <c r="R728" s="232"/>
      <c r="S728" s="232"/>
      <c r="T728" s="232" t="s">
        <v>225</v>
      </c>
      <c r="U728" s="232"/>
      <c r="V728" s="232" t="s">
        <v>225</v>
      </c>
      <c r="W728" s="232"/>
      <c r="X728" s="232" t="s">
        <v>225</v>
      </c>
      <c r="Y728" s="232"/>
      <c r="Z728" s="232" t="s">
        <v>225</v>
      </c>
      <c r="AA728" s="232"/>
      <c r="AB728" s="232" t="s">
        <v>225</v>
      </c>
      <c r="AC728" s="232"/>
      <c r="AD728" s="232" t="s">
        <v>225</v>
      </c>
      <c r="AE728" s="232"/>
      <c r="AF728" s="232" t="s">
        <v>225</v>
      </c>
      <c r="AG728" s="232"/>
      <c r="AH728" s="232" t="s">
        <v>225</v>
      </c>
      <c r="AI728" s="232"/>
      <c r="AJ728" s="232" t="s">
        <v>225</v>
      </c>
      <c r="AK728" s="232"/>
      <c r="AL728" s="232" t="s">
        <v>225</v>
      </c>
      <c r="AM728" s="232"/>
      <c r="AN728" s="232" t="s">
        <v>225</v>
      </c>
      <c r="AO728" s="232"/>
      <c r="AP728" s="232" t="s">
        <v>225</v>
      </c>
      <c r="AQ728" s="232"/>
      <c r="AR728" s="232" t="s">
        <v>225</v>
      </c>
      <c r="AS728" s="232"/>
      <c r="AT728" s="232" t="s">
        <v>225</v>
      </c>
      <c r="AU728" s="232"/>
      <c r="AV728" s="232"/>
      <c r="AW728" s="248" t="s">
        <v>1036</v>
      </c>
    </row>
    <row r="729" spans="1:49" s="9" customFormat="1" x14ac:dyDescent="0.25">
      <c r="A729" s="233" t="s">
        <v>1149</v>
      </c>
      <c r="B729" s="9">
        <v>7</v>
      </c>
      <c r="C729" s="9">
        <v>24</v>
      </c>
      <c r="D729" s="9">
        <v>10</v>
      </c>
      <c r="E729" s="9">
        <f t="shared" si="71"/>
        <v>1</v>
      </c>
      <c r="F729" s="9">
        <f t="shared" ref="F729:F742" si="74">C729-B729-E729</f>
        <v>16</v>
      </c>
      <c r="G729" s="263"/>
      <c r="H729" s="246"/>
      <c r="I729" s="246"/>
      <c r="J729" s="246"/>
      <c r="K729" s="246"/>
      <c r="L729" s="246"/>
      <c r="M729" s="246"/>
      <c r="N729" s="232" t="s">
        <v>225</v>
      </c>
      <c r="O729" s="232"/>
      <c r="P729" s="232" t="s">
        <v>225</v>
      </c>
      <c r="Q729" s="232"/>
      <c r="R729" s="232" t="s">
        <v>225</v>
      </c>
      <c r="S729" s="232"/>
      <c r="T729" s="232"/>
      <c r="U729" s="232"/>
      <c r="V729" s="232" t="s">
        <v>225</v>
      </c>
      <c r="W729" s="232"/>
      <c r="X729" s="232" t="s">
        <v>225</v>
      </c>
      <c r="Y729" s="232"/>
      <c r="Z729" s="232" t="s">
        <v>225</v>
      </c>
      <c r="AA729" s="232"/>
      <c r="AB729" s="232" t="s">
        <v>225</v>
      </c>
      <c r="AC729" s="232"/>
      <c r="AD729" s="232" t="s">
        <v>225</v>
      </c>
      <c r="AE729" s="232"/>
      <c r="AF729" s="232" t="s">
        <v>225</v>
      </c>
      <c r="AG729" s="232"/>
      <c r="AH729" s="232" t="s">
        <v>225</v>
      </c>
      <c r="AI729" s="232"/>
      <c r="AJ729" s="232" t="s">
        <v>225</v>
      </c>
      <c r="AK729" s="232"/>
      <c r="AL729" s="232" t="s">
        <v>225</v>
      </c>
      <c r="AM729" s="232"/>
      <c r="AN729" s="232" t="s">
        <v>225</v>
      </c>
      <c r="AO729" s="232"/>
      <c r="AP729" s="232" t="s">
        <v>225</v>
      </c>
      <c r="AQ729" s="232"/>
      <c r="AR729" s="232" t="s">
        <v>225</v>
      </c>
      <c r="AS729" s="232"/>
      <c r="AT729" s="232" t="s">
        <v>225</v>
      </c>
      <c r="AU729" s="232"/>
      <c r="AV729" s="232"/>
      <c r="AW729" s="248" t="s">
        <v>1036</v>
      </c>
    </row>
    <row r="730" spans="1:49" s="9" customFormat="1" x14ac:dyDescent="0.25">
      <c r="A730" s="233" t="s">
        <v>1150</v>
      </c>
      <c r="B730" s="9">
        <v>7</v>
      </c>
      <c r="C730" s="9">
        <v>24</v>
      </c>
      <c r="D730" s="9">
        <v>11</v>
      </c>
      <c r="E730" s="9">
        <f t="shared" si="71"/>
        <v>1</v>
      </c>
      <c r="F730" s="9">
        <f t="shared" si="74"/>
        <v>16</v>
      </c>
      <c r="G730" s="263"/>
      <c r="H730" s="246"/>
      <c r="I730" s="246"/>
      <c r="J730" s="246"/>
      <c r="K730" s="246"/>
      <c r="L730" s="246"/>
      <c r="M730" s="246"/>
      <c r="N730" s="232" t="s">
        <v>225</v>
      </c>
      <c r="O730" s="232"/>
      <c r="P730" s="232" t="s">
        <v>225</v>
      </c>
      <c r="Q730" s="232"/>
      <c r="R730" s="232" t="s">
        <v>225</v>
      </c>
      <c r="S730" s="232"/>
      <c r="T730" s="232" t="s">
        <v>225</v>
      </c>
      <c r="U730" s="232"/>
      <c r="V730" s="232"/>
      <c r="W730" s="232"/>
      <c r="X730" s="232" t="s">
        <v>225</v>
      </c>
      <c r="Y730" s="232"/>
      <c r="Z730" s="232" t="s">
        <v>225</v>
      </c>
      <c r="AA730" s="232"/>
      <c r="AB730" s="232" t="s">
        <v>225</v>
      </c>
      <c r="AC730" s="232"/>
      <c r="AD730" s="232" t="s">
        <v>225</v>
      </c>
      <c r="AE730" s="232"/>
      <c r="AF730" s="232" t="s">
        <v>225</v>
      </c>
      <c r="AG730" s="232"/>
      <c r="AH730" s="232" t="s">
        <v>225</v>
      </c>
      <c r="AI730" s="232"/>
      <c r="AJ730" s="232" t="s">
        <v>225</v>
      </c>
      <c r="AK730" s="232"/>
      <c r="AL730" s="232" t="s">
        <v>225</v>
      </c>
      <c r="AM730" s="232"/>
      <c r="AN730" s="232" t="s">
        <v>225</v>
      </c>
      <c r="AO730" s="232"/>
      <c r="AP730" s="232" t="s">
        <v>225</v>
      </c>
      <c r="AQ730" s="232"/>
      <c r="AR730" s="232" t="s">
        <v>225</v>
      </c>
      <c r="AS730" s="232"/>
      <c r="AT730" s="232" t="s">
        <v>225</v>
      </c>
      <c r="AU730" s="232"/>
      <c r="AV730" s="232"/>
      <c r="AW730" s="248" t="s">
        <v>1036</v>
      </c>
    </row>
    <row r="731" spans="1:49" s="9" customFormat="1" x14ac:dyDescent="0.25">
      <c r="A731" s="233" t="s">
        <v>1151</v>
      </c>
      <c r="B731" s="9">
        <v>7</v>
      </c>
      <c r="C731" s="9">
        <v>24</v>
      </c>
      <c r="D731" s="9">
        <v>12</v>
      </c>
      <c r="E731" s="9">
        <f t="shared" si="71"/>
        <v>1</v>
      </c>
      <c r="F731" s="9">
        <f t="shared" si="74"/>
        <v>16</v>
      </c>
      <c r="G731" s="263"/>
      <c r="H731" s="246"/>
      <c r="I731" s="246"/>
      <c r="J731" s="246"/>
      <c r="K731" s="246"/>
      <c r="L731" s="246"/>
      <c r="M731" s="246"/>
      <c r="N731" s="232" t="s">
        <v>225</v>
      </c>
      <c r="O731" s="232"/>
      <c r="P731" s="232" t="s">
        <v>225</v>
      </c>
      <c r="Q731" s="232"/>
      <c r="R731" s="232" t="s">
        <v>225</v>
      </c>
      <c r="S731" s="232"/>
      <c r="T731" s="232" t="s">
        <v>225</v>
      </c>
      <c r="U731" s="232"/>
      <c r="V731" s="232" t="s">
        <v>225</v>
      </c>
      <c r="W731" s="232"/>
      <c r="X731" s="232"/>
      <c r="Y731" s="232"/>
      <c r="Z731" s="232" t="s">
        <v>225</v>
      </c>
      <c r="AA731" s="232"/>
      <c r="AB731" s="232" t="s">
        <v>225</v>
      </c>
      <c r="AC731" s="232"/>
      <c r="AD731" s="232" t="s">
        <v>225</v>
      </c>
      <c r="AE731" s="232"/>
      <c r="AF731" s="232" t="s">
        <v>225</v>
      </c>
      <c r="AG731" s="232"/>
      <c r="AH731" s="232" t="s">
        <v>225</v>
      </c>
      <c r="AI731" s="232"/>
      <c r="AJ731" s="232" t="s">
        <v>225</v>
      </c>
      <c r="AK731" s="232"/>
      <c r="AL731" s="232" t="s">
        <v>225</v>
      </c>
      <c r="AM731" s="232"/>
      <c r="AN731" s="232" t="s">
        <v>225</v>
      </c>
      <c r="AO731" s="232"/>
      <c r="AP731" s="232" t="s">
        <v>225</v>
      </c>
      <c r="AQ731" s="232"/>
      <c r="AR731" s="232" t="s">
        <v>225</v>
      </c>
      <c r="AS731" s="232"/>
      <c r="AT731" s="232" t="s">
        <v>225</v>
      </c>
      <c r="AU731" s="232"/>
      <c r="AV731" s="232"/>
      <c r="AW731" s="248" t="s">
        <v>1036</v>
      </c>
    </row>
    <row r="732" spans="1:49" s="9" customFormat="1" x14ac:dyDescent="0.25">
      <c r="A732" s="233" t="s">
        <v>1152</v>
      </c>
      <c r="B732" s="9">
        <v>7</v>
      </c>
      <c r="C732" s="9">
        <v>24</v>
      </c>
      <c r="D732" s="9">
        <v>13</v>
      </c>
      <c r="E732" s="9">
        <f t="shared" si="71"/>
        <v>1</v>
      </c>
      <c r="F732" s="9">
        <f t="shared" si="74"/>
        <v>16</v>
      </c>
      <c r="G732" s="263"/>
      <c r="H732" s="246"/>
      <c r="I732" s="246"/>
      <c r="J732" s="246"/>
      <c r="K732" s="246"/>
      <c r="L732" s="246"/>
      <c r="M732" s="246"/>
      <c r="N732" s="232" t="s">
        <v>225</v>
      </c>
      <c r="O732" s="232"/>
      <c r="P732" s="232" t="s">
        <v>225</v>
      </c>
      <c r="Q732" s="232"/>
      <c r="R732" s="232" t="s">
        <v>225</v>
      </c>
      <c r="S732" s="232"/>
      <c r="T732" s="232" t="s">
        <v>225</v>
      </c>
      <c r="U732" s="232"/>
      <c r="V732" s="232" t="s">
        <v>225</v>
      </c>
      <c r="W732" s="232"/>
      <c r="X732" s="232" t="s">
        <v>225</v>
      </c>
      <c r="Y732" s="232"/>
      <c r="Z732" s="232"/>
      <c r="AA732" s="232"/>
      <c r="AB732" s="232" t="s">
        <v>225</v>
      </c>
      <c r="AC732" s="232"/>
      <c r="AD732" s="232" t="s">
        <v>225</v>
      </c>
      <c r="AE732" s="232"/>
      <c r="AF732" s="232" t="s">
        <v>225</v>
      </c>
      <c r="AG732" s="232"/>
      <c r="AH732" s="232" t="s">
        <v>225</v>
      </c>
      <c r="AI732" s="232"/>
      <c r="AJ732" s="232" t="s">
        <v>225</v>
      </c>
      <c r="AK732" s="232"/>
      <c r="AL732" s="232" t="s">
        <v>225</v>
      </c>
      <c r="AM732" s="232"/>
      <c r="AN732" s="232" t="s">
        <v>225</v>
      </c>
      <c r="AO732" s="232"/>
      <c r="AP732" s="232" t="s">
        <v>225</v>
      </c>
      <c r="AQ732" s="232"/>
      <c r="AR732" s="232" t="s">
        <v>225</v>
      </c>
      <c r="AS732" s="232"/>
      <c r="AT732" s="232" t="s">
        <v>225</v>
      </c>
      <c r="AU732" s="232"/>
      <c r="AV732" s="232"/>
      <c r="AW732" s="248" t="s">
        <v>1036</v>
      </c>
    </row>
    <row r="733" spans="1:49" s="9" customFormat="1" x14ac:dyDescent="0.25">
      <c r="A733" s="233" t="s">
        <v>1153</v>
      </c>
      <c r="B733" s="9">
        <v>7</v>
      </c>
      <c r="C733" s="9">
        <v>24</v>
      </c>
      <c r="D733" s="9">
        <v>14</v>
      </c>
      <c r="E733" s="9">
        <f t="shared" si="71"/>
        <v>1</v>
      </c>
      <c r="F733" s="9">
        <f t="shared" si="74"/>
        <v>16</v>
      </c>
      <c r="G733" s="263"/>
      <c r="H733" s="246"/>
      <c r="I733" s="246"/>
      <c r="J733" s="246"/>
      <c r="K733" s="246"/>
      <c r="L733" s="246"/>
      <c r="M733" s="246"/>
      <c r="N733" s="232" t="s">
        <v>225</v>
      </c>
      <c r="O733" s="232"/>
      <c r="P733" s="232" t="s">
        <v>225</v>
      </c>
      <c r="Q733" s="232"/>
      <c r="R733" s="232" t="s">
        <v>225</v>
      </c>
      <c r="S733" s="232"/>
      <c r="T733" s="232" t="s">
        <v>225</v>
      </c>
      <c r="U733" s="232"/>
      <c r="V733" s="232" t="s">
        <v>225</v>
      </c>
      <c r="W733" s="232"/>
      <c r="X733" s="232" t="s">
        <v>225</v>
      </c>
      <c r="Y733" s="232"/>
      <c r="Z733" s="232" t="s">
        <v>225</v>
      </c>
      <c r="AA733" s="232"/>
      <c r="AB733" s="232"/>
      <c r="AC733" s="232"/>
      <c r="AD733" s="232" t="s">
        <v>225</v>
      </c>
      <c r="AE733" s="232"/>
      <c r="AF733" s="232" t="s">
        <v>225</v>
      </c>
      <c r="AG733" s="232"/>
      <c r="AH733" s="232" t="s">
        <v>225</v>
      </c>
      <c r="AI733" s="232"/>
      <c r="AJ733" s="232" t="s">
        <v>225</v>
      </c>
      <c r="AK733" s="232"/>
      <c r="AL733" s="232" t="s">
        <v>225</v>
      </c>
      <c r="AM733" s="232"/>
      <c r="AN733" s="232" t="s">
        <v>225</v>
      </c>
      <c r="AO733" s="232"/>
      <c r="AP733" s="232" t="s">
        <v>225</v>
      </c>
      <c r="AQ733" s="232"/>
      <c r="AR733" s="232" t="s">
        <v>225</v>
      </c>
      <c r="AS733" s="232"/>
      <c r="AT733" s="232" t="s">
        <v>225</v>
      </c>
      <c r="AU733" s="232"/>
      <c r="AV733" s="232"/>
      <c r="AW733" s="248" t="s">
        <v>1036</v>
      </c>
    </row>
    <row r="734" spans="1:49" s="9" customFormat="1" x14ac:dyDescent="0.25">
      <c r="A734" s="233" t="s">
        <v>1154</v>
      </c>
      <c r="B734" s="9">
        <v>7</v>
      </c>
      <c r="C734" s="9">
        <v>24</v>
      </c>
      <c r="D734" s="9">
        <v>15</v>
      </c>
      <c r="E734" s="9">
        <f t="shared" si="71"/>
        <v>1</v>
      </c>
      <c r="F734" s="9">
        <f t="shared" si="74"/>
        <v>16</v>
      </c>
      <c r="G734" s="263"/>
      <c r="H734" s="246"/>
      <c r="I734" s="246"/>
      <c r="J734" s="246"/>
      <c r="K734" s="246"/>
      <c r="L734" s="246"/>
      <c r="M734" s="246"/>
      <c r="N734" s="232" t="s">
        <v>225</v>
      </c>
      <c r="O734" s="232"/>
      <c r="P734" s="232" t="s">
        <v>225</v>
      </c>
      <c r="Q734" s="232"/>
      <c r="R734" s="232" t="s">
        <v>225</v>
      </c>
      <c r="S734" s="232"/>
      <c r="T734" s="232" t="s">
        <v>225</v>
      </c>
      <c r="U734" s="232"/>
      <c r="V734" s="232" t="s">
        <v>225</v>
      </c>
      <c r="W734" s="232"/>
      <c r="X734" s="232" t="s">
        <v>225</v>
      </c>
      <c r="Y734" s="232"/>
      <c r="Z734" s="232" t="s">
        <v>225</v>
      </c>
      <c r="AA734" s="232"/>
      <c r="AB734" s="232" t="s">
        <v>225</v>
      </c>
      <c r="AC734" s="232"/>
      <c r="AD734" s="232"/>
      <c r="AE734" s="232"/>
      <c r="AF734" s="232" t="s">
        <v>225</v>
      </c>
      <c r="AG734" s="232"/>
      <c r="AH734" s="232" t="s">
        <v>225</v>
      </c>
      <c r="AI734" s="232"/>
      <c r="AJ734" s="232" t="s">
        <v>225</v>
      </c>
      <c r="AK734" s="232"/>
      <c r="AL734" s="232" t="s">
        <v>225</v>
      </c>
      <c r="AM734" s="232"/>
      <c r="AN734" s="232" t="s">
        <v>225</v>
      </c>
      <c r="AO734" s="232"/>
      <c r="AP734" s="232" t="s">
        <v>225</v>
      </c>
      <c r="AQ734" s="232"/>
      <c r="AR734" s="232" t="s">
        <v>225</v>
      </c>
      <c r="AS734" s="232"/>
      <c r="AT734" s="232" t="s">
        <v>225</v>
      </c>
      <c r="AU734" s="232"/>
      <c r="AV734" s="232"/>
      <c r="AW734" s="248" t="s">
        <v>1036</v>
      </c>
    </row>
    <row r="735" spans="1:49" s="9" customFormat="1" x14ac:dyDescent="0.25">
      <c r="A735" s="233" t="s">
        <v>1155</v>
      </c>
      <c r="B735" s="9">
        <v>7</v>
      </c>
      <c r="C735" s="9">
        <v>24</v>
      </c>
      <c r="D735" s="9">
        <v>16</v>
      </c>
      <c r="E735" s="9">
        <f t="shared" si="71"/>
        <v>1</v>
      </c>
      <c r="F735" s="9">
        <f t="shared" si="74"/>
        <v>16</v>
      </c>
      <c r="G735" s="263"/>
      <c r="H735" s="246"/>
      <c r="I735" s="246"/>
      <c r="J735" s="246"/>
      <c r="K735" s="246"/>
      <c r="L735" s="246"/>
      <c r="M735" s="246"/>
      <c r="N735" s="232" t="s">
        <v>225</v>
      </c>
      <c r="O735" s="232"/>
      <c r="P735" s="232" t="s">
        <v>225</v>
      </c>
      <c r="Q735" s="232"/>
      <c r="R735" s="232" t="s">
        <v>225</v>
      </c>
      <c r="S735" s="232"/>
      <c r="T735" s="232" t="s">
        <v>225</v>
      </c>
      <c r="U735" s="232"/>
      <c r="V735" s="232" t="s">
        <v>225</v>
      </c>
      <c r="W735" s="232"/>
      <c r="X735" s="232" t="s">
        <v>225</v>
      </c>
      <c r="Y735" s="232"/>
      <c r="Z735" s="232" t="s">
        <v>225</v>
      </c>
      <c r="AA735" s="232"/>
      <c r="AB735" s="232" t="s">
        <v>225</v>
      </c>
      <c r="AC735" s="232"/>
      <c r="AD735" s="232" t="s">
        <v>225</v>
      </c>
      <c r="AE735" s="232"/>
      <c r="AF735" s="232"/>
      <c r="AG735" s="232"/>
      <c r="AH735" s="232" t="s">
        <v>225</v>
      </c>
      <c r="AI735" s="232"/>
      <c r="AJ735" s="232" t="s">
        <v>225</v>
      </c>
      <c r="AK735" s="232"/>
      <c r="AL735" s="232" t="s">
        <v>225</v>
      </c>
      <c r="AM735" s="232"/>
      <c r="AN735" s="232" t="s">
        <v>225</v>
      </c>
      <c r="AO735" s="232"/>
      <c r="AP735" s="232" t="s">
        <v>225</v>
      </c>
      <c r="AQ735" s="232"/>
      <c r="AR735" s="232" t="s">
        <v>225</v>
      </c>
      <c r="AS735" s="232"/>
      <c r="AT735" s="232" t="s">
        <v>225</v>
      </c>
      <c r="AU735" s="232"/>
      <c r="AV735" s="232"/>
      <c r="AW735" s="248" t="s">
        <v>1036</v>
      </c>
    </row>
    <row r="736" spans="1:49" s="9" customFormat="1" x14ac:dyDescent="0.25">
      <c r="A736" s="233" t="s">
        <v>1156</v>
      </c>
      <c r="B736" s="9">
        <v>7</v>
      </c>
      <c r="C736" s="9">
        <v>24</v>
      </c>
      <c r="D736" s="9">
        <v>17</v>
      </c>
      <c r="E736" s="9">
        <f t="shared" si="71"/>
        <v>1</v>
      </c>
      <c r="F736" s="9">
        <f t="shared" si="74"/>
        <v>16</v>
      </c>
      <c r="G736" s="263"/>
      <c r="H736" s="246"/>
      <c r="I736" s="246"/>
      <c r="J736" s="246"/>
      <c r="K736" s="246"/>
      <c r="L736" s="246"/>
      <c r="M736" s="246"/>
      <c r="N736" s="232" t="s">
        <v>225</v>
      </c>
      <c r="O736" s="232"/>
      <c r="P736" s="232" t="s">
        <v>225</v>
      </c>
      <c r="Q736" s="232"/>
      <c r="R736" s="232" t="s">
        <v>225</v>
      </c>
      <c r="S736" s="232"/>
      <c r="T736" s="232" t="s">
        <v>225</v>
      </c>
      <c r="U736" s="232"/>
      <c r="V736" s="232" t="s">
        <v>225</v>
      </c>
      <c r="W736" s="232"/>
      <c r="X736" s="232" t="s">
        <v>225</v>
      </c>
      <c r="Y736" s="232"/>
      <c r="Z736" s="232" t="s">
        <v>225</v>
      </c>
      <c r="AA736" s="232"/>
      <c r="AB736" s="232" t="s">
        <v>225</v>
      </c>
      <c r="AC736" s="232"/>
      <c r="AD736" s="232" t="s">
        <v>225</v>
      </c>
      <c r="AE736" s="232"/>
      <c r="AF736" s="232" t="s">
        <v>225</v>
      </c>
      <c r="AG736" s="232"/>
      <c r="AH736" s="232"/>
      <c r="AI736" s="232"/>
      <c r="AJ736" s="232" t="s">
        <v>225</v>
      </c>
      <c r="AK736" s="232"/>
      <c r="AL736" s="232" t="s">
        <v>225</v>
      </c>
      <c r="AM736" s="232"/>
      <c r="AN736" s="232" t="s">
        <v>225</v>
      </c>
      <c r="AO736" s="232"/>
      <c r="AP736" s="232" t="s">
        <v>225</v>
      </c>
      <c r="AQ736" s="232"/>
      <c r="AR736" s="232" t="s">
        <v>225</v>
      </c>
      <c r="AS736" s="232"/>
      <c r="AT736" s="232" t="s">
        <v>225</v>
      </c>
      <c r="AU736" s="232"/>
      <c r="AV736" s="232"/>
      <c r="AW736" s="248" t="s">
        <v>1036</v>
      </c>
    </row>
    <row r="737" spans="1:49" s="9" customFormat="1" x14ac:dyDescent="0.25">
      <c r="A737" s="233" t="s">
        <v>1157</v>
      </c>
      <c r="B737" s="9">
        <v>7</v>
      </c>
      <c r="C737" s="9">
        <v>24</v>
      </c>
      <c r="D737" s="9">
        <v>18</v>
      </c>
      <c r="E737" s="9">
        <f t="shared" si="71"/>
        <v>1</v>
      </c>
      <c r="F737" s="9">
        <f t="shared" si="74"/>
        <v>16</v>
      </c>
      <c r="G737" s="263"/>
      <c r="H737" s="246"/>
      <c r="I737" s="246"/>
      <c r="J737" s="246"/>
      <c r="K737" s="246"/>
      <c r="L737" s="246"/>
      <c r="M737" s="246"/>
      <c r="N737" s="232" t="s">
        <v>225</v>
      </c>
      <c r="O737" s="232"/>
      <c r="P737" s="232" t="s">
        <v>225</v>
      </c>
      <c r="Q737" s="232"/>
      <c r="R737" s="232" t="s">
        <v>225</v>
      </c>
      <c r="S737" s="232"/>
      <c r="T737" s="232" t="s">
        <v>225</v>
      </c>
      <c r="U737" s="232"/>
      <c r="V737" s="232" t="s">
        <v>225</v>
      </c>
      <c r="W737" s="232"/>
      <c r="X737" s="232" t="s">
        <v>225</v>
      </c>
      <c r="Y737" s="232"/>
      <c r="Z737" s="232" t="s">
        <v>225</v>
      </c>
      <c r="AA737" s="232"/>
      <c r="AB737" s="232" t="s">
        <v>225</v>
      </c>
      <c r="AC737" s="232"/>
      <c r="AD737" s="232" t="s">
        <v>225</v>
      </c>
      <c r="AE737" s="232"/>
      <c r="AF737" s="232" t="s">
        <v>225</v>
      </c>
      <c r="AG737" s="232"/>
      <c r="AH737" s="232" t="s">
        <v>225</v>
      </c>
      <c r="AI737" s="232"/>
      <c r="AJ737" s="232"/>
      <c r="AK737" s="232"/>
      <c r="AL737" s="232" t="s">
        <v>225</v>
      </c>
      <c r="AM737" s="232"/>
      <c r="AN737" s="232" t="s">
        <v>225</v>
      </c>
      <c r="AO737" s="232"/>
      <c r="AP737" s="232" t="s">
        <v>225</v>
      </c>
      <c r="AQ737" s="232"/>
      <c r="AR737" s="232" t="s">
        <v>225</v>
      </c>
      <c r="AS737" s="232"/>
      <c r="AT737" s="232" t="s">
        <v>225</v>
      </c>
      <c r="AU737" s="232"/>
      <c r="AV737" s="232"/>
      <c r="AW737" s="248" t="s">
        <v>1036</v>
      </c>
    </row>
    <row r="738" spans="1:49" s="9" customFormat="1" x14ac:dyDescent="0.25">
      <c r="A738" s="233" t="s">
        <v>1158</v>
      </c>
      <c r="B738" s="9">
        <v>7</v>
      </c>
      <c r="C738" s="9">
        <v>24</v>
      </c>
      <c r="D738" s="9">
        <v>19</v>
      </c>
      <c r="E738" s="9">
        <f t="shared" si="71"/>
        <v>1</v>
      </c>
      <c r="F738" s="9">
        <f t="shared" si="74"/>
        <v>16</v>
      </c>
      <c r="G738" s="263"/>
      <c r="H738" s="246"/>
      <c r="I738" s="246"/>
      <c r="J738" s="246"/>
      <c r="K738" s="246"/>
      <c r="L738" s="246"/>
      <c r="M738" s="246"/>
      <c r="N738" s="232" t="s">
        <v>225</v>
      </c>
      <c r="O738" s="232"/>
      <c r="P738" s="232" t="s">
        <v>225</v>
      </c>
      <c r="Q738" s="232"/>
      <c r="R738" s="232" t="s">
        <v>225</v>
      </c>
      <c r="S738" s="232"/>
      <c r="T738" s="232" t="s">
        <v>225</v>
      </c>
      <c r="U738" s="232"/>
      <c r="V738" s="232" t="s">
        <v>225</v>
      </c>
      <c r="W738" s="232"/>
      <c r="X738" s="232" t="s">
        <v>225</v>
      </c>
      <c r="Y738" s="232"/>
      <c r="Z738" s="232" t="s">
        <v>225</v>
      </c>
      <c r="AA738" s="232"/>
      <c r="AB738" s="232" t="s">
        <v>225</v>
      </c>
      <c r="AC738" s="232"/>
      <c r="AD738" s="232" t="s">
        <v>225</v>
      </c>
      <c r="AE738" s="232"/>
      <c r="AF738" s="232" t="s">
        <v>225</v>
      </c>
      <c r="AG738" s="232"/>
      <c r="AH738" s="232" t="s">
        <v>225</v>
      </c>
      <c r="AI738" s="232"/>
      <c r="AJ738" s="232" t="s">
        <v>225</v>
      </c>
      <c r="AK738" s="232"/>
      <c r="AL738" s="232"/>
      <c r="AM738" s="232"/>
      <c r="AN738" s="232" t="s">
        <v>225</v>
      </c>
      <c r="AO738" s="232"/>
      <c r="AP738" s="232" t="s">
        <v>225</v>
      </c>
      <c r="AQ738" s="232"/>
      <c r="AR738" s="232" t="s">
        <v>225</v>
      </c>
      <c r="AS738" s="232"/>
      <c r="AT738" s="232" t="s">
        <v>225</v>
      </c>
      <c r="AU738" s="232"/>
      <c r="AV738" s="232"/>
      <c r="AW738" s="248" t="s">
        <v>1036</v>
      </c>
    </row>
    <row r="739" spans="1:49" s="9" customFormat="1" x14ac:dyDescent="0.25">
      <c r="A739" s="233" t="s">
        <v>1159</v>
      </c>
      <c r="B739" s="9">
        <v>7</v>
      </c>
      <c r="C739" s="9">
        <v>24</v>
      </c>
      <c r="D739" s="9">
        <v>20</v>
      </c>
      <c r="E739" s="9">
        <f t="shared" si="71"/>
        <v>1</v>
      </c>
      <c r="F739" s="9">
        <f t="shared" si="74"/>
        <v>16</v>
      </c>
      <c r="G739" s="263"/>
      <c r="H739" s="246"/>
      <c r="I739" s="246"/>
      <c r="J739" s="246"/>
      <c r="K739" s="246"/>
      <c r="L739" s="246"/>
      <c r="M739" s="246"/>
      <c r="N739" s="232" t="s">
        <v>225</v>
      </c>
      <c r="O739" s="232"/>
      <c r="P739" s="232" t="s">
        <v>225</v>
      </c>
      <c r="Q739" s="232"/>
      <c r="R739" s="232" t="s">
        <v>225</v>
      </c>
      <c r="S739" s="232"/>
      <c r="T739" s="232" t="s">
        <v>225</v>
      </c>
      <c r="U739" s="232"/>
      <c r="V739" s="232" t="s">
        <v>225</v>
      </c>
      <c r="W739" s="232"/>
      <c r="X739" s="232" t="s">
        <v>225</v>
      </c>
      <c r="Y739" s="232"/>
      <c r="Z739" s="232" t="s">
        <v>225</v>
      </c>
      <c r="AA739" s="232"/>
      <c r="AB739" s="232" t="s">
        <v>225</v>
      </c>
      <c r="AC739" s="232"/>
      <c r="AD739" s="232" t="s">
        <v>225</v>
      </c>
      <c r="AE739" s="232"/>
      <c r="AF739" s="232" t="s">
        <v>225</v>
      </c>
      <c r="AG739" s="232"/>
      <c r="AH739" s="232" t="s">
        <v>225</v>
      </c>
      <c r="AI739" s="232"/>
      <c r="AJ739" s="232" t="s">
        <v>225</v>
      </c>
      <c r="AK739" s="232"/>
      <c r="AL739" s="232" t="s">
        <v>225</v>
      </c>
      <c r="AM739" s="232"/>
      <c r="AN739" s="232"/>
      <c r="AO739" s="232"/>
      <c r="AP739" s="232" t="s">
        <v>225</v>
      </c>
      <c r="AQ739" s="232"/>
      <c r="AR739" s="232" t="s">
        <v>225</v>
      </c>
      <c r="AS739" s="232"/>
      <c r="AT739" s="232" t="s">
        <v>225</v>
      </c>
      <c r="AU739" s="232"/>
      <c r="AV739" s="232"/>
      <c r="AW739" s="248" t="s">
        <v>1036</v>
      </c>
    </row>
    <row r="740" spans="1:49" s="9" customFormat="1" x14ac:dyDescent="0.25">
      <c r="A740" s="233" t="s">
        <v>1160</v>
      </c>
      <c r="B740" s="9">
        <v>7</v>
      </c>
      <c r="C740" s="9">
        <v>24</v>
      </c>
      <c r="D740" s="9">
        <v>21</v>
      </c>
      <c r="E740" s="9">
        <f t="shared" si="71"/>
        <v>1</v>
      </c>
      <c r="F740" s="9">
        <f t="shared" si="74"/>
        <v>16</v>
      </c>
      <c r="G740" s="263"/>
      <c r="H740" s="246"/>
      <c r="I740" s="246"/>
      <c r="J740" s="246"/>
      <c r="K740" s="246"/>
      <c r="L740" s="246"/>
      <c r="M740" s="246"/>
      <c r="N740" s="232" t="s">
        <v>225</v>
      </c>
      <c r="O740" s="232"/>
      <c r="P740" s="232" t="s">
        <v>225</v>
      </c>
      <c r="Q740" s="232"/>
      <c r="R740" s="232" t="s">
        <v>225</v>
      </c>
      <c r="S740" s="232"/>
      <c r="T740" s="232" t="s">
        <v>225</v>
      </c>
      <c r="U740" s="232"/>
      <c r="V740" s="232" t="s">
        <v>225</v>
      </c>
      <c r="W740" s="232"/>
      <c r="X740" s="232" t="s">
        <v>225</v>
      </c>
      <c r="Y740" s="232"/>
      <c r="Z740" s="232" t="s">
        <v>225</v>
      </c>
      <c r="AA740" s="232"/>
      <c r="AB740" s="232" t="s">
        <v>225</v>
      </c>
      <c r="AC740" s="232"/>
      <c r="AD740" s="232" t="s">
        <v>225</v>
      </c>
      <c r="AE740" s="232"/>
      <c r="AF740" s="232" t="s">
        <v>225</v>
      </c>
      <c r="AG740" s="232"/>
      <c r="AH740" s="232" t="s">
        <v>225</v>
      </c>
      <c r="AI740" s="232"/>
      <c r="AJ740" s="232" t="s">
        <v>225</v>
      </c>
      <c r="AK740" s="232"/>
      <c r="AL740" s="232" t="s">
        <v>225</v>
      </c>
      <c r="AM740" s="232"/>
      <c r="AN740" s="232" t="s">
        <v>225</v>
      </c>
      <c r="AO740" s="232"/>
      <c r="AP740" s="232"/>
      <c r="AQ740" s="232"/>
      <c r="AR740" s="232" t="s">
        <v>225</v>
      </c>
      <c r="AS740" s="232"/>
      <c r="AT740" s="232" t="s">
        <v>225</v>
      </c>
      <c r="AU740" s="232"/>
      <c r="AV740" s="232"/>
      <c r="AW740" s="248" t="s">
        <v>1036</v>
      </c>
    </row>
    <row r="741" spans="1:49" s="9" customFormat="1" x14ac:dyDescent="0.25">
      <c r="A741" s="233" t="s">
        <v>1161</v>
      </c>
      <c r="B741" s="9">
        <v>7</v>
      </c>
      <c r="C741" s="9">
        <v>24</v>
      </c>
      <c r="D741" s="9">
        <v>22</v>
      </c>
      <c r="E741" s="9">
        <f t="shared" si="71"/>
        <v>1</v>
      </c>
      <c r="F741" s="9">
        <f t="shared" si="74"/>
        <v>16</v>
      </c>
      <c r="G741" s="263"/>
      <c r="H741" s="246"/>
      <c r="I741" s="246"/>
      <c r="J741" s="246"/>
      <c r="K741" s="246"/>
      <c r="L741" s="246"/>
      <c r="M741" s="246"/>
      <c r="N741" s="232" t="s">
        <v>225</v>
      </c>
      <c r="O741" s="232"/>
      <c r="P741" s="232" t="s">
        <v>225</v>
      </c>
      <c r="Q741" s="232"/>
      <c r="R741" s="232" t="s">
        <v>225</v>
      </c>
      <c r="S741" s="232"/>
      <c r="T741" s="232" t="s">
        <v>225</v>
      </c>
      <c r="U741" s="232"/>
      <c r="V741" s="232" t="s">
        <v>225</v>
      </c>
      <c r="W741" s="232"/>
      <c r="X741" s="232" t="s">
        <v>225</v>
      </c>
      <c r="Y741" s="232"/>
      <c r="Z741" s="232" t="s">
        <v>225</v>
      </c>
      <c r="AA741" s="232"/>
      <c r="AB741" s="232" t="s">
        <v>225</v>
      </c>
      <c r="AC741" s="232"/>
      <c r="AD741" s="232" t="s">
        <v>225</v>
      </c>
      <c r="AE741" s="232"/>
      <c r="AF741" s="232" t="s">
        <v>225</v>
      </c>
      <c r="AG741" s="232"/>
      <c r="AH741" s="232" t="s">
        <v>225</v>
      </c>
      <c r="AI741" s="232"/>
      <c r="AJ741" s="232" t="s">
        <v>225</v>
      </c>
      <c r="AK741" s="232"/>
      <c r="AL741" s="232" t="s">
        <v>225</v>
      </c>
      <c r="AM741" s="232"/>
      <c r="AN741" s="232" t="s">
        <v>225</v>
      </c>
      <c r="AO741" s="232"/>
      <c r="AP741" s="232" t="s">
        <v>225</v>
      </c>
      <c r="AQ741" s="232"/>
      <c r="AR741" s="232"/>
      <c r="AS741" s="232"/>
      <c r="AT741" s="232" t="s">
        <v>225</v>
      </c>
      <c r="AU741" s="232"/>
      <c r="AV741" s="232"/>
      <c r="AW741" s="248" t="s">
        <v>1036</v>
      </c>
    </row>
    <row r="742" spans="1:49" s="9" customFormat="1" x14ac:dyDescent="0.25">
      <c r="A742" s="233" t="s">
        <v>1162</v>
      </c>
      <c r="B742" s="9">
        <v>7</v>
      </c>
      <c r="C742" s="9">
        <v>24</v>
      </c>
      <c r="D742" s="9">
        <v>23</v>
      </c>
      <c r="E742" s="9">
        <f t="shared" si="71"/>
        <v>1</v>
      </c>
      <c r="F742" s="9">
        <f t="shared" si="74"/>
        <v>16</v>
      </c>
      <c r="G742" s="263"/>
      <c r="H742" s="246"/>
      <c r="I742" s="246"/>
      <c r="J742" s="246"/>
      <c r="K742" s="246"/>
      <c r="L742" s="246"/>
      <c r="M742" s="246"/>
      <c r="N742" s="232" t="s">
        <v>225</v>
      </c>
      <c r="O742" s="232"/>
      <c r="P742" s="232" t="s">
        <v>225</v>
      </c>
      <c r="Q742" s="232"/>
      <c r="R742" s="232" t="s">
        <v>225</v>
      </c>
      <c r="S742" s="232"/>
      <c r="T742" s="232" t="s">
        <v>225</v>
      </c>
      <c r="U742" s="232"/>
      <c r="V742" s="232" t="s">
        <v>225</v>
      </c>
      <c r="W742" s="232"/>
      <c r="X742" s="232" t="s">
        <v>225</v>
      </c>
      <c r="Y742" s="232"/>
      <c r="Z742" s="232" t="s">
        <v>225</v>
      </c>
      <c r="AA742" s="232"/>
      <c r="AB742" s="232" t="s">
        <v>225</v>
      </c>
      <c r="AC742" s="232"/>
      <c r="AD742" s="232" t="s">
        <v>225</v>
      </c>
      <c r="AE742" s="232"/>
      <c r="AF742" s="232" t="s">
        <v>225</v>
      </c>
      <c r="AG742" s="232"/>
      <c r="AH742" s="232" t="s">
        <v>225</v>
      </c>
      <c r="AI742" s="232"/>
      <c r="AJ742" s="232" t="s">
        <v>225</v>
      </c>
      <c r="AK742" s="232"/>
      <c r="AL742" s="232" t="s">
        <v>225</v>
      </c>
      <c r="AM742" s="232"/>
      <c r="AN742" s="232" t="s">
        <v>225</v>
      </c>
      <c r="AO742" s="232"/>
      <c r="AP742" s="232" t="s">
        <v>225</v>
      </c>
      <c r="AQ742" s="232"/>
      <c r="AR742" s="232" t="s">
        <v>225</v>
      </c>
      <c r="AS742" s="232"/>
      <c r="AT742" s="232"/>
      <c r="AU742" s="232"/>
      <c r="AV742" s="232"/>
      <c r="AW742" s="248" t="s">
        <v>1036</v>
      </c>
    </row>
    <row r="743" spans="1:49" s="9" customFormat="1" x14ac:dyDescent="0.25">
      <c r="A743" s="247"/>
      <c r="B743" s="5"/>
      <c r="C743" s="5"/>
      <c r="D743" s="5"/>
      <c r="F743" s="5"/>
      <c r="G743" s="263"/>
      <c r="H743" s="248" t="s">
        <v>1035</v>
      </c>
      <c r="I743" s="248"/>
      <c r="J743" s="248" t="s">
        <v>1035</v>
      </c>
      <c r="K743" s="248"/>
      <c r="L743" s="248" t="s">
        <v>1035</v>
      </c>
      <c r="M743" s="248"/>
      <c r="N743" s="248" t="s">
        <v>1035</v>
      </c>
      <c r="O743" s="248"/>
      <c r="P743" s="248" t="s">
        <v>1035</v>
      </c>
      <c r="Q743" s="248"/>
      <c r="R743" s="248" t="s">
        <v>1035</v>
      </c>
      <c r="S743" s="248"/>
      <c r="T743" s="248" t="s">
        <v>1035</v>
      </c>
      <c r="U743" s="248"/>
      <c r="V743" s="248" t="s">
        <v>1035</v>
      </c>
      <c r="W743" s="248"/>
      <c r="X743" s="248" t="s">
        <v>1035</v>
      </c>
      <c r="Y743" s="248"/>
      <c r="Z743" s="248" t="s">
        <v>1035</v>
      </c>
      <c r="AA743" s="248"/>
      <c r="AB743" s="248" t="s">
        <v>1035</v>
      </c>
      <c r="AC743" s="248"/>
      <c r="AD743" s="248" t="s">
        <v>1035</v>
      </c>
      <c r="AE743" s="248"/>
      <c r="AF743" s="248" t="s">
        <v>1035</v>
      </c>
      <c r="AG743" s="248"/>
      <c r="AH743" s="248" t="s">
        <v>1035</v>
      </c>
      <c r="AI743" s="248"/>
      <c r="AJ743" s="248" t="s">
        <v>1035</v>
      </c>
      <c r="AK743" s="248"/>
      <c r="AL743" s="248" t="s">
        <v>1035</v>
      </c>
      <c r="AM743" s="248"/>
      <c r="AN743" s="248" t="s">
        <v>1035</v>
      </c>
      <c r="AO743" s="248"/>
      <c r="AP743" s="248" t="s">
        <v>1035</v>
      </c>
      <c r="AQ743" s="248"/>
      <c r="AR743" s="248" t="s">
        <v>1035</v>
      </c>
      <c r="AS743" s="248"/>
      <c r="AT743" s="248" t="s">
        <v>1035</v>
      </c>
      <c r="AU743" s="248"/>
      <c r="AV743" s="248" t="s">
        <v>1035</v>
      </c>
      <c r="AW743" s="248" t="s">
        <v>1036</v>
      </c>
    </row>
    <row r="744" spans="1:49" x14ac:dyDescent="0.25">
      <c r="A744" s="233" t="s">
        <v>401</v>
      </c>
      <c r="B744">
        <v>8</v>
      </c>
      <c r="C744">
        <v>9</v>
      </c>
      <c r="E744" s="9">
        <f t="shared" si="71"/>
        <v>0</v>
      </c>
      <c r="F744" s="9">
        <f t="shared" ref="F744:F1167" si="75">C744-B744-E744</f>
        <v>1</v>
      </c>
      <c r="H744" s="246"/>
      <c r="I744" s="246"/>
      <c r="J744" s="246"/>
      <c r="K744" s="246"/>
      <c r="L744" s="246"/>
      <c r="M744" s="246"/>
      <c r="N744" s="246"/>
      <c r="O744" s="246"/>
      <c r="P744" s="232" t="s">
        <v>225</v>
      </c>
      <c r="AW744" s="248" t="s">
        <v>1036</v>
      </c>
    </row>
    <row r="745" spans="1:49" x14ac:dyDescent="0.25">
      <c r="A745" s="233" t="s">
        <v>402</v>
      </c>
      <c r="B745">
        <v>8</v>
      </c>
      <c r="C745">
        <v>10</v>
      </c>
      <c r="E745" s="9">
        <f t="shared" si="71"/>
        <v>0</v>
      </c>
      <c r="F745" s="9">
        <f t="shared" si="75"/>
        <v>2</v>
      </c>
      <c r="H745" s="246"/>
      <c r="I745" s="246"/>
      <c r="J745" s="246"/>
      <c r="K745" s="246"/>
      <c r="L745" s="246"/>
      <c r="M745" s="246"/>
      <c r="N745" s="246"/>
      <c r="O745" s="246"/>
      <c r="P745" s="232" t="s">
        <v>225</v>
      </c>
      <c r="R745" s="232" t="s">
        <v>225</v>
      </c>
      <c r="AW745" s="248" t="s">
        <v>1036</v>
      </c>
    </row>
    <row r="746" spans="1:49" x14ac:dyDescent="0.25">
      <c r="A746" s="233" t="s">
        <v>403</v>
      </c>
      <c r="B746">
        <v>8</v>
      </c>
      <c r="C746">
        <v>11</v>
      </c>
      <c r="E746" s="9">
        <f t="shared" si="71"/>
        <v>0</v>
      </c>
      <c r="F746" s="9">
        <f t="shared" si="75"/>
        <v>3</v>
      </c>
      <c r="H746" s="246"/>
      <c r="I746" s="246"/>
      <c r="J746" s="246"/>
      <c r="K746" s="246"/>
      <c r="L746" s="246"/>
      <c r="M746" s="246"/>
      <c r="N746" s="246"/>
      <c r="O746" s="246"/>
      <c r="P746" s="232" t="s">
        <v>225</v>
      </c>
      <c r="R746" s="232" t="s">
        <v>225</v>
      </c>
      <c r="T746" s="232" t="s">
        <v>225</v>
      </c>
      <c r="AW746" s="248" t="s">
        <v>1036</v>
      </c>
    </row>
    <row r="747" spans="1:49" x14ac:dyDescent="0.25">
      <c r="A747" s="233" t="s">
        <v>404</v>
      </c>
      <c r="B747" s="9">
        <v>8</v>
      </c>
      <c r="C747" s="9">
        <v>12</v>
      </c>
      <c r="E747" s="9">
        <f t="shared" si="71"/>
        <v>0</v>
      </c>
      <c r="F747" s="9">
        <f t="shared" si="75"/>
        <v>4</v>
      </c>
      <c r="H747" s="246"/>
      <c r="I747" s="246"/>
      <c r="J747" s="246"/>
      <c r="K747" s="246"/>
      <c r="L747" s="246"/>
      <c r="M747" s="246"/>
      <c r="N747" s="246"/>
      <c r="O747" s="246"/>
      <c r="P747" s="232" t="s">
        <v>225</v>
      </c>
      <c r="R747" s="232" t="s">
        <v>225</v>
      </c>
      <c r="T747" s="232" t="s">
        <v>225</v>
      </c>
      <c r="V747" s="232" t="s">
        <v>225</v>
      </c>
      <c r="AW747" s="248" t="s">
        <v>1036</v>
      </c>
    </row>
    <row r="748" spans="1:49" x14ac:dyDescent="0.25">
      <c r="A748" s="233" t="s">
        <v>405</v>
      </c>
      <c r="B748" s="9">
        <v>8</v>
      </c>
      <c r="C748" s="9">
        <v>13</v>
      </c>
      <c r="E748" s="9">
        <f t="shared" si="71"/>
        <v>0</v>
      </c>
      <c r="F748" s="9">
        <f t="shared" si="75"/>
        <v>5</v>
      </c>
      <c r="H748" s="246"/>
      <c r="I748" s="246"/>
      <c r="J748" s="246"/>
      <c r="K748" s="246"/>
      <c r="L748" s="246"/>
      <c r="M748" s="246"/>
      <c r="N748" s="246"/>
      <c r="O748" s="246"/>
      <c r="P748" s="232" t="s">
        <v>225</v>
      </c>
      <c r="R748" s="232" t="s">
        <v>225</v>
      </c>
      <c r="T748" s="232" t="s">
        <v>225</v>
      </c>
      <c r="V748" s="232" t="s">
        <v>225</v>
      </c>
      <c r="X748" s="232" t="s">
        <v>225</v>
      </c>
      <c r="AW748" s="248" t="s">
        <v>1036</v>
      </c>
    </row>
    <row r="749" spans="1:49" x14ac:dyDescent="0.25">
      <c r="A749" s="233" t="s">
        <v>406</v>
      </c>
      <c r="B749" s="9">
        <v>8</v>
      </c>
      <c r="C749" s="9">
        <v>14</v>
      </c>
      <c r="E749" s="9">
        <f t="shared" si="71"/>
        <v>0.25</v>
      </c>
      <c r="F749" s="9">
        <f t="shared" si="75"/>
        <v>5.75</v>
      </c>
      <c r="H749" s="246"/>
      <c r="I749" s="246"/>
      <c r="J749" s="246"/>
      <c r="K749" s="246"/>
      <c r="L749" s="246"/>
      <c r="M749" s="246"/>
      <c r="N749" s="246"/>
      <c r="O749" s="246"/>
      <c r="P749" s="232" t="s">
        <v>225</v>
      </c>
      <c r="R749" s="232" t="s">
        <v>225</v>
      </c>
      <c r="T749" s="232" t="s">
        <v>225</v>
      </c>
      <c r="V749" s="232" t="s">
        <v>225</v>
      </c>
      <c r="X749" s="232" t="s">
        <v>225</v>
      </c>
      <c r="Z749" s="232" t="s">
        <v>225</v>
      </c>
      <c r="AW749" s="248" t="s">
        <v>1036</v>
      </c>
    </row>
    <row r="750" spans="1:49" s="9" customFormat="1" x14ac:dyDescent="0.25">
      <c r="A750" s="233" t="s">
        <v>1163</v>
      </c>
      <c r="B750" s="9">
        <v>8</v>
      </c>
      <c r="C750" s="9">
        <v>14</v>
      </c>
      <c r="D750" s="9">
        <v>9</v>
      </c>
      <c r="E750" s="9">
        <f t="shared" si="71"/>
        <v>0.25</v>
      </c>
      <c r="F750" s="9">
        <f t="shared" si="75"/>
        <v>5.75</v>
      </c>
      <c r="G750" s="263"/>
      <c r="H750" s="246"/>
      <c r="I750" s="246"/>
      <c r="J750" s="246"/>
      <c r="K750" s="246"/>
      <c r="L750" s="246"/>
      <c r="M750" s="246"/>
      <c r="N750" s="246"/>
      <c r="O750" s="246"/>
      <c r="P750" s="232" t="s">
        <v>225</v>
      </c>
      <c r="Q750" s="232"/>
      <c r="R750" s="232"/>
      <c r="S750" s="232"/>
      <c r="T750" s="232" t="s">
        <v>225</v>
      </c>
      <c r="U750" s="232"/>
      <c r="V750" s="232" t="s">
        <v>225</v>
      </c>
      <c r="W750" s="232"/>
      <c r="X750" s="232" t="s">
        <v>225</v>
      </c>
      <c r="Y750" s="232"/>
      <c r="Z750" s="232" t="s">
        <v>225</v>
      </c>
      <c r="AA750" s="232"/>
      <c r="AB750" s="232"/>
      <c r="AC750" s="232"/>
      <c r="AD750" s="232"/>
      <c r="AE750" s="232"/>
      <c r="AF750" s="232"/>
      <c r="AG750" s="232"/>
      <c r="AH750" s="232"/>
      <c r="AI750" s="232"/>
      <c r="AJ750" s="232"/>
      <c r="AK750" s="232"/>
      <c r="AL750" s="232"/>
      <c r="AM750" s="232"/>
      <c r="AN750" s="232"/>
      <c r="AO750" s="232"/>
      <c r="AP750" s="232"/>
      <c r="AQ750" s="232"/>
      <c r="AR750" s="232"/>
      <c r="AS750" s="232"/>
      <c r="AT750" s="232"/>
      <c r="AU750" s="232"/>
      <c r="AV750" s="232"/>
      <c r="AW750" s="248" t="s">
        <v>1036</v>
      </c>
    </row>
    <row r="751" spans="1:49" s="9" customFormat="1" x14ac:dyDescent="0.25">
      <c r="A751" s="233" t="s">
        <v>1164</v>
      </c>
      <c r="B751" s="9">
        <v>8</v>
      </c>
      <c r="C751" s="9">
        <v>14</v>
      </c>
      <c r="D751" s="9">
        <v>10</v>
      </c>
      <c r="E751" s="9">
        <f t="shared" si="71"/>
        <v>0.25</v>
      </c>
      <c r="F751" s="9">
        <f t="shared" si="75"/>
        <v>5.75</v>
      </c>
      <c r="G751" s="263"/>
      <c r="H751" s="246"/>
      <c r="I751" s="246"/>
      <c r="J751" s="246"/>
      <c r="K751" s="246"/>
      <c r="L751" s="246"/>
      <c r="M751" s="246"/>
      <c r="N751" s="246"/>
      <c r="O751" s="246"/>
      <c r="P751" s="232" t="s">
        <v>225</v>
      </c>
      <c r="Q751" s="232"/>
      <c r="R751" s="232" t="s">
        <v>225</v>
      </c>
      <c r="S751" s="232"/>
      <c r="T751" s="232"/>
      <c r="U751" s="232"/>
      <c r="V751" s="232" t="s">
        <v>225</v>
      </c>
      <c r="W751" s="232"/>
      <c r="X751" s="232" t="s">
        <v>225</v>
      </c>
      <c r="Y751" s="232"/>
      <c r="Z751" s="232" t="s">
        <v>225</v>
      </c>
      <c r="AA751" s="232"/>
      <c r="AB751" s="232"/>
      <c r="AC751" s="232"/>
      <c r="AD751" s="232"/>
      <c r="AE751" s="232"/>
      <c r="AF751" s="232"/>
      <c r="AG751" s="232"/>
      <c r="AH751" s="232"/>
      <c r="AI751" s="232"/>
      <c r="AJ751" s="232"/>
      <c r="AK751" s="232"/>
      <c r="AL751" s="232"/>
      <c r="AM751" s="232"/>
      <c r="AN751" s="232"/>
      <c r="AO751" s="232"/>
      <c r="AP751" s="232"/>
      <c r="AQ751" s="232"/>
      <c r="AR751" s="232"/>
      <c r="AS751" s="232"/>
      <c r="AT751" s="232"/>
      <c r="AU751" s="232"/>
      <c r="AV751" s="232"/>
      <c r="AW751" s="248" t="s">
        <v>1036</v>
      </c>
    </row>
    <row r="752" spans="1:49" s="9" customFormat="1" x14ac:dyDescent="0.25">
      <c r="A752" s="233" t="s">
        <v>1165</v>
      </c>
      <c r="B752" s="9">
        <v>8</v>
      </c>
      <c r="C752" s="9">
        <v>14</v>
      </c>
      <c r="D752" s="9">
        <v>11</v>
      </c>
      <c r="E752" s="9">
        <f t="shared" si="71"/>
        <v>0.25</v>
      </c>
      <c r="F752" s="9">
        <f t="shared" ref="F752:F754" si="76">C752-B752-E752</f>
        <v>5.75</v>
      </c>
      <c r="G752" s="263"/>
      <c r="H752" s="246"/>
      <c r="I752" s="246"/>
      <c r="J752" s="246"/>
      <c r="K752" s="246"/>
      <c r="L752" s="246"/>
      <c r="M752" s="246"/>
      <c r="N752" s="246"/>
      <c r="O752" s="246"/>
      <c r="P752" s="232" t="s">
        <v>225</v>
      </c>
      <c r="Q752" s="232"/>
      <c r="R752" s="232" t="s">
        <v>225</v>
      </c>
      <c r="S752" s="232"/>
      <c r="T752" s="232" t="s">
        <v>225</v>
      </c>
      <c r="U752" s="232"/>
      <c r="V752" s="232"/>
      <c r="W752" s="232"/>
      <c r="X752" s="232" t="s">
        <v>225</v>
      </c>
      <c r="Y752" s="232"/>
      <c r="Z752" s="232" t="s">
        <v>225</v>
      </c>
      <c r="AA752" s="232"/>
      <c r="AB752" s="232"/>
      <c r="AC752" s="232"/>
      <c r="AD752" s="232"/>
      <c r="AE752" s="232"/>
      <c r="AF752" s="232"/>
      <c r="AG752" s="232"/>
      <c r="AH752" s="232"/>
      <c r="AI752" s="232"/>
      <c r="AJ752" s="232"/>
      <c r="AK752" s="232"/>
      <c r="AL752" s="232"/>
      <c r="AM752" s="232"/>
      <c r="AN752" s="232"/>
      <c r="AO752" s="232"/>
      <c r="AP752" s="232"/>
      <c r="AQ752" s="232"/>
      <c r="AR752" s="232"/>
      <c r="AS752" s="232"/>
      <c r="AT752" s="232"/>
      <c r="AU752" s="232"/>
      <c r="AV752" s="232"/>
      <c r="AW752" s="248" t="s">
        <v>1036</v>
      </c>
    </row>
    <row r="753" spans="1:49" s="9" customFormat="1" x14ac:dyDescent="0.25">
      <c r="A753" s="233" t="s">
        <v>1166</v>
      </c>
      <c r="B753" s="9">
        <v>8</v>
      </c>
      <c r="C753" s="9">
        <v>14</v>
      </c>
      <c r="D753" s="9">
        <v>12</v>
      </c>
      <c r="E753" s="9">
        <f t="shared" si="71"/>
        <v>0.25</v>
      </c>
      <c r="F753" s="9">
        <f t="shared" si="76"/>
        <v>5.75</v>
      </c>
      <c r="G753" s="263"/>
      <c r="H753" s="246"/>
      <c r="I753" s="246"/>
      <c r="J753" s="246"/>
      <c r="K753" s="246"/>
      <c r="L753" s="246"/>
      <c r="M753" s="246"/>
      <c r="N753" s="246"/>
      <c r="O753" s="246"/>
      <c r="P753" s="232" t="s">
        <v>225</v>
      </c>
      <c r="Q753" s="232"/>
      <c r="R753" s="232" t="s">
        <v>225</v>
      </c>
      <c r="S753" s="232"/>
      <c r="T753" s="232" t="s">
        <v>225</v>
      </c>
      <c r="U753" s="232"/>
      <c r="V753" s="232" t="s">
        <v>225</v>
      </c>
      <c r="W753" s="232"/>
      <c r="X753" s="232"/>
      <c r="Y753" s="232"/>
      <c r="Z753" s="232" t="s">
        <v>225</v>
      </c>
      <c r="AA753" s="232"/>
      <c r="AB753" s="232"/>
      <c r="AC753" s="232"/>
      <c r="AD753" s="232"/>
      <c r="AE753" s="232"/>
      <c r="AF753" s="232"/>
      <c r="AG753" s="232"/>
      <c r="AH753" s="232"/>
      <c r="AI753" s="232"/>
      <c r="AJ753" s="232"/>
      <c r="AK753" s="232"/>
      <c r="AL753" s="232"/>
      <c r="AM753" s="232"/>
      <c r="AN753" s="232"/>
      <c r="AO753" s="232"/>
      <c r="AP753" s="232"/>
      <c r="AQ753" s="232"/>
      <c r="AR753" s="232"/>
      <c r="AS753" s="232"/>
      <c r="AT753" s="232"/>
      <c r="AU753" s="232"/>
      <c r="AV753" s="232"/>
      <c r="AW753" s="248" t="s">
        <v>1036</v>
      </c>
    </row>
    <row r="754" spans="1:49" s="9" customFormat="1" x14ac:dyDescent="0.25">
      <c r="A754" s="233" t="s">
        <v>1167</v>
      </c>
      <c r="B754" s="9">
        <v>8</v>
      </c>
      <c r="C754" s="9">
        <v>14</v>
      </c>
      <c r="D754" s="9">
        <v>13</v>
      </c>
      <c r="E754" s="9">
        <f t="shared" si="71"/>
        <v>0.25</v>
      </c>
      <c r="F754" s="9">
        <f t="shared" si="76"/>
        <v>5.75</v>
      </c>
      <c r="G754" s="263"/>
      <c r="H754" s="246"/>
      <c r="I754" s="246"/>
      <c r="J754" s="246"/>
      <c r="K754" s="246"/>
      <c r="L754" s="246"/>
      <c r="M754" s="246"/>
      <c r="N754" s="246"/>
      <c r="O754" s="246"/>
      <c r="P754" s="232" t="s">
        <v>225</v>
      </c>
      <c r="Q754" s="232"/>
      <c r="R754" s="232" t="s">
        <v>225</v>
      </c>
      <c r="S754" s="232"/>
      <c r="T754" s="232" t="s">
        <v>225</v>
      </c>
      <c r="U754" s="232"/>
      <c r="V754" s="232" t="s">
        <v>225</v>
      </c>
      <c r="W754" s="232"/>
      <c r="X754" s="232" t="s">
        <v>225</v>
      </c>
      <c r="Y754" s="232"/>
      <c r="Z754" s="232"/>
      <c r="AA754" s="232"/>
      <c r="AB754" s="232"/>
      <c r="AC754" s="232"/>
      <c r="AD754" s="232"/>
      <c r="AE754" s="232"/>
      <c r="AF754" s="232"/>
      <c r="AG754" s="232"/>
      <c r="AH754" s="232"/>
      <c r="AI754" s="232"/>
      <c r="AJ754" s="232"/>
      <c r="AK754" s="232"/>
      <c r="AL754" s="232"/>
      <c r="AM754" s="232"/>
      <c r="AN754" s="232"/>
      <c r="AO754" s="232"/>
      <c r="AP754" s="232"/>
      <c r="AQ754" s="232"/>
      <c r="AR754" s="232"/>
      <c r="AS754" s="232"/>
      <c r="AT754" s="232"/>
      <c r="AU754" s="232"/>
      <c r="AV754" s="232"/>
      <c r="AW754" s="248" t="s">
        <v>1036</v>
      </c>
    </row>
    <row r="755" spans="1:49" x14ac:dyDescent="0.25">
      <c r="A755" s="233" t="s">
        <v>407</v>
      </c>
      <c r="B755" s="9">
        <v>8</v>
      </c>
      <c r="C755" s="9">
        <v>15</v>
      </c>
      <c r="E755" s="9">
        <f t="shared" si="71"/>
        <v>0.5</v>
      </c>
      <c r="F755" s="9">
        <f t="shared" si="75"/>
        <v>6.5</v>
      </c>
      <c r="H755" s="246"/>
      <c r="I755" s="246"/>
      <c r="J755" s="246"/>
      <c r="K755" s="246"/>
      <c r="L755" s="246"/>
      <c r="M755" s="246"/>
      <c r="N755" s="246"/>
      <c r="O755" s="246"/>
      <c r="P755" s="232" t="s">
        <v>225</v>
      </c>
      <c r="R755" s="232" t="s">
        <v>225</v>
      </c>
      <c r="T755" s="232" t="s">
        <v>225</v>
      </c>
      <c r="V755" s="232" t="s">
        <v>225</v>
      </c>
      <c r="X755" s="232" t="s">
        <v>225</v>
      </c>
      <c r="Z755" s="232" t="s">
        <v>225</v>
      </c>
      <c r="AB755" s="232" t="s">
        <v>225</v>
      </c>
      <c r="AW755" s="248" t="s">
        <v>1036</v>
      </c>
    </row>
    <row r="756" spans="1:49" s="9" customFormat="1" x14ac:dyDescent="0.25">
      <c r="A756" s="233" t="s">
        <v>1168</v>
      </c>
      <c r="B756" s="9">
        <v>8</v>
      </c>
      <c r="C756" s="9">
        <v>15</v>
      </c>
      <c r="D756" s="9">
        <v>9</v>
      </c>
      <c r="E756" s="9">
        <f t="shared" si="71"/>
        <v>0.5</v>
      </c>
      <c r="F756" s="9">
        <f t="shared" si="75"/>
        <v>6.5</v>
      </c>
      <c r="G756" s="263"/>
      <c r="H756" s="246"/>
      <c r="I756" s="246"/>
      <c r="J756" s="246"/>
      <c r="K756" s="246"/>
      <c r="L756" s="246"/>
      <c r="M756" s="246"/>
      <c r="N756" s="246"/>
      <c r="O756" s="246"/>
      <c r="P756" s="232" t="s">
        <v>225</v>
      </c>
      <c r="Q756" s="232"/>
      <c r="R756" s="232"/>
      <c r="S756" s="232"/>
      <c r="T756" s="232" t="s">
        <v>225</v>
      </c>
      <c r="U756" s="232"/>
      <c r="V756" s="232" t="s">
        <v>225</v>
      </c>
      <c r="W756" s="232"/>
      <c r="X756" s="232" t="s">
        <v>225</v>
      </c>
      <c r="Y756" s="232"/>
      <c r="Z756" s="232" t="s">
        <v>225</v>
      </c>
      <c r="AA756" s="232"/>
      <c r="AB756" s="232" t="s">
        <v>225</v>
      </c>
      <c r="AC756" s="232"/>
      <c r="AD756" s="232"/>
      <c r="AE756" s="232"/>
      <c r="AF756" s="232"/>
      <c r="AG756" s="232"/>
      <c r="AH756" s="232"/>
      <c r="AI756" s="232"/>
      <c r="AJ756" s="232"/>
      <c r="AK756" s="232"/>
      <c r="AL756" s="232"/>
      <c r="AM756" s="232"/>
      <c r="AN756" s="232"/>
      <c r="AO756" s="232"/>
      <c r="AP756" s="232"/>
      <c r="AQ756" s="232"/>
      <c r="AR756" s="232"/>
      <c r="AS756" s="232"/>
      <c r="AT756" s="232"/>
      <c r="AU756" s="232"/>
      <c r="AV756" s="232"/>
      <c r="AW756" s="248" t="s">
        <v>1036</v>
      </c>
    </row>
    <row r="757" spans="1:49" s="9" customFormat="1" x14ac:dyDescent="0.25">
      <c r="A757" s="233" t="s">
        <v>1169</v>
      </c>
      <c r="B757" s="9">
        <v>8</v>
      </c>
      <c r="C757" s="9">
        <v>15</v>
      </c>
      <c r="D757" s="9">
        <v>10</v>
      </c>
      <c r="E757" s="9">
        <f t="shared" si="71"/>
        <v>0.5</v>
      </c>
      <c r="F757" s="9">
        <f t="shared" si="75"/>
        <v>6.5</v>
      </c>
      <c r="G757" s="263"/>
      <c r="H757" s="246"/>
      <c r="I757" s="246"/>
      <c r="J757" s="246"/>
      <c r="K757" s="246"/>
      <c r="L757" s="246"/>
      <c r="M757" s="246"/>
      <c r="N757" s="246"/>
      <c r="O757" s="246"/>
      <c r="P757" s="232" t="s">
        <v>225</v>
      </c>
      <c r="Q757" s="232"/>
      <c r="R757" s="232" t="s">
        <v>225</v>
      </c>
      <c r="S757" s="232"/>
      <c r="T757" s="232"/>
      <c r="U757" s="232"/>
      <c r="V757" s="232" t="s">
        <v>225</v>
      </c>
      <c r="W757" s="232"/>
      <c r="X757" s="232" t="s">
        <v>225</v>
      </c>
      <c r="Y757" s="232"/>
      <c r="Z757" s="232" t="s">
        <v>225</v>
      </c>
      <c r="AA757" s="232"/>
      <c r="AB757" s="232" t="s">
        <v>225</v>
      </c>
      <c r="AC757" s="232"/>
      <c r="AD757" s="232"/>
      <c r="AE757" s="232"/>
      <c r="AF757" s="232"/>
      <c r="AG757" s="232"/>
      <c r="AH757" s="232"/>
      <c r="AI757" s="232"/>
      <c r="AJ757" s="232"/>
      <c r="AK757" s="232"/>
      <c r="AL757" s="232"/>
      <c r="AM757" s="232"/>
      <c r="AN757" s="232"/>
      <c r="AO757" s="232"/>
      <c r="AP757" s="232"/>
      <c r="AQ757" s="232"/>
      <c r="AR757" s="232"/>
      <c r="AS757" s="232"/>
      <c r="AT757" s="232"/>
      <c r="AU757" s="232"/>
      <c r="AV757" s="232"/>
      <c r="AW757" s="248" t="s">
        <v>1036</v>
      </c>
    </row>
    <row r="758" spans="1:49" s="9" customFormat="1" x14ac:dyDescent="0.25">
      <c r="A758" s="233" t="s">
        <v>1170</v>
      </c>
      <c r="B758" s="9">
        <v>8</v>
      </c>
      <c r="C758" s="9">
        <v>15</v>
      </c>
      <c r="D758" s="9">
        <v>11</v>
      </c>
      <c r="E758" s="9">
        <f t="shared" si="71"/>
        <v>0.5</v>
      </c>
      <c r="F758" s="9">
        <f t="shared" ref="F758:F761" si="77">C758-B758-E758</f>
        <v>6.5</v>
      </c>
      <c r="G758" s="263"/>
      <c r="H758" s="246"/>
      <c r="I758" s="246"/>
      <c r="J758" s="246"/>
      <c r="K758" s="246"/>
      <c r="L758" s="246"/>
      <c r="M758" s="246"/>
      <c r="N758" s="246"/>
      <c r="O758" s="246"/>
      <c r="P758" s="232" t="s">
        <v>225</v>
      </c>
      <c r="Q758" s="232"/>
      <c r="R758" s="232" t="s">
        <v>225</v>
      </c>
      <c r="S758" s="232"/>
      <c r="T758" s="232" t="s">
        <v>225</v>
      </c>
      <c r="U758" s="232"/>
      <c r="V758" s="232"/>
      <c r="W758" s="232"/>
      <c r="X758" s="232" t="s">
        <v>225</v>
      </c>
      <c r="Y758" s="232"/>
      <c r="Z758" s="232" t="s">
        <v>225</v>
      </c>
      <c r="AA758" s="232"/>
      <c r="AB758" s="232" t="s">
        <v>225</v>
      </c>
      <c r="AC758" s="232"/>
      <c r="AD758" s="232"/>
      <c r="AE758" s="232"/>
      <c r="AF758" s="232"/>
      <c r="AG758" s="232"/>
      <c r="AH758" s="232"/>
      <c r="AI758" s="232"/>
      <c r="AJ758" s="232"/>
      <c r="AK758" s="232"/>
      <c r="AL758" s="232"/>
      <c r="AM758" s="232"/>
      <c r="AN758" s="232"/>
      <c r="AO758" s="232"/>
      <c r="AP758" s="232"/>
      <c r="AQ758" s="232"/>
      <c r="AR758" s="232"/>
      <c r="AS758" s="232"/>
      <c r="AT758" s="232"/>
      <c r="AU758" s="232"/>
      <c r="AV758" s="232"/>
      <c r="AW758" s="248" t="s">
        <v>1036</v>
      </c>
    </row>
    <row r="759" spans="1:49" s="9" customFormat="1" x14ac:dyDescent="0.25">
      <c r="A759" s="233" t="s">
        <v>1171</v>
      </c>
      <c r="B759" s="9">
        <v>8</v>
      </c>
      <c r="C759" s="9">
        <v>15</v>
      </c>
      <c r="D759" s="9">
        <v>12</v>
      </c>
      <c r="E759" s="9">
        <f t="shared" si="71"/>
        <v>0.5</v>
      </c>
      <c r="F759" s="9">
        <f t="shared" si="77"/>
        <v>6.5</v>
      </c>
      <c r="G759" s="263"/>
      <c r="H759" s="246"/>
      <c r="I759" s="246"/>
      <c r="J759" s="246"/>
      <c r="K759" s="246"/>
      <c r="L759" s="246"/>
      <c r="M759" s="246"/>
      <c r="N759" s="246"/>
      <c r="O759" s="246"/>
      <c r="P759" s="232" t="s">
        <v>225</v>
      </c>
      <c r="Q759" s="232"/>
      <c r="R759" s="232" t="s">
        <v>225</v>
      </c>
      <c r="S759" s="232"/>
      <c r="T759" s="232" t="s">
        <v>225</v>
      </c>
      <c r="U759" s="232"/>
      <c r="V759" s="232" t="s">
        <v>225</v>
      </c>
      <c r="W759" s="232"/>
      <c r="X759" s="232"/>
      <c r="Y759" s="232"/>
      <c r="Z759" s="232" t="s">
        <v>225</v>
      </c>
      <c r="AA759" s="232"/>
      <c r="AB759" s="232" t="s">
        <v>225</v>
      </c>
      <c r="AC759" s="232"/>
      <c r="AD759" s="232"/>
      <c r="AE759" s="232"/>
      <c r="AF759" s="232"/>
      <c r="AG759" s="232"/>
      <c r="AH759" s="232"/>
      <c r="AI759" s="232"/>
      <c r="AJ759" s="232"/>
      <c r="AK759" s="232"/>
      <c r="AL759" s="232"/>
      <c r="AM759" s="232"/>
      <c r="AN759" s="232"/>
      <c r="AO759" s="232"/>
      <c r="AP759" s="232"/>
      <c r="AQ759" s="232"/>
      <c r="AR759" s="232"/>
      <c r="AS759" s="232"/>
      <c r="AT759" s="232"/>
      <c r="AU759" s="232"/>
      <c r="AV759" s="232"/>
      <c r="AW759" s="248" t="s">
        <v>1036</v>
      </c>
    </row>
    <row r="760" spans="1:49" s="9" customFormat="1" x14ac:dyDescent="0.25">
      <c r="A760" s="233" t="s">
        <v>1172</v>
      </c>
      <c r="B760" s="9">
        <v>8</v>
      </c>
      <c r="C760" s="9">
        <v>15</v>
      </c>
      <c r="D760" s="9">
        <v>13</v>
      </c>
      <c r="E760" s="9">
        <f t="shared" si="71"/>
        <v>0.5</v>
      </c>
      <c r="F760" s="9">
        <f t="shared" si="77"/>
        <v>6.5</v>
      </c>
      <c r="G760" s="263"/>
      <c r="H760" s="246"/>
      <c r="I760" s="246"/>
      <c r="J760" s="246"/>
      <c r="K760" s="246"/>
      <c r="L760" s="246"/>
      <c r="M760" s="246"/>
      <c r="N760" s="246"/>
      <c r="O760" s="246"/>
      <c r="P760" s="232" t="s">
        <v>225</v>
      </c>
      <c r="Q760" s="232"/>
      <c r="R760" s="232" t="s">
        <v>225</v>
      </c>
      <c r="S760" s="232"/>
      <c r="T760" s="232" t="s">
        <v>225</v>
      </c>
      <c r="U760" s="232"/>
      <c r="V760" s="232" t="s">
        <v>225</v>
      </c>
      <c r="W760" s="232"/>
      <c r="X760" s="232" t="s">
        <v>225</v>
      </c>
      <c r="Y760" s="232"/>
      <c r="Z760" s="232"/>
      <c r="AA760" s="232"/>
      <c r="AB760" s="232" t="s">
        <v>225</v>
      </c>
      <c r="AC760" s="232"/>
      <c r="AD760" s="232"/>
      <c r="AE760" s="232"/>
      <c r="AF760" s="232"/>
      <c r="AG760" s="232"/>
      <c r="AH760" s="232"/>
      <c r="AI760" s="232"/>
      <c r="AJ760" s="232"/>
      <c r="AK760" s="232"/>
      <c r="AL760" s="232"/>
      <c r="AM760" s="232"/>
      <c r="AN760" s="232"/>
      <c r="AO760" s="232"/>
      <c r="AP760" s="232"/>
      <c r="AQ760" s="232"/>
      <c r="AR760" s="232"/>
      <c r="AS760" s="232"/>
      <c r="AT760" s="232"/>
      <c r="AU760" s="232"/>
      <c r="AV760" s="232"/>
      <c r="AW760" s="248" t="s">
        <v>1036</v>
      </c>
    </row>
    <row r="761" spans="1:49" s="9" customFormat="1" x14ac:dyDescent="0.25">
      <c r="A761" s="233" t="s">
        <v>1173</v>
      </c>
      <c r="B761" s="9">
        <v>8</v>
      </c>
      <c r="C761" s="9">
        <v>15</v>
      </c>
      <c r="D761" s="9">
        <v>14</v>
      </c>
      <c r="E761" s="9">
        <f t="shared" ref="E761:E824" si="78">IF((C761-B761)&gt;=9,1,IF((C761-B761)&gt;=7,0.5,IF((C761-B761)&gt;=5.5,0.25,0)))</f>
        <v>0.5</v>
      </c>
      <c r="F761" s="9">
        <f t="shared" si="77"/>
        <v>6.5</v>
      </c>
      <c r="G761" s="263"/>
      <c r="H761" s="246"/>
      <c r="I761" s="246"/>
      <c r="J761" s="246"/>
      <c r="K761" s="246"/>
      <c r="L761" s="246"/>
      <c r="M761" s="246"/>
      <c r="N761" s="246"/>
      <c r="O761" s="246"/>
      <c r="P761" s="232" t="s">
        <v>225</v>
      </c>
      <c r="Q761" s="232"/>
      <c r="R761" s="232" t="s">
        <v>225</v>
      </c>
      <c r="S761" s="232"/>
      <c r="T761" s="232" t="s">
        <v>225</v>
      </c>
      <c r="U761" s="232"/>
      <c r="V761" s="232" t="s">
        <v>225</v>
      </c>
      <c r="W761" s="232"/>
      <c r="X761" s="232" t="s">
        <v>225</v>
      </c>
      <c r="Y761" s="232"/>
      <c r="Z761" s="232" t="s">
        <v>225</v>
      </c>
      <c r="AA761" s="232"/>
      <c r="AB761" s="232"/>
      <c r="AC761" s="232"/>
      <c r="AD761" s="232"/>
      <c r="AE761" s="232"/>
      <c r="AF761" s="232"/>
      <c r="AG761" s="232"/>
      <c r="AH761" s="232"/>
      <c r="AI761" s="232"/>
      <c r="AJ761" s="232"/>
      <c r="AK761" s="232"/>
      <c r="AL761" s="232"/>
      <c r="AM761" s="232"/>
      <c r="AN761" s="232"/>
      <c r="AO761" s="232"/>
      <c r="AP761" s="232"/>
      <c r="AQ761" s="232"/>
      <c r="AR761" s="232"/>
      <c r="AS761" s="232"/>
      <c r="AT761" s="232"/>
      <c r="AU761" s="232"/>
      <c r="AV761" s="232"/>
      <c r="AW761" s="248" t="s">
        <v>1036</v>
      </c>
    </row>
    <row r="762" spans="1:49" x14ac:dyDescent="0.25">
      <c r="A762" s="233" t="s">
        <v>408</v>
      </c>
      <c r="B762" s="9">
        <v>8</v>
      </c>
      <c r="C762" s="9">
        <v>16</v>
      </c>
      <c r="E762" s="9">
        <f t="shared" si="78"/>
        <v>0.5</v>
      </c>
      <c r="F762" s="9">
        <f t="shared" si="75"/>
        <v>7.5</v>
      </c>
      <c r="H762" s="246"/>
      <c r="I762" s="246"/>
      <c r="J762" s="246"/>
      <c r="K762" s="246"/>
      <c r="L762" s="246"/>
      <c r="M762" s="246"/>
      <c r="N762" s="246"/>
      <c r="O762" s="246"/>
      <c r="P762" s="232" t="s">
        <v>225</v>
      </c>
      <c r="R762" s="232" t="s">
        <v>225</v>
      </c>
      <c r="T762" s="232" t="s">
        <v>225</v>
      </c>
      <c r="V762" s="232" t="s">
        <v>225</v>
      </c>
      <c r="X762" s="232" t="s">
        <v>225</v>
      </c>
      <c r="Z762" s="232" t="s">
        <v>225</v>
      </c>
      <c r="AB762" s="232" t="s">
        <v>225</v>
      </c>
      <c r="AD762" s="232" t="s">
        <v>225</v>
      </c>
      <c r="AW762" s="248" t="s">
        <v>1036</v>
      </c>
    </row>
    <row r="763" spans="1:49" s="9" customFormat="1" x14ac:dyDescent="0.25">
      <c r="A763" s="233" t="s">
        <v>1174</v>
      </c>
      <c r="B763" s="9">
        <v>8</v>
      </c>
      <c r="C763" s="9">
        <v>16</v>
      </c>
      <c r="D763" s="9">
        <v>9</v>
      </c>
      <c r="E763" s="9">
        <f t="shared" si="78"/>
        <v>0.5</v>
      </c>
      <c r="F763" s="9">
        <f t="shared" si="75"/>
        <v>7.5</v>
      </c>
      <c r="G763" s="263"/>
      <c r="H763" s="246"/>
      <c r="I763" s="246"/>
      <c r="J763" s="246"/>
      <c r="K763" s="246"/>
      <c r="L763" s="246"/>
      <c r="M763" s="246"/>
      <c r="N763" s="246"/>
      <c r="O763" s="246"/>
      <c r="P763" s="232" t="s">
        <v>225</v>
      </c>
      <c r="Q763" s="232"/>
      <c r="R763" s="232"/>
      <c r="S763" s="232"/>
      <c r="T763" s="232" t="s">
        <v>225</v>
      </c>
      <c r="U763" s="232"/>
      <c r="V763" s="232" t="s">
        <v>225</v>
      </c>
      <c r="W763" s="232"/>
      <c r="X763" s="232" t="s">
        <v>225</v>
      </c>
      <c r="Y763" s="232"/>
      <c r="Z763" s="232" t="s">
        <v>225</v>
      </c>
      <c r="AA763" s="232"/>
      <c r="AB763" s="232" t="s">
        <v>225</v>
      </c>
      <c r="AC763" s="232"/>
      <c r="AD763" s="232" t="s">
        <v>225</v>
      </c>
      <c r="AE763" s="232"/>
      <c r="AF763" s="232"/>
      <c r="AG763" s="232"/>
      <c r="AH763" s="232"/>
      <c r="AI763" s="232"/>
      <c r="AJ763" s="232"/>
      <c r="AK763" s="232"/>
      <c r="AL763" s="232"/>
      <c r="AM763" s="232"/>
      <c r="AN763" s="232"/>
      <c r="AO763" s="232"/>
      <c r="AP763" s="232"/>
      <c r="AQ763" s="232"/>
      <c r="AR763" s="232"/>
      <c r="AS763" s="232"/>
      <c r="AT763" s="232"/>
      <c r="AU763" s="232"/>
      <c r="AV763" s="232"/>
      <c r="AW763" s="248" t="s">
        <v>1036</v>
      </c>
    </row>
    <row r="764" spans="1:49" s="9" customFormat="1" x14ac:dyDescent="0.25">
      <c r="A764" s="233" t="s">
        <v>1175</v>
      </c>
      <c r="B764" s="9">
        <v>8</v>
      </c>
      <c r="C764" s="9">
        <v>16</v>
      </c>
      <c r="D764" s="9">
        <v>10</v>
      </c>
      <c r="E764" s="9">
        <f t="shared" si="78"/>
        <v>0.5</v>
      </c>
      <c r="F764" s="9">
        <f t="shared" si="75"/>
        <v>7.5</v>
      </c>
      <c r="G764" s="263"/>
      <c r="H764" s="246"/>
      <c r="I764" s="246"/>
      <c r="J764" s="246"/>
      <c r="K764" s="246"/>
      <c r="L764" s="246"/>
      <c r="M764" s="246"/>
      <c r="N764" s="246"/>
      <c r="O764" s="246"/>
      <c r="P764" s="232" t="s">
        <v>225</v>
      </c>
      <c r="Q764" s="232"/>
      <c r="R764" s="232" t="s">
        <v>225</v>
      </c>
      <c r="S764" s="232"/>
      <c r="T764" s="232"/>
      <c r="U764" s="232"/>
      <c r="V764" s="232" t="s">
        <v>225</v>
      </c>
      <c r="W764" s="232"/>
      <c r="X764" s="232" t="s">
        <v>225</v>
      </c>
      <c r="Y764" s="232"/>
      <c r="Z764" s="232" t="s">
        <v>225</v>
      </c>
      <c r="AA764" s="232"/>
      <c r="AB764" s="232" t="s">
        <v>225</v>
      </c>
      <c r="AC764" s="232"/>
      <c r="AD764" s="232" t="s">
        <v>225</v>
      </c>
      <c r="AE764" s="232"/>
      <c r="AF764" s="232"/>
      <c r="AG764" s="232"/>
      <c r="AH764" s="232"/>
      <c r="AI764" s="232"/>
      <c r="AJ764" s="232"/>
      <c r="AK764" s="232"/>
      <c r="AL764" s="232"/>
      <c r="AM764" s="232"/>
      <c r="AN764" s="232"/>
      <c r="AO764" s="232"/>
      <c r="AP764" s="232"/>
      <c r="AQ764" s="232"/>
      <c r="AR764" s="232"/>
      <c r="AS764" s="232"/>
      <c r="AT764" s="232"/>
      <c r="AU764" s="232"/>
      <c r="AV764" s="232"/>
      <c r="AW764" s="248" t="s">
        <v>1036</v>
      </c>
    </row>
    <row r="765" spans="1:49" s="9" customFormat="1" x14ac:dyDescent="0.25">
      <c r="A765" s="233" t="s">
        <v>1176</v>
      </c>
      <c r="B765" s="9">
        <v>8</v>
      </c>
      <c r="C765" s="9">
        <v>16</v>
      </c>
      <c r="D765" s="9">
        <v>11</v>
      </c>
      <c r="E765" s="9">
        <f t="shared" si="78"/>
        <v>0.5</v>
      </c>
      <c r="F765" s="9">
        <f t="shared" ref="F765:F769" si="79">C765-B765-E765</f>
        <v>7.5</v>
      </c>
      <c r="G765" s="263"/>
      <c r="H765" s="246"/>
      <c r="I765" s="246"/>
      <c r="J765" s="246"/>
      <c r="K765" s="246"/>
      <c r="L765" s="246"/>
      <c r="M765" s="246"/>
      <c r="N765" s="246"/>
      <c r="O765" s="246"/>
      <c r="P765" s="232" t="s">
        <v>225</v>
      </c>
      <c r="Q765" s="232"/>
      <c r="R765" s="232" t="s">
        <v>225</v>
      </c>
      <c r="S765" s="232"/>
      <c r="T765" s="232" t="s">
        <v>225</v>
      </c>
      <c r="U765" s="232"/>
      <c r="V765" s="232"/>
      <c r="W765" s="232"/>
      <c r="X765" s="232" t="s">
        <v>225</v>
      </c>
      <c r="Y765" s="232"/>
      <c r="Z765" s="232" t="s">
        <v>225</v>
      </c>
      <c r="AA765" s="232"/>
      <c r="AB765" s="232" t="s">
        <v>225</v>
      </c>
      <c r="AC765" s="232"/>
      <c r="AD765" s="232" t="s">
        <v>225</v>
      </c>
      <c r="AE765" s="232"/>
      <c r="AF765" s="232"/>
      <c r="AG765" s="232"/>
      <c r="AH765" s="232"/>
      <c r="AI765" s="232"/>
      <c r="AJ765" s="232"/>
      <c r="AK765" s="232"/>
      <c r="AL765" s="232"/>
      <c r="AM765" s="232"/>
      <c r="AN765" s="232"/>
      <c r="AO765" s="232"/>
      <c r="AP765" s="232"/>
      <c r="AQ765" s="232"/>
      <c r="AR765" s="232"/>
      <c r="AS765" s="232"/>
      <c r="AT765" s="232"/>
      <c r="AU765" s="232"/>
      <c r="AV765" s="232"/>
      <c r="AW765" s="248" t="s">
        <v>1036</v>
      </c>
    </row>
    <row r="766" spans="1:49" s="9" customFormat="1" x14ac:dyDescent="0.25">
      <c r="A766" s="233" t="s">
        <v>1177</v>
      </c>
      <c r="B766" s="9">
        <v>8</v>
      </c>
      <c r="C766" s="9">
        <v>16</v>
      </c>
      <c r="D766" s="9">
        <v>12</v>
      </c>
      <c r="E766" s="9">
        <f t="shared" si="78"/>
        <v>0.5</v>
      </c>
      <c r="F766" s="9">
        <f t="shared" si="79"/>
        <v>7.5</v>
      </c>
      <c r="G766" s="263"/>
      <c r="H766" s="246"/>
      <c r="I766" s="246"/>
      <c r="J766" s="246"/>
      <c r="K766" s="246"/>
      <c r="L766" s="246"/>
      <c r="M766" s="246"/>
      <c r="N766" s="246"/>
      <c r="O766" s="246"/>
      <c r="P766" s="232" t="s">
        <v>225</v>
      </c>
      <c r="Q766" s="232"/>
      <c r="R766" s="232" t="s">
        <v>225</v>
      </c>
      <c r="S766" s="232"/>
      <c r="T766" s="232" t="s">
        <v>225</v>
      </c>
      <c r="U766" s="232"/>
      <c r="V766" s="232" t="s">
        <v>225</v>
      </c>
      <c r="W766" s="232"/>
      <c r="X766" s="232"/>
      <c r="Y766" s="232"/>
      <c r="Z766" s="232" t="s">
        <v>225</v>
      </c>
      <c r="AA766" s="232"/>
      <c r="AB766" s="232" t="s">
        <v>225</v>
      </c>
      <c r="AC766" s="232"/>
      <c r="AD766" s="232" t="s">
        <v>225</v>
      </c>
      <c r="AE766" s="232"/>
      <c r="AF766" s="232"/>
      <c r="AG766" s="232"/>
      <c r="AH766" s="232"/>
      <c r="AI766" s="232"/>
      <c r="AJ766" s="232"/>
      <c r="AK766" s="232"/>
      <c r="AL766" s="232"/>
      <c r="AM766" s="232"/>
      <c r="AN766" s="232"/>
      <c r="AO766" s="232"/>
      <c r="AP766" s="232"/>
      <c r="AQ766" s="232"/>
      <c r="AR766" s="232"/>
      <c r="AS766" s="232"/>
      <c r="AT766" s="232"/>
      <c r="AU766" s="232"/>
      <c r="AV766" s="232"/>
      <c r="AW766" s="248" t="s">
        <v>1036</v>
      </c>
    </row>
    <row r="767" spans="1:49" s="9" customFormat="1" x14ac:dyDescent="0.25">
      <c r="A767" s="233" t="s">
        <v>1178</v>
      </c>
      <c r="B767" s="9">
        <v>8</v>
      </c>
      <c r="C767" s="9">
        <v>16</v>
      </c>
      <c r="D767" s="9">
        <v>13</v>
      </c>
      <c r="E767" s="9">
        <f t="shared" si="78"/>
        <v>0.5</v>
      </c>
      <c r="F767" s="9">
        <f t="shared" si="79"/>
        <v>7.5</v>
      </c>
      <c r="G767" s="263"/>
      <c r="H767" s="246"/>
      <c r="I767" s="246"/>
      <c r="J767" s="246"/>
      <c r="K767" s="246"/>
      <c r="L767" s="246"/>
      <c r="M767" s="246"/>
      <c r="N767" s="246"/>
      <c r="O767" s="246"/>
      <c r="P767" s="232" t="s">
        <v>225</v>
      </c>
      <c r="Q767" s="232"/>
      <c r="R767" s="232" t="s">
        <v>225</v>
      </c>
      <c r="S767" s="232"/>
      <c r="T767" s="232" t="s">
        <v>225</v>
      </c>
      <c r="U767" s="232"/>
      <c r="V767" s="232" t="s">
        <v>225</v>
      </c>
      <c r="W767" s="232"/>
      <c r="X767" s="232" t="s">
        <v>225</v>
      </c>
      <c r="Y767" s="232"/>
      <c r="Z767" s="232"/>
      <c r="AA767" s="232"/>
      <c r="AB767" s="232" t="s">
        <v>225</v>
      </c>
      <c r="AC767" s="232"/>
      <c r="AD767" s="232" t="s">
        <v>225</v>
      </c>
      <c r="AE767" s="232"/>
      <c r="AF767" s="232"/>
      <c r="AG767" s="232"/>
      <c r="AH767" s="232"/>
      <c r="AI767" s="232"/>
      <c r="AJ767" s="232"/>
      <c r="AK767" s="232"/>
      <c r="AL767" s="232"/>
      <c r="AM767" s="232"/>
      <c r="AN767" s="232"/>
      <c r="AO767" s="232"/>
      <c r="AP767" s="232"/>
      <c r="AQ767" s="232"/>
      <c r="AR767" s="232"/>
      <c r="AS767" s="232"/>
      <c r="AT767" s="232"/>
      <c r="AU767" s="232"/>
      <c r="AV767" s="232"/>
      <c r="AW767" s="248" t="s">
        <v>1036</v>
      </c>
    </row>
    <row r="768" spans="1:49" s="9" customFormat="1" x14ac:dyDescent="0.25">
      <c r="A768" s="233" t="s">
        <v>1179</v>
      </c>
      <c r="B768" s="9">
        <v>8</v>
      </c>
      <c r="C768" s="9">
        <v>16</v>
      </c>
      <c r="D768" s="9">
        <v>14</v>
      </c>
      <c r="E768" s="9">
        <f t="shared" si="78"/>
        <v>0.5</v>
      </c>
      <c r="F768" s="9">
        <f t="shared" si="79"/>
        <v>7.5</v>
      </c>
      <c r="G768" s="263"/>
      <c r="H768" s="246"/>
      <c r="I768" s="246"/>
      <c r="J768" s="246"/>
      <c r="K768" s="246"/>
      <c r="L768" s="246"/>
      <c r="M768" s="246"/>
      <c r="N768" s="246"/>
      <c r="O768" s="246"/>
      <c r="P768" s="232" t="s">
        <v>225</v>
      </c>
      <c r="Q768" s="232"/>
      <c r="R768" s="232" t="s">
        <v>225</v>
      </c>
      <c r="S768" s="232"/>
      <c r="T768" s="232" t="s">
        <v>225</v>
      </c>
      <c r="U768" s="232"/>
      <c r="V768" s="232" t="s">
        <v>225</v>
      </c>
      <c r="W768" s="232"/>
      <c r="X768" s="232" t="s">
        <v>225</v>
      </c>
      <c r="Y768" s="232"/>
      <c r="Z768" s="232" t="s">
        <v>225</v>
      </c>
      <c r="AA768" s="232"/>
      <c r="AB768" s="232"/>
      <c r="AC768" s="232"/>
      <c r="AD768" s="232" t="s">
        <v>225</v>
      </c>
      <c r="AE768" s="232"/>
      <c r="AF768" s="232"/>
      <c r="AG768" s="232"/>
      <c r="AH768" s="232"/>
      <c r="AI768" s="232"/>
      <c r="AJ768" s="232"/>
      <c r="AK768" s="232"/>
      <c r="AL768" s="232"/>
      <c r="AM768" s="232"/>
      <c r="AN768" s="232"/>
      <c r="AO768" s="232"/>
      <c r="AP768" s="232"/>
      <c r="AQ768" s="232"/>
      <c r="AR768" s="232"/>
      <c r="AS768" s="232"/>
      <c r="AT768" s="232"/>
      <c r="AU768" s="232"/>
      <c r="AV768" s="232"/>
      <c r="AW768" s="248" t="s">
        <v>1036</v>
      </c>
    </row>
    <row r="769" spans="1:49" s="9" customFormat="1" x14ac:dyDescent="0.25">
      <c r="A769" s="233" t="s">
        <v>1180</v>
      </c>
      <c r="B769" s="9">
        <v>8</v>
      </c>
      <c r="C769" s="9">
        <v>16</v>
      </c>
      <c r="D769" s="9">
        <v>15</v>
      </c>
      <c r="E769" s="9">
        <f t="shared" si="78"/>
        <v>0.5</v>
      </c>
      <c r="F769" s="9">
        <f t="shared" si="79"/>
        <v>7.5</v>
      </c>
      <c r="G769" s="263"/>
      <c r="H769" s="246"/>
      <c r="I769" s="246"/>
      <c r="J769" s="246"/>
      <c r="K769" s="246"/>
      <c r="L769" s="246"/>
      <c r="M769" s="246"/>
      <c r="N769" s="246"/>
      <c r="O769" s="246"/>
      <c r="P769" s="232" t="s">
        <v>225</v>
      </c>
      <c r="Q769" s="232"/>
      <c r="R769" s="232" t="s">
        <v>225</v>
      </c>
      <c r="S769" s="232"/>
      <c r="T769" s="232" t="s">
        <v>225</v>
      </c>
      <c r="U769" s="232"/>
      <c r="V769" s="232" t="s">
        <v>225</v>
      </c>
      <c r="W769" s="232"/>
      <c r="X769" s="232" t="s">
        <v>225</v>
      </c>
      <c r="Y769" s="232"/>
      <c r="Z769" s="232" t="s">
        <v>225</v>
      </c>
      <c r="AA769" s="232"/>
      <c r="AB769" s="232" t="s">
        <v>225</v>
      </c>
      <c r="AC769" s="232"/>
      <c r="AD769" s="232"/>
      <c r="AE769" s="232"/>
      <c r="AF769" s="232"/>
      <c r="AG769" s="232"/>
      <c r="AH769" s="232"/>
      <c r="AI769" s="232"/>
      <c r="AJ769" s="232"/>
      <c r="AK769" s="232"/>
      <c r="AL769" s="232"/>
      <c r="AM769" s="232"/>
      <c r="AN769" s="232"/>
      <c r="AO769" s="232"/>
      <c r="AP769" s="232"/>
      <c r="AQ769" s="232"/>
      <c r="AR769" s="232"/>
      <c r="AS769" s="232"/>
      <c r="AT769" s="232"/>
      <c r="AU769" s="232"/>
      <c r="AV769" s="232"/>
      <c r="AW769" s="248" t="s">
        <v>1036</v>
      </c>
    </row>
    <row r="770" spans="1:49" x14ac:dyDescent="0.25">
      <c r="A770" s="233" t="s">
        <v>409</v>
      </c>
      <c r="B770" s="9">
        <v>8</v>
      </c>
      <c r="C770" s="9">
        <v>17</v>
      </c>
      <c r="E770" s="9">
        <f t="shared" si="78"/>
        <v>1</v>
      </c>
      <c r="F770" s="9">
        <f t="shared" si="75"/>
        <v>8</v>
      </c>
      <c r="H770" s="246"/>
      <c r="I770" s="246"/>
      <c r="J770" s="246"/>
      <c r="K770" s="246"/>
      <c r="L770" s="246"/>
      <c r="M770" s="246"/>
      <c r="N770" s="246"/>
      <c r="O770" s="246"/>
      <c r="P770" s="232" t="s">
        <v>225</v>
      </c>
      <c r="R770" s="232" t="s">
        <v>225</v>
      </c>
      <c r="T770" s="232" t="s">
        <v>225</v>
      </c>
      <c r="V770" s="232" t="s">
        <v>225</v>
      </c>
      <c r="X770" s="232" t="s">
        <v>225</v>
      </c>
      <c r="Z770" s="232" t="s">
        <v>225</v>
      </c>
      <c r="AB770" s="232" t="s">
        <v>225</v>
      </c>
      <c r="AD770" s="232" t="s">
        <v>225</v>
      </c>
      <c r="AF770" s="232" t="s">
        <v>225</v>
      </c>
      <c r="AW770" s="248" t="s">
        <v>1036</v>
      </c>
    </row>
    <row r="771" spans="1:49" s="9" customFormat="1" x14ac:dyDescent="0.25">
      <c r="A771" s="233" t="s">
        <v>1181</v>
      </c>
      <c r="B771" s="9">
        <v>8</v>
      </c>
      <c r="C771" s="9">
        <v>17</v>
      </c>
      <c r="D771" s="9">
        <v>9</v>
      </c>
      <c r="E771" s="9">
        <f t="shared" si="78"/>
        <v>1</v>
      </c>
      <c r="F771" s="9">
        <f t="shared" si="75"/>
        <v>8</v>
      </c>
      <c r="G771" s="263"/>
      <c r="H771" s="246"/>
      <c r="I771" s="246"/>
      <c r="J771" s="246"/>
      <c r="K771" s="246"/>
      <c r="L771" s="246"/>
      <c r="M771" s="246"/>
      <c r="N771" s="246"/>
      <c r="O771" s="246"/>
      <c r="P771" s="232" t="s">
        <v>225</v>
      </c>
      <c r="Q771" s="232"/>
      <c r="R771" s="232"/>
      <c r="S771" s="232"/>
      <c r="T771" s="232" t="s">
        <v>225</v>
      </c>
      <c r="U771" s="232"/>
      <c r="V771" s="232" t="s">
        <v>225</v>
      </c>
      <c r="W771" s="232"/>
      <c r="X771" s="232" t="s">
        <v>225</v>
      </c>
      <c r="Y771" s="232"/>
      <c r="Z771" s="232" t="s">
        <v>225</v>
      </c>
      <c r="AA771" s="232"/>
      <c r="AB771" s="232" t="s">
        <v>225</v>
      </c>
      <c r="AC771" s="232"/>
      <c r="AD771" s="232" t="s">
        <v>225</v>
      </c>
      <c r="AE771" s="232"/>
      <c r="AF771" s="232" t="s">
        <v>225</v>
      </c>
      <c r="AG771" s="232"/>
      <c r="AH771" s="232"/>
      <c r="AI771" s="232"/>
      <c r="AJ771" s="232"/>
      <c r="AK771" s="232"/>
      <c r="AL771" s="232"/>
      <c r="AM771" s="232"/>
      <c r="AN771" s="232"/>
      <c r="AO771" s="232"/>
      <c r="AP771" s="232"/>
      <c r="AQ771" s="232"/>
      <c r="AR771" s="232"/>
      <c r="AS771" s="232"/>
      <c r="AT771" s="232"/>
      <c r="AU771" s="232"/>
      <c r="AV771" s="232"/>
      <c r="AW771" s="248" t="s">
        <v>1036</v>
      </c>
    </row>
    <row r="772" spans="1:49" s="9" customFormat="1" x14ac:dyDescent="0.25">
      <c r="A772" s="233" t="s">
        <v>1182</v>
      </c>
      <c r="B772" s="9">
        <v>8</v>
      </c>
      <c r="C772" s="9">
        <v>17</v>
      </c>
      <c r="D772" s="9">
        <v>10</v>
      </c>
      <c r="E772" s="9">
        <f t="shared" si="78"/>
        <v>1</v>
      </c>
      <c r="F772" s="9">
        <f t="shared" si="75"/>
        <v>8</v>
      </c>
      <c r="G772" s="263"/>
      <c r="H772" s="246"/>
      <c r="I772" s="246"/>
      <c r="J772" s="246"/>
      <c r="K772" s="246"/>
      <c r="L772" s="246"/>
      <c r="M772" s="246"/>
      <c r="N772" s="246"/>
      <c r="O772" s="246"/>
      <c r="P772" s="232" t="s">
        <v>225</v>
      </c>
      <c r="Q772" s="232"/>
      <c r="R772" s="232" t="s">
        <v>225</v>
      </c>
      <c r="S772" s="232"/>
      <c r="T772" s="232"/>
      <c r="U772" s="232"/>
      <c r="V772" s="232" t="s">
        <v>225</v>
      </c>
      <c r="W772" s="232"/>
      <c r="X772" s="232" t="s">
        <v>225</v>
      </c>
      <c r="Y772" s="232"/>
      <c r="Z772" s="232" t="s">
        <v>225</v>
      </c>
      <c r="AA772" s="232"/>
      <c r="AB772" s="232" t="s">
        <v>225</v>
      </c>
      <c r="AC772" s="232"/>
      <c r="AD772" s="232" t="s">
        <v>225</v>
      </c>
      <c r="AE772" s="232"/>
      <c r="AF772" s="232" t="s">
        <v>225</v>
      </c>
      <c r="AG772" s="232"/>
      <c r="AH772" s="232"/>
      <c r="AI772" s="232"/>
      <c r="AJ772" s="232"/>
      <c r="AK772" s="232"/>
      <c r="AL772" s="232"/>
      <c r="AM772" s="232"/>
      <c r="AN772" s="232"/>
      <c r="AO772" s="232"/>
      <c r="AP772" s="232"/>
      <c r="AQ772" s="232"/>
      <c r="AR772" s="232"/>
      <c r="AS772" s="232"/>
      <c r="AT772" s="232"/>
      <c r="AU772" s="232"/>
      <c r="AV772" s="232"/>
      <c r="AW772" s="248" t="s">
        <v>1036</v>
      </c>
    </row>
    <row r="773" spans="1:49" s="9" customFormat="1" x14ac:dyDescent="0.25">
      <c r="A773" s="233" t="s">
        <v>1183</v>
      </c>
      <c r="B773" s="9">
        <v>8</v>
      </c>
      <c r="C773" s="9">
        <v>17</v>
      </c>
      <c r="D773" s="9">
        <v>11</v>
      </c>
      <c r="E773" s="9">
        <f t="shared" si="78"/>
        <v>1</v>
      </c>
      <c r="F773" s="9">
        <f t="shared" ref="F773:F778" si="80">C773-B773-E773</f>
        <v>8</v>
      </c>
      <c r="G773" s="263"/>
      <c r="H773" s="246"/>
      <c r="I773" s="246"/>
      <c r="J773" s="246"/>
      <c r="K773" s="246"/>
      <c r="L773" s="246"/>
      <c r="M773" s="246"/>
      <c r="N773" s="246"/>
      <c r="O773" s="246"/>
      <c r="P773" s="232" t="s">
        <v>225</v>
      </c>
      <c r="Q773" s="232"/>
      <c r="R773" s="232" t="s">
        <v>225</v>
      </c>
      <c r="S773" s="232"/>
      <c r="T773" s="232" t="s">
        <v>225</v>
      </c>
      <c r="U773" s="232"/>
      <c r="V773" s="232"/>
      <c r="W773" s="232"/>
      <c r="X773" s="232" t="s">
        <v>225</v>
      </c>
      <c r="Y773" s="232"/>
      <c r="Z773" s="232" t="s">
        <v>225</v>
      </c>
      <c r="AA773" s="232"/>
      <c r="AB773" s="232" t="s">
        <v>225</v>
      </c>
      <c r="AC773" s="232"/>
      <c r="AD773" s="232" t="s">
        <v>225</v>
      </c>
      <c r="AE773" s="232"/>
      <c r="AF773" s="232" t="s">
        <v>225</v>
      </c>
      <c r="AG773" s="232"/>
      <c r="AH773" s="232"/>
      <c r="AI773" s="232"/>
      <c r="AJ773" s="232"/>
      <c r="AK773" s="232"/>
      <c r="AL773" s="232"/>
      <c r="AM773" s="232"/>
      <c r="AN773" s="232"/>
      <c r="AO773" s="232"/>
      <c r="AP773" s="232"/>
      <c r="AQ773" s="232"/>
      <c r="AR773" s="232"/>
      <c r="AS773" s="232"/>
      <c r="AT773" s="232"/>
      <c r="AU773" s="232"/>
      <c r="AV773" s="232"/>
      <c r="AW773" s="248" t="s">
        <v>1036</v>
      </c>
    </row>
    <row r="774" spans="1:49" s="9" customFormat="1" x14ac:dyDescent="0.25">
      <c r="A774" s="233" t="s">
        <v>1184</v>
      </c>
      <c r="B774" s="9">
        <v>8</v>
      </c>
      <c r="C774" s="9">
        <v>17</v>
      </c>
      <c r="D774" s="9">
        <v>12</v>
      </c>
      <c r="E774" s="9">
        <f t="shared" si="78"/>
        <v>1</v>
      </c>
      <c r="F774" s="9">
        <f t="shared" si="80"/>
        <v>8</v>
      </c>
      <c r="G774" s="263"/>
      <c r="H774" s="246"/>
      <c r="I774" s="246"/>
      <c r="J774" s="246"/>
      <c r="K774" s="246"/>
      <c r="L774" s="246"/>
      <c r="M774" s="246"/>
      <c r="N774" s="246"/>
      <c r="O774" s="246"/>
      <c r="P774" s="232" t="s">
        <v>225</v>
      </c>
      <c r="Q774" s="232"/>
      <c r="R774" s="232" t="s">
        <v>225</v>
      </c>
      <c r="S774" s="232"/>
      <c r="T774" s="232" t="s">
        <v>225</v>
      </c>
      <c r="U774" s="232"/>
      <c r="V774" s="232" t="s">
        <v>225</v>
      </c>
      <c r="W774" s="232"/>
      <c r="X774" s="232"/>
      <c r="Y774" s="232"/>
      <c r="Z774" s="232" t="s">
        <v>225</v>
      </c>
      <c r="AA774" s="232"/>
      <c r="AB774" s="232" t="s">
        <v>225</v>
      </c>
      <c r="AC774" s="232"/>
      <c r="AD774" s="232" t="s">
        <v>225</v>
      </c>
      <c r="AE774" s="232"/>
      <c r="AF774" s="232" t="s">
        <v>225</v>
      </c>
      <c r="AG774" s="232"/>
      <c r="AH774" s="232"/>
      <c r="AI774" s="232"/>
      <c r="AJ774" s="232"/>
      <c r="AK774" s="232"/>
      <c r="AL774" s="232"/>
      <c r="AM774" s="232"/>
      <c r="AN774" s="232"/>
      <c r="AO774" s="232"/>
      <c r="AP774" s="232"/>
      <c r="AQ774" s="232"/>
      <c r="AR774" s="232"/>
      <c r="AS774" s="232"/>
      <c r="AT774" s="232"/>
      <c r="AU774" s="232"/>
      <c r="AV774" s="232"/>
      <c r="AW774" s="248" t="s">
        <v>1036</v>
      </c>
    </row>
    <row r="775" spans="1:49" s="9" customFormat="1" x14ac:dyDescent="0.25">
      <c r="A775" s="233" t="s">
        <v>1185</v>
      </c>
      <c r="B775" s="9">
        <v>8</v>
      </c>
      <c r="C775" s="9">
        <v>17</v>
      </c>
      <c r="D775" s="9">
        <v>13</v>
      </c>
      <c r="E775" s="9">
        <f t="shared" si="78"/>
        <v>1</v>
      </c>
      <c r="F775" s="9">
        <f t="shared" si="80"/>
        <v>8</v>
      </c>
      <c r="G775" s="263"/>
      <c r="H775" s="246"/>
      <c r="I775" s="246"/>
      <c r="J775" s="246"/>
      <c r="K775" s="246"/>
      <c r="L775" s="246"/>
      <c r="M775" s="246"/>
      <c r="N775" s="246"/>
      <c r="O775" s="246"/>
      <c r="P775" s="232" t="s">
        <v>225</v>
      </c>
      <c r="Q775" s="232"/>
      <c r="R775" s="232" t="s">
        <v>225</v>
      </c>
      <c r="S775" s="232"/>
      <c r="T775" s="232" t="s">
        <v>225</v>
      </c>
      <c r="U775" s="232"/>
      <c r="V775" s="232" t="s">
        <v>225</v>
      </c>
      <c r="W775" s="232"/>
      <c r="X775" s="232" t="s">
        <v>225</v>
      </c>
      <c r="Y775" s="232"/>
      <c r="Z775" s="232"/>
      <c r="AA775" s="232"/>
      <c r="AB775" s="232" t="s">
        <v>225</v>
      </c>
      <c r="AC775" s="232"/>
      <c r="AD775" s="232" t="s">
        <v>225</v>
      </c>
      <c r="AE775" s="232"/>
      <c r="AF775" s="232" t="s">
        <v>225</v>
      </c>
      <c r="AG775" s="232"/>
      <c r="AH775" s="232"/>
      <c r="AI775" s="232"/>
      <c r="AJ775" s="232"/>
      <c r="AK775" s="232"/>
      <c r="AL775" s="232"/>
      <c r="AM775" s="232"/>
      <c r="AN775" s="232"/>
      <c r="AO775" s="232"/>
      <c r="AP775" s="232"/>
      <c r="AQ775" s="232"/>
      <c r="AR775" s="232"/>
      <c r="AS775" s="232"/>
      <c r="AT775" s="232"/>
      <c r="AU775" s="232"/>
      <c r="AV775" s="232"/>
      <c r="AW775" s="248" t="s">
        <v>1036</v>
      </c>
    </row>
    <row r="776" spans="1:49" s="9" customFormat="1" x14ac:dyDescent="0.25">
      <c r="A776" s="233" t="s">
        <v>1186</v>
      </c>
      <c r="B776" s="9">
        <v>8</v>
      </c>
      <c r="C776" s="9">
        <v>17</v>
      </c>
      <c r="D776" s="9">
        <v>14</v>
      </c>
      <c r="E776" s="9">
        <f t="shared" si="78"/>
        <v>1</v>
      </c>
      <c r="F776" s="9">
        <f t="shared" si="80"/>
        <v>8</v>
      </c>
      <c r="G776" s="263"/>
      <c r="H776" s="246"/>
      <c r="I776" s="246"/>
      <c r="J776" s="246"/>
      <c r="K776" s="246"/>
      <c r="L776" s="246"/>
      <c r="M776" s="246"/>
      <c r="N776" s="246"/>
      <c r="O776" s="246"/>
      <c r="P776" s="232" t="s">
        <v>225</v>
      </c>
      <c r="Q776" s="232"/>
      <c r="R776" s="232" t="s">
        <v>225</v>
      </c>
      <c r="S776" s="232"/>
      <c r="T776" s="232" t="s">
        <v>225</v>
      </c>
      <c r="U776" s="232"/>
      <c r="V776" s="232" t="s">
        <v>225</v>
      </c>
      <c r="W776" s="232"/>
      <c r="X776" s="232" t="s">
        <v>225</v>
      </c>
      <c r="Y776" s="232"/>
      <c r="Z776" s="232" t="s">
        <v>225</v>
      </c>
      <c r="AA776" s="232"/>
      <c r="AB776" s="232"/>
      <c r="AC776" s="232"/>
      <c r="AD776" s="232" t="s">
        <v>225</v>
      </c>
      <c r="AE776" s="232"/>
      <c r="AF776" s="232" t="s">
        <v>225</v>
      </c>
      <c r="AG776" s="232"/>
      <c r="AH776" s="232"/>
      <c r="AI776" s="232"/>
      <c r="AJ776" s="232"/>
      <c r="AK776" s="232"/>
      <c r="AL776" s="232"/>
      <c r="AM776" s="232"/>
      <c r="AN776" s="232"/>
      <c r="AO776" s="232"/>
      <c r="AP776" s="232"/>
      <c r="AQ776" s="232"/>
      <c r="AR776" s="232"/>
      <c r="AS776" s="232"/>
      <c r="AT776" s="232"/>
      <c r="AU776" s="232"/>
      <c r="AV776" s="232"/>
      <c r="AW776" s="248" t="s">
        <v>1036</v>
      </c>
    </row>
    <row r="777" spans="1:49" s="9" customFormat="1" x14ac:dyDescent="0.25">
      <c r="A777" s="233" t="s">
        <v>1187</v>
      </c>
      <c r="B777" s="9">
        <v>8</v>
      </c>
      <c r="C777" s="9">
        <v>17</v>
      </c>
      <c r="D777" s="9">
        <v>15</v>
      </c>
      <c r="E777" s="9">
        <f t="shared" si="78"/>
        <v>1</v>
      </c>
      <c r="F777" s="9">
        <f t="shared" si="80"/>
        <v>8</v>
      </c>
      <c r="G777" s="263"/>
      <c r="H777" s="246"/>
      <c r="I777" s="246"/>
      <c r="J777" s="246"/>
      <c r="K777" s="246"/>
      <c r="L777" s="246"/>
      <c r="M777" s="246"/>
      <c r="N777" s="246"/>
      <c r="O777" s="246"/>
      <c r="P777" s="232" t="s">
        <v>225</v>
      </c>
      <c r="Q777" s="232"/>
      <c r="R777" s="232" t="s">
        <v>225</v>
      </c>
      <c r="S777" s="232"/>
      <c r="T777" s="232" t="s">
        <v>225</v>
      </c>
      <c r="U777" s="232"/>
      <c r="V777" s="232" t="s">
        <v>225</v>
      </c>
      <c r="W777" s="232"/>
      <c r="X777" s="232" t="s">
        <v>225</v>
      </c>
      <c r="Y777" s="232"/>
      <c r="Z777" s="232" t="s">
        <v>225</v>
      </c>
      <c r="AA777" s="232"/>
      <c r="AB777" s="232" t="s">
        <v>225</v>
      </c>
      <c r="AC777" s="232"/>
      <c r="AD777" s="232"/>
      <c r="AE777" s="232"/>
      <c r="AF777" s="232" t="s">
        <v>225</v>
      </c>
      <c r="AG777" s="232"/>
      <c r="AH777" s="232"/>
      <c r="AI777" s="232"/>
      <c r="AJ777" s="232"/>
      <c r="AK777" s="232"/>
      <c r="AL777" s="232"/>
      <c r="AM777" s="232"/>
      <c r="AN777" s="232"/>
      <c r="AO777" s="232"/>
      <c r="AP777" s="232"/>
      <c r="AQ777" s="232"/>
      <c r="AR777" s="232"/>
      <c r="AS777" s="232"/>
      <c r="AT777" s="232"/>
      <c r="AU777" s="232"/>
      <c r="AV777" s="232"/>
      <c r="AW777" s="248" t="s">
        <v>1036</v>
      </c>
    </row>
    <row r="778" spans="1:49" s="9" customFormat="1" x14ac:dyDescent="0.25">
      <c r="A778" s="233" t="s">
        <v>1188</v>
      </c>
      <c r="B778" s="9">
        <v>8</v>
      </c>
      <c r="C778" s="9">
        <v>17</v>
      </c>
      <c r="D778" s="9">
        <v>16</v>
      </c>
      <c r="E778" s="9">
        <f t="shared" si="78"/>
        <v>1</v>
      </c>
      <c r="F778" s="9">
        <f t="shared" si="80"/>
        <v>8</v>
      </c>
      <c r="G778" s="263"/>
      <c r="H778" s="246"/>
      <c r="I778" s="246"/>
      <c r="J778" s="246"/>
      <c r="K778" s="246"/>
      <c r="L778" s="246"/>
      <c r="M778" s="246"/>
      <c r="N778" s="246"/>
      <c r="O778" s="246"/>
      <c r="P778" s="232" t="s">
        <v>225</v>
      </c>
      <c r="Q778" s="232"/>
      <c r="R778" s="232" t="s">
        <v>225</v>
      </c>
      <c r="S778" s="232"/>
      <c r="T778" s="232" t="s">
        <v>225</v>
      </c>
      <c r="U778" s="232"/>
      <c r="V778" s="232" t="s">
        <v>225</v>
      </c>
      <c r="W778" s="232"/>
      <c r="X778" s="232" t="s">
        <v>225</v>
      </c>
      <c r="Y778" s="232"/>
      <c r="Z778" s="232" t="s">
        <v>225</v>
      </c>
      <c r="AA778" s="232"/>
      <c r="AB778" s="232" t="s">
        <v>225</v>
      </c>
      <c r="AC778" s="232"/>
      <c r="AD778" s="232" t="s">
        <v>225</v>
      </c>
      <c r="AE778" s="232"/>
      <c r="AF778" s="232"/>
      <c r="AG778" s="232"/>
      <c r="AH778" s="232"/>
      <c r="AI778" s="232"/>
      <c r="AJ778" s="232"/>
      <c r="AK778" s="232"/>
      <c r="AL778" s="232"/>
      <c r="AM778" s="232"/>
      <c r="AN778" s="232"/>
      <c r="AO778" s="232"/>
      <c r="AP778" s="232"/>
      <c r="AQ778" s="232"/>
      <c r="AR778" s="232"/>
      <c r="AS778" s="232"/>
      <c r="AT778" s="232"/>
      <c r="AU778" s="232"/>
      <c r="AV778" s="232"/>
      <c r="AW778" s="248" t="s">
        <v>1036</v>
      </c>
    </row>
    <row r="779" spans="1:49" x14ac:dyDescent="0.25">
      <c r="A779" s="233" t="s">
        <v>410</v>
      </c>
      <c r="B779" s="9">
        <v>8</v>
      </c>
      <c r="C779" s="9">
        <v>18</v>
      </c>
      <c r="E779" s="9">
        <f t="shared" si="78"/>
        <v>1</v>
      </c>
      <c r="F779" s="9">
        <f t="shared" si="75"/>
        <v>9</v>
      </c>
      <c r="H779" s="246"/>
      <c r="I779" s="246"/>
      <c r="J779" s="246"/>
      <c r="K779" s="246"/>
      <c r="L779" s="246"/>
      <c r="M779" s="246"/>
      <c r="N779" s="246"/>
      <c r="O779" s="246"/>
      <c r="P779" s="232" t="s">
        <v>225</v>
      </c>
      <c r="R779" s="232" t="s">
        <v>225</v>
      </c>
      <c r="T779" s="232" t="s">
        <v>225</v>
      </c>
      <c r="V779" s="232" t="s">
        <v>225</v>
      </c>
      <c r="X779" s="232" t="s">
        <v>225</v>
      </c>
      <c r="Z779" s="232" t="s">
        <v>225</v>
      </c>
      <c r="AB779" s="232" t="s">
        <v>225</v>
      </c>
      <c r="AD779" s="232" t="s">
        <v>225</v>
      </c>
      <c r="AF779" s="232" t="s">
        <v>225</v>
      </c>
      <c r="AH779" s="232" t="s">
        <v>225</v>
      </c>
      <c r="AW779" s="248" t="s">
        <v>1036</v>
      </c>
    </row>
    <row r="780" spans="1:49" s="9" customFormat="1" x14ac:dyDescent="0.25">
      <c r="A780" s="233" t="s">
        <v>1189</v>
      </c>
      <c r="B780" s="9">
        <v>8</v>
      </c>
      <c r="C780" s="9">
        <v>18</v>
      </c>
      <c r="D780" s="9">
        <v>9</v>
      </c>
      <c r="E780" s="9">
        <f t="shared" si="78"/>
        <v>1</v>
      </c>
      <c r="F780" s="9">
        <f t="shared" si="75"/>
        <v>9</v>
      </c>
      <c r="G780" s="263"/>
      <c r="H780" s="246"/>
      <c r="I780" s="246"/>
      <c r="J780" s="246"/>
      <c r="K780" s="246"/>
      <c r="L780" s="246"/>
      <c r="M780" s="246"/>
      <c r="N780" s="246"/>
      <c r="O780" s="246"/>
      <c r="P780" s="232" t="s">
        <v>225</v>
      </c>
      <c r="Q780" s="232"/>
      <c r="R780" s="232"/>
      <c r="S780" s="232"/>
      <c r="T780" s="232" t="s">
        <v>225</v>
      </c>
      <c r="U780" s="232"/>
      <c r="V780" s="232" t="s">
        <v>225</v>
      </c>
      <c r="W780" s="232"/>
      <c r="X780" s="232" t="s">
        <v>225</v>
      </c>
      <c r="Y780" s="232"/>
      <c r="Z780" s="232" t="s">
        <v>225</v>
      </c>
      <c r="AA780" s="232"/>
      <c r="AB780" s="232" t="s">
        <v>225</v>
      </c>
      <c r="AC780" s="232"/>
      <c r="AD780" s="232" t="s">
        <v>225</v>
      </c>
      <c r="AE780" s="232"/>
      <c r="AF780" s="232" t="s">
        <v>225</v>
      </c>
      <c r="AG780" s="232"/>
      <c r="AH780" s="232" t="s">
        <v>225</v>
      </c>
      <c r="AI780" s="232"/>
      <c r="AJ780" s="232"/>
      <c r="AK780" s="232"/>
      <c r="AL780" s="232"/>
      <c r="AM780" s="232"/>
      <c r="AN780" s="232"/>
      <c r="AO780" s="232"/>
      <c r="AP780" s="232"/>
      <c r="AQ780" s="232"/>
      <c r="AR780" s="232"/>
      <c r="AS780" s="232"/>
      <c r="AT780" s="232"/>
      <c r="AU780" s="232"/>
      <c r="AV780" s="232"/>
      <c r="AW780" s="248" t="s">
        <v>1036</v>
      </c>
    </row>
    <row r="781" spans="1:49" s="9" customFormat="1" x14ac:dyDescent="0.25">
      <c r="A781" s="233" t="s">
        <v>1190</v>
      </c>
      <c r="B781" s="9">
        <v>8</v>
      </c>
      <c r="C781" s="9">
        <v>18</v>
      </c>
      <c r="D781" s="9">
        <v>10</v>
      </c>
      <c r="E781" s="9">
        <f t="shared" si="78"/>
        <v>1</v>
      </c>
      <c r="F781" s="9">
        <f t="shared" si="75"/>
        <v>9</v>
      </c>
      <c r="G781" s="263"/>
      <c r="H781" s="246"/>
      <c r="I781" s="246"/>
      <c r="J781" s="246"/>
      <c r="K781" s="246"/>
      <c r="L781" s="246"/>
      <c r="M781" s="246"/>
      <c r="N781" s="246"/>
      <c r="O781" s="246"/>
      <c r="P781" s="232" t="s">
        <v>225</v>
      </c>
      <c r="Q781" s="232"/>
      <c r="R781" s="232" t="s">
        <v>225</v>
      </c>
      <c r="S781" s="232"/>
      <c r="T781" s="232"/>
      <c r="U781" s="232"/>
      <c r="V781" s="232" t="s">
        <v>225</v>
      </c>
      <c r="W781" s="232"/>
      <c r="X781" s="232" t="s">
        <v>225</v>
      </c>
      <c r="Y781" s="232"/>
      <c r="Z781" s="232" t="s">
        <v>225</v>
      </c>
      <c r="AA781" s="232"/>
      <c r="AB781" s="232" t="s">
        <v>225</v>
      </c>
      <c r="AC781" s="232"/>
      <c r="AD781" s="232" t="s">
        <v>225</v>
      </c>
      <c r="AE781" s="232"/>
      <c r="AF781" s="232" t="s">
        <v>225</v>
      </c>
      <c r="AG781" s="232"/>
      <c r="AH781" s="232" t="s">
        <v>225</v>
      </c>
      <c r="AI781" s="232"/>
      <c r="AJ781" s="232"/>
      <c r="AK781" s="232"/>
      <c r="AL781" s="232"/>
      <c r="AM781" s="232"/>
      <c r="AN781" s="232"/>
      <c r="AO781" s="232"/>
      <c r="AP781" s="232"/>
      <c r="AQ781" s="232"/>
      <c r="AR781" s="232"/>
      <c r="AS781" s="232"/>
      <c r="AT781" s="232"/>
      <c r="AU781" s="232"/>
      <c r="AV781" s="232"/>
      <c r="AW781" s="248" t="s">
        <v>1036</v>
      </c>
    </row>
    <row r="782" spans="1:49" s="9" customFormat="1" x14ac:dyDescent="0.25">
      <c r="A782" s="233" t="s">
        <v>1191</v>
      </c>
      <c r="B782" s="9">
        <v>8</v>
      </c>
      <c r="C782" s="9">
        <v>18</v>
      </c>
      <c r="D782" s="9">
        <v>11</v>
      </c>
      <c r="E782" s="9">
        <f t="shared" si="78"/>
        <v>1</v>
      </c>
      <c r="F782" s="9">
        <f t="shared" ref="F782:F788" si="81">C782-B782-E782</f>
        <v>9</v>
      </c>
      <c r="G782" s="263"/>
      <c r="H782" s="246"/>
      <c r="I782" s="246"/>
      <c r="J782" s="246"/>
      <c r="K782" s="246"/>
      <c r="L782" s="246"/>
      <c r="M782" s="246"/>
      <c r="N782" s="246"/>
      <c r="O782" s="246"/>
      <c r="P782" s="232" t="s">
        <v>225</v>
      </c>
      <c r="Q782" s="232"/>
      <c r="R782" s="232" t="s">
        <v>225</v>
      </c>
      <c r="S782" s="232"/>
      <c r="T782" s="232" t="s">
        <v>225</v>
      </c>
      <c r="U782" s="232"/>
      <c r="V782" s="232"/>
      <c r="W782" s="232"/>
      <c r="X782" s="232" t="s">
        <v>225</v>
      </c>
      <c r="Y782" s="232"/>
      <c r="Z782" s="232" t="s">
        <v>225</v>
      </c>
      <c r="AA782" s="232"/>
      <c r="AB782" s="232" t="s">
        <v>225</v>
      </c>
      <c r="AC782" s="232"/>
      <c r="AD782" s="232" t="s">
        <v>225</v>
      </c>
      <c r="AE782" s="232"/>
      <c r="AF782" s="232" t="s">
        <v>225</v>
      </c>
      <c r="AG782" s="232"/>
      <c r="AH782" s="232" t="s">
        <v>225</v>
      </c>
      <c r="AI782" s="232"/>
      <c r="AJ782" s="232"/>
      <c r="AK782" s="232"/>
      <c r="AL782" s="232"/>
      <c r="AM782" s="232"/>
      <c r="AN782" s="232"/>
      <c r="AO782" s="232"/>
      <c r="AP782" s="232"/>
      <c r="AQ782" s="232"/>
      <c r="AR782" s="232"/>
      <c r="AS782" s="232"/>
      <c r="AT782" s="232"/>
      <c r="AU782" s="232"/>
      <c r="AV782" s="232"/>
      <c r="AW782" s="248" t="s">
        <v>1036</v>
      </c>
    </row>
    <row r="783" spans="1:49" s="9" customFormat="1" x14ac:dyDescent="0.25">
      <c r="A783" s="233" t="s">
        <v>1192</v>
      </c>
      <c r="B783" s="9">
        <v>8</v>
      </c>
      <c r="C783" s="9">
        <v>18</v>
      </c>
      <c r="D783" s="9">
        <v>12</v>
      </c>
      <c r="E783" s="9">
        <f t="shared" si="78"/>
        <v>1</v>
      </c>
      <c r="F783" s="9">
        <f t="shared" si="81"/>
        <v>9</v>
      </c>
      <c r="G783" s="263"/>
      <c r="H783" s="246"/>
      <c r="I783" s="246"/>
      <c r="J783" s="246"/>
      <c r="K783" s="246"/>
      <c r="L783" s="246"/>
      <c r="M783" s="246"/>
      <c r="N783" s="246"/>
      <c r="O783" s="246"/>
      <c r="P783" s="232" t="s">
        <v>225</v>
      </c>
      <c r="Q783" s="232"/>
      <c r="R783" s="232" t="s">
        <v>225</v>
      </c>
      <c r="S783" s="232"/>
      <c r="T783" s="232" t="s">
        <v>225</v>
      </c>
      <c r="U783" s="232"/>
      <c r="V783" s="232" t="s">
        <v>225</v>
      </c>
      <c r="W783" s="232"/>
      <c r="X783" s="232"/>
      <c r="Y783" s="232"/>
      <c r="Z783" s="232" t="s">
        <v>225</v>
      </c>
      <c r="AA783" s="232"/>
      <c r="AB783" s="232" t="s">
        <v>225</v>
      </c>
      <c r="AC783" s="232"/>
      <c r="AD783" s="232" t="s">
        <v>225</v>
      </c>
      <c r="AE783" s="232"/>
      <c r="AF783" s="232" t="s">
        <v>225</v>
      </c>
      <c r="AG783" s="232"/>
      <c r="AH783" s="232" t="s">
        <v>225</v>
      </c>
      <c r="AI783" s="232"/>
      <c r="AJ783" s="232"/>
      <c r="AK783" s="232"/>
      <c r="AL783" s="232"/>
      <c r="AM783" s="232"/>
      <c r="AN783" s="232"/>
      <c r="AO783" s="232"/>
      <c r="AP783" s="232"/>
      <c r="AQ783" s="232"/>
      <c r="AR783" s="232"/>
      <c r="AS783" s="232"/>
      <c r="AT783" s="232"/>
      <c r="AU783" s="232"/>
      <c r="AV783" s="232"/>
      <c r="AW783" s="248" t="s">
        <v>1036</v>
      </c>
    </row>
    <row r="784" spans="1:49" s="9" customFormat="1" x14ac:dyDescent="0.25">
      <c r="A784" s="233" t="s">
        <v>1193</v>
      </c>
      <c r="B784" s="9">
        <v>8</v>
      </c>
      <c r="C784" s="9">
        <v>18</v>
      </c>
      <c r="D784" s="9">
        <v>13</v>
      </c>
      <c r="E784" s="9">
        <f t="shared" si="78"/>
        <v>1</v>
      </c>
      <c r="F784" s="9">
        <f t="shared" si="81"/>
        <v>9</v>
      </c>
      <c r="G784" s="263"/>
      <c r="H784" s="246"/>
      <c r="I784" s="246"/>
      <c r="J784" s="246"/>
      <c r="K784" s="246"/>
      <c r="L784" s="246"/>
      <c r="M784" s="246"/>
      <c r="N784" s="246"/>
      <c r="O784" s="246"/>
      <c r="P784" s="232" t="s">
        <v>225</v>
      </c>
      <c r="Q784" s="232"/>
      <c r="R784" s="232" t="s">
        <v>225</v>
      </c>
      <c r="S784" s="232"/>
      <c r="T784" s="232" t="s">
        <v>225</v>
      </c>
      <c r="U784" s="232"/>
      <c r="V784" s="232" t="s">
        <v>225</v>
      </c>
      <c r="W784" s="232"/>
      <c r="X784" s="232" t="s">
        <v>225</v>
      </c>
      <c r="Y784" s="232"/>
      <c r="Z784" s="232"/>
      <c r="AA784" s="232"/>
      <c r="AB784" s="232" t="s">
        <v>225</v>
      </c>
      <c r="AC784" s="232"/>
      <c r="AD784" s="232" t="s">
        <v>225</v>
      </c>
      <c r="AE784" s="232"/>
      <c r="AF784" s="232" t="s">
        <v>225</v>
      </c>
      <c r="AG784" s="232"/>
      <c r="AH784" s="232" t="s">
        <v>225</v>
      </c>
      <c r="AI784" s="232"/>
      <c r="AJ784" s="232"/>
      <c r="AK784" s="232"/>
      <c r="AL784" s="232"/>
      <c r="AM784" s="232"/>
      <c r="AN784" s="232"/>
      <c r="AO784" s="232"/>
      <c r="AP784" s="232"/>
      <c r="AQ784" s="232"/>
      <c r="AR784" s="232"/>
      <c r="AS784" s="232"/>
      <c r="AT784" s="232"/>
      <c r="AU784" s="232"/>
      <c r="AV784" s="232"/>
      <c r="AW784" s="248" t="s">
        <v>1036</v>
      </c>
    </row>
    <row r="785" spans="1:49" s="9" customFormat="1" x14ac:dyDescent="0.25">
      <c r="A785" s="233" t="s">
        <v>1194</v>
      </c>
      <c r="B785" s="9">
        <v>8</v>
      </c>
      <c r="C785" s="9">
        <v>18</v>
      </c>
      <c r="D785" s="9">
        <v>14</v>
      </c>
      <c r="E785" s="9">
        <f t="shared" si="78"/>
        <v>1</v>
      </c>
      <c r="F785" s="9">
        <f t="shared" si="81"/>
        <v>9</v>
      </c>
      <c r="G785" s="263"/>
      <c r="H785" s="246"/>
      <c r="I785" s="246"/>
      <c r="J785" s="246"/>
      <c r="K785" s="246"/>
      <c r="L785" s="246"/>
      <c r="M785" s="246"/>
      <c r="N785" s="246"/>
      <c r="O785" s="246"/>
      <c r="P785" s="232" t="s">
        <v>225</v>
      </c>
      <c r="Q785" s="232"/>
      <c r="R785" s="232" t="s">
        <v>225</v>
      </c>
      <c r="S785" s="232"/>
      <c r="T785" s="232" t="s">
        <v>225</v>
      </c>
      <c r="U785" s="232"/>
      <c r="V785" s="232" t="s">
        <v>225</v>
      </c>
      <c r="W785" s="232"/>
      <c r="X785" s="232" t="s">
        <v>225</v>
      </c>
      <c r="Y785" s="232"/>
      <c r="Z785" s="232" t="s">
        <v>225</v>
      </c>
      <c r="AA785" s="232"/>
      <c r="AB785" s="232"/>
      <c r="AC785" s="232"/>
      <c r="AD785" s="232" t="s">
        <v>225</v>
      </c>
      <c r="AE785" s="232"/>
      <c r="AF785" s="232" t="s">
        <v>225</v>
      </c>
      <c r="AG785" s="232"/>
      <c r="AH785" s="232" t="s">
        <v>225</v>
      </c>
      <c r="AI785" s="232"/>
      <c r="AJ785" s="232"/>
      <c r="AK785" s="232"/>
      <c r="AL785" s="232"/>
      <c r="AM785" s="232"/>
      <c r="AN785" s="232"/>
      <c r="AO785" s="232"/>
      <c r="AP785" s="232"/>
      <c r="AQ785" s="232"/>
      <c r="AR785" s="232"/>
      <c r="AS785" s="232"/>
      <c r="AT785" s="232"/>
      <c r="AU785" s="232"/>
      <c r="AV785" s="232"/>
      <c r="AW785" s="248" t="s">
        <v>1036</v>
      </c>
    </row>
    <row r="786" spans="1:49" s="9" customFormat="1" x14ac:dyDescent="0.25">
      <c r="A786" s="233" t="s">
        <v>1195</v>
      </c>
      <c r="B786" s="9">
        <v>8</v>
      </c>
      <c r="C786" s="9">
        <v>18</v>
      </c>
      <c r="D786" s="9">
        <v>15</v>
      </c>
      <c r="E786" s="9">
        <f t="shared" si="78"/>
        <v>1</v>
      </c>
      <c r="F786" s="9">
        <f t="shared" si="81"/>
        <v>9</v>
      </c>
      <c r="G786" s="263"/>
      <c r="H786" s="246"/>
      <c r="I786" s="246"/>
      <c r="J786" s="246"/>
      <c r="K786" s="246"/>
      <c r="L786" s="246"/>
      <c r="M786" s="246"/>
      <c r="N786" s="246"/>
      <c r="O786" s="246"/>
      <c r="P786" s="232" t="s">
        <v>225</v>
      </c>
      <c r="Q786" s="232"/>
      <c r="R786" s="232" t="s">
        <v>225</v>
      </c>
      <c r="S786" s="232"/>
      <c r="T786" s="232" t="s">
        <v>225</v>
      </c>
      <c r="U786" s="232"/>
      <c r="V786" s="232" t="s">
        <v>225</v>
      </c>
      <c r="W786" s="232"/>
      <c r="X786" s="232" t="s">
        <v>225</v>
      </c>
      <c r="Y786" s="232"/>
      <c r="Z786" s="232" t="s">
        <v>225</v>
      </c>
      <c r="AA786" s="232"/>
      <c r="AB786" s="232" t="s">
        <v>225</v>
      </c>
      <c r="AC786" s="232"/>
      <c r="AD786" s="232"/>
      <c r="AE786" s="232"/>
      <c r="AF786" s="232" t="s">
        <v>225</v>
      </c>
      <c r="AG786" s="232"/>
      <c r="AH786" s="232" t="s">
        <v>225</v>
      </c>
      <c r="AI786" s="232"/>
      <c r="AJ786" s="232"/>
      <c r="AK786" s="232"/>
      <c r="AL786" s="232"/>
      <c r="AM786" s="232"/>
      <c r="AN786" s="232"/>
      <c r="AO786" s="232"/>
      <c r="AP786" s="232"/>
      <c r="AQ786" s="232"/>
      <c r="AR786" s="232"/>
      <c r="AS786" s="232"/>
      <c r="AT786" s="232"/>
      <c r="AU786" s="232"/>
      <c r="AV786" s="232"/>
      <c r="AW786" s="248" t="s">
        <v>1036</v>
      </c>
    </row>
    <row r="787" spans="1:49" s="9" customFormat="1" x14ac:dyDescent="0.25">
      <c r="A787" s="233" t="s">
        <v>1196</v>
      </c>
      <c r="B787" s="9">
        <v>8</v>
      </c>
      <c r="C787" s="9">
        <v>18</v>
      </c>
      <c r="D787" s="9">
        <v>16</v>
      </c>
      <c r="E787" s="9">
        <f t="shared" si="78"/>
        <v>1</v>
      </c>
      <c r="F787" s="9">
        <f t="shared" si="81"/>
        <v>9</v>
      </c>
      <c r="G787" s="263"/>
      <c r="H787" s="246"/>
      <c r="I787" s="246"/>
      <c r="J787" s="246"/>
      <c r="K787" s="246"/>
      <c r="L787" s="246"/>
      <c r="M787" s="246"/>
      <c r="N787" s="246"/>
      <c r="O787" s="246"/>
      <c r="P787" s="232" t="s">
        <v>225</v>
      </c>
      <c r="Q787" s="232"/>
      <c r="R787" s="232" t="s">
        <v>225</v>
      </c>
      <c r="S787" s="232"/>
      <c r="T787" s="232" t="s">
        <v>225</v>
      </c>
      <c r="U787" s="232"/>
      <c r="V787" s="232" t="s">
        <v>225</v>
      </c>
      <c r="W787" s="232"/>
      <c r="X787" s="232" t="s">
        <v>225</v>
      </c>
      <c r="Y787" s="232"/>
      <c r="Z787" s="232" t="s">
        <v>225</v>
      </c>
      <c r="AA787" s="232"/>
      <c r="AB787" s="232" t="s">
        <v>225</v>
      </c>
      <c r="AC787" s="232"/>
      <c r="AD787" s="232" t="s">
        <v>225</v>
      </c>
      <c r="AE787" s="232"/>
      <c r="AF787" s="232"/>
      <c r="AG787" s="232"/>
      <c r="AH787" s="232" t="s">
        <v>225</v>
      </c>
      <c r="AI787" s="232"/>
      <c r="AJ787" s="232"/>
      <c r="AK787" s="232"/>
      <c r="AL787" s="232"/>
      <c r="AM787" s="232"/>
      <c r="AN787" s="232"/>
      <c r="AO787" s="232"/>
      <c r="AP787" s="232"/>
      <c r="AQ787" s="232"/>
      <c r="AR787" s="232"/>
      <c r="AS787" s="232"/>
      <c r="AT787" s="232"/>
      <c r="AU787" s="232"/>
      <c r="AV787" s="232"/>
      <c r="AW787" s="248" t="s">
        <v>1036</v>
      </c>
    </row>
    <row r="788" spans="1:49" s="9" customFormat="1" x14ac:dyDescent="0.25">
      <c r="A788" s="233" t="s">
        <v>1197</v>
      </c>
      <c r="B788" s="9">
        <v>8</v>
      </c>
      <c r="C788" s="9">
        <v>18</v>
      </c>
      <c r="D788" s="9">
        <v>17</v>
      </c>
      <c r="E788" s="9">
        <f t="shared" si="78"/>
        <v>1</v>
      </c>
      <c r="F788" s="9">
        <f t="shared" si="81"/>
        <v>9</v>
      </c>
      <c r="G788" s="263"/>
      <c r="H788" s="246"/>
      <c r="I788" s="246"/>
      <c r="J788" s="246"/>
      <c r="K788" s="246"/>
      <c r="L788" s="246"/>
      <c r="M788" s="246"/>
      <c r="N788" s="246"/>
      <c r="O788" s="246"/>
      <c r="P788" s="232" t="s">
        <v>225</v>
      </c>
      <c r="Q788" s="232"/>
      <c r="R788" s="232" t="s">
        <v>225</v>
      </c>
      <c r="S788" s="232"/>
      <c r="T788" s="232" t="s">
        <v>225</v>
      </c>
      <c r="U788" s="232"/>
      <c r="V788" s="232" t="s">
        <v>225</v>
      </c>
      <c r="W788" s="232"/>
      <c r="X788" s="232" t="s">
        <v>225</v>
      </c>
      <c r="Y788" s="232"/>
      <c r="Z788" s="232" t="s">
        <v>225</v>
      </c>
      <c r="AA788" s="232"/>
      <c r="AB788" s="232" t="s">
        <v>225</v>
      </c>
      <c r="AC788" s="232"/>
      <c r="AD788" s="232" t="s">
        <v>225</v>
      </c>
      <c r="AE788" s="232"/>
      <c r="AF788" s="232" t="s">
        <v>225</v>
      </c>
      <c r="AG788" s="232"/>
      <c r="AH788" s="232"/>
      <c r="AI788" s="232"/>
      <c r="AJ788" s="232"/>
      <c r="AK788" s="232"/>
      <c r="AL788" s="232"/>
      <c r="AM788" s="232"/>
      <c r="AN788" s="232"/>
      <c r="AO788" s="232"/>
      <c r="AP788" s="232"/>
      <c r="AQ788" s="232"/>
      <c r="AR788" s="232"/>
      <c r="AS788" s="232"/>
      <c r="AT788" s="232"/>
      <c r="AU788" s="232"/>
      <c r="AV788" s="232"/>
      <c r="AW788" s="248" t="s">
        <v>1036</v>
      </c>
    </row>
    <row r="789" spans="1:49" x14ac:dyDescent="0.25">
      <c r="A789" s="233" t="s">
        <v>411</v>
      </c>
      <c r="B789" s="9">
        <v>8</v>
      </c>
      <c r="C789" s="9">
        <v>19</v>
      </c>
      <c r="E789" s="9">
        <f t="shared" si="78"/>
        <v>1</v>
      </c>
      <c r="F789" s="9">
        <f t="shared" si="75"/>
        <v>10</v>
      </c>
      <c r="H789" s="246"/>
      <c r="I789" s="246"/>
      <c r="J789" s="246"/>
      <c r="K789" s="246"/>
      <c r="L789" s="246"/>
      <c r="M789" s="246"/>
      <c r="N789" s="246"/>
      <c r="O789" s="246"/>
      <c r="P789" s="232" t="s">
        <v>225</v>
      </c>
      <c r="R789" s="232" t="s">
        <v>225</v>
      </c>
      <c r="T789" s="232" t="s">
        <v>225</v>
      </c>
      <c r="V789" s="232" t="s">
        <v>225</v>
      </c>
      <c r="X789" s="232" t="s">
        <v>225</v>
      </c>
      <c r="Z789" s="232" t="s">
        <v>225</v>
      </c>
      <c r="AB789" s="232" t="s">
        <v>225</v>
      </c>
      <c r="AD789" s="232" t="s">
        <v>225</v>
      </c>
      <c r="AF789" s="232" t="s">
        <v>225</v>
      </c>
      <c r="AH789" s="232" t="s">
        <v>225</v>
      </c>
      <c r="AJ789" s="232" t="s">
        <v>225</v>
      </c>
      <c r="AW789" s="248" t="s">
        <v>1036</v>
      </c>
    </row>
    <row r="790" spans="1:49" s="9" customFormat="1" x14ac:dyDescent="0.25">
      <c r="A790" s="233" t="s">
        <v>1198</v>
      </c>
      <c r="B790" s="9">
        <v>8</v>
      </c>
      <c r="C790" s="9">
        <v>19</v>
      </c>
      <c r="D790" s="9">
        <v>9</v>
      </c>
      <c r="E790" s="9">
        <f t="shared" si="78"/>
        <v>1</v>
      </c>
      <c r="F790" s="9">
        <f t="shared" si="75"/>
        <v>10</v>
      </c>
      <c r="G790" s="263"/>
      <c r="H790" s="246"/>
      <c r="I790" s="246"/>
      <c r="J790" s="246"/>
      <c r="K790" s="246"/>
      <c r="L790" s="246"/>
      <c r="M790" s="246"/>
      <c r="N790" s="246"/>
      <c r="O790" s="246"/>
      <c r="P790" s="232" t="s">
        <v>225</v>
      </c>
      <c r="Q790" s="232"/>
      <c r="R790" s="232"/>
      <c r="S790" s="232"/>
      <c r="T790" s="232" t="s">
        <v>225</v>
      </c>
      <c r="U790" s="232"/>
      <c r="V790" s="232" t="s">
        <v>225</v>
      </c>
      <c r="W790" s="232"/>
      <c r="X790" s="232" t="s">
        <v>225</v>
      </c>
      <c r="Y790" s="232"/>
      <c r="Z790" s="232" t="s">
        <v>225</v>
      </c>
      <c r="AA790" s="232"/>
      <c r="AB790" s="232" t="s">
        <v>225</v>
      </c>
      <c r="AC790" s="232"/>
      <c r="AD790" s="232" t="s">
        <v>225</v>
      </c>
      <c r="AE790" s="232"/>
      <c r="AF790" s="232" t="s">
        <v>225</v>
      </c>
      <c r="AG790" s="232"/>
      <c r="AH790" s="232" t="s">
        <v>225</v>
      </c>
      <c r="AI790" s="232"/>
      <c r="AJ790" s="232" t="s">
        <v>225</v>
      </c>
      <c r="AK790" s="232"/>
      <c r="AL790" s="232"/>
      <c r="AM790" s="232"/>
      <c r="AN790" s="232"/>
      <c r="AO790" s="232"/>
      <c r="AP790" s="232"/>
      <c r="AQ790" s="232"/>
      <c r="AR790" s="232"/>
      <c r="AS790" s="232"/>
      <c r="AT790" s="232"/>
      <c r="AU790" s="232"/>
      <c r="AV790" s="232"/>
      <c r="AW790" s="248" t="s">
        <v>1036</v>
      </c>
    </row>
    <row r="791" spans="1:49" s="9" customFormat="1" x14ac:dyDescent="0.25">
      <c r="A791" s="233" t="s">
        <v>1199</v>
      </c>
      <c r="B791" s="9">
        <v>8</v>
      </c>
      <c r="C791" s="9">
        <v>19</v>
      </c>
      <c r="D791" s="9">
        <v>10</v>
      </c>
      <c r="E791" s="9">
        <f t="shared" si="78"/>
        <v>1</v>
      </c>
      <c r="F791" s="9">
        <f t="shared" si="75"/>
        <v>10</v>
      </c>
      <c r="G791" s="263"/>
      <c r="H791" s="246"/>
      <c r="I791" s="246"/>
      <c r="J791" s="246"/>
      <c r="K791" s="246"/>
      <c r="L791" s="246"/>
      <c r="M791" s="246"/>
      <c r="N791" s="246"/>
      <c r="O791" s="246"/>
      <c r="P791" s="232" t="s">
        <v>225</v>
      </c>
      <c r="Q791" s="232"/>
      <c r="R791" s="232" t="s">
        <v>225</v>
      </c>
      <c r="S791" s="232"/>
      <c r="T791" s="232"/>
      <c r="U791" s="232"/>
      <c r="V791" s="232" t="s">
        <v>225</v>
      </c>
      <c r="W791" s="232"/>
      <c r="X791" s="232" t="s">
        <v>225</v>
      </c>
      <c r="Y791" s="232"/>
      <c r="Z791" s="232" t="s">
        <v>225</v>
      </c>
      <c r="AA791" s="232"/>
      <c r="AB791" s="232" t="s">
        <v>225</v>
      </c>
      <c r="AC791" s="232"/>
      <c r="AD791" s="232" t="s">
        <v>225</v>
      </c>
      <c r="AE791" s="232"/>
      <c r="AF791" s="232" t="s">
        <v>225</v>
      </c>
      <c r="AG791" s="232"/>
      <c r="AH791" s="232" t="s">
        <v>225</v>
      </c>
      <c r="AI791" s="232"/>
      <c r="AJ791" s="232" t="s">
        <v>225</v>
      </c>
      <c r="AK791" s="232"/>
      <c r="AL791" s="232"/>
      <c r="AM791" s="232"/>
      <c r="AN791" s="232"/>
      <c r="AO791" s="232"/>
      <c r="AP791" s="232"/>
      <c r="AQ791" s="232"/>
      <c r="AR791" s="232"/>
      <c r="AS791" s="232"/>
      <c r="AT791" s="232"/>
      <c r="AU791" s="232"/>
      <c r="AV791" s="232"/>
      <c r="AW791" s="248" t="s">
        <v>1036</v>
      </c>
    </row>
    <row r="792" spans="1:49" s="9" customFormat="1" x14ac:dyDescent="0.25">
      <c r="A792" s="233" t="s">
        <v>1200</v>
      </c>
      <c r="B792" s="9">
        <v>8</v>
      </c>
      <c r="C792" s="9">
        <v>19</v>
      </c>
      <c r="D792" s="9">
        <v>11</v>
      </c>
      <c r="E792" s="9">
        <f t="shared" si="78"/>
        <v>1</v>
      </c>
      <c r="F792" s="9">
        <f t="shared" ref="F792:F799" si="82">C792-B792-E792</f>
        <v>10</v>
      </c>
      <c r="G792" s="263"/>
      <c r="H792" s="246"/>
      <c r="I792" s="246"/>
      <c r="J792" s="246"/>
      <c r="K792" s="246"/>
      <c r="L792" s="246"/>
      <c r="M792" s="246"/>
      <c r="N792" s="246"/>
      <c r="O792" s="246"/>
      <c r="P792" s="232" t="s">
        <v>225</v>
      </c>
      <c r="Q792" s="232"/>
      <c r="R792" s="232" t="s">
        <v>225</v>
      </c>
      <c r="S792" s="232"/>
      <c r="T792" s="232" t="s">
        <v>225</v>
      </c>
      <c r="U792" s="232"/>
      <c r="V792" s="232"/>
      <c r="W792" s="232"/>
      <c r="X792" s="232" t="s">
        <v>225</v>
      </c>
      <c r="Y792" s="232"/>
      <c r="Z792" s="232" t="s">
        <v>225</v>
      </c>
      <c r="AA792" s="232"/>
      <c r="AB792" s="232" t="s">
        <v>225</v>
      </c>
      <c r="AC792" s="232"/>
      <c r="AD792" s="232" t="s">
        <v>225</v>
      </c>
      <c r="AE792" s="232"/>
      <c r="AF792" s="232" t="s">
        <v>225</v>
      </c>
      <c r="AG792" s="232"/>
      <c r="AH792" s="232" t="s">
        <v>225</v>
      </c>
      <c r="AI792" s="232"/>
      <c r="AJ792" s="232" t="s">
        <v>225</v>
      </c>
      <c r="AK792" s="232"/>
      <c r="AL792" s="232"/>
      <c r="AM792" s="232"/>
      <c r="AN792" s="232"/>
      <c r="AO792" s="232"/>
      <c r="AP792" s="232"/>
      <c r="AQ792" s="232"/>
      <c r="AR792" s="232"/>
      <c r="AS792" s="232"/>
      <c r="AT792" s="232"/>
      <c r="AU792" s="232"/>
      <c r="AV792" s="232"/>
      <c r="AW792" s="248" t="s">
        <v>1036</v>
      </c>
    </row>
    <row r="793" spans="1:49" s="9" customFormat="1" x14ac:dyDescent="0.25">
      <c r="A793" s="233" t="s">
        <v>1201</v>
      </c>
      <c r="B793" s="9">
        <v>8</v>
      </c>
      <c r="C793" s="9">
        <v>19</v>
      </c>
      <c r="D793" s="9">
        <v>12</v>
      </c>
      <c r="E793" s="9">
        <f t="shared" si="78"/>
        <v>1</v>
      </c>
      <c r="F793" s="9">
        <f t="shared" si="82"/>
        <v>10</v>
      </c>
      <c r="G793" s="263"/>
      <c r="H793" s="246"/>
      <c r="I793" s="246"/>
      <c r="J793" s="246"/>
      <c r="K793" s="246"/>
      <c r="L793" s="246"/>
      <c r="M793" s="246"/>
      <c r="N793" s="246"/>
      <c r="O793" s="246"/>
      <c r="P793" s="232" t="s">
        <v>225</v>
      </c>
      <c r="Q793" s="232"/>
      <c r="R793" s="232" t="s">
        <v>225</v>
      </c>
      <c r="S793" s="232"/>
      <c r="T793" s="232" t="s">
        <v>225</v>
      </c>
      <c r="U793" s="232"/>
      <c r="V793" s="232" t="s">
        <v>225</v>
      </c>
      <c r="W793" s="232"/>
      <c r="X793" s="232"/>
      <c r="Y793" s="232"/>
      <c r="Z793" s="232" t="s">
        <v>225</v>
      </c>
      <c r="AA793" s="232"/>
      <c r="AB793" s="232" t="s">
        <v>225</v>
      </c>
      <c r="AC793" s="232"/>
      <c r="AD793" s="232" t="s">
        <v>225</v>
      </c>
      <c r="AE793" s="232"/>
      <c r="AF793" s="232" t="s">
        <v>225</v>
      </c>
      <c r="AG793" s="232"/>
      <c r="AH793" s="232" t="s">
        <v>225</v>
      </c>
      <c r="AI793" s="232"/>
      <c r="AJ793" s="232" t="s">
        <v>225</v>
      </c>
      <c r="AK793" s="232"/>
      <c r="AL793" s="232"/>
      <c r="AM793" s="232"/>
      <c r="AN793" s="232"/>
      <c r="AO793" s="232"/>
      <c r="AP793" s="232"/>
      <c r="AQ793" s="232"/>
      <c r="AR793" s="232"/>
      <c r="AS793" s="232"/>
      <c r="AT793" s="232"/>
      <c r="AU793" s="232"/>
      <c r="AV793" s="232"/>
      <c r="AW793" s="248" t="s">
        <v>1036</v>
      </c>
    </row>
    <row r="794" spans="1:49" s="9" customFormat="1" x14ac:dyDescent="0.25">
      <c r="A794" s="233" t="s">
        <v>1202</v>
      </c>
      <c r="B794" s="9">
        <v>8</v>
      </c>
      <c r="C794" s="9">
        <v>19</v>
      </c>
      <c r="D794" s="9">
        <v>13</v>
      </c>
      <c r="E794" s="9">
        <f t="shared" si="78"/>
        <v>1</v>
      </c>
      <c r="F794" s="9">
        <f t="shared" si="82"/>
        <v>10</v>
      </c>
      <c r="G794" s="263"/>
      <c r="H794" s="246"/>
      <c r="I794" s="246"/>
      <c r="J794" s="246"/>
      <c r="K794" s="246"/>
      <c r="L794" s="246"/>
      <c r="M794" s="246"/>
      <c r="N794" s="246"/>
      <c r="O794" s="246"/>
      <c r="P794" s="232" t="s">
        <v>225</v>
      </c>
      <c r="Q794" s="232"/>
      <c r="R794" s="232" t="s">
        <v>225</v>
      </c>
      <c r="S794" s="232"/>
      <c r="T794" s="232" t="s">
        <v>225</v>
      </c>
      <c r="U794" s="232"/>
      <c r="V794" s="232" t="s">
        <v>225</v>
      </c>
      <c r="W794" s="232"/>
      <c r="X794" s="232" t="s">
        <v>225</v>
      </c>
      <c r="Y794" s="232"/>
      <c r="Z794" s="232"/>
      <c r="AA794" s="232"/>
      <c r="AB794" s="232" t="s">
        <v>225</v>
      </c>
      <c r="AC794" s="232"/>
      <c r="AD794" s="232" t="s">
        <v>225</v>
      </c>
      <c r="AE794" s="232"/>
      <c r="AF794" s="232" t="s">
        <v>225</v>
      </c>
      <c r="AG794" s="232"/>
      <c r="AH794" s="232" t="s">
        <v>225</v>
      </c>
      <c r="AI794" s="232"/>
      <c r="AJ794" s="232" t="s">
        <v>225</v>
      </c>
      <c r="AK794" s="232"/>
      <c r="AL794" s="232"/>
      <c r="AM794" s="232"/>
      <c r="AN794" s="232"/>
      <c r="AO794" s="232"/>
      <c r="AP794" s="232"/>
      <c r="AQ794" s="232"/>
      <c r="AR794" s="232"/>
      <c r="AS794" s="232"/>
      <c r="AT794" s="232"/>
      <c r="AU794" s="232"/>
      <c r="AV794" s="232"/>
      <c r="AW794" s="248" t="s">
        <v>1036</v>
      </c>
    </row>
    <row r="795" spans="1:49" s="9" customFormat="1" x14ac:dyDescent="0.25">
      <c r="A795" s="233" t="s">
        <v>1203</v>
      </c>
      <c r="B795" s="9">
        <v>8</v>
      </c>
      <c r="C795" s="9">
        <v>19</v>
      </c>
      <c r="D795" s="9">
        <v>14</v>
      </c>
      <c r="E795" s="9">
        <f t="shared" si="78"/>
        <v>1</v>
      </c>
      <c r="F795" s="9">
        <f t="shared" si="82"/>
        <v>10</v>
      </c>
      <c r="G795" s="263"/>
      <c r="H795" s="246"/>
      <c r="I795" s="246"/>
      <c r="J795" s="246"/>
      <c r="K795" s="246"/>
      <c r="L795" s="246"/>
      <c r="M795" s="246"/>
      <c r="N795" s="246"/>
      <c r="O795" s="246"/>
      <c r="P795" s="232" t="s">
        <v>225</v>
      </c>
      <c r="Q795" s="232"/>
      <c r="R795" s="232" t="s">
        <v>225</v>
      </c>
      <c r="S795" s="232"/>
      <c r="T795" s="232" t="s">
        <v>225</v>
      </c>
      <c r="U795" s="232"/>
      <c r="V795" s="232" t="s">
        <v>225</v>
      </c>
      <c r="W795" s="232"/>
      <c r="X795" s="232" t="s">
        <v>225</v>
      </c>
      <c r="Y795" s="232"/>
      <c r="Z795" s="232" t="s">
        <v>225</v>
      </c>
      <c r="AA795" s="232"/>
      <c r="AB795" s="232"/>
      <c r="AC795" s="232"/>
      <c r="AD795" s="232" t="s">
        <v>225</v>
      </c>
      <c r="AE795" s="232"/>
      <c r="AF795" s="232" t="s">
        <v>225</v>
      </c>
      <c r="AG795" s="232"/>
      <c r="AH795" s="232" t="s">
        <v>225</v>
      </c>
      <c r="AI795" s="232"/>
      <c r="AJ795" s="232" t="s">
        <v>225</v>
      </c>
      <c r="AK795" s="232"/>
      <c r="AL795" s="232"/>
      <c r="AM795" s="232"/>
      <c r="AN795" s="232"/>
      <c r="AO795" s="232"/>
      <c r="AP795" s="232"/>
      <c r="AQ795" s="232"/>
      <c r="AR795" s="232"/>
      <c r="AS795" s="232"/>
      <c r="AT795" s="232"/>
      <c r="AU795" s="232"/>
      <c r="AV795" s="232"/>
      <c r="AW795" s="248" t="s">
        <v>1036</v>
      </c>
    </row>
    <row r="796" spans="1:49" s="9" customFormat="1" x14ac:dyDescent="0.25">
      <c r="A796" s="233" t="s">
        <v>1204</v>
      </c>
      <c r="B796" s="9">
        <v>8</v>
      </c>
      <c r="C796" s="9">
        <v>19</v>
      </c>
      <c r="D796" s="9">
        <v>15</v>
      </c>
      <c r="E796" s="9">
        <f t="shared" si="78"/>
        <v>1</v>
      </c>
      <c r="F796" s="9">
        <f t="shared" si="82"/>
        <v>10</v>
      </c>
      <c r="G796" s="263"/>
      <c r="H796" s="246"/>
      <c r="I796" s="246"/>
      <c r="J796" s="246"/>
      <c r="K796" s="246"/>
      <c r="L796" s="246"/>
      <c r="M796" s="246"/>
      <c r="N796" s="246"/>
      <c r="O796" s="246"/>
      <c r="P796" s="232" t="s">
        <v>225</v>
      </c>
      <c r="Q796" s="232"/>
      <c r="R796" s="232" t="s">
        <v>225</v>
      </c>
      <c r="S796" s="232"/>
      <c r="T796" s="232" t="s">
        <v>225</v>
      </c>
      <c r="U796" s="232"/>
      <c r="V796" s="232" t="s">
        <v>225</v>
      </c>
      <c r="W796" s="232"/>
      <c r="X796" s="232" t="s">
        <v>225</v>
      </c>
      <c r="Y796" s="232"/>
      <c r="Z796" s="232" t="s">
        <v>225</v>
      </c>
      <c r="AA796" s="232"/>
      <c r="AB796" s="232" t="s">
        <v>225</v>
      </c>
      <c r="AC796" s="232"/>
      <c r="AD796" s="232"/>
      <c r="AE796" s="232"/>
      <c r="AF796" s="232" t="s">
        <v>225</v>
      </c>
      <c r="AG796" s="232"/>
      <c r="AH796" s="232" t="s">
        <v>225</v>
      </c>
      <c r="AI796" s="232"/>
      <c r="AJ796" s="232" t="s">
        <v>225</v>
      </c>
      <c r="AK796" s="232"/>
      <c r="AL796" s="232"/>
      <c r="AM796" s="232"/>
      <c r="AN796" s="232"/>
      <c r="AO796" s="232"/>
      <c r="AP796" s="232"/>
      <c r="AQ796" s="232"/>
      <c r="AR796" s="232"/>
      <c r="AS796" s="232"/>
      <c r="AT796" s="232"/>
      <c r="AU796" s="232"/>
      <c r="AV796" s="232"/>
      <c r="AW796" s="248" t="s">
        <v>1036</v>
      </c>
    </row>
    <row r="797" spans="1:49" s="9" customFormat="1" x14ac:dyDescent="0.25">
      <c r="A797" s="233" t="s">
        <v>1205</v>
      </c>
      <c r="B797" s="9">
        <v>8</v>
      </c>
      <c r="C797" s="9">
        <v>19</v>
      </c>
      <c r="D797" s="9">
        <v>16</v>
      </c>
      <c r="E797" s="9">
        <f t="shared" si="78"/>
        <v>1</v>
      </c>
      <c r="F797" s="9">
        <f t="shared" si="82"/>
        <v>10</v>
      </c>
      <c r="G797" s="263"/>
      <c r="H797" s="246"/>
      <c r="I797" s="246"/>
      <c r="J797" s="246"/>
      <c r="K797" s="246"/>
      <c r="L797" s="246"/>
      <c r="M797" s="246"/>
      <c r="N797" s="246"/>
      <c r="O797" s="246"/>
      <c r="P797" s="232" t="s">
        <v>225</v>
      </c>
      <c r="Q797" s="232"/>
      <c r="R797" s="232" t="s">
        <v>225</v>
      </c>
      <c r="S797" s="232"/>
      <c r="T797" s="232" t="s">
        <v>225</v>
      </c>
      <c r="U797" s="232"/>
      <c r="V797" s="232" t="s">
        <v>225</v>
      </c>
      <c r="W797" s="232"/>
      <c r="X797" s="232" t="s">
        <v>225</v>
      </c>
      <c r="Y797" s="232"/>
      <c r="Z797" s="232" t="s">
        <v>225</v>
      </c>
      <c r="AA797" s="232"/>
      <c r="AB797" s="232" t="s">
        <v>225</v>
      </c>
      <c r="AC797" s="232"/>
      <c r="AD797" s="232" t="s">
        <v>225</v>
      </c>
      <c r="AE797" s="232"/>
      <c r="AF797" s="232"/>
      <c r="AG797" s="232"/>
      <c r="AH797" s="232" t="s">
        <v>225</v>
      </c>
      <c r="AI797" s="232"/>
      <c r="AJ797" s="232" t="s">
        <v>225</v>
      </c>
      <c r="AK797" s="232"/>
      <c r="AL797" s="232"/>
      <c r="AM797" s="232"/>
      <c r="AN797" s="232"/>
      <c r="AO797" s="232"/>
      <c r="AP797" s="232"/>
      <c r="AQ797" s="232"/>
      <c r="AR797" s="232"/>
      <c r="AS797" s="232"/>
      <c r="AT797" s="232"/>
      <c r="AU797" s="232"/>
      <c r="AV797" s="232"/>
      <c r="AW797" s="248" t="s">
        <v>1036</v>
      </c>
    </row>
    <row r="798" spans="1:49" s="9" customFormat="1" x14ac:dyDescent="0.25">
      <c r="A798" s="233" t="s">
        <v>1206</v>
      </c>
      <c r="B798" s="9">
        <v>8</v>
      </c>
      <c r="C798" s="9">
        <v>19</v>
      </c>
      <c r="D798" s="9">
        <v>17</v>
      </c>
      <c r="E798" s="9">
        <f t="shared" si="78"/>
        <v>1</v>
      </c>
      <c r="F798" s="9">
        <f t="shared" si="82"/>
        <v>10</v>
      </c>
      <c r="G798" s="263"/>
      <c r="H798" s="246"/>
      <c r="I798" s="246"/>
      <c r="J798" s="246"/>
      <c r="K798" s="246"/>
      <c r="L798" s="246"/>
      <c r="M798" s="246"/>
      <c r="N798" s="246"/>
      <c r="O798" s="246"/>
      <c r="P798" s="232" t="s">
        <v>225</v>
      </c>
      <c r="Q798" s="232"/>
      <c r="R798" s="232" t="s">
        <v>225</v>
      </c>
      <c r="S798" s="232"/>
      <c r="T798" s="232" t="s">
        <v>225</v>
      </c>
      <c r="U798" s="232"/>
      <c r="V798" s="232" t="s">
        <v>225</v>
      </c>
      <c r="W798" s="232"/>
      <c r="X798" s="232" t="s">
        <v>225</v>
      </c>
      <c r="Y798" s="232"/>
      <c r="Z798" s="232" t="s">
        <v>225</v>
      </c>
      <c r="AA798" s="232"/>
      <c r="AB798" s="232" t="s">
        <v>225</v>
      </c>
      <c r="AC798" s="232"/>
      <c r="AD798" s="232" t="s">
        <v>225</v>
      </c>
      <c r="AE798" s="232"/>
      <c r="AF798" s="232" t="s">
        <v>225</v>
      </c>
      <c r="AG798" s="232"/>
      <c r="AH798" s="232"/>
      <c r="AI798" s="232"/>
      <c r="AJ798" s="232" t="s">
        <v>225</v>
      </c>
      <c r="AK798" s="232"/>
      <c r="AL798" s="232"/>
      <c r="AM798" s="232"/>
      <c r="AN798" s="232"/>
      <c r="AO798" s="232"/>
      <c r="AP798" s="232"/>
      <c r="AQ798" s="232"/>
      <c r="AR798" s="232"/>
      <c r="AS798" s="232"/>
      <c r="AT798" s="232"/>
      <c r="AU798" s="232"/>
      <c r="AV798" s="232"/>
      <c r="AW798" s="248" t="s">
        <v>1036</v>
      </c>
    </row>
    <row r="799" spans="1:49" s="9" customFormat="1" x14ac:dyDescent="0.25">
      <c r="A799" s="233" t="s">
        <v>1207</v>
      </c>
      <c r="B799" s="9">
        <v>8</v>
      </c>
      <c r="C799" s="9">
        <v>19</v>
      </c>
      <c r="D799" s="9">
        <v>18</v>
      </c>
      <c r="E799" s="9">
        <f t="shared" si="78"/>
        <v>1</v>
      </c>
      <c r="F799" s="9">
        <f t="shared" si="82"/>
        <v>10</v>
      </c>
      <c r="G799" s="263"/>
      <c r="H799" s="246"/>
      <c r="I799" s="246"/>
      <c r="J799" s="246"/>
      <c r="K799" s="246"/>
      <c r="L799" s="246"/>
      <c r="M799" s="246"/>
      <c r="N799" s="246"/>
      <c r="O799" s="246"/>
      <c r="P799" s="232" t="s">
        <v>225</v>
      </c>
      <c r="Q799" s="232"/>
      <c r="R799" s="232" t="s">
        <v>225</v>
      </c>
      <c r="S799" s="232"/>
      <c r="T799" s="232" t="s">
        <v>225</v>
      </c>
      <c r="U799" s="232"/>
      <c r="V799" s="232" t="s">
        <v>225</v>
      </c>
      <c r="W799" s="232"/>
      <c r="X799" s="232" t="s">
        <v>225</v>
      </c>
      <c r="Y799" s="232"/>
      <c r="Z799" s="232" t="s">
        <v>225</v>
      </c>
      <c r="AA799" s="232"/>
      <c r="AB799" s="232" t="s">
        <v>225</v>
      </c>
      <c r="AC799" s="232"/>
      <c r="AD799" s="232" t="s">
        <v>225</v>
      </c>
      <c r="AE799" s="232"/>
      <c r="AF799" s="232" t="s">
        <v>225</v>
      </c>
      <c r="AG799" s="232"/>
      <c r="AH799" s="232" t="s">
        <v>225</v>
      </c>
      <c r="AI799" s="232"/>
      <c r="AJ799" s="232"/>
      <c r="AK799" s="232"/>
      <c r="AL799" s="232"/>
      <c r="AM799" s="232"/>
      <c r="AN799" s="232"/>
      <c r="AO799" s="232"/>
      <c r="AP799" s="232"/>
      <c r="AQ799" s="232"/>
      <c r="AR799" s="232"/>
      <c r="AS799" s="232"/>
      <c r="AT799" s="232"/>
      <c r="AU799" s="232"/>
      <c r="AV799" s="232"/>
      <c r="AW799" s="248" t="s">
        <v>1036</v>
      </c>
    </row>
    <row r="800" spans="1:49" x14ac:dyDescent="0.25">
      <c r="A800" s="233" t="s">
        <v>412</v>
      </c>
      <c r="B800" s="9">
        <v>8</v>
      </c>
      <c r="C800" s="9">
        <v>20</v>
      </c>
      <c r="E800" s="9">
        <f t="shared" si="78"/>
        <v>1</v>
      </c>
      <c r="F800" s="9">
        <f t="shared" si="75"/>
        <v>11</v>
      </c>
      <c r="H800" s="246"/>
      <c r="I800" s="246"/>
      <c r="J800" s="246"/>
      <c r="K800" s="246"/>
      <c r="L800" s="246"/>
      <c r="M800" s="246"/>
      <c r="N800" s="246"/>
      <c r="O800" s="246"/>
      <c r="P800" s="232" t="s">
        <v>225</v>
      </c>
      <c r="R800" s="232" t="s">
        <v>225</v>
      </c>
      <c r="T800" s="232" t="s">
        <v>225</v>
      </c>
      <c r="V800" s="232" t="s">
        <v>225</v>
      </c>
      <c r="X800" s="232" t="s">
        <v>225</v>
      </c>
      <c r="Z800" s="232" t="s">
        <v>225</v>
      </c>
      <c r="AB800" s="232" t="s">
        <v>225</v>
      </c>
      <c r="AD800" s="232" t="s">
        <v>225</v>
      </c>
      <c r="AF800" s="232" t="s">
        <v>225</v>
      </c>
      <c r="AH800" s="232" t="s">
        <v>225</v>
      </c>
      <c r="AJ800" s="232" t="s">
        <v>225</v>
      </c>
      <c r="AL800" s="232" t="s">
        <v>225</v>
      </c>
      <c r="AW800" s="248" t="s">
        <v>1036</v>
      </c>
    </row>
    <row r="801" spans="1:49" s="9" customFormat="1" x14ac:dyDescent="0.25">
      <c r="A801" s="233" t="s">
        <v>1208</v>
      </c>
      <c r="B801" s="9">
        <v>8</v>
      </c>
      <c r="C801" s="9">
        <v>20</v>
      </c>
      <c r="D801" s="9">
        <v>9</v>
      </c>
      <c r="E801" s="9">
        <f t="shared" si="78"/>
        <v>1</v>
      </c>
      <c r="F801" s="9">
        <f t="shared" si="75"/>
        <v>11</v>
      </c>
      <c r="G801" s="263"/>
      <c r="H801" s="246"/>
      <c r="I801" s="246"/>
      <c r="J801" s="246"/>
      <c r="K801" s="246"/>
      <c r="L801" s="246"/>
      <c r="M801" s="246"/>
      <c r="N801" s="246"/>
      <c r="O801" s="246"/>
      <c r="P801" s="232" t="s">
        <v>225</v>
      </c>
      <c r="Q801" s="232"/>
      <c r="R801" s="232"/>
      <c r="S801" s="232"/>
      <c r="T801" s="232" t="s">
        <v>225</v>
      </c>
      <c r="U801" s="232"/>
      <c r="V801" s="232" t="s">
        <v>225</v>
      </c>
      <c r="W801" s="232"/>
      <c r="X801" s="232" t="s">
        <v>225</v>
      </c>
      <c r="Y801" s="232"/>
      <c r="Z801" s="232" t="s">
        <v>225</v>
      </c>
      <c r="AA801" s="232"/>
      <c r="AB801" s="232" t="s">
        <v>225</v>
      </c>
      <c r="AC801" s="232"/>
      <c r="AD801" s="232" t="s">
        <v>225</v>
      </c>
      <c r="AE801" s="232"/>
      <c r="AF801" s="232" t="s">
        <v>225</v>
      </c>
      <c r="AG801" s="232"/>
      <c r="AH801" s="232" t="s">
        <v>225</v>
      </c>
      <c r="AI801" s="232"/>
      <c r="AJ801" s="232" t="s">
        <v>225</v>
      </c>
      <c r="AK801" s="232"/>
      <c r="AL801" s="232" t="s">
        <v>225</v>
      </c>
      <c r="AM801" s="232"/>
      <c r="AN801" s="232"/>
      <c r="AO801" s="232"/>
      <c r="AP801" s="232"/>
      <c r="AQ801" s="232"/>
      <c r="AR801" s="232"/>
      <c r="AS801" s="232"/>
      <c r="AT801" s="232"/>
      <c r="AU801" s="232"/>
      <c r="AV801" s="232"/>
      <c r="AW801" s="248" t="s">
        <v>1036</v>
      </c>
    </row>
    <row r="802" spans="1:49" s="9" customFormat="1" x14ac:dyDescent="0.25">
      <c r="A802" s="233" t="s">
        <v>1209</v>
      </c>
      <c r="B802" s="9">
        <v>8</v>
      </c>
      <c r="C802" s="9">
        <v>20</v>
      </c>
      <c r="D802" s="9">
        <v>10</v>
      </c>
      <c r="E802" s="9">
        <f t="shared" si="78"/>
        <v>1</v>
      </c>
      <c r="F802" s="9">
        <f t="shared" si="75"/>
        <v>11</v>
      </c>
      <c r="G802" s="263"/>
      <c r="H802" s="246"/>
      <c r="I802" s="246"/>
      <c r="J802" s="246"/>
      <c r="K802" s="246"/>
      <c r="L802" s="246"/>
      <c r="M802" s="246"/>
      <c r="N802" s="246"/>
      <c r="O802" s="246"/>
      <c r="P802" s="232" t="s">
        <v>225</v>
      </c>
      <c r="Q802" s="232"/>
      <c r="R802" s="232" t="s">
        <v>225</v>
      </c>
      <c r="S802" s="232"/>
      <c r="T802" s="232"/>
      <c r="U802" s="232"/>
      <c r="V802" s="232" t="s">
        <v>225</v>
      </c>
      <c r="W802" s="232"/>
      <c r="X802" s="232" t="s">
        <v>225</v>
      </c>
      <c r="Y802" s="232"/>
      <c r="Z802" s="232" t="s">
        <v>225</v>
      </c>
      <c r="AA802" s="232"/>
      <c r="AB802" s="232" t="s">
        <v>225</v>
      </c>
      <c r="AC802" s="232"/>
      <c r="AD802" s="232" t="s">
        <v>225</v>
      </c>
      <c r="AE802" s="232"/>
      <c r="AF802" s="232" t="s">
        <v>225</v>
      </c>
      <c r="AG802" s="232"/>
      <c r="AH802" s="232" t="s">
        <v>225</v>
      </c>
      <c r="AI802" s="232"/>
      <c r="AJ802" s="232" t="s">
        <v>225</v>
      </c>
      <c r="AK802" s="232"/>
      <c r="AL802" s="232" t="s">
        <v>225</v>
      </c>
      <c r="AM802" s="232"/>
      <c r="AN802" s="232"/>
      <c r="AO802" s="232"/>
      <c r="AP802" s="232"/>
      <c r="AQ802" s="232"/>
      <c r="AR802" s="232"/>
      <c r="AS802" s="232"/>
      <c r="AT802" s="232"/>
      <c r="AU802" s="232"/>
      <c r="AV802" s="232"/>
      <c r="AW802" s="248" t="s">
        <v>1036</v>
      </c>
    </row>
    <row r="803" spans="1:49" s="9" customFormat="1" x14ac:dyDescent="0.25">
      <c r="A803" s="233" t="s">
        <v>1210</v>
      </c>
      <c r="B803" s="9">
        <v>8</v>
      </c>
      <c r="C803" s="9">
        <v>20</v>
      </c>
      <c r="D803" s="9">
        <v>11</v>
      </c>
      <c r="E803" s="9">
        <f t="shared" si="78"/>
        <v>1</v>
      </c>
      <c r="F803" s="9">
        <f t="shared" ref="F803:F811" si="83">C803-B803-E803</f>
        <v>11</v>
      </c>
      <c r="G803" s="263"/>
      <c r="H803" s="246"/>
      <c r="I803" s="246"/>
      <c r="J803" s="246"/>
      <c r="K803" s="246"/>
      <c r="L803" s="246"/>
      <c r="M803" s="246"/>
      <c r="N803" s="246"/>
      <c r="O803" s="246"/>
      <c r="P803" s="232" t="s">
        <v>225</v>
      </c>
      <c r="Q803" s="232"/>
      <c r="R803" s="232" t="s">
        <v>225</v>
      </c>
      <c r="S803" s="232"/>
      <c r="T803" s="232" t="s">
        <v>225</v>
      </c>
      <c r="U803" s="232"/>
      <c r="V803" s="232"/>
      <c r="W803" s="232"/>
      <c r="X803" s="232" t="s">
        <v>225</v>
      </c>
      <c r="Y803" s="232"/>
      <c r="Z803" s="232" t="s">
        <v>225</v>
      </c>
      <c r="AA803" s="232"/>
      <c r="AB803" s="232" t="s">
        <v>225</v>
      </c>
      <c r="AC803" s="232"/>
      <c r="AD803" s="232" t="s">
        <v>225</v>
      </c>
      <c r="AE803" s="232"/>
      <c r="AF803" s="232" t="s">
        <v>225</v>
      </c>
      <c r="AG803" s="232"/>
      <c r="AH803" s="232" t="s">
        <v>225</v>
      </c>
      <c r="AI803" s="232"/>
      <c r="AJ803" s="232" t="s">
        <v>225</v>
      </c>
      <c r="AK803" s="232"/>
      <c r="AL803" s="232" t="s">
        <v>225</v>
      </c>
      <c r="AM803" s="232"/>
      <c r="AN803" s="232"/>
      <c r="AO803" s="232"/>
      <c r="AP803" s="232"/>
      <c r="AQ803" s="232"/>
      <c r="AR803" s="232"/>
      <c r="AS803" s="232"/>
      <c r="AT803" s="232"/>
      <c r="AU803" s="232"/>
      <c r="AV803" s="232"/>
      <c r="AW803" s="248" t="s">
        <v>1036</v>
      </c>
    </row>
    <row r="804" spans="1:49" s="9" customFormat="1" x14ac:dyDescent="0.25">
      <c r="A804" s="233" t="s">
        <v>1211</v>
      </c>
      <c r="B804" s="9">
        <v>8</v>
      </c>
      <c r="C804" s="9">
        <v>20</v>
      </c>
      <c r="D804" s="9">
        <v>12</v>
      </c>
      <c r="E804" s="9">
        <f t="shared" si="78"/>
        <v>1</v>
      </c>
      <c r="F804" s="9">
        <f t="shared" si="83"/>
        <v>11</v>
      </c>
      <c r="G804" s="263"/>
      <c r="H804" s="246"/>
      <c r="I804" s="246"/>
      <c r="J804" s="246"/>
      <c r="K804" s="246"/>
      <c r="L804" s="246"/>
      <c r="M804" s="246"/>
      <c r="N804" s="246"/>
      <c r="O804" s="246"/>
      <c r="P804" s="232" t="s">
        <v>225</v>
      </c>
      <c r="Q804" s="232"/>
      <c r="R804" s="232" t="s">
        <v>225</v>
      </c>
      <c r="S804" s="232"/>
      <c r="T804" s="232" t="s">
        <v>225</v>
      </c>
      <c r="U804" s="232"/>
      <c r="V804" s="232" t="s">
        <v>225</v>
      </c>
      <c r="W804" s="232"/>
      <c r="X804" s="232"/>
      <c r="Y804" s="232"/>
      <c r="Z804" s="232" t="s">
        <v>225</v>
      </c>
      <c r="AA804" s="232"/>
      <c r="AB804" s="232" t="s">
        <v>225</v>
      </c>
      <c r="AC804" s="232"/>
      <c r="AD804" s="232" t="s">
        <v>225</v>
      </c>
      <c r="AE804" s="232"/>
      <c r="AF804" s="232" t="s">
        <v>225</v>
      </c>
      <c r="AG804" s="232"/>
      <c r="AH804" s="232" t="s">
        <v>225</v>
      </c>
      <c r="AI804" s="232"/>
      <c r="AJ804" s="232" t="s">
        <v>225</v>
      </c>
      <c r="AK804" s="232"/>
      <c r="AL804" s="232" t="s">
        <v>225</v>
      </c>
      <c r="AM804" s="232"/>
      <c r="AN804" s="232"/>
      <c r="AO804" s="232"/>
      <c r="AP804" s="232"/>
      <c r="AQ804" s="232"/>
      <c r="AR804" s="232"/>
      <c r="AS804" s="232"/>
      <c r="AT804" s="232"/>
      <c r="AU804" s="232"/>
      <c r="AV804" s="232"/>
      <c r="AW804" s="248" t="s">
        <v>1036</v>
      </c>
    </row>
    <row r="805" spans="1:49" s="9" customFormat="1" x14ac:dyDescent="0.25">
      <c r="A805" s="233" t="s">
        <v>1212</v>
      </c>
      <c r="B805" s="9">
        <v>8</v>
      </c>
      <c r="C805" s="9">
        <v>20</v>
      </c>
      <c r="D805" s="9">
        <v>13</v>
      </c>
      <c r="E805" s="9">
        <f t="shared" si="78"/>
        <v>1</v>
      </c>
      <c r="F805" s="9">
        <f t="shared" si="83"/>
        <v>11</v>
      </c>
      <c r="G805" s="263"/>
      <c r="H805" s="246"/>
      <c r="I805" s="246"/>
      <c r="J805" s="246"/>
      <c r="K805" s="246"/>
      <c r="L805" s="246"/>
      <c r="M805" s="246"/>
      <c r="N805" s="246"/>
      <c r="O805" s="246"/>
      <c r="P805" s="232" t="s">
        <v>225</v>
      </c>
      <c r="Q805" s="232"/>
      <c r="R805" s="232" t="s">
        <v>225</v>
      </c>
      <c r="S805" s="232"/>
      <c r="T805" s="232" t="s">
        <v>225</v>
      </c>
      <c r="U805" s="232"/>
      <c r="V805" s="232" t="s">
        <v>225</v>
      </c>
      <c r="W805" s="232"/>
      <c r="X805" s="232" t="s">
        <v>225</v>
      </c>
      <c r="Y805" s="232"/>
      <c r="Z805" s="232"/>
      <c r="AA805" s="232"/>
      <c r="AB805" s="232" t="s">
        <v>225</v>
      </c>
      <c r="AC805" s="232"/>
      <c r="AD805" s="232" t="s">
        <v>225</v>
      </c>
      <c r="AE805" s="232"/>
      <c r="AF805" s="232" t="s">
        <v>225</v>
      </c>
      <c r="AG805" s="232"/>
      <c r="AH805" s="232" t="s">
        <v>225</v>
      </c>
      <c r="AI805" s="232"/>
      <c r="AJ805" s="232" t="s">
        <v>225</v>
      </c>
      <c r="AK805" s="232"/>
      <c r="AL805" s="232" t="s">
        <v>225</v>
      </c>
      <c r="AM805" s="232"/>
      <c r="AN805" s="232"/>
      <c r="AO805" s="232"/>
      <c r="AP805" s="232"/>
      <c r="AQ805" s="232"/>
      <c r="AR805" s="232"/>
      <c r="AS805" s="232"/>
      <c r="AT805" s="232"/>
      <c r="AU805" s="232"/>
      <c r="AV805" s="232"/>
      <c r="AW805" s="248" t="s">
        <v>1036</v>
      </c>
    </row>
    <row r="806" spans="1:49" s="9" customFormat="1" x14ac:dyDescent="0.25">
      <c r="A806" s="233" t="s">
        <v>1213</v>
      </c>
      <c r="B806" s="9">
        <v>8</v>
      </c>
      <c r="C806" s="9">
        <v>20</v>
      </c>
      <c r="D806" s="9">
        <v>14</v>
      </c>
      <c r="E806" s="9">
        <f t="shared" si="78"/>
        <v>1</v>
      </c>
      <c r="F806" s="9">
        <f t="shared" si="83"/>
        <v>11</v>
      </c>
      <c r="G806" s="263"/>
      <c r="H806" s="246"/>
      <c r="I806" s="246"/>
      <c r="J806" s="246"/>
      <c r="K806" s="246"/>
      <c r="L806" s="246"/>
      <c r="M806" s="246"/>
      <c r="N806" s="246"/>
      <c r="O806" s="246"/>
      <c r="P806" s="232" t="s">
        <v>225</v>
      </c>
      <c r="Q806" s="232"/>
      <c r="R806" s="232" t="s">
        <v>225</v>
      </c>
      <c r="S806" s="232"/>
      <c r="T806" s="232" t="s">
        <v>225</v>
      </c>
      <c r="U806" s="232"/>
      <c r="V806" s="232" t="s">
        <v>225</v>
      </c>
      <c r="W806" s="232"/>
      <c r="X806" s="232" t="s">
        <v>225</v>
      </c>
      <c r="Y806" s="232"/>
      <c r="Z806" s="232" t="s">
        <v>225</v>
      </c>
      <c r="AA806" s="232"/>
      <c r="AB806" s="232"/>
      <c r="AC806" s="232"/>
      <c r="AD806" s="232" t="s">
        <v>225</v>
      </c>
      <c r="AE806" s="232"/>
      <c r="AF806" s="232" t="s">
        <v>225</v>
      </c>
      <c r="AG806" s="232"/>
      <c r="AH806" s="232" t="s">
        <v>225</v>
      </c>
      <c r="AI806" s="232"/>
      <c r="AJ806" s="232" t="s">
        <v>225</v>
      </c>
      <c r="AK806" s="232"/>
      <c r="AL806" s="232" t="s">
        <v>225</v>
      </c>
      <c r="AM806" s="232"/>
      <c r="AN806" s="232"/>
      <c r="AO806" s="232"/>
      <c r="AP806" s="232"/>
      <c r="AQ806" s="232"/>
      <c r="AR806" s="232"/>
      <c r="AS806" s="232"/>
      <c r="AT806" s="232"/>
      <c r="AU806" s="232"/>
      <c r="AV806" s="232"/>
      <c r="AW806" s="248" t="s">
        <v>1036</v>
      </c>
    </row>
    <row r="807" spans="1:49" s="9" customFormat="1" x14ac:dyDescent="0.25">
      <c r="A807" s="233" t="s">
        <v>1214</v>
      </c>
      <c r="B807" s="9">
        <v>8</v>
      </c>
      <c r="C807" s="9">
        <v>20</v>
      </c>
      <c r="D807" s="9">
        <v>15</v>
      </c>
      <c r="E807" s="9">
        <f t="shared" si="78"/>
        <v>1</v>
      </c>
      <c r="F807" s="9">
        <f t="shared" si="83"/>
        <v>11</v>
      </c>
      <c r="G807" s="263"/>
      <c r="H807" s="246"/>
      <c r="I807" s="246"/>
      <c r="J807" s="246"/>
      <c r="K807" s="246"/>
      <c r="L807" s="246"/>
      <c r="M807" s="246"/>
      <c r="N807" s="246"/>
      <c r="O807" s="246"/>
      <c r="P807" s="232" t="s">
        <v>225</v>
      </c>
      <c r="Q807" s="232"/>
      <c r="R807" s="232" t="s">
        <v>225</v>
      </c>
      <c r="S807" s="232"/>
      <c r="T807" s="232" t="s">
        <v>225</v>
      </c>
      <c r="U807" s="232"/>
      <c r="V807" s="232" t="s">
        <v>225</v>
      </c>
      <c r="W807" s="232"/>
      <c r="X807" s="232" t="s">
        <v>225</v>
      </c>
      <c r="Y807" s="232"/>
      <c r="Z807" s="232" t="s">
        <v>225</v>
      </c>
      <c r="AA807" s="232"/>
      <c r="AB807" s="232" t="s">
        <v>225</v>
      </c>
      <c r="AC807" s="232"/>
      <c r="AD807" s="232"/>
      <c r="AE807" s="232"/>
      <c r="AF807" s="232" t="s">
        <v>225</v>
      </c>
      <c r="AG807" s="232"/>
      <c r="AH807" s="232" t="s">
        <v>225</v>
      </c>
      <c r="AI807" s="232"/>
      <c r="AJ807" s="232" t="s">
        <v>225</v>
      </c>
      <c r="AK807" s="232"/>
      <c r="AL807" s="232" t="s">
        <v>225</v>
      </c>
      <c r="AM807" s="232"/>
      <c r="AN807" s="232"/>
      <c r="AO807" s="232"/>
      <c r="AP807" s="232"/>
      <c r="AQ807" s="232"/>
      <c r="AR807" s="232"/>
      <c r="AS807" s="232"/>
      <c r="AT807" s="232"/>
      <c r="AU807" s="232"/>
      <c r="AV807" s="232"/>
      <c r="AW807" s="248" t="s">
        <v>1036</v>
      </c>
    </row>
    <row r="808" spans="1:49" s="9" customFormat="1" x14ac:dyDescent="0.25">
      <c r="A808" s="233" t="s">
        <v>1215</v>
      </c>
      <c r="B808" s="9">
        <v>8</v>
      </c>
      <c r="C808" s="9">
        <v>20</v>
      </c>
      <c r="D808" s="9">
        <v>16</v>
      </c>
      <c r="E808" s="9">
        <f t="shared" si="78"/>
        <v>1</v>
      </c>
      <c r="F808" s="9">
        <f t="shared" si="83"/>
        <v>11</v>
      </c>
      <c r="G808" s="263"/>
      <c r="H808" s="246"/>
      <c r="I808" s="246"/>
      <c r="J808" s="246"/>
      <c r="K808" s="246"/>
      <c r="L808" s="246"/>
      <c r="M808" s="246"/>
      <c r="N808" s="246"/>
      <c r="O808" s="246"/>
      <c r="P808" s="232" t="s">
        <v>225</v>
      </c>
      <c r="Q808" s="232"/>
      <c r="R808" s="232" t="s">
        <v>225</v>
      </c>
      <c r="S808" s="232"/>
      <c r="T808" s="232" t="s">
        <v>225</v>
      </c>
      <c r="U808" s="232"/>
      <c r="V808" s="232" t="s">
        <v>225</v>
      </c>
      <c r="W808" s="232"/>
      <c r="X808" s="232" t="s">
        <v>225</v>
      </c>
      <c r="Y808" s="232"/>
      <c r="Z808" s="232" t="s">
        <v>225</v>
      </c>
      <c r="AA808" s="232"/>
      <c r="AB808" s="232" t="s">
        <v>225</v>
      </c>
      <c r="AC808" s="232"/>
      <c r="AD808" s="232" t="s">
        <v>225</v>
      </c>
      <c r="AE808" s="232"/>
      <c r="AF808" s="232"/>
      <c r="AG808" s="232"/>
      <c r="AH808" s="232" t="s">
        <v>225</v>
      </c>
      <c r="AI808" s="232"/>
      <c r="AJ808" s="232" t="s">
        <v>225</v>
      </c>
      <c r="AK808" s="232"/>
      <c r="AL808" s="232" t="s">
        <v>225</v>
      </c>
      <c r="AM808" s="232"/>
      <c r="AN808" s="232"/>
      <c r="AO808" s="232"/>
      <c r="AP808" s="232"/>
      <c r="AQ808" s="232"/>
      <c r="AR808" s="232"/>
      <c r="AS808" s="232"/>
      <c r="AT808" s="232"/>
      <c r="AU808" s="232"/>
      <c r="AV808" s="232"/>
      <c r="AW808" s="248" t="s">
        <v>1036</v>
      </c>
    </row>
    <row r="809" spans="1:49" s="9" customFormat="1" x14ac:dyDescent="0.25">
      <c r="A809" s="233" t="s">
        <v>1216</v>
      </c>
      <c r="B809" s="9">
        <v>8</v>
      </c>
      <c r="C809" s="9">
        <v>20</v>
      </c>
      <c r="D809" s="9">
        <v>17</v>
      </c>
      <c r="E809" s="9">
        <f t="shared" si="78"/>
        <v>1</v>
      </c>
      <c r="F809" s="9">
        <f t="shared" si="83"/>
        <v>11</v>
      </c>
      <c r="G809" s="263"/>
      <c r="H809" s="246"/>
      <c r="I809" s="246"/>
      <c r="J809" s="246"/>
      <c r="K809" s="246"/>
      <c r="L809" s="246"/>
      <c r="M809" s="246"/>
      <c r="N809" s="246"/>
      <c r="O809" s="246"/>
      <c r="P809" s="232" t="s">
        <v>225</v>
      </c>
      <c r="Q809" s="232"/>
      <c r="R809" s="232" t="s">
        <v>225</v>
      </c>
      <c r="S809" s="232"/>
      <c r="T809" s="232" t="s">
        <v>225</v>
      </c>
      <c r="U809" s="232"/>
      <c r="V809" s="232" t="s">
        <v>225</v>
      </c>
      <c r="W809" s="232"/>
      <c r="X809" s="232" t="s">
        <v>225</v>
      </c>
      <c r="Y809" s="232"/>
      <c r="Z809" s="232" t="s">
        <v>225</v>
      </c>
      <c r="AA809" s="232"/>
      <c r="AB809" s="232" t="s">
        <v>225</v>
      </c>
      <c r="AC809" s="232"/>
      <c r="AD809" s="232" t="s">
        <v>225</v>
      </c>
      <c r="AE809" s="232"/>
      <c r="AF809" s="232" t="s">
        <v>225</v>
      </c>
      <c r="AG809" s="232"/>
      <c r="AH809" s="232"/>
      <c r="AI809" s="232"/>
      <c r="AJ809" s="232" t="s">
        <v>225</v>
      </c>
      <c r="AK809" s="232"/>
      <c r="AL809" s="232" t="s">
        <v>225</v>
      </c>
      <c r="AM809" s="232"/>
      <c r="AN809" s="232"/>
      <c r="AO809" s="232"/>
      <c r="AP809" s="232"/>
      <c r="AQ809" s="232"/>
      <c r="AR809" s="232"/>
      <c r="AS809" s="232"/>
      <c r="AT809" s="232"/>
      <c r="AU809" s="232"/>
      <c r="AV809" s="232"/>
      <c r="AW809" s="248" t="s">
        <v>1036</v>
      </c>
    </row>
    <row r="810" spans="1:49" s="9" customFormat="1" x14ac:dyDescent="0.25">
      <c r="A810" s="233" t="s">
        <v>1217</v>
      </c>
      <c r="B810" s="9">
        <v>8</v>
      </c>
      <c r="C810" s="9">
        <v>20</v>
      </c>
      <c r="D810" s="9">
        <v>18</v>
      </c>
      <c r="E810" s="9">
        <f t="shared" si="78"/>
        <v>1</v>
      </c>
      <c r="F810" s="9">
        <f t="shared" si="83"/>
        <v>11</v>
      </c>
      <c r="G810" s="263"/>
      <c r="H810" s="246"/>
      <c r="I810" s="246"/>
      <c r="J810" s="246"/>
      <c r="K810" s="246"/>
      <c r="L810" s="246"/>
      <c r="M810" s="246"/>
      <c r="N810" s="246"/>
      <c r="O810" s="246"/>
      <c r="P810" s="232" t="s">
        <v>225</v>
      </c>
      <c r="Q810" s="232"/>
      <c r="R810" s="232" t="s">
        <v>225</v>
      </c>
      <c r="S810" s="232"/>
      <c r="T810" s="232" t="s">
        <v>225</v>
      </c>
      <c r="U810" s="232"/>
      <c r="V810" s="232" t="s">
        <v>225</v>
      </c>
      <c r="W810" s="232"/>
      <c r="X810" s="232" t="s">
        <v>225</v>
      </c>
      <c r="Y810" s="232"/>
      <c r="Z810" s="232" t="s">
        <v>225</v>
      </c>
      <c r="AA810" s="232"/>
      <c r="AB810" s="232" t="s">
        <v>225</v>
      </c>
      <c r="AC810" s="232"/>
      <c r="AD810" s="232" t="s">
        <v>225</v>
      </c>
      <c r="AE810" s="232"/>
      <c r="AF810" s="232" t="s">
        <v>225</v>
      </c>
      <c r="AG810" s="232"/>
      <c r="AH810" s="232" t="s">
        <v>225</v>
      </c>
      <c r="AI810" s="232"/>
      <c r="AJ810" s="232"/>
      <c r="AK810" s="232"/>
      <c r="AL810" s="232" t="s">
        <v>225</v>
      </c>
      <c r="AM810" s="232"/>
      <c r="AN810" s="232"/>
      <c r="AO810" s="232"/>
      <c r="AP810" s="232"/>
      <c r="AQ810" s="232"/>
      <c r="AR810" s="232"/>
      <c r="AS810" s="232"/>
      <c r="AT810" s="232"/>
      <c r="AU810" s="232"/>
      <c r="AV810" s="232"/>
      <c r="AW810" s="248" t="s">
        <v>1036</v>
      </c>
    </row>
    <row r="811" spans="1:49" s="9" customFormat="1" x14ac:dyDescent="0.25">
      <c r="A811" s="233" t="s">
        <v>1218</v>
      </c>
      <c r="B811" s="9">
        <v>8</v>
      </c>
      <c r="C811" s="9">
        <v>20</v>
      </c>
      <c r="D811" s="9">
        <v>19</v>
      </c>
      <c r="E811" s="9">
        <f t="shared" si="78"/>
        <v>1</v>
      </c>
      <c r="F811" s="9">
        <f t="shared" si="83"/>
        <v>11</v>
      </c>
      <c r="G811" s="263"/>
      <c r="H811" s="246"/>
      <c r="I811" s="246"/>
      <c r="J811" s="246"/>
      <c r="K811" s="246"/>
      <c r="L811" s="246"/>
      <c r="M811" s="246"/>
      <c r="N811" s="246"/>
      <c r="O811" s="246"/>
      <c r="P811" s="232" t="s">
        <v>225</v>
      </c>
      <c r="Q811" s="232"/>
      <c r="R811" s="232" t="s">
        <v>225</v>
      </c>
      <c r="S811" s="232"/>
      <c r="T811" s="232" t="s">
        <v>225</v>
      </c>
      <c r="U811" s="232"/>
      <c r="V811" s="232" t="s">
        <v>225</v>
      </c>
      <c r="W811" s="232"/>
      <c r="X811" s="232" t="s">
        <v>225</v>
      </c>
      <c r="Y811" s="232"/>
      <c r="Z811" s="232" t="s">
        <v>225</v>
      </c>
      <c r="AA811" s="232"/>
      <c r="AB811" s="232" t="s">
        <v>225</v>
      </c>
      <c r="AC811" s="232"/>
      <c r="AD811" s="232" t="s">
        <v>225</v>
      </c>
      <c r="AE811" s="232"/>
      <c r="AF811" s="232" t="s">
        <v>225</v>
      </c>
      <c r="AG811" s="232"/>
      <c r="AH811" s="232" t="s">
        <v>225</v>
      </c>
      <c r="AI811" s="232"/>
      <c r="AJ811" s="232" t="s">
        <v>225</v>
      </c>
      <c r="AK811" s="232"/>
      <c r="AL811" s="232"/>
      <c r="AM811" s="232"/>
      <c r="AN811" s="232"/>
      <c r="AO811" s="232"/>
      <c r="AP811" s="232"/>
      <c r="AQ811" s="232"/>
      <c r="AR811" s="232"/>
      <c r="AS811" s="232"/>
      <c r="AT811" s="232"/>
      <c r="AU811" s="232"/>
      <c r="AV811" s="232"/>
      <c r="AW811" s="248" t="s">
        <v>1036</v>
      </c>
    </row>
    <row r="812" spans="1:49" x14ac:dyDescent="0.25">
      <c r="A812" s="233" t="s">
        <v>413</v>
      </c>
      <c r="B812" s="9">
        <v>8</v>
      </c>
      <c r="C812" s="9">
        <v>21</v>
      </c>
      <c r="E812" s="9">
        <f t="shared" si="78"/>
        <v>1</v>
      </c>
      <c r="F812" s="9">
        <f t="shared" si="75"/>
        <v>12</v>
      </c>
      <c r="H812" s="246"/>
      <c r="I812" s="246"/>
      <c r="J812" s="246"/>
      <c r="K812" s="246"/>
      <c r="L812" s="246"/>
      <c r="M812" s="246"/>
      <c r="N812" s="246"/>
      <c r="O812" s="246"/>
      <c r="P812" s="232" t="s">
        <v>225</v>
      </c>
      <c r="R812" s="232" t="s">
        <v>225</v>
      </c>
      <c r="T812" s="232" t="s">
        <v>225</v>
      </c>
      <c r="V812" s="232" t="s">
        <v>225</v>
      </c>
      <c r="X812" s="232" t="s">
        <v>225</v>
      </c>
      <c r="Z812" s="232" t="s">
        <v>225</v>
      </c>
      <c r="AB812" s="232" t="s">
        <v>225</v>
      </c>
      <c r="AD812" s="232" t="s">
        <v>225</v>
      </c>
      <c r="AF812" s="232" t="s">
        <v>225</v>
      </c>
      <c r="AH812" s="232" t="s">
        <v>225</v>
      </c>
      <c r="AJ812" s="232" t="s">
        <v>225</v>
      </c>
      <c r="AL812" s="232" t="s">
        <v>225</v>
      </c>
      <c r="AN812" s="232" t="s">
        <v>225</v>
      </c>
      <c r="AW812" s="248" t="s">
        <v>1036</v>
      </c>
    </row>
    <row r="813" spans="1:49" s="9" customFormat="1" x14ac:dyDescent="0.25">
      <c r="A813" s="233" t="s">
        <v>1219</v>
      </c>
      <c r="B813" s="9">
        <v>8</v>
      </c>
      <c r="C813" s="9">
        <v>21</v>
      </c>
      <c r="D813" s="9">
        <v>9</v>
      </c>
      <c r="E813" s="9">
        <f t="shared" si="78"/>
        <v>1</v>
      </c>
      <c r="F813" s="9">
        <f t="shared" si="75"/>
        <v>12</v>
      </c>
      <c r="G813" s="263"/>
      <c r="H813" s="246"/>
      <c r="I813" s="246"/>
      <c r="J813" s="246"/>
      <c r="K813" s="246"/>
      <c r="L813" s="246"/>
      <c r="M813" s="246"/>
      <c r="N813" s="246"/>
      <c r="O813" s="246"/>
      <c r="P813" s="232" t="s">
        <v>225</v>
      </c>
      <c r="Q813" s="232"/>
      <c r="R813" s="232"/>
      <c r="S813" s="232"/>
      <c r="T813" s="232" t="s">
        <v>225</v>
      </c>
      <c r="U813" s="232"/>
      <c r="V813" s="232" t="s">
        <v>225</v>
      </c>
      <c r="W813" s="232"/>
      <c r="X813" s="232" t="s">
        <v>225</v>
      </c>
      <c r="Y813" s="232"/>
      <c r="Z813" s="232" t="s">
        <v>225</v>
      </c>
      <c r="AA813" s="232"/>
      <c r="AB813" s="232" t="s">
        <v>225</v>
      </c>
      <c r="AC813" s="232"/>
      <c r="AD813" s="232" t="s">
        <v>225</v>
      </c>
      <c r="AE813" s="232"/>
      <c r="AF813" s="232" t="s">
        <v>225</v>
      </c>
      <c r="AG813" s="232"/>
      <c r="AH813" s="232" t="s">
        <v>225</v>
      </c>
      <c r="AI813" s="232"/>
      <c r="AJ813" s="232" t="s">
        <v>225</v>
      </c>
      <c r="AK813" s="232"/>
      <c r="AL813" s="232" t="s">
        <v>225</v>
      </c>
      <c r="AM813" s="232"/>
      <c r="AN813" s="232" t="s">
        <v>225</v>
      </c>
      <c r="AO813" s="232"/>
      <c r="AP813" s="232"/>
      <c r="AQ813" s="232"/>
      <c r="AR813" s="232"/>
      <c r="AS813" s="232"/>
      <c r="AT813" s="232"/>
      <c r="AU813" s="232"/>
      <c r="AV813" s="232"/>
      <c r="AW813" s="248" t="s">
        <v>1036</v>
      </c>
    </row>
    <row r="814" spans="1:49" s="9" customFormat="1" x14ac:dyDescent="0.25">
      <c r="A814" s="233" t="s">
        <v>1220</v>
      </c>
      <c r="B814" s="9">
        <v>8</v>
      </c>
      <c r="C814" s="9">
        <v>21</v>
      </c>
      <c r="D814" s="9">
        <v>10</v>
      </c>
      <c r="E814" s="9">
        <f t="shared" si="78"/>
        <v>1</v>
      </c>
      <c r="F814" s="9">
        <f t="shared" si="75"/>
        <v>12</v>
      </c>
      <c r="G814" s="263"/>
      <c r="H814" s="246"/>
      <c r="I814" s="246"/>
      <c r="J814" s="246"/>
      <c r="K814" s="246"/>
      <c r="L814" s="246"/>
      <c r="M814" s="246"/>
      <c r="N814" s="246"/>
      <c r="O814" s="246"/>
      <c r="P814" s="232" t="s">
        <v>225</v>
      </c>
      <c r="Q814" s="232"/>
      <c r="R814" s="232" t="s">
        <v>225</v>
      </c>
      <c r="S814" s="232"/>
      <c r="T814" s="232"/>
      <c r="U814" s="232"/>
      <c r="V814" s="232" t="s">
        <v>225</v>
      </c>
      <c r="W814" s="232"/>
      <c r="X814" s="232" t="s">
        <v>225</v>
      </c>
      <c r="Y814" s="232"/>
      <c r="Z814" s="232" t="s">
        <v>225</v>
      </c>
      <c r="AA814" s="232"/>
      <c r="AB814" s="232" t="s">
        <v>225</v>
      </c>
      <c r="AC814" s="232"/>
      <c r="AD814" s="232" t="s">
        <v>225</v>
      </c>
      <c r="AE814" s="232"/>
      <c r="AF814" s="232" t="s">
        <v>225</v>
      </c>
      <c r="AG814" s="232"/>
      <c r="AH814" s="232" t="s">
        <v>225</v>
      </c>
      <c r="AI814" s="232"/>
      <c r="AJ814" s="232" t="s">
        <v>225</v>
      </c>
      <c r="AK814" s="232"/>
      <c r="AL814" s="232" t="s">
        <v>225</v>
      </c>
      <c r="AM814" s="232"/>
      <c r="AN814" s="232" t="s">
        <v>225</v>
      </c>
      <c r="AO814" s="232"/>
      <c r="AP814" s="232"/>
      <c r="AQ814" s="232"/>
      <c r="AR814" s="232"/>
      <c r="AS814" s="232"/>
      <c r="AT814" s="232"/>
      <c r="AU814" s="232"/>
      <c r="AV814" s="232"/>
      <c r="AW814" s="248" t="s">
        <v>1036</v>
      </c>
    </row>
    <row r="815" spans="1:49" s="9" customFormat="1" x14ac:dyDescent="0.25">
      <c r="A815" s="233" t="s">
        <v>1221</v>
      </c>
      <c r="B815" s="9">
        <v>8</v>
      </c>
      <c r="C815" s="9">
        <v>21</v>
      </c>
      <c r="D815" s="9">
        <v>11</v>
      </c>
      <c r="E815" s="9">
        <f t="shared" si="78"/>
        <v>1</v>
      </c>
      <c r="F815" s="9">
        <f t="shared" ref="F815:F824" si="84">C815-B815-E815</f>
        <v>12</v>
      </c>
      <c r="G815" s="263"/>
      <c r="H815" s="246"/>
      <c r="I815" s="246"/>
      <c r="J815" s="246"/>
      <c r="K815" s="246"/>
      <c r="L815" s="246"/>
      <c r="M815" s="246"/>
      <c r="N815" s="246"/>
      <c r="O815" s="246"/>
      <c r="P815" s="232" t="s">
        <v>225</v>
      </c>
      <c r="Q815" s="232"/>
      <c r="R815" s="232" t="s">
        <v>225</v>
      </c>
      <c r="S815" s="232"/>
      <c r="T815" s="232" t="s">
        <v>225</v>
      </c>
      <c r="U815" s="232"/>
      <c r="V815" s="232"/>
      <c r="W815" s="232"/>
      <c r="X815" s="232" t="s">
        <v>225</v>
      </c>
      <c r="Y815" s="232"/>
      <c r="Z815" s="232" t="s">
        <v>225</v>
      </c>
      <c r="AA815" s="232"/>
      <c r="AB815" s="232" t="s">
        <v>225</v>
      </c>
      <c r="AC815" s="232"/>
      <c r="AD815" s="232" t="s">
        <v>225</v>
      </c>
      <c r="AE815" s="232"/>
      <c r="AF815" s="232" t="s">
        <v>225</v>
      </c>
      <c r="AG815" s="232"/>
      <c r="AH815" s="232" t="s">
        <v>225</v>
      </c>
      <c r="AI815" s="232"/>
      <c r="AJ815" s="232" t="s">
        <v>225</v>
      </c>
      <c r="AK815" s="232"/>
      <c r="AL815" s="232" t="s">
        <v>225</v>
      </c>
      <c r="AM815" s="232"/>
      <c r="AN815" s="232" t="s">
        <v>225</v>
      </c>
      <c r="AO815" s="232"/>
      <c r="AP815" s="232"/>
      <c r="AQ815" s="232"/>
      <c r="AR815" s="232"/>
      <c r="AS815" s="232"/>
      <c r="AT815" s="232"/>
      <c r="AU815" s="232"/>
      <c r="AV815" s="232"/>
      <c r="AW815" s="248" t="s">
        <v>1036</v>
      </c>
    </row>
    <row r="816" spans="1:49" s="9" customFormat="1" x14ac:dyDescent="0.25">
      <c r="A816" s="233" t="s">
        <v>1222</v>
      </c>
      <c r="B816" s="9">
        <v>8</v>
      </c>
      <c r="C816" s="9">
        <v>21</v>
      </c>
      <c r="D816" s="9">
        <v>12</v>
      </c>
      <c r="E816" s="9">
        <f t="shared" si="78"/>
        <v>1</v>
      </c>
      <c r="F816" s="9">
        <f t="shared" si="84"/>
        <v>12</v>
      </c>
      <c r="G816" s="263"/>
      <c r="H816" s="246"/>
      <c r="I816" s="246"/>
      <c r="J816" s="246"/>
      <c r="K816" s="246"/>
      <c r="L816" s="246"/>
      <c r="M816" s="246"/>
      <c r="N816" s="246"/>
      <c r="O816" s="246"/>
      <c r="P816" s="232" t="s">
        <v>225</v>
      </c>
      <c r="Q816" s="232"/>
      <c r="R816" s="232" t="s">
        <v>225</v>
      </c>
      <c r="S816" s="232"/>
      <c r="T816" s="232" t="s">
        <v>225</v>
      </c>
      <c r="U816" s="232"/>
      <c r="V816" s="232" t="s">
        <v>225</v>
      </c>
      <c r="W816" s="232"/>
      <c r="X816" s="232"/>
      <c r="Y816" s="232"/>
      <c r="Z816" s="232" t="s">
        <v>225</v>
      </c>
      <c r="AA816" s="232"/>
      <c r="AB816" s="232" t="s">
        <v>225</v>
      </c>
      <c r="AC816" s="232"/>
      <c r="AD816" s="232" t="s">
        <v>225</v>
      </c>
      <c r="AE816" s="232"/>
      <c r="AF816" s="232" t="s">
        <v>225</v>
      </c>
      <c r="AG816" s="232"/>
      <c r="AH816" s="232" t="s">
        <v>225</v>
      </c>
      <c r="AI816" s="232"/>
      <c r="AJ816" s="232" t="s">
        <v>225</v>
      </c>
      <c r="AK816" s="232"/>
      <c r="AL816" s="232" t="s">
        <v>225</v>
      </c>
      <c r="AM816" s="232"/>
      <c r="AN816" s="232" t="s">
        <v>225</v>
      </c>
      <c r="AO816" s="232"/>
      <c r="AP816" s="232"/>
      <c r="AQ816" s="232"/>
      <c r="AR816" s="232"/>
      <c r="AS816" s="232"/>
      <c r="AT816" s="232"/>
      <c r="AU816" s="232"/>
      <c r="AV816" s="232"/>
      <c r="AW816" s="248" t="s">
        <v>1036</v>
      </c>
    </row>
    <row r="817" spans="1:49" s="9" customFormat="1" x14ac:dyDescent="0.25">
      <c r="A817" s="233" t="s">
        <v>1223</v>
      </c>
      <c r="B817" s="9">
        <v>8</v>
      </c>
      <c r="C817" s="9">
        <v>21</v>
      </c>
      <c r="D817" s="9">
        <v>13</v>
      </c>
      <c r="E817" s="9">
        <f t="shared" si="78"/>
        <v>1</v>
      </c>
      <c r="F817" s="9">
        <f t="shared" si="84"/>
        <v>12</v>
      </c>
      <c r="G817" s="263"/>
      <c r="H817" s="246"/>
      <c r="I817" s="246"/>
      <c r="J817" s="246"/>
      <c r="K817" s="246"/>
      <c r="L817" s="246"/>
      <c r="M817" s="246"/>
      <c r="N817" s="246"/>
      <c r="O817" s="246"/>
      <c r="P817" s="232" t="s">
        <v>225</v>
      </c>
      <c r="Q817" s="232"/>
      <c r="R817" s="232" t="s">
        <v>225</v>
      </c>
      <c r="S817" s="232"/>
      <c r="T817" s="232" t="s">
        <v>225</v>
      </c>
      <c r="U817" s="232"/>
      <c r="V817" s="232" t="s">
        <v>225</v>
      </c>
      <c r="W817" s="232"/>
      <c r="X817" s="232" t="s">
        <v>225</v>
      </c>
      <c r="Y817" s="232"/>
      <c r="Z817" s="232"/>
      <c r="AA817" s="232"/>
      <c r="AB817" s="232" t="s">
        <v>225</v>
      </c>
      <c r="AC817" s="232"/>
      <c r="AD817" s="232" t="s">
        <v>225</v>
      </c>
      <c r="AE817" s="232"/>
      <c r="AF817" s="232" t="s">
        <v>225</v>
      </c>
      <c r="AG817" s="232"/>
      <c r="AH817" s="232" t="s">
        <v>225</v>
      </c>
      <c r="AI817" s="232"/>
      <c r="AJ817" s="232" t="s">
        <v>225</v>
      </c>
      <c r="AK817" s="232"/>
      <c r="AL817" s="232" t="s">
        <v>225</v>
      </c>
      <c r="AM817" s="232"/>
      <c r="AN817" s="232" t="s">
        <v>225</v>
      </c>
      <c r="AO817" s="232"/>
      <c r="AP817" s="232"/>
      <c r="AQ817" s="232"/>
      <c r="AR817" s="232"/>
      <c r="AS817" s="232"/>
      <c r="AT817" s="232"/>
      <c r="AU817" s="232"/>
      <c r="AV817" s="232"/>
      <c r="AW817" s="248" t="s">
        <v>1036</v>
      </c>
    </row>
    <row r="818" spans="1:49" s="9" customFormat="1" x14ac:dyDescent="0.25">
      <c r="A818" s="233" t="s">
        <v>1224</v>
      </c>
      <c r="B818" s="9">
        <v>8</v>
      </c>
      <c r="C818" s="9">
        <v>21</v>
      </c>
      <c r="D818" s="9">
        <v>14</v>
      </c>
      <c r="E818" s="9">
        <f t="shared" si="78"/>
        <v>1</v>
      </c>
      <c r="F818" s="9">
        <f t="shared" si="84"/>
        <v>12</v>
      </c>
      <c r="G818" s="263"/>
      <c r="H818" s="246"/>
      <c r="I818" s="246"/>
      <c r="J818" s="246"/>
      <c r="K818" s="246"/>
      <c r="L818" s="246"/>
      <c r="M818" s="246"/>
      <c r="N818" s="246"/>
      <c r="O818" s="246"/>
      <c r="P818" s="232" t="s">
        <v>225</v>
      </c>
      <c r="Q818" s="232"/>
      <c r="R818" s="232" t="s">
        <v>225</v>
      </c>
      <c r="S818" s="232"/>
      <c r="T818" s="232" t="s">
        <v>225</v>
      </c>
      <c r="U818" s="232"/>
      <c r="V818" s="232" t="s">
        <v>225</v>
      </c>
      <c r="W818" s="232"/>
      <c r="X818" s="232" t="s">
        <v>225</v>
      </c>
      <c r="Y818" s="232"/>
      <c r="Z818" s="232" t="s">
        <v>225</v>
      </c>
      <c r="AA818" s="232"/>
      <c r="AB818" s="232"/>
      <c r="AC818" s="232"/>
      <c r="AD818" s="232" t="s">
        <v>225</v>
      </c>
      <c r="AE818" s="232"/>
      <c r="AF818" s="232" t="s">
        <v>225</v>
      </c>
      <c r="AG818" s="232"/>
      <c r="AH818" s="232" t="s">
        <v>225</v>
      </c>
      <c r="AI818" s="232"/>
      <c r="AJ818" s="232" t="s">
        <v>225</v>
      </c>
      <c r="AK818" s="232"/>
      <c r="AL818" s="232" t="s">
        <v>225</v>
      </c>
      <c r="AM818" s="232"/>
      <c r="AN818" s="232" t="s">
        <v>225</v>
      </c>
      <c r="AO818" s="232"/>
      <c r="AP818" s="232"/>
      <c r="AQ818" s="232"/>
      <c r="AR818" s="232"/>
      <c r="AS818" s="232"/>
      <c r="AT818" s="232"/>
      <c r="AU818" s="232"/>
      <c r="AV818" s="232"/>
      <c r="AW818" s="248" t="s">
        <v>1036</v>
      </c>
    </row>
    <row r="819" spans="1:49" s="9" customFormat="1" x14ac:dyDescent="0.25">
      <c r="A819" s="233" t="s">
        <v>1225</v>
      </c>
      <c r="B819" s="9">
        <v>8</v>
      </c>
      <c r="C819" s="9">
        <v>21</v>
      </c>
      <c r="D819" s="9">
        <v>15</v>
      </c>
      <c r="E819" s="9">
        <f t="shared" si="78"/>
        <v>1</v>
      </c>
      <c r="F819" s="9">
        <f t="shared" si="84"/>
        <v>12</v>
      </c>
      <c r="G819" s="263"/>
      <c r="H819" s="246"/>
      <c r="I819" s="246"/>
      <c r="J819" s="246"/>
      <c r="K819" s="246"/>
      <c r="L819" s="246"/>
      <c r="M819" s="246"/>
      <c r="N819" s="246"/>
      <c r="O819" s="246"/>
      <c r="P819" s="232" t="s">
        <v>225</v>
      </c>
      <c r="Q819" s="232"/>
      <c r="R819" s="232" t="s">
        <v>225</v>
      </c>
      <c r="S819" s="232"/>
      <c r="T819" s="232" t="s">
        <v>225</v>
      </c>
      <c r="U819" s="232"/>
      <c r="V819" s="232" t="s">
        <v>225</v>
      </c>
      <c r="W819" s="232"/>
      <c r="X819" s="232" t="s">
        <v>225</v>
      </c>
      <c r="Y819" s="232"/>
      <c r="Z819" s="232" t="s">
        <v>225</v>
      </c>
      <c r="AA819" s="232"/>
      <c r="AB819" s="232" t="s">
        <v>225</v>
      </c>
      <c r="AC819" s="232"/>
      <c r="AD819" s="232"/>
      <c r="AE819" s="232"/>
      <c r="AF819" s="232" t="s">
        <v>225</v>
      </c>
      <c r="AG819" s="232"/>
      <c r="AH819" s="232" t="s">
        <v>225</v>
      </c>
      <c r="AI819" s="232"/>
      <c r="AJ819" s="232" t="s">
        <v>225</v>
      </c>
      <c r="AK819" s="232"/>
      <c r="AL819" s="232" t="s">
        <v>225</v>
      </c>
      <c r="AM819" s="232"/>
      <c r="AN819" s="232" t="s">
        <v>225</v>
      </c>
      <c r="AO819" s="232"/>
      <c r="AP819" s="232"/>
      <c r="AQ819" s="232"/>
      <c r="AR819" s="232"/>
      <c r="AS819" s="232"/>
      <c r="AT819" s="232"/>
      <c r="AU819" s="232"/>
      <c r="AV819" s="232"/>
      <c r="AW819" s="248" t="s">
        <v>1036</v>
      </c>
    </row>
    <row r="820" spans="1:49" s="9" customFormat="1" x14ac:dyDescent="0.25">
      <c r="A820" s="233" t="s">
        <v>1226</v>
      </c>
      <c r="B820" s="9">
        <v>8</v>
      </c>
      <c r="C820" s="9">
        <v>21</v>
      </c>
      <c r="D820" s="9">
        <v>16</v>
      </c>
      <c r="E820" s="9">
        <f t="shared" si="78"/>
        <v>1</v>
      </c>
      <c r="F820" s="9">
        <f t="shared" si="84"/>
        <v>12</v>
      </c>
      <c r="G820" s="263"/>
      <c r="H820" s="246"/>
      <c r="I820" s="246"/>
      <c r="J820" s="246"/>
      <c r="K820" s="246"/>
      <c r="L820" s="246"/>
      <c r="M820" s="246"/>
      <c r="N820" s="246"/>
      <c r="O820" s="246"/>
      <c r="P820" s="232" t="s">
        <v>225</v>
      </c>
      <c r="Q820" s="232"/>
      <c r="R820" s="232" t="s">
        <v>225</v>
      </c>
      <c r="S820" s="232"/>
      <c r="T820" s="232" t="s">
        <v>225</v>
      </c>
      <c r="U820" s="232"/>
      <c r="V820" s="232" t="s">
        <v>225</v>
      </c>
      <c r="W820" s="232"/>
      <c r="X820" s="232" t="s">
        <v>225</v>
      </c>
      <c r="Y820" s="232"/>
      <c r="Z820" s="232" t="s">
        <v>225</v>
      </c>
      <c r="AA820" s="232"/>
      <c r="AB820" s="232" t="s">
        <v>225</v>
      </c>
      <c r="AC820" s="232"/>
      <c r="AD820" s="232" t="s">
        <v>225</v>
      </c>
      <c r="AE820" s="232"/>
      <c r="AF820" s="232"/>
      <c r="AG820" s="232"/>
      <c r="AH820" s="232" t="s">
        <v>225</v>
      </c>
      <c r="AI820" s="232"/>
      <c r="AJ820" s="232" t="s">
        <v>225</v>
      </c>
      <c r="AK820" s="232"/>
      <c r="AL820" s="232" t="s">
        <v>225</v>
      </c>
      <c r="AM820" s="232"/>
      <c r="AN820" s="232" t="s">
        <v>225</v>
      </c>
      <c r="AO820" s="232"/>
      <c r="AP820" s="232"/>
      <c r="AQ820" s="232"/>
      <c r="AR820" s="232"/>
      <c r="AS820" s="232"/>
      <c r="AT820" s="232"/>
      <c r="AU820" s="232"/>
      <c r="AV820" s="232"/>
      <c r="AW820" s="248" t="s">
        <v>1036</v>
      </c>
    </row>
    <row r="821" spans="1:49" s="9" customFormat="1" x14ac:dyDescent="0.25">
      <c r="A821" s="233" t="s">
        <v>1227</v>
      </c>
      <c r="B821" s="9">
        <v>8</v>
      </c>
      <c r="C821" s="9">
        <v>21</v>
      </c>
      <c r="D821" s="9">
        <v>17</v>
      </c>
      <c r="E821" s="9">
        <f t="shared" si="78"/>
        <v>1</v>
      </c>
      <c r="F821" s="9">
        <f t="shared" si="84"/>
        <v>12</v>
      </c>
      <c r="G821" s="263"/>
      <c r="H821" s="246"/>
      <c r="I821" s="246"/>
      <c r="J821" s="246"/>
      <c r="K821" s="246"/>
      <c r="L821" s="246"/>
      <c r="M821" s="246"/>
      <c r="N821" s="246"/>
      <c r="O821" s="246"/>
      <c r="P821" s="232" t="s">
        <v>225</v>
      </c>
      <c r="Q821" s="232"/>
      <c r="R821" s="232" t="s">
        <v>225</v>
      </c>
      <c r="S821" s="232"/>
      <c r="T821" s="232" t="s">
        <v>225</v>
      </c>
      <c r="U821" s="232"/>
      <c r="V821" s="232" t="s">
        <v>225</v>
      </c>
      <c r="W821" s="232"/>
      <c r="X821" s="232" t="s">
        <v>225</v>
      </c>
      <c r="Y821" s="232"/>
      <c r="Z821" s="232" t="s">
        <v>225</v>
      </c>
      <c r="AA821" s="232"/>
      <c r="AB821" s="232" t="s">
        <v>225</v>
      </c>
      <c r="AC821" s="232"/>
      <c r="AD821" s="232" t="s">
        <v>225</v>
      </c>
      <c r="AE821" s="232"/>
      <c r="AF821" s="232" t="s">
        <v>225</v>
      </c>
      <c r="AG821" s="232"/>
      <c r="AH821" s="232"/>
      <c r="AI821" s="232"/>
      <c r="AJ821" s="232" t="s">
        <v>225</v>
      </c>
      <c r="AK821" s="232"/>
      <c r="AL821" s="232" t="s">
        <v>225</v>
      </c>
      <c r="AM821" s="232"/>
      <c r="AN821" s="232" t="s">
        <v>225</v>
      </c>
      <c r="AO821" s="232"/>
      <c r="AP821" s="232"/>
      <c r="AQ821" s="232"/>
      <c r="AR821" s="232"/>
      <c r="AS821" s="232"/>
      <c r="AT821" s="232"/>
      <c r="AU821" s="232"/>
      <c r="AV821" s="232"/>
      <c r="AW821" s="248" t="s">
        <v>1036</v>
      </c>
    </row>
    <row r="822" spans="1:49" s="9" customFormat="1" x14ac:dyDescent="0.25">
      <c r="A822" s="233" t="s">
        <v>1228</v>
      </c>
      <c r="B822" s="9">
        <v>8</v>
      </c>
      <c r="C822" s="9">
        <v>21</v>
      </c>
      <c r="D822" s="9">
        <v>18</v>
      </c>
      <c r="E822" s="9">
        <f t="shared" si="78"/>
        <v>1</v>
      </c>
      <c r="F822" s="9">
        <f t="shared" si="84"/>
        <v>12</v>
      </c>
      <c r="G822" s="263"/>
      <c r="H822" s="246"/>
      <c r="I822" s="246"/>
      <c r="J822" s="246"/>
      <c r="K822" s="246"/>
      <c r="L822" s="246"/>
      <c r="M822" s="246"/>
      <c r="N822" s="246"/>
      <c r="O822" s="246"/>
      <c r="P822" s="232" t="s">
        <v>225</v>
      </c>
      <c r="Q822" s="232"/>
      <c r="R822" s="232" t="s">
        <v>225</v>
      </c>
      <c r="S822" s="232"/>
      <c r="T822" s="232" t="s">
        <v>225</v>
      </c>
      <c r="U822" s="232"/>
      <c r="V822" s="232" t="s">
        <v>225</v>
      </c>
      <c r="W822" s="232"/>
      <c r="X822" s="232" t="s">
        <v>225</v>
      </c>
      <c r="Y822" s="232"/>
      <c r="Z822" s="232" t="s">
        <v>225</v>
      </c>
      <c r="AA822" s="232"/>
      <c r="AB822" s="232" t="s">
        <v>225</v>
      </c>
      <c r="AC822" s="232"/>
      <c r="AD822" s="232" t="s">
        <v>225</v>
      </c>
      <c r="AE822" s="232"/>
      <c r="AF822" s="232" t="s">
        <v>225</v>
      </c>
      <c r="AG822" s="232"/>
      <c r="AH822" s="232" t="s">
        <v>225</v>
      </c>
      <c r="AI822" s="232"/>
      <c r="AJ822" s="232"/>
      <c r="AK822" s="232"/>
      <c r="AL822" s="232" t="s">
        <v>225</v>
      </c>
      <c r="AM822" s="232"/>
      <c r="AN822" s="232" t="s">
        <v>225</v>
      </c>
      <c r="AO822" s="232"/>
      <c r="AP822" s="232"/>
      <c r="AQ822" s="232"/>
      <c r="AR822" s="232"/>
      <c r="AS822" s="232"/>
      <c r="AT822" s="232"/>
      <c r="AU822" s="232"/>
      <c r="AV822" s="232"/>
      <c r="AW822" s="248" t="s">
        <v>1036</v>
      </c>
    </row>
    <row r="823" spans="1:49" s="9" customFormat="1" x14ac:dyDescent="0.25">
      <c r="A823" s="233" t="s">
        <v>1229</v>
      </c>
      <c r="B823" s="9">
        <v>8</v>
      </c>
      <c r="C823" s="9">
        <v>21</v>
      </c>
      <c r="D823" s="9">
        <v>19</v>
      </c>
      <c r="E823" s="9">
        <f t="shared" si="78"/>
        <v>1</v>
      </c>
      <c r="F823" s="9">
        <f t="shared" si="84"/>
        <v>12</v>
      </c>
      <c r="G823" s="263"/>
      <c r="H823" s="246"/>
      <c r="I823" s="246"/>
      <c r="J823" s="246"/>
      <c r="K823" s="246"/>
      <c r="L823" s="246"/>
      <c r="M823" s="246"/>
      <c r="N823" s="246"/>
      <c r="O823" s="246"/>
      <c r="P823" s="232" t="s">
        <v>225</v>
      </c>
      <c r="Q823" s="232"/>
      <c r="R823" s="232" t="s">
        <v>225</v>
      </c>
      <c r="S823" s="232"/>
      <c r="T823" s="232" t="s">
        <v>225</v>
      </c>
      <c r="U823" s="232"/>
      <c r="V823" s="232" t="s">
        <v>225</v>
      </c>
      <c r="W823" s="232"/>
      <c r="X823" s="232" t="s">
        <v>225</v>
      </c>
      <c r="Y823" s="232"/>
      <c r="Z823" s="232" t="s">
        <v>225</v>
      </c>
      <c r="AA823" s="232"/>
      <c r="AB823" s="232" t="s">
        <v>225</v>
      </c>
      <c r="AC823" s="232"/>
      <c r="AD823" s="232" t="s">
        <v>225</v>
      </c>
      <c r="AE823" s="232"/>
      <c r="AF823" s="232" t="s">
        <v>225</v>
      </c>
      <c r="AG823" s="232"/>
      <c r="AH823" s="232" t="s">
        <v>225</v>
      </c>
      <c r="AI823" s="232"/>
      <c r="AJ823" s="232" t="s">
        <v>225</v>
      </c>
      <c r="AK823" s="232"/>
      <c r="AL823" s="232"/>
      <c r="AM823" s="232"/>
      <c r="AN823" s="232" t="s">
        <v>225</v>
      </c>
      <c r="AO823" s="232"/>
      <c r="AP823" s="232"/>
      <c r="AQ823" s="232"/>
      <c r="AR823" s="232"/>
      <c r="AS823" s="232"/>
      <c r="AT823" s="232"/>
      <c r="AU823" s="232"/>
      <c r="AV823" s="232"/>
      <c r="AW823" s="248" t="s">
        <v>1036</v>
      </c>
    </row>
    <row r="824" spans="1:49" s="9" customFormat="1" x14ac:dyDescent="0.25">
      <c r="A824" s="233" t="s">
        <v>1230</v>
      </c>
      <c r="B824" s="9">
        <v>8</v>
      </c>
      <c r="C824" s="9">
        <v>21</v>
      </c>
      <c r="D824" s="9">
        <v>20</v>
      </c>
      <c r="E824" s="9">
        <f t="shared" si="78"/>
        <v>1</v>
      </c>
      <c r="F824" s="9">
        <f t="shared" si="84"/>
        <v>12</v>
      </c>
      <c r="G824" s="263"/>
      <c r="H824" s="246"/>
      <c r="I824" s="246"/>
      <c r="J824" s="246"/>
      <c r="K824" s="246"/>
      <c r="L824" s="246"/>
      <c r="M824" s="246"/>
      <c r="N824" s="246"/>
      <c r="O824" s="246"/>
      <c r="P824" s="232" t="s">
        <v>225</v>
      </c>
      <c r="Q824" s="232"/>
      <c r="R824" s="232" t="s">
        <v>225</v>
      </c>
      <c r="S824" s="232"/>
      <c r="T824" s="232" t="s">
        <v>225</v>
      </c>
      <c r="U824" s="232"/>
      <c r="V824" s="232" t="s">
        <v>225</v>
      </c>
      <c r="W824" s="232"/>
      <c r="X824" s="232" t="s">
        <v>225</v>
      </c>
      <c r="Y824" s="232"/>
      <c r="Z824" s="232" t="s">
        <v>225</v>
      </c>
      <c r="AA824" s="232"/>
      <c r="AB824" s="232" t="s">
        <v>225</v>
      </c>
      <c r="AC824" s="232"/>
      <c r="AD824" s="232" t="s">
        <v>225</v>
      </c>
      <c r="AE824" s="232"/>
      <c r="AF824" s="232" t="s">
        <v>225</v>
      </c>
      <c r="AG824" s="232"/>
      <c r="AH824" s="232" t="s">
        <v>225</v>
      </c>
      <c r="AI824" s="232"/>
      <c r="AJ824" s="232" t="s">
        <v>225</v>
      </c>
      <c r="AK824" s="232"/>
      <c r="AL824" s="232" t="s">
        <v>225</v>
      </c>
      <c r="AM824" s="232"/>
      <c r="AN824" s="232"/>
      <c r="AO824" s="232"/>
      <c r="AP824" s="232"/>
      <c r="AQ824" s="232"/>
      <c r="AR824" s="232"/>
      <c r="AS824" s="232"/>
      <c r="AT824" s="232"/>
      <c r="AU824" s="232"/>
      <c r="AV824" s="232"/>
      <c r="AW824" s="248" t="s">
        <v>1036</v>
      </c>
    </row>
    <row r="825" spans="1:49" x14ac:dyDescent="0.25">
      <c r="A825" s="233" t="s">
        <v>414</v>
      </c>
      <c r="B825" s="9">
        <v>8</v>
      </c>
      <c r="C825" s="9">
        <v>22</v>
      </c>
      <c r="E825" s="9">
        <f t="shared" ref="E825:E888" si="85">IF((C825-B825)&gt;=9,1,IF((C825-B825)&gt;=7,0.5,IF((C825-B825)&gt;=5.5,0.25,0)))</f>
        <v>1</v>
      </c>
      <c r="F825" s="9">
        <f t="shared" si="75"/>
        <v>13</v>
      </c>
      <c r="H825" s="246"/>
      <c r="I825" s="246"/>
      <c r="J825" s="246"/>
      <c r="K825" s="246"/>
      <c r="L825" s="246"/>
      <c r="M825" s="246"/>
      <c r="N825" s="246"/>
      <c r="O825" s="246"/>
      <c r="P825" s="232" t="s">
        <v>225</v>
      </c>
      <c r="R825" s="232" t="s">
        <v>225</v>
      </c>
      <c r="T825" s="232" t="s">
        <v>225</v>
      </c>
      <c r="V825" s="232" t="s">
        <v>225</v>
      </c>
      <c r="X825" s="232" t="s">
        <v>225</v>
      </c>
      <c r="Z825" s="232" t="s">
        <v>225</v>
      </c>
      <c r="AB825" s="232" t="s">
        <v>225</v>
      </c>
      <c r="AD825" s="232" t="s">
        <v>225</v>
      </c>
      <c r="AF825" s="232" t="s">
        <v>225</v>
      </c>
      <c r="AH825" s="232" t="s">
        <v>225</v>
      </c>
      <c r="AJ825" s="232" t="s">
        <v>225</v>
      </c>
      <c r="AL825" s="232" t="s">
        <v>225</v>
      </c>
      <c r="AN825" s="232" t="s">
        <v>225</v>
      </c>
      <c r="AP825" s="232" t="s">
        <v>225</v>
      </c>
      <c r="AW825" s="248" t="s">
        <v>1036</v>
      </c>
    </row>
    <row r="826" spans="1:49" s="9" customFormat="1" x14ac:dyDescent="0.25">
      <c r="A826" s="233" t="s">
        <v>1231</v>
      </c>
      <c r="B826" s="9">
        <v>8</v>
      </c>
      <c r="C826" s="9">
        <v>22</v>
      </c>
      <c r="D826" s="9">
        <v>9</v>
      </c>
      <c r="E826" s="9">
        <f t="shared" si="85"/>
        <v>1</v>
      </c>
      <c r="F826" s="9">
        <f t="shared" si="75"/>
        <v>13</v>
      </c>
      <c r="G826" s="263"/>
      <c r="H826" s="246"/>
      <c r="I826" s="246"/>
      <c r="J826" s="246"/>
      <c r="K826" s="246"/>
      <c r="L826" s="246"/>
      <c r="M826" s="246"/>
      <c r="N826" s="246"/>
      <c r="O826" s="246"/>
      <c r="P826" s="232" t="s">
        <v>225</v>
      </c>
      <c r="Q826" s="232"/>
      <c r="R826" s="232"/>
      <c r="S826" s="232"/>
      <c r="T826" s="232" t="s">
        <v>225</v>
      </c>
      <c r="U826" s="232"/>
      <c r="V826" s="232" t="s">
        <v>225</v>
      </c>
      <c r="W826" s="232"/>
      <c r="X826" s="232" t="s">
        <v>225</v>
      </c>
      <c r="Y826" s="232"/>
      <c r="Z826" s="232" t="s">
        <v>225</v>
      </c>
      <c r="AA826" s="232"/>
      <c r="AB826" s="232" t="s">
        <v>225</v>
      </c>
      <c r="AC826" s="232"/>
      <c r="AD826" s="232" t="s">
        <v>225</v>
      </c>
      <c r="AE826" s="232"/>
      <c r="AF826" s="232" t="s">
        <v>225</v>
      </c>
      <c r="AG826" s="232"/>
      <c r="AH826" s="232" t="s">
        <v>225</v>
      </c>
      <c r="AI826" s="232"/>
      <c r="AJ826" s="232" t="s">
        <v>225</v>
      </c>
      <c r="AK826" s="232"/>
      <c r="AL826" s="232" t="s">
        <v>225</v>
      </c>
      <c r="AM826" s="232"/>
      <c r="AN826" s="232" t="s">
        <v>225</v>
      </c>
      <c r="AO826" s="232"/>
      <c r="AP826" s="232" t="s">
        <v>225</v>
      </c>
      <c r="AQ826" s="232"/>
      <c r="AR826" s="232"/>
      <c r="AS826" s="232"/>
      <c r="AT826" s="232"/>
      <c r="AU826" s="232"/>
      <c r="AV826" s="232"/>
      <c r="AW826" s="248" t="s">
        <v>1036</v>
      </c>
    </row>
    <row r="827" spans="1:49" s="9" customFormat="1" x14ac:dyDescent="0.25">
      <c r="A827" s="233" t="s">
        <v>1232</v>
      </c>
      <c r="B827" s="9">
        <v>8</v>
      </c>
      <c r="C827" s="9">
        <v>22</v>
      </c>
      <c r="D827" s="9">
        <v>10</v>
      </c>
      <c r="E827" s="9">
        <f t="shared" si="85"/>
        <v>1</v>
      </c>
      <c r="F827" s="9">
        <f t="shared" si="75"/>
        <v>13</v>
      </c>
      <c r="G827" s="263"/>
      <c r="H827" s="246"/>
      <c r="I827" s="246"/>
      <c r="J827" s="246"/>
      <c r="K827" s="246"/>
      <c r="L827" s="246"/>
      <c r="M827" s="246"/>
      <c r="N827" s="246"/>
      <c r="O827" s="246"/>
      <c r="P827" s="232" t="s">
        <v>225</v>
      </c>
      <c r="Q827" s="232"/>
      <c r="R827" s="232" t="s">
        <v>225</v>
      </c>
      <c r="S827" s="232"/>
      <c r="T827" s="232"/>
      <c r="U827" s="232"/>
      <c r="V827" s="232" t="s">
        <v>225</v>
      </c>
      <c r="W827" s="232"/>
      <c r="X827" s="232" t="s">
        <v>225</v>
      </c>
      <c r="Y827" s="232"/>
      <c r="Z827" s="232" t="s">
        <v>225</v>
      </c>
      <c r="AA827" s="232"/>
      <c r="AB827" s="232" t="s">
        <v>225</v>
      </c>
      <c r="AC827" s="232"/>
      <c r="AD827" s="232" t="s">
        <v>225</v>
      </c>
      <c r="AE827" s="232"/>
      <c r="AF827" s="232" t="s">
        <v>225</v>
      </c>
      <c r="AG827" s="232"/>
      <c r="AH827" s="232" t="s">
        <v>225</v>
      </c>
      <c r="AI827" s="232"/>
      <c r="AJ827" s="232" t="s">
        <v>225</v>
      </c>
      <c r="AK827" s="232"/>
      <c r="AL827" s="232" t="s">
        <v>225</v>
      </c>
      <c r="AM827" s="232"/>
      <c r="AN827" s="232" t="s">
        <v>225</v>
      </c>
      <c r="AO827" s="232"/>
      <c r="AP827" s="232" t="s">
        <v>225</v>
      </c>
      <c r="AQ827" s="232"/>
      <c r="AR827" s="232"/>
      <c r="AS827" s="232"/>
      <c r="AT827" s="232"/>
      <c r="AU827" s="232"/>
      <c r="AV827" s="232"/>
      <c r="AW827" s="248" t="s">
        <v>1036</v>
      </c>
    </row>
    <row r="828" spans="1:49" s="9" customFormat="1" x14ac:dyDescent="0.25">
      <c r="A828" s="233" t="s">
        <v>1233</v>
      </c>
      <c r="B828" s="9">
        <v>8</v>
      </c>
      <c r="C828" s="9">
        <v>22</v>
      </c>
      <c r="D828" s="9">
        <v>11</v>
      </c>
      <c r="E828" s="9">
        <f t="shared" si="85"/>
        <v>1</v>
      </c>
      <c r="F828" s="9">
        <f t="shared" ref="F828:F838" si="86">C828-B828-E828</f>
        <v>13</v>
      </c>
      <c r="G828" s="263"/>
      <c r="H828" s="246"/>
      <c r="I828" s="246"/>
      <c r="J828" s="246"/>
      <c r="K828" s="246"/>
      <c r="L828" s="246"/>
      <c r="M828" s="246"/>
      <c r="N828" s="246"/>
      <c r="O828" s="246"/>
      <c r="P828" s="232" t="s">
        <v>225</v>
      </c>
      <c r="Q828" s="232"/>
      <c r="R828" s="232" t="s">
        <v>225</v>
      </c>
      <c r="S828" s="232"/>
      <c r="T828" s="232" t="s">
        <v>225</v>
      </c>
      <c r="U828" s="232"/>
      <c r="V828" s="232"/>
      <c r="W828" s="232"/>
      <c r="X828" s="232" t="s">
        <v>225</v>
      </c>
      <c r="Y828" s="232"/>
      <c r="Z828" s="232" t="s">
        <v>225</v>
      </c>
      <c r="AA828" s="232"/>
      <c r="AB828" s="232" t="s">
        <v>225</v>
      </c>
      <c r="AC828" s="232"/>
      <c r="AD828" s="232" t="s">
        <v>225</v>
      </c>
      <c r="AE828" s="232"/>
      <c r="AF828" s="232" t="s">
        <v>225</v>
      </c>
      <c r="AG828" s="232"/>
      <c r="AH828" s="232" t="s">
        <v>225</v>
      </c>
      <c r="AI828" s="232"/>
      <c r="AJ828" s="232" t="s">
        <v>225</v>
      </c>
      <c r="AK828" s="232"/>
      <c r="AL828" s="232" t="s">
        <v>225</v>
      </c>
      <c r="AM828" s="232"/>
      <c r="AN828" s="232" t="s">
        <v>225</v>
      </c>
      <c r="AO828" s="232"/>
      <c r="AP828" s="232" t="s">
        <v>225</v>
      </c>
      <c r="AQ828" s="232"/>
      <c r="AR828" s="232"/>
      <c r="AS828" s="232"/>
      <c r="AT828" s="232"/>
      <c r="AU828" s="232"/>
      <c r="AV828" s="232"/>
      <c r="AW828" s="248" t="s">
        <v>1036</v>
      </c>
    </row>
    <row r="829" spans="1:49" s="9" customFormat="1" x14ac:dyDescent="0.25">
      <c r="A829" s="233" t="s">
        <v>1234</v>
      </c>
      <c r="B829" s="9">
        <v>8</v>
      </c>
      <c r="C829" s="9">
        <v>22</v>
      </c>
      <c r="D829" s="9">
        <v>12</v>
      </c>
      <c r="E829" s="9">
        <f t="shared" si="85"/>
        <v>1</v>
      </c>
      <c r="F829" s="9">
        <f t="shared" si="86"/>
        <v>13</v>
      </c>
      <c r="G829" s="263"/>
      <c r="H829" s="246"/>
      <c r="I829" s="246"/>
      <c r="J829" s="246"/>
      <c r="K829" s="246"/>
      <c r="L829" s="246"/>
      <c r="M829" s="246"/>
      <c r="N829" s="246"/>
      <c r="O829" s="246"/>
      <c r="P829" s="232" t="s">
        <v>225</v>
      </c>
      <c r="Q829" s="232"/>
      <c r="R829" s="232" t="s">
        <v>225</v>
      </c>
      <c r="S829" s="232"/>
      <c r="T829" s="232" t="s">
        <v>225</v>
      </c>
      <c r="U829" s="232"/>
      <c r="V829" s="232" t="s">
        <v>225</v>
      </c>
      <c r="W829" s="232"/>
      <c r="X829" s="232"/>
      <c r="Y829" s="232"/>
      <c r="Z829" s="232" t="s">
        <v>225</v>
      </c>
      <c r="AA829" s="232"/>
      <c r="AB829" s="232" t="s">
        <v>225</v>
      </c>
      <c r="AC829" s="232"/>
      <c r="AD829" s="232" t="s">
        <v>225</v>
      </c>
      <c r="AE829" s="232"/>
      <c r="AF829" s="232" t="s">
        <v>225</v>
      </c>
      <c r="AG829" s="232"/>
      <c r="AH829" s="232" t="s">
        <v>225</v>
      </c>
      <c r="AI829" s="232"/>
      <c r="AJ829" s="232" t="s">
        <v>225</v>
      </c>
      <c r="AK829" s="232"/>
      <c r="AL829" s="232" t="s">
        <v>225</v>
      </c>
      <c r="AM829" s="232"/>
      <c r="AN829" s="232" t="s">
        <v>225</v>
      </c>
      <c r="AO829" s="232"/>
      <c r="AP829" s="232" t="s">
        <v>225</v>
      </c>
      <c r="AQ829" s="232"/>
      <c r="AR829" s="232"/>
      <c r="AS829" s="232"/>
      <c r="AT829" s="232"/>
      <c r="AU829" s="232"/>
      <c r="AV829" s="232"/>
      <c r="AW829" s="248" t="s">
        <v>1036</v>
      </c>
    </row>
    <row r="830" spans="1:49" s="9" customFormat="1" x14ac:dyDescent="0.25">
      <c r="A830" s="233" t="s">
        <v>1235</v>
      </c>
      <c r="B830" s="9">
        <v>8</v>
      </c>
      <c r="C830" s="9">
        <v>22</v>
      </c>
      <c r="D830" s="9">
        <v>13</v>
      </c>
      <c r="E830" s="9">
        <f t="shared" si="85"/>
        <v>1</v>
      </c>
      <c r="F830" s="9">
        <f t="shared" si="86"/>
        <v>13</v>
      </c>
      <c r="G830" s="263"/>
      <c r="H830" s="246"/>
      <c r="I830" s="246"/>
      <c r="J830" s="246"/>
      <c r="K830" s="246"/>
      <c r="L830" s="246"/>
      <c r="M830" s="246"/>
      <c r="N830" s="246"/>
      <c r="O830" s="246"/>
      <c r="P830" s="232" t="s">
        <v>225</v>
      </c>
      <c r="Q830" s="232"/>
      <c r="R830" s="232" t="s">
        <v>225</v>
      </c>
      <c r="S830" s="232"/>
      <c r="T830" s="232" t="s">
        <v>225</v>
      </c>
      <c r="U830" s="232"/>
      <c r="V830" s="232" t="s">
        <v>225</v>
      </c>
      <c r="W830" s="232"/>
      <c r="X830" s="232" t="s">
        <v>225</v>
      </c>
      <c r="Y830" s="232"/>
      <c r="Z830" s="232"/>
      <c r="AA830" s="232"/>
      <c r="AB830" s="232" t="s">
        <v>225</v>
      </c>
      <c r="AC830" s="232"/>
      <c r="AD830" s="232" t="s">
        <v>225</v>
      </c>
      <c r="AE830" s="232"/>
      <c r="AF830" s="232" t="s">
        <v>225</v>
      </c>
      <c r="AG830" s="232"/>
      <c r="AH830" s="232" t="s">
        <v>225</v>
      </c>
      <c r="AI830" s="232"/>
      <c r="AJ830" s="232" t="s">
        <v>225</v>
      </c>
      <c r="AK830" s="232"/>
      <c r="AL830" s="232" t="s">
        <v>225</v>
      </c>
      <c r="AM830" s="232"/>
      <c r="AN830" s="232" t="s">
        <v>225</v>
      </c>
      <c r="AO830" s="232"/>
      <c r="AP830" s="232" t="s">
        <v>225</v>
      </c>
      <c r="AQ830" s="232"/>
      <c r="AR830" s="232"/>
      <c r="AS830" s="232"/>
      <c r="AT830" s="232"/>
      <c r="AU830" s="232"/>
      <c r="AV830" s="232"/>
      <c r="AW830" s="248" t="s">
        <v>1036</v>
      </c>
    </row>
    <row r="831" spans="1:49" s="9" customFormat="1" x14ac:dyDescent="0.25">
      <c r="A831" s="233" t="s">
        <v>1236</v>
      </c>
      <c r="B831" s="9">
        <v>8</v>
      </c>
      <c r="C831" s="9">
        <v>22</v>
      </c>
      <c r="D831" s="9">
        <v>14</v>
      </c>
      <c r="E831" s="9">
        <f t="shared" si="85"/>
        <v>1</v>
      </c>
      <c r="F831" s="9">
        <f t="shared" si="86"/>
        <v>13</v>
      </c>
      <c r="G831" s="263"/>
      <c r="H831" s="246"/>
      <c r="I831" s="246"/>
      <c r="J831" s="246"/>
      <c r="K831" s="246"/>
      <c r="L831" s="246"/>
      <c r="M831" s="246"/>
      <c r="N831" s="246"/>
      <c r="O831" s="246"/>
      <c r="P831" s="232" t="s">
        <v>225</v>
      </c>
      <c r="Q831" s="232"/>
      <c r="R831" s="232" t="s">
        <v>225</v>
      </c>
      <c r="S831" s="232"/>
      <c r="T831" s="232" t="s">
        <v>225</v>
      </c>
      <c r="U831" s="232"/>
      <c r="V831" s="232" t="s">
        <v>225</v>
      </c>
      <c r="W831" s="232"/>
      <c r="X831" s="232" t="s">
        <v>225</v>
      </c>
      <c r="Y831" s="232"/>
      <c r="Z831" s="232" t="s">
        <v>225</v>
      </c>
      <c r="AA831" s="232"/>
      <c r="AB831" s="232"/>
      <c r="AC831" s="232"/>
      <c r="AD831" s="232" t="s">
        <v>225</v>
      </c>
      <c r="AE831" s="232"/>
      <c r="AF831" s="232" t="s">
        <v>225</v>
      </c>
      <c r="AG831" s="232"/>
      <c r="AH831" s="232" t="s">
        <v>225</v>
      </c>
      <c r="AI831" s="232"/>
      <c r="AJ831" s="232" t="s">
        <v>225</v>
      </c>
      <c r="AK831" s="232"/>
      <c r="AL831" s="232" t="s">
        <v>225</v>
      </c>
      <c r="AM831" s="232"/>
      <c r="AN831" s="232" t="s">
        <v>225</v>
      </c>
      <c r="AO831" s="232"/>
      <c r="AP831" s="232" t="s">
        <v>225</v>
      </c>
      <c r="AQ831" s="232"/>
      <c r="AR831" s="232"/>
      <c r="AS831" s="232"/>
      <c r="AT831" s="232"/>
      <c r="AU831" s="232"/>
      <c r="AV831" s="232"/>
      <c r="AW831" s="248" t="s">
        <v>1036</v>
      </c>
    </row>
    <row r="832" spans="1:49" s="9" customFormat="1" x14ac:dyDescent="0.25">
      <c r="A832" s="233" t="s">
        <v>1237</v>
      </c>
      <c r="B832" s="9">
        <v>8</v>
      </c>
      <c r="C832" s="9">
        <v>22</v>
      </c>
      <c r="D832" s="9">
        <v>15</v>
      </c>
      <c r="E832" s="9">
        <f t="shared" si="85"/>
        <v>1</v>
      </c>
      <c r="F832" s="9">
        <f t="shared" si="86"/>
        <v>13</v>
      </c>
      <c r="G832" s="263"/>
      <c r="H832" s="246"/>
      <c r="I832" s="246"/>
      <c r="J832" s="246"/>
      <c r="K832" s="246"/>
      <c r="L832" s="246"/>
      <c r="M832" s="246"/>
      <c r="N832" s="246"/>
      <c r="O832" s="246"/>
      <c r="P832" s="232" t="s">
        <v>225</v>
      </c>
      <c r="Q832" s="232"/>
      <c r="R832" s="232" t="s">
        <v>225</v>
      </c>
      <c r="S832" s="232"/>
      <c r="T832" s="232" t="s">
        <v>225</v>
      </c>
      <c r="U832" s="232"/>
      <c r="V832" s="232" t="s">
        <v>225</v>
      </c>
      <c r="W832" s="232"/>
      <c r="X832" s="232" t="s">
        <v>225</v>
      </c>
      <c r="Y832" s="232"/>
      <c r="Z832" s="232" t="s">
        <v>225</v>
      </c>
      <c r="AA832" s="232"/>
      <c r="AB832" s="232" t="s">
        <v>225</v>
      </c>
      <c r="AC832" s="232"/>
      <c r="AD832" s="232"/>
      <c r="AE832" s="232"/>
      <c r="AF832" s="232" t="s">
        <v>225</v>
      </c>
      <c r="AG832" s="232"/>
      <c r="AH832" s="232" t="s">
        <v>225</v>
      </c>
      <c r="AI832" s="232"/>
      <c r="AJ832" s="232" t="s">
        <v>225</v>
      </c>
      <c r="AK832" s="232"/>
      <c r="AL832" s="232" t="s">
        <v>225</v>
      </c>
      <c r="AM832" s="232"/>
      <c r="AN832" s="232" t="s">
        <v>225</v>
      </c>
      <c r="AO832" s="232"/>
      <c r="AP832" s="232" t="s">
        <v>225</v>
      </c>
      <c r="AQ832" s="232"/>
      <c r="AR832" s="232"/>
      <c r="AS832" s="232"/>
      <c r="AT832" s="232"/>
      <c r="AU832" s="232"/>
      <c r="AV832" s="232"/>
      <c r="AW832" s="248" t="s">
        <v>1036</v>
      </c>
    </row>
    <row r="833" spans="1:49" s="9" customFormat="1" x14ac:dyDescent="0.25">
      <c r="A833" s="233" t="s">
        <v>1238</v>
      </c>
      <c r="B833" s="9">
        <v>8</v>
      </c>
      <c r="C833" s="9">
        <v>22</v>
      </c>
      <c r="D833" s="9">
        <v>16</v>
      </c>
      <c r="E833" s="9">
        <f t="shared" si="85"/>
        <v>1</v>
      </c>
      <c r="F833" s="9">
        <f t="shared" si="86"/>
        <v>13</v>
      </c>
      <c r="G833" s="263"/>
      <c r="H833" s="246"/>
      <c r="I833" s="246"/>
      <c r="J833" s="246"/>
      <c r="K833" s="246"/>
      <c r="L833" s="246"/>
      <c r="M833" s="246"/>
      <c r="N833" s="246"/>
      <c r="O833" s="246"/>
      <c r="P833" s="232" t="s">
        <v>225</v>
      </c>
      <c r="Q833" s="232"/>
      <c r="R833" s="232" t="s">
        <v>225</v>
      </c>
      <c r="S833" s="232"/>
      <c r="T833" s="232" t="s">
        <v>225</v>
      </c>
      <c r="U833" s="232"/>
      <c r="V833" s="232" t="s">
        <v>225</v>
      </c>
      <c r="W833" s="232"/>
      <c r="X833" s="232" t="s">
        <v>225</v>
      </c>
      <c r="Y833" s="232"/>
      <c r="Z833" s="232" t="s">
        <v>225</v>
      </c>
      <c r="AA833" s="232"/>
      <c r="AB833" s="232" t="s">
        <v>225</v>
      </c>
      <c r="AC833" s="232"/>
      <c r="AD833" s="232" t="s">
        <v>225</v>
      </c>
      <c r="AE833" s="232"/>
      <c r="AF833" s="232"/>
      <c r="AG833" s="232"/>
      <c r="AH833" s="232" t="s">
        <v>225</v>
      </c>
      <c r="AI833" s="232"/>
      <c r="AJ833" s="232" t="s">
        <v>225</v>
      </c>
      <c r="AK833" s="232"/>
      <c r="AL833" s="232" t="s">
        <v>225</v>
      </c>
      <c r="AM833" s="232"/>
      <c r="AN833" s="232" t="s">
        <v>225</v>
      </c>
      <c r="AO833" s="232"/>
      <c r="AP833" s="232" t="s">
        <v>225</v>
      </c>
      <c r="AQ833" s="232"/>
      <c r="AR833" s="232"/>
      <c r="AS833" s="232"/>
      <c r="AT833" s="232"/>
      <c r="AU833" s="232"/>
      <c r="AV833" s="232"/>
      <c r="AW833" s="248" t="s">
        <v>1036</v>
      </c>
    </row>
    <row r="834" spans="1:49" s="9" customFormat="1" x14ac:dyDescent="0.25">
      <c r="A834" s="233" t="s">
        <v>1239</v>
      </c>
      <c r="B834" s="9">
        <v>8</v>
      </c>
      <c r="C834" s="9">
        <v>22</v>
      </c>
      <c r="D834" s="9">
        <v>17</v>
      </c>
      <c r="E834" s="9">
        <f t="shared" si="85"/>
        <v>1</v>
      </c>
      <c r="F834" s="9">
        <f t="shared" si="86"/>
        <v>13</v>
      </c>
      <c r="G834" s="263"/>
      <c r="H834" s="246"/>
      <c r="I834" s="246"/>
      <c r="J834" s="246"/>
      <c r="K834" s="246"/>
      <c r="L834" s="246"/>
      <c r="M834" s="246"/>
      <c r="N834" s="246"/>
      <c r="O834" s="246"/>
      <c r="P834" s="232" t="s">
        <v>225</v>
      </c>
      <c r="Q834" s="232"/>
      <c r="R834" s="232" t="s">
        <v>225</v>
      </c>
      <c r="S834" s="232"/>
      <c r="T834" s="232" t="s">
        <v>225</v>
      </c>
      <c r="U834" s="232"/>
      <c r="V834" s="232" t="s">
        <v>225</v>
      </c>
      <c r="W834" s="232"/>
      <c r="X834" s="232" t="s">
        <v>225</v>
      </c>
      <c r="Y834" s="232"/>
      <c r="Z834" s="232" t="s">
        <v>225</v>
      </c>
      <c r="AA834" s="232"/>
      <c r="AB834" s="232" t="s">
        <v>225</v>
      </c>
      <c r="AC834" s="232"/>
      <c r="AD834" s="232" t="s">
        <v>225</v>
      </c>
      <c r="AE834" s="232"/>
      <c r="AF834" s="232" t="s">
        <v>225</v>
      </c>
      <c r="AG834" s="232"/>
      <c r="AH834" s="232"/>
      <c r="AI834" s="232"/>
      <c r="AJ834" s="232" t="s">
        <v>225</v>
      </c>
      <c r="AK834" s="232"/>
      <c r="AL834" s="232" t="s">
        <v>225</v>
      </c>
      <c r="AM834" s="232"/>
      <c r="AN834" s="232" t="s">
        <v>225</v>
      </c>
      <c r="AO834" s="232"/>
      <c r="AP834" s="232" t="s">
        <v>225</v>
      </c>
      <c r="AQ834" s="232"/>
      <c r="AR834" s="232"/>
      <c r="AS834" s="232"/>
      <c r="AT834" s="232"/>
      <c r="AU834" s="232"/>
      <c r="AV834" s="232"/>
      <c r="AW834" s="248" t="s">
        <v>1036</v>
      </c>
    </row>
    <row r="835" spans="1:49" s="9" customFormat="1" x14ac:dyDescent="0.25">
      <c r="A835" s="233" t="s">
        <v>1240</v>
      </c>
      <c r="B835" s="9">
        <v>8</v>
      </c>
      <c r="C835" s="9">
        <v>22</v>
      </c>
      <c r="D835" s="9">
        <v>18</v>
      </c>
      <c r="E835" s="9">
        <f t="shared" si="85"/>
        <v>1</v>
      </c>
      <c r="F835" s="9">
        <f t="shared" si="86"/>
        <v>13</v>
      </c>
      <c r="G835" s="263"/>
      <c r="H835" s="246"/>
      <c r="I835" s="246"/>
      <c r="J835" s="246"/>
      <c r="K835" s="246"/>
      <c r="L835" s="246"/>
      <c r="M835" s="246"/>
      <c r="N835" s="246"/>
      <c r="O835" s="246"/>
      <c r="P835" s="232" t="s">
        <v>225</v>
      </c>
      <c r="Q835" s="232"/>
      <c r="R835" s="232" t="s">
        <v>225</v>
      </c>
      <c r="S835" s="232"/>
      <c r="T835" s="232" t="s">
        <v>225</v>
      </c>
      <c r="U835" s="232"/>
      <c r="V835" s="232" t="s">
        <v>225</v>
      </c>
      <c r="W835" s="232"/>
      <c r="X835" s="232" t="s">
        <v>225</v>
      </c>
      <c r="Y835" s="232"/>
      <c r="Z835" s="232" t="s">
        <v>225</v>
      </c>
      <c r="AA835" s="232"/>
      <c r="AB835" s="232" t="s">
        <v>225</v>
      </c>
      <c r="AC835" s="232"/>
      <c r="AD835" s="232" t="s">
        <v>225</v>
      </c>
      <c r="AE835" s="232"/>
      <c r="AF835" s="232" t="s">
        <v>225</v>
      </c>
      <c r="AG835" s="232"/>
      <c r="AH835" s="232" t="s">
        <v>225</v>
      </c>
      <c r="AI835" s="232"/>
      <c r="AJ835" s="232"/>
      <c r="AK835" s="232"/>
      <c r="AL835" s="232" t="s">
        <v>225</v>
      </c>
      <c r="AM835" s="232"/>
      <c r="AN835" s="232" t="s">
        <v>225</v>
      </c>
      <c r="AO835" s="232"/>
      <c r="AP835" s="232" t="s">
        <v>225</v>
      </c>
      <c r="AQ835" s="232"/>
      <c r="AR835" s="232"/>
      <c r="AS835" s="232"/>
      <c r="AT835" s="232"/>
      <c r="AU835" s="232"/>
      <c r="AV835" s="232"/>
      <c r="AW835" s="248" t="s">
        <v>1036</v>
      </c>
    </row>
    <row r="836" spans="1:49" s="9" customFormat="1" x14ac:dyDescent="0.25">
      <c r="A836" s="233" t="s">
        <v>1241</v>
      </c>
      <c r="B836" s="9">
        <v>8</v>
      </c>
      <c r="C836" s="9">
        <v>22</v>
      </c>
      <c r="D836" s="9">
        <v>19</v>
      </c>
      <c r="E836" s="9">
        <f t="shared" si="85"/>
        <v>1</v>
      </c>
      <c r="F836" s="9">
        <f t="shared" si="86"/>
        <v>13</v>
      </c>
      <c r="G836" s="263"/>
      <c r="H836" s="246"/>
      <c r="I836" s="246"/>
      <c r="J836" s="246"/>
      <c r="K836" s="246"/>
      <c r="L836" s="246"/>
      <c r="M836" s="246"/>
      <c r="N836" s="246"/>
      <c r="O836" s="246"/>
      <c r="P836" s="232" t="s">
        <v>225</v>
      </c>
      <c r="Q836" s="232"/>
      <c r="R836" s="232" t="s">
        <v>225</v>
      </c>
      <c r="S836" s="232"/>
      <c r="T836" s="232" t="s">
        <v>225</v>
      </c>
      <c r="U836" s="232"/>
      <c r="V836" s="232" t="s">
        <v>225</v>
      </c>
      <c r="W836" s="232"/>
      <c r="X836" s="232" t="s">
        <v>225</v>
      </c>
      <c r="Y836" s="232"/>
      <c r="Z836" s="232" t="s">
        <v>225</v>
      </c>
      <c r="AA836" s="232"/>
      <c r="AB836" s="232" t="s">
        <v>225</v>
      </c>
      <c r="AC836" s="232"/>
      <c r="AD836" s="232" t="s">
        <v>225</v>
      </c>
      <c r="AE836" s="232"/>
      <c r="AF836" s="232" t="s">
        <v>225</v>
      </c>
      <c r="AG836" s="232"/>
      <c r="AH836" s="232" t="s">
        <v>225</v>
      </c>
      <c r="AI836" s="232"/>
      <c r="AJ836" s="232" t="s">
        <v>225</v>
      </c>
      <c r="AK836" s="232"/>
      <c r="AL836" s="232"/>
      <c r="AM836" s="232"/>
      <c r="AN836" s="232" t="s">
        <v>225</v>
      </c>
      <c r="AO836" s="232"/>
      <c r="AP836" s="232" t="s">
        <v>225</v>
      </c>
      <c r="AQ836" s="232"/>
      <c r="AR836" s="232"/>
      <c r="AS836" s="232"/>
      <c r="AT836" s="232"/>
      <c r="AU836" s="232"/>
      <c r="AV836" s="232"/>
      <c r="AW836" s="248" t="s">
        <v>1036</v>
      </c>
    </row>
    <row r="837" spans="1:49" s="9" customFormat="1" x14ac:dyDescent="0.25">
      <c r="A837" s="233" t="s">
        <v>1242</v>
      </c>
      <c r="B837" s="9">
        <v>8</v>
      </c>
      <c r="C837" s="9">
        <v>22</v>
      </c>
      <c r="D837" s="9">
        <v>20</v>
      </c>
      <c r="E837" s="9">
        <f t="shared" si="85"/>
        <v>1</v>
      </c>
      <c r="F837" s="9">
        <f t="shared" si="86"/>
        <v>13</v>
      </c>
      <c r="G837" s="263"/>
      <c r="H837" s="246"/>
      <c r="I837" s="246"/>
      <c r="J837" s="246"/>
      <c r="K837" s="246"/>
      <c r="L837" s="246"/>
      <c r="M837" s="246"/>
      <c r="N837" s="246"/>
      <c r="O837" s="246"/>
      <c r="P837" s="232" t="s">
        <v>225</v>
      </c>
      <c r="Q837" s="232"/>
      <c r="R837" s="232" t="s">
        <v>225</v>
      </c>
      <c r="S837" s="232"/>
      <c r="T837" s="232" t="s">
        <v>225</v>
      </c>
      <c r="U837" s="232"/>
      <c r="V837" s="232" t="s">
        <v>225</v>
      </c>
      <c r="W837" s="232"/>
      <c r="X837" s="232" t="s">
        <v>225</v>
      </c>
      <c r="Y837" s="232"/>
      <c r="Z837" s="232" t="s">
        <v>225</v>
      </c>
      <c r="AA837" s="232"/>
      <c r="AB837" s="232" t="s">
        <v>225</v>
      </c>
      <c r="AC837" s="232"/>
      <c r="AD837" s="232" t="s">
        <v>225</v>
      </c>
      <c r="AE837" s="232"/>
      <c r="AF837" s="232" t="s">
        <v>225</v>
      </c>
      <c r="AG837" s="232"/>
      <c r="AH837" s="232" t="s">
        <v>225</v>
      </c>
      <c r="AI837" s="232"/>
      <c r="AJ837" s="232" t="s">
        <v>225</v>
      </c>
      <c r="AK837" s="232"/>
      <c r="AL837" s="232" t="s">
        <v>225</v>
      </c>
      <c r="AM837" s="232"/>
      <c r="AN837" s="232"/>
      <c r="AO837" s="232"/>
      <c r="AP837" s="232" t="s">
        <v>225</v>
      </c>
      <c r="AQ837" s="232"/>
      <c r="AR837" s="232"/>
      <c r="AS837" s="232"/>
      <c r="AT837" s="232"/>
      <c r="AU837" s="232"/>
      <c r="AV837" s="232"/>
      <c r="AW837" s="248" t="s">
        <v>1036</v>
      </c>
    </row>
    <row r="838" spans="1:49" s="9" customFormat="1" x14ac:dyDescent="0.25">
      <c r="A838" s="233" t="s">
        <v>1243</v>
      </c>
      <c r="B838" s="9">
        <v>8</v>
      </c>
      <c r="C838" s="9">
        <v>22</v>
      </c>
      <c r="D838" s="9">
        <v>21</v>
      </c>
      <c r="E838" s="9">
        <f t="shared" si="85"/>
        <v>1</v>
      </c>
      <c r="F838" s="9">
        <f t="shared" si="86"/>
        <v>13</v>
      </c>
      <c r="G838" s="263"/>
      <c r="H838" s="246"/>
      <c r="I838" s="246"/>
      <c r="J838" s="246"/>
      <c r="K838" s="246"/>
      <c r="L838" s="246"/>
      <c r="M838" s="246"/>
      <c r="N838" s="246"/>
      <c r="O838" s="246"/>
      <c r="P838" s="232" t="s">
        <v>225</v>
      </c>
      <c r="Q838" s="232"/>
      <c r="R838" s="232" t="s">
        <v>225</v>
      </c>
      <c r="S838" s="232"/>
      <c r="T838" s="232" t="s">
        <v>225</v>
      </c>
      <c r="U838" s="232"/>
      <c r="V838" s="232" t="s">
        <v>225</v>
      </c>
      <c r="W838" s="232"/>
      <c r="X838" s="232" t="s">
        <v>225</v>
      </c>
      <c r="Y838" s="232"/>
      <c r="Z838" s="232" t="s">
        <v>225</v>
      </c>
      <c r="AA838" s="232"/>
      <c r="AB838" s="232" t="s">
        <v>225</v>
      </c>
      <c r="AC838" s="232"/>
      <c r="AD838" s="232" t="s">
        <v>225</v>
      </c>
      <c r="AE838" s="232"/>
      <c r="AF838" s="232" t="s">
        <v>225</v>
      </c>
      <c r="AG838" s="232"/>
      <c r="AH838" s="232" t="s">
        <v>225</v>
      </c>
      <c r="AI838" s="232"/>
      <c r="AJ838" s="232" t="s">
        <v>225</v>
      </c>
      <c r="AK838" s="232"/>
      <c r="AL838" s="232" t="s">
        <v>225</v>
      </c>
      <c r="AM838" s="232"/>
      <c r="AN838" s="232" t="s">
        <v>225</v>
      </c>
      <c r="AO838" s="232"/>
      <c r="AP838" s="232"/>
      <c r="AQ838" s="232"/>
      <c r="AR838" s="232"/>
      <c r="AS838" s="232"/>
      <c r="AT838" s="232"/>
      <c r="AU838" s="232"/>
      <c r="AV838" s="232"/>
      <c r="AW838" s="248" t="s">
        <v>1036</v>
      </c>
    </row>
    <row r="839" spans="1:49" x14ac:dyDescent="0.25">
      <c r="A839" s="233" t="s">
        <v>415</v>
      </c>
      <c r="B839" s="9">
        <v>8</v>
      </c>
      <c r="C839" s="9">
        <v>23</v>
      </c>
      <c r="E839" s="9">
        <f t="shared" si="85"/>
        <v>1</v>
      </c>
      <c r="F839" s="9">
        <f t="shared" si="75"/>
        <v>14</v>
      </c>
      <c r="H839" s="246"/>
      <c r="I839" s="246"/>
      <c r="J839" s="246"/>
      <c r="K839" s="246"/>
      <c r="L839" s="246"/>
      <c r="M839" s="246"/>
      <c r="N839" s="246"/>
      <c r="O839" s="246"/>
      <c r="P839" s="232" t="s">
        <v>225</v>
      </c>
      <c r="R839" s="232" t="s">
        <v>225</v>
      </c>
      <c r="T839" s="232" t="s">
        <v>225</v>
      </c>
      <c r="V839" s="232" t="s">
        <v>225</v>
      </c>
      <c r="X839" s="232" t="s">
        <v>225</v>
      </c>
      <c r="Z839" s="232" t="s">
        <v>225</v>
      </c>
      <c r="AB839" s="232" t="s">
        <v>225</v>
      </c>
      <c r="AD839" s="232" t="s">
        <v>225</v>
      </c>
      <c r="AF839" s="232" t="s">
        <v>225</v>
      </c>
      <c r="AH839" s="232" t="s">
        <v>225</v>
      </c>
      <c r="AJ839" s="232" t="s">
        <v>225</v>
      </c>
      <c r="AL839" s="232" t="s">
        <v>225</v>
      </c>
      <c r="AN839" s="232" t="s">
        <v>225</v>
      </c>
      <c r="AP839" s="232" t="s">
        <v>225</v>
      </c>
      <c r="AR839" s="232" t="s">
        <v>225</v>
      </c>
      <c r="AW839" s="248" t="s">
        <v>1036</v>
      </c>
    </row>
    <row r="840" spans="1:49" s="9" customFormat="1" x14ac:dyDescent="0.25">
      <c r="A840" s="233" t="s">
        <v>1244</v>
      </c>
      <c r="B840" s="9">
        <v>8</v>
      </c>
      <c r="C840" s="9">
        <v>23</v>
      </c>
      <c r="D840" s="9">
        <v>9</v>
      </c>
      <c r="E840" s="9">
        <f t="shared" si="85"/>
        <v>1</v>
      </c>
      <c r="F840" s="9">
        <f t="shared" si="75"/>
        <v>14</v>
      </c>
      <c r="G840" s="263"/>
      <c r="H840" s="246"/>
      <c r="I840" s="246"/>
      <c r="J840" s="246"/>
      <c r="K840" s="246"/>
      <c r="L840" s="246"/>
      <c r="M840" s="246"/>
      <c r="N840" s="246"/>
      <c r="O840" s="246"/>
      <c r="P840" s="232" t="s">
        <v>225</v>
      </c>
      <c r="Q840" s="232"/>
      <c r="R840" s="232"/>
      <c r="S840" s="232"/>
      <c r="T840" s="232" t="s">
        <v>225</v>
      </c>
      <c r="U840" s="232"/>
      <c r="V840" s="232" t="s">
        <v>225</v>
      </c>
      <c r="W840" s="232"/>
      <c r="X840" s="232" t="s">
        <v>225</v>
      </c>
      <c r="Y840" s="232"/>
      <c r="Z840" s="232" t="s">
        <v>225</v>
      </c>
      <c r="AA840" s="232"/>
      <c r="AB840" s="232" t="s">
        <v>225</v>
      </c>
      <c r="AC840" s="232"/>
      <c r="AD840" s="232" t="s">
        <v>225</v>
      </c>
      <c r="AE840" s="232"/>
      <c r="AF840" s="232" t="s">
        <v>225</v>
      </c>
      <c r="AG840" s="232"/>
      <c r="AH840" s="232" t="s">
        <v>225</v>
      </c>
      <c r="AI840" s="232"/>
      <c r="AJ840" s="232" t="s">
        <v>225</v>
      </c>
      <c r="AK840" s="232"/>
      <c r="AL840" s="232" t="s">
        <v>225</v>
      </c>
      <c r="AM840" s="232"/>
      <c r="AN840" s="232" t="s">
        <v>225</v>
      </c>
      <c r="AO840" s="232"/>
      <c r="AP840" s="232" t="s">
        <v>225</v>
      </c>
      <c r="AQ840" s="232"/>
      <c r="AR840" s="232" t="s">
        <v>225</v>
      </c>
      <c r="AS840" s="232"/>
      <c r="AT840" s="232"/>
      <c r="AU840" s="232"/>
      <c r="AV840" s="232"/>
      <c r="AW840" s="248" t="s">
        <v>1036</v>
      </c>
    </row>
    <row r="841" spans="1:49" s="9" customFormat="1" x14ac:dyDescent="0.25">
      <c r="A841" s="233" t="s">
        <v>1245</v>
      </c>
      <c r="B841" s="9">
        <v>8</v>
      </c>
      <c r="C841" s="9">
        <v>23</v>
      </c>
      <c r="D841" s="9">
        <v>10</v>
      </c>
      <c r="E841" s="9">
        <f t="shared" si="85"/>
        <v>1</v>
      </c>
      <c r="F841" s="9">
        <f t="shared" si="75"/>
        <v>14</v>
      </c>
      <c r="G841" s="263"/>
      <c r="H841" s="246"/>
      <c r="I841" s="246"/>
      <c r="J841" s="246"/>
      <c r="K841" s="246"/>
      <c r="L841" s="246"/>
      <c r="M841" s="246"/>
      <c r="N841" s="246"/>
      <c r="O841" s="246"/>
      <c r="P841" s="232" t="s">
        <v>225</v>
      </c>
      <c r="Q841" s="232"/>
      <c r="R841" s="232" t="s">
        <v>225</v>
      </c>
      <c r="S841" s="232"/>
      <c r="T841" s="232"/>
      <c r="U841" s="232"/>
      <c r="V841" s="232" t="s">
        <v>225</v>
      </c>
      <c r="W841" s="232"/>
      <c r="X841" s="232" t="s">
        <v>225</v>
      </c>
      <c r="Y841" s="232"/>
      <c r="Z841" s="232" t="s">
        <v>225</v>
      </c>
      <c r="AA841" s="232"/>
      <c r="AB841" s="232" t="s">
        <v>225</v>
      </c>
      <c r="AC841" s="232"/>
      <c r="AD841" s="232" t="s">
        <v>225</v>
      </c>
      <c r="AE841" s="232"/>
      <c r="AF841" s="232" t="s">
        <v>225</v>
      </c>
      <c r="AG841" s="232"/>
      <c r="AH841" s="232" t="s">
        <v>225</v>
      </c>
      <c r="AI841" s="232"/>
      <c r="AJ841" s="232" t="s">
        <v>225</v>
      </c>
      <c r="AK841" s="232"/>
      <c r="AL841" s="232" t="s">
        <v>225</v>
      </c>
      <c r="AM841" s="232"/>
      <c r="AN841" s="232" t="s">
        <v>225</v>
      </c>
      <c r="AO841" s="232"/>
      <c r="AP841" s="232" t="s">
        <v>225</v>
      </c>
      <c r="AQ841" s="232"/>
      <c r="AR841" s="232" t="s">
        <v>225</v>
      </c>
      <c r="AS841" s="232"/>
      <c r="AT841" s="232"/>
      <c r="AU841" s="232"/>
      <c r="AV841" s="232"/>
      <c r="AW841" s="248" t="s">
        <v>1036</v>
      </c>
    </row>
    <row r="842" spans="1:49" s="9" customFormat="1" x14ac:dyDescent="0.25">
      <c r="A842" s="233" t="s">
        <v>1246</v>
      </c>
      <c r="B842" s="9">
        <v>8</v>
      </c>
      <c r="C842" s="9">
        <v>23</v>
      </c>
      <c r="D842" s="9">
        <v>11</v>
      </c>
      <c r="E842" s="9">
        <f t="shared" si="85"/>
        <v>1</v>
      </c>
      <c r="F842" s="9">
        <f t="shared" ref="F842:F853" si="87">C842-B842-E842</f>
        <v>14</v>
      </c>
      <c r="G842" s="263"/>
      <c r="H842" s="246"/>
      <c r="I842" s="246"/>
      <c r="J842" s="246"/>
      <c r="K842" s="246"/>
      <c r="L842" s="246"/>
      <c r="M842" s="246"/>
      <c r="N842" s="246"/>
      <c r="O842" s="246"/>
      <c r="P842" s="232" t="s">
        <v>225</v>
      </c>
      <c r="Q842" s="232"/>
      <c r="R842" s="232" t="s">
        <v>225</v>
      </c>
      <c r="S842" s="232"/>
      <c r="T842" s="232" t="s">
        <v>225</v>
      </c>
      <c r="U842" s="232"/>
      <c r="V842" s="232"/>
      <c r="W842" s="232"/>
      <c r="X842" s="232" t="s">
        <v>225</v>
      </c>
      <c r="Y842" s="232"/>
      <c r="Z842" s="232" t="s">
        <v>225</v>
      </c>
      <c r="AA842" s="232"/>
      <c r="AB842" s="232" t="s">
        <v>225</v>
      </c>
      <c r="AC842" s="232"/>
      <c r="AD842" s="232" t="s">
        <v>225</v>
      </c>
      <c r="AE842" s="232"/>
      <c r="AF842" s="232" t="s">
        <v>225</v>
      </c>
      <c r="AG842" s="232"/>
      <c r="AH842" s="232" t="s">
        <v>225</v>
      </c>
      <c r="AI842" s="232"/>
      <c r="AJ842" s="232" t="s">
        <v>225</v>
      </c>
      <c r="AK842" s="232"/>
      <c r="AL842" s="232" t="s">
        <v>225</v>
      </c>
      <c r="AM842" s="232"/>
      <c r="AN842" s="232" t="s">
        <v>225</v>
      </c>
      <c r="AO842" s="232"/>
      <c r="AP842" s="232" t="s">
        <v>225</v>
      </c>
      <c r="AQ842" s="232"/>
      <c r="AR842" s="232" t="s">
        <v>225</v>
      </c>
      <c r="AS842" s="232"/>
      <c r="AT842" s="232"/>
      <c r="AU842" s="232"/>
      <c r="AV842" s="232"/>
      <c r="AW842" s="248" t="s">
        <v>1036</v>
      </c>
    </row>
    <row r="843" spans="1:49" s="9" customFormat="1" x14ac:dyDescent="0.25">
      <c r="A843" s="233" t="s">
        <v>1247</v>
      </c>
      <c r="B843" s="9">
        <v>8</v>
      </c>
      <c r="C843" s="9">
        <v>23</v>
      </c>
      <c r="D843" s="9">
        <v>12</v>
      </c>
      <c r="E843" s="9">
        <f t="shared" si="85"/>
        <v>1</v>
      </c>
      <c r="F843" s="9">
        <f t="shared" si="87"/>
        <v>14</v>
      </c>
      <c r="G843" s="263"/>
      <c r="H843" s="246"/>
      <c r="I843" s="246"/>
      <c r="J843" s="246"/>
      <c r="K843" s="246"/>
      <c r="L843" s="246"/>
      <c r="M843" s="246"/>
      <c r="N843" s="246"/>
      <c r="O843" s="246"/>
      <c r="P843" s="232" t="s">
        <v>225</v>
      </c>
      <c r="Q843" s="232"/>
      <c r="R843" s="232" t="s">
        <v>225</v>
      </c>
      <c r="S843" s="232"/>
      <c r="T843" s="232" t="s">
        <v>225</v>
      </c>
      <c r="U843" s="232"/>
      <c r="V843" s="232" t="s">
        <v>225</v>
      </c>
      <c r="W843" s="232"/>
      <c r="X843" s="232"/>
      <c r="Y843" s="232"/>
      <c r="Z843" s="232" t="s">
        <v>225</v>
      </c>
      <c r="AA843" s="232"/>
      <c r="AB843" s="232" t="s">
        <v>225</v>
      </c>
      <c r="AC843" s="232"/>
      <c r="AD843" s="232" t="s">
        <v>225</v>
      </c>
      <c r="AE843" s="232"/>
      <c r="AF843" s="232" t="s">
        <v>225</v>
      </c>
      <c r="AG843" s="232"/>
      <c r="AH843" s="232" t="s">
        <v>225</v>
      </c>
      <c r="AI843" s="232"/>
      <c r="AJ843" s="232" t="s">
        <v>225</v>
      </c>
      <c r="AK843" s="232"/>
      <c r="AL843" s="232" t="s">
        <v>225</v>
      </c>
      <c r="AM843" s="232"/>
      <c r="AN843" s="232" t="s">
        <v>225</v>
      </c>
      <c r="AO843" s="232"/>
      <c r="AP843" s="232" t="s">
        <v>225</v>
      </c>
      <c r="AQ843" s="232"/>
      <c r="AR843" s="232" t="s">
        <v>225</v>
      </c>
      <c r="AS843" s="232"/>
      <c r="AT843" s="232"/>
      <c r="AU843" s="232"/>
      <c r="AV843" s="232"/>
      <c r="AW843" s="248" t="s">
        <v>1036</v>
      </c>
    </row>
    <row r="844" spans="1:49" s="9" customFormat="1" x14ac:dyDescent="0.25">
      <c r="A844" s="233" t="s">
        <v>1248</v>
      </c>
      <c r="B844" s="9">
        <v>8</v>
      </c>
      <c r="C844" s="9">
        <v>23</v>
      </c>
      <c r="D844" s="9">
        <v>13</v>
      </c>
      <c r="E844" s="9">
        <f t="shared" si="85"/>
        <v>1</v>
      </c>
      <c r="F844" s="9">
        <f t="shared" si="87"/>
        <v>14</v>
      </c>
      <c r="G844" s="263"/>
      <c r="H844" s="246"/>
      <c r="I844" s="246"/>
      <c r="J844" s="246"/>
      <c r="K844" s="246"/>
      <c r="L844" s="246"/>
      <c r="M844" s="246"/>
      <c r="N844" s="246"/>
      <c r="O844" s="246"/>
      <c r="P844" s="232" t="s">
        <v>225</v>
      </c>
      <c r="Q844" s="232"/>
      <c r="R844" s="232" t="s">
        <v>225</v>
      </c>
      <c r="S844" s="232"/>
      <c r="T844" s="232" t="s">
        <v>225</v>
      </c>
      <c r="U844" s="232"/>
      <c r="V844" s="232" t="s">
        <v>225</v>
      </c>
      <c r="W844" s="232"/>
      <c r="X844" s="232" t="s">
        <v>225</v>
      </c>
      <c r="Y844" s="232"/>
      <c r="Z844" s="232"/>
      <c r="AA844" s="232"/>
      <c r="AB844" s="232" t="s">
        <v>225</v>
      </c>
      <c r="AC844" s="232"/>
      <c r="AD844" s="232" t="s">
        <v>225</v>
      </c>
      <c r="AE844" s="232"/>
      <c r="AF844" s="232" t="s">
        <v>225</v>
      </c>
      <c r="AG844" s="232"/>
      <c r="AH844" s="232" t="s">
        <v>225</v>
      </c>
      <c r="AI844" s="232"/>
      <c r="AJ844" s="232" t="s">
        <v>225</v>
      </c>
      <c r="AK844" s="232"/>
      <c r="AL844" s="232" t="s">
        <v>225</v>
      </c>
      <c r="AM844" s="232"/>
      <c r="AN844" s="232" t="s">
        <v>225</v>
      </c>
      <c r="AO844" s="232"/>
      <c r="AP844" s="232" t="s">
        <v>225</v>
      </c>
      <c r="AQ844" s="232"/>
      <c r="AR844" s="232" t="s">
        <v>225</v>
      </c>
      <c r="AS844" s="232"/>
      <c r="AT844" s="232"/>
      <c r="AU844" s="232"/>
      <c r="AV844" s="232"/>
      <c r="AW844" s="248" t="s">
        <v>1036</v>
      </c>
    </row>
    <row r="845" spans="1:49" s="9" customFormat="1" x14ac:dyDescent="0.25">
      <c r="A845" s="233" t="s">
        <v>1249</v>
      </c>
      <c r="B845" s="9">
        <v>8</v>
      </c>
      <c r="C845" s="9">
        <v>23</v>
      </c>
      <c r="D845" s="9">
        <v>14</v>
      </c>
      <c r="E845" s="9">
        <f t="shared" si="85"/>
        <v>1</v>
      </c>
      <c r="F845" s="9">
        <f t="shared" si="87"/>
        <v>14</v>
      </c>
      <c r="G845" s="263"/>
      <c r="H845" s="246"/>
      <c r="I845" s="246"/>
      <c r="J845" s="246"/>
      <c r="K845" s="246"/>
      <c r="L845" s="246"/>
      <c r="M845" s="246"/>
      <c r="N845" s="246"/>
      <c r="O845" s="246"/>
      <c r="P845" s="232" t="s">
        <v>225</v>
      </c>
      <c r="Q845" s="232"/>
      <c r="R845" s="232" t="s">
        <v>225</v>
      </c>
      <c r="S845" s="232"/>
      <c r="T845" s="232" t="s">
        <v>225</v>
      </c>
      <c r="U845" s="232"/>
      <c r="V845" s="232" t="s">
        <v>225</v>
      </c>
      <c r="W845" s="232"/>
      <c r="X845" s="232" t="s">
        <v>225</v>
      </c>
      <c r="Y845" s="232"/>
      <c r="Z845" s="232" t="s">
        <v>225</v>
      </c>
      <c r="AA845" s="232"/>
      <c r="AB845" s="232"/>
      <c r="AC845" s="232"/>
      <c r="AD845" s="232" t="s">
        <v>225</v>
      </c>
      <c r="AE845" s="232"/>
      <c r="AF845" s="232" t="s">
        <v>225</v>
      </c>
      <c r="AG845" s="232"/>
      <c r="AH845" s="232" t="s">
        <v>225</v>
      </c>
      <c r="AI845" s="232"/>
      <c r="AJ845" s="232" t="s">
        <v>225</v>
      </c>
      <c r="AK845" s="232"/>
      <c r="AL845" s="232" t="s">
        <v>225</v>
      </c>
      <c r="AM845" s="232"/>
      <c r="AN845" s="232" t="s">
        <v>225</v>
      </c>
      <c r="AO845" s="232"/>
      <c r="AP845" s="232" t="s">
        <v>225</v>
      </c>
      <c r="AQ845" s="232"/>
      <c r="AR845" s="232" t="s">
        <v>225</v>
      </c>
      <c r="AS845" s="232"/>
      <c r="AT845" s="232"/>
      <c r="AU845" s="232"/>
      <c r="AV845" s="232"/>
      <c r="AW845" s="248" t="s">
        <v>1036</v>
      </c>
    </row>
    <row r="846" spans="1:49" s="9" customFormat="1" x14ac:dyDescent="0.25">
      <c r="A846" s="233" t="s">
        <v>1250</v>
      </c>
      <c r="B846" s="9">
        <v>8</v>
      </c>
      <c r="C846" s="9">
        <v>23</v>
      </c>
      <c r="D846" s="9">
        <v>15</v>
      </c>
      <c r="E846" s="9">
        <f t="shared" si="85"/>
        <v>1</v>
      </c>
      <c r="F846" s="9">
        <f t="shared" si="87"/>
        <v>14</v>
      </c>
      <c r="G846" s="263"/>
      <c r="H846" s="246"/>
      <c r="I846" s="246"/>
      <c r="J846" s="246"/>
      <c r="K846" s="246"/>
      <c r="L846" s="246"/>
      <c r="M846" s="246"/>
      <c r="N846" s="246"/>
      <c r="O846" s="246"/>
      <c r="P846" s="232" t="s">
        <v>225</v>
      </c>
      <c r="Q846" s="232"/>
      <c r="R846" s="232" t="s">
        <v>225</v>
      </c>
      <c r="S846" s="232"/>
      <c r="T846" s="232" t="s">
        <v>225</v>
      </c>
      <c r="U846" s="232"/>
      <c r="V846" s="232" t="s">
        <v>225</v>
      </c>
      <c r="W846" s="232"/>
      <c r="X846" s="232" t="s">
        <v>225</v>
      </c>
      <c r="Y846" s="232"/>
      <c r="Z846" s="232" t="s">
        <v>225</v>
      </c>
      <c r="AA846" s="232"/>
      <c r="AB846" s="232" t="s">
        <v>225</v>
      </c>
      <c r="AC846" s="232"/>
      <c r="AD846" s="232"/>
      <c r="AE846" s="232"/>
      <c r="AF846" s="232" t="s">
        <v>225</v>
      </c>
      <c r="AG846" s="232"/>
      <c r="AH846" s="232" t="s">
        <v>225</v>
      </c>
      <c r="AI846" s="232"/>
      <c r="AJ846" s="232" t="s">
        <v>225</v>
      </c>
      <c r="AK846" s="232"/>
      <c r="AL846" s="232" t="s">
        <v>225</v>
      </c>
      <c r="AM846" s="232"/>
      <c r="AN846" s="232" t="s">
        <v>225</v>
      </c>
      <c r="AO846" s="232"/>
      <c r="AP846" s="232" t="s">
        <v>225</v>
      </c>
      <c r="AQ846" s="232"/>
      <c r="AR846" s="232" t="s">
        <v>225</v>
      </c>
      <c r="AS846" s="232"/>
      <c r="AT846" s="232"/>
      <c r="AU846" s="232"/>
      <c r="AV846" s="232"/>
      <c r="AW846" s="248" t="s">
        <v>1036</v>
      </c>
    </row>
    <row r="847" spans="1:49" s="9" customFormat="1" x14ac:dyDescent="0.25">
      <c r="A847" s="233" t="s">
        <v>1251</v>
      </c>
      <c r="B847" s="9">
        <v>8</v>
      </c>
      <c r="C847" s="9">
        <v>23</v>
      </c>
      <c r="D847" s="9">
        <v>16</v>
      </c>
      <c r="E847" s="9">
        <f t="shared" si="85"/>
        <v>1</v>
      </c>
      <c r="F847" s="9">
        <f t="shared" si="87"/>
        <v>14</v>
      </c>
      <c r="G847" s="263"/>
      <c r="H847" s="246"/>
      <c r="I847" s="246"/>
      <c r="J847" s="246"/>
      <c r="K847" s="246"/>
      <c r="L847" s="246"/>
      <c r="M847" s="246"/>
      <c r="N847" s="246"/>
      <c r="O847" s="246"/>
      <c r="P847" s="232" t="s">
        <v>225</v>
      </c>
      <c r="Q847" s="232"/>
      <c r="R847" s="232" t="s">
        <v>225</v>
      </c>
      <c r="S847" s="232"/>
      <c r="T847" s="232" t="s">
        <v>225</v>
      </c>
      <c r="U847" s="232"/>
      <c r="V847" s="232" t="s">
        <v>225</v>
      </c>
      <c r="W847" s="232"/>
      <c r="X847" s="232" t="s">
        <v>225</v>
      </c>
      <c r="Y847" s="232"/>
      <c r="Z847" s="232" t="s">
        <v>225</v>
      </c>
      <c r="AA847" s="232"/>
      <c r="AB847" s="232" t="s">
        <v>225</v>
      </c>
      <c r="AC847" s="232"/>
      <c r="AD847" s="232" t="s">
        <v>225</v>
      </c>
      <c r="AE847" s="232"/>
      <c r="AF847" s="232"/>
      <c r="AG847" s="232"/>
      <c r="AH847" s="232" t="s">
        <v>225</v>
      </c>
      <c r="AI847" s="232"/>
      <c r="AJ847" s="232" t="s">
        <v>225</v>
      </c>
      <c r="AK847" s="232"/>
      <c r="AL847" s="232" t="s">
        <v>225</v>
      </c>
      <c r="AM847" s="232"/>
      <c r="AN847" s="232" t="s">
        <v>225</v>
      </c>
      <c r="AO847" s="232"/>
      <c r="AP847" s="232" t="s">
        <v>225</v>
      </c>
      <c r="AQ847" s="232"/>
      <c r="AR847" s="232" t="s">
        <v>225</v>
      </c>
      <c r="AS847" s="232"/>
      <c r="AT847" s="232"/>
      <c r="AU847" s="232"/>
      <c r="AV847" s="232"/>
      <c r="AW847" s="248" t="s">
        <v>1036</v>
      </c>
    </row>
    <row r="848" spans="1:49" s="9" customFormat="1" x14ac:dyDescent="0.25">
      <c r="A848" s="233" t="s">
        <v>1252</v>
      </c>
      <c r="B848" s="9">
        <v>8</v>
      </c>
      <c r="C848" s="9">
        <v>23</v>
      </c>
      <c r="D848" s="9">
        <v>17</v>
      </c>
      <c r="E848" s="9">
        <f t="shared" si="85"/>
        <v>1</v>
      </c>
      <c r="F848" s="9">
        <f t="shared" si="87"/>
        <v>14</v>
      </c>
      <c r="G848" s="263"/>
      <c r="H848" s="246"/>
      <c r="I848" s="246"/>
      <c r="J848" s="246"/>
      <c r="K848" s="246"/>
      <c r="L848" s="246"/>
      <c r="M848" s="246"/>
      <c r="N848" s="246"/>
      <c r="O848" s="246"/>
      <c r="P848" s="232" t="s">
        <v>225</v>
      </c>
      <c r="Q848" s="232"/>
      <c r="R848" s="232" t="s">
        <v>225</v>
      </c>
      <c r="S848" s="232"/>
      <c r="T848" s="232" t="s">
        <v>225</v>
      </c>
      <c r="U848" s="232"/>
      <c r="V848" s="232" t="s">
        <v>225</v>
      </c>
      <c r="W848" s="232"/>
      <c r="X848" s="232" t="s">
        <v>225</v>
      </c>
      <c r="Y848" s="232"/>
      <c r="Z848" s="232" t="s">
        <v>225</v>
      </c>
      <c r="AA848" s="232"/>
      <c r="AB848" s="232" t="s">
        <v>225</v>
      </c>
      <c r="AC848" s="232"/>
      <c r="AD848" s="232" t="s">
        <v>225</v>
      </c>
      <c r="AE848" s="232"/>
      <c r="AF848" s="232" t="s">
        <v>225</v>
      </c>
      <c r="AG848" s="232"/>
      <c r="AH848" s="232"/>
      <c r="AI848" s="232"/>
      <c r="AJ848" s="232" t="s">
        <v>225</v>
      </c>
      <c r="AK848" s="232"/>
      <c r="AL848" s="232" t="s">
        <v>225</v>
      </c>
      <c r="AM848" s="232"/>
      <c r="AN848" s="232" t="s">
        <v>225</v>
      </c>
      <c r="AO848" s="232"/>
      <c r="AP848" s="232" t="s">
        <v>225</v>
      </c>
      <c r="AQ848" s="232"/>
      <c r="AR848" s="232" t="s">
        <v>225</v>
      </c>
      <c r="AS848" s="232"/>
      <c r="AT848" s="232"/>
      <c r="AU848" s="232"/>
      <c r="AV848" s="232"/>
      <c r="AW848" s="248" t="s">
        <v>1036</v>
      </c>
    </row>
    <row r="849" spans="1:49" s="9" customFormat="1" x14ac:dyDescent="0.25">
      <c r="A849" s="233" t="s">
        <v>1253</v>
      </c>
      <c r="B849" s="9">
        <v>8</v>
      </c>
      <c r="C849" s="9">
        <v>23</v>
      </c>
      <c r="D849" s="9">
        <v>18</v>
      </c>
      <c r="E849" s="9">
        <f t="shared" si="85"/>
        <v>1</v>
      </c>
      <c r="F849" s="9">
        <f t="shared" si="87"/>
        <v>14</v>
      </c>
      <c r="G849" s="263"/>
      <c r="H849" s="246"/>
      <c r="I849" s="246"/>
      <c r="J849" s="246"/>
      <c r="K849" s="246"/>
      <c r="L849" s="246"/>
      <c r="M849" s="246"/>
      <c r="N849" s="246"/>
      <c r="O849" s="246"/>
      <c r="P849" s="232" t="s">
        <v>225</v>
      </c>
      <c r="Q849" s="232"/>
      <c r="R849" s="232" t="s">
        <v>225</v>
      </c>
      <c r="S849" s="232"/>
      <c r="T849" s="232" t="s">
        <v>225</v>
      </c>
      <c r="U849" s="232"/>
      <c r="V849" s="232" t="s">
        <v>225</v>
      </c>
      <c r="W849" s="232"/>
      <c r="X849" s="232" t="s">
        <v>225</v>
      </c>
      <c r="Y849" s="232"/>
      <c r="Z849" s="232" t="s">
        <v>225</v>
      </c>
      <c r="AA849" s="232"/>
      <c r="AB849" s="232" t="s">
        <v>225</v>
      </c>
      <c r="AC849" s="232"/>
      <c r="AD849" s="232" t="s">
        <v>225</v>
      </c>
      <c r="AE849" s="232"/>
      <c r="AF849" s="232" t="s">
        <v>225</v>
      </c>
      <c r="AG849" s="232"/>
      <c r="AH849" s="232" t="s">
        <v>225</v>
      </c>
      <c r="AI849" s="232"/>
      <c r="AJ849" s="232"/>
      <c r="AK849" s="232"/>
      <c r="AL849" s="232" t="s">
        <v>225</v>
      </c>
      <c r="AM849" s="232"/>
      <c r="AN849" s="232" t="s">
        <v>225</v>
      </c>
      <c r="AO849" s="232"/>
      <c r="AP849" s="232" t="s">
        <v>225</v>
      </c>
      <c r="AQ849" s="232"/>
      <c r="AR849" s="232" t="s">
        <v>225</v>
      </c>
      <c r="AS849" s="232"/>
      <c r="AT849" s="232"/>
      <c r="AU849" s="232"/>
      <c r="AV849" s="232"/>
      <c r="AW849" s="248" t="s">
        <v>1036</v>
      </c>
    </row>
    <row r="850" spans="1:49" s="9" customFormat="1" x14ac:dyDescent="0.25">
      <c r="A850" s="233" t="s">
        <v>1254</v>
      </c>
      <c r="B850" s="9">
        <v>8</v>
      </c>
      <c r="C850" s="9">
        <v>23</v>
      </c>
      <c r="D850" s="9">
        <v>19</v>
      </c>
      <c r="E850" s="9">
        <f t="shared" si="85"/>
        <v>1</v>
      </c>
      <c r="F850" s="9">
        <f t="shared" si="87"/>
        <v>14</v>
      </c>
      <c r="G850" s="263"/>
      <c r="H850" s="246"/>
      <c r="I850" s="246"/>
      <c r="J850" s="246"/>
      <c r="K850" s="246"/>
      <c r="L850" s="246"/>
      <c r="M850" s="246"/>
      <c r="N850" s="246"/>
      <c r="O850" s="246"/>
      <c r="P850" s="232" t="s">
        <v>225</v>
      </c>
      <c r="Q850" s="232"/>
      <c r="R850" s="232" t="s">
        <v>225</v>
      </c>
      <c r="S850" s="232"/>
      <c r="T850" s="232" t="s">
        <v>225</v>
      </c>
      <c r="U850" s="232"/>
      <c r="V850" s="232" t="s">
        <v>225</v>
      </c>
      <c r="W850" s="232"/>
      <c r="X850" s="232" t="s">
        <v>225</v>
      </c>
      <c r="Y850" s="232"/>
      <c r="Z850" s="232" t="s">
        <v>225</v>
      </c>
      <c r="AA850" s="232"/>
      <c r="AB850" s="232" t="s">
        <v>225</v>
      </c>
      <c r="AC850" s="232"/>
      <c r="AD850" s="232" t="s">
        <v>225</v>
      </c>
      <c r="AE850" s="232"/>
      <c r="AF850" s="232" t="s">
        <v>225</v>
      </c>
      <c r="AG850" s="232"/>
      <c r="AH850" s="232" t="s">
        <v>225</v>
      </c>
      <c r="AI850" s="232"/>
      <c r="AJ850" s="232" t="s">
        <v>225</v>
      </c>
      <c r="AK850" s="232"/>
      <c r="AL850" s="232"/>
      <c r="AM850" s="232"/>
      <c r="AN850" s="232" t="s">
        <v>225</v>
      </c>
      <c r="AO850" s="232"/>
      <c r="AP850" s="232" t="s">
        <v>225</v>
      </c>
      <c r="AQ850" s="232"/>
      <c r="AR850" s="232" t="s">
        <v>225</v>
      </c>
      <c r="AS850" s="232"/>
      <c r="AT850" s="232"/>
      <c r="AU850" s="232"/>
      <c r="AV850" s="232"/>
      <c r="AW850" s="248" t="s">
        <v>1036</v>
      </c>
    </row>
    <row r="851" spans="1:49" s="9" customFormat="1" x14ac:dyDescent="0.25">
      <c r="A851" s="233" t="s">
        <v>1255</v>
      </c>
      <c r="B851" s="9">
        <v>8</v>
      </c>
      <c r="C851" s="9">
        <v>23</v>
      </c>
      <c r="D851" s="9">
        <v>20</v>
      </c>
      <c r="E851" s="9">
        <f t="shared" si="85"/>
        <v>1</v>
      </c>
      <c r="F851" s="9">
        <f t="shared" si="87"/>
        <v>14</v>
      </c>
      <c r="G851" s="263"/>
      <c r="H851" s="246"/>
      <c r="I851" s="246"/>
      <c r="J851" s="246"/>
      <c r="K851" s="246"/>
      <c r="L851" s="246"/>
      <c r="M851" s="246"/>
      <c r="N851" s="246"/>
      <c r="O851" s="246"/>
      <c r="P851" s="232" t="s">
        <v>225</v>
      </c>
      <c r="Q851" s="232"/>
      <c r="R851" s="232" t="s">
        <v>225</v>
      </c>
      <c r="S851" s="232"/>
      <c r="T851" s="232" t="s">
        <v>225</v>
      </c>
      <c r="U851" s="232"/>
      <c r="V851" s="232" t="s">
        <v>225</v>
      </c>
      <c r="W851" s="232"/>
      <c r="X851" s="232" t="s">
        <v>225</v>
      </c>
      <c r="Y851" s="232"/>
      <c r="Z851" s="232" t="s">
        <v>225</v>
      </c>
      <c r="AA851" s="232"/>
      <c r="AB851" s="232" t="s">
        <v>225</v>
      </c>
      <c r="AC851" s="232"/>
      <c r="AD851" s="232" t="s">
        <v>225</v>
      </c>
      <c r="AE851" s="232"/>
      <c r="AF851" s="232" t="s">
        <v>225</v>
      </c>
      <c r="AG851" s="232"/>
      <c r="AH851" s="232" t="s">
        <v>225</v>
      </c>
      <c r="AI851" s="232"/>
      <c r="AJ851" s="232" t="s">
        <v>225</v>
      </c>
      <c r="AK851" s="232"/>
      <c r="AL851" s="232" t="s">
        <v>225</v>
      </c>
      <c r="AM851" s="232"/>
      <c r="AN851" s="232"/>
      <c r="AO851" s="232"/>
      <c r="AP851" s="232" t="s">
        <v>225</v>
      </c>
      <c r="AQ851" s="232"/>
      <c r="AR851" s="232" t="s">
        <v>225</v>
      </c>
      <c r="AS851" s="232"/>
      <c r="AT851" s="232"/>
      <c r="AU851" s="232"/>
      <c r="AV851" s="232"/>
      <c r="AW851" s="248" t="s">
        <v>1036</v>
      </c>
    </row>
    <row r="852" spans="1:49" s="9" customFormat="1" x14ac:dyDescent="0.25">
      <c r="A852" s="233" t="s">
        <v>1256</v>
      </c>
      <c r="B852" s="9">
        <v>8</v>
      </c>
      <c r="C852" s="9">
        <v>23</v>
      </c>
      <c r="D852" s="9">
        <v>21</v>
      </c>
      <c r="E852" s="9">
        <f t="shared" si="85"/>
        <v>1</v>
      </c>
      <c r="F852" s="9">
        <f t="shared" si="87"/>
        <v>14</v>
      </c>
      <c r="G852" s="263"/>
      <c r="H852" s="246"/>
      <c r="I852" s="246"/>
      <c r="J852" s="246"/>
      <c r="K852" s="246"/>
      <c r="L852" s="246"/>
      <c r="M852" s="246"/>
      <c r="N852" s="246"/>
      <c r="O852" s="246"/>
      <c r="P852" s="232" t="s">
        <v>225</v>
      </c>
      <c r="Q852" s="232"/>
      <c r="R852" s="232" t="s">
        <v>225</v>
      </c>
      <c r="S852" s="232"/>
      <c r="T852" s="232" t="s">
        <v>225</v>
      </c>
      <c r="U852" s="232"/>
      <c r="V852" s="232" t="s">
        <v>225</v>
      </c>
      <c r="W852" s="232"/>
      <c r="X852" s="232" t="s">
        <v>225</v>
      </c>
      <c r="Y852" s="232"/>
      <c r="Z852" s="232" t="s">
        <v>225</v>
      </c>
      <c r="AA852" s="232"/>
      <c r="AB852" s="232" t="s">
        <v>225</v>
      </c>
      <c r="AC852" s="232"/>
      <c r="AD852" s="232" t="s">
        <v>225</v>
      </c>
      <c r="AE852" s="232"/>
      <c r="AF852" s="232" t="s">
        <v>225</v>
      </c>
      <c r="AG852" s="232"/>
      <c r="AH852" s="232" t="s">
        <v>225</v>
      </c>
      <c r="AI852" s="232"/>
      <c r="AJ852" s="232" t="s">
        <v>225</v>
      </c>
      <c r="AK852" s="232"/>
      <c r="AL852" s="232" t="s">
        <v>225</v>
      </c>
      <c r="AM852" s="232"/>
      <c r="AN852" s="232" t="s">
        <v>225</v>
      </c>
      <c r="AO852" s="232"/>
      <c r="AP852" s="232"/>
      <c r="AQ852" s="232"/>
      <c r="AR852" s="232" t="s">
        <v>225</v>
      </c>
      <c r="AS852" s="232"/>
      <c r="AT852" s="232"/>
      <c r="AU852" s="232"/>
      <c r="AV852" s="232"/>
      <c r="AW852" s="248" t="s">
        <v>1036</v>
      </c>
    </row>
    <row r="853" spans="1:49" s="9" customFormat="1" x14ac:dyDescent="0.25">
      <c r="A853" s="233" t="s">
        <v>1257</v>
      </c>
      <c r="B853" s="9">
        <v>8</v>
      </c>
      <c r="C853" s="9">
        <v>23</v>
      </c>
      <c r="D853" s="9">
        <v>22</v>
      </c>
      <c r="E853" s="9">
        <f t="shared" si="85"/>
        <v>1</v>
      </c>
      <c r="F853" s="9">
        <f t="shared" si="87"/>
        <v>14</v>
      </c>
      <c r="G853" s="263"/>
      <c r="H853" s="246"/>
      <c r="I853" s="246"/>
      <c r="J853" s="246"/>
      <c r="K853" s="246"/>
      <c r="L853" s="246"/>
      <c r="M853" s="246"/>
      <c r="N853" s="246"/>
      <c r="O853" s="246"/>
      <c r="P853" s="232" t="s">
        <v>225</v>
      </c>
      <c r="Q853" s="232"/>
      <c r="R853" s="232" t="s">
        <v>225</v>
      </c>
      <c r="S853" s="232"/>
      <c r="T853" s="232" t="s">
        <v>225</v>
      </c>
      <c r="U853" s="232"/>
      <c r="V853" s="232" t="s">
        <v>225</v>
      </c>
      <c r="W853" s="232"/>
      <c r="X853" s="232" t="s">
        <v>225</v>
      </c>
      <c r="Y853" s="232"/>
      <c r="Z853" s="232" t="s">
        <v>225</v>
      </c>
      <c r="AA853" s="232"/>
      <c r="AB853" s="232" t="s">
        <v>225</v>
      </c>
      <c r="AC853" s="232"/>
      <c r="AD853" s="232" t="s">
        <v>225</v>
      </c>
      <c r="AE853" s="232"/>
      <c r="AF853" s="232" t="s">
        <v>225</v>
      </c>
      <c r="AG853" s="232"/>
      <c r="AH853" s="232" t="s">
        <v>225</v>
      </c>
      <c r="AI853" s="232"/>
      <c r="AJ853" s="232" t="s">
        <v>225</v>
      </c>
      <c r="AK853" s="232"/>
      <c r="AL853" s="232" t="s">
        <v>225</v>
      </c>
      <c r="AM853" s="232"/>
      <c r="AN853" s="232" t="s">
        <v>225</v>
      </c>
      <c r="AO853" s="232"/>
      <c r="AP853" s="232" t="s">
        <v>225</v>
      </c>
      <c r="AQ853" s="232"/>
      <c r="AR853" s="232"/>
      <c r="AS853" s="232"/>
      <c r="AT853" s="232"/>
      <c r="AU853" s="232"/>
      <c r="AV853" s="232"/>
      <c r="AW853" s="248" t="s">
        <v>1036</v>
      </c>
    </row>
    <row r="854" spans="1:49" x14ac:dyDescent="0.25">
      <c r="A854" s="233" t="s">
        <v>416</v>
      </c>
      <c r="B854" s="9">
        <v>8</v>
      </c>
      <c r="C854" s="9">
        <v>24</v>
      </c>
      <c r="E854" s="9">
        <f t="shared" si="85"/>
        <v>1</v>
      </c>
      <c r="F854" s="9">
        <f t="shared" si="75"/>
        <v>15</v>
      </c>
      <c r="H854" s="246"/>
      <c r="I854" s="246"/>
      <c r="J854" s="246"/>
      <c r="K854" s="246"/>
      <c r="L854" s="246"/>
      <c r="M854" s="246"/>
      <c r="N854" s="246"/>
      <c r="O854" s="246"/>
      <c r="P854" s="232" t="s">
        <v>225</v>
      </c>
      <c r="R854" s="232" t="s">
        <v>225</v>
      </c>
      <c r="T854" s="232" t="s">
        <v>225</v>
      </c>
      <c r="V854" s="232" t="s">
        <v>225</v>
      </c>
      <c r="X854" s="232" t="s">
        <v>225</v>
      </c>
      <c r="Z854" s="232" t="s">
        <v>225</v>
      </c>
      <c r="AB854" s="232" t="s">
        <v>225</v>
      </c>
      <c r="AD854" s="232" t="s">
        <v>225</v>
      </c>
      <c r="AF854" s="232" t="s">
        <v>225</v>
      </c>
      <c r="AH854" s="232" t="s">
        <v>225</v>
      </c>
      <c r="AJ854" s="232" t="s">
        <v>225</v>
      </c>
      <c r="AL854" s="232" t="s">
        <v>225</v>
      </c>
      <c r="AN854" s="232" t="s">
        <v>225</v>
      </c>
      <c r="AP854" s="232" t="s">
        <v>225</v>
      </c>
      <c r="AR854" s="232" t="s">
        <v>225</v>
      </c>
      <c r="AT854" s="232" t="s">
        <v>225</v>
      </c>
      <c r="AW854" s="248" t="s">
        <v>1036</v>
      </c>
    </row>
    <row r="855" spans="1:49" s="9" customFormat="1" x14ac:dyDescent="0.25">
      <c r="A855" s="233" t="s">
        <v>1258</v>
      </c>
      <c r="B855" s="9">
        <v>8</v>
      </c>
      <c r="C855" s="9">
        <v>24</v>
      </c>
      <c r="D855" s="9">
        <v>9</v>
      </c>
      <c r="E855" s="9">
        <f t="shared" si="85"/>
        <v>1</v>
      </c>
      <c r="F855" s="9">
        <f t="shared" si="75"/>
        <v>15</v>
      </c>
      <c r="G855" s="263"/>
      <c r="H855" s="246"/>
      <c r="I855" s="246"/>
      <c r="J855" s="246"/>
      <c r="K855" s="246"/>
      <c r="L855" s="246"/>
      <c r="M855" s="246"/>
      <c r="N855" s="246"/>
      <c r="O855" s="246"/>
      <c r="P855" s="232" t="s">
        <v>225</v>
      </c>
      <c r="Q855" s="232"/>
      <c r="R855" s="232"/>
      <c r="S855" s="232"/>
      <c r="T855" s="232" t="s">
        <v>225</v>
      </c>
      <c r="U855" s="232"/>
      <c r="V855" s="232" t="s">
        <v>225</v>
      </c>
      <c r="W855" s="232"/>
      <c r="X855" s="232" t="s">
        <v>225</v>
      </c>
      <c r="Y855" s="232"/>
      <c r="Z855" s="232" t="s">
        <v>225</v>
      </c>
      <c r="AA855" s="232"/>
      <c r="AB855" s="232" t="s">
        <v>225</v>
      </c>
      <c r="AC855" s="232"/>
      <c r="AD855" s="232" t="s">
        <v>225</v>
      </c>
      <c r="AE855" s="232"/>
      <c r="AF855" s="232" t="s">
        <v>225</v>
      </c>
      <c r="AG855" s="232"/>
      <c r="AH855" s="232" t="s">
        <v>225</v>
      </c>
      <c r="AI855" s="232"/>
      <c r="AJ855" s="232" t="s">
        <v>225</v>
      </c>
      <c r="AK855" s="232"/>
      <c r="AL855" s="232" t="s">
        <v>225</v>
      </c>
      <c r="AM855" s="232"/>
      <c r="AN855" s="232" t="s">
        <v>225</v>
      </c>
      <c r="AO855" s="232"/>
      <c r="AP855" s="232" t="s">
        <v>225</v>
      </c>
      <c r="AQ855" s="232"/>
      <c r="AR855" s="232" t="s">
        <v>225</v>
      </c>
      <c r="AS855" s="232"/>
      <c r="AT855" s="232" t="s">
        <v>225</v>
      </c>
      <c r="AU855" s="232"/>
      <c r="AV855" s="232"/>
      <c r="AW855" s="248" t="s">
        <v>1036</v>
      </c>
    </row>
    <row r="856" spans="1:49" s="9" customFormat="1" x14ac:dyDescent="0.25">
      <c r="A856" s="233" t="s">
        <v>1259</v>
      </c>
      <c r="B856" s="9">
        <v>8</v>
      </c>
      <c r="C856" s="9">
        <v>24</v>
      </c>
      <c r="D856" s="9">
        <v>10</v>
      </c>
      <c r="E856" s="9">
        <f t="shared" si="85"/>
        <v>1</v>
      </c>
      <c r="F856" s="9">
        <f t="shared" si="75"/>
        <v>15</v>
      </c>
      <c r="G856" s="263"/>
      <c r="H856" s="246"/>
      <c r="I856" s="246"/>
      <c r="J856" s="246"/>
      <c r="K856" s="246"/>
      <c r="L856" s="246"/>
      <c r="M856" s="246"/>
      <c r="N856" s="246"/>
      <c r="O856" s="246"/>
      <c r="P856" s="232" t="s">
        <v>225</v>
      </c>
      <c r="Q856" s="232"/>
      <c r="R856" s="232" t="s">
        <v>225</v>
      </c>
      <c r="S856" s="232"/>
      <c r="T856" s="232"/>
      <c r="U856" s="232"/>
      <c r="V856" s="232" t="s">
        <v>225</v>
      </c>
      <c r="W856" s="232"/>
      <c r="X856" s="232" t="s">
        <v>225</v>
      </c>
      <c r="Y856" s="232"/>
      <c r="Z856" s="232" t="s">
        <v>225</v>
      </c>
      <c r="AA856" s="232"/>
      <c r="AB856" s="232" t="s">
        <v>225</v>
      </c>
      <c r="AC856" s="232"/>
      <c r="AD856" s="232" t="s">
        <v>225</v>
      </c>
      <c r="AE856" s="232"/>
      <c r="AF856" s="232" t="s">
        <v>225</v>
      </c>
      <c r="AG856" s="232"/>
      <c r="AH856" s="232" t="s">
        <v>225</v>
      </c>
      <c r="AI856" s="232"/>
      <c r="AJ856" s="232" t="s">
        <v>225</v>
      </c>
      <c r="AK856" s="232"/>
      <c r="AL856" s="232" t="s">
        <v>225</v>
      </c>
      <c r="AM856" s="232"/>
      <c r="AN856" s="232" t="s">
        <v>225</v>
      </c>
      <c r="AO856" s="232"/>
      <c r="AP856" s="232" t="s">
        <v>225</v>
      </c>
      <c r="AQ856" s="232"/>
      <c r="AR856" s="232" t="s">
        <v>225</v>
      </c>
      <c r="AS856" s="232"/>
      <c r="AT856" s="232" t="s">
        <v>225</v>
      </c>
      <c r="AU856" s="232"/>
      <c r="AV856" s="232"/>
      <c r="AW856" s="248" t="s">
        <v>1036</v>
      </c>
    </row>
    <row r="857" spans="1:49" s="9" customFormat="1" x14ac:dyDescent="0.25">
      <c r="A857" s="233" t="s">
        <v>1260</v>
      </c>
      <c r="B857" s="9">
        <v>8</v>
      </c>
      <c r="C857" s="9">
        <v>24</v>
      </c>
      <c r="D857" s="9">
        <v>11</v>
      </c>
      <c r="E857" s="9">
        <f t="shared" si="85"/>
        <v>1</v>
      </c>
      <c r="F857" s="9">
        <f t="shared" ref="F857:F869" si="88">C857-B857-E857</f>
        <v>15</v>
      </c>
      <c r="G857" s="263"/>
      <c r="H857" s="246"/>
      <c r="I857" s="246"/>
      <c r="J857" s="246"/>
      <c r="K857" s="246"/>
      <c r="L857" s="246"/>
      <c r="M857" s="246"/>
      <c r="N857" s="246"/>
      <c r="O857" s="246"/>
      <c r="P857" s="232" t="s">
        <v>225</v>
      </c>
      <c r="Q857" s="232"/>
      <c r="R857" s="232" t="s">
        <v>225</v>
      </c>
      <c r="S857" s="232"/>
      <c r="T857" s="232" t="s">
        <v>225</v>
      </c>
      <c r="U857" s="232"/>
      <c r="V857" s="232"/>
      <c r="W857" s="232"/>
      <c r="X857" s="232" t="s">
        <v>225</v>
      </c>
      <c r="Y857" s="232"/>
      <c r="Z857" s="232" t="s">
        <v>225</v>
      </c>
      <c r="AA857" s="232"/>
      <c r="AB857" s="232" t="s">
        <v>225</v>
      </c>
      <c r="AC857" s="232"/>
      <c r="AD857" s="232" t="s">
        <v>225</v>
      </c>
      <c r="AE857" s="232"/>
      <c r="AF857" s="232" t="s">
        <v>225</v>
      </c>
      <c r="AG857" s="232"/>
      <c r="AH857" s="232" t="s">
        <v>225</v>
      </c>
      <c r="AI857" s="232"/>
      <c r="AJ857" s="232" t="s">
        <v>225</v>
      </c>
      <c r="AK857" s="232"/>
      <c r="AL857" s="232" t="s">
        <v>225</v>
      </c>
      <c r="AM857" s="232"/>
      <c r="AN857" s="232" t="s">
        <v>225</v>
      </c>
      <c r="AO857" s="232"/>
      <c r="AP857" s="232" t="s">
        <v>225</v>
      </c>
      <c r="AQ857" s="232"/>
      <c r="AR857" s="232" t="s">
        <v>225</v>
      </c>
      <c r="AS857" s="232"/>
      <c r="AT857" s="232" t="s">
        <v>225</v>
      </c>
      <c r="AU857" s="232"/>
      <c r="AV857" s="232"/>
      <c r="AW857" s="248" t="s">
        <v>1036</v>
      </c>
    </row>
    <row r="858" spans="1:49" s="9" customFormat="1" x14ac:dyDescent="0.25">
      <c r="A858" s="233" t="s">
        <v>1261</v>
      </c>
      <c r="B858" s="9">
        <v>8</v>
      </c>
      <c r="C858" s="9">
        <v>24</v>
      </c>
      <c r="D858" s="9">
        <v>12</v>
      </c>
      <c r="E858" s="9">
        <f t="shared" si="85"/>
        <v>1</v>
      </c>
      <c r="F858" s="9">
        <f t="shared" si="88"/>
        <v>15</v>
      </c>
      <c r="G858" s="263"/>
      <c r="H858" s="246"/>
      <c r="I858" s="246"/>
      <c r="J858" s="246"/>
      <c r="K858" s="246"/>
      <c r="L858" s="246"/>
      <c r="M858" s="246"/>
      <c r="N858" s="246"/>
      <c r="O858" s="246"/>
      <c r="P858" s="232" t="s">
        <v>225</v>
      </c>
      <c r="Q858" s="232"/>
      <c r="R858" s="232" t="s">
        <v>225</v>
      </c>
      <c r="S858" s="232"/>
      <c r="T858" s="232" t="s">
        <v>225</v>
      </c>
      <c r="U858" s="232"/>
      <c r="V858" s="232" t="s">
        <v>225</v>
      </c>
      <c r="W858" s="232"/>
      <c r="X858" s="232"/>
      <c r="Y858" s="232"/>
      <c r="Z858" s="232" t="s">
        <v>225</v>
      </c>
      <c r="AA858" s="232"/>
      <c r="AB858" s="232" t="s">
        <v>225</v>
      </c>
      <c r="AC858" s="232"/>
      <c r="AD858" s="232" t="s">
        <v>225</v>
      </c>
      <c r="AE858" s="232"/>
      <c r="AF858" s="232" t="s">
        <v>225</v>
      </c>
      <c r="AG858" s="232"/>
      <c r="AH858" s="232" t="s">
        <v>225</v>
      </c>
      <c r="AI858" s="232"/>
      <c r="AJ858" s="232" t="s">
        <v>225</v>
      </c>
      <c r="AK858" s="232"/>
      <c r="AL858" s="232" t="s">
        <v>225</v>
      </c>
      <c r="AM858" s="232"/>
      <c r="AN858" s="232" t="s">
        <v>225</v>
      </c>
      <c r="AO858" s="232"/>
      <c r="AP858" s="232" t="s">
        <v>225</v>
      </c>
      <c r="AQ858" s="232"/>
      <c r="AR858" s="232" t="s">
        <v>225</v>
      </c>
      <c r="AS858" s="232"/>
      <c r="AT858" s="232" t="s">
        <v>225</v>
      </c>
      <c r="AU858" s="232"/>
      <c r="AV858" s="232"/>
      <c r="AW858" s="248" t="s">
        <v>1036</v>
      </c>
    </row>
    <row r="859" spans="1:49" s="9" customFormat="1" x14ac:dyDescent="0.25">
      <c r="A859" s="233" t="s">
        <v>1262</v>
      </c>
      <c r="B859" s="9">
        <v>8</v>
      </c>
      <c r="C859" s="9">
        <v>24</v>
      </c>
      <c r="D859" s="9">
        <v>13</v>
      </c>
      <c r="E859" s="9">
        <f t="shared" si="85"/>
        <v>1</v>
      </c>
      <c r="F859" s="9">
        <f t="shared" si="88"/>
        <v>15</v>
      </c>
      <c r="G859" s="263"/>
      <c r="H859" s="246"/>
      <c r="I859" s="246"/>
      <c r="J859" s="246"/>
      <c r="K859" s="246"/>
      <c r="L859" s="246"/>
      <c r="M859" s="246"/>
      <c r="N859" s="246"/>
      <c r="O859" s="246"/>
      <c r="P859" s="232" t="s">
        <v>225</v>
      </c>
      <c r="Q859" s="232"/>
      <c r="R859" s="232" t="s">
        <v>225</v>
      </c>
      <c r="S859" s="232"/>
      <c r="T859" s="232" t="s">
        <v>225</v>
      </c>
      <c r="U859" s="232"/>
      <c r="V859" s="232" t="s">
        <v>225</v>
      </c>
      <c r="W859" s="232"/>
      <c r="X859" s="232" t="s">
        <v>225</v>
      </c>
      <c r="Y859" s="232"/>
      <c r="Z859" s="232"/>
      <c r="AA859" s="232"/>
      <c r="AB859" s="232" t="s">
        <v>225</v>
      </c>
      <c r="AC859" s="232"/>
      <c r="AD859" s="232" t="s">
        <v>225</v>
      </c>
      <c r="AE859" s="232"/>
      <c r="AF859" s="232" t="s">
        <v>225</v>
      </c>
      <c r="AG859" s="232"/>
      <c r="AH859" s="232" t="s">
        <v>225</v>
      </c>
      <c r="AI859" s="232"/>
      <c r="AJ859" s="232" t="s">
        <v>225</v>
      </c>
      <c r="AK859" s="232"/>
      <c r="AL859" s="232" t="s">
        <v>225</v>
      </c>
      <c r="AM859" s="232"/>
      <c r="AN859" s="232" t="s">
        <v>225</v>
      </c>
      <c r="AO859" s="232"/>
      <c r="AP859" s="232" t="s">
        <v>225</v>
      </c>
      <c r="AQ859" s="232"/>
      <c r="AR859" s="232" t="s">
        <v>225</v>
      </c>
      <c r="AS859" s="232"/>
      <c r="AT859" s="232" t="s">
        <v>225</v>
      </c>
      <c r="AU859" s="232"/>
      <c r="AV859" s="232"/>
      <c r="AW859" s="248" t="s">
        <v>1036</v>
      </c>
    </row>
    <row r="860" spans="1:49" s="9" customFormat="1" x14ac:dyDescent="0.25">
      <c r="A860" s="233" t="s">
        <v>1263</v>
      </c>
      <c r="B860" s="9">
        <v>8</v>
      </c>
      <c r="C860" s="9">
        <v>24</v>
      </c>
      <c r="D860" s="9">
        <v>14</v>
      </c>
      <c r="E860" s="9">
        <f t="shared" si="85"/>
        <v>1</v>
      </c>
      <c r="F860" s="9">
        <f t="shared" si="88"/>
        <v>15</v>
      </c>
      <c r="G860" s="263"/>
      <c r="H860" s="246"/>
      <c r="I860" s="246"/>
      <c r="J860" s="246"/>
      <c r="K860" s="246"/>
      <c r="L860" s="246"/>
      <c r="M860" s="246"/>
      <c r="N860" s="246"/>
      <c r="O860" s="246"/>
      <c r="P860" s="232" t="s">
        <v>225</v>
      </c>
      <c r="Q860" s="232"/>
      <c r="R860" s="232" t="s">
        <v>225</v>
      </c>
      <c r="S860" s="232"/>
      <c r="T860" s="232" t="s">
        <v>225</v>
      </c>
      <c r="U860" s="232"/>
      <c r="V860" s="232" t="s">
        <v>225</v>
      </c>
      <c r="W860" s="232"/>
      <c r="X860" s="232" t="s">
        <v>225</v>
      </c>
      <c r="Y860" s="232"/>
      <c r="Z860" s="232" t="s">
        <v>225</v>
      </c>
      <c r="AA860" s="232"/>
      <c r="AB860" s="232"/>
      <c r="AC860" s="232"/>
      <c r="AD860" s="232" t="s">
        <v>225</v>
      </c>
      <c r="AE860" s="232"/>
      <c r="AF860" s="232" t="s">
        <v>225</v>
      </c>
      <c r="AG860" s="232"/>
      <c r="AH860" s="232" t="s">
        <v>225</v>
      </c>
      <c r="AI860" s="232"/>
      <c r="AJ860" s="232" t="s">
        <v>225</v>
      </c>
      <c r="AK860" s="232"/>
      <c r="AL860" s="232" t="s">
        <v>225</v>
      </c>
      <c r="AM860" s="232"/>
      <c r="AN860" s="232" t="s">
        <v>225</v>
      </c>
      <c r="AO860" s="232"/>
      <c r="AP860" s="232" t="s">
        <v>225</v>
      </c>
      <c r="AQ860" s="232"/>
      <c r="AR860" s="232" t="s">
        <v>225</v>
      </c>
      <c r="AS860" s="232"/>
      <c r="AT860" s="232" t="s">
        <v>225</v>
      </c>
      <c r="AU860" s="232"/>
      <c r="AV860" s="232"/>
      <c r="AW860" s="248" t="s">
        <v>1036</v>
      </c>
    </row>
    <row r="861" spans="1:49" s="9" customFormat="1" x14ac:dyDescent="0.25">
      <c r="A861" s="233" t="s">
        <v>1264</v>
      </c>
      <c r="B861" s="9">
        <v>8</v>
      </c>
      <c r="C861" s="9">
        <v>24</v>
      </c>
      <c r="D861" s="9">
        <v>15</v>
      </c>
      <c r="E861" s="9">
        <f t="shared" si="85"/>
        <v>1</v>
      </c>
      <c r="F861" s="9">
        <f t="shared" si="88"/>
        <v>15</v>
      </c>
      <c r="G861" s="263"/>
      <c r="H861" s="246"/>
      <c r="I861" s="246"/>
      <c r="J861" s="246"/>
      <c r="K861" s="246"/>
      <c r="L861" s="246"/>
      <c r="M861" s="246"/>
      <c r="N861" s="246"/>
      <c r="O861" s="246"/>
      <c r="P861" s="232" t="s">
        <v>225</v>
      </c>
      <c r="Q861" s="232"/>
      <c r="R861" s="232" t="s">
        <v>225</v>
      </c>
      <c r="S861" s="232"/>
      <c r="T861" s="232" t="s">
        <v>225</v>
      </c>
      <c r="U861" s="232"/>
      <c r="V861" s="232" t="s">
        <v>225</v>
      </c>
      <c r="W861" s="232"/>
      <c r="X861" s="232" t="s">
        <v>225</v>
      </c>
      <c r="Y861" s="232"/>
      <c r="Z861" s="232" t="s">
        <v>225</v>
      </c>
      <c r="AA861" s="232"/>
      <c r="AB861" s="232" t="s">
        <v>225</v>
      </c>
      <c r="AC861" s="232"/>
      <c r="AD861" s="232"/>
      <c r="AE861" s="232"/>
      <c r="AF861" s="232" t="s">
        <v>225</v>
      </c>
      <c r="AG861" s="232"/>
      <c r="AH861" s="232" t="s">
        <v>225</v>
      </c>
      <c r="AI861" s="232"/>
      <c r="AJ861" s="232" t="s">
        <v>225</v>
      </c>
      <c r="AK861" s="232"/>
      <c r="AL861" s="232" t="s">
        <v>225</v>
      </c>
      <c r="AM861" s="232"/>
      <c r="AN861" s="232" t="s">
        <v>225</v>
      </c>
      <c r="AO861" s="232"/>
      <c r="AP861" s="232" t="s">
        <v>225</v>
      </c>
      <c r="AQ861" s="232"/>
      <c r="AR861" s="232" t="s">
        <v>225</v>
      </c>
      <c r="AS861" s="232"/>
      <c r="AT861" s="232" t="s">
        <v>225</v>
      </c>
      <c r="AU861" s="232"/>
      <c r="AV861" s="232"/>
      <c r="AW861" s="248" t="s">
        <v>1036</v>
      </c>
    </row>
    <row r="862" spans="1:49" s="9" customFormat="1" x14ac:dyDescent="0.25">
      <c r="A862" s="233" t="s">
        <v>1265</v>
      </c>
      <c r="B862" s="9">
        <v>8</v>
      </c>
      <c r="C862" s="9">
        <v>24</v>
      </c>
      <c r="D862" s="9">
        <v>16</v>
      </c>
      <c r="E862" s="9">
        <f t="shared" si="85"/>
        <v>1</v>
      </c>
      <c r="F862" s="9">
        <f t="shared" si="88"/>
        <v>15</v>
      </c>
      <c r="G862" s="263"/>
      <c r="H862" s="246"/>
      <c r="I862" s="246"/>
      <c r="J862" s="246"/>
      <c r="K862" s="246"/>
      <c r="L862" s="246"/>
      <c r="M862" s="246"/>
      <c r="N862" s="246"/>
      <c r="O862" s="246"/>
      <c r="P862" s="232" t="s">
        <v>225</v>
      </c>
      <c r="Q862" s="232"/>
      <c r="R862" s="232" t="s">
        <v>225</v>
      </c>
      <c r="S862" s="232"/>
      <c r="T862" s="232" t="s">
        <v>225</v>
      </c>
      <c r="U862" s="232"/>
      <c r="V862" s="232" t="s">
        <v>225</v>
      </c>
      <c r="W862" s="232"/>
      <c r="X862" s="232" t="s">
        <v>225</v>
      </c>
      <c r="Y862" s="232"/>
      <c r="Z862" s="232" t="s">
        <v>225</v>
      </c>
      <c r="AA862" s="232"/>
      <c r="AB862" s="232" t="s">
        <v>225</v>
      </c>
      <c r="AC862" s="232"/>
      <c r="AD862" s="232" t="s">
        <v>225</v>
      </c>
      <c r="AE862" s="232"/>
      <c r="AF862" s="232"/>
      <c r="AG862" s="232"/>
      <c r="AH862" s="232" t="s">
        <v>225</v>
      </c>
      <c r="AI862" s="232"/>
      <c r="AJ862" s="232" t="s">
        <v>225</v>
      </c>
      <c r="AK862" s="232"/>
      <c r="AL862" s="232" t="s">
        <v>225</v>
      </c>
      <c r="AM862" s="232"/>
      <c r="AN862" s="232" t="s">
        <v>225</v>
      </c>
      <c r="AO862" s="232"/>
      <c r="AP862" s="232" t="s">
        <v>225</v>
      </c>
      <c r="AQ862" s="232"/>
      <c r="AR862" s="232" t="s">
        <v>225</v>
      </c>
      <c r="AS862" s="232"/>
      <c r="AT862" s="232" t="s">
        <v>225</v>
      </c>
      <c r="AU862" s="232"/>
      <c r="AV862" s="232"/>
      <c r="AW862" s="248" t="s">
        <v>1036</v>
      </c>
    </row>
    <row r="863" spans="1:49" s="9" customFormat="1" x14ac:dyDescent="0.25">
      <c r="A863" s="233" t="s">
        <v>1266</v>
      </c>
      <c r="B863" s="9">
        <v>8</v>
      </c>
      <c r="C863" s="9">
        <v>24</v>
      </c>
      <c r="D863" s="9">
        <v>17</v>
      </c>
      <c r="E863" s="9">
        <f t="shared" si="85"/>
        <v>1</v>
      </c>
      <c r="F863" s="9">
        <f t="shared" si="88"/>
        <v>15</v>
      </c>
      <c r="G863" s="263"/>
      <c r="H863" s="246"/>
      <c r="I863" s="246"/>
      <c r="J863" s="246"/>
      <c r="K863" s="246"/>
      <c r="L863" s="246"/>
      <c r="M863" s="246"/>
      <c r="N863" s="246"/>
      <c r="O863" s="246"/>
      <c r="P863" s="232" t="s">
        <v>225</v>
      </c>
      <c r="Q863" s="232"/>
      <c r="R863" s="232" t="s">
        <v>225</v>
      </c>
      <c r="S863" s="232"/>
      <c r="T863" s="232" t="s">
        <v>225</v>
      </c>
      <c r="U863" s="232"/>
      <c r="V863" s="232" t="s">
        <v>225</v>
      </c>
      <c r="W863" s="232"/>
      <c r="X863" s="232" t="s">
        <v>225</v>
      </c>
      <c r="Y863" s="232"/>
      <c r="Z863" s="232" t="s">
        <v>225</v>
      </c>
      <c r="AA863" s="232"/>
      <c r="AB863" s="232" t="s">
        <v>225</v>
      </c>
      <c r="AC863" s="232"/>
      <c r="AD863" s="232" t="s">
        <v>225</v>
      </c>
      <c r="AE863" s="232"/>
      <c r="AF863" s="232" t="s">
        <v>225</v>
      </c>
      <c r="AG863" s="232"/>
      <c r="AH863" s="232"/>
      <c r="AI863" s="232"/>
      <c r="AJ863" s="232" t="s">
        <v>225</v>
      </c>
      <c r="AK863" s="232"/>
      <c r="AL863" s="232" t="s">
        <v>225</v>
      </c>
      <c r="AM863" s="232"/>
      <c r="AN863" s="232" t="s">
        <v>225</v>
      </c>
      <c r="AO863" s="232"/>
      <c r="AP863" s="232" t="s">
        <v>225</v>
      </c>
      <c r="AQ863" s="232"/>
      <c r="AR863" s="232" t="s">
        <v>225</v>
      </c>
      <c r="AS863" s="232"/>
      <c r="AT863" s="232" t="s">
        <v>225</v>
      </c>
      <c r="AU863" s="232"/>
      <c r="AV863" s="232"/>
      <c r="AW863" s="248" t="s">
        <v>1036</v>
      </c>
    </row>
    <row r="864" spans="1:49" s="9" customFormat="1" x14ac:dyDescent="0.25">
      <c r="A864" s="233" t="s">
        <v>1267</v>
      </c>
      <c r="B864" s="9">
        <v>8</v>
      </c>
      <c r="C864" s="9">
        <v>24</v>
      </c>
      <c r="D864" s="9">
        <v>18</v>
      </c>
      <c r="E864" s="9">
        <f t="shared" si="85"/>
        <v>1</v>
      </c>
      <c r="F864" s="9">
        <f t="shared" si="88"/>
        <v>15</v>
      </c>
      <c r="G864" s="263"/>
      <c r="H864" s="246"/>
      <c r="I864" s="246"/>
      <c r="J864" s="246"/>
      <c r="K864" s="246"/>
      <c r="L864" s="246"/>
      <c r="M864" s="246"/>
      <c r="N864" s="246"/>
      <c r="O864" s="246"/>
      <c r="P864" s="232" t="s">
        <v>225</v>
      </c>
      <c r="Q864" s="232"/>
      <c r="R864" s="232" t="s">
        <v>225</v>
      </c>
      <c r="S864" s="232"/>
      <c r="T864" s="232" t="s">
        <v>225</v>
      </c>
      <c r="U864" s="232"/>
      <c r="V864" s="232" t="s">
        <v>225</v>
      </c>
      <c r="W864" s="232"/>
      <c r="X864" s="232" t="s">
        <v>225</v>
      </c>
      <c r="Y864" s="232"/>
      <c r="Z864" s="232" t="s">
        <v>225</v>
      </c>
      <c r="AA864" s="232"/>
      <c r="AB864" s="232" t="s">
        <v>225</v>
      </c>
      <c r="AC864" s="232"/>
      <c r="AD864" s="232" t="s">
        <v>225</v>
      </c>
      <c r="AE864" s="232"/>
      <c r="AF864" s="232" t="s">
        <v>225</v>
      </c>
      <c r="AG864" s="232"/>
      <c r="AH864" s="232" t="s">
        <v>225</v>
      </c>
      <c r="AI864" s="232"/>
      <c r="AJ864" s="232"/>
      <c r="AK864" s="232"/>
      <c r="AL864" s="232" t="s">
        <v>225</v>
      </c>
      <c r="AM864" s="232"/>
      <c r="AN864" s="232" t="s">
        <v>225</v>
      </c>
      <c r="AO864" s="232"/>
      <c r="AP864" s="232" t="s">
        <v>225</v>
      </c>
      <c r="AQ864" s="232"/>
      <c r="AR864" s="232" t="s">
        <v>225</v>
      </c>
      <c r="AS864" s="232"/>
      <c r="AT864" s="232" t="s">
        <v>225</v>
      </c>
      <c r="AU864" s="232"/>
      <c r="AV864" s="232"/>
      <c r="AW864" s="248" t="s">
        <v>1036</v>
      </c>
    </row>
    <row r="865" spans="1:49" s="9" customFormat="1" x14ac:dyDescent="0.25">
      <c r="A865" s="233" t="s">
        <v>1268</v>
      </c>
      <c r="B865" s="9">
        <v>8</v>
      </c>
      <c r="C865" s="9">
        <v>24</v>
      </c>
      <c r="D865" s="9">
        <v>19</v>
      </c>
      <c r="E865" s="9">
        <f t="shared" si="85"/>
        <v>1</v>
      </c>
      <c r="F865" s="9">
        <f t="shared" si="88"/>
        <v>15</v>
      </c>
      <c r="G865" s="263"/>
      <c r="H865" s="246"/>
      <c r="I865" s="246"/>
      <c r="J865" s="246"/>
      <c r="K865" s="246"/>
      <c r="L865" s="246"/>
      <c r="M865" s="246"/>
      <c r="N865" s="246"/>
      <c r="O865" s="246"/>
      <c r="P865" s="232" t="s">
        <v>225</v>
      </c>
      <c r="Q865" s="232"/>
      <c r="R865" s="232" t="s">
        <v>225</v>
      </c>
      <c r="S865" s="232"/>
      <c r="T865" s="232" t="s">
        <v>225</v>
      </c>
      <c r="U865" s="232"/>
      <c r="V865" s="232" t="s">
        <v>225</v>
      </c>
      <c r="W865" s="232"/>
      <c r="X865" s="232" t="s">
        <v>225</v>
      </c>
      <c r="Y865" s="232"/>
      <c r="Z865" s="232" t="s">
        <v>225</v>
      </c>
      <c r="AA865" s="232"/>
      <c r="AB865" s="232" t="s">
        <v>225</v>
      </c>
      <c r="AC865" s="232"/>
      <c r="AD865" s="232" t="s">
        <v>225</v>
      </c>
      <c r="AE865" s="232"/>
      <c r="AF865" s="232" t="s">
        <v>225</v>
      </c>
      <c r="AG865" s="232"/>
      <c r="AH865" s="232" t="s">
        <v>225</v>
      </c>
      <c r="AI865" s="232"/>
      <c r="AJ865" s="232" t="s">
        <v>225</v>
      </c>
      <c r="AK865" s="232"/>
      <c r="AL865" s="232"/>
      <c r="AM865" s="232"/>
      <c r="AN865" s="232" t="s">
        <v>225</v>
      </c>
      <c r="AO865" s="232"/>
      <c r="AP865" s="232" t="s">
        <v>225</v>
      </c>
      <c r="AQ865" s="232"/>
      <c r="AR865" s="232" t="s">
        <v>225</v>
      </c>
      <c r="AS865" s="232"/>
      <c r="AT865" s="232" t="s">
        <v>225</v>
      </c>
      <c r="AU865" s="232"/>
      <c r="AV865" s="232"/>
      <c r="AW865" s="248" t="s">
        <v>1036</v>
      </c>
    </row>
    <row r="866" spans="1:49" s="9" customFormat="1" x14ac:dyDescent="0.25">
      <c r="A866" s="233" t="s">
        <v>1269</v>
      </c>
      <c r="B866" s="9">
        <v>8</v>
      </c>
      <c r="C866" s="9">
        <v>24</v>
      </c>
      <c r="D866" s="9">
        <v>20</v>
      </c>
      <c r="E866" s="9">
        <f t="shared" si="85"/>
        <v>1</v>
      </c>
      <c r="F866" s="9">
        <f t="shared" si="88"/>
        <v>15</v>
      </c>
      <c r="G866" s="263"/>
      <c r="H866" s="246"/>
      <c r="I866" s="246"/>
      <c r="J866" s="246"/>
      <c r="K866" s="246"/>
      <c r="L866" s="246"/>
      <c r="M866" s="246"/>
      <c r="N866" s="246"/>
      <c r="O866" s="246"/>
      <c r="P866" s="232" t="s">
        <v>225</v>
      </c>
      <c r="Q866" s="232"/>
      <c r="R866" s="232" t="s">
        <v>225</v>
      </c>
      <c r="S866" s="232"/>
      <c r="T866" s="232" t="s">
        <v>225</v>
      </c>
      <c r="U866" s="232"/>
      <c r="V866" s="232" t="s">
        <v>225</v>
      </c>
      <c r="W866" s="232"/>
      <c r="X866" s="232" t="s">
        <v>225</v>
      </c>
      <c r="Y866" s="232"/>
      <c r="Z866" s="232" t="s">
        <v>225</v>
      </c>
      <c r="AA866" s="232"/>
      <c r="AB866" s="232" t="s">
        <v>225</v>
      </c>
      <c r="AC866" s="232"/>
      <c r="AD866" s="232" t="s">
        <v>225</v>
      </c>
      <c r="AE866" s="232"/>
      <c r="AF866" s="232" t="s">
        <v>225</v>
      </c>
      <c r="AG866" s="232"/>
      <c r="AH866" s="232" t="s">
        <v>225</v>
      </c>
      <c r="AI866" s="232"/>
      <c r="AJ866" s="232" t="s">
        <v>225</v>
      </c>
      <c r="AK866" s="232"/>
      <c r="AL866" s="232" t="s">
        <v>225</v>
      </c>
      <c r="AM866" s="232"/>
      <c r="AN866" s="232"/>
      <c r="AO866" s="232"/>
      <c r="AP866" s="232" t="s">
        <v>225</v>
      </c>
      <c r="AQ866" s="232"/>
      <c r="AR866" s="232" t="s">
        <v>225</v>
      </c>
      <c r="AS866" s="232"/>
      <c r="AT866" s="232" t="s">
        <v>225</v>
      </c>
      <c r="AU866" s="232"/>
      <c r="AV866" s="232"/>
      <c r="AW866" s="248" t="s">
        <v>1036</v>
      </c>
    </row>
    <row r="867" spans="1:49" s="9" customFormat="1" x14ac:dyDescent="0.25">
      <c r="A867" s="233" t="s">
        <v>1270</v>
      </c>
      <c r="B867" s="9">
        <v>8</v>
      </c>
      <c r="C867" s="9">
        <v>24</v>
      </c>
      <c r="D867" s="9">
        <v>21</v>
      </c>
      <c r="E867" s="9">
        <f t="shared" si="85"/>
        <v>1</v>
      </c>
      <c r="F867" s="9">
        <f t="shared" si="88"/>
        <v>15</v>
      </c>
      <c r="G867" s="263"/>
      <c r="H867" s="246"/>
      <c r="I867" s="246"/>
      <c r="J867" s="246"/>
      <c r="K867" s="246"/>
      <c r="L867" s="246"/>
      <c r="M867" s="246"/>
      <c r="N867" s="246"/>
      <c r="O867" s="246"/>
      <c r="P867" s="232" t="s">
        <v>225</v>
      </c>
      <c r="Q867" s="232"/>
      <c r="R867" s="232" t="s">
        <v>225</v>
      </c>
      <c r="S867" s="232"/>
      <c r="T867" s="232" t="s">
        <v>225</v>
      </c>
      <c r="U867" s="232"/>
      <c r="V867" s="232" t="s">
        <v>225</v>
      </c>
      <c r="W867" s="232"/>
      <c r="X867" s="232" t="s">
        <v>225</v>
      </c>
      <c r="Y867" s="232"/>
      <c r="Z867" s="232" t="s">
        <v>225</v>
      </c>
      <c r="AA867" s="232"/>
      <c r="AB867" s="232" t="s">
        <v>225</v>
      </c>
      <c r="AC867" s="232"/>
      <c r="AD867" s="232" t="s">
        <v>225</v>
      </c>
      <c r="AE867" s="232"/>
      <c r="AF867" s="232" t="s">
        <v>225</v>
      </c>
      <c r="AG867" s="232"/>
      <c r="AH867" s="232" t="s">
        <v>225</v>
      </c>
      <c r="AI867" s="232"/>
      <c r="AJ867" s="232" t="s">
        <v>225</v>
      </c>
      <c r="AK867" s="232"/>
      <c r="AL867" s="232" t="s">
        <v>225</v>
      </c>
      <c r="AM867" s="232"/>
      <c r="AN867" s="232" t="s">
        <v>225</v>
      </c>
      <c r="AO867" s="232"/>
      <c r="AP867" s="232"/>
      <c r="AQ867" s="232"/>
      <c r="AR867" s="232" t="s">
        <v>225</v>
      </c>
      <c r="AS867" s="232"/>
      <c r="AT867" s="232" t="s">
        <v>225</v>
      </c>
      <c r="AU867" s="232"/>
      <c r="AV867" s="232"/>
      <c r="AW867" s="248" t="s">
        <v>1036</v>
      </c>
    </row>
    <row r="868" spans="1:49" s="9" customFormat="1" x14ac:dyDescent="0.25">
      <c r="A868" s="233" t="s">
        <v>1271</v>
      </c>
      <c r="B868" s="9">
        <v>8</v>
      </c>
      <c r="C868" s="9">
        <v>24</v>
      </c>
      <c r="D868" s="9">
        <v>22</v>
      </c>
      <c r="E868" s="9">
        <f t="shared" si="85"/>
        <v>1</v>
      </c>
      <c r="F868" s="9">
        <f t="shared" si="88"/>
        <v>15</v>
      </c>
      <c r="G868" s="263"/>
      <c r="H868" s="246"/>
      <c r="I868" s="246"/>
      <c r="J868" s="246"/>
      <c r="K868" s="246"/>
      <c r="L868" s="246"/>
      <c r="M868" s="246"/>
      <c r="N868" s="246"/>
      <c r="O868" s="246"/>
      <c r="P868" s="232" t="s">
        <v>225</v>
      </c>
      <c r="Q868" s="232"/>
      <c r="R868" s="232" t="s">
        <v>225</v>
      </c>
      <c r="S868" s="232"/>
      <c r="T868" s="232" t="s">
        <v>225</v>
      </c>
      <c r="U868" s="232"/>
      <c r="V868" s="232" t="s">
        <v>225</v>
      </c>
      <c r="W868" s="232"/>
      <c r="X868" s="232" t="s">
        <v>225</v>
      </c>
      <c r="Y868" s="232"/>
      <c r="Z868" s="232" t="s">
        <v>225</v>
      </c>
      <c r="AA868" s="232"/>
      <c r="AB868" s="232" t="s">
        <v>225</v>
      </c>
      <c r="AC868" s="232"/>
      <c r="AD868" s="232" t="s">
        <v>225</v>
      </c>
      <c r="AE868" s="232"/>
      <c r="AF868" s="232" t="s">
        <v>225</v>
      </c>
      <c r="AG868" s="232"/>
      <c r="AH868" s="232" t="s">
        <v>225</v>
      </c>
      <c r="AI868" s="232"/>
      <c r="AJ868" s="232" t="s">
        <v>225</v>
      </c>
      <c r="AK868" s="232"/>
      <c r="AL868" s="232" t="s">
        <v>225</v>
      </c>
      <c r="AM868" s="232"/>
      <c r="AN868" s="232" t="s">
        <v>225</v>
      </c>
      <c r="AO868" s="232"/>
      <c r="AP868" s="232" t="s">
        <v>225</v>
      </c>
      <c r="AQ868" s="232"/>
      <c r="AR868" s="232"/>
      <c r="AS868" s="232"/>
      <c r="AT868" s="232" t="s">
        <v>225</v>
      </c>
      <c r="AU868" s="232"/>
      <c r="AV868" s="232"/>
      <c r="AW868" s="248" t="s">
        <v>1036</v>
      </c>
    </row>
    <row r="869" spans="1:49" s="9" customFormat="1" x14ac:dyDescent="0.25">
      <c r="A869" s="233" t="s">
        <v>1272</v>
      </c>
      <c r="B869" s="9">
        <v>8</v>
      </c>
      <c r="C869" s="9">
        <v>24</v>
      </c>
      <c r="D869" s="9">
        <v>23</v>
      </c>
      <c r="E869" s="9">
        <f t="shared" si="85"/>
        <v>1</v>
      </c>
      <c r="F869" s="9">
        <f t="shared" si="88"/>
        <v>15</v>
      </c>
      <c r="G869" s="263"/>
      <c r="H869" s="246"/>
      <c r="I869" s="246"/>
      <c r="J869" s="246"/>
      <c r="K869" s="246"/>
      <c r="L869" s="246"/>
      <c r="M869" s="246"/>
      <c r="N869" s="246"/>
      <c r="O869" s="246"/>
      <c r="P869" s="232" t="s">
        <v>225</v>
      </c>
      <c r="Q869" s="232"/>
      <c r="R869" s="232" t="s">
        <v>225</v>
      </c>
      <c r="S869" s="232"/>
      <c r="T869" s="232" t="s">
        <v>225</v>
      </c>
      <c r="U869" s="232"/>
      <c r="V869" s="232" t="s">
        <v>225</v>
      </c>
      <c r="W869" s="232"/>
      <c r="X869" s="232" t="s">
        <v>225</v>
      </c>
      <c r="Y869" s="232"/>
      <c r="Z869" s="232" t="s">
        <v>225</v>
      </c>
      <c r="AA869" s="232"/>
      <c r="AB869" s="232" t="s">
        <v>225</v>
      </c>
      <c r="AC869" s="232"/>
      <c r="AD869" s="232" t="s">
        <v>225</v>
      </c>
      <c r="AE869" s="232"/>
      <c r="AF869" s="232" t="s">
        <v>225</v>
      </c>
      <c r="AG869" s="232"/>
      <c r="AH869" s="232" t="s">
        <v>225</v>
      </c>
      <c r="AI869" s="232"/>
      <c r="AJ869" s="232" t="s">
        <v>225</v>
      </c>
      <c r="AK869" s="232"/>
      <c r="AL869" s="232" t="s">
        <v>225</v>
      </c>
      <c r="AM869" s="232"/>
      <c r="AN869" s="232" t="s">
        <v>225</v>
      </c>
      <c r="AO869" s="232"/>
      <c r="AP869" s="232" t="s">
        <v>225</v>
      </c>
      <c r="AQ869" s="232"/>
      <c r="AR869" s="232" t="s">
        <v>225</v>
      </c>
      <c r="AS869" s="232"/>
      <c r="AT869" s="232"/>
      <c r="AU869" s="232"/>
      <c r="AV869" s="232"/>
      <c r="AW869" s="248" t="s">
        <v>1036</v>
      </c>
    </row>
    <row r="870" spans="1:49" s="9" customFormat="1" x14ac:dyDescent="0.25">
      <c r="A870" s="247"/>
      <c r="B870" s="5"/>
      <c r="C870" s="5"/>
      <c r="D870" s="5"/>
      <c r="F870" s="5"/>
      <c r="G870" s="263"/>
      <c r="H870" s="248" t="s">
        <v>1035</v>
      </c>
      <c r="I870" s="248"/>
      <c r="J870" s="248" t="s">
        <v>1035</v>
      </c>
      <c r="K870" s="248"/>
      <c r="L870" s="248" t="s">
        <v>1035</v>
      </c>
      <c r="M870" s="248"/>
      <c r="N870" s="248" t="s">
        <v>1035</v>
      </c>
      <c r="O870" s="248"/>
      <c r="P870" s="248" t="s">
        <v>1035</v>
      </c>
      <c r="Q870" s="248"/>
      <c r="R870" s="248" t="s">
        <v>1035</v>
      </c>
      <c r="S870" s="248"/>
      <c r="T870" s="248" t="s">
        <v>1035</v>
      </c>
      <c r="U870" s="248"/>
      <c r="V870" s="248" t="s">
        <v>1035</v>
      </c>
      <c r="W870" s="248"/>
      <c r="X870" s="248" t="s">
        <v>1035</v>
      </c>
      <c r="Y870" s="248"/>
      <c r="Z870" s="248" t="s">
        <v>1035</v>
      </c>
      <c r="AA870" s="248"/>
      <c r="AB870" s="248" t="s">
        <v>1035</v>
      </c>
      <c r="AC870" s="248"/>
      <c r="AD870" s="248" t="s">
        <v>1035</v>
      </c>
      <c r="AE870" s="248"/>
      <c r="AF870" s="248" t="s">
        <v>1035</v>
      </c>
      <c r="AG870" s="248"/>
      <c r="AH870" s="248" t="s">
        <v>1035</v>
      </c>
      <c r="AI870" s="248"/>
      <c r="AJ870" s="248" t="s">
        <v>1035</v>
      </c>
      <c r="AK870" s="248"/>
      <c r="AL870" s="248" t="s">
        <v>1035</v>
      </c>
      <c r="AM870" s="248"/>
      <c r="AN870" s="248" t="s">
        <v>1035</v>
      </c>
      <c r="AO870" s="248"/>
      <c r="AP870" s="248" t="s">
        <v>1035</v>
      </c>
      <c r="AQ870" s="248"/>
      <c r="AR870" s="248" t="s">
        <v>1035</v>
      </c>
      <c r="AS870" s="248"/>
      <c r="AT870" s="248" t="s">
        <v>1035</v>
      </c>
      <c r="AU870" s="248"/>
      <c r="AV870" s="248" t="s">
        <v>1035</v>
      </c>
      <c r="AW870" s="248" t="s">
        <v>1036</v>
      </c>
    </row>
    <row r="871" spans="1:49" x14ac:dyDescent="0.25">
      <c r="A871" s="233" t="s">
        <v>417</v>
      </c>
      <c r="B871">
        <v>9</v>
      </c>
      <c r="C871">
        <v>10</v>
      </c>
      <c r="E871" s="9">
        <f t="shared" si="85"/>
        <v>0</v>
      </c>
      <c r="F871" s="9">
        <f t="shared" si="75"/>
        <v>1</v>
      </c>
      <c r="H871" s="246"/>
      <c r="I871" s="246"/>
      <c r="J871" s="246"/>
      <c r="K871" s="246"/>
      <c r="L871" s="246"/>
      <c r="M871" s="246"/>
      <c r="N871" s="246"/>
      <c r="O871" s="246"/>
      <c r="P871" s="246"/>
      <c r="Q871" s="246"/>
      <c r="R871" s="232" t="s">
        <v>225</v>
      </c>
      <c r="AW871" s="248" t="s">
        <v>1036</v>
      </c>
    </row>
    <row r="872" spans="1:49" x14ac:dyDescent="0.25">
      <c r="A872" s="233" t="s">
        <v>418</v>
      </c>
      <c r="B872">
        <v>9</v>
      </c>
      <c r="C872">
        <v>11</v>
      </c>
      <c r="E872" s="9">
        <f t="shared" si="85"/>
        <v>0</v>
      </c>
      <c r="F872" s="9">
        <f t="shared" si="75"/>
        <v>2</v>
      </c>
      <c r="H872" s="246"/>
      <c r="I872" s="246"/>
      <c r="J872" s="246"/>
      <c r="K872" s="246"/>
      <c r="L872" s="246"/>
      <c r="M872" s="246"/>
      <c r="N872" s="246"/>
      <c r="O872" s="246"/>
      <c r="P872" s="246"/>
      <c r="Q872" s="246"/>
      <c r="R872" s="232" t="s">
        <v>225</v>
      </c>
      <c r="T872" s="232" t="s">
        <v>225</v>
      </c>
      <c r="AW872" s="248" t="s">
        <v>1036</v>
      </c>
    </row>
    <row r="873" spans="1:49" x14ac:dyDescent="0.25">
      <c r="A873" s="233" t="s">
        <v>419</v>
      </c>
      <c r="B873">
        <v>9</v>
      </c>
      <c r="C873">
        <v>12</v>
      </c>
      <c r="E873" s="9">
        <f t="shared" si="85"/>
        <v>0</v>
      </c>
      <c r="F873" s="9">
        <f t="shared" si="75"/>
        <v>3</v>
      </c>
      <c r="H873" s="246"/>
      <c r="I873" s="246"/>
      <c r="J873" s="246"/>
      <c r="K873" s="246"/>
      <c r="L873" s="246"/>
      <c r="M873" s="246"/>
      <c r="N873" s="246"/>
      <c r="O873" s="246"/>
      <c r="P873" s="246"/>
      <c r="Q873" s="246"/>
      <c r="R873" s="232" t="s">
        <v>225</v>
      </c>
      <c r="T873" s="232" t="s">
        <v>225</v>
      </c>
      <c r="V873" s="232" t="s">
        <v>225</v>
      </c>
      <c r="AW873" s="248" t="s">
        <v>1036</v>
      </c>
    </row>
    <row r="874" spans="1:49" x14ac:dyDescent="0.25">
      <c r="A874" s="233" t="s">
        <v>420</v>
      </c>
      <c r="B874" s="9">
        <v>9</v>
      </c>
      <c r="C874" s="9">
        <v>13</v>
      </c>
      <c r="E874" s="9">
        <f t="shared" si="85"/>
        <v>0</v>
      </c>
      <c r="F874" s="9">
        <f t="shared" si="75"/>
        <v>4</v>
      </c>
      <c r="H874" s="246"/>
      <c r="I874" s="246"/>
      <c r="J874" s="246"/>
      <c r="K874" s="246"/>
      <c r="L874" s="246"/>
      <c r="M874" s="246"/>
      <c r="N874" s="246"/>
      <c r="O874" s="246"/>
      <c r="P874" s="246"/>
      <c r="Q874" s="246"/>
      <c r="R874" s="232" t="s">
        <v>225</v>
      </c>
      <c r="T874" s="232" t="s">
        <v>225</v>
      </c>
      <c r="V874" s="232" t="s">
        <v>225</v>
      </c>
      <c r="X874" s="232" t="s">
        <v>225</v>
      </c>
      <c r="AW874" s="248" t="s">
        <v>1036</v>
      </c>
    </row>
    <row r="875" spans="1:49" x14ac:dyDescent="0.25">
      <c r="A875" s="233" t="s">
        <v>421</v>
      </c>
      <c r="B875" s="9">
        <v>9</v>
      </c>
      <c r="C875" s="9">
        <v>14</v>
      </c>
      <c r="E875" s="9">
        <f t="shared" si="85"/>
        <v>0</v>
      </c>
      <c r="F875" s="9">
        <f t="shared" si="75"/>
        <v>5</v>
      </c>
      <c r="H875" s="246"/>
      <c r="I875" s="246"/>
      <c r="J875" s="246"/>
      <c r="K875" s="246"/>
      <c r="L875" s="246"/>
      <c r="M875" s="246"/>
      <c r="N875" s="246"/>
      <c r="O875" s="246"/>
      <c r="P875" s="246"/>
      <c r="Q875" s="246"/>
      <c r="R875" s="232" t="s">
        <v>225</v>
      </c>
      <c r="T875" s="232" t="s">
        <v>225</v>
      </c>
      <c r="V875" s="232" t="s">
        <v>225</v>
      </c>
      <c r="X875" s="232" t="s">
        <v>225</v>
      </c>
      <c r="Z875" s="232" t="s">
        <v>225</v>
      </c>
      <c r="AW875" s="248" t="s">
        <v>1036</v>
      </c>
    </row>
    <row r="876" spans="1:49" x14ac:dyDescent="0.25">
      <c r="A876" s="233" t="s">
        <v>422</v>
      </c>
      <c r="B876" s="9">
        <v>9</v>
      </c>
      <c r="C876" s="9">
        <v>15</v>
      </c>
      <c r="E876" s="9">
        <f t="shared" si="85"/>
        <v>0.25</v>
      </c>
      <c r="F876" s="9">
        <f t="shared" si="75"/>
        <v>5.75</v>
      </c>
      <c r="H876" s="246"/>
      <c r="I876" s="246"/>
      <c r="J876" s="246"/>
      <c r="K876" s="246"/>
      <c r="L876" s="246"/>
      <c r="M876" s="246"/>
      <c r="N876" s="246"/>
      <c r="O876" s="246"/>
      <c r="P876" s="246"/>
      <c r="Q876" s="246"/>
      <c r="R876" s="232" t="s">
        <v>225</v>
      </c>
      <c r="T876" s="232" t="s">
        <v>225</v>
      </c>
      <c r="V876" s="232" t="s">
        <v>225</v>
      </c>
      <c r="X876" s="232" t="s">
        <v>225</v>
      </c>
      <c r="Z876" s="232" t="s">
        <v>225</v>
      </c>
      <c r="AB876" s="232" t="s">
        <v>225</v>
      </c>
      <c r="AW876" s="248" t="s">
        <v>1036</v>
      </c>
    </row>
    <row r="877" spans="1:49" s="9" customFormat="1" x14ac:dyDescent="0.25">
      <c r="A877" s="233" t="s">
        <v>1273</v>
      </c>
      <c r="B877" s="9">
        <v>9</v>
      </c>
      <c r="C877" s="9">
        <v>15</v>
      </c>
      <c r="D877" s="9">
        <v>10</v>
      </c>
      <c r="E877" s="9">
        <f t="shared" si="85"/>
        <v>0.25</v>
      </c>
      <c r="F877" s="9">
        <f t="shared" si="75"/>
        <v>5.75</v>
      </c>
      <c r="G877" s="263"/>
      <c r="H877" s="246"/>
      <c r="I877" s="246"/>
      <c r="J877" s="246"/>
      <c r="K877" s="246"/>
      <c r="L877" s="246"/>
      <c r="M877" s="246"/>
      <c r="N877" s="246"/>
      <c r="O877" s="246"/>
      <c r="P877" s="246"/>
      <c r="Q877" s="246"/>
      <c r="R877" s="232" t="s">
        <v>225</v>
      </c>
      <c r="S877" s="232"/>
      <c r="T877" s="232"/>
      <c r="U877" s="232"/>
      <c r="V877" s="232" t="s">
        <v>225</v>
      </c>
      <c r="W877" s="232"/>
      <c r="X877" s="232" t="s">
        <v>225</v>
      </c>
      <c r="Y877" s="232"/>
      <c r="Z877" s="232" t="s">
        <v>225</v>
      </c>
      <c r="AA877" s="232"/>
      <c r="AB877" s="232" t="s">
        <v>225</v>
      </c>
      <c r="AC877" s="232"/>
      <c r="AD877" s="232"/>
      <c r="AE877" s="232"/>
      <c r="AF877" s="232"/>
      <c r="AG877" s="232"/>
      <c r="AH877" s="232"/>
      <c r="AI877" s="232"/>
      <c r="AJ877" s="232"/>
      <c r="AK877" s="232"/>
      <c r="AL877" s="232"/>
      <c r="AM877" s="232"/>
      <c r="AN877" s="232"/>
      <c r="AO877" s="232"/>
      <c r="AP877" s="232"/>
      <c r="AQ877" s="232"/>
      <c r="AR877" s="232"/>
      <c r="AS877" s="232"/>
      <c r="AT877" s="232"/>
      <c r="AU877" s="232"/>
      <c r="AV877" s="232"/>
      <c r="AW877" s="248" t="s">
        <v>1036</v>
      </c>
    </row>
    <row r="878" spans="1:49" s="9" customFormat="1" x14ac:dyDescent="0.25">
      <c r="A878" s="233" t="s">
        <v>1274</v>
      </c>
      <c r="B878" s="9">
        <v>9</v>
      </c>
      <c r="C878" s="9">
        <v>15</v>
      </c>
      <c r="D878" s="9">
        <v>11</v>
      </c>
      <c r="E878" s="9">
        <f t="shared" si="85"/>
        <v>0.25</v>
      </c>
      <c r="F878" s="9">
        <f t="shared" si="75"/>
        <v>5.75</v>
      </c>
      <c r="G878" s="263"/>
      <c r="H878" s="246"/>
      <c r="I878" s="246"/>
      <c r="J878" s="246"/>
      <c r="K878" s="246"/>
      <c r="L878" s="246"/>
      <c r="M878" s="246"/>
      <c r="N878" s="246"/>
      <c r="O878" s="246"/>
      <c r="P878" s="246"/>
      <c r="Q878" s="246"/>
      <c r="R878" s="232" t="s">
        <v>225</v>
      </c>
      <c r="S878" s="232"/>
      <c r="T878" s="232" t="s">
        <v>225</v>
      </c>
      <c r="U878" s="232"/>
      <c r="V878" s="232"/>
      <c r="W878" s="232"/>
      <c r="X878" s="232" t="s">
        <v>225</v>
      </c>
      <c r="Y878" s="232"/>
      <c r="Z878" s="232" t="s">
        <v>225</v>
      </c>
      <c r="AA878" s="232"/>
      <c r="AB878" s="232" t="s">
        <v>225</v>
      </c>
      <c r="AC878" s="232"/>
      <c r="AD878" s="232"/>
      <c r="AE878" s="232"/>
      <c r="AF878" s="232"/>
      <c r="AG878" s="232"/>
      <c r="AH878" s="232"/>
      <c r="AI878" s="232"/>
      <c r="AJ878" s="232"/>
      <c r="AK878" s="232"/>
      <c r="AL878" s="232"/>
      <c r="AM878" s="232"/>
      <c r="AN878" s="232"/>
      <c r="AO878" s="232"/>
      <c r="AP878" s="232"/>
      <c r="AQ878" s="232"/>
      <c r="AR878" s="232"/>
      <c r="AS878" s="232"/>
      <c r="AT878" s="232"/>
      <c r="AU878" s="232"/>
      <c r="AV878" s="232"/>
      <c r="AW878" s="248" t="s">
        <v>1036</v>
      </c>
    </row>
    <row r="879" spans="1:49" s="9" customFormat="1" x14ac:dyDescent="0.25">
      <c r="A879" s="233" t="s">
        <v>1275</v>
      </c>
      <c r="B879" s="9">
        <v>9</v>
      </c>
      <c r="C879" s="9">
        <v>15</v>
      </c>
      <c r="D879" s="9">
        <v>12</v>
      </c>
      <c r="E879" s="9">
        <f t="shared" si="85"/>
        <v>0.25</v>
      </c>
      <c r="F879" s="9">
        <f t="shared" ref="F879:F881" si="89">C879-B879-E879</f>
        <v>5.75</v>
      </c>
      <c r="G879" s="263"/>
      <c r="H879" s="246"/>
      <c r="I879" s="246"/>
      <c r="J879" s="246"/>
      <c r="K879" s="246"/>
      <c r="L879" s="246"/>
      <c r="M879" s="246"/>
      <c r="N879" s="246"/>
      <c r="O879" s="246"/>
      <c r="P879" s="246"/>
      <c r="Q879" s="246"/>
      <c r="R879" s="232" t="s">
        <v>225</v>
      </c>
      <c r="S879" s="232"/>
      <c r="T879" s="232" t="s">
        <v>225</v>
      </c>
      <c r="U879" s="232"/>
      <c r="V879" s="232" t="s">
        <v>225</v>
      </c>
      <c r="W879" s="232"/>
      <c r="X879" s="232"/>
      <c r="Y879" s="232"/>
      <c r="Z879" s="232" t="s">
        <v>225</v>
      </c>
      <c r="AA879" s="232"/>
      <c r="AB879" s="232" t="s">
        <v>225</v>
      </c>
      <c r="AC879" s="232"/>
      <c r="AD879" s="232"/>
      <c r="AE879" s="232"/>
      <c r="AF879" s="232"/>
      <c r="AG879" s="232"/>
      <c r="AH879" s="232"/>
      <c r="AI879" s="232"/>
      <c r="AJ879" s="232"/>
      <c r="AK879" s="232"/>
      <c r="AL879" s="232"/>
      <c r="AM879" s="232"/>
      <c r="AN879" s="232"/>
      <c r="AO879" s="232"/>
      <c r="AP879" s="232"/>
      <c r="AQ879" s="232"/>
      <c r="AR879" s="232"/>
      <c r="AS879" s="232"/>
      <c r="AT879" s="232"/>
      <c r="AU879" s="232"/>
      <c r="AV879" s="232"/>
      <c r="AW879" s="248" t="s">
        <v>1036</v>
      </c>
    </row>
    <row r="880" spans="1:49" s="9" customFormat="1" x14ac:dyDescent="0.25">
      <c r="A880" s="233" t="s">
        <v>1276</v>
      </c>
      <c r="B880" s="9">
        <v>9</v>
      </c>
      <c r="C880" s="9">
        <v>15</v>
      </c>
      <c r="D880" s="9">
        <v>13</v>
      </c>
      <c r="E880" s="9">
        <f t="shared" si="85"/>
        <v>0.25</v>
      </c>
      <c r="F880" s="9">
        <f t="shared" si="89"/>
        <v>5.75</v>
      </c>
      <c r="G880" s="263"/>
      <c r="H880" s="246"/>
      <c r="I880" s="246"/>
      <c r="J880" s="246"/>
      <c r="K880" s="246"/>
      <c r="L880" s="246"/>
      <c r="M880" s="246"/>
      <c r="N880" s="246"/>
      <c r="O880" s="246"/>
      <c r="P880" s="246"/>
      <c r="Q880" s="246"/>
      <c r="R880" s="232" t="s">
        <v>225</v>
      </c>
      <c r="S880" s="232"/>
      <c r="T880" s="232" t="s">
        <v>225</v>
      </c>
      <c r="U880" s="232"/>
      <c r="V880" s="232" t="s">
        <v>225</v>
      </c>
      <c r="W880" s="232"/>
      <c r="X880" s="232" t="s">
        <v>225</v>
      </c>
      <c r="Y880" s="232"/>
      <c r="Z880" s="232"/>
      <c r="AA880" s="232"/>
      <c r="AB880" s="232" t="s">
        <v>225</v>
      </c>
      <c r="AC880" s="232"/>
      <c r="AD880" s="232"/>
      <c r="AE880" s="232"/>
      <c r="AF880" s="232"/>
      <c r="AG880" s="232"/>
      <c r="AH880" s="232"/>
      <c r="AI880" s="232"/>
      <c r="AJ880" s="232"/>
      <c r="AK880" s="232"/>
      <c r="AL880" s="232"/>
      <c r="AM880" s="232"/>
      <c r="AN880" s="232"/>
      <c r="AO880" s="232"/>
      <c r="AP880" s="232"/>
      <c r="AQ880" s="232"/>
      <c r="AR880" s="232"/>
      <c r="AS880" s="232"/>
      <c r="AT880" s="232"/>
      <c r="AU880" s="232"/>
      <c r="AV880" s="232"/>
      <c r="AW880" s="248" t="s">
        <v>1036</v>
      </c>
    </row>
    <row r="881" spans="1:49" s="9" customFormat="1" x14ac:dyDescent="0.25">
      <c r="A881" s="233" t="s">
        <v>1277</v>
      </c>
      <c r="B881" s="9">
        <v>9</v>
      </c>
      <c r="C881" s="9">
        <v>15</v>
      </c>
      <c r="D881" s="9">
        <v>14</v>
      </c>
      <c r="E881" s="9">
        <f t="shared" si="85"/>
        <v>0.25</v>
      </c>
      <c r="F881" s="9">
        <f t="shared" si="89"/>
        <v>5.75</v>
      </c>
      <c r="G881" s="263"/>
      <c r="H881" s="246"/>
      <c r="I881" s="246"/>
      <c r="J881" s="246"/>
      <c r="K881" s="246"/>
      <c r="L881" s="246"/>
      <c r="M881" s="246"/>
      <c r="N881" s="246"/>
      <c r="O881" s="246"/>
      <c r="P881" s="246"/>
      <c r="Q881" s="246"/>
      <c r="R881" s="232" t="s">
        <v>225</v>
      </c>
      <c r="S881" s="232"/>
      <c r="T881" s="232" t="s">
        <v>225</v>
      </c>
      <c r="U881" s="232"/>
      <c r="V881" s="232" t="s">
        <v>225</v>
      </c>
      <c r="W881" s="232"/>
      <c r="X881" s="232" t="s">
        <v>225</v>
      </c>
      <c r="Y881" s="232"/>
      <c r="Z881" s="232" t="s">
        <v>225</v>
      </c>
      <c r="AA881" s="232"/>
      <c r="AB881" s="232"/>
      <c r="AC881" s="232"/>
      <c r="AD881" s="232"/>
      <c r="AE881" s="232"/>
      <c r="AF881" s="232"/>
      <c r="AG881" s="232"/>
      <c r="AH881" s="232"/>
      <c r="AI881" s="232"/>
      <c r="AJ881" s="232"/>
      <c r="AK881" s="232"/>
      <c r="AL881" s="232"/>
      <c r="AM881" s="232"/>
      <c r="AN881" s="232"/>
      <c r="AO881" s="232"/>
      <c r="AP881" s="232"/>
      <c r="AQ881" s="232"/>
      <c r="AR881" s="232"/>
      <c r="AS881" s="232"/>
      <c r="AT881" s="232"/>
      <c r="AU881" s="232"/>
      <c r="AV881" s="232"/>
      <c r="AW881" s="248" t="s">
        <v>1036</v>
      </c>
    </row>
    <row r="882" spans="1:49" x14ac:dyDescent="0.25">
      <c r="A882" s="233" t="s">
        <v>423</v>
      </c>
      <c r="B882" s="9">
        <v>9</v>
      </c>
      <c r="C882" s="9">
        <v>16</v>
      </c>
      <c r="E882" s="9">
        <f t="shared" si="85"/>
        <v>0.5</v>
      </c>
      <c r="F882" s="9">
        <f t="shared" si="75"/>
        <v>6.5</v>
      </c>
      <c r="H882" s="246"/>
      <c r="I882" s="246"/>
      <c r="J882" s="246"/>
      <c r="K882" s="246"/>
      <c r="L882" s="246"/>
      <c r="M882" s="246"/>
      <c r="N882" s="246"/>
      <c r="O882" s="246"/>
      <c r="P882" s="246"/>
      <c r="Q882" s="246"/>
      <c r="R882" s="232" t="s">
        <v>225</v>
      </c>
      <c r="T882" s="232" t="s">
        <v>225</v>
      </c>
      <c r="V882" s="232" t="s">
        <v>225</v>
      </c>
      <c r="X882" s="232" t="s">
        <v>225</v>
      </c>
      <c r="Z882" s="232" t="s">
        <v>225</v>
      </c>
      <c r="AB882" s="232" t="s">
        <v>225</v>
      </c>
      <c r="AD882" s="232" t="s">
        <v>225</v>
      </c>
      <c r="AW882" s="248" t="s">
        <v>1036</v>
      </c>
    </row>
    <row r="883" spans="1:49" s="9" customFormat="1" x14ac:dyDescent="0.25">
      <c r="A883" s="233" t="s">
        <v>1278</v>
      </c>
      <c r="B883" s="9">
        <v>9</v>
      </c>
      <c r="C883" s="9">
        <v>16</v>
      </c>
      <c r="D883" s="9">
        <v>10</v>
      </c>
      <c r="E883" s="9">
        <f t="shared" si="85"/>
        <v>0.5</v>
      </c>
      <c r="F883" s="9">
        <f t="shared" si="75"/>
        <v>6.5</v>
      </c>
      <c r="G883" s="263"/>
      <c r="H883" s="246"/>
      <c r="I883" s="246"/>
      <c r="J883" s="246"/>
      <c r="K883" s="246"/>
      <c r="L883" s="246"/>
      <c r="M883" s="246"/>
      <c r="N883" s="246"/>
      <c r="O883" s="246"/>
      <c r="P883" s="246"/>
      <c r="Q883" s="246"/>
      <c r="R883" s="232" t="s">
        <v>225</v>
      </c>
      <c r="S883" s="232"/>
      <c r="T883" s="232"/>
      <c r="U883" s="232"/>
      <c r="V883" s="232" t="s">
        <v>225</v>
      </c>
      <c r="W883" s="232"/>
      <c r="X883" s="232" t="s">
        <v>225</v>
      </c>
      <c r="Y883" s="232"/>
      <c r="Z883" s="232" t="s">
        <v>225</v>
      </c>
      <c r="AA883" s="232"/>
      <c r="AB883" s="232" t="s">
        <v>225</v>
      </c>
      <c r="AC883" s="232"/>
      <c r="AD883" s="232" t="s">
        <v>225</v>
      </c>
      <c r="AE883" s="232"/>
      <c r="AF883" s="232"/>
      <c r="AG883" s="232"/>
      <c r="AH883" s="232"/>
      <c r="AI883" s="232"/>
      <c r="AJ883" s="232"/>
      <c r="AK883" s="232"/>
      <c r="AL883" s="232"/>
      <c r="AM883" s="232"/>
      <c r="AN883" s="232"/>
      <c r="AO883" s="232"/>
      <c r="AP883" s="232"/>
      <c r="AQ883" s="232"/>
      <c r="AR883" s="232"/>
      <c r="AS883" s="232"/>
      <c r="AT883" s="232"/>
      <c r="AU883" s="232"/>
      <c r="AV883" s="232"/>
      <c r="AW883" s="248" t="s">
        <v>1036</v>
      </c>
    </row>
    <row r="884" spans="1:49" s="9" customFormat="1" x14ac:dyDescent="0.25">
      <c r="A884" s="233" t="s">
        <v>1279</v>
      </c>
      <c r="B884" s="9">
        <v>9</v>
      </c>
      <c r="C884" s="9">
        <v>16</v>
      </c>
      <c r="D884" s="9">
        <v>11</v>
      </c>
      <c r="E884" s="9">
        <f t="shared" si="85"/>
        <v>0.5</v>
      </c>
      <c r="F884" s="9">
        <f t="shared" si="75"/>
        <v>6.5</v>
      </c>
      <c r="G884" s="263"/>
      <c r="H884" s="246"/>
      <c r="I884" s="246"/>
      <c r="J884" s="246"/>
      <c r="K884" s="246"/>
      <c r="L884" s="246"/>
      <c r="M884" s="246"/>
      <c r="N884" s="246"/>
      <c r="O884" s="246"/>
      <c r="P884" s="246"/>
      <c r="Q884" s="246"/>
      <c r="R884" s="232" t="s">
        <v>225</v>
      </c>
      <c r="S884" s="232"/>
      <c r="T884" s="232" t="s">
        <v>225</v>
      </c>
      <c r="U884" s="232"/>
      <c r="V884" s="232"/>
      <c r="W884" s="232"/>
      <c r="X884" s="232" t="s">
        <v>225</v>
      </c>
      <c r="Y884" s="232"/>
      <c r="Z884" s="232" t="s">
        <v>225</v>
      </c>
      <c r="AA884" s="232"/>
      <c r="AB884" s="232" t="s">
        <v>225</v>
      </c>
      <c r="AC884" s="232"/>
      <c r="AD884" s="232" t="s">
        <v>225</v>
      </c>
      <c r="AE884" s="232"/>
      <c r="AF884" s="232"/>
      <c r="AG884" s="232"/>
      <c r="AH884" s="232"/>
      <c r="AI884" s="232"/>
      <c r="AJ884" s="232"/>
      <c r="AK884" s="232"/>
      <c r="AL884" s="232"/>
      <c r="AM884" s="232"/>
      <c r="AN884" s="232"/>
      <c r="AO884" s="232"/>
      <c r="AP884" s="232"/>
      <c r="AQ884" s="232"/>
      <c r="AR884" s="232"/>
      <c r="AS884" s="232"/>
      <c r="AT884" s="232"/>
      <c r="AU884" s="232"/>
      <c r="AV884" s="232"/>
      <c r="AW884" s="248" t="s">
        <v>1036</v>
      </c>
    </row>
    <row r="885" spans="1:49" s="9" customFormat="1" x14ac:dyDescent="0.25">
      <c r="A885" s="233" t="s">
        <v>1280</v>
      </c>
      <c r="B885" s="9">
        <v>9</v>
      </c>
      <c r="C885" s="9">
        <v>16</v>
      </c>
      <c r="D885" s="9">
        <v>12</v>
      </c>
      <c r="E885" s="9">
        <f t="shared" si="85"/>
        <v>0.5</v>
      </c>
      <c r="F885" s="9">
        <f t="shared" ref="F885:F888" si="90">C885-B885-E885</f>
        <v>6.5</v>
      </c>
      <c r="G885" s="263"/>
      <c r="H885" s="246"/>
      <c r="I885" s="246"/>
      <c r="J885" s="246"/>
      <c r="K885" s="246"/>
      <c r="L885" s="246"/>
      <c r="M885" s="246"/>
      <c r="N885" s="246"/>
      <c r="O885" s="246"/>
      <c r="P885" s="246"/>
      <c r="Q885" s="246"/>
      <c r="R885" s="232" t="s">
        <v>225</v>
      </c>
      <c r="S885" s="232"/>
      <c r="T885" s="232" t="s">
        <v>225</v>
      </c>
      <c r="U885" s="232"/>
      <c r="V885" s="232" t="s">
        <v>225</v>
      </c>
      <c r="W885" s="232"/>
      <c r="X885" s="232"/>
      <c r="Y885" s="232"/>
      <c r="Z885" s="232" t="s">
        <v>225</v>
      </c>
      <c r="AA885" s="232"/>
      <c r="AB885" s="232" t="s">
        <v>225</v>
      </c>
      <c r="AC885" s="232"/>
      <c r="AD885" s="232" t="s">
        <v>225</v>
      </c>
      <c r="AE885" s="232"/>
      <c r="AF885" s="232"/>
      <c r="AG885" s="232"/>
      <c r="AH885" s="232"/>
      <c r="AI885" s="232"/>
      <c r="AJ885" s="232"/>
      <c r="AK885" s="232"/>
      <c r="AL885" s="232"/>
      <c r="AM885" s="232"/>
      <c r="AN885" s="232"/>
      <c r="AO885" s="232"/>
      <c r="AP885" s="232"/>
      <c r="AQ885" s="232"/>
      <c r="AR885" s="232"/>
      <c r="AS885" s="232"/>
      <c r="AT885" s="232"/>
      <c r="AU885" s="232"/>
      <c r="AV885" s="232"/>
      <c r="AW885" s="248" t="s">
        <v>1036</v>
      </c>
    </row>
    <row r="886" spans="1:49" s="9" customFormat="1" x14ac:dyDescent="0.25">
      <c r="A886" s="233" t="s">
        <v>1281</v>
      </c>
      <c r="B886" s="9">
        <v>9</v>
      </c>
      <c r="C886" s="9">
        <v>16</v>
      </c>
      <c r="D886" s="9">
        <v>13</v>
      </c>
      <c r="E886" s="9">
        <f t="shared" si="85"/>
        <v>0.5</v>
      </c>
      <c r="F886" s="9">
        <f t="shared" si="90"/>
        <v>6.5</v>
      </c>
      <c r="G886" s="263"/>
      <c r="H886" s="246"/>
      <c r="I886" s="246"/>
      <c r="J886" s="246"/>
      <c r="K886" s="246"/>
      <c r="L886" s="246"/>
      <c r="M886" s="246"/>
      <c r="N886" s="246"/>
      <c r="O886" s="246"/>
      <c r="P886" s="246"/>
      <c r="Q886" s="246"/>
      <c r="R886" s="232" t="s">
        <v>225</v>
      </c>
      <c r="S886" s="232"/>
      <c r="T886" s="232" t="s">
        <v>225</v>
      </c>
      <c r="U886" s="232"/>
      <c r="V886" s="232" t="s">
        <v>225</v>
      </c>
      <c r="W886" s="232"/>
      <c r="X886" s="232" t="s">
        <v>225</v>
      </c>
      <c r="Y886" s="232"/>
      <c r="Z886" s="232"/>
      <c r="AA886" s="232"/>
      <c r="AB886" s="232" t="s">
        <v>225</v>
      </c>
      <c r="AC886" s="232"/>
      <c r="AD886" s="232" t="s">
        <v>225</v>
      </c>
      <c r="AE886" s="232"/>
      <c r="AF886" s="232"/>
      <c r="AG886" s="232"/>
      <c r="AH886" s="232"/>
      <c r="AI886" s="232"/>
      <c r="AJ886" s="232"/>
      <c r="AK886" s="232"/>
      <c r="AL886" s="232"/>
      <c r="AM886" s="232"/>
      <c r="AN886" s="232"/>
      <c r="AO886" s="232"/>
      <c r="AP886" s="232"/>
      <c r="AQ886" s="232"/>
      <c r="AR886" s="232"/>
      <c r="AS886" s="232"/>
      <c r="AT886" s="232"/>
      <c r="AU886" s="232"/>
      <c r="AV886" s="232"/>
      <c r="AW886" s="248" t="s">
        <v>1036</v>
      </c>
    </row>
    <row r="887" spans="1:49" s="9" customFormat="1" x14ac:dyDescent="0.25">
      <c r="A887" s="233" t="s">
        <v>1282</v>
      </c>
      <c r="B887" s="9">
        <v>9</v>
      </c>
      <c r="C887" s="9">
        <v>16</v>
      </c>
      <c r="D887" s="9">
        <v>14</v>
      </c>
      <c r="E887" s="9">
        <f t="shared" si="85"/>
        <v>0.5</v>
      </c>
      <c r="F887" s="9">
        <f t="shared" si="90"/>
        <v>6.5</v>
      </c>
      <c r="G887" s="263"/>
      <c r="H887" s="246"/>
      <c r="I887" s="246"/>
      <c r="J887" s="246"/>
      <c r="K887" s="246"/>
      <c r="L887" s="246"/>
      <c r="M887" s="246"/>
      <c r="N887" s="246"/>
      <c r="O887" s="246"/>
      <c r="P887" s="246"/>
      <c r="Q887" s="246"/>
      <c r="R887" s="232" t="s">
        <v>225</v>
      </c>
      <c r="S887" s="232"/>
      <c r="T887" s="232" t="s">
        <v>225</v>
      </c>
      <c r="U887" s="232"/>
      <c r="V887" s="232" t="s">
        <v>225</v>
      </c>
      <c r="W887" s="232"/>
      <c r="X887" s="232" t="s">
        <v>225</v>
      </c>
      <c r="Y887" s="232"/>
      <c r="Z887" s="232" t="s">
        <v>225</v>
      </c>
      <c r="AA887" s="232"/>
      <c r="AB887" s="232"/>
      <c r="AC887" s="232"/>
      <c r="AD887" s="232" t="s">
        <v>225</v>
      </c>
      <c r="AE887" s="232"/>
      <c r="AF887" s="232"/>
      <c r="AG887" s="232"/>
      <c r="AH887" s="232"/>
      <c r="AI887" s="232"/>
      <c r="AJ887" s="232"/>
      <c r="AK887" s="232"/>
      <c r="AL887" s="232"/>
      <c r="AM887" s="232"/>
      <c r="AN887" s="232"/>
      <c r="AO887" s="232"/>
      <c r="AP887" s="232"/>
      <c r="AQ887" s="232"/>
      <c r="AR887" s="232"/>
      <c r="AS887" s="232"/>
      <c r="AT887" s="232"/>
      <c r="AU887" s="232"/>
      <c r="AV887" s="232"/>
      <c r="AW887" s="248" t="s">
        <v>1036</v>
      </c>
    </row>
    <row r="888" spans="1:49" s="9" customFormat="1" x14ac:dyDescent="0.25">
      <c r="A888" s="233" t="s">
        <v>1283</v>
      </c>
      <c r="B888" s="9">
        <v>9</v>
      </c>
      <c r="C888" s="9">
        <v>16</v>
      </c>
      <c r="D888" s="9">
        <v>15</v>
      </c>
      <c r="E888" s="9">
        <f t="shared" si="85"/>
        <v>0.5</v>
      </c>
      <c r="F888" s="9">
        <f t="shared" si="90"/>
        <v>6.5</v>
      </c>
      <c r="G888" s="263"/>
      <c r="H888" s="246"/>
      <c r="I888" s="246"/>
      <c r="J888" s="246"/>
      <c r="K888" s="246"/>
      <c r="L888" s="246"/>
      <c r="M888" s="246"/>
      <c r="N888" s="246"/>
      <c r="O888" s="246"/>
      <c r="P888" s="246"/>
      <c r="Q888" s="246"/>
      <c r="R888" s="232" t="s">
        <v>225</v>
      </c>
      <c r="S888" s="232"/>
      <c r="T888" s="232" t="s">
        <v>225</v>
      </c>
      <c r="U888" s="232"/>
      <c r="V888" s="232" t="s">
        <v>225</v>
      </c>
      <c r="W888" s="232"/>
      <c r="X888" s="232" t="s">
        <v>225</v>
      </c>
      <c r="Y888" s="232"/>
      <c r="Z888" s="232" t="s">
        <v>225</v>
      </c>
      <c r="AA888" s="232"/>
      <c r="AB888" s="232" t="s">
        <v>225</v>
      </c>
      <c r="AC888" s="232"/>
      <c r="AD888" s="232"/>
      <c r="AE888" s="232"/>
      <c r="AF888" s="232"/>
      <c r="AG888" s="232"/>
      <c r="AH888" s="232"/>
      <c r="AI888" s="232"/>
      <c r="AJ888" s="232"/>
      <c r="AK888" s="232"/>
      <c r="AL888" s="232"/>
      <c r="AM888" s="232"/>
      <c r="AN888" s="232"/>
      <c r="AO888" s="232"/>
      <c r="AP888" s="232"/>
      <c r="AQ888" s="232"/>
      <c r="AR888" s="232"/>
      <c r="AS888" s="232"/>
      <c r="AT888" s="232"/>
      <c r="AU888" s="232"/>
      <c r="AV888" s="232"/>
      <c r="AW888" s="248" t="s">
        <v>1036</v>
      </c>
    </row>
    <row r="889" spans="1:49" x14ac:dyDescent="0.25">
      <c r="A889" s="233" t="s">
        <v>424</v>
      </c>
      <c r="B889" s="9">
        <v>9</v>
      </c>
      <c r="C889" s="9">
        <v>17</v>
      </c>
      <c r="E889" s="9">
        <f t="shared" ref="E889:E952" si="91">IF((C889-B889)&gt;=9,1,IF((C889-B889)&gt;=7,0.5,IF((C889-B889)&gt;=5.5,0.25,0)))</f>
        <v>0.5</v>
      </c>
      <c r="F889" s="9">
        <f t="shared" si="75"/>
        <v>7.5</v>
      </c>
      <c r="H889" s="246"/>
      <c r="I889" s="246"/>
      <c r="J889" s="246"/>
      <c r="K889" s="246"/>
      <c r="L889" s="246"/>
      <c r="M889" s="246"/>
      <c r="N889" s="246"/>
      <c r="O889" s="246"/>
      <c r="P889" s="246"/>
      <c r="Q889" s="246"/>
      <c r="R889" s="232" t="s">
        <v>225</v>
      </c>
      <c r="T889" s="232" t="s">
        <v>225</v>
      </c>
      <c r="V889" s="232" t="s">
        <v>225</v>
      </c>
      <c r="X889" s="232" t="s">
        <v>225</v>
      </c>
      <c r="Z889" s="232" t="s">
        <v>225</v>
      </c>
      <c r="AB889" s="232" t="s">
        <v>225</v>
      </c>
      <c r="AD889" s="232" t="s">
        <v>225</v>
      </c>
      <c r="AF889" s="232" t="s">
        <v>225</v>
      </c>
      <c r="AW889" s="248" t="s">
        <v>1036</v>
      </c>
    </row>
    <row r="890" spans="1:49" s="9" customFormat="1" x14ac:dyDescent="0.25">
      <c r="A890" s="233" t="s">
        <v>1284</v>
      </c>
      <c r="B890" s="9">
        <v>9</v>
      </c>
      <c r="C890" s="9">
        <v>17</v>
      </c>
      <c r="D890" s="9">
        <v>10</v>
      </c>
      <c r="E890" s="9">
        <f t="shared" si="91"/>
        <v>0.5</v>
      </c>
      <c r="F890" s="9">
        <f t="shared" si="75"/>
        <v>7.5</v>
      </c>
      <c r="G890" s="263"/>
      <c r="H890" s="246"/>
      <c r="I890" s="246"/>
      <c r="J890" s="246"/>
      <c r="K890" s="246"/>
      <c r="L890" s="246"/>
      <c r="M890" s="246"/>
      <c r="N890" s="246"/>
      <c r="O890" s="246"/>
      <c r="P890" s="246"/>
      <c r="Q890" s="246"/>
      <c r="R890" s="232" t="s">
        <v>225</v>
      </c>
      <c r="S890" s="232"/>
      <c r="T890" s="232"/>
      <c r="U890" s="232"/>
      <c r="V890" s="232" t="s">
        <v>225</v>
      </c>
      <c r="W890" s="232"/>
      <c r="X890" s="232" t="s">
        <v>225</v>
      </c>
      <c r="Y890" s="232"/>
      <c r="Z890" s="232" t="s">
        <v>225</v>
      </c>
      <c r="AA890" s="232"/>
      <c r="AB890" s="232" t="s">
        <v>225</v>
      </c>
      <c r="AC890" s="232"/>
      <c r="AD890" s="232" t="s">
        <v>225</v>
      </c>
      <c r="AE890" s="232"/>
      <c r="AF890" s="232" t="s">
        <v>225</v>
      </c>
      <c r="AG890" s="232"/>
      <c r="AH890" s="232"/>
      <c r="AI890" s="232"/>
      <c r="AJ890" s="232"/>
      <c r="AK890" s="232"/>
      <c r="AL890" s="232"/>
      <c r="AM890" s="232"/>
      <c r="AN890" s="232"/>
      <c r="AO890" s="232"/>
      <c r="AP890" s="232"/>
      <c r="AQ890" s="232"/>
      <c r="AR890" s="232"/>
      <c r="AS890" s="232"/>
      <c r="AT890" s="232"/>
      <c r="AU890" s="232"/>
      <c r="AV890" s="232"/>
      <c r="AW890" s="248" t="s">
        <v>1036</v>
      </c>
    </row>
    <row r="891" spans="1:49" s="9" customFormat="1" x14ac:dyDescent="0.25">
      <c r="A891" s="233" t="s">
        <v>1285</v>
      </c>
      <c r="B891" s="9">
        <v>9</v>
      </c>
      <c r="C891" s="9">
        <v>17</v>
      </c>
      <c r="D891" s="9">
        <v>11</v>
      </c>
      <c r="E891" s="9">
        <f t="shared" si="91"/>
        <v>0.5</v>
      </c>
      <c r="F891" s="9">
        <f t="shared" si="75"/>
        <v>7.5</v>
      </c>
      <c r="G891" s="263"/>
      <c r="H891" s="246"/>
      <c r="I891" s="246"/>
      <c r="J891" s="246"/>
      <c r="K891" s="246"/>
      <c r="L891" s="246"/>
      <c r="M891" s="246"/>
      <c r="N891" s="246"/>
      <c r="O891" s="246"/>
      <c r="P891" s="246"/>
      <c r="Q891" s="246"/>
      <c r="R891" s="232" t="s">
        <v>225</v>
      </c>
      <c r="S891" s="232"/>
      <c r="T891" s="232" t="s">
        <v>225</v>
      </c>
      <c r="U891" s="232"/>
      <c r="V891" s="232"/>
      <c r="W891" s="232"/>
      <c r="X891" s="232" t="s">
        <v>225</v>
      </c>
      <c r="Y891" s="232"/>
      <c r="Z891" s="232" t="s">
        <v>225</v>
      </c>
      <c r="AA891" s="232"/>
      <c r="AB891" s="232" t="s">
        <v>225</v>
      </c>
      <c r="AC891" s="232"/>
      <c r="AD891" s="232" t="s">
        <v>225</v>
      </c>
      <c r="AE891" s="232"/>
      <c r="AF891" s="232" t="s">
        <v>225</v>
      </c>
      <c r="AG891" s="232"/>
      <c r="AH891" s="232"/>
      <c r="AI891" s="232"/>
      <c r="AJ891" s="232"/>
      <c r="AK891" s="232"/>
      <c r="AL891" s="232"/>
      <c r="AM891" s="232"/>
      <c r="AN891" s="232"/>
      <c r="AO891" s="232"/>
      <c r="AP891" s="232"/>
      <c r="AQ891" s="232"/>
      <c r="AR891" s="232"/>
      <c r="AS891" s="232"/>
      <c r="AT891" s="232"/>
      <c r="AU891" s="232"/>
      <c r="AV891" s="232"/>
      <c r="AW891" s="248" t="s">
        <v>1036</v>
      </c>
    </row>
    <row r="892" spans="1:49" s="9" customFormat="1" x14ac:dyDescent="0.25">
      <c r="A892" s="233" t="s">
        <v>1286</v>
      </c>
      <c r="B892" s="9">
        <v>9</v>
      </c>
      <c r="C892" s="9">
        <v>17</v>
      </c>
      <c r="D892" s="9">
        <v>12</v>
      </c>
      <c r="E892" s="9">
        <f t="shared" si="91"/>
        <v>0.5</v>
      </c>
      <c r="F892" s="9">
        <f t="shared" ref="F892:F896" si="92">C892-B892-E892</f>
        <v>7.5</v>
      </c>
      <c r="G892" s="263"/>
      <c r="H892" s="246"/>
      <c r="I892" s="246"/>
      <c r="J892" s="246"/>
      <c r="K892" s="246"/>
      <c r="L892" s="246"/>
      <c r="M892" s="246"/>
      <c r="N892" s="246"/>
      <c r="O892" s="246"/>
      <c r="P892" s="246"/>
      <c r="Q892" s="246"/>
      <c r="R892" s="232" t="s">
        <v>225</v>
      </c>
      <c r="S892" s="232"/>
      <c r="T892" s="232" t="s">
        <v>225</v>
      </c>
      <c r="U892" s="232"/>
      <c r="V892" s="232" t="s">
        <v>225</v>
      </c>
      <c r="W892" s="232"/>
      <c r="X892" s="232"/>
      <c r="Y892" s="232"/>
      <c r="Z892" s="232" t="s">
        <v>225</v>
      </c>
      <c r="AA892" s="232"/>
      <c r="AB892" s="232" t="s">
        <v>225</v>
      </c>
      <c r="AC892" s="232"/>
      <c r="AD892" s="232" t="s">
        <v>225</v>
      </c>
      <c r="AE892" s="232"/>
      <c r="AF892" s="232" t="s">
        <v>225</v>
      </c>
      <c r="AG892" s="232"/>
      <c r="AH892" s="232"/>
      <c r="AI892" s="232"/>
      <c r="AJ892" s="232"/>
      <c r="AK892" s="232"/>
      <c r="AL892" s="232"/>
      <c r="AM892" s="232"/>
      <c r="AN892" s="232"/>
      <c r="AO892" s="232"/>
      <c r="AP892" s="232"/>
      <c r="AQ892" s="232"/>
      <c r="AR892" s="232"/>
      <c r="AS892" s="232"/>
      <c r="AT892" s="232"/>
      <c r="AU892" s="232"/>
      <c r="AV892" s="232"/>
      <c r="AW892" s="248" t="s">
        <v>1036</v>
      </c>
    </row>
    <row r="893" spans="1:49" s="9" customFormat="1" x14ac:dyDescent="0.25">
      <c r="A893" s="233" t="s">
        <v>1287</v>
      </c>
      <c r="B893" s="9">
        <v>9</v>
      </c>
      <c r="C893" s="9">
        <v>17</v>
      </c>
      <c r="D893" s="9">
        <v>13</v>
      </c>
      <c r="E893" s="9">
        <f t="shared" si="91"/>
        <v>0.5</v>
      </c>
      <c r="F893" s="9">
        <f t="shared" si="92"/>
        <v>7.5</v>
      </c>
      <c r="G893" s="263"/>
      <c r="H893" s="246"/>
      <c r="I893" s="246"/>
      <c r="J893" s="246"/>
      <c r="K893" s="246"/>
      <c r="L893" s="246"/>
      <c r="M893" s="246"/>
      <c r="N893" s="246"/>
      <c r="O893" s="246"/>
      <c r="P893" s="246"/>
      <c r="Q893" s="246"/>
      <c r="R893" s="232" t="s">
        <v>225</v>
      </c>
      <c r="S893" s="232"/>
      <c r="T893" s="232" t="s">
        <v>225</v>
      </c>
      <c r="U893" s="232"/>
      <c r="V893" s="232" t="s">
        <v>225</v>
      </c>
      <c r="W893" s="232"/>
      <c r="X893" s="232" t="s">
        <v>225</v>
      </c>
      <c r="Y893" s="232"/>
      <c r="Z893" s="232"/>
      <c r="AA893" s="232"/>
      <c r="AB893" s="232" t="s">
        <v>225</v>
      </c>
      <c r="AC893" s="232"/>
      <c r="AD893" s="232" t="s">
        <v>225</v>
      </c>
      <c r="AE893" s="232"/>
      <c r="AF893" s="232" t="s">
        <v>225</v>
      </c>
      <c r="AG893" s="232"/>
      <c r="AH893" s="232"/>
      <c r="AI893" s="232"/>
      <c r="AJ893" s="232"/>
      <c r="AK893" s="232"/>
      <c r="AL893" s="232"/>
      <c r="AM893" s="232"/>
      <c r="AN893" s="232"/>
      <c r="AO893" s="232"/>
      <c r="AP893" s="232"/>
      <c r="AQ893" s="232"/>
      <c r="AR893" s="232"/>
      <c r="AS893" s="232"/>
      <c r="AT893" s="232"/>
      <c r="AU893" s="232"/>
      <c r="AV893" s="232"/>
      <c r="AW893" s="248" t="s">
        <v>1036</v>
      </c>
    </row>
    <row r="894" spans="1:49" s="9" customFormat="1" x14ac:dyDescent="0.25">
      <c r="A894" s="233" t="s">
        <v>1288</v>
      </c>
      <c r="B894" s="9">
        <v>9</v>
      </c>
      <c r="C894" s="9">
        <v>17</v>
      </c>
      <c r="D894" s="9">
        <v>14</v>
      </c>
      <c r="E894" s="9">
        <f t="shared" si="91"/>
        <v>0.5</v>
      </c>
      <c r="F894" s="9">
        <f t="shared" si="92"/>
        <v>7.5</v>
      </c>
      <c r="G894" s="263"/>
      <c r="H894" s="246"/>
      <c r="I894" s="246"/>
      <c r="J894" s="246"/>
      <c r="K894" s="246"/>
      <c r="L894" s="246"/>
      <c r="M894" s="246"/>
      <c r="N894" s="246"/>
      <c r="O894" s="246"/>
      <c r="P894" s="246"/>
      <c r="Q894" s="246"/>
      <c r="R894" s="232" t="s">
        <v>225</v>
      </c>
      <c r="S894" s="232"/>
      <c r="T894" s="232" t="s">
        <v>225</v>
      </c>
      <c r="U894" s="232"/>
      <c r="V894" s="232" t="s">
        <v>225</v>
      </c>
      <c r="W894" s="232"/>
      <c r="X894" s="232" t="s">
        <v>225</v>
      </c>
      <c r="Y894" s="232"/>
      <c r="Z894" s="232" t="s">
        <v>225</v>
      </c>
      <c r="AA894" s="232"/>
      <c r="AB894" s="232"/>
      <c r="AC894" s="232"/>
      <c r="AD894" s="232" t="s">
        <v>225</v>
      </c>
      <c r="AE894" s="232"/>
      <c r="AF894" s="232" t="s">
        <v>225</v>
      </c>
      <c r="AG894" s="232"/>
      <c r="AH894" s="232"/>
      <c r="AI894" s="232"/>
      <c r="AJ894" s="232"/>
      <c r="AK894" s="232"/>
      <c r="AL894" s="232"/>
      <c r="AM894" s="232"/>
      <c r="AN894" s="232"/>
      <c r="AO894" s="232"/>
      <c r="AP894" s="232"/>
      <c r="AQ894" s="232"/>
      <c r="AR894" s="232"/>
      <c r="AS894" s="232"/>
      <c r="AT894" s="232"/>
      <c r="AU894" s="232"/>
      <c r="AV894" s="232"/>
      <c r="AW894" s="248" t="s">
        <v>1036</v>
      </c>
    </row>
    <row r="895" spans="1:49" s="9" customFormat="1" x14ac:dyDescent="0.25">
      <c r="A895" s="233" t="s">
        <v>1289</v>
      </c>
      <c r="B895" s="9">
        <v>9</v>
      </c>
      <c r="C895" s="9">
        <v>17</v>
      </c>
      <c r="D895" s="9">
        <v>15</v>
      </c>
      <c r="E895" s="9">
        <f t="shared" si="91"/>
        <v>0.5</v>
      </c>
      <c r="F895" s="9">
        <f t="shared" si="92"/>
        <v>7.5</v>
      </c>
      <c r="G895" s="263"/>
      <c r="H895" s="246"/>
      <c r="I895" s="246"/>
      <c r="J895" s="246"/>
      <c r="K895" s="246"/>
      <c r="L895" s="246"/>
      <c r="M895" s="246"/>
      <c r="N895" s="246"/>
      <c r="O895" s="246"/>
      <c r="P895" s="246"/>
      <c r="Q895" s="246"/>
      <c r="R895" s="232" t="s">
        <v>225</v>
      </c>
      <c r="S895" s="232"/>
      <c r="T895" s="232" t="s">
        <v>225</v>
      </c>
      <c r="U895" s="232"/>
      <c r="V895" s="232" t="s">
        <v>225</v>
      </c>
      <c r="W895" s="232"/>
      <c r="X895" s="232" t="s">
        <v>225</v>
      </c>
      <c r="Y895" s="232"/>
      <c r="Z895" s="232" t="s">
        <v>225</v>
      </c>
      <c r="AA895" s="232"/>
      <c r="AB895" s="232" t="s">
        <v>225</v>
      </c>
      <c r="AC895" s="232"/>
      <c r="AD895" s="232"/>
      <c r="AE895" s="232"/>
      <c r="AF895" s="232" t="s">
        <v>225</v>
      </c>
      <c r="AG895" s="232"/>
      <c r="AH895" s="232"/>
      <c r="AI895" s="232"/>
      <c r="AJ895" s="232"/>
      <c r="AK895" s="232"/>
      <c r="AL895" s="232"/>
      <c r="AM895" s="232"/>
      <c r="AN895" s="232"/>
      <c r="AO895" s="232"/>
      <c r="AP895" s="232"/>
      <c r="AQ895" s="232"/>
      <c r="AR895" s="232"/>
      <c r="AS895" s="232"/>
      <c r="AT895" s="232"/>
      <c r="AU895" s="232"/>
      <c r="AV895" s="232"/>
      <c r="AW895" s="248" t="s">
        <v>1036</v>
      </c>
    </row>
    <row r="896" spans="1:49" s="9" customFormat="1" x14ac:dyDescent="0.25">
      <c r="A896" s="233" t="s">
        <v>1290</v>
      </c>
      <c r="B896" s="9">
        <v>9</v>
      </c>
      <c r="C896" s="9">
        <v>17</v>
      </c>
      <c r="D896" s="9">
        <v>16</v>
      </c>
      <c r="E896" s="9">
        <f t="shared" si="91"/>
        <v>0.5</v>
      </c>
      <c r="F896" s="9">
        <f t="shared" si="92"/>
        <v>7.5</v>
      </c>
      <c r="G896" s="263"/>
      <c r="H896" s="246"/>
      <c r="I896" s="246"/>
      <c r="J896" s="246"/>
      <c r="K896" s="246"/>
      <c r="L896" s="246"/>
      <c r="M896" s="246"/>
      <c r="N896" s="246"/>
      <c r="O896" s="246"/>
      <c r="P896" s="246"/>
      <c r="Q896" s="246"/>
      <c r="R896" s="232" t="s">
        <v>225</v>
      </c>
      <c r="S896" s="232"/>
      <c r="T896" s="232" t="s">
        <v>225</v>
      </c>
      <c r="U896" s="232"/>
      <c r="V896" s="232" t="s">
        <v>225</v>
      </c>
      <c r="W896" s="232"/>
      <c r="X896" s="232" t="s">
        <v>225</v>
      </c>
      <c r="Y896" s="232"/>
      <c r="Z896" s="232" t="s">
        <v>225</v>
      </c>
      <c r="AA896" s="232"/>
      <c r="AB896" s="232" t="s">
        <v>225</v>
      </c>
      <c r="AC896" s="232"/>
      <c r="AD896" s="232" t="s">
        <v>225</v>
      </c>
      <c r="AE896" s="232"/>
      <c r="AF896" s="232"/>
      <c r="AG896" s="232"/>
      <c r="AH896" s="232"/>
      <c r="AI896" s="232"/>
      <c r="AJ896" s="232"/>
      <c r="AK896" s="232"/>
      <c r="AL896" s="232"/>
      <c r="AM896" s="232"/>
      <c r="AN896" s="232"/>
      <c r="AO896" s="232"/>
      <c r="AP896" s="232"/>
      <c r="AQ896" s="232"/>
      <c r="AR896" s="232"/>
      <c r="AS896" s="232"/>
      <c r="AT896" s="232"/>
      <c r="AU896" s="232"/>
      <c r="AV896" s="232"/>
      <c r="AW896" s="248" t="s">
        <v>1036</v>
      </c>
    </row>
    <row r="897" spans="1:49" x14ac:dyDescent="0.25">
      <c r="A897" s="233" t="s">
        <v>425</v>
      </c>
      <c r="B897" s="9">
        <v>9</v>
      </c>
      <c r="C897" s="9">
        <v>18</v>
      </c>
      <c r="E897" s="9">
        <f t="shared" si="91"/>
        <v>1</v>
      </c>
      <c r="F897" s="9">
        <f t="shared" si="75"/>
        <v>8</v>
      </c>
      <c r="H897" s="246"/>
      <c r="I897" s="246"/>
      <c r="J897" s="246"/>
      <c r="K897" s="246"/>
      <c r="L897" s="246"/>
      <c r="M897" s="246"/>
      <c r="N897" s="246"/>
      <c r="O897" s="246"/>
      <c r="P897" s="246"/>
      <c r="Q897" s="246"/>
      <c r="R897" s="232" t="s">
        <v>225</v>
      </c>
      <c r="T897" s="232" t="s">
        <v>225</v>
      </c>
      <c r="V897" s="232" t="s">
        <v>225</v>
      </c>
      <c r="X897" s="232" t="s">
        <v>225</v>
      </c>
      <c r="Z897" s="232" t="s">
        <v>225</v>
      </c>
      <c r="AB897" s="232" t="s">
        <v>225</v>
      </c>
      <c r="AD897" s="232" t="s">
        <v>225</v>
      </c>
      <c r="AF897" s="232" t="s">
        <v>225</v>
      </c>
      <c r="AH897" s="232" t="s">
        <v>225</v>
      </c>
      <c r="AW897" s="248" t="s">
        <v>1036</v>
      </c>
    </row>
    <row r="898" spans="1:49" s="9" customFormat="1" x14ac:dyDescent="0.25">
      <c r="A898" s="233" t="s">
        <v>1291</v>
      </c>
      <c r="B898" s="9">
        <v>9</v>
      </c>
      <c r="C898" s="9">
        <v>18</v>
      </c>
      <c r="D898" s="9">
        <v>10</v>
      </c>
      <c r="E898" s="9">
        <f t="shared" si="91"/>
        <v>1</v>
      </c>
      <c r="F898" s="9">
        <f t="shared" si="75"/>
        <v>8</v>
      </c>
      <c r="G898" s="263"/>
      <c r="H898" s="246"/>
      <c r="I898" s="246"/>
      <c r="J898" s="246"/>
      <c r="K898" s="246"/>
      <c r="L898" s="246"/>
      <c r="M898" s="246"/>
      <c r="N898" s="246"/>
      <c r="O898" s="246"/>
      <c r="P898" s="246"/>
      <c r="Q898" s="246"/>
      <c r="R898" s="232" t="s">
        <v>225</v>
      </c>
      <c r="S898" s="232"/>
      <c r="T898" s="232"/>
      <c r="U898" s="232"/>
      <c r="V898" s="232" t="s">
        <v>225</v>
      </c>
      <c r="W898" s="232"/>
      <c r="X898" s="232" t="s">
        <v>225</v>
      </c>
      <c r="Y898" s="232"/>
      <c r="Z898" s="232" t="s">
        <v>225</v>
      </c>
      <c r="AA898" s="232"/>
      <c r="AB898" s="232" t="s">
        <v>225</v>
      </c>
      <c r="AC898" s="232"/>
      <c r="AD898" s="232" t="s">
        <v>225</v>
      </c>
      <c r="AE898" s="232"/>
      <c r="AF898" s="232" t="s">
        <v>225</v>
      </c>
      <c r="AG898" s="232"/>
      <c r="AH898" s="232" t="s">
        <v>225</v>
      </c>
      <c r="AI898" s="232"/>
      <c r="AJ898" s="232"/>
      <c r="AK898" s="232"/>
      <c r="AL898" s="232"/>
      <c r="AM898" s="232"/>
      <c r="AN898" s="232"/>
      <c r="AO898" s="232"/>
      <c r="AP898" s="232"/>
      <c r="AQ898" s="232"/>
      <c r="AR898" s="232"/>
      <c r="AS898" s="232"/>
      <c r="AT898" s="232"/>
      <c r="AU898" s="232"/>
      <c r="AV898" s="232"/>
      <c r="AW898" s="248" t="s">
        <v>1036</v>
      </c>
    </row>
    <row r="899" spans="1:49" s="9" customFormat="1" x14ac:dyDescent="0.25">
      <c r="A899" s="233" t="s">
        <v>1292</v>
      </c>
      <c r="B899" s="9">
        <v>9</v>
      </c>
      <c r="C899" s="9">
        <v>18</v>
      </c>
      <c r="D899" s="9">
        <v>11</v>
      </c>
      <c r="E899" s="9">
        <f t="shared" si="91"/>
        <v>1</v>
      </c>
      <c r="F899" s="9">
        <f t="shared" si="75"/>
        <v>8</v>
      </c>
      <c r="G899" s="263"/>
      <c r="H899" s="246"/>
      <c r="I899" s="246"/>
      <c r="J899" s="246"/>
      <c r="K899" s="246"/>
      <c r="L899" s="246"/>
      <c r="M899" s="246"/>
      <c r="N899" s="246"/>
      <c r="O899" s="246"/>
      <c r="P899" s="246"/>
      <c r="Q899" s="246"/>
      <c r="R899" s="232" t="s">
        <v>225</v>
      </c>
      <c r="S899" s="232"/>
      <c r="T899" s="232" t="s">
        <v>225</v>
      </c>
      <c r="U899" s="232"/>
      <c r="V899" s="232"/>
      <c r="W899" s="232"/>
      <c r="X899" s="232" t="s">
        <v>225</v>
      </c>
      <c r="Y899" s="232"/>
      <c r="Z899" s="232" t="s">
        <v>225</v>
      </c>
      <c r="AA899" s="232"/>
      <c r="AB899" s="232" t="s">
        <v>225</v>
      </c>
      <c r="AC899" s="232"/>
      <c r="AD899" s="232" t="s">
        <v>225</v>
      </c>
      <c r="AE899" s="232"/>
      <c r="AF899" s="232" t="s">
        <v>225</v>
      </c>
      <c r="AG899" s="232"/>
      <c r="AH899" s="232" t="s">
        <v>225</v>
      </c>
      <c r="AI899" s="232"/>
      <c r="AJ899" s="232"/>
      <c r="AK899" s="232"/>
      <c r="AL899" s="232"/>
      <c r="AM899" s="232"/>
      <c r="AN899" s="232"/>
      <c r="AO899" s="232"/>
      <c r="AP899" s="232"/>
      <c r="AQ899" s="232"/>
      <c r="AR899" s="232"/>
      <c r="AS899" s="232"/>
      <c r="AT899" s="232"/>
      <c r="AU899" s="232"/>
      <c r="AV899" s="232"/>
      <c r="AW899" s="248" t="s">
        <v>1036</v>
      </c>
    </row>
    <row r="900" spans="1:49" s="9" customFormat="1" x14ac:dyDescent="0.25">
      <c r="A900" s="233" t="s">
        <v>1293</v>
      </c>
      <c r="B900" s="9">
        <v>9</v>
      </c>
      <c r="C900" s="9">
        <v>18</v>
      </c>
      <c r="D900" s="9">
        <v>12</v>
      </c>
      <c r="E900" s="9">
        <f t="shared" si="91"/>
        <v>1</v>
      </c>
      <c r="F900" s="9">
        <f t="shared" ref="F900:F905" si="93">C900-B900-E900</f>
        <v>8</v>
      </c>
      <c r="G900" s="263"/>
      <c r="H900" s="246"/>
      <c r="I900" s="246"/>
      <c r="J900" s="246"/>
      <c r="K900" s="246"/>
      <c r="L900" s="246"/>
      <c r="M900" s="246"/>
      <c r="N900" s="246"/>
      <c r="O900" s="246"/>
      <c r="P900" s="246"/>
      <c r="Q900" s="246"/>
      <c r="R900" s="232" t="s">
        <v>225</v>
      </c>
      <c r="S900" s="232"/>
      <c r="T900" s="232" t="s">
        <v>225</v>
      </c>
      <c r="U900" s="232"/>
      <c r="V900" s="232" t="s">
        <v>225</v>
      </c>
      <c r="W900" s="232"/>
      <c r="X900" s="232"/>
      <c r="Y900" s="232"/>
      <c r="Z900" s="232" t="s">
        <v>225</v>
      </c>
      <c r="AA900" s="232"/>
      <c r="AB900" s="232" t="s">
        <v>225</v>
      </c>
      <c r="AC900" s="232"/>
      <c r="AD900" s="232" t="s">
        <v>225</v>
      </c>
      <c r="AE900" s="232"/>
      <c r="AF900" s="232" t="s">
        <v>225</v>
      </c>
      <c r="AG900" s="232"/>
      <c r="AH900" s="232" t="s">
        <v>225</v>
      </c>
      <c r="AI900" s="232"/>
      <c r="AJ900" s="232"/>
      <c r="AK900" s="232"/>
      <c r="AL900" s="232"/>
      <c r="AM900" s="232"/>
      <c r="AN900" s="232"/>
      <c r="AO900" s="232"/>
      <c r="AP900" s="232"/>
      <c r="AQ900" s="232"/>
      <c r="AR900" s="232"/>
      <c r="AS900" s="232"/>
      <c r="AT900" s="232"/>
      <c r="AU900" s="232"/>
      <c r="AV900" s="232"/>
      <c r="AW900" s="248" t="s">
        <v>1036</v>
      </c>
    </row>
    <row r="901" spans="1:49" s="9" customFormat="1" x14ac:dyDescent="0.25">
      <c r="A901" s="233" t="s">
        <v>1294</v>
      </c>
      <c r="B901" s="9">
        <v>9</v>
      </c>
      <c r="C901" s="9">
        <v>18</v>
      </c>
      <c r="D901" s="9">
        <v>13</v>
      </c>
      <c r="E901" s="9">
        <f t="shared" si="91"/>
        <v>1</v>
      </c>
      <c r="F901" s="9">
        <f t="shared" si="93"/>
        <v>8</v>
      </c>
      <c r="G901" s="263"/>
      <c r="H901" s="246"/>
      <c r="I901" s="246"/>
      <c r="J901" s="246"/>
      <c r="K901" s="246"/>
      <c r="L901" s="246"/>
      <c r="M901" s="246"/>
      <c r="N901" s="246"/>
      <c r="O901" s="246"/>
      <c r="P901" s="246"/>
      <c r="Q901" s="246"/>
      <c r="R901" s="232" t="s">
        <v>225</v>
      </c>
      <c r="S901" s="232"/>
      <c r="T901" s="232" t="s">
        <v>225</v>
      </c>
      <c r="U901" s="232"/>
      <c r="V901" s="232" t="s">
        <v>225</v>
      </c>
      <c r="W901" s="232"/>
      <c r="X901" s="232" t="s">
        <v>225</v>
      </c>
      <c r="Y901" s="232"/>
      <c r="Z901" s="232"/>
      <c r="AA901" s="232"/>
      <c r="AB901" s="232" t="s">
        <v>225</v>
      </c>
      <c r="AC901" s="232"/>
      <c r="AD901" s="232" t="s">
        <v>225</v>
      </c>
      <c r="AE901" s="232"/>
      <c r="AF901" s="232" t="s">
        <v>225</v>
      </c>
      <c r="AG901" s="232"/>
      <c r="AH901" s="232" t="s">
        <v>225</v>
      </c>
      <c r="AI901" s="232"/>
      <c r="AJ901" s="232"/>
      <c r="AK901" s="232"/>
      <c r="AL901" s="232"/>
      <c r="AM901" s="232"/>
      <c r="AN901" s="232"/>
      <c r="AO901" s="232"/>
      <c r="AP901" s="232"/>
      <c r="AQ901" s="232"/>
      <c r="AR901" s="232"/>
      <c r="AS901" s="232"/>
      <c r="AT901" s="232"/>
      <c r="AU901" s="232"/>
      <c r="AV901" s="232"/>
      <c r="AW901" s="248" t="s">
        <v>1036</v>
      </c>
    </row>
    <row r="902" spans="1:49" s="9" customFormat="1" x14ac:dyDescent="0.25">
      <c r="A902" s="233" t="s">
        <v>1295</v>
      </c>
      <c r="B902" s="9">
        <v>9</v>
      </c>
      <c r="C902" s="9">
        <v>18</v>
      </c>
      <c r="D902" s="9">
        <v>14</v>
      </c>
      <c r="E902" s="9">
        <f t="shared" si="91"/>
        <v>1</v>
      </c>
      <c r="F902" s="9">
        <f t="shared" si="93"/>
        <v>8</v>
      </c>
      <c r="G902" s="263"/>
      <c r="H902" s="246"/>
      <c r="I902" s="246"/>
      <c r="J902" s="246"/>
      <c r="K902" s="246"/>
      <c r="L902" s="246"/>
      <c r="M902" s="246"/>
      <c r="N902" s="246"/>
      <c r="O902" s="246"/>
      <c r="P902" s="246"/>
      <c r="Q902" s="246"/>
      <c r="R902" s="232" t="s">
        <v>225</v>
      </c>
      <c r="S902" s="232"/>
      <c r="T902" s="232" t="s">
        <v>225</v>
      </c>
      <c r="U902" s="232"/>
      <c r="V902" s="232" t="s">
        <v>225</v>
      </c>
      <c r="W902" s="232"/>
      <c r="X902" s="232" t="s">
        <v>225</v>
      </c>
      <c r="Y902" s="232"/>
      <c r="Z902" s="232" t="s">
        <v>225</v>
      </c>
      <c r="AA902" s="232"/>
      <c r="AB902" s="232"/>
      <c r="AC902" s="232"/>
      <c r="AD902" s="232" t="s">
        <v>225</v>
      </c>
      <c r="AE902" s="232"/>
      <c r="AF902" s="232" t="s">
        <v>225</v>
      </c>
      <c r="AG902" s="232"/>
      <c r="AH902" s="232" t="s">
        <v>225</v>
      </c>
      <c r="AI902" s="232"/>
      <c r="AJ902" s="232"/>
      <c r="AK902" s="232"/>
      <c r="AL902" s="232"/>
      <c r="AM902" s="232"/>
      <c r="AN902" s="232"/>
      <c r="AO902" s="232"/>
      <c r="AP902" s="232"/>
      <c r="AQ902" s="232"/>
      <c r="AR902" s="232"/>
      <c r="AS902" s="232"/>
      <c r="AT902" s="232"/>
      <c r="AU902" s="232"/>
      <c r="AV902" s="232"/>
      <c r="AW902" s="248" t="s">
        <v>1036</v>
      </c>
    </row>
    <row r="903" spans="1:49" s="9" customFormat="1" x14ac:dyDescent="0.25">
      <c r="A903" s="233" t="s">
        <v>1296</v>
      </c>
      <c r="B903" s="9">
        <v>9</v>
      </c>
      <c r="C903" s="9">
        <v>18</v>
      </c>
      <c r="D903" s="9">
        <v>15</v>
      </c>
      <c r="E903" s="9">
        <f t="shared" si="91"/>
        <v>1</v>
      </c>
      <c r="F903" s="9">
        <f t="shared" si="93"/>
        <v>8</v>
      </c>
      <c r="G903" s="263"/>
      <c r="H903" s="246"/>
      <c r="I903" s="246"/>
      <c r="J903" s="246"/>
      <c r="K903" s="246"/>
      <c r="L903" s="246"/>
      <c r="M903" s="246"/>
      <c r="N903" s="246"/>
      <c r="O903" s="246"/>
      <c r="P903" s="246"/>
      <c r="Q903" s="246"/>
      <c r="R903" s="232" t="s">
        <v>225</v>
      </c>
      <c r="S903" s="232"/>
      <c r="T903" s="232" t="s">
        <v>225</v>
      </c>
      <c r="U903" s="232"/>
      <c r="V903" s="232" t="s">
        <v>225</v>
      </c>
      <c r="W903" s="232"/>
      <c r="X903" s="232" t="s">
        <v>225</v>
      </c>
      <c r="Y903" s="232"/>
      <c r="Z903" s="232" t="s">
        <v>225</v>
      </c>
      <c r="AA903" s="232"/>
      <c r="AB903" s="232" t="s">
        <v>225</v>
      </c>
      <c r="AC903" s="232"/>
      <c r="AD903" s="232"/>
      <c r="AE903" s="232"/>
      <c r="AF903" s="232" t="s">
        <v>225</v>
      </c>
      <c r="AG903" s="232"/>
      <c r="AH903" s="232" t="s">
        <v>225</v>
      </c>
      <c r="AI903" s="232"/>
      <c r="AJ903" s="232"/>
      <c r="AK903" s="232"/>
      <c r="AL903" s="232"/>
      <c r="AM903" s="232"/>
      <c r="AN903" s="232"/>
      <c r="AO903" s="232"/>
      <c r="AP903" s="232"/>
      <c r="AQ903" s="232"/>
      <c r="AR903" s="232"/>
      <c r="AS903" s="232"/>
      <c r="AT903" s="232"/>
      <c r="AU903" s="232"/>
      <c r="AV903" s="232"/>
      <c r="AW903" s="248" t="s">
        <v>1036</v>
      </c>
    </row>
    <row r="904" spans="1:49" s="9" customFormat="1" x14ac:dyDescent="0.25">
      <c r="A904" s="233" t="s">
        <v>1297</v>
      </c>
      <c r="B904" s="9">
        <v>9</v>
      </c>
      <c r="C904" s="9">
        <v>18</v>
      </c>
      <c r="D904" s="9">
        <v>16</v>
      </c>
      <c r="E904" s="9">
        <f t="shared" si="91"/>
        <v>1</v>
      </c>
      <c r="F904" s="9">
        <f t="shared" si="93"/>
        <v>8</v>
      </c>
      <c r="G904" s="263"/>
      <c r="H904" s="246"/>
      <c r="I904" s="246"/>
      <c r="J904" s="246"/>
      <c r="K904" s="246"/>
      <c r="L904" s="246"/>
      <c r="M904" s="246"/>
      <c r="N904" s="246"/>
      <c r="O904" s="246"/>
      <c r="P904" s="246"/>
      <c r="Q904" s="246"/>
      <c r="R904" s="232" t="s">
        <v>225</v>
      </c>
      <c r="S904" s="232"/>
      <c r="T904" s="232" t="s">
        <v>225</v>
      </c>
      <c r="U904" s="232"/>
      <c r="V904" s="232" t="s">
        <v>225</v>
      </c>
      <c r="W904" s="232"/>
      <c r="X904" s="232" t="s">
        <v>225</v>
      </c>
      <c r="Y904" s="232"/>
      <c r="Z904" s="232" t="s">
        <v>225</v>
      </c>
      <c r="AA904" s="232"/>
      <c r="AB904" s="232" t="s">
        <v>225</v>
      </c>
      <c r="AC904" s="232"/>
      <c r="AD904" s="232" t="s">
        <v>225</v>
      </c>
      <c r="AE904" s="232"/>
      <c r="AF904" s="232"/>
      <c r="AG904" s="232"/>
      <c r="AH904" s="232" t="s">
        <v>225</v>
      </c>
      <c r="AI904" s="232"/>
      <c r="AJ904" s="232"/>
      <c r="AK904" s="232"/>
      <c r="AL904" s="232"/>
      <c r="AM904" s="232"/>
      <c r="AN904" s="232"/>
      <c r="AO904" s="232"/>
      <c r="AP904" s="232"/>
      <c r="AQ904" s="232"/>
      <c r="AR904" s="232"/>
      <c r="AS904" s="232"/>
      <c r="AT904" s="232"/>
      <c r="AU904" s="232"/>
      <c r="AV904" s="232"/>
      <c r="AW904" s="248" t="s">
        <v>1036</v>
      </c>
    </row>
    <row r="905" spans="1:49" s="9" customFormat="1" x14ac:dyDescent="0.25">
      <c r="A905" s="233" t="s">
        <v>1298</v>
      </c>
      <c r="B905" s="9">
        <v>9</v>
      </c>
      <c r="C905" s="9">
        <v>18</v>
      </c>
      <c r="D905" s="9">
        <v>17</v>
      </c>
      <c r="E905" s="9">
        <f t="shared" si="91"/>
        <v>1</v>
      </c>
      <c r="F905" s="9">
        <f t="shared" si="93"/>
        <v>8</v>
      </c>
      <c r="G905" s="263"/>
      <c r="H905" s="246"/>
      <c r="I905" s="246"/>
      <c r="J905" s="246"/>
      <c r="K905" s="246"/>
      <c r="L905" s="246"/>
      <c r="M905" s="246"/>
      <c r="N905" s="246"/>
      <c r="O905" s="246"/>
      <c r="P905" s="246"/>
      <c r="Q905" s="246"/>
      <c r="R905" s="232" t="s">
        <v>225</v>
      </c>
      <c r="S905" s="232"/>
      <c r="T905" s="232" t="s">
        <v>225</v>
      </c>
      <c r="U905" s="232"/>
      <c r="V905" s="232" t="s">
        <v>225</v>
      </c>
      <c r="W905" s="232"/>
      <c r="X905" s="232" t="s">
        <v>225</v>
      </c>
      <c r="Y905" s="232"/>
      <c r="Z905" s="232" t="s">
        <v>225</v>
      </c>
      <c r="AA905" s="232"/>
      <c r="AB905" s="232" t="s">
        <v>225</v>
      </c>
      <c r="AC905" s="232"/>
      <c r="AD905" s="232" t="s">
        <v>225</v>
      </c>
      <c r="AE905" s="232"/>
      <c r="AF905" s="232" t="s">
        <v>225</v>
      </c>
      <c r="AG905" s="232"/>
      <c r="AH905" s="232"/>
      <c r="AI905" s="232"/>
      <c r="AJ905" s="232"/>
      <c r="AK905" s="232"/>
      <c r="AL905" s="232"/>
      <c r="AM905" s="232"/>
      <c r="AN905" s="232"/>
      <c r="AO905" s="232"/>
      <c r="AP905" s="232"/>
      <c r="AQ905" s="232"/>
      <c r="AR905" s="232"/>
      <c r="AS905" s="232"/>
      <c r="AT905" s="232"/>
      <c r="AU905" s="232"/>
      <c r="AV905" s="232"/>
      <c r="AW905" s="248" t="s">
        <v>1036</v>
      </c>
    </row>
    <row r="906" spans="1:49" x14ac:dyDescent="0.25">
      <c r="A906" s="233" t="s">
        <v>426</v>
      </c>
      <c r="B906" s="9">
        <v>9</v>
      </c>
      <c r="C906" s="9">
        <v>19</v>
      </c>
      <c r="E906" s="9">
        <f t="shared" si="91"/>
        <v>1</v>
      </c>
      <c r="F906" s="9">
        <f t="shared" si="75"/>
        <v>9</v>
      </c>
      <c r="H906" s="246"/>
      <c r="I906" s="246"/>
      <c r="J906" s="246"/>
      <c r="K906" s="246"/>
      <c r="L906" s="246"/>
      <c r="M906" s="246"/>
      <c r="N906" s="246"/>
      <c r="O906" s="246"/>
      <c r="P906" s="246"/>
      <c r="Q906" s="246"/>
      <c r="R906" s="232" t="s">
        <v>225</v>
      </c>
      <c r="T906" s="232" t="s">
        <v>225</v>
      </c>
      <c r="V906" s="232" t="s">
        <v>225</v>
      </c>
      <c r="X906" s="232" t="s">
        <v>225</v>
      </c>
      <c r="Z906" s="232" t="s">
        <v>225</v>
      </c>
      <c r="AB906" s="232" t="s">
        <v>225</v>
      </c>
      <c r="AD906" s="232" t="s">
        <v>225</v>
      </c>
      <c r="AF906" s="232" t="s">
        <v>225</v>
      </c>
      <c r="AH906" s="232" t="s">
        <v>225</v>
      </c>
      <c r="AJ906" s="232" t="s">
        <v>225</v>
      </c>
      <c r="AW906" s="248" t="s">
        <v>1036</v>
      </c>
    </row>
    <row r="907" spans="1:49" s="9" customFormat="1" x14ac:dyDescent="0.25">
      <c r="A907" s="233" t="s">
        <v>1299</v>
      </c>
      <c r="B907" s="9">
        <v>9</v>
      </c>
      <c r="C907" s="9">
        <v>19</v>
      </c>
      <c r="D907" s="9">
        <v>10</v>
      </c>
      <c r="E907" s="9">
        <f t="shared" si="91"/>
        <v>1</v>
      </c>
      <c r="F907" s="9">
        <f t="shared" si="75"/>
        <v>9</v>
      </c>
      <c r="G907" s="263"/>
      <c r="H907" s="246"/>
      <c r="I907" s="246"/>
      <c r="J907" s="246"/>
      <c r="K907" s="246"/>
      <c r="L907" s="246"/>
      <c r="M907" s="246"/>
      <c r="N907" s="246"/>
      <c r="O907" s="246"/>
      <c r="P907" s="246"/>
      <c r="Q907" s="246"/>
      <c r="R907" s="232" t="s">
        <v>225</v>
      </c>
      <c r="S907" s="232"/>
      <c r="T907" s="232"/>
      <c r="U907" s="232"/>
      <c r="V907" s="232" t="s">
        <v>225</v>
      </c>
      <c r="W907" s="232"/>
      <c r="X907" s="232" t="s">
        <v>225</v>
      </c>
      <c r="Y907" s="232"/>
      <c r="Z907" s="232" t="s">
        <v>225</v>
      </c>
      <c r="AA907" s="232"/>
      <c r="AB907" s="232" t="s">
        <v>225</v>
      </c>
      <c r="AC907" s="232"/>
      <c r="AD907" s="232" t="s">
        <v>225</v>
      </c>
      <c r="AE907" s="232"/>
      <c r="AF907" s="232" t="s">
        <v>225</v>
      </c>
      <c r="AG907" s="232"/>
      <c r="AH907" s="232" t="s">
        <v>225</v>
      </c>
      <c r="AI907" s="232"/>
      <c r="AJ907" s="232" t="s">
        <v>225</v>
      </c>
      <c r="AK907" s="232"/>
      <c r="AL907" s="232"/>
      <c r="AM907" s="232"/>
      <c r="AN907" s="232"/>
      <c r="AO907" s="232"/>
      <c r="AP907" s="232"/>
      <c r="AQ907" s="232"/>
      <c r="AR907" s="232"/>
      <c r="AS907" s="232"/>
      <c r="AT907" s="232"/>
      <c r="AU907" s="232"/>
      <c r="AV907" s="232"/>
      <c r="AW907" s="248" t="s">
        <v>1036</v>
      </c>
    </row>
    <row r="908" spans="1:49" s="9" customFormat="1" x14ac:dyDescent="0.25">
      <c r="A908" s="233" t="s">
        <v>1300</v>
      </c>
      <c r="B908" s="9">
        <v>9</v>
      </c>
      <c r="C908" s="9">
        <v>19</v>
      </c>
      <c r="D908" s="9">
        <v>11</v>
      </c>
      <c r="E908" s="9">
        <f t="shared" si="91"/>
        <v>1</v>
      </c>
      <c r="F908" s="9">
        <f t="shared" si="75"/>
        <v>9</v>
      </c>
      <c r="G908" s="263"/>
      <c r="H908" s="246"/>
      <c r="I908" s="246"/>
      <c r="J908" s="246"/>
      <c r="K908" s="246"/>
      <c r="L908" s="246"/>
      <c r="M908" s="246"/>
      <c r="N908" s="246"/>
      <c r="O908" s="246"/>
      <c r="P908" s="246"/>
      <c r="Q908" s="246"/>
      <c r="R908" s="232" t="s">
        <v>225</v>
      </c>
      <c r="S908" s="232"/>
      <c r="T908" s="232" t="s">
        <v>225</v>
      </c>
      <c r="U908" s="232"/>
      <c r="V908" s="232"/>
      <c r="W908" s="232"/>
      <c r="X908" s="232" t="s">
        <v>225</v>
      </c>
      <c r="Y908" s="232"/>
      <c r="Z908" s="232" t="s">
        <v>225</v>
      </c>
      <c r="AA908" s="232"/>
      <c r="AB908" s="232" t="s">
        <v>225</v>
      </c>
      <c r="AC908" s="232"/>
      <c r="AD908" s="232" t="s">
        <v>225</v>
      </c>
      <c r="AE908" s="232"/>
      <c r="AF908" s="232" t="s">
        <v>225</v>
      </c>
      <c r="AG908" s="232"/>
      <c r="AH908" s="232" t="s">
        <v>225</v>
      </c>
      <c r="AI908" s="232"/>
      <c r="AJ908" s="232" t="s">
        <v>225</v>
      </c>
      <c r="AK908" s="232"/>
      <c r="AL908" s="232"/>
      <c r="AM908" s="232"/>
      <c r="AN908" s="232"/>
      <c r="AO908" s="232"/>
      <c r="AP908" s="232"/>
      <c r="AQ908" s="232"/>
      <c r="AR908" s="232"/>
      <c r="AS908" s="232"/>
      <c r="AT908" s="232"/>
      <c r="AU908" s="232"/>
      <c r="AV908" s="232"/>
      <c r="AW908" s="248" t="s">
        <v>1036</v>
      </c>
    </row>
    <row r="909" spans="1:49" s="9" customFormat="1" x14ac:dyDescent="0.25">
      <c r="A909" s="233" t="s">
        <v>1301</v>
      </c>
      <c r="B909" s="9">
        <v>9</v>
      </c>
      <c r="C909" s="9">
        <v>19</v>
      </c>
      <c r="D909" s="9">
        <v>12</v>
      </c>
      <c r="E909" s="9">
        <f t="shared" si="91"/>
        <v>1</v>
      </c>
      <c r="F909" s="9">
        <f t="shared" ref="F909:F915" si="94">C909-B909-E909</f>
        <v>9</v>
      </c>
      <c r="G909" s="263"/>
      <c r="H909" s="246"/>
      <c r="I909" s="246"/>
      <c r="J909" s="246"/>
      <c r="K909" s="246"/>
      <c r="L909" s="246"/>
      <c r="M909" s="246"/>
      <c r="N909" s="246"/>
      <c r="O909" s="246"/>
      <c r="P909" s="246"/>
      <c r="Q909" s="246"/>
      <c r="R909" s="232" t="s">
        <v>225</v>
      </c>
      <c r="S909" s="232"/>
      <c r="T909" s="232" t="s">
        <v>225</v>
      </c>
      <c r="U909" s="232"/>
      <c r="V909" s="232" t="s">
        <v>225</v>
      </c>
      <c r="W909" s="232"/>
      <c r="X909" s="232"/>
      <c r="Y909" s="232"/>
      <c r="Z909" s="232" t="s">
        <v>225</v>
      </c>
      <c r="AA909" s="232"/>
      <c r="AB909" s="232" t="s">
        <v>225</v>
      </c>
      <c r="AC909" s="232"/>
      <c r="AD909" s="232" t="s">
        <v>225</v>
      </c>
      <c r="AE909" s="232"/>
      <c r="AF909" s="232" t="s">
        <v>225</v>
      </c>
      <c r="AG909" s="232"/>
      <c r="AH909" s="232" t="s">
        <v>225</v>
      </c>
      <c r="AI909" s="232"/>
      <c r="AJ909" s="232" t="s">
        <v>225</v>
      </c>
      <c r="AK909" s="232"/>
      <c r="AL909" s="232"/>
      <c r="AM909" s="232"/>
      <c r="AN909" s="232"/>
      <c r="AO909" s="232"/>
      <c r="AP909" s="232"/>
      <c r="AQ909" s="232"/>
      <c r="AR909" s="232"/>
      <c r="AS909" s="232"/>
      <c r="AT909" s="232"/>
      <c r="AU909" s="232"/>
      <c r="AV909" s="232"/>
      <c r="AW909" s="248" t="s">
        <v>1036</v>
      </c>
    </row>
    <row r="910" spans="1:49" s="9" customFormat="1" x14ac:dyDescent="0.25">
      <c r="A910" s="233" t="s">
        <v>1302</v>
      </c>
      <c r="B910" s="9">
        <v>9</v>
      </c>
      <c r="C910" s="9">
        <v>19</v>
      </c>
      <c r="D910" s="9">
        <v>13</v>
      </c>
      <c r="E910" s="9">
        <f t="shared" si="91"/>
        <v>1</v>
      </c>
      <c r="F910" s="9">
        <f t="shared" si="94"/>
        <v>9</v>
      </c>
      <c r="G910" s="263"/>
      <c r="H910" s="246"/>
      <c r="I910" s="246"/>
      <c r="J910" s="246"/>
      <c r="K910" s="246"/>
      <c r="L910" s="246"/>
      <c r="M910" s="246"/>
      <c r="N910" s="246"/>
      <c r="O910" s="246"/>
      <c r="P910" s="246"/>
      <c r="Q910" s="246"/>
      <c r="R910" s="232" t="s">
        <v>225</v>
      </c>
      <c r="S910" s="232"/>
      <c r="T910" s="232" t="s">
        <v>225</v>
      </c>
      <c r="U910" s="232"/>
      <c r="V910" s="232" t="s">
        <v>225</v>
      </c>
      <c r="W910" s="232"/>
      <c r="X910" s="232" t="s">
        <v>225</v>
      </c>
      <c r="Y910" s="232"/>
      <c r="Z910" s="232"/>
      <c r="AA910" s="232"/>
      <c r="AB910" s="232" t="s">
        <v>225</v>
      </c>
      <c r="AC910" s="232"/>
      <c r="AD910" s="232" t="s">
        <v>225</v>
      </c>
      <c r="AE910" s="232"/>
      <c r="AF910" s="232" t="s">
        <v>225</v>
      </c>
      <c r="AG910" s="232"/>
      <c r="AH910" s="232" t="s">
        <v>225</v>
      </c>
      <c r="AI910" s="232"/>
      <c r="AJ910" s="232" t="s">
        <v>225</v>
      </c>
      <c r="AK910" s="232"/>
      <c r="AL910" s="232"/>
      <c r="AM910" s="232"/>
      <c r="AN910" s="232"/>
      <c r="AO910" s="232"/>
      <c r="AP910" s="232"/>
      <c r="AQ910" s="232"/>
      <c r="AR910" s="232"/>
      <c r="AS910" s="232"/>
      <c r="AT910" s="232"/>
      <c r="AU910" s="232"/>
      <c r="AV910" s="232"/>
      <c r="AW910" s="248" t="s">
        <v>1036</v>
      </c>
    </row>
    <row r="911" spans="1:49" s="9" customFormat="1" x14ac:dyDescent="0.25">
      <c r="A911" s="233" t="s">
        <v>1303</v>
      </c>
      <c r="B911" s="9">
        <v>9</v>
      </c>
      <c r="C911" s="9">
        <v>19</v>
      </c>
      <c r="D911" s="9">
        <v>14</v>
      </c>
      <c r="E911" s="9">
        <f t="shared" si="91"/>
        <v>1</v>
      </c>
      <c r="F911" s="9">
        <f t="shared" si="94"/>
        <v>9</v>
      </c>
      <c r="G911" s="263"/>
      <c r="H911" s="246"/>
      <c r="I911" s="246"/>
      <c r="J911" s="246"/>
      <c r="K911" s="246"/>
      <c r="L911" s="246"/>
      <c r="M911" s="246"/>
      <c r="N911" s="246"/>
      <c r="O911" s="246"/>
      <c r="P911" s="246"/>
      <c r="Q911" s="246"/>
      <c r="R911" s="232" t="s">
        <v>225</v>
      </c>
      <c r="S911" s="232"/>
      <c r="T911" s="232" t="s">
        <v>225</v>
      </c>
      <c r="U911" s="232"/>
      <c r="V911" s="232" t="s">
        <v>225</v>
      </c>
      <c r="W911" s="232"/>
      <c r="X911" s="232" t="s">
        <v>225</v>
      </c>
      <c r="Y911" s="232"/>
      <c r="Z911" s="232" t="s">
        <v>225</v>
      </c>
      <c r="AA911" s="232"/>
      <c r="AB911" s="232"/>
      <c r="AC911" s="232"/>
      <c r="AD911" s="232" t="s">
        <v>225</v>
      </c>
      <c r="AE911" s="232"/>
      <c r="AF911" s="232" t="s">
        <v>225</v>
      </c>
      <c r="AG911" s="232"/>
      <c r="AH911" s="232" t="s">
        <v>225</v>
      </c>
      <c r="AI911" s="232"/>
      <c r="AJ911" s="232" t="s">
        <v>225</v>
      </c>
      <c r="AK911" s="232"/>
      <c r="AL911" s="232"/>
      <c r="AM911" s="232"/>
      <c r="AN911" s="232"/>
      <c r="AO911" s="232"/>
      <c r="AP911" s="232"/>
      <c r="AQ911" s="232"/>
      <c r="AR911" s="232"/>
      <c r="AS911" s="232"/>
      <c r="AT911" s="232"/>
      <c r="AU911" s="232"/>
      <c r="AV911" s="232"/>
      <c r="AW911" s="248" t="s">
        <v>1036</v>
      </c>
    </row>
    <row r="912" spans="1:49" s="9" customFormat="1" x14ac:dyDescent="0.25">
      <c r="A912" s="233" t="s">
        <v>1304</v>
      </c>
      <c r="B912" s="9">
        <v>9</v>
      </c>
      <c r="C912" s="9">
        <v>19</v>
      </c>
      <c r="D912" s="9">
        <v>15</v>
      </c>
      <c r="E912" s="9">
        <f t="shared" si="91"/>
        <v>1</v>
      </c>
      <c r="F912" s="9">
        <f t="shared" si="94"/>
        <v>9</v>
      </c>
      <c r="G912" s="263"/>
      <c r="H912" s="246"/>
      <c r="I912" s="246"/>
      <c r="J912" s="246"/>
      <c r="K912" s="246"/>
      <c r="L912" s="246"/>
      <c r="M912" s="246"/>
      <c r="N912" s="246"/>
      <c r="O912" s="246"/>
      <c r="P912" s="246"/>
      <c r="Q912" s="246"/>
      <c r="R912" s="232" t="s">
        <v>225</v>
      </c>
      <c r="S912" s="232"/>
      <c r="T912" s="232" t="s">
        <v>225</v>
      </c>
      <c r="U912" s="232"/>
      <c r="V912" s="232" t="s">
        <v>225</v>
      </c>
      <c r="W912" s="232"/>
      <c r="X912" s="232" t="s">
        <v>225</v>
      </c>
      <c r="Y912" s="232"/>
      <c r="Z912" s="232" t="s">
        <v>225</v>
      </c>
      <c r="AA912" s="232"/>
      <c r="AB912" s="232" t="s">
        <v>225</v>
      </c>
      <c r="AC912" s="232"/>
      <c r="AD912" s="232"/>
      <c r="AE912" s="232"/>
      <c r="AF912" s="232" t="s">
        <v>225</v>
      </c>
      <c r="AG912" s="232"/>
      <c r="AH912" s="232" t="s">
        <v>225</v>
      </c>
      <c r="AI912" s="232"/>
      <c r="AJ912" s="232" t="s">
        <v>225</v>
      </c>
      <c r="AK912" s="232"/>
      <c r="AL912" s="232"/>
      <c r="AM912" s="232"/>
      <c r="AN912" s="232"/>
      <c r="AO912" s="232"/>
      <c r="AP912" s="232"/>
      <c r="AQ912" s="232"/>
      <c r="AR912" s="232"/>
      <c r="AS912" s="232"/>
      <c r="AT912" s="232"/>
      <c r="AU912" s="232"/>
      <c r="AV912" s="232"/>
      <c r="AW912" s="248" t="s">
        <v>1036</v>
      </c>
    </row>
    <row r="913" spans="1:49" s="9" customFormat="1" x14ac:dyDescent="0.25">
      <c r="A913" s="233" t="s">
        <v>1305</v>
      </c>
      <c r="B913" s="9">
        <v>9</v>
      </c>
      <c r="C913" s="9">
        <v>19</v>
      </c>
      <c r="D913" s="9">
        <v>16</v>
      </c>
      <c r="E913" s="9">
        <f t="shared" si="91"/>
        <v>1</v>
      </c>
      <c r="F913" s="9">
        <f t="shared" si="94"/>
        <v>9</v>
      </c>
      <c r="G913" s="263"/>
      <c r="H913" s="246"/>
      <c r="I913" s="246"/>
      <c r="J913" s="246"/>
      <c r="K913" s="246"/>
      <c r="L913" s="246"/>
      <c r="M913" s="246"/>
      <c r="N913" s="246"/>
      <c r="O913" s="246"/>
      <c r="P913" s="246"/>
      <c r="Q913" s="246"/>
      <c r="R913" s="232" t="s">
        <v>225</v>
      </c>
      <c r="S913" s="232"/>
      <c r="T913" s="232" t="s">
        <v>225</v>
      </c>
      <c r="U913" s="232"/>
      <c r="V913" s="232" t="s">
        <v>225</v>
      </c>
      <c r="W913" s="232"/>
      <c r="X913" s="232" t="s">
        <v>225</v>
      </c>
      <c r="Y913" s="232"/>
      <c r="Z913" s="232" t="s">
        <v>225</v>
      </c>
      <c r="AA913" s="232"/>
      <c r="AB913" s="232" t="s">
        <v>225</v>
      </c>
      <c r="AC913" s="232"/>
      <c r="AD913" s="232" t="s">
        <v>225</v>
      </c>
      <c r="AE913" s="232"/>
      <c r="AF913" s="232"/>
      <c r="AG913" s="232"/>
      <c r="AH913" s="232" t="s">
        <v>225</v>
      </c>
      <c r="AI913" s="232"/>
      <c r="AJ913" s="232" t="s">
        <v>225</v>
      </c>
      <c r="AK913" s="232"/>
      <c r="AL913" s="232"/>
      <c r="AM913" s="232"/>
      <c r="AN913" s="232"/>
      <c r="AO913" s="232"/>
      <c r="AP913" s="232"/>
      <c r="AQ913" s="232"/>
      <c r="AR913" s="232"/>
      <c r="AS913" s="232"/>
      <c r="AT913" s="232"/>
      <c r="AU913" s="232"/>
      <c r="AV913" s="232"/>
      <c r="AW913" s="248" t="s">
        <v>1036</v>
      </c>
    </row>
    <row r="914" spans="1:49" s="9" customFormat="1" x14ac:dyDescent="0.25">
      <c r="A914" s="233" t="s">
        <v>1306</v>
      </c>
      <c r="B914" s="9">
        <v>9</v>
      </c>
      <c r="C914" s="9">
        <v>19</v>
      </c>
      <c r="D914" s="9">
        <v>17</v>
      </c>
      <c r="E914" s="9">
        <f t="shared" si="91"/>
        <v>1</v>
      </c>
      <c r="F914" s="9">
        <f t="shared" si="94"/>
        <v>9</v>
      </c>
      <c r="G914" s="263"/>
      <c r="H914" s="246"/>
      <c r="I914" s="246"/>
      <c r="J914" s="246"/>
      <c r="K914" s="246"/>
      <c r="L914" s="246"/>
      <c r="M914" s="246"/>
      <c r="N914" s="246"/>
      <c r="O914" s="246"/>
      <c r="P914" s="246"/>
      <c r="Q914" s="246"/>
      <c r="R914" s="232" t="s">
        <v>225</v>
      </c>
      <c r="S914" s="232"/>
      <c r="T914" s="232" t="s">
        <v>225</v>
      </c>
      <c r="U914" s="232"/>
      <c r="V914" s="232" t="s">
        <v>225</v>
      </c>
      <c r="W914" s="232"/>
      <c r="X914" s="232" t="s">
        <v>225</v>
      </c>
      <c r="Y914" s="232"/>
      <c r="Z914" s="232" t="s">
        <v>225</v>
      </c>
      <c r="AA914" s="232"/>
      <c r="AB914" s="232" t="s">
        <v>225</v>
      </c>
      <c r="AC914" s="232"/>
      <c r="AD914" s="232" t="s">
        <v>225</v>
      </c>
      <c r="AE914" s="232"/>
      <c r="AF914" s="232" t="s">
        <v>225</v>
      </c>
      <c r="AG914" s="232"/>
      <c r="AH914" s="232"/>
      <c r="AI914" s="232"/>
      <c r="AJ914" s="232" t="s">
        <v>225</v>
      </c>
      <c r="AK914" s="232"/>
      <c r="AL914" s="232"/>
      <c r="AM914" s="232"/>
      <c r="AN914" s="232"/>
      <c r="AO914" s="232"/>
      <c r="AP914" s="232"/>
      <c r="AQ914" s="232"/>
      <c r="AR914" s="232"/>
      <c r="AS914" s="232"/>
      <c r="AT914" s="232"/>
      <c r="AU914" s="232"/>
      <c r="AV914" s="232"/>
      <c r="AW914" s="248" t="s">
        <v>1036</v>
      </c>
    </row>
    <row r="915" spans="1:49" s="9" customFormat="1" x14ac:dyDescent="0.25">
      <c r="A915" s="233" t="s">
        <v>1307</v>
      </c>
      <c r="B915" s="9">
        <v>9</v>
      </c>
      <c r="C915" s="9">
        <v>19</v>
      </c>
      <c r="D915" s="9">
        <v>18</v>
      </c>
      <c r="E915" s="9">
        <f t="shared" si="91"/>
        <v>1</v>
      </c>
      <c r="F915" s="9">
        <f t="shared" si="94"/>
        <v>9</v>
      </c>
      <c r="G915" s="263"/>
      <c r="H915" s="246"/>
      <c r="I915" s="246"/>
      <c r="J915" s="246"/>
      <c r="K915" s="246"/>
      <c r="L915" s="246"/>
      <c r="M915" s="246"/>
      <c r="N915" s="246"/>
      <c r="O915" s="246"/>
      <c r="P915" s="246"/>
      <c r="Q915" s="246"/>
      <c r="R915" s="232" t="s">
        <v>225</v>
      </c>
      <c r="S915" s="232"/>
      <c r="T915" s="232" t="s">
        <v>225</v>
      </c>
      <c r="U915" s="232"/>
      <c r="V915" s="232" t="s">
        <v>225</v>
      </c>
      <c r="W915" s="232"/>
      <c r="X915" s="232" t="s">
        <v>225</v>
      </c>
      <c r="Y915" s="232"/>
      <c r="Z915" s="232" t="s">
        <v>225</v>
      </c>
      <c r="AA915" s="232"/>
      <c r="AB915" s="232" t="s">
        <v>225</v>
      </c>
      <c r="AC915" s="232"/>
      <c r="AD915" s="232" t="s">
        <v>225</v>
      </c>
      <c r="AE915" s="232"/>
      <c r="AF915" s="232" t="s">
        <v>225</v>
      </c>
      <c r="AG915" s="232"/>
      <c r="AH915" s="232" t="s">
        <v>225</v>
      </c>
      <c r="AI915" s="232"/>
      <c r="AJ915" s="232"/>
      <c r="AK915" s="232"/>
      <c r="AL915" s="232"/>
      <c r="AM915" s="232"/>
      <c r="AN915" s="232"/>
      <c r="AO915" s="232"/>
      <c r="AP915" s="232"/>
      <c r="AQ915" s="232"/>
      <c r="AR915" s="232"/>
      <c r="AS915" s="232"/>
      <c r="AT915" s="232"/>
      <c r="AU915" s="232"/>
      <c r="AV915" s="232"/>
      <c r="AW915" s="248" t="s">
        <v>1036</v>
      </c>
    </row>
    <row r="916" spans="1:49" x14ac:dyDescent="0.25">
      <c r="A916" s="233" t="s">
        <v>427</v>
      </c>
      <c r="B916" s="9">
        <v>9</v>
      </c>
      <c r="C916" s="9">
        <v>20</v>
      </c>
      <c r="E916" s="9">
        <f t="shared" si="91"/>
        <v>1</v>
      </c>
      <c r="F916" s="9">
        <f t="shared" si="75"/>
        <v>10</v>
      </c>
      <c r="H916" s="246"/>
      <c r="I916" s="246"/>
      <c r="J916" s="246"/>
      <c r="K916" s="246"/>
      <c r="L916" s="246"/>
      <c r="M916" s="246"/>
      <c r="N916" s="246"/>
      <c r="O916" s="246"/>
      <c r="P916" s="246"/>
      <c r="Q916" s="246"/>
      <c r="R916" s="232" t="s">
        <v>225</v>
      </c>
      <c r="T916" s="232" t="s">
        <v>225</v>
      </c>
      <c r="V916" s="232" t="s">
        <v>225</v>
      </c>
      <c r="X916" s="232" t="s">
        <v>225</v>
      </c>
      <c r="Z916" s="232" t="s">
        <v>225</v>
      </c>
      <c r="AB916" s="232" t="s">
        <v>225</v>
      </c>
      <c r="AD916" s="232" t="s">
        <v>225</v>
      </c>
      <c r="AF916" s="232" t="s">
        <v>225</v>
      </c>
      <c r="AH916" s="232" t="s">
        <v>225</v>
      </c>
      <c r="AJ916" s="232" t="s">
        <v>225</v>
      </c>
      <c r="AL916" s="232" t="s">
        <v>225</v>
      </c>
      <c r="AW916" s="248" t="s">
        <v>1036</v>
      </c>
    </row>
    <row r="917" spans="1:49" s="9" customFormat="1" x14ac:dyDescent="0.25">
      <c r="A917" s="233" t="s">
        <v>1308</v>
      </c>
      <c r="B917" s="9">
        <v>9</v>
      </c>
      <c r="C917" s="9">
        <v>20</v>
      </c>
      <c r="D917" s="9">
        <v>10</v>
      </c>
      <c r="E917" s="9">
        <f t="shared" si="91"/>
        <v>1</v>
      </c>
      <c r="F917" s="9">
        <f t="shared" si="75"/>
        <v>10</v>
      </c>
      <c r="G917" s="263"/>
      <c r="H917" s="246"/>
      <c r="I917" s="246"/>
      <c r="J917" s="246"/>
      <c r="K917" s="246"/>
      <c r="L917" s="246"/>
      <c r="M917" s="246"/>
      <c r="N917" s="246"/>
      <c r="O917" s="246"/>
      <c r="P917" s="246"/>
      <c r="Q917" s="246"/>
      <c r="R917" s="232" t="s">
        <v>225</v>
      </c>
      <c r="S917" s="232"/>
      <c r="T917" s="232"/>
      <c r="U917" s="232"/>
      <c r="V917" s="232" t="s">
        <v>225</v>
      </c>
      <c r="W917" s="232"/>
      <c r="X917" s="232" t="s">
        <v>225</v>
      </c>
      <c r="Y917" s="232"/>
      <c r="Z917" s="232" t="s">
        <v>225</v>
      </c>
      <c r="AA917" s="232"/>
      <c r="AB917" s="232" t="s">
        <v>225</v>
      </c>
      <c r="AC917" s="232"/>
      <c r="AD917" s="232" t="s">
        <v>225</v>
      </c>
      <c r="AE917" s="232"/>
      <c r="AF917" s="232" t="s">
        <v>225</v>
      </c>
      <c r="AG917" s="232"/>
      <c r="AH917" s="232" t="s">
        <v>225</v>
      </c>
      <c r="AI917" s="232"/>
      <c r="AJ917" s="232" t="s">
        <v>225</v>
      </c>
      <c r="AK917" s="232"/>
      <c r="AL917" s="232" t="s">
        <v>225</v>
      </c>
      <c r="AM917" s="232"/>
      <c r="AN917" s="232"/>
      <c r="AO917" s="232"/>
      <c r="AP917" s="232"/>
      <c r="AQ917" s="232"/>
      <c r="AR917" s="232"/>
      <c r="AS917" s="232"/>
      <c r="AT917" s="232"/>
      <c r="AU917" s="232"/>
      <c r="AV917" s="232"/>
      <c r="AW917" s="248" t="s">
        <v>1036</v>
      </c>
    </row>
    <row r="918" spans="1:49" s="9" customFormat="1" x14ac:dyDescent="0.25">
      <c r="A918" s="233" t="s">
        <v>1309</v>
      </c>
      <c r="B918" s="9">
        <v>9</v>
      </c>
      <c r="C918" s="9">
        <v>20</v>
      </c>
      <c r="D918" s="9">
        <v>11</v>
      </c>
      <c r="E918" s="9">
        <f t="shared" si="91"/>
        <v>1</v>
      </c>
      <c r="F918" s="9">
        <f t="shared" si="75"/>
        <v>10</v>
      </c>
      <c r="G918" s="263"/>
      <c r="H918" s="246"/>
      <c r="I918" s="246"/>
      <c r="J918" s="246"/>
      <c r="K918" s="246"/>
      <c r="L918" s="246"/>
      <c r="M918" s="246"/>
      <c r="N918" s="246"/>
      <c r="O918" s="246"/>
      <c r="P918" s="246"/>
      <c r="Q918" s="246"/>
      <c r="R918" s="232" t="s">
        <v>225</v>
      </c>
      <c r="S918" s="232"/>
      <c r="T918" s="232" t="s">
        <v>225</v>
      </c>
      <c r="U918" s="232"/>
      <c r="V918" s="232"/>
      <c r="W918" s="232"/>
      <c r="X918" s="232" t="s">
        <v>225</v>
      </c>
      <c r="Y918" s="232"/>
      <c r="Z918" s="232" t="s">
        <v>225</v>
      </c>
      <c r="AA918" s="232"/>
      <c r="AB918" s="232" t="s">
        <v>225</v>
      </c>
      <c r="AC918" s="232"/>
      <c r="AD918" s="232" t="s">
        <v>225</v>
      </c>
      <c r="AE918" s="232"/>
      <c r="AF918" s="232" t="s">
        <v>225</v>
      </c>
      <c r="AG918" s="232"/>
      <c r="AH918" s="232" t="s">
        <v>225</v>
      </c>
      <c r="AI918" s="232"/>
      <c r="AJ918" s="232" t="s">
        <v>225</v>
      </c>
      <c r="AK918" s="232"/>
      <c r="AL918" s="232" t="s">
        <v>225</v>
      </c>
      <c r="AM918" s="232"/>
      <c r="AN918" s="232"/>
      <c r="AO918" s="232"/>
      <c r="AP918" s="232"/>
      <c r="AQ918" s="232"/>
      <c r="AR918" s="232"/>
      <c r="AS918" s="232"/>
      <c r="AT918" s="232"/>
      <c r="AU918" s="232"/>
      <c r="AV918" s="232"/>
      <c r="AW918" s="248" t="s">
        <v>1036</v>
      </c>
    </row>
    <row r="919" spans="1:49" s="9" customFormat="1" x14ac:dyDescent="0.25">
      <c r="A919" s="233" t="s">
        <v>1310</v>
      </c>
      <c r="B919" s="9">
        <v>9</v>
      </c>
      <c r="C919" s="9">
        <v>20</v>
      </c>
      <c r="D919" s="9">
        <v>12</v>
      </c>
      <c r="E919" s="9">
        <f t="shared" si="91"/>
        <v>1</v>
      </c>
      <c r="F919" s="9">
        <f t="shared" ref="F919:F926" si="95">C919-B919-E919</f>
        <v>10</v>
      </c>
      <c r="G919" s="263"/>
      <c r="H919" s="246"/>
      <c r="I919" s="246"/>
      <c r="J919" s="246"/>
      <c r="K919" s="246"/>
      <c r="L919" s="246"/>
      <c r="M919" s="246"/>
      <c r="N919" s="246"/>
      <c r="O919" s="246"/>
      <c r="P919" s="246"/>
      <c r="Q919" s="246"/>
      <c r="R919" s="232" t="s">
        <v>225</v>
      </c>
      <c r="S919" s="232"/>
      <c r="T919" s="232" t="s">
        <v>225</v>
      </c>
      <c r="U919" s="232"/>
      <c r="V919" s="232" t="s">
        <v>225</v>
      </c>
      <c r="W919" s="232"/>
      <c r="X919" s="232"/>
      <c r="Y919" s="232"/>
      <c r="Z919" s="232" t="s">
        <v>225</v>
      </c>
      <c r="AA919" s="232"/>
      <c r="AB919" s="232" t="s">
        <v>225</v>
      </c>
      <c r="AC919" s="232"/>
      <c r="AD919" s="232" t="s">
        <v>225</v>
      </c>
      <c r="AE919" s="232"/>
      <c r="AF919" s="232" t="s">
        <v>225</v>
      </c>
      <c r="AG919" s="232"/>
      <c r="AH919" s="232" t="s">
        <v>225</v>
      </c>
      <c r="AI919" s="232"/>
      <c r="AJ919" s="232" t="s">
        <v>225</v>
      </c>
      <c r="AK919" s="232"/>
      <c r="AL919" s="232" t="s">
        <v>225</v>
      </c>
      <c r="AM919" s="232"/>
      <c r="AN919" s="232"/>
      <c r="AO919" s="232"/>
      <c r="AP919" s="232"/>
      <c r="AQ919" s="232"/>
      <c r="AR919" s="232"/>
      <c r="AS919" s="232"/>
      <c r="AT919" s="232"/>
      <c r="AU919" s="232"/>
      <c r="AV919" s="232"/>
      <c r="AW919" s="248" t="s">
        <v>1036</v>
      </c>
    </row>
    <row r="920" spans="1:49" s="9" customFormat="1" x14ac:dyDescent="0.25">
      <c r="A920" s="233" t="s">
        <v>1311</v>
      </c>
      <c r="B920" s="9">
        <v>9</v>
      </c>
      <c r="C920" s="9">
        <v>20</v>
      </c>
      <c r="D920" s="9">
        <v>13</v>
      </c>
      <c r="E920" s="9">
        <f t="shared" si="91"/>
        <v>1</v>
      </c>
      <c r="F920" s="9">
        <f t="shared" si="95"/>
        <v>10</v>
      </c>
      <c r="G920" s="263"/>
      <c r="H920" s="246"/>
      <c r="I920" s="246"/>
      <c r="J920" s="246"/>
      <c r="K920" s="246"/>
      <c r="L920" s="246"/>
      <c r="M920" s="246"/>
      <c r="N920" s="246"/>
      <c r="O920" s="246"/>
      <c r="P920" s="246"/>
      <c r="Q920" s="246"/>
      <c r="R920" s="232" t="s">
        <v>225</v>
      </c>
      <c r="S920" s="232"/>
      <c r="T920" s="232" t="s">
        <v>225</v>
      </c>
      <c r="U920" s="232"/>
      <c r="V920" s="232" t="s">
        <v>225</v>
      </c>
      <c r="W920" s="232"/>
      <c r="X920" s="232" t="s">
        <v>225</v>
      </c>
      <c r="Y920" s="232"/>
      <c r="Z920" s="232"/>
      <c r="AA920" s="232"/>
      <c r="AB920" s="232" t="s">
        <v>225</v>
      </c>
      <c r="AC920" s="232"/>
      <c r="AD920" s="232" t="s">
        <v>225</v>
      </c>
      <c r="AE920" s="232"/>
      <c r="AF920" s="232" t="s">
        <v>225</v>
      </c>
      <c r="AG920" s="232"/>
      <c r="AH920" s="232" t="s">
        <v>225</v>
      </c>
      <c r="AI920" s="232"/>
      <c r="AJ920" s="232" t="s">
        <v>225</v>
      </c>
      <c r="AK920" s="232"/>
      <c r="AL920" s="232" t="s">
        <v>225</v>
      </c>
      <c r="AM920" s="232"/>
      <c r="AN920" s="232"/>
      <c r="AO920" s="232"/>
      <c r="AP920" s="232"/>
      <c r="AQ920" s="232"/>
      <c r="AR920" s="232"/>
      <c r="AS920" s="232"/>
      <c r="AT920" s="232"/>
      <c r="AU920" s="232"/>
      <c r="AV920" s="232"/>
      <c r="AW920" s="248" t="s">
        <v>1036</v>
      </c>
    </row>
    <row r="921" spans="1:49" s="9" customFormat="1" x14ac:dyDescent="0.25">
      <c r="A921" s="233" t="s">
        <v>1312</v>
      </c>
      <c r="B921" s="9">
        <v>9</v>
      </c>
      <c r="C921" s="9">
        <v>20</v>
      </c>
      <c r="D921" s="9">
        <v>14</v>
      </c>
      <c r="E921" s="9">
        <f t="shared" si="91"/>
        <v>1</v>
      </c>
      <c r="F921" s="9">
        <f t="shared" si="95"/>
        <v>10</v>
      </c>
      <c r="G921" s="263"/>
      <c r="H921" s="246"/>
      <c r="I921" s="246"/>
      <c r="J921" s="246"/>
      <c r="K921" s="246"/>
      <c r="L921" s="246"/>
      <c r="M921" s="246"/>
      <c r="N921" s="246"/>
      <c r="O921" s="246"/>
      <c r="P921" s="246"/>
      <c r="Q921" s="246"/>
      <c r="R921" s="232" t="s">
        <v>225</v>
      </c>
      <c r="S921" s="232"/>
      <c r="T921" s="232" t="s">
        <v>225</v>
      </c>
      <c r="U921" s="232"/>
      <c r="V921" s="232" t="s">
        <v>225</v>
      </c>
      <c r="W921" s="232"/>
      <c r="X921" s="232" t="s">
        <v>225</v>
      </c>
      <c r="Y921" s="232"/>
      <c r="Z921" s="232" t="s">
        <v>225</v>
      </c>
      <c r="AA921" s="232"/>
      <c r="AB921" s="232"/>
      <c r="AC921" s="232"/>
      <c r="AD921" s="232" t="s">
        <v>225</v>
      </c>
      <c r="AE921" s="232"/>
      <c r="AF921" s="232" t="s">
        <v>225</v>
      </c>
      <c r="AG921" s="232"/>
      <c r="AH921" s="232" t="s">
        <v>225</v>
      </c>
      <c r="AI921" s="232"/>
      <c r="AJ921" s="232" t="s">
        <v>225</v>
      </c>
      <c r="AK921" s="232"/>
      <c r="AL921" s="232" t="s">
        <v>225</v>
      </c>
      <c r="AM921" s="232"/>
      <c r="AN921" s="232"/>
      <c r="AO921" s="232"/>
      <c r="AP921" s="232"/>
      <c r="AQ921" s="232"/>
      <c r="AR921" s="232"/>
      <c r="AS921" s="232"/>
      <c r="AT921" s="232"/>
      <c r="AU921" s="232"/>
      <c r="AV921" s="232"/>
      <c r="AW921" s="248" t="s">
        <v>1036</v>
      </c>
    </row>
    <row r="922" spans="1:49" s="9" customFormat="1" x14ac:dyDescent="0.25">
      <c r="A922" s="233" t="s">
        <v>1313</v>
      </c>
      <c r="B922" s="9">
        <v>9</v>
      </c>
      <c r="C922" s="9">
        <v>20</v>
      </c>
      <c r="D922" s="9">
        <v>15</v>
      </c>
      <c r="E922" s="9">
        <f t="shared" si="91"/>
        <v>1</v>
      </c>
      <c r="F922" s="9">
        <f t="shared" si="95"/>
        <v>10</v>
      </c>
      <c r="G922" s="263"/>
      <c r="H922" s="246"/>
      <c r="I922" s="246"/>
      <c r="J922" s="246"/>
      <c r="K922" s="246"/>
      <c r="L922" s="246"/>
      <c r="M922" s="246"/>
      <c r="N922" s="246"/>
      <c r="O922" s="246"/>
      <c r="P922" s="246"/>
      <c r="Q922" s="246"/>
      <c r="R922" s="232" t="s">
        <v>225</v>
      </c>
      <c r="S922" s="232"/>
      <c r="T922" s="232" t="s">
        <v>225</v>
      </c>
      <c r="U922" s="232"/>
      <c r="V922" s="232" t="s">
        <v>225</v>
      </c>
      <c r="W922" s="232"/>
      <c r="X922" s="232" t="s">
        <v>225</v>
      </c>
      <c r="Y922" s="232"/>
      <c r="Z922" s="232" t="s">
        <v>225</v>
      </c>
      <c r="AA922" s="232"/>
      <c r="AB922" s="232" t="s">
        <v>225</v>
      </c>
      <c r="AC922" s="232"/>
      <c r="AD922" s="232"/>
      <c r="AE922" s="232"/>
      <c r="AF922" s="232" t="s">
        <v>225</v>
      </c>
      <c r="AG922" s="232"/>
      <c r="AH922" s="232" t="s">
        <v>225</v>
      </c>
      <c r="AI922" s="232"/>
      <c r="AJ922" s="232" t="s">
        <v>225</v>
      </c>
      <c r="AK922" s="232"/>
      <c r="AL922" s="232" t="s">
        <v>225</v>
      </c>
      <c r="AM922" s="232"/>
      <c r="AN922" s="232"/>
      <c r="AO922" s="232"/>
      <c r="AP922" s="232"/>
      <c r="AQ922" s="232"/>
      <c r="AR922" s="232"/>
      <c r="AS922" s="232"/>
      <c r="AT922" s="232"/>
      <c r="AU922" s="232"/>
      <c r="AV922" s="232"/>
      <c r="AW922" s="248" t="s">
        <v>1036</v>
      </c>
    </row>
    <row r="923" spans="1:49" s="9" customFormat="1" x14ac:dyDescent="0.25">
      <c r="A923" s="233" t="s">
        <v>1314</v>
      </c>
      <c r="B923" s="9">
        <v>9</v>
      </c>
      <c r="C923" s="9">
        <v>20</v>
      </c>
      <c r="D923" s="9">
        <v>16</v>
      </c>
      <c r="E923" s="9">
        <f t="shared" si="91"/>
        <v>1</v>
      </c>
      <c r="F923" s="9">
        <f t="shared" si="95"/>
        <v>10</v>
      </c>
      <c r="G923" s="263"/>
      <c r="H923" s="246"/>
      <c r="I923" s="246"/>
      <c r="J923" s="246"/>
      <c r="K923" s="246"/>
      <c r="L923" s="246"/>
      <c r="M923" s="246"/>
      <c r="N923" s="246"/>
      <c r="O923" s="246"/>
      <c r="P923" s="246"/>
      <c r="Q923" s="246"/>
      <c r="R923" s="232" t="s">
        <v>225</v>
      </c>
      <c r="S923" s="232"/>
      <c r="T923" s="232" t="s">
        <v>225</v>
      </c>
      <c r="U923" s="232"/>
      <c r="V923" s="232" t="s">
        <v>225</v>
      </c>
      <c r="W923" s="232"/>
      <c r="X923" s="232" t="s">
        <v>225</v>
      </c>
      <c r="Y923" s="232"/>
      <c r="Z923" s="232" t="s">
        <v>225</v>
      </c>
      <c r="AA923" s="232"/>
      <c r="AB923" s="232" t="s">
        <v>225</v>
      </c>
      <c r="AC923" s="232"/>
      <c r="AD923" s="232" t="s">
        <v>225</v>
      </c>
      <c r="AE923" s="232"/>
      <c r="AF923" s="232"/>
      <c r="AG923" s="232"/>
      <c r="AH923" s="232" t="s">
        <v>225</v>
      </c>
      <c r="AI923" s="232"/>
      <c r="AJ923" s="232" t="s">
        <v>225</v>
      </c>
      <c r="AK923" s="232"/>
      <c r="AL923" s="232" t="s">
        <v>225</v>
      </c>
      <c r="AM923" s="232"/>
      <c r="AN923" s="232"/>
      <c r="AO923" s="232"/>
      <c r="AP923" s="232"/>
      <c r="AQ923" s="232"/>
      <c r="AR923" s="232"/>
      <c r="AS923" s="232"/>
      <c r="AT923" s="232"/>
      <c r="AU923" s="232"/>
      <c r="AV923" s="232"/>
      <c r="AW923" s="248" t="s">
        <v>1036</v>
      </c>
    </row>
    <row r="924" spans="1:49" s="9" customFormat="1" x14ac:dyDescent="0.25">
      <c r="A924" s="233" t="s">
        <v>1315</v>
      </c>
      <c r="B924" s="9">
        <v>9</v>
      </c>
      <c r="C924" s="9">
        <v>20</v>
      </c>
      <c r="D924" s="9">
        <v>17</v>
      </c>
      <c r="E924" s="9">
        <f t="shared" si="91"/>
        <v>1</v>
      </c>
      <c r="F924" s="9">
        <f t="shared" si="95"/>
        <v>10</v>
      </c>
      <c r="G924" s="263"/>
      <c r="H924" s="246"/>
      <c r="I924" s="246"/>
      <c r="J924" s="246"/>
      <c r="K924" s="246"/>
      <c r="L924" s="246"/>
      <c r="M924" s="246"/>
      <c r="N924" s="246"/>
      <c r="O924" s="246"/>
      <c r="P924" s="246"/>
      <c r="Q924" s="246"/>
      <c r="R924" s="232" t="s">
        <v>225</v>
      </c>
      <c r="S924" s="232"/>
      <c r="T924" s="232" t="s">
        <v>225</v>
      </c>
      <c r="U924" s="232"/>
      <c r="V924" s="232" t="s">
        <v>225</v>
      </c>
      <c r="W924" s="232"/>
      <c r="X924" s="232" t="s">
        <v>225</v>
      </c>
      <c r="Y924" s="232"/>
      <c r="Z924" s="232" t="s">
        <v>225</v>
      </c>
      <c r="AA924" s="232"/>
      <c r="AB924" s="232" t="s">
        <v>225</v>
      </c>
      <c r="AC924" s="232"/>
      <c r="AD924" s="232" t="s">
        <v>225</v>
      </c>
      <c r="AE924" s="232"/>
      <c r="AF924" s="232" t="s">
        <v>225</v>
      </c>
      <c r="AG924" s="232"/>
      <c r="AH924" s="232"/>
      <c r="AI924" s="232"/>
      <c r="AJ924" s="232" t="s">
        <v>225</v>
      </c>
      <c r="AK924" s="232"/>
      <c r="AL924" s="232" t="s">
        <v>225</v>
      </c>
      <c r="AM924" s="232"/>
      <c r="AN924" s="232"/>
      <c r="AO924" s="232"/>
      <c r="AP924" s="232"/>
      <c r="AQ924" s="232"/>
      <c r="AR924" s="232"/>
      <c r="AS924" s="232"/>
      <c r="AT924" s="232"/>
      <c r="AU924" s="232"/>
      <c r="AV924" s="232"/>
      <c r="AW924" s="248" t="s">
        <v>1036</v>
      </c>
    </row>
    <row r="925" spans="1:49" s="9" customFormat="1" x14ac:dyDescent="0.25">
      <c r="A925" s="233" t="s">
        <v>1316</v>
      </c>
      <c r="B925" s="9">
        <v>9</v>
      </c>
      <c r="C925" s="9">
        <v>20</v>
      </c>
      <c r="D925" s="9">
        <v>18</v>
      </c>
      <c r="E925" s="9">
        <f t="shared" si="91"/>
        <v>1</v>
      </c>
      <c r="F925" s="9">
        <f t="shared" si="95"/>
        <v>10</v>
      </c>
      <c r="G925" s="263"/>
      <c r="H925" s="246"/>
      <c r="I925" s="246"/>
      <c r="J925" s="246"/>
      <c r="K925" s="246"/>
      <c r="L925" s="246"/>
      <c r="M925" s="246"/>
      <c r="N925" s="246"/>
      <c r="O925" s="246"/>
      <c r="P925" s="246"/>
      <c r="Q925" s="246"/>
      <c r="R925" s="232" t="s">
        <v>225</v>
      </c>
      <c r="S925" s="232"/>
      <c r="T925" s="232" t="s">
        <v>225</v>
      </c>
      <c r="U925" s="232"/>
      <c r="V925" s="232" t="s">
        <v>225</v>
      </c>
      <c r="W925" s="232"/>
      <c r="X925" s="232" t="s">
        <v>225</v>
      </c>
      <c r="Y925" s="232"/>
      <c r="Z925" s="232" t="s">
        <v>225</v>
      </c>
      <c r="AA925" s="232"/>
      <c r="AB925" s="232" t="s">
        <v>225</v>
      </c>
      <c r="AC925" s="232"/>
      <c r="AD925" s="232" t="s">
        <v>225</v>
      </c>
      <c r="AE925" s="232"/>
      <c r="AF925" s="232" t="s">
        <v>225</v>
      </c>
      <c r="AG925" s="232"/>
      <c r="AH925" s="232" t="s">
        <v>225</v>
      </c>
      <c r="AI925" s="232"/>
      <c r="AJ925" s="232"/>
      <c r="AK925" s="232"/>
      <c r="AL925" s="232" t="s">
        <v>225</v>
      </c>
      <c r="AM925" s="232"/>
      <c r="AN925" s="232"/>
      <c r="AO925" s="232"/>
      <c r="AP925" s="232"/>
      <c r="AQ925" s="232"/>
      <c r="AR925" s="232"/>
      <c r="AS925" s="232"/>
      <c r="AT925" s="232"/>
      <c r="AU925" s="232"/>
      <c r="AV925" s="232"/>
      <c r="AW925" s="248" t="s">
        <v>1036</v>
      </c>
    </row>
    <row r="926" spans="1:49" s="9" customFormat="1" x14ac:dyDescent="0.25">
      <c r="A926" s="233" t="s">
        <v>1317</v>
      </c>
      <c r="B926" s="9">
        <v>9</v>
      </c>
      <c r="C926" s="9">
        <v>20</v>
      </c>
      <c r="D926" s="9">
        <v>19</v>
      </c>
      <c r="E926" s="9">
        <f t="shared" si="91"/>
        <v>1</v>
      </c>
      <c r="F926" s="9">
        <f t="shared" si="95"/>
        <v>10</v>
      </c>
      <c r="G926" s="263"/>
      <c r="H926" s="246"/>
      <c r="I926" s="246"/>
      <c r="J926" s="246"/>
      <c r="K926" s="246"/>
      <c r="L926" s="246"/>
      <c r="M926" s="246"/>
      <c r="N926" s="246"/>
      <c r="O926" s="246"/>
      <c r="P926" s="246"/>
      <c r="Q926" s="246"/>
      <c r="R926" s="232" t="s">
        <v>225</v>
      </c>
      <c r="S926" s="232"/>
      <c r="T926" s="232" t="s">
        <v>225</v>
      </c>
      <c r="U926" s="232"/>
      <c r="V926" s="232" t="s">
        <v>225</v>
      </c>
      <c r="W926" s="232"/>
      <c r="X926" s="232" t="s">
        <v>225</v>
      </c>
      <c r="Y926" s="232"/>
      <c r="Z926" s="232" t="s">
        <v>225</v>
      </c>
      <c r="AA926" s="232"/>
      <c r="AB926" s="232" t="s">
        <v>225</v>
      </c>
      <c r="AC926" s="232"/>
      <c r="AD926" s="232" t="s">
        <v>225</v>
      </c>
      <c r="AE926" s="232"/>
      <c r="AF926" s="232" t="s">
        <v>225</v>
      </c>
      <c r="AG926" s="232"/>
      <c r="AH926" s="232" t="s">
        <v>225</v>
      </c>
      <c r="AI926" s="232"/>
      <c r="AJ926" s="232" t="s">
        <v>225</v>
      </c>
      <c r="AK926" s="232"/>
      <c r="AL926" s="232"/>
      <c r="AM926" s="232"/>
      <c r="AN926" s="232"/>
      <c r="AO926" s="232"/>
      <c r="AP926" s="232"/>
      <c r="AQ926" s="232"/>
      <c r="AR926" s="232"/>
      <c r="AS926" s="232"/>
      <c r="AT926" s="232"/>
      <c r="AU926" s="232"/>
      <c r="AV926" s="232"/>
      <c r="AW926" s="248" t="s">
        <v>1036</v>
      </c>
    </row>
    <row r="927" spans="1:49" x14ac:dyDescent="0.25">
      <c r="A927" s="233" t="s">
        <v>428</v>
      </c>
      <c r="B927" s="9">
        <v>9</v>
      </c>
      <c r="C927" s="9">
        <v>21</v>
      </c>
      <c r="E927" s="9">
        <f t="shared" si="91"/>
        <v>1</v>
      </c>
      <c r="F927" s="9">
        <f t="shared" si="75"/>
        <v>11</v>
      </c>
      <c r="H927" s="246"/>
      <c r="I927" s="246"/>
      <c r="J927" s="246"/>
      <c r="K927" s="246"/>
      <c r="L927" s="246"/>
      <c r="M927" s="246"/>
      <c r="N927" s="246"/>
      <c r="O927" s="246"/>
      <c r="P927" s="246"/>
      <c r="Q927" s="246"/>
      <c r="R927" s="232" t="s">
        <v>225</v>
      </c>
      <c r="T927" s="232" t="s">
        <v>225</v>
      </c>
      <c r="V927" s="232" t="s">
        <v>225</v>
      </c>
      <c r="X927" s="232" t="s">
        <v>225</v>
      </c>
      <c r="Z927" s="232" t="s">
        <v>225</v>
      </c>
      <c r="AB927" s="232" t="s">
        <v>225</v>
      </c>
      <c r="AD927" s="232" t="s">
        <v>225</v>
      </c>
      <c r="AF927" s="232" t="s">
        <v>225</v>
      </c>
      <c r="AH927" s="232" t="s">
        <v>225</v>
      </c>
      <c r="AJ927" s="232" t="s">
        <v>225</v>
      </c>
      <c r="AL927" s="232" t="s">
        <v>225</v>
      </c>
      <c r="AN927" s="232" t="s">
        <v>225</v>
      </c>
      <c r="AW927" s="248" t="s">
        <v>1036</v>
      </c>
    </row>
    <row r="928" spans="1:49" s="9" customFormat="1" x14ac:dyDescent="0.25">
      <c r="A928" s="233" t="s">
        <v>1318</v>
      </c>
      <c r="B928" s="9">
        <v>9</v>
      </c>
      <c r="C928" s="9">
        <v>21</v>
      </c>
      <c r="D928" s="9">
        <v>10</v>
      </c>
      <c r="E928" s="9">
        <f t="shared" si="91"/>
        <v>1</v>
      </c>
      <c r="F928" s="9">
        <f t="shared" si="75"/>
        <v>11</v>
      </c>
      <c r="G928" s="263"/>
      <c r="H928" s="246"/>
      <c r="I928" s="246"/>
      <c r="J928" s="246"/>
      <c r="K928" s="246"/>
      <c r="L928" s="246"/>
      <c r="M928" s="246"/>
      <c r="N928" s="246"/>
      <c r="O928" s="246"/>
      <c r="P928" s="246"/>
      <c r="Q928" s="246"/>
      <c r="R928" s="232" t="s">
        <v>225</v>
      </c>
      <c r="S928" s="232"/>
      <c r="T928" s="232"/>
      <c r="U928" s="232"/>
      <c r="V928" s="232" t="s">
        <v>225</v>
      </c>
      <c r="W928" s="232"/>
      <c r="X928" s="232" t="s">
        <v>225</v>
      </c>
      <c r="Y928" s="232"/>
      <c r="Z928" s="232" t="s">
        <v>225</v>
      </c>
      <c r="AA928" s="232"/>
      <c r="AB928" s="232" t="s">
        <v>225</v>
      </c>
      <c r="AC928" s="232"/>
      <c r="AD928" s="232" t="s">
        <v>225</v>
      </c>
      <c r="AE928" s="232"/>
      <c r="AF928" s="232" t="s">
        <v>225</v>
      </c>
      <c r="AG928" s="232"/>
      <c r="AH928" s="232" t="s">
        <v>225</v>
      </c>
      <c r="AI928" s="232"/>
      <c r="AJ928" s="232" t="s">
        <v>225</v>
      </c>
      <c r="AK928" s="232"/>
      <c r="AL928" s="232" t="s">
        <v>225</v>
      </c>
      <c r="AM928" s="232"/>
      <c r="AN928" s="232" t="s">
        <v>225</v>
      </c>
      <c r="AO928" s="232"/>
      <c r="AP928" s="232"/>
      <c r="AQ928" s="232"/>
      <c r="AR928" s="232"/>
      <c r="AS928" s="232"/>
      <c r="AT928" s="232"/>
      <c r="AU928" s="232"/>
      <c r="AV928" s="232"/>
      <c r="AW928" s="248" t="s">
        <v>1036</v>
      </c>
    </row>
    <row r="929" spans="1:49" s="9" customFormat="1" x14ac:dyDescent="0.25">
      <c r="A929" s="233" t="s">
        <v>1319</v>
      </c>
      <c r="B929" s="9">
        <v>9</v>
      </c>
      <c r="C929" s="9">
        <v>21</v>
      </c>
      <c r="D929" s="9">
        <v>11</v>
      </c>
      <c r="E929" s="9">
        <f t="shared" si="91"/>
        <v>1</v>
      </c>
      <c r="F929" s="9">
        <f t="shared" si="75"/>
        <v>11</v>
      </c>
      <c r="G929" s="263"/>
      <c r="H929" s="246"/>
      <c r="I929" s="246"/>
      <c r="J929" s="246"/>
      <c r="K929" s="246"/>
      <c r="L929" s="246"/>
      <c r="M929" s="246"/>
      <c r="N929" s="246"/>
      <c r="O929" s="246"/>
      <c r="P929" s="246"/>
      <c r="Q929" s="246"/>
      <c r="R929" s="232" t="s">
        <v>225</v>
      </c>
      <c r="S929" s="232"/>
      <c r="T929" s="232" t="s">
        <v>225</v>
      </c>
      <c r="U929" s="232"/>
      <c r="V929" s="232"/>
      <c r="W929" s="232"/>
      <c r="X929" s="232" t="s">
        <v>225</v>
      </c>
      <c r="Y929" s="232"/>
      <c r="Z929" s="232" t="s">
        <v>225</v>
      </c>
      <c r="AA929" s="232"/>
      <c r="AB929" s="232" t="s">
        <v>225</v>
      </c>
      <c r="AC929" s="232"/>
      <c r="AD929" s="232" t="s">
        <v>225</v>
      </c>
      <c r="AE929" s="232"/>
      <c r="AF929" s="232" t="s">
        <v>225</v>
      </c>
      <c r="AG929" s="232"/>
      <c r="AH929" s="232" t="s">
        <v>225</v>
      </c>
      <c r="AI929" s="232"/>
      <c r="AJ929" s="232" t="s">
        <v>225</v>
      </c>
      <c r="AK929" s="232"/>
      <c r="AL929" s="232" t="s">
        <v>225</v>
      </c>
      <c r="AM929" s="232"/>
      <c r="AN929" s="232" t="s">
        <v>225</v>
      </c>
      <c r="AO929" s="232"/>
      <c r="AP929" s="232"/>
      <c r="AQ929" s="232"/>
      <c r="AR929" s="232"/>
      <c r="AS929" s="232"/>
      <c r="AT929" s="232"/>
      <c r="AU929" s="232"/>
      <c r="AV929" s="232"/>
      <c r="AW929" s="248" t="s">
        <v>1036</v>
      </c>
    </row>
    <row r="930" spans="1:49" s="9" customFormat="1" x14ac:dyDescent="0.25">
      <c r="A930" s="233" t="s">
        <v>1320</v>
      </c>
      <c r="B930" s="9">
        <v>9</v>
      </c>
      <c r="C930" s="9">
        <v>21</v>
      </c>
      <c r="D930" s="9">
        <v>12</v>
      </c>
      <c r="E930" s="9">
        <f t="shared" si="91"/>
        <v>1</v>
      </c>
      <c r="F930" s="9">
        <f t="shared" ref="F930:F938" si="96">C930-B930-E930</f>
        <v>11</v>
      </c>
      <c r="G930" s="263"/>
      <c r="H930" s="246"/>
      <c r="I930" s="246"/>
      <c r="J930" s="246"/>
      <c r="K930" s="246"/>
      <c r="L930" s="246"/>
      <c r="M930" s="246"/>
      <c r="N930" s="246"/>
      <c r="O930" s="246"/>
      <c r="P930" s="246"/>
      <c r="Q930" s="246"/>
      <c r="R930" s="232" t="s">
        <v>225</v>
      </c>
      <c r="S930" s="232"/>
      <c r="T930" s="232" t="s">
        <v>225</v>
      </c>
      <c r="U930" s="232"/>
      <c r="V930" s="232" t="s">
        <v>225</v>
      </c>
      <c r="W930" s="232"/>
      <c r="X930" s="232"/>
      <c r="Y930" s="232"/>
      <c r="Z930" s="232" t="s">
        <v>225</v>
      </c>
      <c r="AA930" s="232"/>
      <c r="AB930" s="232" t="s">
        <v>225</v>
      </c>
      <c r="AC930" s="232"/>
      <c r="AD930" s="232" t="s">
        <v>225</v>
      </c>
      <c r="AE930" s="232"/>
      <c r="AF930" s="232" t="s">
        <v>225</v>
      </c>
      <c r="AG930" s="232"/>
      <c r="AH930" s="232" t="s">
        <v>225</v>
      </c>
      <c r="AI930" s="232"/>
      <c r="AJ930" s="232" t="s">
        <v>225</v>
      </c>
      <c r="AK930" s="232"/>
      <c r="AL930" s="232" t="s">
        <v>225</v>
      </c>
      <c r="AM930" s="232"/>
      <c r="AN930" s="232" t="s">
        <v>225</v>
      </c>
      <c r="AO930" s="232"/>
      <c r="AP930" s="232"/>
      <c r="AQ930" s="232"/>
      <c r="AR930" s="232"/>
      <c r="AS930" s="232"/>
      <c r="AT930" s="232"/>
      <c r="AU930" s="232"/>
      <c r="AV930" s="232"/>
      <c r="AW930" s="248" t="s">
        <v>1036</v>
      </c>
    </row>
    <row r="931" spans="1:49" s="9" customFormat="1" x14ac:dyDescent="0.25">
      <c r="A931" s="233" t="s">
        <v>1321</v>
      </c>
      <c r="B931" s="9">
        <v>9</v>
      </c>
      <c r="C931" s="9">
        <v>21</v>
      </c>
      <c r="D931" s="9">
        <v>13</v>
      </c>
      <c r="E931" s="9">
        <f t="shared" si="91"/>
        <v>1</v>
      </c>
      <c r="F931" s="9">
        <f t="shared" si="96"/>
        <v>11</v>
      </c>
      <c r="G931" s="263"/>
      <c r="H931" s="246"/>
      <c r="I931" s="246"/>
      <c r="J931" s="246"/>
      <c r="K931" s="246"/>
      <c r="L931" s="246"/>
      <c r="M931" s="246"/>
      <c r="N931" s="246"/>
      <c r="O931" s="246"/>
      <c r="P931" s="246"/>
      <c r="Q931" s="246"/>
      <c r="R931" s="232" t="s">
        <v>225</v>
      </c>
      <c r="S931" s="232"/>
      <c r="T931" s="232" t="s">
        <v>225</v>
      </c>
      <c r="U931" s="232"/>
      <c r="V931" s="232" t="s">
        <v>225</v>
      </c>
      <c r="W931" s="232"/>
      <c r="X931" s="232" t="s">
        <v>225</v>
      </c>
      <c r="Y931" s="232"/>
      <c r="Z931" s="232"/>
      <c r="AA931" s="232"/>
      <c r="AB931" s="232" t="s">
        <v>225</v>
      </c>
      <c r="AC931" s="232"/>
      <c r="AD931" s="232" t="s">
        <v>225</v>
      </c>
      <c r="AE931" s="232"/>
      <c r="AF931" s="232" t="s">
        <v>225</v>
      </c>
      <c r="AG931" s="232"/>
      <c r="AH931" s="232" t="s">
        <v>225</v>
      </c>
      <c r="AI931" s="232"/>
      <c r="AJ931" s="232" t="s">
        <v>225</v>
      </c>
      <c r="AK931" s="232"/>
      <c r="AL931" s="232" t="s">
        <v>225</v>
      </c>
      <c r="AM931" s="232"/>
      <c r="AN931" s="232" t="s">
        <v>225</v>
      </c>
      <c r="AO931" s="232"/>
      <c r="AP931" s="232"/>
      <c r="AQ931" s="232"/>
      <c r="AR931" s="232"/>
      <c r="AS931" s="232"/>
      <c r="AT931" s="232"/>
      <c r="AU931" s="232"/>
      <c r="AV931" s="232"/>
      <c r="AW931" s="248" t="s">
        <v>1036</v>
      </c>
    </row>
    <row r="932" spans="1:49" s="9" customFormat="1" x14ac:dyDescent="0.25">
      <c r="A932" s="233" t="s">
        <v>1322</v>
      </c>
      <c r="B932" s="9">
        <v>9</v>
      </c>
      <c r="C932" s="9">
        <v>21</v>
      </c>
      <c r="D932" s="9">
        <v>14</v>
      </c>
      <c r="E932" s="9">
        <f t="shared" si="91"/>
        <v>1</v>
      </c>
      <c r="F932" s="9">
        <f t="shared" si="96"/>
        <v>11</v>
      </c>
      <c r="G932" s="263"/>
      <c r="H932" s="246"/>
      <c r="I932" s="246"/>
      <c r="J932" s="246"/>
      <c r="K932" s="246"/>
      <c r="L932" s="246"/>
      <c r="M932" s="246"/>
      <c r="N932" s="246"/>
      <c r="O932" s="246"/>
      <c r="P932" s="246"/>
      <c r="Q932" s="246"/>
      <c r="R932" s="232" t="s">
        <v>225</v>
      </c>
      <c r="S932" s="232"/>
      <c r="T932" s="232" t="s">
        <v>225</v>
      </c>
      <c r="U932" s="232"/>
      <c r="V932" s="232" t="s">
        <v>225</v>
      </c>
      <c r="W932" s="232"/>
      <c r="X932" s="232" t="s">
        <v>225</v>
      </c>
      <c r="Y932" s="232"/>
      <c r="Z932" s="232" t="s">
        <v>225</v>
      </c>
      <c r="AA932" s="232"/>
      <c r="AB932" s="232"/>
      <c r="AC932" s="232"/>
      <c r="AD932" s="232" t="s">
        <v>225</v>
      </c>
      <c r="AE932" s="232"/>
      <c r="AF932" s="232" t="s">
        <v>225</v>
      </c>
      <c r="AG932" s="232"/>
      <c r="AH932" s="232" t="s">
        <v>225</v>
      </c>
      <c r="AI932" s="232"/>
      <c r="AJ932" s="232" t="s">
        <v>225</v>
      </c>
      <c r="AK932" s="232"/>
      <c r="AL932" s="232" t="s">
        <v>225</v>
      </c>
      <c r="AM932" s="232"/>
      <c r="AN932" s="232" t="s">
        <v>225</v>
      </c>
      <c r="AO932" s="232"/>
      <c r="AP932" s="232"/>
      <c r="AQ932" s="232"/>
      <c r="AR932" s="232"/>
      <c r="AS932" s="232"/>
      <c r="AT932" s="232"/>
      <c r="AU932" s="232"/>
      <c r="AV932" s="232"/>
      <c r="AW932" s="248" t="s">
        <v>1036</v>
      </c>
    </row>
    <row r="933" spans="1:49" s="9" customFormat="1" x14ac:dyDescent="0.25">
      <c r="A933" s="233" t="s">
        <v>1323</v>
      </c>
      <c r="B933" s="9">
        <v>9</v>
      </c>
      <c r="C933" s="9">
        <v>21</v>
      </c>
      <c r="D933" s="9">
        <v>15</v>
      </c>
      <c r="E933" s="9">
        <f t="shared" si="91"/>
        <v>1</v>
      </c>
      <c r="F933" s="9">
        <f t="shared" si="96"/>
        <v>11</v>
      </c>
      <c r="G933" s="263"/>
      <c r="H933" s="246"/>
      <c r="I933" s="246"/>
      <c r="J933" s="246"/>
      <c r="K933" s="246"/>
      <c r="L933" s="246"/>
      <c r="M933" s="246"/>
      <c r="N933" s="246"/>
      <c r="O933" s="246"/>
      <c r="P933" s="246"/>
      <c r="Q933" s="246"/>
      <c r="R933" s="232" t="s">
        <v>225</v>
      </c>
      <c r="S933" s="232"/>
      <c r="T933" s="232" t="s">
        <v>225</v>
      </c>
      <c r="U933" s="232"/>
      <c r="V933" s="232" t="s">
        <v>225</v>
      </c>
      <c r="W933" s="232"/>
      <c r="X933" s="232" t="s">
        <v>225</v>
      </c>
      <c r="Y933" s="232"/>
      <c r="Z933" s="232" t="s">
        <v>225</v>
      </c>
      <c r="AA933" s="232"/>
      <c r="AB933" s="232" t="s">
        <v>225</v>
      </c>
      <c r="AC933" s="232"/>
      <c r="AD933" s="232"/>
      <c r="AE933" s="232"/>
      <c r="AF933" s="232" t="s">
        <v>225</v>
      </c>
      <c r="AG933" s="232"/>
      <c r="AH933" s="232" t="s">
        <v>225</v>
      </c>
      <c r="AI933" s="232"/>
      <c r="AJ933" s="232" t="s">
        <v>225</v>
      </c>
      <c r="AK933" s="232"/>
      <c r="AL933" s="232" t="s">
        <v>225</v>
      </c>
      <c r="AM933" s="232"/>
      <c r="AN933" s="232" t="s">
        <v>225</v>
      </c>
      <c r="AO933" s="232"/>
      <c r="AP933" s="232"/>
      <c r="AQ933" s="232"/>
      <c r="AR933" s="232"/>
      <c r="AS933" s="232"/>
      <c r="AT933" s="232"/>
      <c r="AU933" s="232"/>
      <c r="AV933" s="232"/>
      <c r="AW933" s="248" t="s">
        <v>1036</v>
      </c>
    </row>
    <row r="934" spans="1:49" s="9" customFormat="1" x14ac:dyDescent="0.25">
      <c r="A934" s="233" t="s">
        <v>1324</v>
      </c>
      <c r="B934" s="9">
        <v>9</v>
      </c>
      <c r="C934" s="9">
        <v>21</v>
      </c>
      <c r="D934" s="9">
        <v>16</v>
      </c>
      <c r="E934" s="9">
        <f t="shared" si="91"/>
        <v>1</v>
      </c>
      <c r="F934" s="9">
        <f t="shared" si="96"/>
        <v>11</v>
      </c>
      <c r="G934" s="263"/>
      <c r="H934" s="246"/>
      <c r="I934" s="246"/>
      <c r="J934" s="246"/>
      <c r="K934" s="246"/>
      <c r="L934" s="246"/>
      <c r="M934" s="246"/>
      <c r="N934" s="246"/>
      <c r="O934" s="246"/>
      <c r="P934" s="246"/>
      <c r="Q934" s="246"/>
      <c r="R934" s="232" t="s">
        <v>225</v>
      </c>
      <c r="S934" s="232"/>
      <c r="T934" s="232" t="s">
        <v>225</v>
      </c>
      <c r="U934" s="232"/>
      <c r="V934" s="232" t="s">
        <v>225</v>
      </c>
      <c r="W934" s="232"/>
      <c r="X934" s="232" t="s">
        <v>225</v>
      </c>
      <c r="Y934" s="232"/>
      <c r="Z934" s="232" t="s">
        <v>225</v>
      </c>
      <c r="AA934" s="232"/>
      <c r="AB934" s="232" t="s">
        <v>225</v>
      </c>
      <c r="AC934" s="232"/>
      <c r="AD934" s="232" t="s">
        <v>225</v>
      </c>
      <c r="AE934" s="232"/>
      <c r="AF934" s="232"/>
      <c r="AG934" s="232"/>
      <c r="AH934" s="232" t="s">
        <v>225</v>
      </c>
      <c r="AI934" s="232"/>
      <c r="AJ934" s="232" t="s">
        <v>225</v>
      </c>
      <c r="AK934" s="232"/>
      <c r="AL934" s="232" t="s">
        <v>225</v>
      </c>
      <c r="AM934" s="232"/>
      <c r="AN934" s="232" t="s">
        <v>225</v>
      </c>
      <c r="AO934" s="232"/>
      <c r="AP934" s="232"/>
      <c r="AQ934" s="232"/>
      <c r="AR934" s="232"/>
      <c r="AS934" s="232"/>
      <c r="AT934" s="232"/>
      <c r="AU934" s="232"/>
      <c r="AV934" s="232"/>
      <c r="AW934" s="248" t="s">
        <v>1036</v>
      </c>
    </row>
    <row r="935" spans="1:49" s="9" customFormat="1" x14ac:dyDescent="0.25">
      <c r="A935" s="233" t="s">
        <v>1325</v>
      </c>
      <c r="B935" s="9">
        <v>9</v>
      </c>
      <c r="C935" s="9">
        <v>21</v>
      </c>
      <c r="D935" s="9">
        <v>17</v>
      </c>
      <c r="E935" s="9">
        <f t="shared" si="91"/>
        <v>1</v>
      </c>
      <c r="F935" s="9">
        <f t="shared" si="96"/>
        <v>11</v>
      </c>
      <c r="G935" s="263"/>
      <c r="H935" s="246"/>
      <c r="I935" s="246"/>
      <c r="J935" s="246"/>
      <c r="K935" s="246"/>
      <c r="L935" s="246"/>
      <c r="M935" s="246"/>
      <c r="N935" s="246"/>
      <c r="O935" s="246"/>
      <c r="P935" s="246"/>
      <c r="Q935" s="246"/>
      <c r="R935" s="232" t="s">
        <v>225</v>
      </c>
      <c r="S935" s="232"/>
      <c r="T935" s="232" t="s">
        <v>225</v>
      </c>
      <c r="U935" s="232"/>
      <c r="V935" s="232" t="s">
        <v>225</v>
      </c>
      <c r="W935" s="232"/>
      <c r="X935" s="232" t="s">
        <v>225</v>
      </c>
      <c r="Y935" s="232"/>
      <c r="Z935" s="232" t="s">
        <v>225</v>
      </c>
      <c r="AA935" s="232"/>
      <c r="AB935" s="232" t="s">
        <v>225</v>
      </c>
      <c r="AC935" s="232"/>
      <c r="AD935" s="232" t="s">
        <v>225</v>
      </c>
      <c r="AE935" s="232"/>
      <c r="AF935" s="232" t="s">
        <v>225</v>
      </c>
      <c r="AG935" s="232"/>
      <c r="AH935" s="232"/>
      <c r="AI935" s="232"/>
      <c r="AJ935" s="232" t="s">
        <v>225</v>
      </c>
      <c r="AK935" s="232"/>
      <c r="AL935" s="232" t="s">
        <v>225</v>
      </c>
      <c r="AM935" s="232"/>
      <c r="AN935" s="232" t="s">
        <v>225</v>
      </c>
      <c r="AO935" s="232"/>
      <c r="AP935" s="232"/>
      <c r="AQ935" s="232"/>
      <c r="AR935" s="232"/>
      <c r="AS935" s="232"/>
      <c r="AT935" s="232"/>
      <c r="AU935" s="232"/>
      <c r="AV935" s="232"/>
      <c r="AW935" s="248" t="s">
        <v>1036</v>
      </c>
    </row>
    <row r="936" spans="1:49" s="9" customFormat="1" x14ac:dyDescent="0.25">
      <c r="A936" s="233" t="s">
        <v>1326</v>
      </c>
      <c r="B936" s="9">
        <v>9</v>
      </c>
      <c r="C936" s="9">
        <v>21</v>
      </c>
      <c r="D936" s="9">
        <v>18</v>
      </c>
      <c r="E936" s="9">
        <f t="shared" si="91"/>
        <v>1</v>
      </c>
      <c r="F936" s="9">
        <f t="shared" si="96"/>
        <v>11</v>
      </c>
      <c r="G936" s="263"/>
      <c r="H936" s="246"/>
      <c r="I936" s="246"/>
      <c r="J936" s="246"/>
      <c r="K936" s="246"/>
      <c r="L936" s="246"/>
      <c r="M936" s="246"/>
      <c r="N936" s="246"/>
      <c r="O936" s="246"/>
      <c r="P936" s="246"/>
      <c r="Q936" s="246"/>
      <c r="R936" s="232" t="s">
        <v>225</v>
      </c>
      <c r="S936" s="232"/>
      <c r="T936" s="232" t="s">
        <v>225</v>
      </c>
      <c r="U936" s="232"/>
      <c r="V936" s="232" t="s">
        <v>225</v>
      </c>
      <c r="W936" s="232"/>
      <c r="X936" s="232" t="s">
        <v>225</v>
      </c>
      <c r="Y936" s="232"/>
      <c r="Z936" s="232" t="s">
        <v>225</v>
      </c>
      <c r="AA936" s="232"/>
      <c r="AB936" s="232" t="s">
        <v>225</v>
      </c>
      <c r="AC936" s="232"/>
      <c r="AD936" s="232" t="s">
        <v>225</v>
      </c>
      <c r="AE936" s="232"/>
      <c r="AF936" s="232" t="s">
        <v>225</v>
      </c>
      <c r="AG936" s="232"/>
      <c r="AH936" s="232" t="s">
        <v>225</v>
      </c>
      <c r="AI936" s="232"/>
      <c r="AJ936" s="232"/>
      <c r="AK936" s="232"/>
      <c r="AL936" s="232" t="s">
        <v>225</v>
      </c>
      <c r="AM936" s="232"/>
      <c r="AN936" s="232" t="s">
        <v>225</v>
      </c>
      <c r="AO936" s="232"/>
      <c r="AP936" s="232"/>
      <c r="AQ936" s="232"/>
      <c r="AR936" s="232"/>
      <c r="AS936" s="232"/>
      <c r="AT936" s="232"/>
      <c r="AU936" s="232"/>
      <c r="AV936" s="232"/>
      <c r="AW936" s="248" t="s">
        <v>1036</v>
      </c>
    </row>
    <row r="937" spans="1:49" s="9" customFormat="1" x14ac:dyDescent="0.25">
      <c r="A937" s="233" t="s">
        <v>1327</v>
      </c>
      <c r="B937" s="9">
        <v>9</v>
      </c>
      <c r="C937" s="9">
        <v>21</v>
      </c>
      <c r="D937" s="9">
        <v>19</v>
      </c>
      <c r="E937" s="9">
        <f t="shared" si="91"/>
        <v>1</v>
      </c>
      <c r="F937" s="9">
        <f t="shared" si="96"/>
        <v>11</v>
      </c>
      <c r="G937" s="263"/>
      <c r="H937" s="246"/>
      <c r="I937" s="246"/>
      <c r="J937" s="246"/>
      <c r="K937" s="246"/>
      <c r="L937" s="246"/>
      <c r="M937" s="246"/>
      <c r="N937" s="246"/>
      <c r="O937" s="246"/>
      <c r="P937" s="246"/>
      <c r="Q937" s="246"/>
      <c r="R937" s="232" t="s">
        <v>225</v>
      </c>
      <c r="S937" s="232"/>
      <c r="T937" s="232" t="s">
        <v>225</v>
      </c>
      <c r="U937" s="232"/>
      <c r="V937" s="232" t="s">
        <v>225</v>
      </c>
      <c r="W937" s="232"/>
      <c r="X937" s="232" t="s">
        <v>225</v>
      </c>
      <c r="Y937" s="232"/>
      <c r="Z937" s="232" t="s">
        <v>225</v>
      </c>
      <c r="AA937" s="232"/>
      <c r="AB937" s="232" t="s">
        <v>225</v>
      </c>
      <c r="AC937" s="232"/>
      <c r="AD937" s="232" t="s">
        <v>225</v>
      </c>
      <c r="AE937" s="232"/>
      <c r="AF937" s="232" t="s">
        <v>225</v>
      </c>
      <c r="AG937" s="232"/>
      <c r="AH937" s="232" t="s">
        <v>225</v>
      </c>
      <c r="AI937" s="232"/>
      <c r="AJ937" s="232" t="s">
        <v>225</v>
      </c>
      <c r="AK937" s="232"/>
      <c r="AL937" s="232"/>
      <c r="AM937" s="232"/>
      <c r="AN937" s="232" t="s">
        <v>225</v>
      </c>
      <c r="AO937" s="232"/>
      <c r="AP937" s="232"/>
      <c r="AQ937" s="232"/>
      <c r="AR937" s="232"/>
      <c r="AS937" s="232"/>
      <c r="AT937" s="232"/>
      <c r="AU937" s="232"/>
      <c r="AV937" s="232"/>
      <c r="AW937" s="248" t="s">
        <v>1036</v>
      </c>
    </row>
    <row r="938" spans="1:49" s="9" customFormat="1" x14ac:dyDescent="0.25">
      <c r="A938" s="233" t="s">
        <v>1328</v>
      </c>
      <c r="B938" s="9">
        <v>9</v>
      </c>
      <c r="C938" s="9">
        <v>21</v>
      </c>
      <c r="D938" s="9">
        <v>20</v>
      </c>
      <c r="E938" s="9">
        <f t="shared" si="91"/>
        <v>1</v>
      </c>
      <c r="F938" s="9">
        <f t="shared" si="96"/>
        <v>11</v>
      </c>
      <c r="G938" s="263"/>
      <c r="H938" s="246"/>
      <c r="I938" s="246"/>
      <c r="J938" s="246"/>
      <c r="K938" s="246"/>
      <c r="L938" s="246"/>
      <c r="M938" s="246"/>
      <c r="N938" s="246"/>
      <c r="O938" s="246"/>
      <c r="P938" s="246"/>
      <c r="Q938" s="246"/>
      <c r="R938" s="232" t="s">
        <v>225</v>
      </c>
      <c r="S938" s="232"/>
      <c r="T938" s="232" t="s">
        <v>225</v>
      </c>
      <c r="U938" s="232"/>
      <c r="V938" s="232" t="s">
        <v>225</v>
      </c>
      <c r="W938" s="232"/>
      <c r="X938" s="232" t="s">
        <v>225</v>
      </c>
      <c r="Y938" s="232"/>
      <c r="Z938" s="232" t="s">
        <v>225</v>
      </c>
      <c r="AA938" s="232"/>
      <c r="AB938" s="232" t="s">
        <v>225</v>
      </c>
      <c r="AC938" s="232"/>
      <c r="AD938" s="232" t="s">
        <v>225</v>
      </c>
      <c r="AE938" s="232"/>
      <c r="AF938" s="232" t="s">
        <v>225</v>
      </c>
      <c r="AG938" s="232"/>
      <c r="AH938" s="232" t="s">
        <v>225</v>
      </c>
      <c r="AI938" s="232"/>
      <c r="AJ938" s="232" t="s">
        <v>225</v>
      </c>
      <c r="AK938" s="232"/>
      <c r="AL938" s="232" t="s">
        <v>225</v>
      </c>
      <c r="AM938" s="232"/>
      <c r="AN938" s="232"/>
      <c r="AO938" s="232"/>
      <c r="AP938" s="232"/>
      <c r="AQ938" s="232"/>
      <c r="AR938" s="232"/>
      <c r="AS938" s="232"/>
      <c r="AT938" s="232"/>
      <c r="AU938" s="232"/>
      <c r="AV938" s="232"/>
      <c r="AW938" s="248" t="s">
        <v>1036</v>
      </c>
    </row>
    <row r="939" spans="1:49" x14ac:dyDescent="0.25">
      <c r="A939" s="233" t="s">
        <v>429</v>
      </c>
      <c r="B939" s="9">
        <v>9</v>
      </c>
      <c r="C939" s="9">
        <v>22</v>
      </c>
      <c r="E939" s="9">
        <f t="shared" si="91"/>
        <v>1</v>
      </c>
      <c r="F939" s="9">
        <f t="shared" si="75"/>
        <v>12</v>
      </c>
      <c r="H939" s="246"/>
      <c r="I939" s="246"/>
      <c r="J939" s="246"/>
      <c r="K939" s="246"/>
      <c r="L939" s="246"/>
      <c r="M939" s="246"/>
      <c r="N939" s="246"/>
      <c r="O939" s="246"/>
      <c r="P939" s="246"/>
      <c r="Q939" s="246"/>
      <c r="R939" s="232" t="s">
        <v>225</v>
      </c>
      <c r="T939" s="232" t="s">
        <v>225</v>
      </c>
      <c r="V939" s="232" t="s">
        <v>225</v>
      </c>
      <c r="X939" s="232" t="s">
        <v>225</v>
      </c>
      <c r="Z939" s="232" t="s">
        <v>225</v>
      </c>
      <c r="AB939" s="232" t="s">
        <v>225</v>
      </c>
      <c r="AD939" s="232" t="s">
        <v>225</v>
      </c>
      <c r="AF939" s="232" t="s">
        <v>225</v>
      </c>
      <c r="AH939" s="232" t="s">
        <v>225</v>
      </c>
      <c r="AJ939" s="232" t="s">
        <v>225</v>
      </c>
      <c r="AL939" s="232" t="s">
        <v>225</v>
      </c>
      <c r="AN939" s="232" t="s">
        <v>225</v>
      </c>
      <c r="AP939" s="232" t="s">
        <v>225</v>
      </c>
      <c r="AW939" s="248" t="s">
        <v>1036</v>
      </c>
    </row>
    <row r="940" spans="1:49" s="9" customFormat="1" x14ac:dyDescent="0.25">
      <c r="A940" s="233" t="s">
        <v>1329</v>
      </c>
      <c r="B940" s="9">
        <v>9</v>
      </c>
      <c r="C940" s="9">
        <v>22</v>
      </c>
      <c r="D940" s="9">
        <v>10</v>
      </c>
      <c r="E940" s="9">
        <f t="shared" si="91"/>
        <v>1</v>
      </c>
      <c r="F940" s="9">
        <f t="shared" si="75"/>
        <v>12</v>
      </c>
      <c r="G940" s="263"/>
      <c r="H940" s="246"/>
      <c r="I940" s="246"/>
      <c r="J940" s="246"/>
      <c r="K940" s="246"/>
      <c r="L940" s="246"/>
      <c r="M940" s="246"/>
      <c r="N940" s="246"/>
      <c r="O940" s="246"/>
      <c r="P940" s="246"/>
      <c r="Q940" s="246"/>
      <c r="R940" s="232" t="s">
        <v>225</v>
      </c>
      <c r="S940" s="232"/>
      <c r="T940" s="232"/>
      <c r="U940" s="232"/>
      <c r="V940" s="232" t="s">
        <v>225</v>
      </c>
      <c r="W940" s="232"/>
      <c r="X940" s="232" t="s">
        <v>225</v>
      </c>
      <c r="Y940" s="232"/>
      <c r="Z940" s="232" t="s">
        <v>225</v>
      </c>
      <c r="AA940" s="232"/>
      <c r="AB940" s="232" t="s">
        <v>225</v>
      </c>
      <c r="AC940" s="232"/>
      <c r="AD940" s="232" t="s">
        <v>225</v>
      </c>
      <c r="AE940" s="232"/>
      <c r="AF940" s="232" t="s">
        <v>225</v>
      </c>
      <c r="AG940" s="232"/>
      <c r="AH940" s="232" t="s">
        <v>225</v>
      </c>
      <c r="AI940" s="232"/>
      <c r="AJ940" s="232" t="s">
        <v>225</v>
      </c>
      <c r="AK940" s="232"/>
      <c r="AL940" s="232" t="s">
        <v>225</v>
      </c>
      <c r="AM940" s="232"/>
      <c r="AN940" s="232" t="s">
        <v>225</v>
      </c>
      <c r="AO940" s="232"/>
      <c r="AP940" s="232" t="s">
        <v>225</v>
      </c>
      <c r="AQ940" s="232"/>
      <c r="AR940" s="232"/>
      <c r="AS940" s="232"/>
      <c r="AT940" s="232"/>
      <c r="AU940" s="232"/>
      <c r="AV940" s="232"/>
      <c r="AW940" s="248" t="s">
        <v>1036</v>
      </c>
    </row>
    <row r="941" spans="1:49" s="9" customFormat="1" x14ac:dyDescent="0.25">
      <c r="A941" s="233" t="s">
        <v>1330</v>
      </c>
      <c r="B941" s="9">
        <v>9</v>
      </c>
      <c r="C941" s="9">
        <v>22</v>
      </c>
      <c r="D941" s="9">
        <v>11</v>
      </c>
      <c r="E941" s="9">
        <f t="shared" si="91"/>
        <v>1</v>
      </c>
      <c r="F941" s="9">
        <f t="shared" si="75"/>
        <v>12</v>
      </c>
      <c r="G941" s="263"/>
      <c r="H941" s="246"/>
      <c r="I941" s="246"/>
      <c r="J941" s="246"/>
      <c r="K941" s="246"/>
      <c r="L941" s="246"/>
      <c r="M941" s="246"/>
      <c r="N941" s="246"/>
      <c r="O941" s="246"/>
      <c r="P941" s="246"/>
      <c r="Q941" s="246"/>
      <c r="R941" s="232" t="s">
        <v>225</v>
      </c>
      <c r="S941" s="232"/>
      <c r="T941" s="232" t="s">
        <v>225</v>
      </c>
      <c r="U941" s="232"/>
      <c r="V941" s="232"/>
      <c r="W941" s="232"/>
      <c r="X941" s="232" t="s">
        <v>225</v>
      </c>
      <c r="Y941" s="232"/>
      <c r="Z941" s="232" t="s">
        <v>225</v>
      </c>
      <c r="AA941" s="232"/>
      <c r="AB941" s="232" t="s">
        <v>225</v>
      </c>
      <c r="AC941" s="232"/>
      <c r="AD941" s="232" t="s">
        <v>225</v>
      </c>
      <c r="AE941" s="232"/>
      <c r="AF941" s="232" t="s">
        <v>225</v>
      </c>
      <c r="AG941" s="232"/>
      <c r="AH941" s="232" t="s">
        <v>225</v>
      </c>
      <c r="AI941" s="232"/>
      <c r="AJ941" s="232" t="s">
        <v>225</v>
      </c>
      <c r="AK941" s="232"/>
      <c r="AL941" s="232" t="s">
        <v>225</v>
      </c>
      <c r="AM941" s="232"/>
      <c r="AN941" s="232" t="s">
        <v>225</v>
      </c>
      <c r="AO941" s="232"/>
      <c r="AP941" s="232" t="s">
        <v>225</v>
      </c>
      <c r="AQ941" s="232"/>
      <c r="AR941" s="232"/>
      <c r="AS941" s="232"/>
      <c r="AT941" s="232"/>
      <c r="AU941" s="232"/>
      <c r="AV941" s="232"/>
      <c r="AW941" s="248" t="s">
        <v>1036</v>
      </c>
    </row>
    <row r="942" spans="1:49" s="9" customFormat="1" x14ac:dyDescent="0.25">
      <c r="A942" s="233" t="s">
        <v>1331</v>
      </c>
      <c r="B942" s="9">
        <v>9</v>
      </c>
      <c r="C942" s="9">
        <v>22</v>
      </c>
      <c r="D942" s="9">
        <v>12</v>
      </c>
      <c r="E942" s="9">
        <f t="shared" si="91"/>
        <v>1</v>
      </c>
      <c r="F942" s="9">
        <f t="shared" ref="F942:F951" si="97">C942-B942-E942</f>
        <v>12</v>
      </c>
      <c r="G942" s="263"/>
      <c r="H942" s="246"/>
      <c r="I942" s="246"/>
      <c r="J942" s="246"/>
      <c r="K942" s="246"/>
      <c r="L942" s="246"/>
      <c r="M942" s="246"/>
      <c r="N942" s="246"/>
      <c r="O942" s="246"/>
      <c r="P942" s="246"/>
      <c r="Q942" s="246"/>
      <c r="R942" s="232" t="s">
        <v>225</v>
      </c>
      <c r="S942" s="232"/>
      <c r="T942" s="232" t="s">
        <v>225</v>
      </c>
      <c r="U942" s="232"/>
      <c r="V942" s="232" t="s">
        <v>225</v>
      </c>
      <c r="W942" s="232"/>
      <c r="X942" s="232"/>
      <c r="Y942" s="232"/>
      <c r="Z942" s="232" t="s">
        <v>225</v>
      </c>
      <c r="AA942" s="232"/>
      <c r="AB942" s="232" t="s">
        <v>225</v>
      </c>
      <c r="AC942" s="232"/>
      <c r="AD942" s="232" t="s">
        <v>225</v>
      </c>
      <c r="AE942" s="232"/>
      <c r="AF942" s="232" t="s">
        <v>225</v>
      </c>
      <c r="AG942" s="232"/>
      <c r="AH942" s="232" t="s">
        <v>225</v>
      </c>
      <c r="AI942" s="232"/>
      <c r="AJ942" s="232" t="s">
        <v>225</v>
      </c>
      <c r="AK942" s="232"/>
      <c r="AL942" s="232" t="s">
        <v>225</v>
      </c>
      <c r="AM942" s="232"/>
      <c r="AN942" s="232" t="s">
        <v>225</v>
      </c>
      <c r="AO942" s="232"/>
      <c r="AP942" s="232" t="s">
        <v>225</v>
      </c>
      <c r="AQ942" s="232"/>
      <c r="AR942" s="232"/>
      <c r="AS942" s="232"/>
      <c r="AT942" s="232"/>
      <c r="AU942" s="232"/>
      <c r="AV942" s="232"/>
      <c r="AW942" s="248" t="s">
        <v>1036</v>
      </c>
    </row>
    <row r="943" spans="1:49" s="9" customFormat="1" x14ac:dyDescent="0.25">
      <c r="A943" s="233" t="s">
        <v>1332</v>
      </c>
      <c r="B943" s="9">
        <v>9</v>
      </c>
      <c r="C943" s="9">
        <v>22</v>
      </c>
      <c r="D943" s="9">
        <v>13</v>
      </c>
      <c r="E943" s="9">
        <f t="shared" si="91"/>
        <v>1</v>
      </c>
      <c r="F943" s="9">
        <f t="shared" si="97"/>
        <v>12</v>
      </c>
      <c r="G943" s="263"/>
      <c r="H943" s="246"/>
      <c r="I943" s="246"/>
      <c r="J943" s="246"/>
      <c r="K943" s="246"/>
      <c r="L943" s="246"/>
      <c r="M943" s="246"/>
      <c r="N943" s="246"/>
      <c r="O943" s="246"/>
      <c r="P943" s="246"/>
      <c r="Q943" s="246"/>
      <c r="R943" s="232" t="s">
        <v>225</v>
      </c>
      <c r="S943" s="232"/>
      <c r="T943" s="232" t="s">
        <v>225</v>
      </c>
      <c r="U943" s="232"/>
      <c r="V943" s="232" t="s">
        <v>225</v>
      </c>
      <c r="W943" s="232"/>
      <c r="X943" s="232" t="s">
        <v>225</v>
      </c>
      <c r="Y943" s="232"/>
      <c r="Z943" s="232"/>
      <c r="AA943" s="232"/>
      <c r="AB943" s="232" t="s">
        <v>225</v>
      </c>
      <c r="AC943" s="232"/>
      <c r="AD943" s="232" t="s">
        <v>225</v>
      </c>
      <c r="AE943" s="232"/>
      <c r="AF943" s="232" t="s">
        <v>225</v>
      </c>
      <c r="AG943" s="232"/>
      <c r="AH943" s="232" t="s">
        <v>225</v>
      </c>
      <c r="AI943" s="232"/>
      <c r="AJ943" s="232" t="s">
        <v>225</v>
      </c>
      <c r="AK943" s="232"/>
      <c r="AL943" s="232" t="s">
        <v>225</v>
      </c>
      <c r="AM943" s="232"/>
      <c r="AN943" s="232" t="s">
        <v>225</v>
      </c>
      <c r="AO943" s="232"/>
      <c r="AP943" s="232" t="s">
        <v>225</v>
      </c>
      <c r="AQ943" s="232"/>
      <c r="AR943" s="232"/>
      <c r="AS943" s="232"/>
      <c r="AT943" s="232"/>
      <c r="AU943" s="232"/>
      <c r="AV943" s="232"/>
      <c r="AW943" s="248" t="s">
        <v>1036</v>
      </c>
    </row>
    <row r="944" spans="1:49" s="9" customFormat="1" x14ac:dyDescent="0.25">
      <c r="A944" s="233" t="s">
        <v>1333</v>
      </c>
      <c r="B944" s="9">
        <v>9</v>
      </c>
      <c r="C944" s="9">
        <v>22</v>
      </c>
      <c r="D944" s="9">
        <v>14</v>
      </c>
      <c r="E944" s="9">
        <f t="shared" si="91"/>
        <v>1</v>
      </c>
      <c r="F944" s="9">
        <f t="shared" si="97"/>
        <v>12</v>
      </c>
      <c r="G944" s="263"/>
      <c r="H944" s="246"/>
      <c r="I944" s="246"/>
      <c r="J944" s="246"/>
      <c r="K944" s="246"/>
      <c r="L944" s="246"/>
      <c r="M944" s="246"/>
      <c r="N944" s="246"/>
      <c r="O944" s="246"/>
      <c r="P944" s="246"/>
      <c r="Q944" s="246"/>
      <c r="R944" s="232" t="s">
        <v>225</v>
      </c>
      <c r="S944" s="232"/>
      <c r="T944" s="232" t="s">
        <v>225</v>
      </c>
      <c r="U944" s="232"/>
      <c r="V944" s="232" t="s">
        <v>225</v>
      </c>
      <c r="W944" s="232"/>
      <c r="X944" s="232" t="s">
        <v>225</v>
      </c>
      <c r="Y944" s="232"/>
      <c r="Z944" s="232" t="s">
        <v>225</v>
      </c>
      <c r="AA944" s="232"/>
      <c r="AB944" s="232"/>
      <c r="AC944" s="232"/>
      <c r="AD944" s="232" t="s">
        <v>225</v>
      </c>
      <c r="AE944" s="232"/>
      <c r="AF944" s="232" t="s">
        <v>225</v>
      </c>
      <c r="AG944" s="232"/>
      <c r="AH944" s="232" t="s">
        <v>225</v>
      </c>
      <c r="AI944" s="232"/>
      <c r="AJ944" s="232" t="s">
        <v>225</v>
      </c>
      <c r="AK944" s="232"/>
      <c r="AL944" s="232" t="s">
        <v>225</v>
      </c>
      <c r="AM944" s="232"/>
      <c r="AN944" s="232" t="s">
        <v>225</v>
      </c>
      <c r="AO944" s="232"/>
      <c r="AP944" s="232" t="s">
        <v>225</v>
      </c>
      <c r="AQ944" s="232"/>
      <c r="AR944" s="232"/>
      <c r="AS944" s="232"/>
      <c r="AT944" s="232"/>
      <c r="AU944" s="232"/>
      <c r="AV944" s="232"/>
      <c r="AW944" s="248" t="s">
        <v>1036</v>
      </c>
    </row>
    <row r="945" spans="1:49" s="9" customFormat="1" x14ac:dyDescent="0.25">
      <c r="A945" s="233" t="s">
        <v>1334</v>
      </c>
      <c r="B945" s="9">
        <v>9</v>
      </c>
      <c r="C945" s="9">
        <v>22</v>
      </c>
      <c r="D945" s="9">
        <v>15</v>
      </c>
      <c r="E945" s="9">
        <f t="shared" si="91"/>
        <v>1</v>
      </c>
      <c r="F945" s="9">
        <f t="shared" si="97"/>
        <v>12</v>
      </c>
      <c r="G945" s="263"/>
      <c r="H945" s="246"/>
      <c r="I945" s="246"/>
      <c r="J945" s="246"/>
      <c r="K945" s="246"/>
      <c r="L945" s="246"/>
      <c r="M945" s="246"/>
      <c r="N945" s="246"/>
      <c r="O945" s="246"/>
      <c r="P945" s="246"/>
      <c r="Q945" s="246"/>
      <c r="R945" s="232" t="s">
        <v>225</v>
      </c>
      <c r="S945" s="232"/>
      <c r="T945" s="232" t="s">
        <v>225</v>
      </c>
      <c r="U945" s="232"/>
      <c r="V945" s="232" t="s">
        <v>225</v>
      </c>
      <c r="W945" s="232"/>
      <c r="X945" s="232" t="s">
        <v>225</v>
      </c>
      <c r="Y945" s="232"/>
      <c r="Z945" s="232" t="s">
        <v>225</v>
      </c>
      <c r="AA945" s="232"/>
      <c r="AB945" s="232" t="s">
        <v>225</v>
      </c>
      <c r="AC945" s="232"/>
      <c r="AD945" s="232"/>
      <c r="AE945" s="232"/>
      <c r="AF945" s="232" t="s">
        <v>225</v>
      </c>
      <c r="AG945" s="232"/>
      <c r="AH945" s="232" t="s">
        <v>225</v>
      </c>
      <c r="AI945" s="232"/>
      <c r="AJ945" s="232" t="s">
        <v>225</v>
      </c>
      <c r="AK945" s="232"/>
      <c r="AL945" s="232" t="s">
        <v>225</v>
      </c>
      <c r="AM945" s="232"/>
      <c r="AN945" s="232" t="s">
        <v>225</v>
      </c>
      <c r="AO945" s="232"/>
      <c r="AP945" s="232" t="s">
        <v>225</v>
      </c>
      <c r="AQ945" s="232"/>
      <c r="AR945" s="232"/>
      <c r="AS945" s="232"/>
      <c r="AT945" s="232"/>
      <c r="AU945" s="232"/>
      <c r="AV945" s="232"/>
      <c r="AW945" s="248" t="s">
        <v>1036</v>
      </c>
    </row>
    <row r="946" spans="1:49" s="9" customFormat="1" x14ac:dyDescent="0.25">
      <c r="A946" s="233" t="s">
        <v>1335</v>
      </c>
      <c r="B946" s="9">
        <v>9</v>
      </c>
      <c r="C946" s="9">
        <v>22</v>
      </c>
      <c r="D946" s="9">
        <v>16</v>
      </c>
      <c r="E946" s="9">
        <f t="shared" si="91"/>
        <v>1</v>
      </c>
      <c r="F946" s="9">
        <f t="shared" si="97"/>
        <v>12</v>
      </c>
      <c r="G946" s="263"/>
      <c r="H946" s="246"/>
      <c r="I946" s="246"/>
      <c r="J946" s="246"/>
      <c r="K946" s="246"/>
      <c r="L946" s="246"/>
      <c r="M946" s="246"/>
      <c r="N946" s="246"/>
      <c r="O946" s="246"/>
      <c r="P946" s="246"/>
      <c r="Q946" s="246"/>
      <c r="R946" s="232" t="s">
        <v>225</v>
      </c>
      <c r="S946" s="232"/>
      <c r="T946" s="232" t="s">
        <v>225</v>
      </c>
      <c r="U946" s="232"/>
      <c r="V946" s="232" t="s">
        <v>225</v>
      </c>
      <c r="W946" s="232"/>
      <c r="X946" s="232" t="s">
        <v>225</v>
      </c>
      <c r="Y946" s="232"/>
      <c r="Z946" s="232" t="s">
        <v>225</v>
      </c>
      <c r="AA946" s="232"/>
      <c r="AB946" s="232" t="s">
        <v>225</v>
      </c>
      <c r="AC946" s="232"/>
      <c r="AD946" s="232" t="s">
        <v>225</v>
      </c>
      <c r="AE946" s="232"/>
      <c r="AF946" s="232"/>
      <c r="AG946" s="232"/>
      <c r="AH946" s="232" t="s">
        <v>225</v>
      </c>
      <c r="AI946" s="232"/>
      <c r="AJ946" s="232" t="s">
        <v>225</v>
      </c>
      <c r="AK946" s="232"/>
      <c r="AL946" s="232" t="s">
        <v>225</v>
      </c>
      <c r="AM946" s="232"/>
      <c r="AN946" s="232" t="s">
        <v>225</v>
      </c>
      <c r="AO946" s="232"/>
      <c r="AP946" s="232" t="s">
        <v>225</v>
      </c>
      <c r="AQ946" s="232"/>
      <c r="AR946" s="232"/>
      <c r="AS946" s="232"/>
      <c r="AT946" s="232"/>
      <c r="AU946" s="232"/>
      <c r="AV946" s="232"/>
      <c r="AW946" s="248" t="s">
        <v>1036</v>
      </c>
    </row>
    <row r="947" spans="1:49" s="9" customFormat="1" x14ac:dyDescent="0.25">
      <c r="A947" s="233" t="s">
        <v>1336</v>
      </c>
      <c r="B947" s="9">
        <v>9</v>
      </c>
      <c r="C947" s="9">
        <v>22</v>
      </c>
      <c r="D947" s="9">
        <v>17</v>
      </c>
      <c r="E947" s="9">
        <f t="shared" si="91"/>
        <v>1</v>
      </c>
      <c r="F947" s="9">
        <f t="shared" si="97"/>
        <v>12</v>
      </c>
      <c r="G947" s="263"/>
      <c r="H947" s="246"/>
      <c r="I947" s="246"/>
      <c r="J947" s="246"/>
      <c r="K947" s="246"/>
      <c r="L947" s="246"/>
      <c r="M947" s="246"/>
      <c r="N947" s="246"/>
      <c r="O947" s="246"/>
      <c r="P947" s="246"/>
      <c r="Q947" s="246"/>
      <c r="R947" s="232" t="s">
        <v>225</v>
      </c>
      <c r="S947" s="232"/>
      <c r="T947" s="232" t="s">
        <v>225</v>
      </c>
      <c r="U947" s="232"/>
      <c r="V947" s="232" t="s">
        <v>225</v>
      </c>
      <c r="W947" s="232"/>
      <c r="X947" s="232" t="s">
        <v>225</v>
      </c>
      <c r="Y947" s="232"/>
      <c r="Z947" s="232" t="s">
        <v>225</v>
      </c>
      <c r="AA947" s="232"/>
      <c r="AB947" s="232" t="s">
        <v>225</v>
      </c>
      <c r="AC947" s="232"/>
      <c r="AD947" s="232" t="s">
        <v>225</v>
      </c>
      <c r="AE947" s="232"/>
      <c r="AF947" s="232" t="s">
        <v>225</v>
      </c>
      <c r="AG947" s="232"/>
      <c r="AH947" s="232"/>
      <c r="AI947" s="232"/>
      <c r="AJ947" s="232" t="s">
        <v>225</v>
      </c>
      <c r="AK947" s="232"/>
      <c r="AL947" s="232" t="s">
        <v>225</v>
      </c>
      <c r="AM947" s="232"/>
      <c r="AN947" s="232" t="s">
        <v>225</v>
      </c>
      <c r="AO947" s="232"/>
      <c r="AP947" s="232" t="s">
        <v>225</v>
      </c>
      <c r="AQ947" s="232"/>
      <c r="AR947" s="232"/>
      <c r="AS947" s="232"/>
      <c r="AT947" s="232"/>
      <c r="AU947" s="232"/>
      <c r="AV947" s="232"/>
      <c r="AW947" s="248" t="s">
        <v>1036</v>
      </c>
    </row>
    <row r="948" spans="1:49" s="9" customFormat="1" x14ac:dyDescent="0.25">
      <c r="A948" s="233" t="s">
        <v>1337</v>
      </c>
      <c r="B948" s="9">
        <v>9</v>
      </c>
      <c r="C948" s="9">
        <v>22</v>
      </c>
      <c r="D948" s="9">
        <v>18</v>
      </c>
      <c r="E948" s="9">
        <f t="shared" si="91"/>
        <v>1</v>
      </c>
      <c r="F948" s="9">
        <f t="shared" si="97"/>
        <v>12</v>
      </c>
      <c r="G948" s="263"/>
      <c r="H948" s="246"/>
      <c r="I948" s="246"/>
      <c r="J948" s="246"/>
      <c r="K948" s="246"/>
      <c r="L948" s="246"/>
      <c r="M948" s="246"/>
      <c r="N948" s="246"/>
      <c r="O948" s="246"/>
      <c r="P948" s="246"/>
      <c r="Q948" s="246"/>
      <c r="R948" s="232" t="s">
        <v>225</v>
      </c>
      <c r="S948" s="232"/>
      <c r="T948" s="232" t="s">
        <v>225</v>
      </c>
      <c r="U948" s="232"/>
      <c r="V948" s="232" t="s">
        <v>225</v>
      </c>
      <c r="W948" s="232"/>
      <c r="X948" s="232" t="s">
        <v>225</v>
      </c>
      <c r="Y948" s="232"/>
      <c r="Z948" s="232" t="s">
        <v>225</v>
      </c>
      <c r="AA948" s="232"/>
      <c r="AB948" s="232" t="s">
        <v>225</v>
      </c>
      <c r="AC948" s="232"/>
      <c r="AD948" s="232" t="s">
        <v>225</v>
      </c>
      <c r="AE948" s="232"/>
      <c r="AF948" s="232" t="s">
        <v>225</v>
      </c>
      <c r="AG948" s="232"/>
      <c r="AH948" s="232" t="s">
        <v>225</v>
      </c>
      <c r="AI948" s="232"/>
      <c r="AJ948" s="232"/>
      <c r="AK948" s="232"/>
      <c r="AL948" s="232" t="s">
        <v>225</v>
      </c>
      <c r="AM948" s="232"/>
      <c r="AN948" s="232" t="s">
        <v>225</v>
      </c>
      <c r="AO948" s="232"/>
      <c r="AP948" s="232" t="s">
        <v>225</v>
      </c>
      <c r="AQ948" s="232"/>
      <c r="AR948" s="232"/>
      <c r="AS948" s="232"/>
      <c r="AT948" s="232"/>
      <c r="AU948" s="232"/>
      <c r="AV948" s="232"/>
      <c r="AW948" s="248" t="s">
        <v>1036</v>
      </c>
    </row>
    <row r="949" spans="1:49" s="9" customFormat="1" x14ac:dyDescent="0.25">
      <c r="A949" s="233" t="s">
        <v>1338</v>
      </c>
      <c r="B949" s="9">
        <v>9</v>
      </c>
      <c r="C949" s="9">
        <v>22</v>
      </c>
      <c r="D949" s="9">
        <v>19</v>
      </c>
      <c r="E949" s="9">
        <f t="shared" si="91"/>
        <v>1</v>
      </c>
      <c r="F949" s="9">
        <f t="shared" si="97"/>
        <v>12</v>
      </c>
      <c r="G949" s="263"/>
      <c r="H949" s="246"/>
      <c r="I949" s="246"/>
      <c r="J949" s="246"/>
      <c r="K949" s="246"/>
      <c r="L949" s="246"/>
      <c r="M949" s="246"/>
      <c r="N949" s="246"/>
      <c r="O949" s="246"/>
      <c r="P949" s="246"/>
      <c r="Q949" s="246"/>
      <c r="R949" s="232" t="s">
        <v>225</v>
      </c>
      <c r="S949" s="232"/>
      <c r="T949" s="232" t="s">
        <v>225</v>
      </c>
      <c r="U949" s="232"/>
      <c r="V949" s="232" t="s">
        <v>225</v>
      </c>
      <c r="W949" s="232"/>
      <c r="X949" s="232" t="s">
        <v>225</v>
      </c>
      <c r="Y949" s="232"/>
      <c r="Z949" s="232" t="s">
        <v>225</v>
      </c>
      <c r="AA949" s="232"/>
      <c r="AB949" s="232" t="s">
        <v>225</v>
      </c>
      <c r="AC949" s="232"/>
      <c r="AD949" s="232" t="s">
        <v>225</v>
      </c>
      <c r="AE949" s="232"/>
      <c r="AF949" s="232" t="s">
        <v>225</v>
      </c>
      <c r="AG949" s="232"/>
      <c r="AH949" s="232" t="s">
        <v>225</v>
      </c>
      <c r="AI949" s="232"/>
      <c r="AJ949" s="232" t="s">
        <v>225</v>
      </c>
      <c r="AK949" s="232"/>
      <c r="AL949" s="232"/>
      <c r="AM949" s="232"/>
      <c r="AN949" s="232" t="s">
        <v>225</v>
      </c>
      <c r="AO949" s="232"/>
      <c r="AP949" s="232" t="s">
        <v>225</v>
      </c>
      <c r="AQ949" s="232"/>
      <c r="AR949" s="232"/>
      <c r="AS949" s="232"/>
      <c r="AT949" s="232"/>
      <c r="AU949" s="232"/>
      <c r="AV949" s="232"/>
      <c r="AW949" s="248" t="s">
        <v>1036</v>
      </c>
    </row>
    <row r="950" spans="1:49" s="9" customFormat="1" x14ac:dyDescent="0.25">
      <c r="A950" s="233" t="s">
        <v>1339</v>
      </c>
      <c r="B950" s="9">
        <v>9</v>
      </c>
      <c r="C950" s="9">
        <v>22</v>
      </c>
      <c r="D950" s="9">
        <v>20</v>
      </c>
      <c r="E950" s="9">
        <f t="shared" si="91"/>
        <v>1</v>
      </c>
      <c r="F950" s="9">
        <f t="shared" si="97"/>
        <v>12</v>
      </c>
      <c r="G950" s="263"/>
      <c r="H950" s="246"/>
      <c r="I950" s="246"/>
      <c r="J950" s="246"/>
      <c r="K950" s="246"/>
      <c r="L950" s="246"/>
      <c r="M950" s="246"/>
      <c r="N950" s="246"/>
      <c r="O950" s="246"/>
      <c r="P950" s="246"/>
      <c r="Q950" s="246"/>
      <c r="R950" s="232" t="s">
        <v>225</v>
      </c>
      <c r="S950" s="232"/>
      <c r="T950" s="232" t="s">
        <v>225</v>
      </c>
      <c r="U950" s="232"/>
      <c r="V950" s="232" t="s">
        <v>225</v>
      </c>
      <c r="W950" s="232"/>
      <c r="X950" s="232" t="s">
        <v>225</v>
      </c>
      <c r="Y950" s="232"/>
      <c r="Z950" s="232" t="s">
        <v>225</v>
      </c>
      <c r="AA950" s="232"/>
      <c r="AB950" s="232" t="s">
        <v>225</v>
      </c>
      <c r="AC950" s="232"/>
      <c r="AD950" s="232" t="s">
        <v>225</v>
      </c>
      <c r="AE950" s="232"/>
      <c r="AF950" s="232" t="s">
        <v>225</v>
      </c>
      <c r="AG950" s="232"/>
      <c r="AH950" s="232" t="s">
        <v>225</v>
      </c>
      <c r="AI950" s="232"/>
      <c r="AJ950" s="232" t="s">
        <v>225</v>
      </c>
      <c r="AK950" s="232"/>
      <c r="AL950" s="232" t="s">
        <v>225</v>
      </c>
      <c r="AM950" s="232"/>
      <c r="AN950" s="232"/>
      <c r="AO950" s="232"/>
      <c r="AP950" s="232" t="s">
        <v>225</v>
      </c>
      <c r="AQ950" s="232"/>
      <c r="AR950" s="232"/>
      <c r="AS950" s="232"/>
      <c r="AT950" s="232"/>
      <c r="AU950" s="232"/>
      <c r="AV950" s="232"/>
      <c r="AW950" s="248" t="s">
        <v>1036</v>
      </c>
    </row>
    <row r="951" spans="1:49" s="9" customFormat="1" x14ac:dyDescent="0.25">
      <c r="A951" s="233" t="s">
        <v>1340</v>
      </c>
      <c r="B951" s="9">
        <v>9</v>
      </c>
      <c r="C951" s="9">
        <v>22</v>
      </c>
      <c r="D951" s="9">
        <v>21</v>
      </c>
      <c r="E951" s="9">
        <f t="shared" si="91"/>
        <v>1</v>
      </c>
      <c r="F951" s="9">
        <f t="shared" si="97"/>
        <v>12</v>
      </c>
      <c r="G951" s="263"/>
      <c r="H951" s="246"/>
      <c r="I951" s="246"/>
      <c r="J951" s="246"/>
      <c r="K951" s="246"/>
      <c r="L951" s="246"/>
      <c r="M951" s="246"/>
      <c r="N951" s="246"/>
      <c r="O951" s="246"/>
      <c r="P951" s="246"/>
      <c r="Q951" s="246"/>
      <c r="R951" s="232" t="s">
        <v>225</v>
      </c>
      <c r="S951" s="232"/>
      <c r="T951" s="232" t="s">
        <v>225</v>
      </c>
      <c r="U951" s="232"/>
      <c r="V951" s="232" t="s">
        <v>225</v>
      </c>
      <c r="W951" s="232"/>
      <c r="X951" s="232" t="s">
        <v>225</v>
      </c>
      <c r="Y951" s="232"/>
      <c r="Z951" s="232" t="s">
        <v>225</v>
      </c>
      <c r="AA951" s="232"/>
      <c r="AB951" s="232" t="s">
        <v>225</v>
      </c>
      <c r="AC951" s="232"/>
      <c r="AD951" s="232" t="s">
        <v>225</v>
      </c>
      <c r="AE951" s="232"/>
      <c r="AF951" s="232" t="s">
        <v>225</v>
      </c>
      <c r="AG951" s="232"/>
      <c r="AH951" s="232" t="s">
        <v>225</v>
      </c>
      <c r="AI951" s="232"/>
      <c r="AJ951" s="232" t="s">
        <v>225</v>
      </c>
      <c r="AK951" s="232"/>
      <c r="AL951" s="232" t="s">
        <v>225</v>
      </c>
      <c r="AM951" s="232"/>
      <c r="AN951" s="232" t="s">
        <v>225</v>
      </c>
      <c r="AO951" s="232"/>
      <c r="AP951" s="232"/>
      <c r="AQ951" s="232"/>
      <c r="AR951" s="232"/>
      <c r="AS951" s="232"/>
      <c r="AT951" s="232"/>
      <c r="AU951" s="232"/>
      <c r="AV951" s="232"/>
      <c r="AW951" s="248" t="s">
        <v>1036</v>
      </c>
    </row>
    <row r="952" spans="1:49" x14ac:dyDescent="0.25">
      <c r="A952" s="233" t="s">
        <v>430</v>
      </c>
      <c r="B952" s="9">
        <v>9</v>
      </c>
      <c r="C952" s="9">
        <v>23</v>
      </c>
      <c r="E952" s="9">
        <f t="shared" si="91"/>
        <v>1</v>
      </c>
      <c r="F952" s="9">
        <f t="shared" si="75"/>
        <v>13</v>
      </c>
      <c r="H952" s="246"/>
      <c r="I952" s="246"/>
      <c r="J952" s="246"/>
      <c r="K952" s="246"/>
      <c r="L952" s="246"/>
      <c r="M952" s="246"/>
      <c r="N952" s="246"/>
      <c r="O952" s="246"/>
      <c r="P952" s="246"/>
      <c r="Q952" s="246"/>
      <c r="R952" s="232" t="s">
        <v>225</v>
      </c>
      <c r="T952" s="232" t="s">
        <v>225</v>
      </c>
      <c r="V952" s="232" t="s">
        <v>225</v>
      </c>
      <c r="X952" s="232" t="s">
        <v>225</v>
      </c>
      <c r="Z952" s="232" t="s">
        <v>225</v>
      </c>
      <c r="AB952" s="232" t="s">
        <v>225</v>
      </c>
      <c r="AD952" s="232" t="s">
        <v>225</v>
      </c>
      <c r="AF952" s="232" t="s">
        <v>225</v>
      </c>
      <c r="AH952" s="232" t="s">
        <v>225</v>
      </c>
      <c r="AJ952" s="232" t="s">
        <v>225</v>
      </c>
      <c r="AL952" s="232" t="s">
        <v>225</v>
      </c>
      <c r="AN952" s="232" t="s">
        <v>225</v>
      </c>
      <c r="AP952" s="232" t="s">
        <v>225</v>
      </c>
      <c r="AR952" s="232" t="s">
        <v>225</v>
      </c>
      <c r="AW952" s="248" t="s">
        <v>1036</v>
      </c>
    </row>
    <row r="953" spans="1:49" s="9" customFormat="1" x14ac:dyDescent="0.25">
      <c r="A953" s="233" t="s">
        <v>1341</v>
      </c>
      <c r="B953" s="9">
        <v>9</v>
      </c>
      <c r="C953" s="9">
        <v>23</v>
      </c>
      <c r="D953" s="9">
        <v>10</v>
      </c>
      <c r="E953" s="9">
        <f t="shared" ref="E953:E1016" si="98">IF((C953-B953)&gt;=9,1,IF((C953-B953)&gt;=7,0.5,IF((C953-B953)&gt;=5.5,0.25,0)))</f>
        <v>1</v>
      </c>
      <c r="F953" s="9">
        <f t="shared" si="75"/>
        <v>13</v>
      </c>
      <c r="G953" s="263"/>
      <c r="H953" s="246"/>
      <c r="I953" s="246"/>
      <c r="J953" s="246"/>
      <c r="K953" s="246"/>
      <c r="L953" s="246"/>
      <c r="M953" s="246"/>
      <c r="N953" s="246"/>
      <c r="O953" s="246"/>
      <c r="P953" s="246"/>
      <c r="Q953" s="246"/>
      <c r="R953" s="232" t="s">
        <v>225</v>
      </c>
      <c r="S953" s="232"/>
      <c r="T953" s="232"/>
      <c r="U953" s="232"/>
      <c r="V953" s="232" t="s">
        <v>225</v>
      </c>
      <c r="W953" s="232"/>
      <c r="X953" s="232" t="s">
        <v>225</v>
      </c>
      <c r="Y953" s="232"/>
      <c r="Z953" s="232" t="s">
        <v>225</v>
      </c>
      <c r="AA953" s="232"/>
      <c r="AB953" s="232" t="s">
        <v>225</v>
      </c>
      <c r="AC953" s="232"/>
      <c r="AD953" s="232" t="s">
        <v>225</v>
      </c>
      <c r="AE953" s="232"/>
      <c r="AF953" s="232" t="s">
        <v>225</v>
      </c>
      <c r="AG953" s="232"/>
      <c r="AH953" s="232" t="s">
        <v>225</v>
      </c>
      <c r="AI953" s="232"/>
      <c r="AJ953" s="232" t="s">
        <v>225</v>
      </c>
      <c r="AK953" s="232"/>
      <c r="AL953" s="232" t="s">
        <v>225</v>
      </c>
      <c r="AM953" s="232"/>
      <c r="AN953" s="232" t="s">
        <v>225</v>
      </c>
      <c r="AO953" s="232"/>
      <c r="AP953" s="232" t="s">
        <v>225</v>
      </c>
      <c r="AQ953" s="232"/>
      <c r="AR953" s="232" t="s">
        <v>225</v>
      </c>
      <c r="AS953" s="232"/>
      <c r="AT953" s="232"/>
      <c r="AU953" s="232"/>
      <c r="AV953" s="232"/>
      <c r="AW953" s="248" t="s">
        <v>1036</v>
      </c>
    </row>
    <row r="954" spans="1:49" s="9" customFormat="1" x14ac:dyDescent="0.25">
      <c r="A954" s="233" t="s">
        <v>1342</v>
      </c>
      <c r="B954" s="9">
        <v>9</v>
      </c>
      <c r="C954" s="9">
        <v>23</v>
      </c>
      <c r="D954" s="9">
        <v>11</v>
      </c>
      <c r="E954" s="9">
        <f t="shared" si="98"/>
        <v>1</v>
      </c>
      <c r="F954" s="9">
        <f t="shared" si="75"/>
        <v>13</v>
      </c>
      <c r="G954" s="263"/>
      <c r="H954" s="246"/>
      <c r="I954" s="246"/>
      <c r="J954" s="246"/>
      <c r="K954" s="246"/>
      <c r="L954" s="246"/>
      <c r="M954" s="246"/>
      <c r="N954" s="246"/>
      <c r="O954" s="246"/>
      <c r="P954" s="246"/>
      <c r="Q954" s="246"/>
      <c r="R954" s="232" t="s">
        <v>225</v>
      </c>
      <c r="S954" s="232"/>
      <c r="T954" s="232" t="s">
        <v>225</v>
      </c>
      <c r="U954" s="232"/>
      <c r="V954" s="232"/>
      <c r="W954" s="232"/>
      <c r="X954" s="232" t="s">
        <v>225</v>
      </c>
      <c r="Y954" s="232"/>
      <c r="Z954" s="232" t="s">
        <v>225</v>
      </c>
      <c r="AA954" s="232"/>
      <c r="AB954" s="232" t="s">
        <v>225</v>
      </c>
      <c r="AC954" s="232"/>
      <c r="AD954" s="232" t="s">
        <v>225</v>
      </c>
      <c r="AE954" s="232"/>
      <c r="AF954" s="232" t="s">
        <v>225</v>
      </c>
      <c r="AG954" s="232"/>
      <c r="AH954" s="232" t="s">
        <v>225</v>
      </c>
      <c r="AI954" s="232"/>
      <c r="AJ954" s="232" t="s">
        <v>225</v>
      </c>
      <c r="AK954" s="232"/>
      <c r="AL954" s="232" t="s">
        <v>225</v>
      </c>
      <c r="AM954" s="232"/>
      <c r="AN954" s="232" t="s">
        <v>225</v>
      </c>
      <c r="AO954" s="232"/>
      <c r="AP954" s="232" t="s">
        <v>225</v>
      </c>
      <c r="AQ954" s="232"/>
      <c r="AR954" s="232" t="s">
        <v>225</v>
      </c>
      <c r="AS954" s="232"/>
      <c r="AT954" s="232"/>
      <c r="AU954" s="232"/>
      <c r="AV954" s="232"/>
      <c r="AW954" s="248" t="s">
        <v>1036</v>
      </c>
    </row>
    <row r="955" spans="1:49" s="9" customFormat="1" x14ac:dyDescent="0.25">
      <c r="A955" s="233" t="s">
        <v>1343</v>
      </c>
      <c r="B955" s="9">
        <v>9</v>
      </c>
      <c r="C955" s="9">
        <v>23</v>
      </c>
      <c r="D955" s="9">
        <v>12</v>
      </c>
      <c r="E955" s="9">
        <f t="shared" si="98"/>
        <v>1</v>
      </c>
      <c r="F955" s="9">
        <f t="shared" ref="F955:F965" si="99">C955-B955-E955</f>
        <v>13</v>
      </c>
      <c r="G955" s="263"/>
      <c r="H955" s="246"/>
      <c r="I955" s="246"/>
      <c r="J955" s="246"/>
      <c r="K955" s="246"/>
      <c r="L955" s="246"/>
      <c r="M955" s="246"/>
      <c r="N955" s="246"/>
      <c r="O955" s="246"/>
      <c r="P955" s="246"/>
      <c r="Q955" s="246"/>
      <c r="R955" s="232" t="s">
        <v>225</v>
      </c>
      <c r="S955" s="232"/>
      <c r="T955" s="232" t="s">
        <v>225</v>
      </c>
      <c r="U955" s="232"/>
      <c r="V955" s="232" t="s">
        <v>225</v>
      </c>
      <c r="W955" s="232"/>
      <c r="X955" s="232"/>
      <c r="Y955" s="232"/>
      <c r="Z955" s="232" t="s">
        <v>225</v>
      </c>
      <c r="AA955" s="232"/>
      <c r="AB955" s="232" t="s">
        <v>225</v>
      </c>
      <c r="AC955" s="232"/>
      <c r="AD955" s="232" t="s">
        <v>225</v>
      </c>
      <c r="AE955" s="232"/>
      <c r="AF955" s="232" t="s">
        <v>225</v>
      </c>
      <c r="AG955" s="232"/>
      <c r="AH955" s="232" t="s">
        <v>225</v>
      </c>
      <c r="AI955" s="232"/>
      <c r="AJ955" s="232" t="s">
        <v>225</v>
      </c>
      <c r="AK955" s="232"/>
      <c r="AL955" s="232" t="s">
        <v>225</v>
      </c>
      <c r="AM955" s="232"/>
      <c r="AN955" s="232" t="s">
        <v>225</v>
      </c>
      <c r="AO955" s="232"/>
      <c r="AP955" s="232" t="s">
        <v>225</v>
      </c>
      <c r="AQ955" s="232"/>
      <c r="AR955" s="232" t="s">
        <v>225</v>
      </c>
      <c r="AS955" s="232"/>
      <c r="AT955" s="232"/>
      <c r="AU955" s="232"/>
      <c r="AV955" s="232"/>
      <c r="AW955" s="248" t="s">
        <v>1036</v>
      </c>
    </row>
    <row r="956" spans="1:49" s="9" customFormat="1" x14ac:dyDescent="0.25">
      <c r="A956" s="233" t="s">
        <v>1344</v>
      </c>
      <c r="B956" s="9">
        <v>9</v>
      </c>
      <c r="C956" s="9">
        <v>23</v>
      </c>
      <c r="D956" s="9">
        <v>13</v>
      </c>
      <c r="E956" s="9">
        <f t="shared" si="98"/>
        <v>1</v>
      </c>
      <c r="F956" s="9">
        <f t="shared" si="99"/>
        <v>13</v>
      </c>
      <c r="G956" s="263"/>
      <c r="H956" s="246"/>
      <c r="I956" s="246"/>
      <c r="J956" s="246"/>
      <c r="K956" s="246"/>
      <c r="L956" s="246"/>
      <c r="M956" s="246"/>
      <c r="N956" s="246"/>
      <c r="O956" s="246"/>
      <c r="P956" s="246"/>
      <c r="Q956" s="246"/>
      <c r="R956" s="232" t="s">
        <v>225</v>
      </c>
      <c r="S956" s="232"/>
      <c r="T956" s="232" t="s">
        <v>225</v>
      </c>
      <c r="U956" s="232"/>
      <c r="V956" s="232" t="s">
        <v>225</v>
      </c>
      <c r="W956" s="232"/>
      <c r="X956" s="232" t="s">
        <v>225</v>
      </c>
      <c r="Y956" s="232"/>
      <c r="Z956" s="232"/>
      <c r="AA956" s="232"/>
      <c r="AB956" s="232" t="s">
        <v>225</v>
      </c>
      <c r="AC956" s="232"/>
      <c r="AD956" s="232" t="s">
        <v>225</v>
      </c>
      <c r="AE956" s="232"/>
      <c r="AF956" s="232" t="s">
        <v>225</v>
      </c>
      <c r="AG956" s="232"/>
      <c r="AH956" s="232" t="s">
        <v>225</v>
      </c>
      <c r="AI956" s="232"/>
      <c r="AJ956" s="232" t="s">
        <v>225</v>
      </c>
      <c r="AK956" s="232"/>
      <c r="AL956" s="232" t="s">
        <v>225</v>
      </c>
      <c r="AM956" s="232"/>
      <c r="AN956" s="232" t="s">
        <v>225</v>
      </c>
      <c r="AO956" s="232"/>
      <c r="AP956" s="232" t="s">
        <v>225</v>
      </c>
      <c r="AQ956" s="232"/>
      <c r="AR956" s="232" t="s">
        <v>225</v>
      </c>
      <c r="AS956" s="232"/>
      <c r="AT956" s="232"/>
      <c r="AU956" s="232"/>
      <c r="AV956" s="232"/>
      <c r="AW956" s="248" t="s">
        <v>1036</v>
      </c>
    </row>
    <row r="957" spans="1:49" s="9" customFormat="1" x14ac:dyDescent="0.25">
      <c r="A957" s="233" t="s">
        <v>1345</v>
      </c>
      <c r="B957" s="9">
        <v>9</v>
      </c>
      <c r="C957" s="9">
        <v>23</v>
      </c>
      <c r="D957" s="9">
        <v>14</v>
      </c>
      <c r="E957" s="9">
        <f t="shared" si="98"/>
        <v>1</v>
      </c>
      <c r="F957" s="9">
        <f t="shared" si="99"/>
        <v>13</v>
      </c>
      <c r="G957" s="263"/>
      <c r="H957" s="246"/>
      <c r="I957" s="246"/>
      <c r="J957" s="246"/>
      <c r="K957" s="246"/>
      <c r="L957" s="246"/>
      <c r="M957" s="246"/>
      <c r="N957" s="246"/>
      <c r="O957" s="246"/>
      <c r="P957" s="246"/>
      <c r="Q957" s="246"/>
      <c r="R957" s="232" t="s">
        <v>225</v>
      </c>
      <c r="S957" s="232"/>
      <c r="T957" s="232" t="s">
        <v>225</v>
      </c>
      <c r="U957" s="232"/>
      <c r="V957" s="232" t="s">
        <v>225</v>
      </c>
      <c r="W957" s="232"/>
      <c r="X957" s="232" t="s">
        <v>225</v>
      </c>
      <c r="Y957" s="232"/>
      <c r="Z957" s="232" t="s">
        <v>225</v>
      </c>
      <c r="AA957" s="232"/>
      <c r="AB957" s="232"/>
      <c r="AC957" s="232"/>
      <c r="AD957" s="232" t="s">
        <v>225</v>
      </c>
      <c r="AE957" s="232"/>
      <c r="AF957" s="232" t="s">
        <v>225</v>
      </c>
      <c r="AG957" s="232"/>
      <c r="AH957" s="232" t="s">
        <v>225</v>
      </c>
      <c r="AI957" s="232"/>
      <c r="AJ957" s="232" t="s">
        <v>225</v>
      </c>
      <c r="AK957" s="232"/>
      <c r="AL957" s="232" t="s">
        <v>225</v>
      </c>
      <c r="AM957" s="232"/>
      <c r="AN957" s="232" t="s">
        <v>225</v>
      </c>
      <c r="AO957" s="232"/>
      <c r="AP957" s="232" t="s">
        <v>225</v>
      </c>
      <c r="AQ957" s="232"/>
      <c r="AR957" s="232" t="s">
        <v>225</v>
      </c>
      <c r="AS957" s="232"/>
      <c r="AT957" s="232"/>
      <c r="AU957" s="232"/>
      <c r="AV957" s="232"/>
      <c r="AW957" s="248" t="s">
        <v>1036</v>
      </c>
    </row>
    <row r="958" spans="1:49" s="9" customFormat="1" x14ac:dyDescent="0.25">
      <c r="A958" s="233" t="s">
        <v>1346</v>
      </c>
      <c r="B958" s="9">
        <v>9</v>
      </c>
      <c r="C958" s="9">
        <v>23</v>
      </c>
      <c r="D958" s="9">
        <v>15</v>
      </c>
      <c r="E958" s="9">
        <f t="shared" si="98"/>
        <v>1</v>
      </c>
      <c r="F958" s="9">
        <f t="shared" si="99"/>
        <v>13</v>
      </c>
      <c r="G958" s="263"/>
      <c r="H958" s="246"/>
      <c r="I958" s="246"/>
      <c r="J958" s="246"/>
      <c r="K958" s="246"/>
      <c r="L958" s="246"/>
      <c r="M958" s="246"/>
      <c r="N958" s="246"/>
      <c r="O958" s="246"/>
      <c r="P958" s="246"/>
      <c r="Q958" s="246"/>
      <c r="R958" s="232" t="s">
        <v>225</v>
      </c>
      <c r="S958" s="232"/>
      <c r="T958" s="232" t="s">
        <v>225</v>
      </c>
      <c r="U958" s="232"/>
      <c r="V958" s="232" t="s">
        <v>225</v>
      </c>
      <c r="W958" s="232"/>
      <c r="X958" s="232" t="s">
        <v>225</v>
      </c>
      <c r="Y958" s="232"/>
      <c r="Z958" s="232" t="s">
        <v>225</v>
      </c>
      <c r="AA958" s="232"/>
      <c r="AB958" s="232" t="s">
        <v>225</v>
      </c>
      <c r="AC958" s="232"/>
      <c r="AD958" s="232"/>
      <c r="AE958" s="232"/>
      <c r="AF958" s="232" t="s">
        <v>225</v>
      </c>
      <c r="AG958" s="232"/>
      <c r="AH958" s="232" t="s">
        <v>225</v>
      </c>
      <c r="AI958" s="232"/>
      <c r="AJ958" s="232" t="s">
        <v>225</v>
      </c>
      <c r="AK958" s="232"/>
      <c r="AL958" s="232" t="s">
        <v>225</v>
      </c>
      <c r="AM958" s="232"/>
      <c r="AN958" s="232" t="s">
        <v>225</v>
      </c>
      <c r="AO958" s="232"/>
      <c r="AP958" s="232" t="s">
        <v>225</v>
      </c>
      <c r="AQ958" s="232"/>
      <c r="AR958" s="232" t="s">
        <v>225</v>
      </c>
      <c r="AS958" s="232"/>
      <c r="AT958" s="232"/>
      <c r="AU958" s="232"/>
      <c r="AV958" s="232"/>
      <c r="AW958" s="248" t="s">
        <v>1036</v>
      </c>
    </row>
    <row r="959" spans="1:49" s="9" customFormat="1" x14ac:dyDescent="0.25">
      <c r="A959" s="233" t="s">
        <v>1347</v>
      </c>
      <c r="B959" s="9">
        <v>9</v>
      </c>
      <c r="C959" s="9">
        <v>23</v>
      </c>
      <c r="D959" s="9">
        <v>16</v>
      </c>
      <c r="E959" s="9">
        <f t="shared" si="98"/>
        <v>1</v>
      </c>
      <c r="F959" s="9">
        <f t="shared" si="99"/>
        <v>13</v>
      </c>
      <c r="G959" s="263"/>
      <c r="H959" s="246"/>
      <c r="I959" s="246"/>
      <c r="J959" s="246"/>
      <c r="K959" s="246"/>
      <c r="L959" s="246"/>
      <c r="M959" s="246"/>
      <c r="N959" s="246"/>
      <c r="O959" s="246"/>
      <c r="P959" s="246"/>
      <c r="Q959" s="246"/>
      <c r="R959" s="232" t="s">
        <v>225</v>
      </c>
      <c r="S959" s="232"/>
      <c r="T959" s="232" t="s">
        <v>225</v>
      </c>
      <c r="U959" s="232"/>
      <c r="V959" s="232" t="s">
        <v>225</v>
      </c>
      <c r="W959" s="232"/>
      <c r="X959" s="232" t="s">
        <v>225</v>
      </c>
      <c r="Y959" s="232"/>
      <c r="Z959" s="232" t="s">
        <v>225</v>
      </c>
      <c r="AA959" s="232"/>
      <c r="AB959" s="232" t="s">
        <v>225</v>
      </c>
      <c r="AC959" s="232"/>
      <c r="AD959" s="232" t="s">
        <v>225</v>
      </c>
      <c r="AE959" s="232"/>
      <c r="AF959" s="232"/>
      <c r="AG959" s="232"/>
      <c r="AH959" s="232" t="s">
        <v>225</v>
      </c>
      <c r="AI959" s="232"/>
      <c r="AJ959" s="232" t="s">
        <v>225</v>
      </c>
      <c r="AK959" s="232"/>
      <c r="AL959" s="232" t="s">
        <v>225</v>
      </c>
      <c r="AM959" s="232"/>
      <c r="AN959" s="232" t="s">
        <v>225</v>
      </c>
      <c r="AO959" s="232"/>
      <c r="AP959" s="232" t="s">
        <v>225</v>
      </c>
      <c r="AQ959" s="232"/>
      <c r="AR959" s="232" t="s">
        <v>225</v>
      </c>
      <c r="AS959" s="232"/>
      <c r="AT959" s="232"/>
      <c r="AU959" s="232"/>
      <c r="AV959" s="232"/>
      <c r="AW959" s="248" t="s">
        <v>1036</v>
      </c>
    </row>
    <row r="960" spans="1:49" s="9" customFormat="1" x14ac:dyDescent="0.25">
      <c r="A960" s="233" t="s">
        <v>1348</v>
      </c>
      <c r="B960" s="9">
        <v>9</v>
      </c>
      <c r="C960" s="9">
        <v>23</v>
      </c>
      <c r="D960" s="9">
        <v>17</v>
      </c>
      <c r="E960" s="9">
        <f t="shared" si="98"/>
        <v>1</v>
      </c>
      <c r="F960" s="9">
        <f t="shared" si="99"/>
        <v>13</v>
      </c>
      <c r="G960" s="263"/>
      <c r="H960" s="246"/>
      <c r="I960" s="246"/>
      <c r="J960" s="246"/>
      <c r="K960" s="246"/>
      <c r="L960" s="246"/>
      <c r="M960" s="246"/>
      <c r="N960" s="246"/>
      <c r="O960" s="246"/>
      <c r="P960" s="246"/>
      <c r="Q960" s="246"/>
      <c r="R960" s="232" t="s">
        <v>225</v>
      </c>
      <c r="S960" s="232"/>
      <c r="T960" s="232" t="s">
        <v>225</v>
      </c>
      <c r="U960" s="232"/>
      <c r="V960" s="232" t="s">
        <v>225</v>
      </c>
      <c r="W960" s="232"/>
      <c r="X960" s="232" t="s">
        <v>225</v>
      </c>
      <c r="Y960" s="232"/>
      <c r="Z960" s="232" t="s">
        <v>225</v>
      </c>
      <c r="AA960" s="232"/>
      <c r="AB960" s="232" t="s">
        <v>225</v>
      </c>
      <c r="AC960" s="232"/>
      <c r="AD960" s="232" t="s">
        <v>225</v>
      </c>
      <c r="AE960" s="232"/>
      <c r="AF960" s="232" t="s">
        <v>225</v>
      </c>
      <c r="AG960" s="232"/>
      <c r="AH960" s="232"/>
      <c r="AI960" s="232"/>
      <c r="AJ960" s="232" t="s">
        <v>225</v>
      </c>
      <c r="AK960" s="232"/>
      <c r="AL960" s="232" t="s">
        <v>225</v>
      </c>
      <c r="AM960" s="232"/>
      <c r="AN960" s="232" t="s">
        <v>225</v>
      </c>
      <c r="AO960" s="232"/>
      <c r="AP960" s="232" t="s">
        <v>225</v>
      </c>
      <c r="AQ960" s="232"/>
      <c r="AR960" s="232" t="s">
        <v>225</v>
      </c>
      <c r="AS960" s="232"/>
      <c r="AT960" s="232"/>
      <c r="AU960" s="232"/>
      <c r="AV960" s="232"/>
      <c r="AW960" s="248" t="s">
        <v>1036</v>
      </c>
    </row>
    <row r="961" spans="1:49" s="9" customFormat="1" x14ac:dyDescent="0.25">
      <c r="A961" s="233" t="s">
        <v>1349</v>
      </c>
      <c r="B961" s="9">
        <v>9</v>
      </c>
      <c r="C961" s="9">
        <v>23</v>
      </c>
      <c r="D961" s="9">
        <v>18</v>
      </c>
      <c r="E961" s="9">
        <f t="shared" si="98"/>
        <v>1</v>
      </c>
      <c r="F961" s="9">
        <f t="shared" si="99"/>
        <v>13</v>
      </c>
      <c r="G961" s="263"/>
      <c r="H961" s="246"/>
      <c r="I961" s="246"/>
      <c r="J961" s="246"/>
      <c r="K961" s="246"/>
      <c r="L961" s="246"/>
      <c r="M961" s="246"/>
      <c r="N961" s="246"/>
      <c r="O961" s="246"/>
      <c r="P961" s="246"/>
      <c r="Q961" s="246"/>
      <c r="R961" s="232" t="s">
        <v>225</v>
      </c>
      <c r="S961" s="232"/>
      <c r="T961" s="232" t="s">
        <v>225</v>
      </c>
      <c r="U961" s="232"/>
      <c r="V961" s="232" t="s">
        <v>225</v>
      </c>
      <c r="W961" s="232"/>
      <c r="X961" s="232" t="s">
        <v>225</v>
      </c>
      <c r="Y961" s="232"/>
      <c r="Z961" s="232" t="s">
        <v>225</v>
      </c>
      <c r="AA961" s="232"/>
      <c r="AB961" s="232" t="s">
        <v>225</v>
      </c>
      <c r="AC961" s="232"/>
      <c r="AD961" s="232" t="s">
        <v>225</v>
      </c>
      <c r="AE961" s="232"/>
      <c r="AF961" s="232" t="s">
        <v>225</v>
      </c>
      <c r="AG961" s="232"/>
      <c r="AH961" s="232" t="s">
        <v>225</v>
      </c>
      <c r="AI961" s="232"/>
      <c r="AJ961" s="232"/>
      <c r="AK961" s="232"/>
      <c r="AL961" s="232" t="s">
        <v>225</v>
      </c>
      <c r="AM961" s="232"/>
      <c r="AN961" s="232" t="s">
        <v>225</v>
      </c>
      <c r="AO961" s="232"/>
      <c r="AP961" s="232" t="s">
        <v>225</v>
      </c>
      <c r="AQ961" s="232"/>
      <c r="AR961" s="232" t="s">
        <v>225</v>
      </c>
      <c r="AS961" s="232"/>
      <c r="AT961" s="232"/>
      <c r="AU961" s="232"/>
      <c r="AV961" s="232"/>
      <c r="AW961" s="248" t="s">
        <v>1036</v>
      </c>
    </row>
    <row r="962" spans="1:49" s="9" customFormat="1" x14ac:dyDescent="0.25">
      <c r="A962" s="233" t="s">
        <v>1350</v>
      </c>
      <c r="B962" s="9">
        <v>9</v>
      </c>
      <c r="C962" s="9">
        <v>23</v>
      </c>
      <c r="D962" s="9">
        <v>19</v>
      </c>
      <c r="E962" s="9">
        <f t="shared" si="98"/>
        <v>1</v>
      </c>
      <c r="F962" s="9">
        <f t="shared" si="99"/>
        <v>13</v>
      </c>
      <c r="G962" s="263"/>
      <c r="H962" s="246"/>
      <c r="I962" s="246"/>
      <c r="J962" s="246"/>
      <c r="K962" s="246"/>
      <c r="L962" s="246"/>
      <c r="M962" s="246"/>
      <c r="N962" s="246"/>
      <c r="O962" s="246"/>
      <c r="P962" s="246"/>
      <c r="Q962" s="246"/>
      <c r="R962" s="232" t="s">
        <v>225</v>
      </c>
      <c r="S962" s="232"/>
      <c r="T962" s="232" t="s">
        <v>225</v>
      </c>
      <c r="U962" s="232"/>
      <c r="V962" s="232" t="s">
        <v>225</v>
      </c>
      <c r="W962" s="232"/>
      <c r="X962" s="232" t="s">
        <v>225</v>
      </c>
      <c r="Y962" s="232"/>
      <c r="Z962" s="232" t="s">
        <v>225</v>
      </c>
      <c r="AA962" s="232"/>
      <c r="AB962" s="232" t="s">
        <v>225</v>
      </c>
      <c r="AC962" s="232"/>
      <c r="AD962" s="232" t="s">
        <v>225</v>
      </c>
      <c r="AE962" s="232"/>
      <c r="AF962" s="232" t="s">
        <v>225</v>
      </c>
      <c r="AG962" s="232"/>
      <c r="AH962" s="232" t="s">
        <v>225</v>
      </c>
      <c r="AI962" s="232"/>
      <c r="AJ962" s="232" t="s">
        <v>225</v>
      </c>
      <c r="AK962" s="232"/>
      <c r="AL962" s="232"/>
      <c r="AM962" s="232"/>
      <c r="AN962" s="232" t="s">
        <v>225</v>
      </c>
      <c r="AO962" s="232"/>
      <c r="AP962" s="232" t="s">
        <v>225</v>
      </c>
      <c r="AQ962" s="232"/>
      <c r="AR962" s="232" t="s">
        <v>225</v>
      </c>
      <c r="AS962" s="232"/>
      <c r="AT962" s="232"/>
      <c r="AU962" s="232"/>
      <c r="AV962" s="232"/>
      <c r="AW962" s="248" t="s">
        <v>1036</v>
      </c>
    </row>
    <row r="963" spans="1:49" s="9" customFormat="1" x14ac:dyDescent="0.25">
      <c r="A963" s="233" t="s">
        <v>1351</v>
      </c>
      <c r="B963" s="9">
        <v>9</v>
      </c>
      <c r="C963" s="9">
        <v>23</v>
      </c>
      <c r="D963" s="9">
        <v>20</v>
      </c>
      <c r="E963" s="9">
        <f t="shared" si="98"/>
        <v>1</v>
      </c>
      <c r="F963" s="9">
        <f t="shared" si="99"/>
        <v>13</v>
      </c>
      <c r="G963" s="263"/>
      <c r="H963" s="246"/>
      <c r="I963" s="246"/>
      <c r="J963" s="246"/>
      <c r="K963" s="246"/>
      <c r="L963" s="246"/>
      <c r="M963" s="246"/>
      <c r="N963" s="246"/>
      <c r="O963" s="246"/>
      <c r="P963" s="246"/>
      <c r="Q963" s="246"/>
      <c r="R963" s="232" t="s">
        <v>225</v>
      </c>
      <c r="S963" s="232"/>
      <c r="T963" s="232" t="s">
        <v>225</v>
      </c>
      <c r="U963" s="232"/>
      <c r="V963" s="232" t="s">
        <v>225</v>
      </c>
      <c r="W963" s="232"/>
      <c r="X963" s="232" t="s">
        <v>225</v>
      </c>
      <c r="Y963" s="232"/>
      <c r="Z963" s="232" t="s">
        <v>225</v>
      </c>
      <c r="AA963" s="232"/>
      <c r="AB963" s="232" t="s">
        <v>225</v>
      </c>
      <c r="AC963" s="232"/>
      <c r="AD963" s="232" t="s">
        <v>225</v>
      </c>
      <c r="AE963" s="232"/>
      <c r="AF963" s="232" t="s">
        <v>225</v>
      </c>
      <c r="AG963" s="232"/>
      <c r="AH963" s="232" t="s">
        <v>225</v>
      </c>
      <c r="AI963" s="232"/>
      <c r="AJ963" s="232" t="s">
        <v>225</v>
      </c>
      <c r="AK963" s="232"/>
      <c r="AL963" s="232" t="s">
        <v>225</v>
      </c>
      <c r="AM963" s="232"/>
      <c r="AN963" s="232"/>
      <c r="AO963" s="232"/>
      <c r="AP963" s="232" t="s">
        <v>225</v>
      </c>
      <c r="AQ963" s="232"/>
      <c r="AR963" s="232" t="s">
        <v>225</v>
      </c>
      <c r="AS963" s="232"/>
      <c r="AT963" s="232"/>
      <c r="AU963" s="232"/>
      <c r="AV963" s="232"/>
      <c r="AW963" s="248" t="s">
        <v>1036</v>
      </c>
    </row>
    <row r="964" spans="1:49" s="9" customFormat="1" x14ac:dyDescent="0.25">
      <c r="A964" s="233" t="s">
        <v>1352</v>
      </c>
      <c r="B964" s="9">
        <v>9</v>
      </c>
      <c r="C964" s="9">
        <v>23</v>
      </c>
      <c r="D964" s="9">
        <v>21</v>
      </c>
      <c r="E964" s="9">
        <f t="shared" si="98"/>
        <v>1</v>
      </c>
      <c r="F964" s="9">
        <f t="shared" si="99"/>
        <v>13</v>
      </c>
      <c r="G964" s="263"/>
      <c r="H964" s="246"/>
      <c r="I964" s="246"/>
      <c r="J964" s="246"/>
      <c r="K964" s="246"/>
      <c r="L964" s="246"/>
      <c r="M964" s="246"/>
      <c r="N964" s="246"/>
      <c r="O964" s="246"/>
      <c r="P964" s="246"/>
      <c r="Q964" s="246"/>
      <c r="R964" s="232" t="s">
        <v>225</v>
      </c>
      <c r="S964" s="232"/>
      <c r="T964" s="232" t="s">
        <v>225</v>
      </c>
      <c r="U964" s="232"/>
      <c r="V964" s="232" t="s">
        <v>225</v>
      </c>
      <c r="W964" s="232"/>
      <c r="X964" s="232" t="s">
        <v>225</v>
      </c>
      <c r="Y964" s="232"/>
      <c r="Z964" s="232" t="s">
        <v>225</v>
      </c>
      <c r="AA964" s="232"/>
      <c r="AB964" s="232" t="s">
        <v>225</v>
      </c>
      <c r="AC964" s="232"/>
      <c r="AD964" s="232" t="s">
        <v>225</v>
      </c>
      <c r="AE964" s="232"/>
      <c r="AF964" s="232" t="s">
        <v>225</v>
      </c>
      <c r="AG964" s="232"/>
      <c r="AH964" s="232" t="s">
        <v>225</v>
      </c>
      <c r="AI964" s="232"/>
      <c r="AJ964" s="232" t="s">
        <v>225</v>
      </c>
      <c r="AK964" s="232"/>
      <c r="AL964" s="232" t="s">
        <v>225</v>
      </c>
      <c r="AM964" s="232"/>
      <c r="AN964" s="232" t="s">
        <v>225</v>
      </c>
      <c r="AO964" s="232"/>
      <c r="AP964" s="232"/>
      <c r="AQ964" s="232"/>
      <c r="AR964" s="232" t="s">
        <v>225</v>
      </c>
      <c r="AS964" s="232"/>
      <c r="AT964" s="232"/>
      <c r="AU964" s="232"/>
      <c r="AV964" s="232"/>
      <c r="AW964" s="248" t="s">
        <v>1036</v>
      </c>
    </row>
    <row r="965" spans="1:49" s="9" customFormat="1" x14ac:dyDescent="0.25">
      <c r="A965" s="233" t="s">
        <v>1353</v>
      </c>
      <c r="B965" s="9">
        <v>9</v>
      </c>
      <c r="C965" s="9">
        <v>23</v>
      </c>
      <c r="D965" s="9">
        <v>22</v>
      </c>
      <c r="E965" s="9">
        <f t="shared" si="98"/>
        <v>1</v>
      </c>
      <c r="F965" s="9">
        <f t="shared" si="99"/>
        <v>13</v>
      </c>
      <c r="G965" s="263"/>
      <c r="H965" s="246"/>
      <c r="I965" s="246"/>
      <c r="J965" s="246"/>
      <c r="K965" s="246"/>
      <c r="L965" s="246"/>
      <c r="M965" s="246"/>
      <c r="N965" s="246"/>
      <c r="O965" s="246"/>
      <c r="P965" s="246"/>
      <c r="Q965" s="246"/>
      <c r="R965" s="232" t="s">
        <v>225</v>
      </c>
      <c r="S965" s="232"/>
      <c r="T965" s="232" t="s">
        <v>225</v>
      </c>
      <c r="U965" s="232"/>
      <c r="V965" s="232" t="s">
        <v>225</v>
      </c>
      <c r="W965" s="232"/>
      <c r="X965" s="232" t="s">
        <v>225</v>
      </c>
      <c r="Y965" s="232"/>
      <c r="Z965" s="232" t="s">
        <v>225</v>
      </c>
      <c r="AA965" s="232"/>
      <c r="AB965" s="232" t="s">
        <v>225</v>
      </c>
      <c r="AC965" s="232"/>
      <c r="AD965" s="232" t="s">
        <v>225</v>
      </c>
      <c r="AE965" s="232"/>
      <c r="AF965" s="232" t="s">
        <v>225</v>
      </c>
      <c r="AG965" s="232"/>
      <c r="AH965" s="232" t="s">
        <v>225</v>
      </c>
      <c r="AI965" s="232"/>
      <c r="AJ965" s="232" t="s">
        <v>225</v>
      </c>
      <c r="AK965" s="232"/>
      <c r="AL965" s="232" t="s">
        <v>225</v>
      </c>
      <c r="AM965" s="232"/>
      <c r="AN965" s="232" t="s">
        <v>225</v>
      </c>
      <c r="AO965" s="232"/>
      <c r="AP965" s="232" t="s">
        <v>225</v>
      </c>
      <c r="AQ965" s="232"/>
      <c r="AR965" s="232"/>
      <c r="AS965" s="232"/>
      <c r="AT965" s="232"/>
      <c r="AU965" s="232"/>
      <c r="AV965" s="232"/>
      <c r="AW965" s="248" t="s">
        <v>1036</v>
      </c>
    </row>
    <row r="966" spans="1:49" x14ac:dyDescent="0.25">
      <c r="A966" s="233" t="s">
        <v>431</v>
      </c>
      <c r="B966" s="9">
        <v>9</v>
      </c>
      <c r="C966" s="9">
        <v>24</v>
      </c>
      <c r="E966" s="9">
        <f t="shared" si="98"/>
        <v>1</v>
      </c>
      <c r="F966" s="9">
        <f t="shared" si="75"/>
        <v>14</v>
      </c>
      <c r="H966" s="246"/>
      <c r="I966" s="246"/>
      <c r="J966" s="246"/>
      <c r="K966" s="246"/>
      <c r="L966" s="246"/>
      <c r="M966" s="246"/>
      <c r="N966" s="246"/>
      <c r="O966" s="246"/>
      <c r="P966" s="246"/>
      <c r="Q966" s="246"/>
      <c r="R966" s="232" t="s">
        <v>225</v>
      </c>
      <c r="T966" s="232" t="s">
        <v>225</v>
      </c>
      <c r="V966" s="232" t="s">
        <v>225</v>
      </c>
      <c r="X966" s="232" t="s">
        <v>225</v>
      </c>
      <c r="Z966" s="232" t="s">
        <v>225</v>
      </c>
      <c r="AB966" s="232" t="s">
        <v>225</v>
      </c>
      <c r="AD966" s="232" t="s">
        <v>225</v>
      </c>
      <c r="AF966" s="232" t="s">
        <v>225</v>
      </c>
      <c r="AH966" s="232" t="s">
        <v>225</v>
      </c>
      <c r="AJ966" s="232" t="s">
        <v>225</v>
      </c>
      <c r="AL966" s="232" t="s">
        <v>225</v>
      </c>
      <c r="AN966" s="232" t="s">
        <v>225</v>
      </c>
      <c r="AP966" s="232" t="s">
        <v>225</v>
      </c>
      <c r="AR966" s="232" t="s">
        <v>225</v>
      </c>
      <c r="AT966" s="232" t="s">
        <v>225</v>
      </c>
      <c r="AW966" s="248" t="s">
        <v>1036</v>
      </c>
    </row>
    <row r="967" spans="1:49" s="9" customFormat="1" x14ac:dyDescent="0.25">
      <c r="A967" s="233" t="s">
        <v>1354</v>
      </c>
      <c r="B967" s="9">
        <v>9</v>
      </c>
      <c r="C967" s="9">
        <v>24</v>
      </c>
      <c r="D967" s="9">
        <v>10</v>
      </c>
      <c r="E967" s="9">
        <f t="shared" si="98"/>
        <v>1</v>
      </c>
      <c r="F967" s="9">
        <f t="shared" si="75"/>
        <v>14</v>
      </c>
      <c r="G967" s="263"/>
      <c r="H967" s="246"/>
      <c r="I967" s="246"/>
      <c r="J967" s="246"/>
      <c r="K967" s="246"/>
      <c r="L967" s="246"/>
      <c r="M967" s="246"/>
      <c r="N967" s="246"/>
      <c r="O967" s="246"/>
      <c r="P967" s="246"/>
      <c r="Q967" s="246"/>
      <c r="R967" s="232" t="s">
        <v>225</v>
      </c>
      <c r="S967" s="232"/>
      <c r="T967" s="232"/>
      <c r="U967" s="232"/>
      <c r="V967" s="232" t="s">
        <v>225</v>
      </c>
      <c r="W967" s="232"/>
      <c r="X967" s="232" t="s">
        <v>225</v>
      </c>
      <c r="Y967" s="232"/>
      <c r="Z967" s="232" t="s">
        <v>225</v>
      </c>
      <c r="AA967" s="232"/>
      <c r="AB967" s="232" t="s">
        <v>225</v>
      </c>
      <c r="AC967" s="232"/>
      <c r="AD967" s="232" t="s">
        <v>225</v>
      </c>
      <c r="AE967" s="232"/>
      <c r="AF967" s="232" t="s">
        <v>225</v>
      </c>
      <c r="AG967" s="232"/>
      <c r="AH967" s="232" t="s">
        <v>225</v>
      </c>
      <c r="AI967" s="232"/>
      <c r="AJ967" s="232" t="s">
        <v>225</v>
      </c>
      <c r="AK967" s="232"/>
      <c r="AL967" s="232" t="s">
        <v>225</v>
      </c>
      <c r="AM967" s="232"/>
      <c r="AN967" s="232" t="s">
        <v>225</v>
      </c>
      <c r="AO967" s="232"/>
      <c r="AP967" s="232" t="s">
        <v>225</v>
      </c>
      <c r="AQ967" s="232"/>
      <c r="AR967" s="232" t="s">
        <v>225</v>
      </c>
      <c r="AS967" s="232"/>
      <c r="AT967" s="232" t="s">
        <v>225</v>
      </c>
      <c r="AU967" s="232"/>
      <c r="AV967" s="232"/>
      <c r="AW967" s="248" t="s">
        <v>1036</v>
      </c>
    </row>
    <row r="968" spans="1:49" s="9" customFormat="1" x14ac:dyDescent="0.25">
      <c r="A968" s="233" t="s">
        <v>1355</v>
      </c>
      <c r="B968" s="9">
        <v>9</v>
      </c>
      <c r="C968" s="9">
        <v>24</v>
      </c>
      <c r="D968" s="9">
        <v>11</v>
      </c>
      <c r="E968" s="9">
        <f t="shared" si="98"/>
        <v>1</v>
      </c>
      <c r="F968" s="9">
        <f t="shared" si="75"/>
        <v>14</v>
      </c>
      <c r="G968" s="263"/>
      <c r="H968" s="246"/>
      <c r="I968" s="246"/>
      <c r="J968" s="246"/>
      <c r="K968" s="246"/>
      <c r="L968" s="246"/>
      <c r="M968" s="246"/>
      <c r="N968" s="246"/>
      <c r="O968" s="246"/>
      <c r="P968" s="246"/>
      <c r="Q968" s="246"/>
      <c r="R968" s="232" t="s">
        <v>225</v>
      </c>
      <c r="S968" s="232"/>
      <c r="T968" s="232" t="s">
        <v>225</v>
      </c>
      <c r="U968" s="232"/>
      <c r="V968" s="232"/>
      <c r="W968" s="232"/>
      <c r="X968" s="232" t="s">
        <v>225</v>
      </c>
      <c r="Y968" s="232"/>
      <c r="Z968" s="232" t="s">
        <v>225</v>
      </c>
      <c r="AA968" s="232"/>
      <c r="AB968" s="232" t="s">
        <v>225</v>
      </c>
      <c r="AC968" s="232"/>
      <c r="AD968" s="232" t="s">
        <v>225</v>
      </c>
      <c r="AE968" s="232"/>
      <c r="AF968" s="232" t="s">
        <v>225</v>
      </c>
      <c r="AG968" s="232"/>
      <c r="AH968" s="232" t="s">
        <v>225</v>
      </c>
      <c r="AI968" s="232"/>
      <c r="AJ968" s="232" t="s">
        <v>225</v>
      </c>
      <c r="AK968" s="232"/>
      <c r="AL968" s="232" t="s">
        <v>225</v>
      </c>
      <c r="AM968" s="232"/>
      <c r="AN968" s="232" t="s">
        <v>225</v>
      </c>
      <c r="AO968" s="232"/>
      <c r="AP968" s="232" t="s">
        <v>225</v>
      </c>
      <c r="AQ968" s="232"/>
      <c r="AR968" s="232" t="s">
        <v>225</v>
      </c>
      <c r="AS968" s="232"/>
      <c r="AT968" s="232" t="s">
        <v>225</v>
      </c>
      <c r="AU968" s="232"/>
      <c r="AV968" s="232"/>
      <c r="AW968" s="248" t="s">
        <v>1036</v>
      </c>
    </row>
    <row r="969" spans="1:49" s="9" customFormat="1" x14ac:dyDescent="0.25">
      <c r="A969" s="233" t="s">
        <v>1356</v>
      </c>
      <c r="B969" s="9">
        <v>9</v>
      </c>
      <c r="C969" s="9">
        <v>24</v>
      </c>
      <c r="D969" s="9">
        <v>12</v>
      </c>
      <c r="E969" s="9">
        <f t="shared" si="98"/>
        <v>1</v>
      </c>
      <c r="F969" s="9">
        <f t="shared" ref="F969:F980" si="100">C969-B969-E969</f>
        <v>14</v>
      </c>
      <c r="G969" s="263"/>
      <c r="H969" s="246"/>
      <c r="I969" s="246"/>
      <c r="J969" s="246"/>
      <c r="K969" s="246"/>
      <c r="L969" s="246"/>
      <c r="M969" s="246"/>
      <c r="N969" s="246"/>
      <c r="O969" s="246"/>
      <c r="P969" s="246"/>
      <c r="Q969" s="246"/>
      <c r="R969" s="232" t="s">
        <v>225</v>
      </c>
      <c r="S969" s="232"/>
      <c r="T969" s="232" t="s">
        <v>225</v>
      </c>
      <c r="U969" s="232"/>
      <c r="V969" s="232" t="s">
        <v>225</v>
      </c>
      <c r="W969" s="232"/>
      <c r="X969" s="232"/>
      <c r="Y969" s="232"/>
      <c r="Z969" s="232" t="s">
        <v>225</v>
      </c>
      <c r="AA969" s="232"/>
      <c r="AB969" s="232" t="s">
        <v>225</v>
      </c>
      <c r="AC969" s="232"/>
      <c r="AD969" s="232" t="s">
        <v>225</v>
      </c>
      <c r="AE969" s="232"/>
      <c r="AF969" s="232" t="s">
        <v>225</v>
      </c>
      <c r="AG969" s="232"/>
      <c r="AH969" s="232" t="s">
        <v>225</v>
      </c>
      <c r="AI969" s="232"/>
      <c r="AJ969" s="232" t="s">
        <v>225</v>
      </c>
      <c r="AK969" s="232"/>
      <c r="AL969" s="232" t="s">
        <v>225</v>
      </c>
      <c r="AM969" s="232"/>
      <c r="AN969" s="232" t="s">
        <v>225</v>
      </c>
      <c r="AO969" s="232"/>
      <c r="AP969" s="232" t="s">
        <v>225</v>
      </c>
      <c r="AQ969" s="232"/>
      <c r="AR969" s="232" t="s">
        <v>225</v>
      </c>
      <c r="AS969" s="232"/>
      <c r="AT969" s="232" t="s">
        <v>225</v>
      </c>
      <c r="AU969" s="232"/>
      <c r="AV969" s="232"/>
      <c r="AW969" s="248" t="s">
        <v>1036</v>
      </c>
    </row>
    <row r="970" spans="1:49" s="9" customFormat="1" x14ac:dyDescent="0.25">
      <c r="A970" s="233" t="s">
        <v>1357</v>
      </c>
      <c r="B970" s="9">
        <v>9</v>
      </c>
      <c r="C970" s="9">
        <v>24</v>
      </c>
      <c r="D970" s="9">
        <v>13</v>
      </c>
      <c r="E970" s="9">
        <f t="shared" si="98"/>
        <v>1</v>
      </c>
      <c r="F970" s="9">
        <f t="shared" si="100"/>
        <v>14</v>
      </c>
      <c r="G970" s="263"/>
      <c r="H970" s="246"/>
      <c r="I970" s="246"/>
      <c r="J970" s="246"/>
      <c r="K970" s="246"/>
      <c r="L970" s="246"/>
      <c r="M970" s="246"/>
      <c r="N970" s="246"/>
      <c r="O970" s="246"/>
      <c r="P970" s="246"/>
      <c r="Q970" s="246"/>
      <c r="R970" s="232" t="s">
        <v>225</v>
      </c>
      <c r="S970" s="232"/>
      <c r="T970" s="232" t="s">
        <v>225</v>
      </c>
      <c r="U970" s="232"/>
      <c r="V970" s="232" t="s">
        <v>225</v>
      </c>
      <c r="W970" s="232"/>
      <c r="X970" s="232" t="s">
        <v>225</v>
      </c>
      <c r="Y970" s="232"/>
      <c r="Z970" s="232"/>
      <c r="AA970" s="232"/>
      <c r="AB970" s="232" t="s">
        <v>225</v>
      </c>
      <c r="AC970" s="232"/>
      <c r="AD970" s="232" t="s">
        <v>225</v>
      </c>
      <c r="AE970" s="232"/>
      <c r="AF970" s="232" t="s">
        <v>225</v>
      </c>
      <c r="AG970" s="232"/>
      <c r="AH970" s="232" t="s">
        <v>225</v>
      </c>
      <c r="AI970" s="232"/>
      <c r="AJ970" s="232" t="s">
        <v>225</v>
      </c>
      <c r="AK970" s="232"/>
      <c r="AL970" s="232" t="s">
        <v>225</v>
      </c>
      <c r="AM970" s="232"/>
      <c r="AN970" s="232" t="s">
        <v>225</v>
      </c>
      <c r="AO970" s="232"/>
      <c r="AP970" s="232" t="s">
        <v>225</v>
      </c>
      <c r="AQ970" s="232"/>
      <c r="AR970" s="232" t="s">
        <v>225</v>
      </c>
      <c r="AS970" s="232"/>
      <c r="AT970" s="232" t="s">
        <v>225</v>
      </c>
      <c r="AU970" s="232"/>
      <c r="AV970" s="232"/>
      <c r="AW970" s="248" t="s">
        <v>1036</v>
      </c>
    </row>
    <row r="971" spans="1:49" s="9" customFormat="1" x14ac:dyDescent="0.25">
      <c r="A971" s="233" t="s">
        <v>1358</v>
      </c>
      <c r="B971" s="9">
        <v>9</v>
      </c>
      <c r="C971" s="9">
        <v>24</v>
      </c>
      <c r="D971" s="9">
        <v>14</v>
      </c>
      <c r="E971" s="9">
        <f t="shared" si="98"/>
        <v>1</v>
      </c>
      <c r="F971" s="9">
        <f t="shared" si="100"/>
        <v>14</v>
      </c>
      <c r="G971" s="263"/>
      <c r="H971" s="246"/>
      <c r="I971" s="246"/>
      <c r="J971" s="246"/>
      <c r="K971" s="246"/>
      <c r="L971" s="246"/>
      <c r="M971" s="246"/>
      <c r="N971" s="246"/>
      <c r="O971" s="246"/>
      <c r="P971" s="246"/>
      <c r="Q971" s="246"/>
      <c r="R971" s="232" t="s">
        <v>225</v>
      </c>
      <c r="S971" s="232"/>
      <c r="T971" s="232" t="s">
        <v>225</v>
      </c>
      <c r="U971" s="232"/>
      <c r="V971" s="232" t="s">
        <v>225</v>
      </c>
      <c r="W971" s="232"/>
      <c r="X971" s="232" t="s">
        <v>225</v>
      </c>
      <c r="Y971" s="232"/>
      <c r="Z971" s="232" t="s">
        <v>225</v>
      </c>
      <c r="AA971" s="232"/>
      <c r="AB971" s="232"/>
      <c r="AC971" s="232"/>
      <c r="AD971" s="232" t="s">
        <v>225</v>
      </c>
      <c r="AE971" s="232"/>
      <c r="AF971" s="232" t="s">
        <v>225</v>
      </c>
      <c r="AG971" s="232"/>
      <c r="AH971" s="232" t="s">
        <v>225</v>
      </c>
      <c r="AI971" s="232"/>
      <c r="AJ971" s="232" t="s">
        <v>225</v>
      </c>
      <c r="AK971" s="232"/>
      <c r="AL971" s="232" t="s">
        <v>225</v>
      </c>
      <c r="AM971" s="232"/>
      <c r="AN971" s="232" t="s">
        <v>225</v>
      </c>
      <c r="AO971" s="232"/>
      <c r="AP971" s="232" t="s">
        <v>225</v>
      </c>
      <c r="AQ971" s="232"/>
      <c r="AR971" s="232" t="s">
        <v>225</v>
      </c>
      <c r="AS971" s="232"/>
      <c r="AT971" s="232" t="s">
        <v>225</v>
      </c>
      <c r="AU971" s="232"/>
      <c r="AV971" s="232"/>
      <c r="AW971" s="248" t="s">
        <v>1036</v>
      </c>
    </row>
    <row r="972" spans="1:49" s="9" customFormat="1" x14ac:dyDescent="0.25">
      <c r="A972" s="233" t="s">
        <v>1359</v>
      </c>
      <c r="B972" s="9">
        <v>9</v>
      </c>
      <c r="C972" s="9">
        <v>24</v>
      </c>
      <c r="D972" s="9">
        <v>15</v>
      </c>
      <c r="E972" s="9">
        <f t="shared" si="98"/>
        <v>1</v>
      </c>
      <c r="F972" s="9">
        <f t="shared" si="100"/>
        <v>14</v>
      </c>
      <c r="G972" s="263"/>
      <c r="H972" s="246"/>
      <c r="I972" s="246"/>
      <c r="J972" s="246"/>
      <c r="K972" s="246"/>
      <c r="L972" s="246"/>
      <c r="M972" s="246"/>
      <c r="N972" s="246"/>
      <c r="O972" s="246"/>
      <c r="P972" s="246"/>
      <c r="Q972" s="246"/>
      <c r="R972" s="232" t="s">
        <v>225</v>
      </c>
      <c r="S972" s="232"/>
      <c r="T972" s="232" t="s">
        <v>225</v>
      </c>
      <c r="U972" s="232"/>
      <c r="V972" s="232" t="s">
        <v>225</v>
      </c>
      <c r="W972" s="232"/>
      <c r="X972" s="232" t="s">
        <v>225</v>
      </c>
      <c r="Y972" s="232"/>
      <c r="Z972" s="232" t="s">
        <v>225</v>
      </c>
      <c r="AA972" s="232"/>
      <c r="AB972" s="232" t="s">
        <v>225</v>
      </c>
      <c r="AC972" s="232"/>
      <c r="AD972" s="232"/>
      <c r="AE972" s="232"/>
      <c r="AF972" s="232" t="s">
        <v>225</v>
      </c>
      <c r="AG972" s="232"/>
      <c r="AH972" s="232" t="s">
        <v>225</v>
      </c>
      <c r="AI972" s="232"/>
      <c r="AJ972" s="232" t="s">
        <v>225</v>
      </c>
      <c r="AK972" s="232"/>
      <c r="AL972" s="232" t="s">
        <v>225</v>
      </c>
      <c r="AM972" s="232"/>
      <c r="AN972" s="232" t="s">
        <v>225</v>
      </c>
      <c r="AO972" s="232"/>
      <c r="AP972" s="232" t="s">
        <v>225</v>
      </c>
      <c r="AQ972" s="232"/>
      <c r="AR972" s="232" t="s">
        <v>225</v>
      </c>
      <c r="AS972" s="232"/>
      <c r="AT972" s="232" t="s">
        <v>225</v>
      </c>
      <c r="AU972" s="232"/>
      <c r="AV972" s="232"/>
      <c r="AW972" s="248" t="s">
        <v>1036</v>
      </c>
    </row>
    <row r="973" spans="1:49" s="9" customFormat="1" x14ac:dyDescent="0.25">
      <c r="A973" s="233" t="s">
        <v>1360</v>
      </c>
      <c r="B973" s="9">
        <v>9</v>
      </c>
      <c r="C973" s="9">
        <v>24</v>
      </c>
      <c r="D973" s="9">
        <v>16</v>
      </c>
      <c r="E973" s="9">
        <f t="shared" si="98"/>
        <v>1</v>
      </c>
      <c r="F973" s="9">
        <f t="shared" si="100"/>
        <v>14</v>
      </c>
      <c r="G973" s="263"/>
      <c r="H973" s="246"/>
      <c r="I973" s="246"/>
      <c r="J973" s="246"/>
      <c r="K973" s="246"/>
      <c r="L973" s="246"/>
      <c r="M973" s="246"/>
      <c r="N973" s="246"/>
      <c r="O973" s="246"/>
      <c r="P973" s="246"/>
      <c r="Q973" s="246"/>
      <c r="R973" s="232" t="s">
        <v>225</v>
      </c>
      <c r="S973" s="232"/>
      <c r="T973" s="232" t="s">
        <v>225</v>
      </c>
      <c r="U973" s="232"/>
      <c r="V973" s="232" t="s">
        <v>225</v>
      </c>
      <c r="W973" s="232"/>
      <c r="X973" s="232" t="s">
        <v>225</v>
      </c>
      <c r="Y973" s="232"/>
      <c r="Z973" s="232" t="s">
        <v>225</v>
      </c>
      <c r="AA973" s="232"/>
      <c r="AB973" s="232" t="s">
        <v>225</v>
      </c>
      <c r="AC973" s="232"/>
      <c r="AD973" s="232" t="s">
        <v>225</v>
      </c>
      <c r="AE973" s="232"/>
      <c r="AF973" s="232"/>
      <c r="AG973" s="232"/>
      <c r="AH973" s="232" t="s">
        <v>225</v>
      </c>
      <c r="AI973" s="232"/>
      <c r="AJ973" s="232" t="s">
        <v>225</v>
      </c>
      <c r="AK973" s="232"/>
      <c r="AL973" s="232" t="s">
        <v>225</v>
      </c>
      <c r="AM973" s="232"/>
      <c r="AN973" s="232" t="s">
        <v>225</v>
      </c>
      <c r="AO973" s="232"/>
      <c r="AP973" s="232" t="s">
        <v>225</v>
      </c>
      <c r="AQ973" s="232"/>
      <c r="AR973" s="232" t="s">
        <v>225</v>
      </c>
      <c r="AS973" s="232"/>
      <c r="AT973" s="232" t="s">
        <v>225</v>
      </c>
      <c r="AU973" s="232"/>
      <c r="AV973" s="232"/>
      <c r="AW973" s="248" t="s">
        <v>1036</v>
      </c>
    </row>
    <row r="974" spans="1:49" s="9" customFormat="1" x14ac:dyDescent="0.25">
      <c r="A974" s="233" t="s">
        <v>1361</v>
      </c>
      <c r="B974" s="9">
        <v>9</v>
      </c>
      <c r="C974" s="9">
        <v>24</v>
      </c>
      <c r="D974" s="9">
        <v>17</v>
      </c>
      <c r="E974" s="9">
        <f t="shared" si="98"/>
        <v>1</v>
      </c>
      <c r="F974" s="9">
        <f t="shared" si="100"/>
        <v>14</v>
      </c>
      <c r="G974" s="263"/>
      <c r="H974" s="246"/>
      <c r="I974" s="246"/>
      <c r="J974" s="246"/>
      <c r="K974" s="246"/>
      <c r="L974" s="246"/>
      <c r="M974" s="246"/>
      <c r="N974" s="246"/>
      <c r="O974" s="246"/>
      <c r="P974" s="246"/>
      <c r="Q974" s="246"/>
      <c r="R974" s="232" t="s">
        <v>225</v>
      </c>
      <c r="S974" s="232"/>
      <c r="T974" s="232" t="s">
        <v>225</v>
      </c>
      <c r="U974" s="232"/>
      <c r="V974" s="232" t="s">
        <v>225</v>
      </c>
      <c r="W974" s="232"/>
      <c r="X974" s="232" t="s">
        <v>225</v>
      </c>
      <c r="Y974" s="232"/>
      <c r="Z974" s="232" t="s">
        <v>225</v>
      </c>
      <c r="AA974" s="232"/>
      <c r="AB974" s="232" t="s">
        <v>225</v>
      </c>
      <c r="AC974" s="232"/>
      <c r="AD974" s="232" t="s">
        <v>225</v>
      </c>
      <c r="AE974" s="232"/>
      <c r="AF974" s="232" t="s">
        <v>225</v>
      </c>
      <c r="AG974" s="232"/>
      <c r="AH974" s="232"/>
      <c r="AI974" s="232"/>
      <c r="AJ974" s="232" t="s">
        <v>225</v>
      </c>
      <c r="AK974" s="232"/>
      <c r="AL974" s="232" t="s">
        <v>225</v>
      </c>
      <c r="AM974" s="232"/>
      <c r="AN974" s="232" t="s">
        <v>225</v>
      </c>
      <c r="AO974" s="232"/>
      <c r="AP974" s="232" t="s">
        <v>225</v>
      </c>
      <c r="AQ974" s="232"/>
      <c r="AR974" s="232" t="s">
        <v>225</v>
      </c>
      <c r="AS974" s="232"/>
      <c r="AT974" s="232" t="s">
        <v>225</v>
      </c>
      <c r="AU974" s="232"/>
      <c r="AV974" s="232"/>
      <c r="AW974" s="248" t="s">
        <v>1036</v>
      </c>
    </row>
    <row r="975" spans="1:49" s="9" customFormat="1" x14ac:dyDescent="0.25">
      <c r="A975" s="233" t="s">
        <v>1362</v>
      </c>
      <c r="B975" s="9">
        <v>9</v>
      </c>
      <c r="C975" s="9">
        <v>24</v>
      </c>
      <c r="D975" s="9">
        <v>18</v>
      </c>
      <c r="E975" s="9">
        <f t="shared" si="98"/>
        <v>1</v>
      </c>
      <c r="F975" s="9">
        <f t="shared" si="100"/>
        <v>14</v>
      </c>
      <c r="G975" s="263"/>
      <c r="H975" s="246"/>
      <c r="I975" s="246"/>
      <c r="J975" s="246"/>
      <c r="K975" s="246"/>
      <c r="L975" s="246"/>
      <c r="M975" s="246"/>
      <c r="N975" s="246"/>
      <c r="O975" s="246"/>
      <c r="P975" s="246"/>
      <c r="Q975" s="246"/>
      <c r="R975" s="232" t="s">
        <v>225</v>
      </c>
      <c r="S975" s="232"/>
      <c r="T975" s="232" t="s">
        <v>225</v>
      </c>
      <c r="U975" s="232"/>
      <c r="V975" s="232" t="s">
        <v>225</v>
      </c>
      <c r="W975" s="232"/>
      <c r="X975" s="232" t="s">
        <v>225</v>
      </c>
      <c r="Y975" s="232"/>
      <c r="Z975" s="232" t="s">
        <v>225</v>
      </c>
      <c r="AA975" s="232"/>
      <c r="AB975" s="232" t="s">
        <v>225</v>
      </c>
      <c r="AC975" s="232"/>
      <c r="AD975" s="232" t="s">
        <v>225</v>
      </c>
      <c r="AE975" s="232"/>
      <c r="AF975" s="232" t="s">
        <v>225</v>
      </c>
      <c r="AG975" s="232"/>
      <c r="AH975" s="232" t="s">
        <v>225</v>
      </c>
      <c r="AI975" s="232"/>
      <c r="AJ975" s="232"/>
      <c r="AK975" s="232"/>
      <c r="AL975" s="232" t="s">
        <v>225</v>
      </c>
      <c r="AM975" s="232"/>
      <c r="AN975" s="232" t="s">
        <v>225</v>
      </c>
      <c r="AO975" s="232"/>
      <c r="AP975" s="232" t="s">
        <v>225</v>
      </c>
      <c r="AQ975" s="232"/>
      <c r="AR975" s="232" t="s">
        <v>225</v>
      </c>
      <c r="AS975" s="232"/>
      <c r="AT975" s="232" t="s">
        <v>225</v>
      </c>
      <c r="AU975" s="232"/>
      <c r="AV975" s="232"/>
      <c r="AW975" s="248" t="s">
        <v>1036</v>
      </c>
    </row>
    <row r="976" spans="1:49" s="9" customFormat="1" x14ac:dyDescent="0.25">
      <c r="A976" s="233" t="s">
        <v>1363</v>
      </c>
      <c r="B976" s="9">
        <v>9</v>
      </c>
      <c r="C976" s="9">
        <v>24</v>
      </c>
      <c r="D976" s="9">
        <v>19</v>
      </c>
      <c r="E976" s="9">
        <f t="shared" si="98"/>
        <v>1</v>
      </c>
      <c r="F976" s="9">
        <f t="shared" si="100"/>
        <v>14</v>
      </c>
      <c r="G976" s="263"/>
      <c r="H976" s="246"/>
      <c r="I976" s="246"/>
      <c r="J976" s="246"/>
      <c r="K976" s="246"/>
      <c r="L976" s="246"/>
      <c r="M976" s="246"/>
      <c r="N976" s="246"/>
      <c r="O976" s="246"/>
      <c r="P976" s="246"/>
      <c r="Q976" s="246"/>
      <c r="R976" s="232" t="s">
        <v>225</v>
      </c>
      <c r="S976" s="232"/>
      <c r="T976" s="232" t="s">
        <v>225</v>
      </c>
      <c r="U976" s="232"/>
      <c r="V976" s="232" t="s">
        <v>225</v>
      </c>
      <c r="W976" s="232"/>
      <c r="X976" s="232" t="s">
        <v>225</v>
      </c>
      <c r="Y976" s="232"/>
      <c r="Z976" s="232" t="s">
        <v>225</v>
      </c>
      <c r="AA976" s="232"/>
      <c r="AB976" s="232" t="s">
        <v>225</v>
      </c>
      <c r="AC976" s="232"/>
      <c r="AD976" s="232" t="s">
        <v>225</v>
      </c>
      <c r="AE976" s="232"/>
      <c r="AF976" s="232" t="s">
        <v>225</v>
      </c>
      <c r="AG976" s="232"/>
      <c r="AH976" s="232" t="s">
        <v>225</v>
      </c>
      <c r="AI976" s="232"/>
      <c r="AJ976" s="232" t="s">
        <v>225</v>
      </c>
      <c r="AK976" s="232"/>
      <c r="AL976" s="232"/>
      <c r="AM976" s="232"/>
      <c r="AN976" s="232" t="s">
        <v>225</v>
      </c>
      <c r="AO976" s="232"/>
      <c r="AP976" s="232" t="s">
        <v>225</v>
      </c>
      <c r="AQ976" s="232"/>
      <c r="AR976" s="232" t="s">
        <v>225</v>
      </c>
      <c r="AS976" s="232"/>
      <c r="AT976" s="232" t="s">
        <v>225</v>
      </c>
      <c r="AU976" s="232"/>
      <c r="AV976" s="232"/>
      <c r="AW976" s="248" t="s">
        <v>1036</v>
      </c>
    </row>
    <row r="977" spans="1:49" s="9" customFormat="1" x14ac:dyDescent="0.25">
      <c r="A977" s="233" t="s">
        <v>1364</v>
      </c>
      <c r="B977" s="9">
        <v>9</v>
      </c>
      <c r="C977" s="9">
        <v>24</v>
      </c>
      <c r="D977" s="9">
        <v>20</v>
      </c>
      <c r="E977" s="9">
        <f t="shared" si="98"/>
        <v>1</v>
      </c>
      <c r="F977" s="9">
        <f t="shared" si="100"/>
        <v>14</v>
      </c>
      <c r="G977" s="263"/>
      <c r="H977" s="246"/>
      <c r="I977" s="246"/>
      <c r="J977" s="246"/>
      <c r="K977" s="246"/>
      <c r="L977" s="246"/>
      <c r="M977" s="246"/>
      <c r="N977" s="246"/>
      <c r="O977" s="246"/>
      <c r="P977" s="246"/>
      <c r="Q977" s="246"/>
      <c r="R977" s="232" t="s">
        <v>225</v>
      </c>
      <c r="S977" s="232"/>
      <c r="T977" s="232" t="s">
        <v>225</v>
      </c>
      <c r="U977" s="232"/>
      <c r="V977" s="232" t="s">
        <v>225</v>
      </c>
      <c r="W977" s="232"/>
      <c r="X977" s="232" t="s">
        <v>225</v>
      </c>
      <c r="Y977" s="232"/>
      <c r="Z977" s="232" t="s">
        <v>225</v>
      </c>
      <c r="AA977" s="232"/>
      <c r="AB977" s="232" t="s">
        <v>225</v>
      </c>
      <c r="AC977" s="232"/>
      <c r="AD977" s="232" t="s">
        <v>225</v>
      </c>
      <c r="AE977" s="232"/>
      <c r="AF977" s="232" t="s">
        <v>225</v>
      </c>
      <c r="AG977" s="232"/>
      <c r="AH977" s="232" t="s">
        <v>225</v>
      </c>
      <c r="AI977" s="232"/>
      <c r="AJ977" s="232" t="s">
        <v>225</v>
      </c>
      <c r="AK977" s="232"/>
      <c r="AL977" s="232" t="s">
        <v>225</v>
      </c>
      <c r="AM977" s="232"/>
      <c r="AN977" s="232"/>
      <c r="AO977" s="232"/>
      <c r="AP977" s="232" t="s">
        <v>225</v>
      </c>
      <c r="AQ977" s="232"/>
      <c r="AR977" s="232" t="s">
        <v>225</v>
      </c>
      <c r="AS977" s="232"/>
      <c r="AT977" s="232" t="s">
        <v>225</v>
      </c>
      <c r="AU977" s="232"/>
      <c r="AV977" s="232"/>
      <c r="AW977" s="248" t="s">
        <v>1036</v>
      </c>
    </row>
    <row r="978" spans="1:49" s="9" customFormat="1" x14ac:dyDescent="0.25">
      <c r="A978" s="233" t="s">
        <v>1365</v>
      </c>
      <c r="B978" s="9">
        <v>9</v>
      </c>
      <c r="C978" s="9">
        <v>24</v>
      </c>
      <c r="D978" s="9">
        <v>21</v>
      </c>
      <c r="E978" s="9">
        <f t="shared" si="98"/>
        <v>1</v>
      </c>
      <c r="F978" s="9">
        <f t="shared" si="100"/>
        <v>14</v>
      </c>
      <c r="G978" s="263"/>
      <c r="H978" s="246"/>
      <c r="I978" s="246"/>
      <c r="J978" s="246"/>
      <c r="K978" s="246"/>
      <c r="L978" s="246"/>
      <c r="M978" s="246"/>
      <c r="N978" s="246"/>
      <c r="O978" s="246"/>
      <c r="P978" s="246"/>
      <c r="Q978" s="246"/>
      <c r="R978" s="232" t="s">
        <v>225</v>
      </c>
      <c r="S978" s="232"/>
      <c r="T978" s="232" t="s">
        <v>225</v>
      </c>
      <c r="U978" s="232"/>
      <c r="V978" s="232" t="s">
        <v>225</v>
      </c>
      <c r="W978" s="232"/>
      <c r="X978" s="232" t="s">
        <v>225</v>
      </c>
      <c r="Y978" s="232"/>
      <c r="Z978" s="232" t="s">
        <v>225</v>
      </c>
      <c r="AA978" s="232"/>
      <c r="AB978" s="232" t="s">
        <v>225</v>
      </c>
      <c r="AC978" s="232"/>
      <c r="AD978" s="232" t="s">
        <v>225</v>
      </c>
      <c r="AE978" s="232"/>
      <c r="AF978" s="232" t="s">
        <v>225</v>
      </c>
      <c r="AG978" s="232"/>
      <c r="AH978" s="232" t="s">
        <v>225</v>
      </c>
      <c r="AI978" s="232"/>
      <c r="AJ978" s="232" t="s">
        <v>225</v>
      </c>
      <c r="AK978" s="232"/>
      <c r="AL978" s="232" t="s">
        <v>225</v>
      </c>
      <c r="AM978" s="232"/>
      <c r="AN978" s="232" t="s">
        <v>225</v>
      </c>
      <c r="AO978" s="232"/>
      <c r="AP978" s="232"/>
      <c r="AQ978" s="232"/>
      <c r="AR978" s="232" t="s">
        <v>225</v>
      </c>
      <c r="AS978" s="232"/>
      <c r="AT978" s="232" t="s">
        <v>225</v>
      </c>
      <c r="AU978" s="232"/>
      <c r="AV978" s="232"/>
      <c r="AW978" s="248" t="s">
        <v>1036</v>
      </c>
    </row>
    <row r="979" spans="1:49" s="9" customFormat="1" x14ac:dyDescent="0.25">
      <c r="A979" s="233" t="s">
        <v>1366</v>
      </c>
      <c r="B979" s="9">
        <v>9</v>
      </c>
      <c r="C979" s="9">
        <v>24</v>
      </c>
      <c r="D979" s="9">
        <v>22</v>
      </c>
      <c r="E979" s="9">
        <f t="shared" si="98"/>
        <v>1</v>
      </c>
      <c r="F979" s="9">
        <f t="shared" si="100"/>
        <v>14</v>
      </c>
      <c r="G979" s="263"/>
      <c r="H979" s="246"/>
      <c r="I979" s="246"/>
      <c r="J979" s="246"/>
      <c r="K979" s="246"/>
      <c r="L979" s="246"/>
      <c r="M979" s="246"/>
      <c r="N979" s="246"/>
      <c r="O979" s="246"/>
      <c r="P979" s="246"/>
      <c r="Q979" s="246"/>
      <c r="R979" s="232" t="s">
        <v>225</v>
      </c>
      <c r="S979" s="232"/>
      <c r="T979" s="232" t="s">
        <v>225</v>
      </c>
      <c r="U979" s="232"/>
      <c r="V979" s="232" t="s">
        <v>225</v>
      </c>
      <c r="W979" s="232"/>
      <c r="X979" s="232" t="s">
        <v>225</v>
      </c>
      <c r="Y979" s="232"/>
      <c r="Z979" s="232" t="s">
        <v>225</v>
      </c>
      <c r="AA979" s="232"/>
      <c r="AB979" s="232" t="s">
        <v>225</v>
      </c>
      <c r="AC979" s="232"/>
      <c r="AD979" s="232" t="s">
        <v>225</v>
      </c>
      <c r="AE979" s="232"/>
      <c r="AF979" s="232" t="s">
        <v>225</v>
      </c>
      <c r="AG979" s="232"/>
      <c r="AH979" s="232" t="s">
        <v>225</v>
      </c>
      <c r="AI979" s="232"/>
      <c r="AJ979" s="232" t="s">
        <v>225</v>
      </c>
      <c r="AK979" s="232"/>
      <c r="AL979" s="232" t="s">
        <v>225</v>
      </c>
      <c r="AM979" s="232"/>
      <c r="AN979" s="232" t="s">
        <v>225</v>
      </c>
      <c r="AO979" s="232"/>
      <c r="AP979" s="232" t="s">
        <v>225</v>
      </c>
      <c r="AQ979" s="232"/>
      <c r="AR979" s="232"/>
      <c r="AS979" s="232"/>
      <c r="AT979" s="232" t="s">
        <v>225</v>
      </c>
      <c r="AU979" s="232"/>
      <c r="AV979" s="232"/>
      <c r="AW979" s="248" t="s">
        <v>1036</v>
      </c>
    </row>
    <row r="980" spans="1:49" s="9" customFormat="1" x14ac:dyDescent="0.25">
      <c r="A980" s="233" t="s">
        <v>1367</v>
      </c>
      <c r="B980" s="9">
        <v>9</v>
      </c>
      <c r="C980" s="9">
        <v>24</v>
      </c>
      <c r="D980" s="9">
        <v>23</v>
      </c>
      <c r="E980" s="9">
        <f t="shared" si="98"/>
        <v>1</v>
      </c>
      <c r="F980" s="9">
        <f t="shared" si="100"/>
        <v>14</v>
      </c>
      <c r="G980" s="263"/>
      <c r="H980" s="246"/>
      <c r="I980" s="246"/>
      <c r="J980" s="246"/>
      <c r="K980" s="246"/>
      <c r="L980" s="246"/>
      <c r="M980" s="246"/>
      <c r="N980" s="246"/>
      <c r="O980" s="246"/>
      <c r="P980" s="246"/>
      <c r="Q980" s="246"/>
      <c r="R980" s="232" t="s">
        <v>225</v>
      </c>
      <c r="S980" s="232"/>
      <c r="T980" s="232" t="s">
        <v>225</v>
      </c>
      <c r="U980" s="232"/>
      <c r="V980" s="232" t="s">
        <v>225</v>
      </c>
      <c r="W980" s="232"/>
      <c r="X980" s="232" t="s">
        <v>225</v>
      </c>
      <c r="Y980" s="232"/>
      <c r="Z980" s="232" t="s">
        <v>225</v>
      </c>
      <c r="AA980" s="232"/>
      <c r="AB980" s="232" t="s">
        <v>225</v>
      </c>
      <c r="AC980" s="232"/>
      <c r="AD980" s="232" t="s">
        <v>225</v>
      </c>
      <c r="AE980" s="232"/>
      <c r="AF980" s="232" t="s">
        <v>225</v>
      </c>
      <c r="AG980" s="232"/>
      <c r="AH980" s="232" t="s">
        <v>225</v>
      </c>
      <c r="AI980" s="232"/>
      <c r="AJ980" s="232" t="s">
        <v>225</v>
      </c>
      <c r="AK980" s="232"/>
      <c r="AL980" s="232" t="s">
        <v>225</v>
      </c>
      <c r="AM980" s="232"/>
      <c r="AN980" s="232" t="s">
        <v>225</v>
      </c>
      <c r="AO980" s="232"/>
      <c r="AP980" s="232" t="s">
        <v>225</v>
      </c>
      <c r="AQ980" s="232"/>
      <c r="AR980" s="232" t="s">
        <v>225</v>
      </c>
      <c r="AS980" s="232"/>
      <c r="AT980" s="232"/>
      <c r="AU980" s="232"/>
      <c r="AV980" s="232"/>
      <c r="AW980" s="248" t="s">
        <v>1036</v>
      </c>
    </row>
    <row r="981" spans="1:49" s="9" customFormat="1" x14ac:dyDescent="0.25">
      <c r="A981" s="247"/>
      <c r="B981" s="5"/>
      <c r="C981" s="5"/>
      <c r="D981" s="5"/>
      <c r="F981" s="5"/>
      <c r="G981" s="263"/>
      <c r="H981" s="248" t="s">
        <v>1035</v>
      </c>
      <c r="I981" s="248"/>
      <c r="J981" s="248" t="s">
        <v>1035</v>
      </c>
      <c r="K981" s="248"/>
      <c r="L981" s="248" t="s">
        <v>1035</v>
      </c>
      <c r="M981" s="248"/>
      <c r="N981" s="248" t="s">
        <v>1035</v>
      </c>
      <c r="O981" s="248"/>
      <c r="P981" s="248" t="s">
        <v>1035</v>
      </c>
      <c r="Q981" s="248"/>
      <c r="R981" s="248" t="s">
        <v>1035</v>
      </c>
      <c r="S981" s="248"/>
      <c r="T981" s="248" t="s">
        <v>1035</v>
      </c>
      <c r="U981" s="248"/>
      <c r="V981" s="248" t="s">
        <v>1035</v>
      </c>
      <c r="W981" s="248"/>
      <c r="X981" s="248" t="s">
        <v>1035</v>
      </c>
      <c r="Y981" s="248"/>
      <c r="Z981" s="248" t="s">
        <v>1035</v>
      </c>
      <c r="AA981" s="248"/>
      <c r="AB981" s="248" t="s">
        <v>1035</v>
      </c>
      <c r="AC981" s="248"/>
      <c r="AD981" s="248" t="s">
        <v>1035</v>
      </c>
      <c r="AE981" s="248"/>
      <c r="AF981" s="248" t="s">
        <v>1035</v>
      </c>
      <c r="AG981" s="248"/>
      <c r="AH981" s="248" t="s">
        <v>1035</v>
      </c>
      <c r="AI981" s="248"/>
      <c r="AJ981" s="248" t="s">
        <v>1035</v>
      </c>
      <c r="AK981" s="248"/>
      <c r="AL981" s="248" t="s">
        <v>1035</v>
      </c>
      <c r="AM981" s="248"/>
      <c r="AN981" s="248" t="s">
        <v>1035</v>
      </c>
      <c r="AO981" s="248"/>
      <c r="AP981" s="248" t="s">
        <v>1035</v>
      </c>
      <c r="AQ981" s="248"/>
      <c r="AR981" s="248" t="s">
        <v>1035</v>
      </c>
      <c r="AS981" s="248"/>
      <c r="AT981" s="248" t="s">
        <v>1035</v>
      </c>
      <c r="AU981" s="248"/>
      <c r="AV981" s="248" t="s">
        <v>1035</v>
      </c>
      <c r="AW981" s="248" t="s">
        <v>1036</v>
      </c>
    </row>
    <row r="982" spans="1:49" x14ac:dyDescent="0.25">
      <c r="A982" s="233" t="s">
        <v>432</v>
      </c>
      <c r="B982">
        <v>10</v>
      </c>
      <c r="C982">
        <v>11</v>
      </c>
      <c r="E982" s="9">
        <f t="shared" si="98"/>
        <v>0</v>
      </c>
      <c r="F982" s="9">
        <f t="shared" si="75"/>
        <v>1</v>
      </c>
      <c r="H982" s="246"/>
      <c r="I982" s="246"/>
      <c r="J982" s="246"/>
      <c r="K982" s="246"/>
      <c r="L982" s="246"/>
      <c r="M982" s="246"/>
      <c r="N982" s="246"/>
      <c r="O982" s="246"/>
      <c r="P982" s="246"/>
      <c r="Q982" s="246"/>
      <c r="R982" s="246"/>
      <c r="S982" s="246"/>
      <c r="T982" s="232" t="s">
        <v>225</v>
      </c>
      <c r="AW982" s="248" t="s">
        <v>1036</v>
      </c>
    </row>
    <row r="983" spans="1:49" x14ac:dyDescent="0.25">
      <c r="A983" s="233" t="s">
        <v>433</v>
      </c>
      <c r="B983">
        <v>10</v>
      </c>
      <c r="C983">
        <v>12</v>
      </c>
      <c r="E983" s="9">
        <f t="shared" si="98"/>
        <v>0</v>
      </c>
      <c r="F983" s="9">
        <f t="shared" si="75"/>
        <v>2</v>
      </c>
      <c r="H983" s="246"/>
      <c r="I983" s="246"/>
      <c r="J983" s="246"/>
      <c r="K983" s="246"/>
      <c r="L983" s="246"/>
      <c r="M983" s="246"/>
      <c r="N983" s="246"/>
      <c r="O983" s="246"/>
      <c r="P983" s="246"/>
      <c r="Q983" s="246"/>
      <c r="R983" s="246"/>
      <c r="S983" s="246"/>
      <c r="T983" s="232" t="s">
        <v>225</v>
      </c>
      <c r="V983" s="232" t="s">
        <v>225</v>
      </c>
      <c r="AW983" s="248" t="s">
        <v>1036</v>
      </c>
    </row>
    <row r="984" spans="1:49" x14ac:dyDescent="0.25">
      <c r="A984" s="233" t="s">
        <v>434</v>
      </c>
      <c r="B984">
        <v>10</v>
      </c>
      <c r="C984">
        <v>13</v>
      </c>
      <c r="E984" s="9">
        <f t="shared" si="98"/>
        <v>0</v>
      </c>
      <c r="F984" s="9">
        <f t="shared" si="75"/>
        <v>3</v>
      </c>
      <c r="H984" s="246"/>
      <c r="I984" s="246"/>
      <c r="J984" s="246"/>
      <c r="K984" s="246"/>
      <c r="L984" s="246"/>
      <c r="M984" s="246"/>
      <c r="N984" s="246"/>
      <c r="O984" s="246"/>
      <c r="P984" s="246"/>
      <c r="Q984" s="246"/>
      <c r="R984" s="246"/>
      <c r="S984" s="246"/>
      <c r="T984" s="232" t="s">
        <v>225</v>
      </c>
      <c r="V984" s="232" t="s">
        <v>225</v>
      </c>
      <c r="X984" s="232" t="s">
        <v>225</v>
      </c>
      <c r="AW984" s="248" t="s">
        <v>1036</v>
      </c>
    </row>
    <row r="985" spans="1:49" x14ac:dyDescent="0.25">
      <c r="A985" s="233" t="s">
        <v>435</v>
      </c>
      <c r="B985" s="9">
        <v>10</v>
      </c>
      <c r="C985" s="9">
        <v>14</v>
      </c>
      <c r="E985" s="9">
        <f t="shared" si="98"/>
        <v>0</v>
      </c>
      <c r="F985" s="9">
        <f t="shared" si="75"/>
        <v>4</v>
      </c>
      <c r="H985" s="246"/>
      <c r="I985" s="246"/>
      <c r="J985" s="246"/>
      <c r="K985" s="246"/>
      <c r="L985" s="246"/>
      <c r="M985" s="246"/>
      <c r="N985" s="246"/>
      <c r="O985" s="246"/>
      <c r="P985" s="246"/>
      <c r="Q985" s="246"/>
      <c r="R985" s="246"/>
      <c r="S985" s="246"/>
      <c r="T985" s="232" t="s">
        <v>225</v>
      </c>
      <c r="V985" s="232" t="s">
        <v>225</v>
      </c>
      <c r="X985" s="232" t="s">
        <v>225</v>
      </c>
      <c r="Z985" s="232" t="s">
        <v>225</v>
      </c>
      <c r="AW985" s="248" t="s">
        <v>1036</v>
      </c>
    </row>
    <row r="986" spans="1:49" x14ac:dyDescent="0.25">
      <c r="A986" s="233" t="s">
        <v>436</v>
      </c>
      <c r="B986" s="9">
        <v>10</v>
      </c>
      <c r="C986" s="9">
        <v>15</v>
      </c>
      <c r="E986" s="9">
        <f t="shared" si="98"/>
        <v>0</v>
      </c>
      <c r="F986" s="9">
        <f t="shared" si="75"/>
        <v>5</v>
      </c>
      <c r="H986" s="246"/>
      <c r="I986" s="246"/>
      <c r="J986" s="246"/>
      <c r="K986" s="246"/>
      <c r="L986" s="246"/>
      <c r="M986" s="246"/>
      <c r="N986" s="246"/>
      <c r="O986" s="246"/>
      <c r="P986" s="246"/>
      <c r="Q986" s="246"/>
      <c r="R986" s="246"/>
      <c r="S986" s="246"/>
      <c r="T986" s="232" t="s">
        <v>225</v>
      </c>
      <c r="V986" s="232" t="s">
        <v>225</v>
      </c>
      <c r="X986" s="232" t="s">
        <v>225</v>
      </c>
      <c r="Z986" s="232" t="s">
        <v>225</v>
      </c>
      <c r="AB986" s="232" t="s">
        <v>225</v>
      </c>
      <c r="AW986" s="248" t="s">
        <v>1036</v>
      </c>
    </row>
    <row r="987" spans="1:49" x14ac:dyDescent="0.25">
      <c r="A987" s="233" t="s">
        <v>437</v>
      </c>
      <c r="B987" s="9">
        <v>10</v>
      </c>
      <c r="C987" s="9">
        <v>16</v>
      </c>
      <c r="E987" s="9">
        <f t="shared" si="98"/>
        <v>0.25</v>
      </c>
      <c r="F987" s="9">
        <f t="shared" si="75"/>
        <v>5.75</v>
      </c>
      <c r="H987" s="246"/>
      <c r="I987" s="246"/>
      <c r="J987" s="246"/>
      <c r="K987" s="246"/>
      <c r="L987" s="246"/>
      <c r="M987" s="246"/>
      <c r="N987" s="246"/>
      <c r="O987" s="246"/>
      <c r="P987" s="246"/>
      <c r="Q987" s="246"/>
      <c r="R987" s="246"/>
      <c r="S987" s="246"/>
      <c r="T987" s="232" t="s">
        <v>225</v>
      </c>
      <c r="V987" s="232" t="s">
        <v>225</v>
      </c>
      <c r="X987" s="232" t="s">
        <v>225</v>
      </c>
      <c r="Z987" s="232" t="s">
        <v>225</v>
      </c>
      <c r="AB987" s="232" t="s">
        <v>225</v>
      </c>
      <c r="AD987" s="232" t="s">
        <v>225</v>
      </c>
      <c r="AW987" s="248" t="s">
        <v>1036</v>
      </c>
    </row>
    <row r="988" spans="1:49" s="9" customFormat="1" x14ac:dyDescent="0.25">
      <c r="A988" s="233" t="s">
        <v>1368</v>
      </c>
      <c r="B988" s="9">
        <v>10</v>
      </c>
      <c r="C988" s="9">
        <v>16</v>
      </c>
      <c r="D988" s="9">
        <v>11</v>
      </c>
      <c r="E988" s="9">
        <f t="shared" si="98"/>
        <v>0.25</v>
      </c>
      <c r="F988" s="9">
        <f t="shared" si="75"/>
        <v>5.75</v>
      </c>
      <c r="G988" s="263"/>
      <c r="H988" s="246"/>
      <c r="I988" s="246"/>
      <c r="J988" s="246"/>
      <c r="K988" s="246"/>
      <c r="L988" s="246"/>
      <c r="M988" s="246"/>
      <c r="N988" s="246"/>
      <c r="O988" s="246"/>
      <c r="P988" s="246"/>
      <c r="Q988" s="246"/>
      <c r="R988" s="246"/>
      <c r="S988" s="246"/>
      <c r="T988" s="232" t="s">
        <v>225</v>
      </c>
      <c r="U988" s="232"/>
      <c r="V988" s="232"/>
      <c r="W988" s="232"/>
      <c r="X988" s="232" t="s">
        <v>225</v>
      </c>
      <c r="Y988" s="232"/>
      <c r="Z988" s="232" t="s">
        <v>225</v>
      </c>
      <c r="AA988" s="232"/>
      <c r="AB988" s="232" t="s">
        <v>225</v>
      </c>
      <c r="AC988" s="232"/>
      <c r="AD988" s="232" t="s">
        <v>225</v>
      </c>
      <c r="AE988" s="232"/>
      <c r="AF988" s="232"/>
      <c r="AG988" s="232"/>
      <c r="AH988" s="232"/>
      <c r="AI988" s="232"/>
      <c r="AJ988" s="232"/>
      <c r="AK988" s="232"/>
      <c r="AL988" s="232"/>
      <c r="AM988" s="232"/>
      <c r="AN988" s="232"/>
      <c r="AO988" s="232"/>
      <c r="AP988" s="232"/>
      <c r="AQ988" s="232"/>
      <c r="AR988" s="232"/>
      <c r="AS988" s="232"/>
      <c r="AT988" s="232"/>
      <c r="AU988" s="232"/>
      <c r="AV988" s="232"/>
      <c r="AW988" s="248" t="s">
        <v>1036</v>
      </c>
    </row>
    <row r="989" spans="1:49" s="9" customFormat="1" x14ac:dyDescent="0.25">
      <c r="A989" s="233" t="s">
        <v>1369</v>
      </c>
      <c r="B989" s="9">
        <v>10</v>
      </c>
      <c r="C989" s="9">
        <v>16</v>
      </c>
      <c r="D989" s="9">
        <v>12</v>
      </c>
      <c r="E989" s="9">
        <f t="shared" si="98"/>
        <v>0.25</v>
      </c>
      <c r="F989" s="9">
        <f t="shared" si="75"/>
        <v>5.75</v>
      </c>
      <c r="G989" s="263"/>
      <c r="H989" s="246"/>
      <c r="I989" s="246"/>
      <c r="J989" s="246"/>
      <c r="K989" s="246"/>
      <c r="L989" s="246"/>
      <c r="M989" s="246"/>
      <c r="N989" s="246"/>
      <c r="O989" s="246"/>
      <c r="P989" s="246"/>
      <c r="Q989" s="246"/>
      <c r="R989" s="246"/>
      <c r="S989" s="246"/>
      <c r="T989" s="232" t="s">
        <v>225</v>
      </c>
      <c r="U989" s="232"/>
      <c r="V989" s="232" t="s">
        <v>225</v>
      </c>
      <c r="W989" s="232"/>
      <c r="X989" s="232"/>
      <c r="Y989" s="232"/>
      <c r="Z989" s="232" t="s">
        <v>225</v>
      </c>
      <c r="AA989" s="232"/>
      <c r="AB989" s="232" t="s">
        <v>225</v>
      </c>
      <c r="AC989" s="232"/>
      <c r="AD989" s="232" t="s">
        <v>225</v>
      </c>
      <c r="AE989" s="232"/>
      <c r="AF989" s="232"/>
      <c r="AG989" s="232"/>
      <c r="AH989" s="232"/>
      <c r="AI989" s="232"/>
      <c r="AJ989" s="232"/>
      <c r="AK989" s="232"/>
      <c r="AL989" s="232"/>
      <c r="AM989" s="232"/>
      <c r="AN989" s="232"/>
      <c r="AO989" s="232"/>
      <c r="AP989" s="232"/>
      <c r="AQ989" s="232"/>
      <c r="AR989" s="232"/>
      <c r="AS989" s="232"/>
      <c r="AT989" s="232"/>
      <c r="AU989" s="232"/>
      <c r="AV989" s="232"/>
      <c r="AW989" s="248" t="s">
        <v>1036</v>
      </c>
    </row>
    <row r="990" spans="1:49" s="9" customFormat="1" x14ac:dyDescent="0.25">
      <c r="A990" s="233" t="s">
        <v>1370</v>
      </c>
      <c r="B990" s="9">
        <v>10</v>
      </c>
      <c r="C990" s="9">
        <v>16</v>
      </c>
      <c r="D990" s="9">
        <v>13</v>
      </c>
      <c r="E990" s="9">
        <f t="shared" si="98"/>
        <v>0.25</v>
      </c>
      <c r="F990" s="9">
        <f t="shared" ref="F990:F992" si="101">C990-B990-E990</f>
        <v>5.75</v>
      </c>
      <c r="G990" s="263"/>
      <c r="H990" s="246"/>
      <c r="I990" s="246"/>
      <c r="J990" s="246"/>
      <c r="K990" s="246"/>
      <c r="L990" s="246"/>
      <c r="M990" s="246"/>
      <c r="N990" s="246"/>
      <c r="O990" s="246"/>
      <c r="P990" s="246"/>
      <c r="Q990" s="246"/>
      <c r="R990" s="246"/>
      <c r="S990" s="246"/>
      <c r="T990" s="232" t="s">
        <v>225</v>
      </c>
      <c r="U990" s="232"/>
      <c r="V990" s="232" t="s">
        <v>225</v>
      </c>
      <c r="W990" s="232"/>
      <c r="X990" s="232" t="s">
        <v>225</v>
      </c>
      <c r="Y990" s="232"/>
      <c r="Z990" s="232"/>
      <c r="AA990" s="232"/>
      <c r="AB990" s="232" t="s">
        <v>225</v>
      </c>
      <c r="AC990" s="232"/>
      <c r="AD990" s="232" t="s">
        <v>225</v>
      </c>
      <c r="AE990" s="232"/>
      <c r="AF990" s="232"/>
      <c r="AG990" s="232"/>
      <c r="AH990" s="232"/>
      <c r="AI990" s="232"/>
      <c r="AJ990" s="232"/>
      <c r="AK990" s="232"/>
      <c r="AL990" s="232"/>
      <c r="AM990" s="232"/>
      <c r="AN990" s="232"/>
      <c r="AO990" s="232"/>
      <c r="AP990" s="232"/>
      <c r="AQ990" s="232"/>
      <c r="AR990" s="232"/>
      <c r="AS990" s="232"/>
      <c r="AT990" s="232"/>
      <c r="AU990" s="232"/>
      <c r="AV990" s="232"/>
      <c r="AW990" s="248" t="s">
        <v>1036</v>
      </c>
    </row>
    <row r="991" spans="1:49" s="9" customFormat="1" x14ac:dyDescent="0.25">
      <c r="A991" s="233" t="s">
        <v>1371</v>
      </c>
      <c r="B991" s="9">
        <v>10</v>
      </c>
      <c r="C991" s="9">
        <v>16</v>
      </c>
      <c r="D991" s="9">
        <v>14</v>
      </c>
      <c r="E991" s="9">
        <f t="shared" si="98"/>
        <v>0.25</v>
      </c>
      <c r="F991" s="9">
        <f t="shared" si="101"/>
        <v>5.75</v>
      </c>
      <c r="G991" s="263"/>
      <c r="H991" s="246"/>
      <c r="I991" s="246"/>
      <c r="J991" s="246"/>
      <c r="K991" s="246"/>
      <c r="L991" s="246"/>
      <c r="M991" s="246"/>
      <c r="N991" s="246"/>
      <c r="O991" s="246"/>
      <c r="P991" s="246"/>
      <c r="Q991" s="246"/>
      <c r="R991" s="246"/>
      <c r="S991" s="246"/>
      <c r="T991" s="232" t="s">
        <v>225</v>
      </c>
      <c r="U991" s="232"/>
      <c r="V991" s="232" t="s">
        <v>225</v>
      </c>
      <c r="W991" s="232"/>
      <c r="X991" s="232" t="s">
        <v>225</v>
      </c>
      <c r="Y991" s="232"/>
      <c r="Z991" s="232" t="s">
        <v>225</v>
      </c>
      <c r="AA991" s="232"/>
      <c r="AB991" s="232"/>
      <c r="AC991" s="232"/>
      <c r="AD991" s="232" t="s">
        <v>225</v>
      </c>
      <c r="AE991" s="232"/>
      <c r="AF991" s="232"/>
      <c r="AG991" s="232"/>
      <c r="AH991" s="232"/>
      <c r="AI991" s="232"/>
      <c r="AJ991" s="232"/>
      <c r="AK991" s="232"/>
      <c r="AL991" s="232"/>
      <c r="AM991" s="232"/>
      <c r="AN991" s="232"/>
      <c r="AO991" s="232"/>
      <c r="AP991" s="232"/>
      <c r="AQ991" s="232"/>
      <c r="AR991" s="232"/>
      <c r="AS991" s="232"/>
      <c r="AT991" s="232"/>
      <c r="AU991" s="232"/>
      <c r="AV991" s="232"/>
      <c r="AW991" s="248" t="s">
        <v>1036</v>
      </c>
    </row>
    <row r="992" spans="1:49" s="9" customFormat="1" x14ac:dyDescent="0.25">
      <c r="A992" s="233" t="s">
        <v>1372</v>
      </c>
      <c r="B992" s="9">
        <v>10</v>
      </c>
      <c r="C992" s="9">
        <v>16</v>
      </c>
      <c r="D992" s="9">
        <v>15</v>
      </c>
      <c r="E992" s="9">
        <f t="shared" si="98"/>
        <v>0.25</v>
      </c>
      <c r="F992" s="9">
        <f t="shared" si="101"/>
        <v>5.75</v>
      </c>
      <c r="G992" s="263"/>
      <c r="H992" s="246"/>
      <c r="I992" s="246"/>
      <c r="J992" s="246"/>
      <c r="K992" s="246"/>
      <c r="L992" s="246"/>
      <c r="M992" s="246"/>
      <c r="N992" s="246"/>
      <c r="O992" s="246"/>
      <c r="P992" s="246"/>
      <c r="Q992" s="246"/>
      <c r="R992" s="246"/>
      <c r="S992" s="246"/>
      <c r="T992" s="232" t="s">
        <v>225</v>
      </c>
      <c r="U992" s="232"/>
      <c r="V992" s="232" t="s">
        <v>225</v>
      </c>
      <c r="W992" s="232"/>
      <c r="X992" s="232" t="s">
        <v>225</v>
      </c>
      <c r="Y992" s="232"/>
      <c r="Z992" s="232" t="s">
        <v>225</v>
      </c>
      <c r="AA992" s="232"/>
      <c r="AB992" s="232" t="s">
        <v>225</v>
      </c>
      <c r="AC992" s="232"/>
      <c r="AD992" s="232"/>
      <c r="AE992" s="232"/>
      <c r="AF992" s="232"/>
      <c r="AG992" s="232"/>
      <c r="AH992" s="232"/>
      <c r="AI992" s="232"/>
      <c r="AJ992" s="232"/>
      <c r="AK992" s="232"/>
      <c r="AL992" s="232"/>
      <c r="AM992" s="232"/>
      <c r="AN992" s="232"/>
      <c r="AO992" s="232"/>
      <c r="AP992" s="232"/>
      <c r="AQ992" s="232"/>
      <c r="AR992" s="232"/>
      <c r="AS992" s="232"/>
      <c r="AT992" s="232"/>
      <c r="AU992" s="232"/>
      <c r="AV992" s="232"/>
      <c r="AW992" s="248" t="s">
        <v>1036</v>
      </c>
    </row>
    <row r="993" spans="1:49" x14ac:dyDescent="0.25">
      <c r="A993" s="233" t="s">
        <v>438</v>
      </c>
      <c r="B993" s="9">
        <v>10</v>
      </c>
      <c r="C993" s="9">
        <v>17</v>
      </c>
      <c r="E993" s="9">
        <f t="shared" si="98"/>
        <v>0.5</v>
      </c>
      <c r="F993" s="9">
        <f t="shared" si="75"/>
        <v>6.5</v>
      </c>
      <c r="H993" s="246"/>
      <c r="I993" s="246"/>
      <c r="J993" s="246"/>
      <c r="K993" s="246"/>
      <c r="L993" s="246"/>
      <c r="M993" s="246"/>
      <c r="N993" s="246"/>
      <c r="O993" s="246"/>
      <c r="P993" s="246"/>
      <c r="Q993" s="246"/>
      <c r="R993" s="246"/>
      <c r="S993" s="246"/>
      <c r="T993" s="232" t="s">
        <v>225</v>
      </c>
      <c r="V993" s="232" t="s">
        <v>225</v>
      </c>
      <c r="X993" s="232" t="s">
        <v>225</v>
      </c>
      <c r="Z993" s="232" t="s">
        <v>225</v>
      </c>
      <c r="AB993" s="232" t="s">
        <v>225</v>
      </c>
      <c r="AD993" s="232" t="s">
        <v>225</v>
      </c>
      <c r="AF993" s="232" t="s">
        <v>225</v>
      </c>
      <c r="AW993" s="248" t="s">
        <v>1036</v>
      </c>
    </row>
    <row r="994" spans="1:49" s="9" customFormat="1" x14ac:dyDescent="0.25">
      <c r="A994" s="233" t="s">
        <v>1373</v>
      </c>
      <c r="B994" s="9">
        <v>10</v>
      </c>
      <c r="C994" s="9">
        <v>17</v>
      </c>
      <c r="D994" s="9">
        <v>11</v>
      </c>
      <c r="E994" s="9">
        <f t="shared" si="98"/>
        <v>0.5</v>
      </c>
      <c r="F994" s="9">
        <f t="shared" si="75"/>
        <v>6.5</v>
      </c>
      <c r="G994" s="263"/>
      <c r="H994" s="246"/>
      <c r="I994" s="246"/>
      <c r="J994" s="246"/>
      <c r="K994" s="246"/>
      <c r="L994" s="246"/>
      <c r="M994" s="246"/>
      <c r="N994" s="246"/>
      <c r="O994" s="246"/>
      <c r="P994" s="246"/>
      <c r="Q994" s="246"/>
      <c r="R994" s="246"/>
      <c r="S994" s="246"/>
      <c r="T994" s="232" t="s">
        <v>225</v>
      </c>
      <c r="U994" s="232"/>
      <c r="V994" s="232"/>
      <c r="W994" s="232"/>
      <c r="X994" s="232" t="s">
        <v>225</v>
      </c>
      <c r="Y994" s="232"/>
      <c r="Z994" s="232" t="s">
        <v>225</v>
      </c>
      <c r="AA994" s="232"/>
      <c r="AB994" s="232" t="s">
        <v>225</v>
      </c>
      <c r="AC994" s="232"/>
      <c r="AD994" s="232" t="s">
        <v>225</v>
      </c>
      <c r="AE994" s="232"/>
      <c r="AF994" s="232" t="s">
        <v>225</v>
      </c>
      <c r="AG994" s="232"/>
      <c r="AH994" s="232"/>
      <c r="AI994" s="232"/>
      <c r="AJ994" s="232"/>
      <c r="AK994" s="232"/>
      <c r="AL994" s="232"/>
      <c r="AM994" s="232"/>
      <c r="AN994" s="232"/>
      <c r="AO994" s="232"/>
      <c r="AP994" s="232"/>
      <c r="AQ994" s="232"/>
      <c r="AR994" s="232"/>
      <c r="AS994" s="232"/>
      <c r="AT994" s="232"/>
      <c r="AU994" s="232"/>
      <c r="AV994" s="232"/>
      <c r="AW994" s="248" t="s">
        <v>1036</v>
      </c>
    </row>
    <row r="995" spans="1:49" s="9" customFormat="1" x14ac:dyDescent="0.25">
      <c r="A995" s="233" t="s">
        <v>1374</v>
      </c>
      <c r="B995" s="9">
        <v>10</v>
      </c>
      <c r="C995" s="9">
        <v>17</v>
      </c>
      <c r="D995" s="9">
        <v>12</v>
      </c>
      <c r="E995" s="9">
        <f t="shared" si="98"/>
        <v>0.5</v>
      </c>
      <c r="F995" s="9">
        <f t="shared" si="75"/>
        <v>6.5</v>
      </c>
      <c r="G995" s="263"/>
      <c r="H995" s="246"/>
      <c r="I995" s="246"/>
      <c r="J995" s="246"/>
      <c r="K995" s="246"/>
      <c r="L995" s="246"/>
      <c r="M995" s="246"/>
      <c r="N995" s="246"/>
      <c r="O995" s="246"/>
      <c r="P995" s="246"/>
      <c r="Q995" s="246"/>
      <c r="R995" s="246"/>
      <c r="S995" s="246"/>
      <c r="T995" s="232" t="s">
        <v>225</v>
      </c>
      <c r="U995" s="232"/>
      <c r="V995" s="232" t="s">
        <v>225</v>
      </c>
      <c r="W995" s="232"/>
      <c r="X995" s="232"/>
      <c r="Y995" s="232"/>
      <c r="Z995" s="232" t="s">
        <v>225</v>
      </c>
      <c r="AA995" s="232"/>
      <c r="AB995" s="232" t="s">
        <v>225</v>
      </c>
      <c r="AC995" s="232"/>
      <c r="AD995" s="232" t="s">
        <v>225</v>
      </c>
      <c r="AE995" s="232"/>
      <c r="AF995" s="232" t="s">
        <v>225</v>
      </c>
      <c r="AG995" s="232"/>
      <c r="AH995" s="232"/>
      <c r="AI995" s="232"/>
      <c r="AJ995" s="232"/>
      <c r="AK995" s="232"/>
      <c r="AL995" s="232"/>
      <c r="AM995" s="232"/>
      <c r="AN995" s="232"/>
      <c r="AO995" s="232"/>
      <c r="AP995" s="232"/>
      <c r="AQ995" s="232"/>
      <c r="AR995" s="232"/>
      <c r="AS995" s="232"/>
      <c r="AT995" s="232"/>
      <c r="AU995" s="232"/>
      <c r="AV995" s="232"/>
      <c r="AW995" s="248" t="s">
        <v>1036</v>
      </c>
    </row>
    <row r="996" spans="1:49" s="9" customFormat="1" x14ac:dyDescent="0.25">
      <c r="A996" s="233" t="s">
        <v>1375</v>
      </c>
      <c r="B996" s="9">
        <v>10</v>
      </c>
      <c r="C996" s="9">
        <v>17</v>
      </c>
      <c r="D996" s="9">
        <v>13</v>
      </c>
      <c r="E996" s="9">
        <f t="shared" si="98"/>
        <v>0.5</v>
      </c>
      <c r="F996" s="9">
        <f t="shared" ref="F996:F999" si="102">C996-B996-E996</f>
        <v>6.5</v>
      </c>
      <c r="G996" s="263"/>
      <c r="H996" s="246"/>
      <c r="I996" s="246"/>
      <c r="J996" s="246"/>
      <c r="K996" s="246"/>
      <c r="L996" s="246"/>
      <c r="M996" s="246"/>
      <c r="N996" s="246"/>
      <c r="O996" s="246"/>
      <c r="P996" s="246"/>
      <c r="Q996" s="246"/>
      <c r="R996" s="246"/>
      <c r="S996" s="246"/>
      <c r="T996" s="232" t="s">
        <v>225</v>
      </c>
      <c r="U996" s="232"/>
      <c r="V996" s="232" t="s">
        <v>225</v>
      </c>
      <c r="W996" s="232"/>
      <c r="X996" s="232" t="s">
        <v>225</v>
      </c>
      <c r="Y996" s="232"/>
      <c r="Z996" s="232"/>
      <c r="AA996" s="232"/>
      <c r="AB996" s="232" t="s">
        <v>225</v>
      </c>
      <c r="AC996" s="232"/>
      <c r="AD996" s="232" t="s">
        <v>225</v>
      </c>
      <c r="AE996" s="232"/>
      <c r="AF996" s="232" t="s">
        <v>225</v>
      </c>
      <c r="AG996" s="232"/>
      <c r="AH996" s="232"/>
      <c r="AI996" s="232"/>
      <c r="AJ996" s="232"/>
      <c r="AK996" s="232"/>
      <c r="AL996" s="232"/>
      <c r="AM996" s="232"/>
      <c r="AN996" s="232"/>
      <c r="AO996" s="232"/>
      <c r="AP996" s="232"/>
      <c r="AQ996" s="232"/>
      <c r="AR996" s="232"/>
      <c r="AS996" s="232"/>
      <c r="AT996" s="232"/>
      <c r="AU996" s="232"/>
      <c r="AV996" s="232"/>
      <c r="AW996" s="248" t="s">
        <v>1036</v>
      </c>
    </row>
    <row r="997" spans="1:49" s="9" customFormat="1" x14ac:dyDescent="0.25">
      <c r="A997" s="233" t="s">
        <v>1376</v>
      </c>
      <c r="B997" s="9">
        <v>10</v>
      </c>
      <c r="C997" s="9">
        <v>17</v>
      </c>
      <c r="D997" s="9">
        <v>14</v>
      </c>
      <c r="E997" s="9">
        <f t="shared" si="98"/>
        <v>0.5</v>
      </c>
      <c r="F997" s="9">
        <f t="shared" si="102"/>
        <v>6.5</v>
      </c>
      <c r="G997" s="263"/>
      <c r="H997" s="246"/>
      <c r="I997" s="246"/>
      <c r="J997" s="246"/>
      <c r="K997" s="246"/>
      <c r="L997" s="246"/>
      <c r="M997" s="246"/>
      <c r="N997" s="246"/>
      <c r="O997" s="246"/>
      <c r="P997" s="246"/>
      <c r="Q997" s="246"/>
      <c r="R997" s="246"/>
      <c r="S997" s="246"/>
      <c r="T997" s="232" t="s">
        <v>225</v>
      </c>
      <c r="U997" s="232"/>
      <c r="V997" s="232" t="s">
        <v>225</v>
      </c>
      <c r="W997" s="232"/>
      <c r="X997" s="232" t="s">
        <v>225</v>
      </c>
      <c r="Y997" s="232"/>
      <c r="Z997" s="232" t="s">
        <v>225</v>
      </c>
      <c r="AA997" s="232"/>
      <c r="AB997" s="232"/>
      <c r="AC997" s="232"/>
      <c r="AD997" s="232" t="s">
        <v>225</v>
      </c>
      <c r="AE997" s="232"/>
      <c r="AF997" s="232" t="s">
        <v>225</v>
      </c>
      <c r="AG997" s="232"/>
      <c r="AH997" s="232"/>
      <c r="AI997" s="232"/>
      <c r="AJ997" s="232"/>
      <c r="AK997" s="232"/>
      <c r="AL997" s="232"/>
      <c r="AM997" s="232"/>
      <c r="AN997" s="232"/>
      <c r="AO997" s="232"/>
      <c r="AP997" s="232"/>
      <c r="AQ997" s="232"/>
      <c r="AR997" s="232"/>
      <c r="AS997" s="232"/>
      <c r="AT997" s="232"/>
      <c r="AU997" s="232"/>
      <c r="AV997" s="232"/>
      <c r="AW997" s="248" t="s">
        <v>1036</v>
      </c>
    </row>
    <row r="998" spans="1:49" s="9" customFormat="1" x14ac:dyDescent="0.25">
      <c r="A998" s="233" t="s">
        <v>1377</v>
      </c>
      <c r="B998" s="9">
        <v>10</v>
      </c>
      <c r="C998" s="9">
        <v>17</v>
      </c>
      <c r="D998" s="9">
        <v>15</v>
      </c>
      <c r="E998" s="9">
        <f t="shared" si="98"/>
        <v>0.5</v>
      </c>
      <c r="F998" s="9">
        <f t="shared" si="102"/>
        <v>6.5</v>
      </c>
      <c r="G998" s="263"/>
      <c r="H998" s="246"/>
      <c r="I998" s="246"/>
      <c r="J998" s="246"/>
      <c r="K998" s="246"/>
      <c r="L998" s="246"/>
      <c r="M998" s="246"/>
      <c r="N998" s="246"/>
      <c r="O998" s="246"/>
      <c r="P998" s="246"/>
      <c r="Q998" s="246"/>
      <c r="R998" s="246"/>
      <c r="S998" s="246"/>
      <c r="T998" s="232" t="s">
        <v>225</v>
      </c>
      <c r="U998" s="232"/>
      <c r="V998" s="232" t="s">
        <v>225</v>
      </c>
      <c r="W998" s="232"/>
      <c r="X998" s="232" t="s">
        <v>225</v>
      </c>
      <c r="Y998" s="232"/>
      <c r="Z998" s="232" t="s">
        <v>225</v>
      </c>
      <c r="AA998" s="232"/>
      <c r="AB998" s="232" t="s">
        <v>225</v>
      </c>
      <c r="AC998" s="232"/>
      <c r="AD998" s="232"/>
      <c r="AE998" s="232"/>
      <c r="AF998" s="232" t="s">
        <v>225</v>
      </c>
      <c r="AG998" s="232"/>
      <c r="AH998" s="232"/>
      <c r="AI998" s="232"/>
      <c r="AJ998" s="232"/>
      <c r="AK998" s="232"/>
      <c r="AL998" s="232"/>
      <c r="AM998" s="232"/>
      <c r="AN998" s="232"/>
      <c r="AO998" s="232"/>
      <c r="AP998" s="232"/>
      <c r="AQ998" s="232"/>
      <c r="AR998" s="232"/>
      <c r="AS998" s="232"/>
      <c r="AT998" s="232"/>
      <c r="AU998" s="232"/>
      <c r="AV998" s="232"/>
      <c r="AW998" s="248" t="s">
        <v>1036</v>
      </c>
    </row>
    <row r="999" spans="1:49" s="9" customFormat="1" x14ac:dyDescent="0.25">
      <c r="A999" s="233" t="s">
        <v>1378</v>
      </c>
      <c r="B999" s="9">
        <v>10</v>
      </c>
      <c r="C999" s="9">
        <v>17</v>
      </c>
      <c r="D999" s="9">
        <v>16</v>
      </c>
      <c r="E999" s="9">
        <f t="shared" si="98"/>
        <v>0.5</v>
      </c>
      <c r="F999" s="9">
        <f t="shared" si="102"/>
        <v>6.5</v>
      </c>
      <c r="G999" s="263"/>
      <c r="H999" s="246"/>
      <c r="I999" s="246"/>
      <c r="J999" s="246"/>
      <c r="K999" s="246"/>
      <c r="L999" s="246"/>
      <c r="M999" s="246"/>
      <c r="N999" s="246"/>
      <c r="O999" s="246"/>
      <c r="P999" s="246"/>
      <c r="Q999" s="246"/>
      <c r="R999" s="246"/>
      <c r="S999" s="246"/>
      <c r="T999" s="232" t="s">
        <v>225</v>
      </c>
      <c r="U999" s="232"/>
      <c r="V999" s="232" t="s">
        <v>225</v>
      </c>
      <c r="W999" s="232"/>
      <c r="X999" s="232" t="s">
        <v>225</v>
      </c>
      <c r="Y999" s="232"/>
      <c r="Z999" s="232" t="s">
        <v>225</v>
      </c>
      <c r="AA999" s="232"/>
      <c r="AB999" s="232" t="s">
        <v>225</v>
      </c>
      <c r="AC999" s="232"/>
      <c r="AD999" s="232" t="s">
        <v>225</v>
      </c>
      <c r="AE999" s="232"/>
      <c r="AF999" s="232"/>
      <c r="AG999" s="232"/>
      <c r="AH999" s="232"/>
      <c r="AI999" s="232"/>
      <c r="AJ999" s="232"/>
      <c r="AK999" s="232"/>
      <c r="AL999" s="232"/>
      <c r="AM999" s="232"/>
      <c r="AN999" s="232"/>
      <c r="AO999" s="232"/>
      <c r="AP999" s="232"/>
      <c r="AQ999" s="232"/>
      <c r="AR999" s="232"/>
      <c r="AS999" s="232"/>
      <c r="AT999" s="232"/>
      <c r="AU999" s="232"/>
      <c r="AV999" s="232"/>
      <c r="AW999" s="248" t="s">
        <v>1036</v>
      </c>
    </row>
    <row r="1000" spans="1:49" x14ac:dyDescent="0.25">
      <c r="A1000" s="233" t="s">
        <v>439</v>
      </c>
      <c r="B1000" s="9">
        <v>10</v>
      </c>
      <c r="C1000" s="9">
        <v>18</v>
      </c>
      <c r="E1000" s="9">
        <f t="shared" si="98"/>
        <v>0.5</v>
      </c>
      <c r="F1000" s="9">
        <f t="shared" si="75"/>
        <v>7.5</v>
      </c>
      <c r="H1000" s="246"/>
      <c r="I1000" s="246"/>
      <c r="J1000" s="246"/>
      <c r="K1000" s="246"/>
      <c r="L1000" s="246"/>
      <c r="M1000" s="246"/>
      <c r="N1000" s="246"/>
      <c r="O1000" s="246"/>
      <c r="P1000" s="246"/>
      <c r="Q1000" s="246"/>
      <c r="R1000" s="246"/>
      <c r="S1000" s="246"/>
      <c r="T1000" s="232" t="s">
        <v>225</v>
      </c>
      <c r="V1000" s="232" t="s">
        <v>225</v>
      </c>
      <c r="X1000" s="232" t="s">
        <v>225</v>
      </c>
      <c r="Z1000" s="232" t="s">
        <v>225</v>
      </c>
      <c r="AB1000" s="232" t="s">
        <v>225</v>
      </c>
      <c r="AD1000" s="232" t="s">
        <v>225</v>
      </c>
      <c r="AF1000" s="232" t="s">
        <v>225</v>
      </c>
      <c r="AH1000" s="232" t="s">
        <v>225</v>
      </c>
      <c r="AW1000" s="248" t="s">
        <v>1036</v>
      </c>
    </row>
    <row r="1001" spans="1:49" s="9" customFormat="1" x14ac:dyDescent="0.25">
      <c r="A1001" s="233" t="s">
        <v>1379</v>
      </c>
      <c r="B1001" s="9">
        <v>10</v>
      </c>
      <c r="C1001" s="9">
        <v>18</v>
      </c>
      <c r="D1001" s="9">
        <v>11</v>
      </c>
      <c r="E1001" s="9">
        <f t="shared" si="98"/>
        <v>0.5</v>
      </c>
      <c r="F1001" s="9">
        <f t="shared" si="75"/>
        <v>7.5</v>
      </c>
      <c r="G1001" s="263"/>
      <c r="H1001" s="246"/>
      <c r="I1001" s="246"/>
      <c r="J1001" s="246"/>
      <c r="K1001" s="246"/>
      <c r="L1001" s="246"/>
      <c r="M1001" s="246"/>
      <c r="N1001" s="246"/>
      <c r="O1001" s="246"/>
      <c r="P1001" s="246"/>
      <c r="Q1001" s="246"/>
      <c r="R1001" s="246"/>
      <c r="S1001" s="246"/>
      <c r="T1001" s="232" t="s">
        <v>225</v>
      </c>
      <c r="U1001" s="232"/>
      <c r="V1001" s="232"/>
      <c r="W1001" s="232"/>
      <c r="X1001" s="232" t="s">
        <v>225</v>
      </c>
      <c r="Y1001" s="232"/>
      <c r="Z1001" s="232" t="s">
        <v>225</v>
      </c>
      <c r="AA1001" s="232"/>
      <c r="AB1001" s="232" t="s">
        <v>225</v>
      </c>
      <c r="AC1001" s="232"/>
      <c r="AD1001" s="232" t="s">
        <v>225</v>
      </c>
      <c r="AE1001" s="232"/>
      <c r="AF1001" s="232" t="s">
        <v>225</v>
      </c>
      <c r="AG1001" s="232"/>
      <c r="AH1001" s="232" t="s">
        <v>225</v>
      </c>
      <c r="AI1001" s="232"/>
      <c r="AJ1001" s="232"/>
      <c r="AK1001" s="232"/>
      <c r="AL1001" s="232"/>
      <c r="AM1001" s="232"/>
      <c r="AN1001" s="232"/>
      <c r="AO1001" s="232"/>
      <c r="AP1001" s="232"/>
      <c r="AQ1001" s="232"/>
      <c r="AR1001" s="232"/>
      <c r="AS1001" s="232"/>
      <c r="AT1001" s="232"/>
      <c r="AU1001" s="232"/>
      <c r="AV1001" s="232"/>
      <c r="AW1001" s="248" t="s">
        <v>1036</v>
      </c>
    </row>
    <row r="1002" spans="1:49" s="9" customFormat="1" x14ac:dyDescent="0.25">
      <c r="A1002" s="233" t="s">
        <v>1380</v>
      </c>
      <c r="B1002" s="9">
        <v>10</v>
      </c>
      <c r="C1002" s="9">
        <v>18</v>
      </c>
      <c r="D1002" s="9">
        <v>12</v>
      </c>
      <c r="E1002" s="9">
        <f t="shared" si="98"/>
        <v>0.5</v>
      </c>
      <c r="F1002" s="9">
        <f t="shared" si="75"/>
        <v>7.5</v>
      </c>
      <c r="G1002" s="263"/>
      <c r="H1002" s="246"/>
      <c r="I1002" s="246"/>
      <c r="J1002" s="246"/>
      <c r="K1002" s="246"/>
      <c r="L1002" s="246"/>
      <c r="M1002" s="246"/>
      <c r="N1002" s="246"/>
      <c r="O1002" s="246"/>
      <c r="P1002" s="246"/>
      <c r="Q1002" s="246"/>
      <c r="R1002" s="246"/>
      <c r="S1002" s="246"/>
      <c r="T1002" s="232" t="s">
        <v>225</v>
      </c>
      <c r="U1002" s="232"/>
      <c r="V1002" s="232" t="s">
        <v>225</v>
      </c>
      <c r="W1002" s="232"/>
      <c r="X1002" s="232"/>
      <c r="Y1002" s="232"/>
      <c r="Z1002" s="232" t="s">
        <v>225</v>
      </c>
      <c r="AA1002" s="232"/>
      <c r="AB1002" s="232" t="s">
        <v>225</v>
      </c>
      <c r="AC1002" s="232"/>
      <c r="AD1002" s="232" t="s">
        <v>225</v>
      </c>
      <c r="AE1002" s="232"/>
      <c r="AF1002" s="232" t="s">
        <v>225</v>
      </c>
      <c r="AG1002" s="232"/>
      <c r="AH1002" s="232" t="s">
        <v>225</v>
      </c>
      <c r="AI1002" s="232"/>
      <c r="AJ1002" s="232"/>
      <c r="AK1002" s="232"/>
      <c r="AL1002" s="232"/>
      <c r="AM1002" s="232"/>
      <c r="AN1002" s="232"/>
      <c r="AO1002" s="232"/>
      <c r="AP1002" s="232"/>
      <c r="AQ1002" s="232"/>
      <c r="AR1002" s="232"/>
      <c r="AS1002" s="232"/>
      <c r="AT1002" s="232"/>
      <c r="AU1002" s="232"/>
      <c r="AV1002" s="232"/>
      <c r="AW1002" s="248" t="s">
        <v>1036</v>
      </c>
    </row>
    <row r="1003" spans="1:49" s="9" customFormat="1" x14ac:dyDescent="0.25">
      <c r="A1003" s="233" t="s">
        <v>1381</v>
      </c>
      <c r="B1003" s="9">
        <v>10</v>
      </c>
      <c r="C1003" s="9">
        <v>18</v>
      </c>
      <c r="D1003" s="9">
        <v>13</v>
      </c>
      <c r="E1003" s="9">
        <f t="shared" si="98"/>
        <v>0.5</v>
      </c>
      <c r="F1003" s="9">
        <f t="shared" ref="F1003:F1007" si="103">C1003-B1003-E1003</f>
        <v>7.5</v>
      </c>
      <c r="G1003" s="263"/>
      <c r="H1003" s="246"/>
      <c r="I1003" s="246"/>
      <c r="J1003" s="246"/>
      <c r="K1003" s="246"/>
      <c r="L1003" s="246"/>
      <c r="M1003" s="246"/>
      <c r="N1003" s="246"/>
      <c r="O1003" s="246"/>
      <c r="P1003" s="246"/>
      <c r="Q1003" s="246"/>
      <c r="R1003" s="246"/>
      <c r="S1003" s="246"/>
      <c r="T1003" s="232" t="s">
        <v>225</v>
      </c>
      <c r="U1003" s="232"/>
      <c r="V1003" s="232" t="s">
        <v>225</v>
      </c>
      <c r="W1003" s="232"/>
      <c r="X1003" s="232" t="s">
        <v>225</v>
      </c>
      <c r="Y1003" s="232"/>
      <c r="Z1003" s="232"/>
      <c r="AA1003" s="232"/>
      <c r="AB1003" s="232" t="s">
        <v>225</v>
      </c>
      <c r="AC1003" s="232"/>
      <c r="AD1003" s="232" t="s">
        <v>225</v>
      </c>
      <c r="AE1003" s="232"/>
      <c r="AF1003" s="232" t="s">
        <v>225</v>
      </c>
      <c r="AG1003" s="232"/>
      <c r="AH1003" s="232" t="s">
        <v>225</v>
      </c>
      <c r="AI1003" s="232"/>
      <c r="AJ1003" s="232"/>
      <c r="AK1003" s="232"/>
      <c r="AL1003" s="232"/>
      <c r="AM1003" s="232"/>
      <c r="AN1003" s="232"/>
      <c r="AO1003" s="232"/>
      <c r="AP1003" s="232"/>
      <c r="AQ1003" s="232"/>
      <c r="AR1003" s="232"/>
      <c r="AS1003" s="232"/>
      <c r="AT1003" s="232"/>
      <c r="AU1003" s="232"/>
      <c r="AV1003" s="232"/>
      <c r="AW1003" s="248" t="s">
        <v>1036</v>
      </c>
    </row>
    <row r="1004" spans="1:49" s="9" customFormat="1" x14ac:dyDescent="0.25">
      <c r="A1004" s="233" t="s">
        <v>1382</v>
      </c>
      <c r="B1004" s="9">
        <v>10</v>
      </c>
      <c r="C1004" s="9">
        <v>18</v>
      </c>
      <c r="D1004" s="9">
        <v>14</v>
      </c>
      <c r="E1004" s="9">
        <f t="shared" si="98"/>
        <v>0.5</v>
      </c>
      <c r="F1004" s="9">
        <f t="shared" si="103"/>
        <v>7.5</v>
      </c>
      <c r="G1004" s="263"/>
      <c r="H1004" s="246"/>
      <c r="I1004" s="246"/>
      <c r="J1004" s="246"/>
      <c r="K1004" s="246"/>
      <c r="L1004" s="246"/>
      <c r="M1004" s="246"/>
      <c r="N1004" s="246"/>
      <c r="O1004" s="246"/>
      <c r="P1004" s="246"/>
      <c r="Q1004" s="246"/>
      <c r="R1004" s="246"/>
      <c r="S1004" s="246"/>
      <c r="T1004" s="232" t="s">
        <v>225</v>
      </c>
      <c r="U1004" s="232"/>
      <c r="V1004" s="232" t="s">
        <v>225</v>
      </c>
      <c r="W1004" s="232"/>
      <c r="X1004" s="232" t="s">
        <v>225</v>
      </c>
      <c r="Y1004" s="232"/>
      <c r="Z1004" s="232" t="s">
        <v>225</v>
      </c>
      <c r="AA1004" s="232"/>
      <c r="AB1004" s="232"/>
      <c r="AC1004" s="232"/>
      <c r="AD1004" s="232" t="s">
        <v>225</v>
      </c>
      <c r="AE1004" s="232"/>
      <c r="AF1004" s="232" t="s">
        <v>225</v>
      </c>
      <c r="AG1004" s="232"/>
      <c r="AH1004" s="232" t="s">
        <v>225</v>
      </c>
      <c r="AI1004" s="232"/>
      <c r="AJ1004" s="232"/>
      <c r="AK1004" s="232"/>
      <c r="AL1004" s="232"/>
      <c r="AM1004" s="232"/>
      <c r="AN1004" s="232"/>
      <c r="AO1004" s="232"/>
      <c r="AP1004" s="232"/>
      <c r="AQ1004" s="232"/>
      <c r="AR1004" s="232"/>
      <c r="AS1004" s="232"/>
      <c r="AT1004" s="232"/>
      <c r="AU1004" s="232"/>
      <c r="AV1004" s="232"/>
      <c r="AW1004" s="248" t="s">
        <v>1036</v>
      </c>
    </row>
    <row r="1005" spans="1:49" s="9" customFormat="1" x14ac:dyDescent="0.25">
      <c r="A1005" s="233" t="s">
        <v>1383</v>
      </c>
      <c r="B1005" s="9">
        <v>10</v>
      </c>
      <c r="C1005" s="9">
        <v>18</v>
      </c>
      <c r="D1005" s="9">
        <v>15</v>
      </c>
      <c r="E1005" s="9">
        <f t="shared" si="98"/>
        <v>0.5</v>
      </c>
      <c r="F1005" s="9">
        <f t="shared" si="103"/>
        <v>7.5</v>
      </c>
      <c r="G1005" s="263"/>
      <c r="H1005" s="246"/>
      <c r="I1005" s="246"/>
      <c r="J1005" s="246"/>
      <c r="K1005" s="246"/>
      <c r="L1005" s="246"/>
      <c r="M1005" s="246"/>
      <c r="N1005" s="246"/>
      <c r="O1005" s="246"/>
      <c r="P1005" s="246"/>
      <c r="Q1005" s="246"/>
      <c r="R1005" s="246"/>
      <c r="S1005" s="246"/>
      <c r="T1005" s="232" t="s">
        <v>225</v>
      </c>
      <c r="U1005" s="232"/>
      <c r="V1005" s="232" t="s">
        <v>225</v>
      </c>
      <c r="W1005" s="232"/>
      <c r="X1005" s="232" t="s">
        <v>225</v>
      </c>
      <c r="Y1005" s="232"/>
      <c r="Z1005" s="232" t="s">
        <v>225</v>
      </c>
      <c r="AA1005" s="232"/>
      <c r="AB1005" s="232" t="s">
        <v>225</v>
      </c>
      <c r="AC1005" s="232"/>
      <c r="AD1005" s="232"/>
      <c r="AE1005" s="232"/>
      <c r="AF1005" s="232" t="s">
        <v>225</v>
      </c>
      <c r="AG1005" s="232"/>
      <c r="AH1005" s="232" t="s">
        <v>225</v>
      </c>
      <c r="AI1005" s="232"/>
      <c r="AJ1005" s="232"/>
      <c r="AK1005" s="232"/>
      <c r="AL1005" s="232"/>
      <c r="AM1005" s="232"/>
      <c r="AN1005" s="232"/>
      <c r="AO1005" s="232"/>
      <c r="AP1005" s="232"/>
      <c r="AQ1005" s="232"/>
      <c r="AR1005" s="232"/>
      <c r="AS1005" s="232"/>
      <c r="AT1005" s="232"/>
      <c r="AU1005" s="232"/>
      <c r="AV1005" s="232"/>
      <c r="AW1005" s="248" t="s">
        <v>1036</v>
      </c>
    </row>
    <row r="1006" spans="1:49" s="9" customFormat="1" x14ac:dyDescent="0.25">
      <c r="A1006" s="233" t="s">
        <v>1384</v>
      </c>
      <c r="B1006" s="9">
        <v>10</v>
      </c>
      <c r="C1006" s="9">
        <v>18</v>
      </c>
      <c r="D1006" s="9">
        <v>16</v>
      </c>
      <c r="E1006" s="9">
        <f t="shared" si="98"/>
        <v>0.5</v>
      </c>
      <c r="F1006" s="9">
        <f t="shared" si="103"/>
        <v>7.5</v>
      </c>
      <c r="G1006" s="263"/>
      <c r="H1006" s="246"/>
      <c r="I1006" s="246"/>
      <c r="J1006" s="246"/>
      <c r="K1006" s="246"/>
      <c r="L1006" s="246"/>
      <c r="M1006" s="246"/>
      <c r="N1006" s="246"/>
      <c r="O1006" s="246"/>
      <c r="P1006" s="246"/>
      <c r="Q1006" s="246"/>
      <c r="R1006" s="246"/>
      <c r="S1006" s="246"/>
      <c r="T1006" s="232" t="s">
        <v>225</v>
      </c>
      <c r="U1006" s="232"/>
      <c r="V1006" s="232" t="s">
        <v>225</v>
      </c>
      <c r="W1006" s="232"/>
      <c r="X1006" s="232" t="s">
        <v>225</v>
      </c>
      <c r="Y1006" s="232"/>
      <c r="Z1006" s="232" t="s">
        <v>225</v>
      </c>
      <c r="AA1006" s="232"/>
      <c r="AB1006" s="232" t="s">
        <v>225</v>
      </c>
      <c r="AC1006" s="232"/>
      <c r="AD1006" s="232" t="s">
        <v>225</v>
      </c>
      <c r="AE1006" s="232"/>
      <c r="AF1006" s="232"/>
      <c r="AG1006" s="232"/>
      <c r="AH1006" s="232" t="s">
        <v>225</v>
      </c>
      <c r="AI1006" s="232"/>
      <c r="AJ1006" s="232"/>
      <c r="AK1006" s="232"/>
      <c r="AL1006" s="232"/>
      <c r="AM1006" s="232"/>
      <c r="AN1006" s="232"/>
      <c r="AO1006" s="232"/>
      <c r="AP1006" s="232"/>
      <c r="AQ1006" s="232"/>
      <c r="AR1006" s="232"/>
      <c r="AS1006" s="232"/>
      <c r="AT1006" s="232"/>
      <c r="AU1006" s="232"/>
      <c r="AV1006" s="232"/>
      <c r="AW1006" s="248" t="s">
        <v>1036</v>
      </c>
    </row>
    <row r="1007" spans="1:49" s="9" customFormat="1" x14ac:dyDescent="0.25">
      <c r="A1007" s="233" t="s">
        <v>1385</v>
      </c>
      <c r="B1007" s="9">
        <v>10</v>
      </c>
      <c r="C1007" s="9">
        <v>18</v>
      </c>
      <c r="D1007" s="9">
        <v>17</v>
      </c>
      <c r="E1007" s="9">
        <f t="shared" si="98"/>
        <v>0.5</v>
      </c>
      <c r="F1007" s="9">
        <f t="shared" si="103"/>
        <v>7.5</v>
      </c>
      <c r="G1007" s="263"/>
      <c r="H1007" s="246"/>
      <c r="I1007" s="246"/>
      <c r="J1007" s="246"/>
      <c r="K1007" s="246"/>
      <c r="L1007" s="246"/>
      <c r="M1007" s="246"/>
      <c r="N1007" s="246"/>
      <c r="O1007" s="246"/>
      <c r="P1007" s="246"/>
      <c r="Q1007" s="246"/>
      <c r="R1007" s="246"/>
      <c r="S1007" s="246"/>
      <c r="T1007" s="232" t="s">
        <v>225</v>
      </c>
      <c r="U1007" s="232"/>
      <c r="V1007" s="232" t="s">
        <v>225</v>
      </c>
      <c r="W1007" s="232"/>
      <c r="X1007" s="232" t="s">
        <v>225</v>
      </c>
      <c r="Y1007" s="232"/>
      <c r="Z1007" s="232" t="s">
        <v>225</v>
      </c>
      <c r="AA1007" s="232"/>
      <c r="AB1007" s="232" t="s">
        <v>225</v>
      </c>
      <c r="AC1007" s="232"/>
      <c r="AD1007" s="232" t="s">
        <v>225</v>
      </c>
      <c r="AE1007" s="232"/>
      <c r="AF1007" s="232" t="s">
        <v>225</v>
      </c>
      <c r="AG1007" s="232"/>
      <c r="AH1007" s="232"/>
      <c r="AI1007" s="232"/>
      <c r="AJ1007" s="232"/>
      <c r="AK1007" s="232"/>
      <c r="AL1007" s="232"/>
      <c r="AM1007" s="232"/>
      <c r="AN1007" s="232"/>
      <c r="AO1007" s="232"/>
      <c r="AP1007" s="232"/>
      <c r="AQ1007" s="232"/>
      <c r="AR1007" s="232"/>
      <c r="AS1007" s="232"/>
      <c r="AT1007" s="232"/>
      <c r="AU1007" s="232"/>
      <c r="AV1007" s="232"/>
      <c r="AW1007" s="248" t="s">
        <v>1036</v>
      </c>
    </row>
    <row r="1008" spans="1:49" x14ac:dyDescent="0.25">
      <c r="A1008" s="233" t="s">
        <v>440</v>
      </c>
      <c r="B1008" s="9">
        <v>10</v>
      </c>
      <c r="C1008" s="9">
        <v>19</v>
      </c>
      <c r="E1008" s="9">
        <f t="shared" si="98"/>
        <v>1</v>
      </c>
      <c r="F1008" s="9">
        <f t="shared" si="75"/>
        <v>8</v>
      </c>
      <c r="H1008" s="246"/>
      <c r="I1008" s="246"/>
      <c r="J1008" s="246"/>
      <c r="K1008" s="246"/>
      <c r="L1008" s="246"/>
      <c r="M1008" s="246"/>
      <c r="N1008" s="246"/>
      <c r="O1008" s="246"/>
      <c r="P1008" s="246"/>
      <c r="Q1008" s="246"/>
      <c r="R1008" s="246"/>
      <c r="S1008" s="246"/>
      <c r="T1008" s="232" t="s">
        <v>225</v>
      </c>
      <c r="V1008" s="232" t="s">
        <v>225</v>
      </c>
      <c r="X1008" s="232" t="s">
        <v>225</v>
      </c>
      <c r="Z1008" s="232" t="s">
        <v>225</v>
      </c>
      <c r="AB1008" s="232" t="s">
        <v>225</v>
      </c>
      <c r="AD1008" s="232" t="s">
        <v>225</v>
      </c>
      <c r="AF1008" s="232" t="s">
        <v>225</v>
      </c>
      <c r="AH1008" s="232" t="s">
        <v>225</v>
      </c>
      <c r="AJ1008" s="232" t="s">
        <v>225</v>
      </c>
      <c r="AW1008" s="248" t="s">
        <v>1036</v>
      </c>
    </row>
    <row r="1009" spans="1:49" s="9" customFormat="1" x14ac:dyDescent="0.25">
      <c r="A1009" s="233" t="s">
        <v>1386</v>
      </c>
      <c r="B1009" s="9">
        <v>10</v>
      </c>
      <c r="C1009" s="9">
        <v>19</v>
      </c>
      <c r="D1009" s="9">
        <v>11</v>
      </c>
      <c r="E1009" s="9">
        <f t="shared" si="98"/>
        <v>1</v>
      </c>
      <c r="F1009" s="9">
        <f t="shared" si="75"/>
        <v>8</v>
      </c>
      <c r="G1009" s="263"/>
      <c r="H1009" s="246"/>
      <c r="I1009" s="246"/>
      <c r="J1009" s="246"/>
      <c r="K1009" s="246"/>
      <c r="L1009" s="246"/>
      <c r="M1009" s="246"/>
      <c r="N1009" s="246"/>
      <c r="O1009" s="246"/>
      <c r="P1009" s="246"/>
      <c r="Q1009" s="246"/>
      <c r="R1009" s="246"/>
      <c r="S1009" s="246"/>
      <c r="T1009" s="232" t="s">
        <v>225</v>
      </c>
      <c r="U1009" s="232"/>
      <c r="V1009" s="232"/>
      <c r="W1009" s="232"/>
      <c r="X1009" s="232" t="s">
        <v>225</v>
      </c>
      <c r="Y1009" s="232"/>
      <c r="Z1009" s="232" t="s">
        <v>225</v>
      </c>
      <c r="AA1009" s="232"/>
      <c r="AB1009" s="232" t="s">
        <v>225</v>
      </c>
      <c r="AC1009" s="232"/>
      <c r="AD1009" s="232" t="s">
        <v>225</v>
      </c>
      <c r="AE1009" s="232"/>
      <c r="AF1009" s="232" t="s">
        <v>225</v>
      </c>
      <c r="AG1009" s="232"/>
      <c r="AH1009" s="232" t="s">
        <v>225</v>
      </c>
      <c r="AI1009" s="232"/>
      <c r="AJ1009" s="232" t="s">
        <v>225</v>
      </c>
      <c r="AK1009" s="232"/>
      <c r="AL1009" s="232"/>
      <c r="AM1009" s="232"/>
      <c r="AN1009" s="232"/>
      <c r="AO1009" s="232"/>
      <c r="AP1009" s="232"/>
      <c r="AQ1009" s="232"/>
      <c r="AR1009" s="232"/>
      <c r="AS1009" s="232"/>
      <c r="AT1009" s="232"/>
      <c r="AU1009" s="232"/>
      <c r="AV1009" s="232"/>
      <c r="AW1009" s="248" t="s">
        <v>1036</v>
      </c>
    </row>
    <row r="1010" spans="1:49" s="9" customFormat="1" x14ac:dyDescent="0.25">
      <c r="A1010" s="233" t="s">
        <v>1387</v>
      </c>
      <c r="B1010" s="9">
        <v>10</v>
      </c>
      <c r="C1010" s="9">
        <v>19</v>
      </c>
      <c r="D1010" s="9">
        <v>12</v>
      </c>
      <c r="E1010" s="9">
        <f t="shared" si="98"/>
        <v>1</v>
      </c>
      <c r="F1010" s="9">
        <f t="shared" si="75"/>
        <v>8</v>
      </c>
      <c r="G1010" s="263"/>
      <c r="H1010" s="246"/>
      <c r="I1010" s="246"/>
      <c r="J1010" s="246"/>
      <c r="K1010" s="246"/>
      <c r="L1010" s="246"/>
      <c r="M1010" s="246"/>
      <c r="N1010" s="246"/>
      <c r="O1010" s="246"/>
      <c r="P1010" s="246"/>
      <c r="Q1010" s="246"/>
      <c r="R1010" s="246"/>
      <c r="S1010" s="246"/>
      <c r="T1010" s="232" t="s">
        <v>225</v>
      </c>
      <c r="U1010" s="232"/>
      <c r="V1010" s="232" t="s">
        <v>225</v>
      </c>
      <c r="W1010" s="232"/>
      <c r="X1010" s="232"/>
      <c r="Y1010" s="232"/>
      <c r="Z1010" s="232" t="s">
        <v>225</v>
      </c>
      <c r="AA1010" s="232"/>
      <c r="AB1010" s="232" t="s">
        <v>225</v>
      </c>
      <c r="AC1010" s="232"/>
      <c r="AD1010" s="232" t="s">
        <v>225</v>
      </c>
      <c r="AE1010" s="232"/>
      <c r="AF1010" s="232" t="s">
        <v>225</v>
      </c>
      <c r="AG1010" s="232"/>
      <c r="AH1010" s="232" t="s">
        <v>225</v>
      </c>
      <c r="AI1010" s="232"/>
      <c r="AJ1010" s="232" t="s">
        <v>225</v>
      </c>
      <c r="AK1010" s="232"/>
      <c r="AL1010" s="232"/>
      <c r="AM1010" s="232"/>
      <c r="AN1010" s="232"/>
      <c r="AO1010" s="232"/>
      <c r="AP1010" s="232"/>
      <c r="AQ1010" s="232"/>
      <c r="AR1010" s="232"/>
      <c r="AS1010" s="232"/>
      <c r="AT1010" s="232"/>
      <c r="AU1010" s="232"/>
      <c r="AV1010" s="232"/>
      <c r="AW1010" s="248" t="s">
        <v>1036</v>
      </c>
    </row>
    <row r="1011" spans="1:49" s="9" customFormat="1" x14ac:dyDescent="0.25">
      <c r="A1011" s="233" t="s">
        <v>1388</v>
      </c>
      <c r="B1011" s="9">
        <v>10</v>
      </c>
      <c r="C1011" s="9">
        <v>19</v>
      </c>
      <c r="D1011" s="9">
        <v>13</v>
      </c>
      <c r="E1011" s="9">
        <f t="shared" si="98"/>
        <v>1</v>
      </c>
      <c r="F1011" s="9">
        <f t="shared" ref="F1011:F1016" si="104">C1011-B1011-E1011</f>
        <v>8</v>
      </c>
      <c r="G1011" s="263"/>
      <c r="H1011" s="246"/>
      <c r="I1011" s="246"/>
      <c r="J1011" s="246"/>
      <c r="K1011" s="246"/>
      <c r="L1011" s="246"/>
      <c r="M1011" s="246"/>
      <c r="N1011" s="246"/>
      <c r="O1011" s="246"/>
      <c r="P1011" s="246"/>
      <c r="Q1011" s="246"/>
      <c r="R1011" s="246"/>
      <c r="S1011" s="246"/>
      <c r="T1011" s="232" t="s">
        <v>225</v>
      </c>
      <c r="U1011" s="232"/>
      <c r="V1011" s="232" t="s">
        <v>225</v>
      </c>
      <c r="W1011" s="232"/>
      <c r="X1011" s="232" t="s">
        <v>225</v>
      </c>
      <c r="Y1011" s="232"/>
      <c r="Z1011" s="232"/>
      <c r="AA1011" s="232"/>
      <c r="AB1011" s="232" t="s">
        <v>225</v>
      </c>
      <c r="AC1011" s="232"/>
      <c r="AD1011" s="232" t="s">
        <v>225</v>
      </c>
      <c r="AE1011" s="232"/>
      <c r="AF1011" s="232" t="s">
        <v>225</v>
      </c>
      <c r="AG1011" s="232"/>
      <c r="AH1011" s="232" t="s">
        <v>225</v>
      </c>
      <c r="AI1011" s="232"/>
      <c r="AJ1011" s="232" t="s">
        <v>225</v>
      </c>
      <c r="AK1011" s="232"/>
      <c r="AL1011" s="232"/>
      <c r="AM1011" s="232"/>
      <c r="AN1011" s="232"/>
      <c r="AO1011" s="232"/>
      <c r="AP1011" s="232"/>
      <c r="AQ1011" s="232"/>
      <c r="AR1011" s="232"/>
      <c r="AS1011" s="232"/>
      <c r="AT1011" s="232"/>
      <c r="AU1011" s="232"/>
      <c r="AV1011" s="232"/>
      <c r="AW1011" s="248" t="s">
        <v>1036</v>
      </c>
    </row>
    <row r="1012" spans="1:49" s="9" customFormat="1" x14ac:dyDescent="0.25">
      <c r="A1012" s="233" t="s">
        <v>1389</v>
      </c>
      <c r="B1012" s="9">
        <v>10</v>
      </c>
      <c r="C1012" s="9">
        <v>19</v>
      </c>
      <c r="D1012" s="9">
        <v>14</v>
      </c>
      <c r="E1012" s="9">
        <f t="shared" si="98"/>
        <v>1</v>
      </c>
      <c r="F1012" s="9">
        <f t="shared" si="104"/>
        <v>8</v>
      </c>
      <c r="G1012" s="263"/>
      <c r="H1012" s="246"/>
      <c r="I1012" s="246"/>
      <c r="J1012" s="246"/>
      <c r="K1012" s="246"/>
      <c r="L1012" s="246"/>
      <c r="M1012" s="246"/>
      <c r="N1012" s="246"/>
      <c r="O1012" s="246"/>
      <c r="P1012" s="246"/>
      <c r="Q1012" s="246"/>
      <c r="R1012" s="246"/>
      <c r="S1012" s="246"/>
      <c r="T1012" s="232" t="s">
        <v>225</v>
      </c>
      <c r="U1012" s="232"/>
      <c r="V1012" s="232" t="s">
        <v>225</v>
      </c>
      <c r="W1012" s="232"/>
      <c r="X1012" s="232" t="s">
        <v>225</v>
      </c>
      <c r="Y1012" s="232"/>
      <c r="Z1012" s="232" t="s">
        <v>225</v>
      </c>
      <c r="AA1012" s="232"/>
      <c r="AB1012" s="232"/>
      <c r="AC1012" s="232"/>
      <c r="AD1012" s="232" t="s">
        <v>225</v>
      </c>
      <c r="AE1012" s="232"/>
      <c r="AF1012" s="232" t="s">
        <v>225</v>
      </c>
      <c r="AG1012" s="232"/>
      <c r="AH1012" s="232" t="s">
        <v>225</v>
      </c>
      <c r="AI1012" s="232"/>
      <c r="AJ1012" s="232" t="s">
        <v>225</v>
      </c>
      <c r="AK1012" s="232"/>
      <c r="AL1012" s="232"/>
      <c r="AM1012" s="232"/>
      <c r="AN1012" s="232"/>
      <c r="AO1012" s="232"/>
      <c r="AP1012" s="232"/>
      <c r="AQ1012" s="232"/>
      <c r="AR1012" s="232"/>
      <c r="AS1012" s="232"/>
      <c r="AT1012" s="232"/>
      <c r="AU1012" s="232"/>
      <c r="AV1012" s="232"/>
      <c r="AW1012" s="248" t="s">
        <v>1036</v>
      </c>
    </row>
    <row r="1013" spans="1:49" s="9" customFormat="1" x14ac:dyDescent="0.25">
      <c r="A1013" s="233" t="s">
        <v>1390</v>
      </c>
      <c r="B1013" s="9">
        <v>10</v>
      </c>
      <c r="C1013" s="9">
        <v>19</v>
      </c>
      <c r="D1013" s="9">
        <v>15</v>
      </c>
      <c r="E1013" s="9">
        <f t="shared" si="98"/>
        <v>1</v>
      </c>
      <c r="F1013" s="9">
        <f t="shared" si="104"/>
        <v>8</v>
      </c>
      <c r="G1013" s="263"/>
      <c r="H1013" s="246"/>
      <c r="I1013" s="246"/>
      <c r="J1013" s="246"/>
      <c r="K1013" s="246"/>
      <c r="L1013" s="246"/>
      <c r="M1013" s="246"/>
      <c r="N1013" s="246"/>
      <c r="O1013" s="246"/>
      <c r="P1013" s="246"/>
      <c r="Q1013" s="246"/>
      <c r="R1013" s="246"/>
      <c r="S1013" s="246"/>
      <c r="T1013" s="232" t="s">
        <v>225</v>
      </c>
      <c r="U1013" s="232"/>
      <c r="V1013" s="232" t="s">
        <v>225</v>
      </c>
      <c r="W1013" s="232"/>
      <c r="X1013" s="232" t="s">
        <v>225</v>
      </c>
      <c r="Y1013" s="232"/>
      <c r="Z1013" s="232" t="s">
        <v>225</v>
      </c>
      <c r="AA1013" s="232"/>
      <c r="AB1013" s="232" t="s">
        <v>225</v>
      </c>
      <c r="AC1013" s="232"/>
      <c r="AD1013" s="232"/>
      <c r="AE1013" s="232"/>
      <c r="AF1013" s="232" t="s">
        <v>225</v>
      </c>
      <c r="AG1013" s="232"/>
      <c r="AH1013" s="232" t="s">
        <v>225</v>
      </c>
      <c r="AI1013" s="232"/>
      <c r="AJ1013" s="232" t="s">
        <v>225</v>
      </c>
      <c r="AK1013" s="232"/>
      <c r="AL1013" s="232"/>
      <c r="AM1013" s="232"/>
      <c r="AN1013" s="232"/>
      <c r="AO1013" s="232"/>
      <c r="AP1013" s="232"/>
      <c r="AQ1013" s="232"/>
      <c r="AR1013" s="232"/>
      <c r="AS1013" s="232"/>
      <c r="AT1013" s="232"/>
      <c r="AU1013" s="232"/>
      <c r="AV1013" s="232"/>
      <c r="AW1013" s="248" t="s">
        <v>1036</v>
      </c>
    </row>
    <row r="1014" spans="1:49" s="9" customFormat="1" x14ac:dyDescent="0.25">
      <c r="A1014" s="233" t="s">
        <v>1391</v>
      </c>
      <c r="B1014" s="9">
        <v>10</v>
      </c>
      <c r="C1014" s="9">
        <v>19</v>
      </c>
      <c r="D1014" s="9">
        <v>16</v>
      </c>
      <c r="E1014" s="9">
        <f t="shared" si="98"/>
        <v>1</v>
      </c>
      <c r="F1014" s="9">
        <f t="shared" si="104"/>
        <v>8</v>
      </c>
      <c r="G1014" s="263"/>
      <c r="H1014" s="246"/>
      <c r="I1014" s="246"/>
      <c r="J1014" s="246"/>
      <c r="K1014" s="246"/>
      <c r="L1014" s="246"/>
      <c r="M1014" s="246"/>
      <c r="N1014" s="246"/>
      <c r="O1014" s="246"/>
      <c r="P1014" s="246"/>
      <c r="Q1014" s="246"/>
      <c r="R1014" s="246"/>
      <c r="S1014" s="246"/>
      <c r="T1014" s="232" t="s">
        <v>225</v>
      </c>
      <c r="U1014" s="232"/>
      <c r="V1014" s="232" t="s">
        <v>225</v>
      </c>
      <c r="W1014" s="232"/>
      <c r="X1014" s="232" t="s">
        <v>225</v>
      </c>
      <c r="Y1014" s="232"/>
      <c r="Z1014" s="232" t="s">
        <v>225</v>
      </c>
      <c r="AA1014" s="232"/>
      <c r="AB1014" s="232" t="s">
        <v>225</v>
      </c>
      <c r="AC1014" s="232"/>
      <c r="AD1014" s="232" t="s">
        <v>225</v>
      </c>
      <c r="AE1014" s="232"/>
      <c r="AF1014" s="232"/>
      <c r="AG1014" s="232"/>
      <c r="AH1014" s="232" t="s">
        <v>225</v>
      </c>
      <c r="AI1014" s="232"/>
      <c r="AJ1014" s="232" t="s">
        <v>225</v>
      </c>
      <c r="AK1014" s="232"/>
      <c r="AL1014" s="232"/>
      <c r="AM1014" s="232"/>
      <c r="AN1014" s="232"/>
      <c r="AO1014" s="232"/>
      <c r="AP1014" s="232"/>
      <c r="AQ1014" s="232"/>
      <c r="AR1014" s="232"/>
      <c r="AS1014" s="232"/>
      <c r="AT1014" s="232"/>
      <c r="AU1014" s="232"/>
      <c r="AV1014" s="232"/>
      <c r="AW1014" s="248" t="s">
        <v>1036</v>
      </c>
    </row>
    <row r="1015" spans="1:49" s="9" customFormat="1" x14ac:dyDescent="0.25">
      <c r="A1015" s="233" t="s">
        <v>1392</v>
      </c>
      <c r="B1015" s="9">
        <v>10</v>
      </c>
      <c r="C1015" s="9">
        <v>19</v>
      </c>
      <c r="D1015" s="9">
        <v>17</v>
      </c>
      <c r="E1015" s="9">
        <f t="shared" si="98"/>
        <v>1</v>
      </c>
      <c r="F1015" s="9">
        <f t="shared" si="104"/>
        <v>8</v>
      </c>
      <c r="G1015" s="263"/>
      <c r="H1015" s="246"/>
      <c r="I1015" s="246"/>
      <c r="J1015" s="246"/>
      <c r="K1015" s="246"/>
      <c r="L1015" s="246"/>
      <c r="M1015" s="246"/>
      <c r="N1015" s="246"/>
      <c r="O1015" s="246"/>
      <c r="P1015" s="246"/>
      <c r="Q1015" s="246"/>
      <c r="R1015" s="246"/>
      <c r="S1015" s="246"/>
      <c r="T1015" s="232" t="s">
        <v>225</v>
      </c>
      <c r="U1015" s="232"/>
      <c r="V1015" s="232" t="s">
        <v>225</v>
      </c>
      <c r="W1015" s="232"/>
      <c r="X1015" s="232" t="s">
        <v>225</v>
      </c>
      <c r="Y1015" s="232"/>
      <c r="Z1015" s="232" t="s">
        <v>225</v>
      </c>
      <c r="AA1015" s="232"/>
      <c r="AB1015" s="232" t="s">
        <v>225</v>
      </c>
      <c r="AC1015" s="232"/>
      <c r="AD1015" s="232" t="s">
        <v>225</v>
      </c>
      <c r="AE1015" s="232"/>
      <c r="AF1015" s="232" t="s">
        <v>225</v>
      </c>
      <c r="AG1015" s="232"/>
      <c r="AH1015" s="232"/>
      <c r="AI1015" s="232"/>
      <c r="AJ1015" s="232" t="s">
        <v>225</v>
      </c>
      <c r="AK1015" s="232"/>
      <c r="AL1015" s="232"/>
      <c r="AM1015" s="232"/>
      <c r="AN1015" s="232"/>
      <c r="AO1015" s="232"/>
      <c r="AP1015" s="232"/>
      <c r="AQ1015" s="232"/>
      <c r="AR1015" s="232"/>
      <c r="AS1015" s="232"/>
      <c r="AT1015" s="232"/>
      <c r="AU1015" s="232"/>
      <c r="AV1015" s="232"/>
      <c r="AW1015" s="248" t="s">
        <v>1036</v>
      </c>
    </row>
    <row r="1016" spans="1:49" s="9" customFormat="1" x14ac:dyDescent="0.25">
      <c r="A1016" s="233" t="s">
        <v>1393</v>
      </c>
      <c r="B1016" s="9">
        <v>10</v>
      </c>
      <c r="C1016" s="9">
        <v>19</v>
      </c>
      <c r="D1016" s="9">
        <v>18</v>
      </c>
      <c r="E1016" s="9">
        <f t="shared" si="98"/>
        <v>1</v>
      </c>
      <c r="F1016" s="9">
        <f t="shared" si="104"/>
        <v>8</v>
      </c>
      <c r="G1016" s="263"/>
      <c r="H1016" s="246"/>
      <c r="I1016" s="246"/>
      <c r="J1016" s="246"/>
      <c r="K1016" s="246"/>
      <c r="L1016" s="246"/>
      <c r="M1016" s="246"/>
      <c r="N1016" s="246"/>
      <c r="O1016" s="246"/>
      <c r="P1016" s="246"/>
      <c r="Q1016" s="246"/>
      <c r="R1016" s="246"/>
      <c r="S1016" s="246"/>
      <c r="T1016" s="232" t="s">
        <v>225</v>
      </c>
      <c r="U1016" s="232"/>
      <c r="V1016" s="232" t="s">
        <v>225</v>
      </c>
      <c r="W1016" s="232"/>
      <c r="X1016" s="232" t="s">
        <v>225</v>
      </c>
      <c r="Y1016" s="232"/>
      <c r="Z1016" s="232" t="s">
        <v>225</v>
      </c>
      <c r="AA1016" s="232"/>
      <c r="AB1016" s="232" t="s">
        <v>225</v>
      </c>
      <c r="AC1016" s="232"/>
      <c r="AD1016" s="232" t="s">
        <v>225</v>
      </c>
      <c r="AE1016" s="232"/>
      <c r="AF1016" s="232" t="s">
        <v>225</v>
      </c>
      <c r="AG1016" s="232"/>
      <c r="AH1016" s="232" t="s">
        <v>225</v>
      </c>
      <c r="AI1016" s="232"/>
      <c r="AJ1016" s="232"/>
      <c r="AK1016" s="232"/>
      <c r="AL1016" s="232"/>
      <c r="AM1016" s="232"/>
      <c r="AN1016" s="232"/>
      <c r="AO1016" s="232"/>
      <c r="AP1016" s="232"/>
      <c r="AQ1016" s="232"/>
      <c r="AR1016" s="232"/>
      <c r="AS1016" s="232"/>
      <c r="AT1016" s="232"/>
      <c r="AU1016" s="232"/>
      <c r="AV1016" s="232"/>
      <c r="AW1016" s="248" t="s">
        <v>1036</v>
      </c>
    </row>
    <row r="1017" spans="1:49" x14ac:dyDescent="0.25">
      <c r="A1017" s="233" t="s">
        <v>441</v>
      </c>
      <c r="B1017" s="9">
        <v>10</v>
      </c>
      <c r="C1017" s="9">
        <v>20</v>
      </c>
      <c r="E1017" s="9">
        <f t="shared" ref="E1017:E1080" si="105">IF((C1017-B1017)&gt;=9,1,IF((C1017-B1017)&gt;=7,0.5,IF((C1017-B1017)&gt;=5.5,0.25,0)))</f>
        <v>1</v>
      </c>
      <c r="F1017" s="9">
        <f t="shared" si="75"/>
        <v>9</v>
      </c>
      <c r="H1017" s="246"/>
      <c r="I1017" s="246"/>
      <c r="J1017" s="246"/>
      <c r="K1017" s="246"/>
      <c r="L1017" s="246"/>
      <c r="M1017" s="246"/>
      <c r="N1017" s="246"/>
      <c r="O1017" s="246"/>
      <c r="P1017" s="246"/>
      <c r="Q1017" s="246"/>
      <c r="R1017" s="246"/>
      <c r="S1017" s="246"/>
      <c r="T1017" s="232" t="s">
        <v>225</v>
      </c>
      <c r="V1017" s="232" t="s">
        <v>225</v>
      </c>
      <c r="X1017" s="232" t="s">
        <v>225</v>
      </c>
      <c r="Z1017" s="232" t="s">
        <v>225</v>
      </c>
      <c r="AB1017" s="232" t="s">
        <v>225</v>
      </c>
      <c r="AD1017" s="232" t="s">
        <v>225</v>
      </c>
      <c r="AF1017" s="232" t="s">
        <v>225</v>
      </c>
      <c r="AH1017" s="232" t="s">
        <v>225</v>
      </c>
      <c r="AJ1017" s="232" t="s">
        <v>225</v>
      </c>
      <c r="AL1017" s="232" t="s">
        <v>225</v>
      </c>
      <c r="AW1017" s="248" t="s">
        <v>1036</v>
      </c>
    </row>
    <row r="1018" spans="1:49" s="9" customFormat="1" x14ac:dyDescent="0.25">
      <c r="A1018" s="233" t="s">
        <v>1394</v>
      </c>
      <c r="B1018" s="9">
        <v>10</v>
      </c>
      <c r="C1018" s="9">
        <v>20</v>
      </c>
      <c r="D1018" s="9">
        <v>11</v>
      </c>
      <c r="E1018" s="9">
        <f t="shared" si="105"/>
        <v>1</v>
      </c>
      <c r="F1018" s="9">
        <f t="shared" si="75"/>
        <v>9</v>
      </c>
      <c r="G1018" s="263"/>
      <c r="H1018" s="246"/>
      <c r="I1018" s="246"/>
      <c r="J1018" s="246"/>
      <c r="K1018" s="246"/>
      <c r="L1018" s="246"/>
      <c r="M1018" s="246"/>
      <c r="N1018" s="246"/>
      <c r="O1018" s="246"/>
      <c r="P1018" s="246"/>
      <c r="Q1018" s="246"/>
      <c r="R1018" s="246"/>
      <c r="S1018" s="246"/>
      <c r="T1018" s="232" t="s">
        <v>225</v>
      </c>
      <c r="U1018" s="232"/>
      <c r="V1018" s="232"/>
      <c r="W1018" s="232"/>
      <c r="X1018" s="232" t="s">
        <v>225</v>
      </c>
      <c r="Y1018" s="232"/>
      <c r="Z1018" s="232" t="s">
        <v>225</v>
      </c>
      <c r="AA1018" s="232"/>
      <c r="AB1018" s="232" t="s">
        <v>225</v>
      </c>
      <c r="AC1018" s="232"/>
      <c r="AD1018" s="232" t="s">
        <v>225</v>
      </c>
      <c r="AE1018" s="232"/>
      <c r="AF1018" s="232" t="s">
        <v>225</v>
      </c>
      <c r="AG1018" s="232"/>
      <c r="AH1018" s="232" t="s">
        <v>225</v>
      </c>
      <c r="AI1018" s="232"/>
      <c r="AJ1018" s="232" t="s">
        <v>225</v>
      </c>
      <c r="AK1018" s="232"/>
      <c r="AL1018" s="232" t="s">
        <v>225</v>
      </c>
      <c r="AM1018" s="232"/>
      <c r="AN1018" s="232"/>
      <c r="AO1018" s="232"/>
      <c r="AP1018" s="232"/>
      <c r="AQ1018" s="232"/>
      <c r="AR1018" s="232"/>
      <c r="AS1018" s="232"/>
      <c r="AT1018" s="232"/>
      <c r="AU1018" s="232"/>
      <c r="AV1018" s="232"/>
      <c r="AW1018" s="248" t="s">
        <v>1036</v>
      </c>
    </row>
    <row r="1019" spans="1:49" s="9" customFormat="1" x14ac:dyDescent="0.25">
      <c r="A1019" s="233" t="s">
        <v>1395</v>
      </c>
      <c r="B1019" s="9">
        <v>10</v>
      </c>
      <c r="C1019" s="9">
        <v>20</v>
      </c>
      <c r="D1019" s="9">
        <v>12</v>
      </c>
      <c r="E1019" s="9">
        <f t="shared" si="105"/>
        <v>1</v>
      </c>
      <c r="F1019" s="9">
        <f t="shared" si="75"/>
        <v>9</v>
      </c>
      <c r="G1019" s="263"/>
      <c r="H1019" s="246"/>
      <c r="I1019" s="246"/>
      <c r="J1019" s="246"/>
      <c r="K1019" s="246"/>
      <c r="L1019" s="246"/>
      <c r="M1019" s="246"/>
      <c r="N1019" s="246"/>
      <c r="O1019" s="246"/>
      <c r="P1019" s="246"/>
      <c r="Q1019" s="246"/>
      <c r="R1019" s="246"/>
      <c r="S1019" s="246"/>
      <c r="T1019" s="232" t="s">
        <v>225</v>
      </c>
      <c r="U1019" s="232"/>
      <c r="V1019" s="232" t="s">
        <v>225</v>
      </c>
      <c r="W1019" s="232"/>
      <c r="X1019" s="232"/>
      <c r="Y1019" s="232"/>
      <c r="Z1019" s="232" t="s">
        <v>225</v>
      </c>
      <c r="AA1019" s="232"/>
      <c r="AB1019" s="232" t="s">
        <v>225</v>
      </c>
      <c r="AC1019" s="232"/>
      <c r="AD1019" s="232" t="s">
        <v>225</v>
      </c>
      <c r="AE1019" s="232"/>
      <c r="AF1019" s="232" t="s">
        <v>225</v>
      </c>
      <c r="AG1019" s="232"/>
      <c r="AH1019" s="232" t="s">
        <v>225</v>
      </c>
      <c r="AI1019" s="232"/>
      <c r="AJ1019" s="232" t="s">
        <v>225</v>
      </c>
      <c r="AK1019" s="232"/>
      <c r="AL1019" s="232" t="s">
        <v>225</v>
      </c>
      <c r="AM1019" s="232"/>
      <c r="AN1019" s="232"/>
      <c r="AO1019" s="232"/>
      <c r="AP1019" s="232"/>
      <c r="AQ1019" s="232"/>
      <c r="AR1019" s="232"/>
      <c r="AS1019" s="232"/>
      <c r="AT1019" s="232"/>
      <c r="AU1019" s="232"/>
      <c r="AV1019" s="232"/>
      <c r="AW1019" s="248" t="s">
        <v>1036</v>
      </c>
    </row>
    <row r="1020" spans="1:49" s="9" customFormat="1" x14ac:dyDescent="0.25">
      <c r="A1020" s="233" t="s">
        <v>1396</v>
      </c>
      <c r="B1020" s="9">
        <v>10</v>
      </c>
      <c r="C1020" s="9">
        <v>20</v>
      </c>
      <c r="D1020" s="9">
        <v>13</v>
      </c>
      <c r="E1020" s="9">
        <f t="shared" si="105"/>
        <v>1</v>
      </c>
      <c r="F1020" s="9">
        <f t="shared" ref="F1020:F1026" si="106">C1020-B1020-E1020</f>
        <v>9</v>
      </c>
      <c r="G1020" s="263"/>
      <c r="H1020" s="246"/>
      <c r="I1020" s="246"/>
      <c r="J1020" s="246"/>
      <c r="K1020" s="246"/>
      <c r="L1020" s="246"/>
      <c r="M1020" s="246"/>
      <c r="N1020" s="246"/>
      <c r="O1020" s="246"/>
      <c r="P1020" s="246"/>
      <c r="Q1020" s="246"/>
      <c r="R1020" s="246"/>
      <c r="S1020" s="246"/>
      <c r="T1020" s="232" t="s">
        <v>225</v>
      </c>
      <c r="U1020" s="232"/>
      <c r="V1020" s="232" t="s">
        <v>225</v>
      </c>
      <c r="W1020" s="232"/>
      <c r="X1020" s="232" t="s">
        <v>225</v>
      </c>
      <c r="Y1020" s="232"/>
      <c r="Z1020" s="232"/>
      <c r="AA1020" s="232"/>
      <c r="AB1020" s="232" t="s">
        <v>225</v>
      </c>
      <c r="AC1020" s="232"/>
      <c r="AD1020" s="232" t="s">
        <v>225</v>
      </c>
      <c r="AE1020" s="232"/>
      <c r="AF1020" s="232" t="s">
        <v>225</v>
      </c>
      <c r="AG1020" s="232"/>
      <c r="AH1020" s="232" t="s">
        <v>225</v>
      </c>
      <c r="AI1020" s="232"/>
      <c r="AJ1020" s="232" t="s">
        <v>225</v>
      </c>
      <c r="AK1020" s="232"/>
      <c r="AL1020" s="232" t="s">
        <v>225</v>
      </c>
      <c r="AM1020" s="232"/>
      <c r="AN1020" s="232"/>
      <c r="AO1020" s="232"/>
      <c r="AP1020" s="232"/>
      <c r="AQ1020" s="232"/>
      <c r="AR1020" s="232"/>
      <c r="AS1020" s="232"/>
      <c r="AT1020" s="232"/>
      <c r="AU1020" s="232"/>
      <c r="AV1020" s="232"/>
      <c r="AW1020" s="248" t="s">
        <v>1036</v>
      </c>
    </row>
    <row r="1021" spans="1:49" s="9" customFormat="1" x14ac:dyDescent="0.25">
      <c r="A1021" s="233" t="s">
        <v>1397</v>
      </c>
      <c r="B1021" s="9">
        <v>10</v>
      </c>
      <c r="C1021" s="9">
        <v>20</v>
      </c>
      <c r="D1021" s="9">
        <v>14</v>
      </c>
      <c r="E1021" s="9">
        <f t="shared" si="105"/>
        <v>1</v>
      </c>
      <c r="F1021" s="9">
        <f t="shared" si="106"/>
        <v>9</v>
      </c>
      <c r="G1021" s="263"/>
      <c r="H1021" s="246"/>
      <c r="I1021" s="246"/>
      <c r="J1021" s="246"/>
      <c r="K1021" s="246"/>
      <c r="L1021" s="246"/>
      <c r="M1021" s="246"/>
      <c r="N1021" s="246"/>
      <c r="O1021" s="246"/>
      <c r="P1021" s="246"/>
      <c r="Q1021" s="246"/>
      <c r="R1021" s="246"/>
      <c r="S1021" s="246"/>
      <c r="T1021" s="232" t="s">
        <v>225</v>
      </c>
      <c r="U1021" s="232"/>
      <c r="V1021" s="232" t="s">
        <v>225</v>
      </c>
      <c r="W1021" s="232"/>
      <c r="X1021" s="232" t="s">
        <v>225</v>
      </c>
      <c r="Y1021" s="232"/>
      <c r="Z1021" s="232" t="s">
        <v>225</v>
      </c>
      <c r="AA1021" s="232"/>
      <c r="AB1021" s="232"/>
      <c r="AC1021" s="232"/>
      <c r="AD1021" s="232" t="s">
        <v>225</v>
      </c>
      <c r="AE1021" s="232"/>
      <c r="AF1021" s="232" t="s">
        <v>225</v>
      </c>
      <c r="AG1021" s="232"/>
      <c r="AH1021" s="232" t="s">
        <v>225</v>
      </c>
      <c r="AI1021" s="232"/>
      <c r="AJ1021" s="232" t="s">
        <v>225</v>
      </c>
      <c r="AK1021" s="232"/>
      <c r="AL1021" s="232" t="s">
        <v>225</v>
      </c>
      <c r="AM1021" s="232"/>
      <c r="AN1021" s="232"/>
      <c r="AO1021" s="232"/>
      <c r="AP1021" s="232"/>
      <c r="AQ1021" s="232"/>
      <c r="AR1021" s="232"/>
      <c r="AS1021" s="232"/>
      <c r="AT1021" s="232"/>
      <c r="AU1021" s="232"/>
      <c r="AV1021" s="232"/>
      <c r="AW1021" s="248" t="s">
        <v>1036</v>
      </c>
    </row>
    <row r="1022" spans="1:49" s="9" customFormat="1" x14ac:dyDescent="0.25">
      <c r="A1022" s="233" t="s">
        <v>1398</v>
      </c>
      <c r="B1022" s="9">
        <v>10</v>
      </c>
      <c r="C1022" s="9">
        <v>20</v>
      </c>
      <c r="D1022" s="9">
        <v>15</v>
      </c>
      <c r="E1022" s="9">
        <f t="shared" si="105"/>
        <v>1</v>
      </c>
      <c r="F1022" s="9">
        <f t="shared" si="106"/>
        <v>9</v>
      </c>
      <c r="G1022" s="263"/>
      <c r="H1022" s="246"/>
      <c r="I1022" s="246"/>
      <c r="J1022" s="246"/>
      <c r="K1022" s="246"/>
      <c r="L1022" s="246"/>
      <c r="M1022" s="246"/>
      <c r="N1022" s="246"/>
      <c r="O1022" s="246"/>
      <c r="P1022" s="246"/>
      <c r="Q1022" s="246"/>
      <c r="R1022" s="246"/>
      <c r="S1022" s="246"/>
      <c r="T1022" s="232" t="s">
        <v>225</v>
      </c>
      <c r="U1022" s="232"/>
      <c r="V1022" s="232" t="s">
        <v>225</v>
      </c>
      <c r="W1022" s="232"/>
      <c r="X1022" s="232" t="s">
        <v>225</v>
      </c>
      <c r="Y1022" s="232"/>
      <c r="Z1022" s="232" t="s">
        <v>225</v>
      </c>
      <c r="AA1022" s="232"/>
      <c r="AB1022" s="232" t="s">
        <v>225</v>
      </c>
      <c r="AC1022" s="232"/>
      <c r="AD1022" s="232"/>
      <c r="AE1022" s="232"/>
      <c r="AF1022" s="232" t="s">
        <v>225</v>
      </c>
      <c r="AG1022" s="232"/>
      <c r="AH1022" s="232" t="s">
        <v>225</v>
      </c>
      <c r="AI1022" s="232"/>
      <c r="AJ1022" s="232" t="s">
        <v>225</v>
      </c>
      <c r="AK1022" s="232"/>
      <c r="AL1022" s="232" t="s">
        <v>225</v>
      </c>
      <c r="AM1022" s="232"/>
      <c r="AN1022" s="232"/>
      <c r="AO1022" s="232"/>
      <c r="AP1022" s="232"/>
      <c r="AQ1022" s="232"/>
      <c r="AR1022" s="232"/>
      <c r="AS1022" s="232"/>
      <c r="AT1022" s="232"/>
      <c r="AU1022" s="232"/>
      <c r="AV1022" s="232"/>
      <c r="AW1022" s="248" t="s">
        <v>1036</v>
      </c>
    </row>
    <row r="1023" spans="1:49" s="9" customFormat="1" x14ac:dyDescent="0.25">
      <c r="A1023" s="233" t="s">
        <v>1399</v>
      </c>
      <c r="B1023" s="9">
        <v>10</v>
      </c>
      <c r="C1023" s="9">
        <v>20</v>
      </c>
      <c r="D1023" s="9">
        <v>16</v>
      </c>
      <c r="E1023" s="9">
        <f t="shared" si="105"/>
        <v>1</v>
      </c>
      <c r="F1023" s="9">
        <f t="shared" si="106"/>
        <v>9</v>
      </c>
      <c r="G1023" s="263"/>
      <c r="H1023" s="246"/>
      <c r="I1023" s="246"/>
      <c r="J1023" s="246"/>
      <c r="K1023" s="246"/>
      <c r="L1023" s="246"/>
      <c r="M1023" s="246"/>
      <c r="N1023" s="246"/>
      <c r="O1023" s="246"/>
      <c r="P1023" s="246"/>
      <c r="Q1023" s="246"/>
      <c r="R1023" s="246"/>
      <c r="S1023" s="246"/>
      <c r="T1023" s="232" t="s">
        <v>225</v>
      </c>
      <c r="U1023" s="232"/>
      <c r="V1023" s="232" t="s">
        <v>225</v>
      </c>
      <c r="W1023" s="232"/>
      <c r="X1023" s="232" t="s">
        <v>225</v>
      </c>
      <c r="Y1023" s="232"/>
      <c r="Z1023" s="232" t="s">
        <v>225</v>
      </c>
      <c r="AA1023" s="232"/>
      <c r="AB1023" s="232" t="s">
        <v>225</v>
      </c>
      <c r="AC1023" s="232"/>
      <c r="AD1023" s="232" t="s">
        <v>225</v>
      </c>
      <c r="AE1023" s="232"/>
      <c r="AF1023" s="232"/>
      <c r="AG1023" s="232"/>
      <c r="AH1023" s="232" t="s">
        <v>225</v>
      </c>
      <c r="AI1023" s="232"/>
      <c r="AJ1023" s="232" t="s">
        <v>225</v>
      </c>
      <c r="AK1023" s="232"/>
      <c r="AL1023" s="232" t="s">
        <v>225</v>
      </c>
      <c r="AM1023" s="232"/>
      <c r="AN1023" s="232"/>
      <c r="AO1023" s="232"/>
      <c r="AP1023" s="232"/>
      <c r="AQ1023" s="232"/>
      <c r="AR1023" s="232"/>
      <c r="AS1023" s="232"/>
      <c r="AT1023" s="232"/>
      <c r="AU1023" s="232"/>
      <c r="AV1023" s="232"/>
      <c r="AW1023" s="248" t="s">
        <v>1036</v>
      </c>
    </row>
    <row r="1024" spans="1:49" s="9" customFormat="1" x14ac:dyDescent="0.25">
      <c r="A1024" s="233" t="s">
        <v>1400</v>
      </c>
      <c r="B1024" s="9">
        <v>10</v>
      </c>
      <c r="C1024" s="9">
        <v>20</v>
      </c>
      <c r="D1024" s="9">
        <v>17</v>
      </c>
      <c r="E1024" s="9">
        <f t="shared" si="105"/>
        <v>1</v>
      </c>
      <c r="F1024" s="9">
        <f t="shared" si="106"/>
        <v>9</v>
      </c>
      <c r="G1024" s="263"/>
      <c r="H1024" s="246"/>
      <c r="I1024" s="246"/>
      <c r="J1024" s="246"/>
      <c r="K1024" s="246"/>
      <c r="L1024" s="246"/>
      <c r="M1024" s="246"/>
      <c r="N1024" s="246"/>
      <c r="O1024" s="246"/>
      <c r="P1024" s="246"/>
      <c r="Q1024" s="246"/>
      <c r="R1024" s="246"/>
      <c r="S1024" s="246"/>
      <c r="T1024" s="232" t="s">
        <v>225</v>
      </c>
      <c r="U1024" s="232"/>
      <c r="V1024" s="232" t="s">
        <v>225</v>
      </c>
      <c r="W1024" s="232"/>
      <c r="X1024" s="232" t="s">
        <v>225</v>
      </c>
      <c r="Y1024" s="232"/>
      <c r="Z1024" s="232" t="s">
        <v>225</v>
      </c>
      <c r="AA1024" s="232"/>
      <c r="AB1024" s="232" t="s">
        <v>225</v>
      </c>
      <c r="AC1024" s="232"/>
      <c r="AD1024" s="232" t="s">
        <v>225</v>
      </c>
      <c r="AE1024" s="232"/>
      <c r="AF1024" s="232" t="s">
        <v>225</v>
      </c>
      <c r="AG1024" s="232"/>
      <c r="AH1024" s="232"/>
      <c r="AI1024" s="232"/>
      <c r="AJ1024" s="232" t="s">
        <v>225</v>
      </c>
      <c r="AK1024" s="232"/>
      <c r="AL1024" s="232" t="s">
        <v>225</v>
      </c>
      <c r="AM1024" s="232"/>
      <c r="AN1024" s="232"/>
      <c r="AO1024" s="232"/>
      <c r="AP1024" s="232"/>
      <c r="AQ1024" s="232"/>
      <c r="AR1024" s="232"/>
      <c r="AS1024" s="232"/>
      <c r="AT1024" s="232"/>
      <c r="AU1024" s="232"/>
      <c r="AV1024" s="232"/>
      <c r="AW1024" s="248" t="s">
        <v>1036</v>
      </c>
    </row>
    <row r="1025" spans="1:49" s="9" customFormat="1" x14ac:dyDescent="0.25">
      <c r="A1025" s="233" t="s">
        <v>1401</v>
      </c>
      <c r="B1025" s="9">
        <v>10</v>
      </c>
      <c r="C1025" s="9">
        <v>20</v>
      </c>
      <c r="D1025" s="9">
        <v>18</v>
      </c>
      <c r="E1025" s="9">
        <f t="shared" si="105"/>
        <v>1</v>
      </c>
      <c r="F1025" s="9">
        <f t="shared" si="106"/>
        <v>9</v>
      </c>
      <c r="G1025" s="263"/>
      <c r="H1025" s="246"/>
      <c r="I1025" s="246"/>
      <c r="J1025" s="246"/>
      <c r="K1025" s="246"/>
      <c r="L1025" s="246"/>
      <c r="M1025" s="246"/>
      <c r="N1025" s="246"/>
      <c r="O1025" s="246"/>
      <c r="P1025" s="246"/>
      <c r="Q1025" s="246"/>
      <c r="R1025" s="246"/>
      <c r="S1025" s="246"/>
      <c r="T1025" s="232" t="s">
        <v>225</v>
      </c>
      <c r="U1025" s="232"/>
      <c r="V1025" s="232" t="s">
        <v>225</v>
      </c>
      <c r="W1025" s="232"/>
      <c r="X1025" s="232" t="s">
        <v>225</v>
      </c>
      <c r="Y1025" s="232"/>
      <c r="Z1025" s="232" t="s">
        <v>225</v>
      </c>
      <c r="AA1025" s="232"/>
      <c r="AB1025" s="232" t="s">
        <v>225</v>
      </c>
      <c r="AC1025" s="232"/>
      <c r="AD1025" s="232" t="s">
        <v>225</v>
      </c>
      <c r="AE1025" s="232"/>
      <c r="AF1025" s="232" t="s">
        <v>225</v>
      </c>
      <c r="AG1025" s="232"/>
      <c r="AH1025" s="232" t="s">
        <v>225</v>
      </c>
      <c r="AI1025" s="232"/>
      <c r="AJ1025" s="232"/>
      <c r="AK1025" s="232"/>
      <c r="AL1025" s="232" t="s">
        <v>225</v>
      </c>
      <c r="AM1025" s="232"/>
      <c r="AN1025" s="232"/>
      <c r="AO1025" s="232"/>
      <c r="AP1025" s="232"/>
      <c r="AQ1025" s="232"/>
      <c r="AR1025" s="232"/>
      <c r="AS1025" s="232"/>
      <c r="AT1025" s="232"/>
      <c r="AU1025" s="232"/>
      <c r="AV1025" s="232"/>
      <c r="AW1025" s="248" t="s">
        <v>1036</v>
      </c>
    </row>
    <row r="1026" spans="1:49" s="9" customFormat="1" x14ac:dyDescent="0.25">
      <c r="A1026" s="233" t="s">
        <v>1402</v>
      </c>
      <c r="B1026" s="9">
        <v>10</v>
      </c>
      <c r="C1026" s="9">
        <v>20</v>
      </c>
      <c r="D1026" s="9">
        <v>19</v>
      </c>
      <c r="E1026" s="9">
        <f t="shared" si="105"/>
        <v>1</v>
      </c>
      <c r="F1026" s="9">
        <f t="shared" si="106"/>
        <v>9</v>
      </c>
      <c r="G1026" s="263"/>
      <c r="H1026" s="246"/>
      <c r="I1026" s="246"/>
      <c r="J1026" s="246"/>
      <c r="K1026" s="246"/>
      <c r="L1026" s="246"/>
      <c r="M1026" s="246"/>
      <c r="N1026" s="246"/>
      <c r="O1026" s="246"/>
      <c r="P1026" s="246"/>
      <c r="Q1026" s="246"/>
      <c r="R1026" s="246"/>
      <c r="S1026" s="246"/>
      <c r="T1026" s="232" t="s">
        <v>225</v>
      </c>
      <c r="U1026" s="232"/>
      <c r="V1026" s="232" t="s">
        <v>225</v>
      </c>
      <c r="W1026" s="232"/>
      <c r="X1026" s="232" t="s">
        <v>225</v>
      </c>
      <c r="Y1026" s="232"/>
      <c r="Z1026" s="232" t="s">
        <v>225</v>
      </c>
      <c r="AA1026" s="232"/>
      <c r="AB1026" s="232" t="s">
        <v>225</v>
      </c>
      <c r="AC1026" s="232"/>
      <c r="AD1026" s="232" t="s">
        <v>225</v>
      </c>
      <c r="AE1026" s="232"/>
      <c r="AF1026" s="232" t="s">
        <v>225</v>
      </c>
      <c r="AG1026" s="232"/>
      <c r="AH1026" s="232" t="s">
        <v>225</v>
      </c>
      <c r="AI1026" s="232"/>
      <c r="AJ1026" s="232" t="s">
        <v>225</v>
      </c>
      <c r="AK1026" s="232"/>
      <c r="AL1026" s="232"/>
      <c r="AM1026" s="232"/>
      <c r="AN1026" s="232"/>
      <c r="AO1026" s="232"/>
      <c r="AP1026" s="232"/>
      <c r="AQ1026" s="232"/>
      <c r="AR1026" s="232"/>
      <c r="AS1026" s="232"/>
      <c r="AT1026" s="232"/>
      <c r="AU1026" s="232"/>
      <c r="AV1026" s="232"/>
      <c r="AW1026" s="248" t="s">
        <v>1036</v>
      </c>
    </row>
    <row r="1027" spans="1:49" x14ac:dyDescent="0.25">
      <c r="A1027" s="233" t="s">
        <v>442</v>
      </c>
      <c r="B1027" s="9">
        <v>10</v>
      </c>
      <c r="C1027" s="9">
        <v>21</v>
      </c>
      <c r="E1027" s="9">
        <f t="shared" si="105"/>
        <v>1</v>
      </c>
      <c r="F1027" s="9">
        <f t="shared" si="75"/>
        <v>10</v>
      </c>
      <c r="H1027" s="246"/>
      <c r="I1027" s="246"/>
      <c r="J1027" s="246"/>
      <c r="K1027" s="246"/>
      <c r="L1027" s="246"/>
      <c r="M1027" s="246"/>
      <c r="N1027" s="246"/>
      <c r="O1027" s="246"/>
      <c r="P1027" s="246"/>
      <c r="Q1027" s="246"/>
      <c r="R1027" s="246"/>
      <c r="S1027" s="246"/>
      <c r="T1027" s="232" t="s">
        <v>225</v>
      </c>
      <c r="V1027" s="232" t="s">
        <v>225</v>
      </c>
      <c r="X1027" s="232" t="s">
        <v>225</v>
      </c>
      <c r="Z1027" s="232" t="s">
        <v>225</v>
      </c>
      <c r="AB1027" s="232" t="s">
        <v>225</v>
      </c>
      <c r="AD1027" s="232" t="s">
        <v>225</v>
      </c>
      <c r="AF1027" s="232" t="s">
        <v>225</v>
      </c>
      <c r="AH1027" s="232" t="s">
        <v>225</v>
      </c>
      <c r="AJ1027" s="232" t="s">
        <v>225</v>
      </c>
      <c r="AL1027" s="232" t="s">
        <v>225</v>
      </c>
      <c r="AN1027" s="232" t="s">
        <v>225</v>
      </c>
      <c r="AW1027" s="248" t="s">
        <v>1036</v>
      </c>
    </row>
    <row r="1028" spans="1:49" s="9" customFormat="1" x14ac:dyDescent="0.25">
      <c r="A1028" s="233" t="s">
        <v>1403</v>
      </c>
      <c r="B1028" s="9">
        <v>10</v>
      </c>
      <c r="C1028" s="9">
        <v>21</v>
      </c>
      <c r="D1028" s="9">
        <v>11</v>
      </c>
      <c r="E1028" s="9">
        <f t="shared" si="105"/>
        <v>1</v>
      </c>
      <c r="F1028" s="9">
        <f t="shared" si="75"/>
        <v>10</v>
      </c>
      <c r="G1028" s="263"/>
      <c r="H1028" s="246"/>
      <c r="I1028" s="246"/>
      <c r="J1028" s="246"/>
      <c r="K1028" s="246"/>
      <c r="L1028" s="246"/>
      <c r="M1028" s="246"/>
      <c r="N1028" s="246"/>
      <c r="O1028" s="246"/>
      <c r="P1028" s="246"/>
      <c r="Q1028" s="246"/>
      <c r="R1028" s="246"/>
      <c r="S1028" s="246"/>
      <c r="T1028" s="232" t="s">
        <v>225</v>
      </c>
      <c r="U1028" s="232"/>
      <c r="V1028" s="232"/>
      <c r="W1028" s="232"/>
      <c r="X1028" s="232" t="s">
        <v>225</v>
      </c>
      <c r="Y1028" s="232"/>
      <c r="Z1028" s="232" t="s">
        <v>225</v>
      </c>
      <c r="AA1028" s="232"/>
      <c r="AB1028" s="232" t="s">
        <v>225</v>
      </c>
      <c r="AC1028" s="232"/>
      <c r="AD1028" s="232" t="s">
        <v>225</v>
      </c>
      <c r="AE1028" s="232"/>
      <c r="AF1028" s="232" t="s">
        <v>225</v>
      </c>
      <c r="AG1028" s="232"/>
      <c r="AH1028" s="232" t="s">
        <v>225</v>
      </c>
      <c r="AI1028" s="232"/>
      <c r="AJ1028" s="232" t="s">
        <v>225</v>
      </c>
      <c r="AK1028" s="232"/>
      <c r="AL1028" s="232" t="s">
        <v>225</v>
      </c>
      <c r="AM1028" s="232"/>
      <c r="AN1028" s="232" t="s">
        <v>225</v>
      </c>
      <c r="AO1028" s="232"/>
      <c r="AP1028" s="232"/>
      <c r="AQ1028" s="232"/>
      <c r="AR1028" s="232"/>
      <c r="AS1028" s="232"/>
      <c r="AT1028" s="232"/>
      <c r="AU1028" s="232"/>
      <c r="AV1028" s="232"/>
      <c r="AW1028" s="248" t="s">
        <v>1036</v>
      </c>
    </row>
    <row r="1029" spans="1:49" s="9" customFormat="1" x14ac:dyDescent="0.25">
      <c r="A1029" s="233" t="s">
        <v>1404</v>
      </c>
      <c r="B1029" s="9">
        <v>10</v>
      </c>
      <c r="C1029" s="9">
        <v>21</v>
      </c>
      <c r="D1029" s="9">
        <v>12</v>
      </c>
      <c r="E1029" s="9">
        <f t="shared" si="105"/>
        <v>1</v>
      </c>
      <c r="F1029" s="9">
        <f t="shared" si="75"/>
        <v>10</v>
      </c>
      <c r="G1029" s="263"/>
      <c r="H1029" s="246"/>
      <c r="I1029" s="246"/>
      <c r="J1029" s="246"/>
      <c r="K1029" s="246"/>
      <c r="L1029" s="246"/>
      <c r="M1029" s="246"/>
      <c r="N1029" s="246"/>
      <c r="O1029" s="246"/>
      <c r="P1029" s="246"/>
      <c r="Q1029" s="246"/>
      <c r="R1029" s="246"/>
      <c r="S1029" s="246"/>
      <c r="T1029" s="232" t="s">
        <v>225</v>
      </c>
      <c r="U1029" s="232"/>
      <c r="V1029" s="232" t="s">
        <v>225</v>
      </c>
      <c r="W1029" s="232"/>
      <c r="X1029" s="232"/>
      <c r="Y1029" s="232"/>
      <c r="Z1029" s="232" t="s">
        <v>225</v>
      </c>
      <c r="AA1029" s="232"/>
      <c r="AB1029" s="232" t="s">
        <v>225</v>
      </c>
      <c r="AC1029" s="232"/>
      <c r="AD1029" s="232" t="s">
        <v>225</v>
      </c>
      <c r="AE1029" s="232"/>
      <c r="AF1029" s="232" t="s">
        <v>225</v>
      </c>
      <c r="AG1029" s="232"/>
      <c r="AH1029" s="232" t="s">
        <v>225</v>
      </c>
      <c r="AI1029" s="232"/>
      <c r="AJ1029" s="232" t="s">
        <v>225</v>
      </c>
      <c r="AK1029" s="232"/>
      <c r="AL1029" s="232" t="s">
        <v>225</v>
      </c>
      <c r="AM1029" s="232"/>
      <c r="AN1029" s="232" t="s">
        <v>225</v>
      </c>
      <c r="AO1029" s="232"/>
      <c r="AP1029" s="232"/>
      <c r="AQ1029" s="232"/>
      <c r="AR1029" s="232"/>
      <c r="AS1029" s="232"/>
      <c r="AT1029" s="232"/>
      <c r="AU1029" s="232"/>
      <c r="AV1029" s="232"/>
      <c r="AW1029" s="248" t="s">
        <v>1036</v>
      </c>
    </row>
    <row r="1030" spans="1:49" s="9" customFormat="1" x14ac:dyDescent="0.25">
      <c r="A1030" s="233" t="s">
        <v>1405</v>
      </c>
      <c r="B1030" s="9">
        <v>10</v>
      </c>
      <c r="C1030" s="9">
        <v>21</v>
      </c>
      <c r="D1030" s="9">
        <v>13</v>
      </c>
      <c r="E1030" s="9">
        <f t="shared" si="105"/>
        <v>1</v>
      </c>
      <c r="F1030" s="9">
        <f t="shared" ref="F1030:F1037" si="107">C1030-B1030-E1030</f>
        <v>10</v>
      </c>
      <c r="G1030" s="263"/>
      <c r="H1030" s="246"/>
      <c r="I1030" s="246"/>
      <c r="J1030" s="246"/>
      <c r="K1030" s="246"/>
      <c r="L1030" s="246"/>
      <c r="M1030" s="246"/>
      <c r="N1030" s="246"/>
      <c r="O1030" s="246"/>
      <c r="P1030" s="246"/>
      <c r="Q1030" s="246"/>
      <c r="R1030" s="246"/>
      <c r="S1030" s="246"/>
      <c r="T1030" s="232" t="s">
        <v>225</v>
      </c>
      <c r="U1030" s="232"/>
      <c r="V1030" s="232" t="s">
        <v>225</v>
      </c>
      <c r="W1030" s="232"/>
      <c r="X1030" s="232" t="s">
        <v>225</v>
      </c>
      <c r="Y1030" s="232"/>
      <c r="Z1030" s="232"/>
      <c r="AA1030" s="232"/>
      <c r="AB1030" s="232" t="s">
        <v>225</v>
      </c>
      <c r="AC1030" s="232"/>
      <c r="AD1030" s="232" t="s">
        <v>225</v>
      </c>
      <c r="AE1030" s="232"/>
      <c r="AF1030" s="232" t="s">
        <v>225</v>
      </c>
      <c r="AG1030" s="232"/>
      <c r="AH1030" s="232" t="s">
        <v>225</v>
      </c>
      <c r="AI1030" s="232"/>
      <c r="AJ1030" s="232" t="s">
        <v>225</v>
      </c>
      <c r="AK1030" s="232"/>
      <c r="AL1030" s="232" t="s">
        <v>225</v>
      </c>
      <c r="AM1030" s="232"/>
      <c r="AN1030" s="232" t="s">
        <v>225</v>
      </c>
      <c r="AO1030" s="232"/>
      <c r="AP1030" s="232"/>
      <c r="AQ1030" s="232"/>
      <c r="AR1030" s="232"/>
      <c r="AS1030" s="232"/>
      <c r="AT1030" s="232"/>
      <c r="AU1030" s="232"/>
      <c r="AV1030" s="232"/>
      <c r="AW1030" s="248" t="s">
        <v>1036</v>
      </c>
    </row>
    <row r="1031" spans="1:49" s="9" customFormat="1" x14ac:dyDescent="0.25">
      <c r="A1031" s="233" t="s">
        <v>1406</v>
      </c>
      <c r="B1031" s="9">
        <v>10</v>
      </c>
      <c r="C1031" s="9">
        <v>21</v>
      </c>
      <c r="D1031" s="9">
        <v>14</v>
      </c>
      <c r="E1031" s="9">
        <f t="shared" si="105"/>
        <v>1</v>
      </c>
      <c r="F1031" s="9">
        <f t="shared" si="107"/>
        <v>10</v>
      </c>
      <c r="G1031" s="263"/>
      <c r="H1031" s="246"/>
      <c r="I1031" s="246"/>
      <c r="J1031" s="246"/>
      <c r="K1031" s="246"/>
      <c r="L1031" s="246"/>
      <c r="M1031" s="246"/>
      <c r="N1031" s="246"/>
      <c r="O1031" s="246"/>
      <c r="P1031" s="246"/>
      <c r="Q1031" s="246"/>
      <c r="R1031" s="246"/>
      <c r="S1031" s="246"/>
      <c r="T1031" s="232" t="s">
        <v>225</v>
      </c>
      <c r="U1031" s="232"/>
      <c r="V1031" s="232" t="s">
        <v>225</v>
      </c>
      <c r="W1031" s="232"/>
      <c r="X1031" s="232" t="s">
        <v>225</v>
      </c>
      <c r="Y1031" s="232"/>
      <c r="Z1031" s="232" t="s">
        <v>225</v>
      </c>
      <c r="AA1031" s="232"/>
      <c r="AB1031" s="232"/>
      <c r="AC1031" s="232"/>
      <c r="AD1031" s="232" t="s">
        <v>225</v>
      </c>
      <c r="AE1031" s="232"/>
      <c r="AF1031" s="232" t="s">
        <v>225</v>
      </c>
      <c r="AG1031" s="232"/>
      <c r="AH1031" s="232" t="s">
        <v>225</v>
      </c>
      <c r="AI1031" s="232"/>
      <c r="AJ1031" s="232" t="s">
        <v>225</v>
      </c>
      <c r="AK1031" s="232"/>
      <c r="AL1031" s="232" t="s">
        <v>225</v>
      </c>
      <c r="AM1031" s="232"/>
      <c r="AN1031" s="232" t="s">
        <v>225</v>
      </c>
      <c r="AO1031" s="232"/>
      <c r="AP1031" s="232"/>
      <c r="AQ1031" s="232"/>
      <c r="AR1031" s="232"/>
      <c r="AS1031" s="232"/>
      <c r="AT1031" s="232"/>
      <c r="AU1031" s="232"/>
      <c r="AV1031" s="232"/>
      <c r="AW1031" s="248" t="s">
        <v>1036</v>
      </c>
    </row>
    <row r="1032" spans="1:49" s="9" customFormat="1" x14ac:dyDescent="0.25">
      <c r="A1032" s="233" t="s">
        <v>1407</v>
      </c>
      <c r="B1032" s="9">
        <v>10</v>
      </c>
      <c r="C1032" s="9">
        <v>21</v>
      </c>
      <c r="D1032" s="9">
        <v>15</v>
      </c>
      <c r="E1032" s="9">
        <f t="shared" si="105"/>
        <v>1</v>
      </c>
      <c r="F1032" s="9">
        <f t="shared" si="107"/>
        <v>10</v>
      </c>
      <c r="G1032" s="263"/>
      <c r="H1032" s="246"/>
      <c r="I1032" s="246"/>
      <c r="J1032" s="246"/>
      <c r="K1032" s="246"/>
      <c r="L1032" s="246"/>
      <c r="M1032" s="246"/>
      <c r="N1032" s="246"/>
      <c r="O1032" s="246"/>
      <c r="P1032" s="246"/>
      <c r="Q1032" s="246"/>
      <c r="R1032" s="246"/>
      <c r="S1032" s="246"/>
      <c r="T1032" s="232" t="s">
        <v>225</v>
      </c>
      <c r="U1032" s="232"/>
      <c r="V1032" s="232" t="s">
        <v>225</v>
      </c>
      <c r="W1032" s="232"/>
      <c r="X1032" s="232" t="s">
        <v>225</v>
      </c>
      <c r="Y1032" s="232"/>
      <c r="Z1032" s="232" t="s">
        <v>225</v>
      </c>
      <c r="AA1032" s="232"/>
      <c r="AB1032" s="232" t="s">
        <v>225</v>
      </c>
      <c r="AC1032" s="232"/>
      <c r="AD1032" s="232"/>
      <c r="AE1032" s="232"/>
      <c r="AF1032" s="232" t="s">
        <v>225</v>
      </c>
      <c r="AG1032" s="232"/>
      <c r="AH1032" s="232" t="s">
        <v>225</v>
      </c>
      <c r="AI1032" s="232"/>
      <c r="AJ1032" s="232" t="s">
        <v>225</v>
      </c>
      <c r="AK1032" s="232"/>
      <c r="AL1032" s="232" t="s">
        <v>225</v>
      </c>
      <c r="AM1032" s="232"/>
      <c r="AN1032" s="232" t="s">
        <v>225</v>
      </c>
      <c r="AO1032" s="232"/>
      <c r="AP1032" s="232"/>
      <c r="AQ1032" s="232"/>
      <c r="AR1032" s="232"/>
      <c r="AS1032" s="232"/>
      <c r="AT1032" s="232"/>
      <c r="AU1032" s="232"/>
      <c r="AV1032" s="232"/>
      <c r="AW1032" s="248" t="s">
        <v>1036</v>
      </c>
    </row>
    <row r="1033" spans="1:49" s="9" customFormat="1" x14ac:dyDescent="0.25">
      <c r="A1033" s="233" t="s">
        <v>1408</v>
      </c>
      <c r="B1033" s="9">
        <v>10</v>
      </c>
      <c r="C1033" s="9">
        <v>21</v>
      </c>
      <c r="D1033" s="9">
        <v>16</v>
      </c>
      <c r="E1033" s="9">
        <f t="shared" si="105"/>
        <v>1</v>
      </c>
      <c r="F1033" s="9">
        <f t="shared" si="107"/>
        <v>10</v>
      </c>
      <c r="G1033" s="263"/>
      <c r="H1033" s="246"/>
      <c r="I1033" s="246"/>
      <c r="J1033" s="246"/>
      <c r="K1033" s="246"/>
      <c r="L1033" s="246"/>
      <c r="M1033" s="246"/>
      <c r="N1033" s="246"/>
      <c r="O1033" s="246"/>
      <c r="P1033" s="246"/>
      <c r="Q1033" s="246"/>
      <c r="R1033" s="246"/>
      <c r="S1033" s="246"/>
      <c r="T1033" s="232" t="s">
        <v>225</v>
      </c>
      <c r="U1033" s="232"/>
      <c r="V1033" s="232" t="s">
        <v>225</v>
      </c>
      <c r="W1033" s="232"/>
      <c r="X1033" s="232" t="s">
        <v>225</v>
      </c>
      <c r="Y1033" s="232"/>
      <c r="Z1033" s="232" t="s">
        <v>225</v>
      </c>
      <c r="AA1033" s="232"/>
      <c r="AB1033" s="232" t="s">
        <v>225</v>
      </c>
      <c r="AC1033" s="232"/>
      <c r="AD1033" s="232" t="s">
        <v>225</v>
      </c>
      <c r="AE1033" s="232"/>
      <c r="AF1033" s="232"/>
      <c r="AG1033" s="232"/>
      <c r="AH1033" s="232" t="s">
        <v>225</v>
      </c>
      <c r="AI1033" s="232"/>
      <c r="AJ1033" s="232" t="s">
        <v>225</v>
      </c>
      <c r="AK1033" s="232"/>
      <c r="AL1033" s="232" t="s">
        <v>225</v>
      </c>
      <c r="AM1033" s="232"/>
      <c r="AN1033" s="232" t="s">
        <v>225</v>
      </c>
      <c r="AO1033" s="232"/>
      <c r="AP1033" s="232"/>
      <c r="AQ1033" s="232"/>
      <c r="AR1033" s="232"/>
      <c r="AS1033" s="232"/>
      <c r="AT1033" s="232"/>
      <c r="AU1033" s="232"/>
      <c r="AV1033" s="232"/>
      <c r="AW1033" s="248" t="s">
        <v>1036</v>
      </c>
    </row>
    <row r="1034" spans="1:49" s="9" customFormat="1" x14ac:dyDescent="0.25">
      <c r="A1034" s="233" t="s">
        <v>1409</v>
      </c>
      <c r="B1034" s="9">
        <v>10</v>
      </c>
      <c r="C1034" s="9">
        <v>21</v>
      </c>
      <c r="D1034" s="9">
        <v>17</v>
      </c>
      <c r="E1034" s="9">
        <f t="shared" si="105"/>
        <v>1</v>
      </c>
      <c r="F1034" s="9">
        <f t="shared" si="107"/>
        <v>10</v>
      </c>
      <c r="G1034" s="263"/>
      <c r="H1034" s="246"/>
      <c r="I1034" s="246"/>
      <c r="J1034" s="246"/>
      <c r="K1034" s="246"/>
      <c r="L1034" s="246"/>
      <c r="M1034" s="246"/>
      <c r="N1034" s="246"/>
      <c r="O1034" s="246"/>
      <c r="P1034" s="246"/>
      <c r="Q1034" s="246"/>
      <c r="R1034" s="246"/>
      <c r="S1034" s="246"/>
      <c r="T1034" s="232" t="s">
        <v>225</v>
      </c>
      <c r="U1034" s="232"/>
      <c r="V1034" s="232" t="s">
        <v>225</v>
      </c>
      <c r="W1034" s="232"/>
      <c r="X1034" s="232" t="s">
        <v>225</v>
      </c>
      <c r="Y1034" s="232"/>
      <c r="Z1034" s="232" t="s">
        <v>225</v>
      </c>
      <c r="AA1034" s="232"/>
      <c r="AB1034" s="232" t="s">
        <v>225</v>
      </c>
      <c r="AC1034" s="232"/>
      <c r="AD1034" s="232" t="s">
        <v>225</v>
      </c>
      <c r="AE1034" s="232"/>
      <c r="AF1034" s="232" t="s">
        <v>225</v>
      </c>
      <c r="AG1034" s="232"/>
      <c r="AH1034" s="232"/>
      <c r="AI1034" s="232"/>
      <c r="AJ1034" s="232" t="s">
        <v>225</v>
      </c>
      <c r="AK1034" s="232"/>
      <c r="AL1034" s="232" t="s">
        <v>225</v>
      </c>
      <c r="AM1034" s="232"/>
      <c r="AN1034" s="232" t="s">
        <v>225</v>
      </c>
      <c r="AO1034" s="232"/>
      <c r="AP1034" s="232"/>
      <c r="AQ1034" s="232"/>
      <c r="AR1034" s="232"/>
      <c r="AS1034" s="232"/>
      <c r="AT1034" s="232"/>
      <c r="AU1034" s="232"/>
      <c r="AV1034" s="232"/>
      <c r="AW1034" s="248" t="s">
        <v>1036</v>
      </c>
    </row>
    <row r="1035" spans="1:49" s="9" customFormat="1" x14ac:dyDescent="0.25">
      <c r="A1035" s="233" t="s">
        <v>1410</v>
      </c>
      <c r="B1035" s="9">
        <v>10</v>
      </c>
      <c r="C1035" s="9">
        <v>21</v>
      </c>
      <c r="D1035" s="9">
        <v>18</v>
      </c>
      <c r="E1035" s="9">
        <f t="shared" si="105"/>
        <v>1</v>
      </c>
      <c r="F1035" s="9">
        <f t="shared" si="107"/>
        <v>10</v>
      </c>
      <c r="G1035" s="263"/>
      <c r="H1035" s="246"/>
      <c r="I1035" s="246"/>
      <c r="J1035" s="246"/>
      <c r="K1035" s="246"/>
      <c r="L1035" s="246"/>
      <c r="M1035" s="246"/>
      <c r="N1035" s="246"/>
      <c r="O1035" s="246"/>
      <c r="P1035" s="246"/>
      <c r="Q1035" s="246"/>
      <c r="R1035" s="246"/>
      <c r="S1035" s="246"/>
      <c r="T1035" s="232" t="s">
        <v>225</v>
      </c>
      <c r="U1035" s="232"/>
      <c r="V1035" s="232" t="s">
        <v>225</v>
      </c>
      <c r="W1035" s="232"/>
      <c r="X1035" s="232" t="s">
        <v>225</v>
      </c>
      <c r="Y1035" s="232"/>
      <c r="Z1035" s="232" t="s">
        <v>225</v>
      </c>
      <c r="AA1035" s="232"/>
      <c r="AB1035" s="232" t="s">
        <v>225</v>
      </c>
      <c r="AC1035" s="232"/>
      <c r="AD1035" s="232" t="s">
        <v>225</v>
      </c>
      <c r="AE1035" s="232"/>
      <c r="AF1035" s="232" t="s">
        <v>225</v>
      </c>
      <c r="AG1035" s="232"/>
      <c r="AH1035" s="232" t="s">
        <v>225</v>
      </c>
      <c r="AI1035" s="232"/>
      <c r="AJ1035" s="232"/>
      <c r="AK1035" s="232"/>
      <c r="AL1035" s="232" t="s">
        <v>225</v>
      </c>
      <c r="AM1035" s="232"/>
      <c r="AN1035" s="232" t="s">
        <v>225</v>
      </c>
      <c r="AO1035" s="232"/>
      <c r="AP1035" s="232"/>
      <c r="AQ1035" s="232"/>
      <c r="AR1035" s="232"/>
      <c r="AS1035" s="232"/>
      <c r="AT1035" s="232"/>
      <c r="AU1035" s="232"/>
      <c r="AV1035" s="232"/>
      <c r="AW1035" s="248" t="s">
        <v>1036</v>
      </c>
    </row>
    <row r="1036" spans="1:49" s="9" customFormat="1" x14ac:dyDescent="0.25">
      <c r="A1036" s="233" t="s">
        <v>1411</v>
      </c>
      <c r="B1036" s="9">
        <v>10</v>
      </c>
      <c r="C1036" s="9">
        <v>21</v>
      </c>
      <c r="D1036" s="9">
        <v>19</v>
      </c>
      <c r="E1036" s="9">
        <f t="shared" si="105"/>
        <v>1</v>
      </c>
      <c r="F1036" s="9">
        <f t="shared" si="107"/>
        <v>10</v>
      </c>
      <c r="G1036" s="263"/>
      <c r="H1036" s="246"/>
      <c r="I1036" s="246"/>
      <c r="J1036" s="246"/>
      <c r="K1036" s="246"/>
      <c r="L1036" s="246"/>
      <c r="M1036" s="246"/>
      <c r="N1036" s="246"/>
      <c r="O1036" s="246"/>
      <c r="P1036" s="246"/>
      <c r="Q1036" s="246"/>
      <c r="R1036" s="246"/>
      <c r="S1036" s="246"/>
      <c r="T1036" s="232" t="s">
        <v>225</v>
      </c>
      <c r="U1036" s="232"/>
      <c r="V1036" s="232" t="s">
        <v>225</v>
      </c>
      <c r="W1036" s="232"/>
      <c r="X1036" s="232" t="s">
        <v>225</v>
      </c>
      <c r="Y1036" s="232"/>
      <c r="Z1036" s="232" t="s">
        <v>225</v>
      </c>
      <c r="AA1036" s="232"/>
      <c r="AB1036" s="232" t="s">
        <v>225</v>
      </c>
      <c r="AC1036" s="232"/>
      <c r="AD1036" s="232" t="s">
        <v>225</v>
      </c>
      <c r="AE1036" s="232"/>
      <c r="AF1036" s="232" t="s">
        <v>225</v>
      </c>
      <c r="AG1036" s="232"/>
      <c r="AH1036" s="232" t="s">
        <v>225</v>
      </c>
      <c r="AI1036" s="232"/>
      <c r="AJ1036" s="232" t="s">
        <v>225</v>
      </c>
      <c r="AK1036" s="232"/>
      <c r="AL1036" s="232"/>
      <c r="AM1036" s="232"/>
      <c r="AN1036" s="232" t="s">
        <v>225</v>
      </c>
      <c r="AO1036" s="232"/>
      <c r="AP1036" s="232"/>
      <c r="AQ1036" s="232"/>
      <c r="AR1036" s="232"/>
      <c r="AS1036" s="232"/>
      <c r="AT1036" s="232"/>
      <c r="AU1036" s="232"/>
      <c r="AV1036" s="232"/>
      <c r="AW1036" s="248" t="s">
        <v>1036</v>
      </c>
    </row>
    <row r="1037" spans="1:49" s="9" customFormat="1" x14ac:dyDescent="0.25">
      <c r="A1037" s="233" t="s">
        <v>1412</v>
      </c>
      <c r="B1037" s="9">
        <v>10</v>
      </c>
      <c r="C1037" s="9">
        <v>21</v>
      </c>
      <c r="D1037" s="9">
        <v>20</v>
      </c>
      <c r="E1037" s="9">
        <f t="shared" si="105"/>
        <v>1</v>
      </c>
      <c r="F1037" s="9">
        <f t="shared" si="107"/>
        <v>10</v>
      </c>
      <c r="G1037" s="263"/>
      <c r="H1037" s="246"/>
      <c r="I1037" s="246"/>
      <c r="J1037" s="246"/>
      <c r="K1037" s="246"/>
      <c r="L1037" s="246"/>
      <c r="M1037" s="246"/>
      <c r="N1037" s="246"/>
      <c r="O1037" s="246"/>
      <c r="P1037" s="246"/>
      <c r="Q1037" s="246"/>
      <c r="R1037" s="246"/>
      <c r="S1037" s="246"/>
      <c r="T1037" s="232" t="s">
        <v>225</v>
      </c>
      <c r="U1037" s="232"/>
      <c r="V1037" s="232" t="s">
        <v>225</v>
      </c>
      <c r="W1037" s="232"/>
      <c r="X1037" s="232" t="s">
        <v>225</v>
      </c>
      <c r="Y1037" s="232"/>
      <c r="Z1037" s="232" t="s">
        <v>225</v>
      </c>
      <c r="AA1037" s="232"/>
      <c r="AB1037" s="232" t="s">
        <v>225</v>
      </c>
      <c r="AC1037" s="232"/>
      <c r="AD1037" s="232" t="s">
        <v>225</v>
      </c>
      <c r="AE1037" s="232"/>
      <c r="AF1037" s="232" t="s">
        <v>225</v>
      </c>
      <c r="AG1037" s="232"/>
      <c r="AH1037" s="232" t="s">
        <v>225</v>
      </c>
      <c r="AI1037" s="232"/>
      <c r="AJ1037" s="232" t="s">
        <v>225</v>
      </c>
      <c r="AK1037" s="232"/>
      <c r="AL1037" s="232" t="s">
        <v>225</v>
      </c>
      <c r="AM1037" s="232"/>
      <c r="AN1037" s="232"/>
      <c r="AO1037" s="232"/>
      <c r="AP1037" s="232"/>
      <c r="AQ1037" s="232"/>
      <c r="AR1037" s="232"/>
      <c r="AS1037" s="232"/>
      <c r="AT1037" s="232"/>
      <c r="AU1037" s="232"/>
      <c r="AV1037" s="232"/>
      <c r="AW1037" s="248" t="s">
        <v>1036</v>
      </c>
    </row>
    <row r="1038" spans="1:49" x14ac:dyDescent="0.25">
      <c r="A1038" s="233" t="s">
        <v>443</v>
      </c>
      <c r="B1038" s="9">
        <v>10</v>
      </c>
      <c r="C1038" s="9">
        <v>22</v>
      </c>
      <c r="E1038" s="9">
        <f t="shared" si="105"/>
        <v>1</v>
      </c>
      <c r="F1038" s="9">
        <f t="shared" si="75"/>
        <v>11</v>
      </c>
      <c r="H1038" s="246"/>
      <c r="I1038" s="246"/>
      <c r="J1038" s="246"/>
      <c r="K1038" s="246"/>
      <c r="L1038" s="246"/>
      <c r="M1038" s="246"/>
      <c r="N1038" s="246"/>
      <c r="O1038" s="246"/>
      <c r="P1038" s="246"/>
      <c r="Q1038" s="246"/>
      <c r="R1038" s="246"/>
      <c r="S1038" s="246"/>
      <c r="T1038" s="232" t="s">
        <v>225</v>
      </c>
      <c r="V1038" s="232" t="s">
        <v>225</v>
      </c>
      <c r="X1038" s="232" t="s">
        <v>225</v>
      </c>
      <c r="Z1038" s="232" t="s">
        <v>225</v>
      </c>
      <c r="AB1038" s="232" t="s">
        <v>225</v>
      </c>
      <c r="AD1038" s="232" t="s">
        <v>225</v>
      </c>
      <c r="AF1038" s="232" t="s">
        <v>225</v>
      </c>
      <c r="AH1038" s="232" t="s">
        <v>225</v>
      </c>
      <c r="AJ1038" s="232" t="s">
        <v>225</v>
      </c>
      <c r="AL1038" s="232" t="s">
        <v>225</v>
      </c>
      <c r="AN1038" s="232" t="s">
        <v>225</v>
      </c>
      <c r="AP1038" s="232" t="s">
        <v>225</v>
      </c>
      <c r="AW1038" s="248" t="s">
        <v>1036</v>
      </c>
    </row>
    <row r="1039" spans="1:49" s="9" customFormat="1" x14ac:dyDescent="0.25">
      <c r="A1039" s="233" t="s">
        <v>1413</v>
      </c>
      <c r="B1039" s="9">
        <v>10</v>
      </c>
      <c r="C1039" s="9">
        <v>22</v>
      </c>
      <c r="D1039" s="9">
        <v>11</v>
      </c>
      <c r="E1039" s="9">
        <f t="shared" si="105"/>
        <v>1</v>
      </c>
      <c r="F1039" s="9">
        <f t="shared" si="75"/>
        <v>11</v>
      </c>
      <c r="G1039" s="263"/>
      <c r="H1039" s="246"/>
      <c r="I1039" s="246"/>
      <c r="J1039" s="246"/>
      <c r="K1039" s="246"/>
      <c r="L1039" s="246"/>
      <c r="M1039" s="246"/>
      <c r="N1039" s="246"/>
      <c r="O1039" s="246"/>
      <c r="P1039" s="246"/>
      <c r="Q1039" s="246"/>
      <c r="R1039" s="246"/>
      <c r="S1039" s="246"/>
      <c r="T1039" s="232" t="s">
        <v>225</v>
      </c>
      <c r="U1039" s="232"/>
      <c r="V1039" s="232"/>
      <c r="W1039" s="232"/>
      <c r="X1039" s="232" t="s">
        <v>225</v>
      </c>
      <c r="Y1039" s="232"/>
      <c r="Z1039" s="232" t="s">
        <v>225</v>
      </c>
      <c r="AA1039" s="232"/>
      <c r="AB1039" s="232" t="s">
        <v>225</v>
      </c>
      <c r="AC1039" s="232"/>
      <c r="AD1039" s="232" t="s">
        <v>225</v>
      </c>
      <c r="AE1039" s="232"/>
      <c r="AF1039" s="232" t="s">
        <v>225</v>
      </c>
      <c r="AG1039" s="232"/>
      <c r="AH1039" s="232" t="s">
        <v>225</v>
      </c>
      <c r="AI1039" s="232"/>
      <c r="AJ1039" s="232" t="s">
        <v>225</v>
      </c>
      <c r="AK1039" s="232"/>
      <c r="AL1039" s="232" t="s">
        <v>225</v>
      </c>
      <c r="AM1039" s="232"/>
      <c r="AN1039" s="232" t="s">
        <v>225</v>
      </c>
      <c r="AO1039" s="232"/>
      <c r="AP1039" s="232" t="s">
        <v>225</v>
      </c>
      <c r="AQ1039" s="232"/>
      <c r="AR1039" s="232"/>
      <c r="AS1039" s="232"/>
      <c r="AT1039" s="232"/>
      <c r="AU1039" s="232"/>
      <c r="AV1039" s="232"/>
      <c r="AW1039" s="248" t="s">
        <v>1036</v>
      </c>
    </row>
    <row r="1040" spans="1:49" s="9" customFormat="1" x14ac:dyDescent="0.25">
      <c r="A1040" s="233" t="s">
        <v>1414</v>
      </c>
      <c r="B1040" s="9">
        <v>10</v>
      </c>
      <c r="C1040" s="9">
        <v>22</v>
      </c>
      <c r="D1040" s="9">
        <v>12</v>
      </c>
      <c r="E1040" s="9">
        <f t="shared" si="105"/>
        <v>1</v>
      </c>
      <c r="F1040" s="9">
        <f t="shared" si="75"/>
        <v>11</v>
      </c>
      <c r="G1040" s="263"/>
      <c r="H1040" s="246"/>
      <c r="I1040" s="246"/>
      <c r="J1040" s="246"/>
      <c r="K1040" s="246"/>
      <c r="L1040" s="246"/>
      <c r="M1040" s="246"/>
      <c r="N1040" s="246"/>
      <c r="O1040" s="246"/>
      <c r="P1040" s="246"/>
      <c r="Q1040" s="246"/>
      <c r="R1040" s="246"/>
      <c r="S1040" s="246"/>
      <c r="T1040" s="232" t="s">
        <v>225</v>
      </c>
      <c r="U1040" s="232"/>
      <c r="V1040" s="232" t="s">
        <v>225</v>
      </c>
      <c r="W1040" s="232"/>
      <c r="X1040" s="232"/>
      <c r="Y1040" s="232"/>
      <c r="Z1040" s="232" t="s">
        <v>225</v>
      </c>
      <c r="AA1040" s="232"/>
      <c r="AB1040" s="232" t="s">
        <v>225</v>
      </c>
      <c r="AC1040" s="232"/>
      <c r="AD1040" s="232" t="s">
        <v>225</v>
      </c>
      <c r="AE1040" s="232"/>
      <c r="AF1040" s="232" t="s">
        <v>225</v>
      </c>
      <c r="AG1040" s="232"/>
      <c r="AH1040" s="232" t="s">
        <v>225</v>
      </c>
      <c r="AI1040" s="232"/>
      <c r="AJ1040" s="232" t="s">
        <v>225</v>
      </c>
      <c r="AK1040" s="232"/>
      <c r="AL1040" s="232" t="s">
        <v>225</v>
      </c>
      <c r="AM1040" s="232"/>
      <c r="AN1040" s="232" t="s">
        <v>225</v>
      </c>
      <c r="AO1040" s="232"/>
      <c r="AP1040" s="232" t="s">
        <v>225</v>
      </c>
      <c r="AQ1040" s="232"/>
      <c r="AR1040" s="232"/>
      <c r="AS1040" s="232"/>
      <c r="AT1040" s="232"/>
      <c r="AU1040" s="232"/>
      <c r="AV1040" s="232"/>
      <c r="AW1040" s="248" t="s">
        <v>1036</v>
      </c>
    </row>
    <row r="1041" spans="1:49" s="9" customFormat="1" x14ac:dyDescent="0.25">
      <c r="A1041" s="233" t="s">
        <v>1415</v>
      </c>
      <c r="B1041" s="9">
        <v>10</v>
      </c>
      <c r="C1041" s="9">
        <v>22</v>
      </c>
      <c r="D1041" s="9">
        <v>13</v>
      </c>
      <c r="E1041" s="9">
        <f t="shared" si="105"/>
        <v>1</v>
      </c>
      <c r="F1041" s="9">
        <f t="shared" ref="F1041:F1049" si="108">C1041-B1041-E1041</f>
        <v>11</v>
      </c>
      <c r="G1041" s="263"/>
      <c r="H1041" s="246"/>
      <c r="I1041" s="246"/>
      <c r="J1041" s="246"/>
      <c r="K1041" s="246"/>
      <c r="L1041" s="246"/>
      <c r="M1041" s="246"/>
      <c r="N1041" s="246"/>
      <c r="O1041" s="246"/>
      <c r="P1041" s="246"/>
      <c r="Q1041" s="246"/>
      <c r="R1041" s="246"/>
      <c r="S1041" s="246"/>
      <c r="T1041" s="232" t="s">
        <v>225</v>
      </c>
      <c r="U1041" s="232"/>
      <c r="V1041" s="232" t="s">
        <v>225</v>
      </c>
      <c r="W1041" s="232"/>
      <c r="X1041" s="232" t="s">
        <v>225</v>
      </c>
      <c r="Y1041" s="232"/>
      <c r="Z1041" s="232"/>
      <c r="AA1041" s="232"/>
      <c r="AB1041" s="232" t="s">
        <v>225</v>
      </c>
      <c r="AC1041" s="232"/>
      <c r="AD1041" s="232" t="s">
        <v>225</v>
      </c>
      <c r="AE1041" s="232"/>
      <c r="AF1041" s="232" t="s">
        <v>225</v>
      </c>
      <c r="AG1041" s="232"/>
      <c r="AH1041" s="232" t="s">
        <v>225</v>
      </c>
      <c r="AI1041" s="232"/>
      <c r="AJ1041" s="232" t="s">
        <v>225</v>
      </c>
      <c r="AK1041" s="232"/>
      <c r="AL1041" s="232" t="s">
        <v>225</v>
      </c>
      <c r="AM1041" s="232"/>
      <c r="AN1041" s="232" t="s">
        <v>225</v>
      </c>
      <c r="AO1041" s="232"/>
      <c r="AP1041" s="232" t="s">
        <v>225</v>
      </c>
      <c r="AQ1041" s="232"/>
      <c r="AR1041" s="232"/>
      <c r="AS1041" s="232"/>
      <c r="AT1041" s="232"/>
      <c r="AU1041" s="232"/>
      <c r="AV1041" s="232"/>
      <c r="AW1041" s="248" t="s">
        <v>1036</v>
      </c>
    </row>
    <row r="1042" spans="1:49" s="9" customFormat="1" x14ac:dyDescent="0.25">
      <c r="A1042" s="233" t="s">
        <v>1416</v>
      </c>
      <c r="B1042" s="9">
        <v>10</v>
      </c>
      <c r="C1042" s="9">
        <v>22</v>
      </c>
      <c r="D1042" s="9">
        <v>14</v>
      </c>
      <c r="E1042" s="9">
        <f t="shared" si="105"/>
        <v>1</v>
      </c>
      <c r="F1042" s="9">
        <f t="shared" si="108"/>
        <v>11</v>
      </c>
      <c r="G1042" s="263"/>
      <c r="H1042" s="246"/>
      <c r="I1042" s="246"/>
      <c r="J1042" s="246"/>
      <c r="K1042" s="246"/>
      <c r="L1042" s="246"/>
      <c r="M1042" s="246"/>
      <c r="N1042" s="246"/>
      <c r="O1042" s="246"/>
      <c r="P1042" s="246"/>
      <c r="Q1042" s="246"/>
      <c r="R1042" s="246"/>
      <c r="S1042" s="246"/>
      <c r="T1042" s="232" t="s">
        <v>225</v>
      </c>
      <c r="U1042" s="232"/>
      <c r="V1042" s="232" t="s">
        <v>225</v>
      </c>
      <c r="W1042" s="232"/>
      <c r="X1042" s="232" t="s">
        <v>225</v>
      </c>
      <c r="Y1042" s="232"/>
      <c r="Z1042" s="232" t="s">
        <v>225</v>
      </c>
      <c r="AA1042" s="232"/>
      <c r="AB1042" s="232"/>
      <c r="AC1042" s="232"/>
      <c r="AD1042" s="232" t="s">
        <v>225</v>
      </c>
      <c r="AE1042" s="232"/>
      <c r="AF1042" s="232" t="s">
        <v>225</v>
      </c>
      <c r="AG1042" s="232"/>
      <c r="AH1042" s="232" t="s">
        <v>225</v>
      </c>
      <c r="AI1042" s="232"/>
      <c r="AJ1042" s="232" t="s">
        <v>225</v>
      </c>
      <c r="AK1042" s="232"/>
      <c r="AL1042" s="232" t="s">
        <v>225</v>
      </c>
      <c r="AM1042" s="232"/>
      <c r="AN1042" s="232" t="s">
        <v>225</v>
      </c>
      <c r="AO1042" s="232"/>
      <c r="AP1042" s="232" t="s">
        <v>225</v>
      </c>
      <c r="AQ1042" s="232"/>
      <c r="AR1042" s="232"/>
      <c r="AS1042" s="232"/>
      <c r="AT1042" s="232"/>
      <c r="AU1042" s="232"/>
      <c r="AV1042" s="232"/>
      <c r="AW1042" s="248" t="s">
        <v>1036</v>
      </c>
    </row>
    <row r="1043" spans="1:49" s="9" customFormat="1" x14ac:dyDescent="0.25">
      <c r="A1043" s="233" t="s">
        <v>1417</v>
      </c>
      <c r="B1043" s="9">
        <v>10</v>
      </c>
      <c r="C1043" s="9">
        <v>22</v>
      </c>
      <c r="D1043" s="9">
        <v>15</v>
      </c>
      <c r="E1043" s="9">
        <f t="shared" si="105"/>
        <v>1</v>
      </c>
      <c r="F1043" s="9">
        <f t="shared" si="108"/>
        <v>11</v>
      </c>
      <c r="G1043" s="263"/>
      <c r="H1043" s="246"/>
      <c r="I1043" s="246"/>
      <c r="J1043" s="246"/>
      <c r="K1043" s="246"/>
      <c r="L1043" s="246"/>
      <c r="M1043" s="246"/>
      <c r="N1043" s="246"/>
      <c r="O1043" s="246"/>
      <c r="P1043" s="246"/>
      <c r="Q1043" s="246"/>
      <c r="R1043" s="246"/>
      <c r="S1043" s="246"/>
      <c r="T1043" s="232" t="s">
        <v>225</v>
      </c>
      <c r="U1043" s="232"/>
      <c r="V1043" s="232" t="s">
        <v>225</v>
      </c>
      <c r="W1043" s="232"/>
      <c r="X1043" s="232" t="s">
        <v>225</v>
      </c>
      <c r="Y1043" s="232"/>
      <c r="Z1043" s="232" t="s">
        <v>225</v>
      </c>
      <c r="AA1043" s="232"/>
      <c r="AB1043" s="232" t="s">
        <v>225</v>
      </c>
      <c r="AC1043" s="232"/>
      <c r="AD1043" s="232"/>
      <c r="AE1043" s="232"/>
      <c r="AF1043" s="232" t="s">
        <v>225</v>
      </c>
      <c r="AG1043" s="232"/>
      <c r="AH1043" s="232" t="s">
        <v>225</v>
      </c>
      <c r="AI1043" s="232"/>
      <c r="AJ1043" s="232" t="s">
        <v>225</v>
      </c>
      <c r="AK1043" s="232"/>
      <c r="AL1043" s="232" t="s">
        <v>225</v>
      </c>
      <c r="AM1043" s="232"/>
      <c r="AN1043" s="232" t="s">
        <v>225</v>
      </c>
      <c r="AO1043" s="232"/>
      <c r="AP1043" s="232" t="s">
        <v>225</v>
      </c>
      <c r="AQ1043" s="232"/>
      <c r="AR1043" s="232"/>
      <c r="AS1043" s="232"/>
      <c r="AT1043" s="232"/>
      <c r="AU1043" s="232"/>
      <c r="AV1043" s="232"/>
      <c r="AW1043" s="248" t="s">
        <v>1036</v>
      </c>
    </row>
    <row r="1044" spans="1:49" s="9" customFormat="1" x14ac:dyDescent="0.25">
      <c r="A1044" s="233" t="s">
        <v>1418</v>
      </c>
      <c r="B1044" s="9">
        <v>10</v>
      </c>
      <c r="C1044" s="9">
        <v>22</v>
      </c>
      <c r="D1044" s="9">
        <v>16</v>
      </c>
      <c r="E1044" s="9">
        <f t="shared" si="105"/>
        <v>1</v>
      </c>
      <c r="F1044" s="9">
        <f t="shared" si="108"/>
        <v>11</v>
      </c>
      <c r="G1044" s="263"/>
      <c r="H1044" s="246"/>
      <c r="I1044" s="246"/>
      <c r="J1044" s="246"/>
      <c r="K1044" s="246"/>
      <c r="L1044" s="246"/>
      <c r="M1044" s="246"/>
      <c r="N1044" s="246"/>
      <c r="O1044" s="246"/>
      <c r="P1044" s="246"/>
      <c r="Q1044" s="246"/>
      <c r="R1044" s="246"/>
      <c r="S1044" s="246"/>
      <c r="T1044" s="232" t="s">
        <v>225</v>
      </c>
      <c r="U1044" s="232"/>
      <c r="V1044" s="232" t="s">
        <v>225</v>
      </c>
      <c r="W1044" s="232"/>
      <c r="X1044" s="232" t="s">
        <v>225</v>
      </c>
      <c r="Y1044" s="232"/>
      <c r="Z1044" s="232" t="s">
        <v>225</v>
      </c>
      <c r="AA1044" s="232"/>
      <c r="AB1044" s="232" t="s">
        <v>225</v>
      </c>
      <c r="AC1044" s="232"/>
      <c r="AD1044" s="232" t="s">
        <v>225</v>
      </c>
      <c r="AE1044" s="232"/>
      <c r="AF1044" s="232"/>
      <c r="AG1044" s="232"/>
      <c r="AH1044" s="232" t="s">
        <v>225</v>
      </c>
      <c r="AI1044" s="232"/>
      <c r="AJ1044" s="232" t="s">
        <v>225</v>
      </c>
      <c r="AK1044" s="232"/>
      <c r="AL1044" s="232" t="s">
        <v>225</v>
      </c>
      <c r="AM1044" s="232"/>
      <c r="AN1044" s="232" t="s">
        <v>225</v>
      </c>
      <c r="AO1044" s="232"/>
      <c r="AP1044" s="232" t="s">
        <v>225</v>
      </c>
      <c r="AQ1044" s="232"/>
      <c r="AR1044" s="232"/>
      <c r="AS1044" s="232"/>
      <c r="AT1044" s="232"/>
      <c r="AU1044" s="232"/>
      <c r="AV1044" s="232"/>
      <c r="AW1044" s="248" t="s">
        <v>1036</v>
      </c>
    </row>
    <row r="1045" spans="1:49" s="9" customFormat="1" x14ac:dyDescent="0.25">
      <c r="A1045" s="233" t="s">
        <v>1419</v>
      </c>
      <c r="B1045" s="9">
        <v>10</v>
      </c>
      <c r="C1045" s="9">
        <v>22</v>
      </c>
      <c r="D1045" s="9">
        <v>17</v>
      </c>
      <c r="E1045" s="9">
        <f t="shared" si="105"/>
        <v>1</v>
      </c>
      <c r="F1045" s="9">
        <f t="shared" si="108"/>
        <v>11</v>
      </c>
      <c r="G1045" s="263"/>
      <c r="H1045" s="246"/>
      <c r="I1045" s="246"/>
      <c r="J1045" s="246"/>
      <c r="K1045" s="246"/>
      <c r="L1045" s="246"/>
      <c r="M1045" s="246"/>
      <c r="N1045" s="246"/>
      <c r="O1045" s="246"/>
      <c r="P1045" s="246"/>
      <c r="Q1045" s="246"/>
      <c r="R1045" s="246"/>
      <c r="S1045" s="246"/>
      <c r="T1045" s="232" t="s">
        <v>225</v>
      </c>
      <c r="U1045" s="232"/>
      <c r="V1045" s="232" t="s">
        <v>225</v>
      </c>
      <c r="W1045" s="232"/>
      <c r="X1045" s="232" t="s">
        <v>225</v>
      </c>
      <c r="Y1045" s="232"/>
      <c r="Z1045" s="232" t="s">
        <v>225</v>
      </c>
      <c r="AA1045" s="232"/>
      <c r="AB1045" s="232" t="s">
        <v>225</v>
      </c>
      <c r="AC1045" s="232"/>
      <c r="AD1045" s="232" t="s">
        <v>225</v>
      </c>
      <c r="AE1045" s="232"/>
      <c r="AF1045" s="232" t="s">
        <v>225</v>
      </c>
      <c r="AG1045" s="232"/>
      <c r="AH1045" s="232"/>
      <c r="AI1045" s="232"/>
      <c r="AJ1045" s="232" t="s">
        <v>225</v>
      </c>
      <c r="AK1045" s="232"/>
      <c r="AL1045" s="232" t="s">
        <v>225</v>
      </c>
      <c r="AM1045" s="232"/>
      <c r="AN1045" s="232" t="s">
        <v>225</v>
      </c>
      <c r="AO1045" s="232"/>
      <c r="AP1045" s="232" t="s">
        <v>225</v>
      </c>
      <c r="AQ1045" s="232"/>
      <c r="AR1045" s="232"/>
      <c r="AS1045" s="232"/>
      <c r="AT1045" s="232"/>
      <c r="AU1045" s="232"/>
      <c r="AV1045" s="232"/>
      <c r="AW1045" s="248" t="s">
        <v>1036</v>
      </c>
    </row>
    <row r="1046" spans="1:49" s="9" customFormat="1" x14ac:dyDescent="0.25">
      <c r="A1046" s="233" t="s">
        <v>1420</v>
      </c>
      <c r="B1046" s="9">
        <v>10</v>
      </c>
      <c r="C1046" s="9">
        <v>22</v>
      </c>
      <c r="D1046" s="9">
        <v>18</v>
      </c>
      <c r="E1046" s="9">
        <f t="shared" si="105"/>
        <v>1</v>
      </c>
      <c r="F1046" s="9">
        <f t="shared" si="108"/>
        <v>11</v>
      </c>
      <c r="G1046" s="263"/>
      <c r="H1046" s="246"/>
      <c r="I1046" s="246"/>
      <c r="J1046" s="246"/>
      <c r="K1046" s="246"/>
      <c r="L1046" s="246"/>
      <c r="M1046" s="246"/>
      <c r="N1046" s="246"/>
      <c r="O1046" s="246"/>
      <c r="P1046" s="246"/>
      <c r="Q1046" s="246"/>
      <c r="R1046" s="246"/>
      <c r="S1046" s="246"/>
      <c r="T1046" s="232" t="s">
        <v>225</v>
      </c>
      <c r="U1046" s="232"/>
      <c r="V1046" s="232" t="s">
        <v>225</v>
      </c>
      <c r="W1046" s="232"/>
      <c r="X1046" s="232" t="s">
        <v>225</v>
      </c>
      <c r="Y1046" s="232"/>
      <c r="Z1046" s="232" t="s">
        <v>225</v>
      </c>
      <c r="AA1046" s="232"/>
      <c r="AB1046" s="232" t="s">
        <v>225</v>
      </c>
      <c r="AC1046" s="232"/>
      <c r="AD1046" s="232" t="s">
        <v>225</v>
      </c>
      <c r="AE1046" s="232"/>
      <c r="AF1046" s="232" t="s">
        <v>225</v>
      </c>
      <c r="AG1046" s="232"/>
      <c r="AH1046" s="232" t="s">
        <v>225</v>
      </c>
      <c r="AI1046" s="232"/>
      <c r="AJ1046" s="232"/>
      <c r="AK1046" s="232"/>
      <c r="AL1046" s="232" t="s">
        <v>225</v>
      </c>
      <c r="AM1046" s="232"/>
      <c r="AN1046" s="232" t="s">
        <v>225</v>
      </c>
      <c r="AO1046" s="232"/>
      <c r="AP1046" s="232" t="s">
        <v>225</v>
      </c>
      <c r="AQ1046" s="232"/>
      <c r="AR1046" s="232"/>
      <c r="AS1046" s="232"/>
      <c r="AT1046" s="232"/>
      <c r="AU1046" s="232"/>
      <c r="AV1046" s="232"/>
      <c r="AW1046" s="248" t="s">
        <v>1036</v>
      </c>
    </row>
    <row r="1047" spans="1:49" s="9" customFormat="1" x14ac:dyDescent="0.25">
      <c r="A1047" s="233" t="s">
        <v>1421</v>
      </c>
      <c r="B1047" s="9">
        <v>10</v>
      </c>
      <c r="C1047" s="9">
        <v>22</v>
      </c>
      <c r="D1047" s="9">
        <v>19</v>
      </c>
      <c r="E1047" s="9">
        <f t="shared" si="105"/>
        <v>1</v>
      </c>
      <c r="F1047" s="9">
        <f t="shared" si="108"/>
        <v>11</v>
      </c>
      <c r="G1047" s="263"/>
      <c r="H1047" s="246"/>
      <c r="I1047" s="246"/>
      <c r="J1047" s="246"/>
      <c r="K1047" s="246"/>
      <c r="L1047" s="246"/>
      <c r="M1047" s="246"/>
      <c r="N1047" s="246"/>
      <c r="O1047" s="246"/>
      <c r="P1047" s="246"/>
      <c r="Q1047" s="246"/>
      <c r="R1047" s="246"/>
      <c r="S1047" s="246"/>
      <c r="T1047" s="232" t="s">
        <v>225</v>
      </c>
      <c r="U1047" s="232"/>
      <c r="V1047" s="232" t="s">
        <v>225</v>
      </c>
      <c r="W1047" s="232"/>
      <c r="X1047" s="232" t="s">
        <v>225</v>
      </c>
      <c r="Y1047" s="232"/>
      <c r="Z1047" s="232" t="s">
        <v>225</v>
      </c>
      <c r="AA1047" s="232"/>
      <c r="AB1047" s="232" t="s">
        <v>225</v>
      </c>
      <c r="AC1047" s="232"/>
      <c r="AD1047" s="232" t="s">
        <v>225</v>
      </c>
      <c r="AE1047" s="232"/>
      <c r="AF1047" s="232" t="s">
        <v>225</v>
      </c>
      <c r="AG1047" s="232"/>
      <c r="AH1047" s="232" t="s">
        <v>225</v>
      </c>
      <c r="AI1047" s="232"/>
      <c r="AJ1047" s="232" t="s">
        <v>225</v>
      </c>
      <c r="AK1047" s="232"/>
      <c r="AL1047" s="232"/>
      <c r="AM1047" s="232"/>
      <c r="AN1047" s="232" t="s">
        <v>225</v>
      </c>
      <c r="AO1047" s="232"/>
      <c r="AP1047" s="232" t="s">
        <v>225</v>
      </c>
      <c r="AQ1047" s="232"/>
      <c r="AR1047" s="232"/>
      <c r="AS1047" s="232"/>
      <c r="AT1047" s="232"/>
      <c r="AU1047" s="232"/>
      <c r="AV1047" s="232"/>
      <c r="AW1047" s="248" t="s">
        <v>1036</v>
      </c>
    </row>
    <row r="1048" spans="1:49" s="9" customFormat="1" x14ac:dyDescent="0.25">
      <c r="A1048" s="233" t="s">
        <v>1422</v>
      </c>
      <c r="B1048" s="9">
        <v>10</v>
      </c>
      <c r="C1048" s="9">
        <v>22</v>
      </c>
      <c r="D1048" s="9">
        <v>20</v>
      </c>
      <c r="E1048" s="9">
        <f t="shared" si="105"/>
        <v>1</v>
      </c>
      <c r="F1048" s="9">
        <f t="shared" si="108"/>
        <v>11</v>
      </c>
      <c r="G1048" s="263"/>
      <c r="H1048" s="246"/>
      <c r="I1048" s="246"/>
      <c r="J1048" s="246"/>
      <c r="K1048" s="246"/>
      <c r="L1048" s="246"/>
      <c r="M1048" s="246"/>
      <c r="N1048" s="246"/>
      <c r="O1048" s="246"/>
      <c r="P1048" s="246"/>
      <c r="Q1048" s="246"/>
      <c r="R1048" s="246"/>
      <c r="S1048" s="246"/>
      <c r="T1048" s="232" t="s">
        <v>225</v>
      </c>
      <c r="U1048" s="232"/>
      <c r="V1048" s="232" t="s">
        <v>225</v>
      </c>
      <c r="W1048" s="232"/>
      <c r="X1048" s="232" t="s">
        <v>225</v>
      </c>
      <c r="Y1048" s="232"/>
      <c r="Z1048" s="232" t="s">
        <v>225</v>
      </c>
      <c r="AA1048" s="232"/>
      <c r="AB1048" s="232" t="s">
        <v>225</v>
      </c>
      <c r="AC1048" s="232"/>
      <c r="AD1048" s="232" t="s">
        <v>225</v>
      </c>
      <c r="AE1048" s="232"/>
      <c r="AF1048" s="232" t="s">
        <v>225</v>
      </c>
      <c r="AG1048" s="232"/>
      <c r="AH1048" s="232" t="s">
        <v>225</v>
      </c>
      <c r="AI1048" s="232"/>
      <c r="AJ1048" s="232" t="s">
        <v>225</v>
      </c>
      <c r="AK1048" s="232"/>
      <c r="AL1048" s="232" t="s">
        <v>225</v>
      </c>
      <c r="AM1048" s="232"/>
      <c r="AN1048" s="232"/>
      <c r="AO1048" s="232"/>
      <c r="AP1048" s="232" t="s">
        <v>225</v>
      </c>
      <c r="AQ1048" s="232"/>
      <c r="AR1048" s="232"/>
      <c r="AS1048" s="232"/>
      <c r="AT1048" s="232"/>
      <c r="AU1048" s="232"/>
      <c r="AV1048" s="232"/>
      <c r="AW1048" s="248" t="s">
        <v>1036</v>
      </c>
    </row>
    <row r="1049" spans="1:49" s="9" customFormat="1" x14ac:dyDescent="0.25">
      <c r="A1049" s="233" t="s">
        <v>1423</v>
      </c>
      <c r="B1049" s="9">
        <v>10</v>
      </c>
      <c r="C1049" s="9">
        <v>22</v>
      </c>
      <c r="D1049" s="9">
        <v>21</v>
      </c>
      <c r="E1049" s="9">
        <f t="shared" si="105"/>
        <v>1</v>
      </c>
      <c r="F1049" s="9">
        <f t="shared" si="108"/>
        <v>11</v>
      </c>
      <c r="G1049" s="263"/>
      <c r="H1049" s="246"/>
      <c r="I1049" s="246"/>
      <c r="J1049" s="246"/>
      <c r="K1049" s="246"/>
      <c r="L1049" s="246"/>
      <c r="M1049" s="246"/>
      <c r="N1049" s="246"/>
      <c r="O1049" s="246"/>
      <c r="P1049" s="246"/>
      <c r="Q1049" s="246"/>
      <c r="R1049" s="246"/>
      <c r="S1049" s="246"/>
      <c r="T1049" s="232" t="s">
        <v>225</v>
      </c>
      <c r="U1049" s="232"/>
      <c r="V1049" s="232" t="s">
        <v>225</v>
      </c>
      <c r="W1049" s="232"/>
      <c r="X1049" s="232" t="s">
        <v>225</v>
      </c>
      <c r="Y1049" s="232"/>
      <c r="Z1049" s="232" t="s">
        <v>225</v>
      </c>
      <c r="AA1049" s="232"/>
      <c r="AB1049" s="232" t="s">
        <v>225</v>
      </c>
      <c r="AC1049" s="232"/>
      <c r="AD1049" s="232" t="s">
        <v>225</v>
      </c>
      <c r="AE1049" s="232"/>
      <c r="AF1049" s="232" t="s">
        <v>225</v>
      </c>
      <c r="AG1049" s="232"/>
      <c r="AH1049" s="232" t="s">
        <v>225</v>
      </c>
      <c r="AI1049" s="232"/>
      <c r="AJ1049" s="232" t="s">
        <v>225</v>
      </c>
      <c r="AK1049" s="232"/>
      <c r="AL1049" s="232" t="s">
        <v>225</v>
      </c>
      <c r="AM1049" s="232"/>
      <c r="AN1049" s="232" t="s">
        <v>225</v>
      </c>
      <c r="AO1049" s="232"/>
      <c r="AP1049" s="232"/>
      <c r="AQ1049" s="232"/>
      <c r="AR1049" s="232"/>
      <c r="AS1049" s="232"/>
      <c r="AT1049" s="232"/>
      <c r="AU1049" s="232"/>
      <c r="AV1049" s="232"/>
      <c r="AW1049" s="248" t="s">
        <v>1036</v>
      </c>
    </row>
    <row r="1050" spans="1:49" x14ac:dyDescent="0.25">
      <c r="A1050" s="233" t="s">
        <v>444</v>
      </c>
      <c r="B1050" s="9">
        <v>10</v>
      </c>
      <c r="C1050" s="9">
        <v>23</v>
      </c>
      <c r="E1050" s="9">
        <f t="shared" si="105"/>
        <v>1</v>
      </c>
      <c r="F1050" s="9">
        <f t="shared" si="75"/>
        <v>12</v>
      </c>
      <c r="H1050" s="246"/>
      <c r="I1050" s="246"/>
      <c r="J1050" s="246"/>
      <c r="K1050" s="246"/>
      <c r="L1050" s="246"/>
      <c r="M1050" s="246"/>
      <c r="N1050" s="246"/>
      <c r="O1050" s="246"/>
      <c r="P1050" s="246"/>
      <c r="Q1050" s="246"/>
      <c r="R1050" s="246"/>
      <c r="S1050" s="246"/>
      <c r="T1050" s="232" t="s">
        <v>225</v>
      </c>
      <c r="V1050" s="232" t="s">
        <v>225</v>
      </c>
      <c r="X1050" s="232" t="s">
        <v>225</v>
      </c>
      <c r="Z1050" s="232" t="s">
        <v>225</v>
      </c>
      <c r="AB1050" s="232" t="s">
        <v>225</v>
      </c>
      <c r="AD1050" s="232" t="s">
        <v>225</v>
      </c>
      <c r="AF1050" s="232" t="s">
        <v>225</v>
      </c>
      <c r="AH1050" s="232" t="s">
        <v>225</v>
      </c>
      <c r="AJ1050" s="232" t="s">
        <v>225</v>
      </c>
      <c r="AL1050" s="232" t="s">
        <v>225</v>
      </c>
      <c r="AN1050" s="232" t="s">
        <v>225</v>
      </c>
      <c r="AP1050" s="232" t="s">
        <v>225</v>
      </c>
      <c r="AR1050" s="232" t="s">
        <v>225</v>
      </c>
      <c r="AW1050" s="248" t="s">
        <v>1036</v>
      </c>
    </row>
    <row r="1051" spans="1:49" s="9" customFormat="1" x14ac:dyDescent="0.25">
      <c r="A1051" s="233" t="s">
        <v>1424</v>
      </c>
      <c r="B1051" s="9">
        <v>10</v>
      </c>
      <c r="C1051" s="9">
        <v>23</v>
      </c>
      <c r="D1051" s="9">
        <v>11</v>
      </c>
      <c r="E1051" s="9">
        <f t="shared" si="105"/>
        <v>1</v>
      </c>
      <c r="F1051" s="9">
        <f t="shared" si="75"/>
        <v>12</v>
      </c>
      <c r="G1051" s="263"/>
      <c r="H1051" s="246"/>
      <c r="I1051" s="246"/>
      <c r="J1051" s="246"/>
      <c r="K1051" s="246"/>
      <c r="L1051" s="246"/>
      <c r="M1051" s="246"/>
      <c r="N1051" s="246"/>
      <c r="O1051" s="246"/>
      <c r="P1051" s="246"/>
      <c r="Q1051" s="246"/>
      <c r="R1051" s="246"/>
      <c r="S1051" s="246"/>
      <c r="T1051" s="232" t="s">
        <v>225</v>
      </c>
      <c r="U1051" s="232"/>
      <c r="V1051" s="232"/>
      <c r="W1051" s="232"/>
      <c r="X1051" s="232" t="s">
        <v>225</v>
      </c>
      <c r="Y1051" s="232"/>
      <c r="Z1051" s="232" t="s">
        <v>225</v>
      </c>
      <c r="AA1051" s="232"/>
      <c r="AB1051" s="232" t="s">
        <v>225</v>
      </c>
      <c r="AC1051" s="232"/>
      <c r="AD1051" s="232" t="s">
        <v>225</v>
      </c>
      <c r="AE1051" s="232"/>
      <c r="AF1051" s="232" t="s">
        <v>225</v>
      </c>
      <c r="AG1051" s="232"/>
      <c r="AH1051" s="232" t="s">
        <v>225</v>
      </c>
      <c r="AI1051" s="232"/>
      <c r="AJ1051" s="232" t="s">
        <v>225</v>
      </c>
      <c r="AK1051" s="232"/>
      <c r="AL1051" s="232" t="s">
        <v>225</v>
      </c>
      <c r="AM1051" s="232"/>
      <c r="AN1051" s="232" t="s">
        <v>225</v>
      </c>
      <c r="AO1051" s="232"/>
      <c r="AP1051" s="232" t="s">
        <v>225</v>
      </c>
      <c r="AQ1051" s="232"/>
      <c r="AR1051" s="232" t="s">
        <v>225</v>
      </c>
      <c r="AS1051" s="232"/>
      <c r="AT1051" s="232"/>
      <c r="AU1051" s="232"/>
      <c r="AV1051" s="232"/>
      <c r="AW1051" s="248" t="s">
        <v>1036</v>
      </c>
    </row>
    <row r="1052" spans="1:49" s="9" customFormat="1" x14ac:dyDescent="0.25">
      <c r="A1052" s="233" t="s">
        <v>1425</v>
      </c>
      <c r="B1052" s="9">
        <v>10</v>
      </c>
      <c r="C1052" s="9">
        <v>23</v>
      </c>
      <c r="D1052" s="9">
        <v>12</v>
      </c>
      <c r="E1052" s="9">
        <f t="shared" si="105"/>
        <v>1</v>
      </c>
      <c r="F1052" s="9">
        <f t="shared" si="75"/>
        <v>12</v>
      </c>
      <c r="G1052" s="263"/>
      <c r="H1052" s="246"/>
      <c r="I1052" s="246"/>
      <c r="J1052" s="246"/>
      <c r="K1052" s="246"/>
      <c r="L1052" s="246"/>
      <c r="M1052" s="246"/>
      <c r="N1052" s="246"/>
      <c r="O1052" s="246"/>
      <c r="P1052" s="246"/>
      <c r="Q1052" s="246"/>
      <c r="R1052" s="246"/>
      <c r="S1052" s="246"/>
      <c r="T1052" s="232" t="s">
        <v>225</v>
      </c>
      <c r="U1052" s="232"/>
      <c r="V1052" s="232" t="s">
        <v>225</v>
      </c>
      <c r="W1052" s="232"/>
      <c r="X1052" s="232"/>
      <c r="Y1052" s="232"/>
      <c r="Z1052" s="232" t="s">
        <v>225</v>
      </c>
      <c r="AA1052" s="232"/>
      <c r="AB1052" s="232" t="s">
        <v>225</v>
      </c>
      <c r="AC1052" s="232"/>
      <c r="AD1052" s="232" t="s">
        <v>225</v>
      </c>
      <c r="AE1052" s="232"/>
      <c r="AF1052" s="232" t="s">
        <v>225</v>
      </c>
      <c r="AG1052" s="232"/>
      <c r="AH1052" s="232" t="s">
        <v>225</v>
      </c>
      <c r="AI1052" s="232"/>
      <c r="AJ1052" s="232" t="s">
        <v>225</v>
      </c>
      <c r="AK1052" s="232"/>
      <c r="AL1052" s="232" t="s">
        <v>225</v>
      </c>
      <c r="AM1052" s="232"/>
      <c r="AN1052" s="232" t="s">
        <v>225</v>
      </c>
      <c r="AO1052" s="232"/>
      <c r="AP1052" s="232" t="s">
        <v>225</v>
      </c>
      <c r="AQ1052" s="232"/>
      <c r="AR1052" s="232" t="s">
        <v>225</v>
      </c>
      <c r="AS1052" s="232"/>
      <c r="AT1052" s="232"/>
      <c r="AU1052" s="232"/>
      <c r="AV1052" s="232"/>
      <c r="AW1052" s="248" t="s">
        <v>1036</v>
      </c>
    </row>
    <row r="1053" spans="1:49" s="9" customFormat="1" x14ac:dyDescent="0.25">
      <c r="A1053" s="233" t="s">
        <v>1426</v>
      </c>
      <c r="B1053" s="9">
        <v>10</v>
      </c>
      <c r="C1053" s="9">
        <v>23</v>
      </c>
      <c r="D1053" s="9">
        <v>13</v>
      </c>
      <c r="E1053" s="9">
        <f t="shared" si="105"/>
        <v>1</v>
      </c>
      <c r="F1053" s="9">
        <f t="shared" ref="F1053:F1062" si="109">C1053-B1053-E1053</f>
        <v>12</v>
      </c>
      <c r="G1053" s="263"/>
      <c r="H1053" s="246"/>
      <c r="I1053" s="246"/>
      <c r="J1053" s="246"/>
      <c r="K1053" s="246"/>
      <c r="L1053" s="246"/>
      <c r="M1053" s="246"/>
      <c r="N1053" s="246"/>
      <c r="O1053" s="246"/>
      <c r="P1053" s="246"/>
      <c r="Q1053" s="246"/>
      <c r="R1053" s="246"/>
      <c r="S1053" s="246"/>
      <c r="T1053" s="232" t="s">
        <v>225</v>
      </c>
      <c r="U1053" s="232"/>
      <c r="V1053" s="232" t="s">
        <v>225</v>
      </c>
      <c r="W1053" s="232"/>
      <c r="X1053" s="232" t="s">
        <v>225</v>
      </c>
      <c r="Y1053" s="232"/>
      <c r="Z1053" s="232"/>
      <c r="AA1053" s="232"/>
      <c r="AB1053" s="232" t="s">
        <v>225</v>
      </c>
      <c r="AC1053" s="232"/>
      <c r="AD1053" s="232" t="s">
        <v>225</v>
      </c>
      <c r="AE1053" s="232"/>
      <c r="AF1053" s="232" t="s">
        <v>225</v>
      </c>
      <c r="AG1053" s="232"/>
      <c r="AH1053" s="232" t="s">
        <v>225</v>
      </c>
      <c r="AI1053" s="232"/>
      <c r="AJ1053" s="232" t="s">
        <v>225</v>
      </c>
      <c r="AK1053" s="232"/>
      <c r="AL1053" s="232" t="s">
        <v>225</v>
      </c>
      <c r="AM1053" s="232"/>
      <c r="AN1053" s="232" t="s">
        <v>225</v>
      </c>
      <c r="AO1053" s="232"/>
      <c r="AP1053" s="232" t="s">
        <v>225</v>
      </c>
      <c r="AQ1053" s="232"/>
      <c r="AR1053" s="232" t="s">
        <v>225</v>
      </c>
      <c r="AS1053" s="232"/>
      <c r="AT1053" s="232"/>
      <c r="AU1053" s="232"/>
      <c r="AV1053" s="232"/>
      <c r="AW1053" s="248" t="s">
        <v>1036</v>
      </c>
    </row>
    <row r="1054" spans="1:49" s="9" customFormat="1" x14ac:dyDescent="0.25">
      <c r="A1054" s="233" t="s">
        <v>1427</v>
      </c>
      <c r="B1054" s="9">
        <v>10</v>
      </c>
      <c r="C1054" s="9">
        <v>23</v>
      </c>
      <c r="D1054" s="9">
        <v>14</v>
      </c>
      <c r="E1054" s="9">
        <f t="shared" si="105"/>
        <v>1</v>
      </c>
      <c r="F1054" s="9">
        <f t="shared" si="109"/>
        <v>12</v>
      </c>
      <c r="G1054" s="263"/>
      <c r="H1054" s="246"/>
      <c r="I1054" s="246"/>
      <c r="J1054" s="246"/>
      <c r="K1054" s="246"/>
      <c r="L1054" s="246"/>
      <c r="M1054" s="246"/>
      <c r="N1054" s="246"/>
      <c r="O1054" s="246"/>
      <c r="P1054" s="246"/>
      <c r="Q1054" s="246"/>
      <c r="R1054" s="246"/>
      <c r="S1054" s="246"/>
      <c r="T1054" s="232" t="s">
        <v>225</v>
      </c>
      <c r="U1054" s="232"/>
      <c r="V1054" s="232" t="s">
        <v>225</v>
      </c>
      <c r="W1054" s="232"/>
      <c r="X1054" s="232" t="s">
        <v>225</v>
      </c>
      <c r="Y1054" s="232"/>
      <c r="Z1054" s="232" t="s">
        <v>225</v>
      </c>
      <c r="AA1054" s="232"/>
      <c r="AB1054" s="232"/>
      <c r="AC1054" s="232"/>
      <c r="AD1054" s="232" t="s">
        <v>225</v>
      </c>
      <c r="AE1054" s="232"/>
      <c r="AF1054" s="232" t="s">
        <v>225</v>
      </c>
      <c r="AG1054" s="232"/>
      <c r="AH1054" s="232" t="s">
        <v>225</v>
      </c>
      <c r="AI1054" s="232"/>
      <c r="AJ1054" s="232" t="s">
        <v>225</v>
      </c>
      <c r="AK1054" s="232"/>
      <c r="AL1054" s="232" t="s">
        <v>225</v>
      </c>
      <c r="AM1054" s="232"/>
      <c r="AN1054" s="232" t="s">
        <v>225</v>
      </c>
      <c r="AO1054" s="232"/>
      <c r="AP1054" s="232" t="s">
        <v>225</v>
      </c>
      <c r="AQ1054" s="232"/>
      <c r="AR1054" s="232" t="s">
        <v>225</v>
      </c>
      <c r="AS1054" s="232"/>
      <c r="AT1054" s="232"/>
      <c r="AU1054" s="232"/>
      <c r="AV1054" s="232"/>
      <c r="AW1054" s="248" t="s">
        <v>1036</v>
      </c>
    </row>
    <row r="1055" spans="1:49" s="9" customFormat="1" x14ac:dyDescent="0.25">
      <c r="A1055" s="233" t="s">
        <v>1428</v>
      </c>
      <c r="B1055" s="9">
        <v>10</v>
      </c>
      <c r="C1055" s="9">
        <v>23</v>
      </c>
      <c r="D1055" s="9">
        <v>15</v>
      </c>
      <c r="E1055" s="9">
        <f t="shared" si="105"/>
        <v>1</v>
      </c>
      <c r="F1055" s="9">
        <f t="shared" si="109"/>
        <v>12</v>
      </c>
      <c r="G1055" s="263"/>
      <c r="H1055" s="246"/>
      <c r="I1055" s="246"/>
      <c r="J1055" s="246"/>
      <c r="K1055" s="246"/>
      <c r="L1055" s="246"/>
      <c r="M1055" s="246"/>
      <c r="N1055" s="246"/>
      <c r="O1055" s="246"/>
      <c r="P1055" s="246"/>
      <c r="Q1055" s="246"/>
      <c r="R1055" s="246"/>
      <c r="S1055" s="246"/>
      <c r="T1055" s="232" t="s">
        <v>225</v>
      </c>
      <c r="U1055" s="232"/>
      <c r="V1055" s="232" t="s">
        <v>225</v>
      </c>
      <c r="W1055" s="232"/>
      <c r="X1055" s="232" t="s">
        <v>225</v>
      </c>
      <c r="Y1055" s="232"/>
      <c r="Z1055" s="232" t="s">
        <v>225</v>
      </c>
      <c r="AA1055" s="232"/>
      <c r="AB1055" s="232" t="s">
        <v>225</v>
      </c>
      <c r="AC1055" s="232"/>
      <c r="AD1055" s="232"/>
      <c r="AE1055" s="232"/>
      <c r="AF1055" s="232" t="s">
        <v>225</v>
      </c>
      <c r="AG1055" s="232"/>
      <c r="AH1055" s="232" t="s">
        <v>225</v>
      </c>
      <c r="AI1055" s="232"/>
      <c r="AJ1055" s="232" t="s">
        <v>225</v>
      </c>
      <c r="AK1055" s="232"/>
      <c r="AL1055" s="232" t="s">
        <v>225</v>
      </c>
      <c r="AM1055" s="232"/>
      <c r="AN1055" s="232" t="s">
        <v>225</v>
      </c>
      <c r="AO1055" s="232"/>
      <c r="AP1055" s="232" t="s">
        <v>225</v>
      </c>
      <c r="AQ1055" s="232"/>
      <c r="AR1055" s="232" t="s">
        <v>225</v>
      </c>
      <c r="AS1055" s="232"/>
      <c r="AT1055" s="232"/>
      <c r="AU1055" s="232"/>
      <c r="AV1055" s="232"/>
      <c r="AW1055" s="248" t="s">
        <v>1036</v>
      </c>
    </row>
    <row r="1056" spans="1:49" s="9" customFormat="1" x14ac:dyDescent="0.25">
      <c r="A1056" s="233" t="s">
        <v>1429</v>
      </c>
      <c r="B1056" s="9">
        <v>10</v>
      </c>
      <c r="C1056" s="9">
        <v>23</v>
      </c>
      <c r="D1056" s="9">
        <v>16</v>
      </c>
      <c r="E1056" s="9">
        <f t="shared" si="105"/>
        <v>1</v>
      </c>
      <c r="F1056" s="9">
        <f t="shared" si="109"/>
        <v>12</v>
      </c>
      <c r="G1056" s="263"/>
      <c r="H1056" s="246"/>
      <c r="I1056" s="246"/>
      <c r="J1056" s="246"/>
      <c r="K1056" s="246"/>
      <c r="L1056" s="246"/>
      <c r="M1056" s="246"/>
      <c r="N1056" s="246"/>
      <c r="O1056" s="246"/>
      <c r="P1056" s="246"/>
      <c r="Q1056" s="246"/>
      <c r="R1056" s="246"/>
      <c r="S1056" s="246"/>
      <c r="T1056" s="232" t="s">
        <v>225</v>
      </c>
      <c r="U1056" s="232"/>
      <c r="V1056" s="232" t="s">
        <v>225</v>
      </c>
      <c r="W1056" s="232"/>
      <c r="X1056" s="232" t="s">
        <v>225</v>
      </c>
      <c r="Y1056" s="232"/>
      <c r="Z1056" s="232" t="s">
        <v>225</v>
      </c>
      <c r="AA1056" s="232"/>
      <c r="AB1056" s="232" t="s">
        <v>225</v>
      </c>
      <c r="AC1056" s="232"/>
      <c r="AD1056" s="232" t="s">
        <v>225</v>
      </c>
      <c r="AE1056" s="232"/>
      <c r="AF1056" s="232"/>
      <c r="AG1056" s="232"/>
      <c r="AH1056" s="232" t="s">
        <v>225</v>
      </c>
      <c r="AI1056" s="232"/>
      <c r="AJ1056" s="232" t="s">
        <v>225</v>
      </c>
      <c r="AK1056" s="232"/>
      <c r="AL1056" s="232" t="s">
        <v>225</v>
      </c>
      <c r="AM1056" s="232"/>
      <c r="AN1056" s="232" t="s">
        <v>225</v>
      </c>
      <c r="AO1056" s="232"/>
      <c r="AP1056" s="232" t="s">
        <v>225</v>
      </c>
      <c r="AQ1056" s="232"/>
      <c r="AR1056" s="232" t="s">
        <v>225</v>
      </c>
      <c r="AS1056" s="232"/>
      <c r="AT1056" s="232"/>
      <c r="AU1056" s="232"/>
      <c r="AV1056" s="232"/>
      <c r="AW1056" s="248" t="s">
        <v>1036</v>
      </c>
    </row>
    <row r="1057" spans="1:49" s="9" customFormat="1" x14ac:dyDescent="0.25">
      <c r="A1057" s="233" t="s">
        <v>1430</v>
      </c>
      <c r="B1057" s="9">
        <v>10</v>
      </c>
      <c r="C1057" s="9">
        <v>23</v>
      </c>
      <c r="D1057" s="9">
        <v>17</v>
      </c>
      <c r="E1057" s="9">
        <f t="shared" si="105"/>
        <v>1</v>
      </c>
      <c r="F1057" s="9">
        <f t="shared" si="109"/>
        <v>12</v>
      </c>
      <c r="G1057" s="263"/>
      <c r="H1057" s="246"/>
      <c r="I1057" s="246"/>
      <c r="J1057" s="246"/>
      <c r="K1057" s="246"/>
      <c r="L1057" s="246"/>
      <c r="M1057" s="246"/>
      <c r="N1057" s="246"/>
      <c r="O1057" s="246"/>
      <c r="P1057" s="246"/>
      <c r="Q1057" s="246"/>
      <c r="R1057" s="246"/>
      <c r="S1057" s="246"/>
      <c r="T1057" s="232" t="s">
        <v>225</v>
      </c>
      <c r="U1057" s="232"/>
      <c r="V1057" s="232" t="s">
        <v>225</v>
      </c>
      <c r="W1057" s="232"/>
      <c r="X1057" s="232" t="s">
        <v>225</v>
      </c>
      <c r="Y1057" s="232"/>
      <c r="Z1057" s="232" t="s">
        <v>225</v>
      </c>
      <c r="AA1057" s="232"/>
      <c r="AB1057" s="232" t="s">
        <v>225</v>
      </c>
      <c r="AC1057" s="232"/>
      <c r="AD1057" s="232" t="s">
        <v>225</v>
      </c>
      <c r="AE1057" s="232"/>
      <c r="AF1057" s="232" t="s">
        <v>225</v>
      </c>
      <c r="AG1057" s="232"/>
      <c r="AH1057" s="232"/>
      <c r="AI1057" s="232"/>
      <c r="AJ1057" s="232" t="s">
        <v>225</v>
      </c>
      <c r="AK1057" s="232"/>
      <c r="AL1057" s="232" t="s">
        <v>225</v>
      </c>
      <c r="AM1057" s="232"/>
      <c r="AN1057" s="232" t="s">
        <v>225</v>
      </c>
      <c r="AO1057" s="232"/>
      <c r="AP1057" s="232" t="s">
        <v>225</v>
      </c>
      <c r="AQ1057" s="232"/>
      <c r="AR1057" s="232" t="s">
        <v>225</v>
      </c>
      <c r="AS1057" s="232"/>
      <c r="AT1057" s="232"/>
      <c r="AU1057" s="232"/>
      <c r="AV1057" s="232"/>
      <c r="AW1057" s="248" t="s">
        <v>1036</v>
      </c>
    </row>
    <row r="1058" spans="1:49" s="9" customFormat="1" x14ac:dyDescent="0.25">
      <c r="A1058" s="233" t="s">
        <v>1431</v>
      </c>
      <c r="B1058" s="9">
        <v>10</v>
      </c>
      <c r="C1058" s="9">
        <v>23</v>
      </c>
      <c r="D1058" s="9">
        <v>18</v>
      </c>
      <c r="E1058" s="9">
        <f t="shared" si="105"/>
        <v>1</v>
      </c>
      <c r="F1058" s="9">
        <f t="shared" si="109"/>
        <v>12</v>
      </c>
      <c r="G1058" s="263"/>
      <c r="H1058" s="246"/>
      <c r="I1058" s="246"/>
      <c r="J1058" s="246"/>
      <c r="K1058" s="246"/>
      <c r="L1058" s="246"/>
      <c r="M1058" s="246"/>
      <c r="N1058" s="246"/>
      <c r="O1058" s="246"/>
      <c r="P1058" s="246"/>
      <c r="Q1058" s="246"/>
      <c r="R1058" s="246"/>
      <c r="S1058" s="246"/>
      <c r="T1058" s="232" t="s">
        <v>225</v>
      </c>
      <c r="U1058" s="232"/>
      <c r="V1058" s="232" t="s">
        <v>225</v>
      </c>
      <c r="W1058" s="232"/>
      <c r="X1058" s="232" t="s">
        <v>225</v>
      </c>
      <c r="Y1058" s="232"/>
      <c r="Z1058" s="232" t="s">
        <v>225</v>
      </c>
      <c r="AA1058" s="232"/>
      <c r="AB1058" s="232" t="s">
        <v>225</v>
      </c>
      <c r="AC1058" s="232"/>
      <c r="AD1058" s="232" t="s">
        <v>225</v>
      </c>
      <c r="AE1058" s="232"/>
      <c r="AF1058" s="232" t="s">
        <v>225</v>
      </c>
      <c r="AG1058" s="232"/>
      <c r="AH1058" s="232" t="s">
        <v>225</v>
      </c>
      <c r="AI1058" s="232"/>
      <c r="AJ1058" s="232"/>
      <c r="AK1058" s="232"/>
      <c r="AL1058" s="232" t="s">
        <v>225</v>
      </c>
      <c r="AM1058" s="232"/>
      <c r="AN1058" s="232" t="s">
        <v>225</v>
      </c>
      <c r="AO1058" s="232"/>
      <c r="AP1058" s="232" t="s">
        <v>225</v>
      </c>
      <c r="AQ1058" s="232"/>
      <c r="AR1058" s="232" t="s">
        <v>225</v>
      </c>
      <c r="AS1058" s="232"/>
      <c r="AT1058" s="232"/>
      <c r="AU1058" s="232"/>
      <c r="AV1058" s="232"/>
      <c r="AW1058" s="248" t="s">
        <v>1036</v>
      </c>
    </row>
    <row r="1059" spans="1:49" s="9" customFormat="1" x14ac:dyDescent="0.25">
      <c r="A1059" s="233" t="s">
        <v>1432</v>
      </c>
      <c r="B1059" s="9">
        <v>10</v>
      </c>
      <c r="C1059" s="9">
        <v>23</v>
      </c>
      <c r="D1059" s="9">
        <v>19</v>
      </c>
      <c r="E1059" s="9">
        <f t="shared" si="105"/>
        <v>1</v>
      </c>
      <c r="F1059" s="9">
        <f t="shared" si="109"/>
        <v>12</v>
      </c>
      <c r="G1059" s="263"/>
      <c r="H1059" s="246"/>
      <c r="I1059" s="246"/>
      <c r="J1059" s="246"/>
      <c r="K1059" s="246"/>
      <c r="L1059" s="246"/>
      <c r="M1059" s="246"/>
      <c r="N1059" s="246"/>
      <c r="O1059" s="246"/>
      <c r="P1059" s="246"/>
      <c r="Q1059" s="246"/>
      <c r="R1059" s="246"/>
      <c r="S1059" s="246"/>
      <c r="T1059" s="232" t="s">
        <v>225</v>
      </c>
      <c r="U1059" s="232"/>
      <c r="V1059" s="232" t="s">
        <v>225</v>
      </c>
      <c r="W1059" s="232"/>
      <c r="X1059" s="232" t="s">
        <v>225</v>
      </c>
      <c r="Y1059" s="232"/>
      <c r="Z1059" s="232" t="s">
        <v>225</v>
      </c>
      <c r="AA1059" s="232"/>
      <c r="AB1059" s="232" t="s">
        <v>225</v>
      </c>
      <c r="AC1059" s="232"/>
      <c r="AD1059" s="232" t="s">
        <v>225</v>
      </c>
      <c r="AE1059" s="232"/>
      <c r="AF1059" s="232" t="s">
        <v>225</v>
      </c>
      <c r="AG1059" s="232"/>
      <c r="AH1059" s="232" t="s">
        <v>225</v>
      </c>
      <c r="AI1059" s="232"/>
      <c r="AJ1059" s="232" t="s">
        <v>225</v>
      </c>
      <c r="AK1059" s="232"/>
      <c r="AL1059" s="232"/>
      <c r="AM1059" s="232"/>
      <c r="AN1059" s="232" t="s">
        <v>225</v>
      </c>
      <c r="AO1059" s="232"/>
      <c r="AP1059" s="232" t="s">
        <v>225</v>
      </c>
      <c r="AQ1059" s="232"/>
      <c r="AR1059" s="232" t="s">
        <v>225</v>
      </c>
      <c r="AS1059" s="232"/>
      <c r="AT1059" s="232"/>
      <c r="AU1059" s="232"/>
      <c r="AV1059" s="232"/>
      <c r="AW1059" s="248" t="s">
        <v>1036</v>
      </c>
    </row>
    <row r="1060" spans="1:49" s="9" customFormat="1" x14ac:dyDescent="0.25">
      <c r="A1060" s="233" t="s">
        <v>1433</v>
      </c>
      <c r="B1060" s="9">
        <v>10</v>
      </c>
      <c r="C1060" s="9">
        <v>23</v>
      </c>
      <c r="D1060" s="9">
        <v>20</v>
      </c>
      <c r="E1060" s="9">
        <f t="shared" si="105"/>
        <v>1</v>
      </c>
      <c r="F1060" s="9">
        <f t="shared" si="109"/>
        <v>12</v>
      </c>
      <c r="G1060" s="263"/>
      <c r="H1060" s="246"/>
      <c r="I1060" s="246"/>
      <c r="J1060" s="246"/>
      <c r="K1060" s="246"/>
      <c r="L1060" s="246"/>
      <c r="M1060" s="246"/>
      <c r="N1060" s="246"/>
      <c r="O1060" s="246"/>
      <c r="P1060" s="246"/>
      <c r="Q1060" s="246"/>
      <c r="R1060" s="246"/>
      <c r="S1060" s="246"/>
      <c r="T1060" s="232" t="s">
        <v>225</v>
      </c>
      <c r="U1060" s="232"/>
      <c r="V1060" s="232" t="s">
        <v>225</v>
      </c>
      <c r="W1060" s="232"/>
      <c r="X1060" s="232" t="s">
        <v>225</v>
      </c>
      <c r="Y1060" s="232"/>
      <c r="Z1060" s="232" t="s">
        <v>225</v>
      </c>
      <c r="AA1060" s="232"/>
      <c r="AB1060" s="232" t="s">
        <v>225</v>
      </c>
      <c r="AC1060" s="232"/>
      <c r="AD1060" s="232" t="s">
        <v>225</v>
      </c>
      <c r="AE1060" s="232"/>
      <c r="AF1060" s="232" t="s">
        <v>225</v>
      </c>
      <c r="AG1060" s="232"/>
      <c r="AH1060" s="232" t="s">
        <v>225</v>
      </c>
      <c r="AI1060" s="232"/>
      <c r="AJ1060" s="232" t="s">
        <v>225</v>
      </c>
      <c r="AK1060" s="232"/>
      <c r="AL1060" s="232" t="s">
        <v>225</v>
      </c>
      <c r="AM1060" s="232"/>
      <c r="AN1060" s="232"/>
      <c r="AO1060" s="232"/>
      <c r="AP1060" s="232" t="s">
        <v>225</v>
      </c>
      <c r="AQ1060" s="232"/>
      <c r="AR1060" s="232" t="s">
        <v>225</v>
      </c>
      <c r="AS1060" s="232"/>
      <c r="AT1060" s="232"/>
      <c r="AU1060" s="232"/>
      <c r="AV1060" s="232"/>
      <c r="AW1060" s="248" t="s">
        <v>1036</v>
      </c>
    </row>
    <row r="1061" spans="1:49" s="9" customFormat="1" x14ac:dyDescent="0.25">
      <c r="A1061" s="233" t="s">
        <v>1434</v>
      </c>
      <c r="B1061" s="9">
        <v>10</v>
      </c>
      <c r="C1061" s="9">
        <v>23</v>
      </c>
      <c r="D1061" s="9">
        <v>21</v>
      </c>
      <c r="E1061" s="9">
        <f t="shared" si="105"/>
        <v>1</v>
      </c>
      <c r="F1061" s="9">
        <f t="shared" si="109"/>
        <v>12</v>
      </c>
      <c r="G1061" s="263"/>
      <c r="H1061" s="246"/>
      <c r="I1061" s="246"/>
      <c r="J1061" s="246"/>
      <c r="K1061" s="246"/>
      <c r="L1061" s="246"/>
      <c r="M1061" s="246"/>
      <c r="N1061" s="246"/>
      <c r="O1061" s="246"/>
      <c r="P1061" s="246"/>
      <c r="Q1061" s="246"/>
      <c r="R1061" s="246"/>
      <c r="S1061" s="246"/>
      <c r="T1061" s="232" t="s">
        <v>225</v>
      </c>
      <c r="U1061" s="232"/>
      <c r="V1061" s="232" t="s">
        <v>225</v>
      </c>
      <c r="W1061" s="232"/>
      <c r="X1061" s="232" t="s">
        <v>225</v>
      </c>
      <c r="Y1061" s="232"/>
      <c r="Z1061" s="232" t="s">
        <v>225</v>
      </c>
      <c r="AA1061" s="232"/>
      <c r="AB1061" s="232" t="s">
        <v>225</v>
      </c>
      <c r="AC1061" s="232"/>
      <c r="AD1061" s="232" t="s">
        <v>225</v>
      </c>
      <c r="AE1061" s="232"/>
      <c r="AF1061" s="232" t="s">
        <v>225</v>
      </c>
      <c r="AG1061" s="232"/>
      <c r="AH1061" s="232" t="s">
        <v>225</v>
      </c>
      <c r="AI1061" s="232"/>
      <c r="AJ1061" s="232" t="s">
        <v>225</v>
      </c>
      <c r="AK1061" s="232"/>
      <c r="AL1061" s="232" t="s">
        <v>225</v>
      </c>
      <c r="AM1061" s="232"/>
      <c r="AN1061" s="232" t="s">
        <v>225</v>
      </c>
      <c r="AO1061" s="232"/>
      <c r="AP1061" s="232"/>
      <c r="AQ1061" s="232"/>
      <c r="AR1061" s="232" t="s">
        <v>225</v>
      </c>
      <c r="AS1061" s="232"/>
      <c r="AT1061" s="232"/>
      <c r="AU1061" s="232"/>
      <c r="AV1061" s="232"/>
      <c r="AW1061" s="248" t="s">
        <v>1036</v>
      </c>
    </row>
    <row r="1062" spans="1:49" s="9" customFormat="1" x14ac:dyDescent="0.25">
      <c r="A1062" s="233" t="s">
        <v>1435</v>
      </c>
      <c r="B1062" s="9">
        <v>10</v>
      </c>
      <c r="C1062" s="9">
        <v>23</v>
      </c>
      <c r="D1062" s="9">
        <v>22</v>
      </c>
      <c r="E1062" s="9">
        <f t="shared" si="105"/>
        <v>1</v>
      </c>
      <c r="F1062" s="9">
        <f t="shared" si="109"/>
        <v>12</v>
      </c>
      <c r="G1062" s="263"/>
      <c r="H1062" s="246"/>
      <c r="I1062" s="246"/>
      <c r="J1062" s="246"/>
      <c r="K1062" s="246"/>
      <c r="L1062" s="246"/>
      <c r="M1062" s="246"/>
      <c r="N1062" s="246"/>
      <c r="O1062" s="246"/>
      <c r="P1062" s="246"/>
      <c r="Q1062" s="246"/>
      <c r="R1062" s="246"/>
      <c r="S1062" s="246"/>
      <c r="T1062" s="232" t="s">
        <v>225</v>
      </c>
      <c r="U1062" s="232"/>
      <c r="V1062" s="232" t="s">
        <v>225</v>
      </c>
      <c r="W1062" s="232"/>
      <c r="X1062" s="232" t="s">
        <v>225</v>
      </c>
      <c r="Y1062" s="232"/>
      <c r="Z1062" s="232" t="s">
        <v>225</v>
      </c>
      <c r="AA1062" s="232"/>
      <c r="AB1062" s="232" t="s">
        <v>225</v>
      </c>
      <c r="AC1062" s="232"/>
      <c r="AD1062" s="232" t="s">
        <v>225</v>
      </c>
      <c r="AE1062" s="232"/>
      <c r="AF1062" s="232" t="s">
        <v>225</v>
      </c>
      <c r="AG1062" s="232"/>
      <c r="AH1062" s="232" t="s">
        <v>225</v>
      </c>
      <c r="AI1062" s="232"/>
      <c r="AJ1062" s="232" t="s">
        <v>225</v>
      </c>
      <c r="AK1062" s="232"/>
      <c r="AL1062" s="232" t="s">
        <v>225</v>
      </c>
      <c r="AM1062" s="232"/>
      <c r="AN1062" s="232" t="s">
        <v>225</v>
      </c>
      <c r="AO1062" s="232"/>
      <c r="AP1062" s="232" t="s">
        <v>225</v>
      </c>
      <c r="AQ1062" s="232"/>
      <c r="AR1062" s="232"/>
      <c r="AS1062" s="232"/>
      <c r="AT1062" s="232"/>
      <c r="AU1062" s="232"/>
      <c r="AV1062" s="232"/>
      <c r="AW1062" s="248" t="s">
        <v>1036</v>
      </c>
    </row>
    <row r="1063" spans="1:49" x14ac:dyDescent="0.25">
      <c r="A1063" s="233" t="s">
        <v>445</v>
      </c>
      <c r="B1063" s="9">
        <v>10</v>
      </c>
      <c r="C1063" s="9">
        <v>24</v>
      </c>
      <c r="E1063" s="9">
        <f t="shared" si="105"/>
        <v>1</v>
      </c>
      <c r="F1063" s="9">
        <f t="shared" si="75"/>
        <v>13</v>
      </c>
      <c r="H1063" s="246"/>
      <c r="I1063" s="246"/>
      <c r="J1063" s="246"/>
      <c r="K1063" s="246"/>
      <c r="L1063" s="246"/>
      <c r="M1063" s="246"/>
      <c r="N1063" s="246"/>
      <c r="O1063" s="246"/>
      <c r="P1063" s="246"/>
      <c r="Q1063" s="246"/>
      <c r="R1063" s="246"/>
      <c r="S1063" s="246"/>
      <c r="T1063" s="232" t="s">
        <v>225</v>
      </c>
      <c r="V1063" s="232" t="s">
        <v>225</v>
      </c>
      <c r="X1063" s="232" t="s">
        <v>225</v>
      </c>
      <c r="Z1063" s="232" t="s">
        <v>225</v>
      </c>
      <c r="AB1063" s="232" t="s">
        <v>225</v>
      </c>
      <c r="AD1063" s="232" t="s">
        <v>225</v>
      </c>
      <c r="AF1063" s="232" t="s">
        <v>225</v>
      </c>
      <c r="AH1063" s="232" t="s">
        <v>225</v>
      </c>
      <c r="AJ1063" s="232" t="s">
        <v>225</v>
      </c>
      <c r="AL1063" s="232" t="s">
        <v>225</v>
      </c>
      <c r="AN1063" s="232" t="s">
        <v>225</v>
      </c>
      <c r="AP1063" s="232" t="s">
        <v>225</v>
      </c>
      <c r="AR1063" s="232" t="s">
        <v>225</v>
      </c>
      <c r="AT1063" s="232" t="s">
        <v>225</v>
      </c>
      <c r="AW1063" s="248" t="s">
        <v>1036</v>
      </c>
    </row>
    <row r="1064" spans="1:49" s="9" customFormat="1" x14ac:dyDescent="0.25">
      <c r="A1064" s="233" t="s">
        <v>1436</v>
      </c>
      <c r="B1064" s="9">
        <v>10</v>
      </c>
      <c r="C1064" s="9">
        <v>24</v>
      </c>
      <c r="D1064" s="9">
        <v>11</v>
      </c>
      <c r="E1064" s="9">
        <f t="shared" si="105"/>
        <v>1</v>
      </c>
      <c r="F1064" s="9">
        <f t="shared" si="75"/>
        <v>13</v>
      </c>
      <c r="G1064" s="263"/>
      <c r="H1064" s="246"/>
      <c r="I1064" s="246"/>
      <c r="J1064" s="246"/>
      <c r="K1064" s="246"/>
      <c r="L1064" s="246"/>
      <c r="M1064" s="246"/>
      <c r="N1064" s="246"/>
      <c r="O1064" s="246"/>
      <c r="P1064" s="246"/>
      <c r="Q1064" s="246"/>
      <c r="R1064" s="246"/>
      <c r="S1064" s="246"/>
      <c r="T1064" s="232" t="s">
        <v>225</v>
      </c>
      <c r="U1064" s="232"/>
      <c r="V1064" s="232"/>
      <c r="W1064" s="232"/>
      <c r="X1064" s="232" t="s">
        <v>225</v>
      </c>
      <c r="Y1064" s="232"/>
      <c r="Z1064" s="232" t="s">
        <v>225</v>
      </c>
      <c r="AA1064" s="232"/>
      <c r="AB1064" s="232" t="s">
        <v>225</v>
      </c>
      <c r="AC1064" s="232"/>
      <c r="AD1064" s="232" t="s">
        <v>225</v>
      </c>
      <c r="AE1064" s="232"/>
      <c r="AF1064" s="232" t="s">
        <v>225</v>
      </c>
      <c r="AG1064" s="232"/>
      <c r="AH1064" s="232" t="s">
        <v>225</v>
      </c>
      <c r="AI1064" s="232"/>
      <c r="AJ1064" s="232" t="s">
        <v>225</v>
      </c>
      <c r="AK1064" s="232"/>
      <c r="AL1064" s="232" t="s">
        <v>225</v>
      </c>
      <c r="AM1064" s="232"/>
      <c r="AN1064" s="232" t="s">
        <v>225</v>
      </c>
      <c r="AO1064" s="232"/>
      <c r="AP1064" s="232" t="s">
        <v>225</v>
      </c>
      <c r="AQ1064" s="232"/>
      <c r="AR1064" s="232" t="s">
        <v>225</v>
      </c>
      <c r="AS1064" s="232"/>
      <c r="AT1064" s="232" t="s">
        <v>225</v>
      </c>
      <c r="AU1064" s="232"/>
      <c r="AV1064" s="232"/>
      <c r="AW1064" s="248" t="s">
        <v>1036</v>
      </c>
    </row>
    <row r="1065" spans="1:49" s="9" customFormat="1" x14ac:dyDescent="0.25">
      <c r="A1065" s="233" t="s">
        <v>1437</v>
      </c>
      <c r="B1065" s="9">
        <v>10</v>
      </c>
      <c r="C1065" s="9">
        <v>24</v>
      </c>
      <c r="D1065" s="9">
        <v>12</v>
      </c>
      <c r="E1065" s="9">
        <f t="shared" si="105"/>
        <v>1</v>
      </c>
      <c r="F1065" s="9">
        <f t="shared" si="75"/>
        <v>13</v>
      </c>
      <c r="G1065" s="263"/>
      <c r="H1065" s="246"/>
      <c r="I1065" s="246"/>
      <c r="J1065" s="246"/>
      <c r="K1065" s="246"/>
      <c r="L1065" s="246"/>
      <c r="M1065" s="246"/>
      <c r="N1065" s="246"/>
      <c r="O1065" s="246"/>
      <c r="P1065" s="246"/>
      <c r="Q1065" s="246"/>
      <c r="R1065" s="246"/>
      <c r="S1065" s="246"/>
      <c r="T1065" s="232" t="s">
        <v>225</v>
      </c>
      <c r="U1065" s="232"/>
      <c r="V1065" s="232" t="s">
        <v>225</v>
      </c>
      <c r="W1065" s="232"/>
      <c r="X1065" s="232"/>
      <c r="Y1065" s="232"/>
      <c r="Z1065" s="232" t="s">
        <v>225</v>
      </c>
      <c r="AA1065" s="232"/>
      <c r="AB1065" s="232" t="s">
        <v>225</v>
      </c>
      <c r="AC1065" s="232"/>
      <c r="AD1065" s="232" t="s">
        <v>225</v>
      </c>
      <c r="AE1065" s="232"/>
      <c r="AF1065" s="232" t="s">
        <v>225</v>
      </c>
      <c r="AG1065" s="232"/>
      <c r="AH1065" s="232" t="s">
        <v>225</v>
      </c>
      <c r="AI1065" s="232"/>
      <c r="AJ1065" s="232" t="s">
        <v>225</v>
      </c>
      <c r="AK1065" s="232"/>
      <c r="AL1065" s="232" t="s">
        <v>225</v>
      </c>
      <c r="AM1065" s="232"/>
      <c r="AN1065" s="232" t="s">
        <v>225</v>
      </c>
      <c r="AO1065" s="232"/>
      <c r="AP1065" s="232" t="s">
        <v>225</v>
      </c>
      <c r="AQ1065" s="232"/>
      <c r="AR1065" s="232" t="s">
        <v>225</v>
      </c>
      <c r="AS1065" s="232"/>
      <c r="AT1065" s="232" t="s">
        <v>225</v>
      </c>
      <c r="AU1065" s="232"/>
      <c r="AV1065" s="232"/>
      <c r="AW1065" s="248" t="s">
        <v>1036</v>
      </c>
    </row>
    <row r="1066" spans="1:49" s="9" customFormat="1" x14ac:dyDescent="0.25">
      <c r="A1066" s="233" t="s">
        <v>1438</v>
      </c>
      <c r="B1066" s="9">
        <v>10</v>
      </c>
      <c r="C1066" s="9">
        <v>24</v>
      </c>
      <c r="D1066" s="9">
        <v>13</v>
      </c>
      <c r="E1066" s="9">
        <f t="shared" si="105"/>
        <v>1</v>
      </c>
      <c r="F1066" s="9">
        <f t="shared" ref="F1066:F1076" si="110">C1066-B1066-E1066</f>
        <v>13</v>
      </c>
      <c r="G1066" s="263"/>
      <c r="H1066" s="246"/>
      <c r="I1066" s="246"/>
      <c r="J1066" s="246"/>
      <c r="K1066" s="246"/>
      <c r="L1066" s="246"/>
      <c r="M1066" s="246"/>
      <c r="N1066" s="246"/>
      <c r="O1066" s="246"/>
      <c r="P1066" s="246"/>
      <c r="Q1066" s="246"/>
      <c r="R1066" s="246"/>
      <c r="S1066" s="246"/>
      <c r="T1066" s="232" t="s">
        <v>225</v>
      </c>
      <c r="U1066" s="232"/>
      <c r="V1066" s="232" t="s">
        <v>225</v>
      </c>
      <c r="W1066" s="232"/>
      <c r="X1066" s="232" t="s">
        <v>225</v>
      </c>
      <c r="Y1066" s="232"/>
      <c r="Z1066" s="232"/>
      <c r="AA1066" s="232"/>
      <c r="AB1066" s="232" t="s">
        <v>225</v>
      </c>
      <c r="AC1066" s="232"/>
      <c r="AD1066" s="232" t="s">
        <v>225</v>
      </c>
      <c r="AE1066" s="232"/>
      <c r="AF1066" s="232" t="s">
        <v>225</v>
      </c>
      <c r="AG1066" s="232"/>
      <c r="AH1066" s="232" t="s">
        <v>225</v>
      </c>
      <c r="AI1066" s="232"/>
      <c r="AJ1066" s="232" t="s">
        <v>225</v>
      </c>
      <c r="AK1066" s="232"/>
      <c r="AL1066" s="232" t="s">
        <v>225</v>
      </c>
      <c r="AM1066" s="232"/>
      <c r="AN1066" s="232" t="s">
        <v>225</v>
      </c>
      <c r="AO1066" s="232"/>
      <c r="AP1066" s="232" t="s">
        <v>225</v>
      </c>
      <c r="AQ1066" s="232"/>
      <c r="AR1066" s="232" t="s">
        <v>225</v>
      </c>
      <c r="AS1066" s="232"/>
      <c r="AT1066" s="232" t="s">
        <v>225</v>
      </c>
      <c r="AU1066" s="232"/>
      <c r="AV1066" s="232"/>
      <c r="AW1066" s="248" t="s">
        <v>1036</v>
      </c>
    </row>
    <row r="1067" spans="1:49" s="9" customFormat="1" x14ac:dyDescent="0.25">
      <c r="A1067" s="233" t="s">
        <v>1439</v>
      </c>
      <c r="B1067" s="9">
        <v>10</v>
      </c>
      <c r="C1067" s="9">
        <v>24</v>
      </c>
      <c r="D1067" s="9">
        <v>14</v>
      </c>
      <c r="E1067" s="9">
        <f t="shared" si="105"/>
        <v>1</v>
      </c>
      <c r="F1067" s="9">
        <f t="shared" si="110"/>
        <v>13</v>
      </c>
      <c r="G1067" s="263"/>
      <c r="H1067" s="246"/>
      <c r="I1067" s="246"/>
      <c r="J1067" s="246"/>
      <c r="K1067" s="246"/>
      <c r="L1067" s="246"/>
      <c r="M1067" s="246"/>
      <c r="N1067" s="246"/>
      <c r="O1067" s="246"/>
      <c r="P1067" s="246"/>
      <c r="Q1067" s="246"/>
      <c r="R1067" s="246"/>
      <c r="S1067" s="246"/>
      <c r="T1067" s="232" t="s">
        <v>225</v>
      </c>
      <c r="U1067" s="232"/>
      <c r="V1067" s="232" t="s">
        <v>225</v>
      </c>
      <c r="W1067" s="232"/>
      <c r="X1067" s="232" t="s">
        <v>225</v>
      </c>
      <c r="Y1067" s="232"/>
      <c r="Z1067" s="232" t="s">
        <v>225</v>
      </c>
      <c r="AA1067" s="232"/>
      <c r="AB1067" s="232"/>
      <c r="AC1067" s="232"/>
      <c r="AD1067" s="232" t="s">
        <v>225</v>
      </c>
      <c r="AE1067" s="232"/>
      <c r="AF1067" s="232" t="s">
        <v>225</v>
      </c>
      <c r="AG1067" s="232"/>
      <c r="AH1067" s="232" t="s">
        <v>225</v>
      </c>
      <c r="AI1067" s="232"/>
      <c r="AJ1067" s="232" t="s">
        <v>225</v>
      </c>
      <c r="AK1067" s="232"/>
      <c r="AL1067" s="232" t="s">
        <v>225</v>
      </c>
      <c r="AM1067" s="232"/>
      <c r="AN1067" s="232" t="s">
        <v>225</v>
      </c>
      <c r="AO1067" s="232"/>
      <c r="AP1067" s="232" t="s">
        <v>225</v>
      </c>
      <c r="AQ1067" s="232"/>
      <c r="AR1067" s="232" t="s">
        <v>225</v>
      </c>
      <c r="AS1067" s="232"/>
      <c r="AT1067" s="232" t="s">
        <v>225</v>
      </c>
      <c r="AU1067" s="232"/>
      <c r="AV1067" s="232"/>
      <c r="AW1067" s="248" t="s">
        <v>1036</v>
      </c>
    </row>
    <row r="1068" spans="1:49" s="9" customFormat="1" x14ac:dyDescent="0.25">
      <c r="A1068" s="233" t="s">
        <v>1440</v>
      </c>
      <c r="B1068" s="9">
        <v>10</v>
      </c>
      <c r="C1068" s="9">
        <v>24</v>
      </c>
      <c r="D1068" s="9">
        <v>15</v>
      </c>
      <c r="E1068" s="9">
        <f t="shared" si="105"/>
        <v>1</v>
      </c>
      <c r="F1068" s="9">
        <f t="shared" si="110"/>
        <v>13</v>
      </c>
      <c r="G1068" s="263"/>
      <c r="H1068" s="246"/>
      <c r="I1068" s="246"/>
      <c r="J1068" s="246"/>
      <c r="K1068" s="246"/>
      <c r="L1068" s="246"/>
      <c r="M1068" s="246"/>
      <c r="N1068" s="246"/>
      <c r="O1068" s="246"/>
      <c r="P1068" s="246"/>
      <c r="Q1068" s="246"/>
      <c r="R1068" s="246"/>
      <c r="S1068" s="246"/>
      <c r="T1068" s="232" t="s">
        <v>225</v>
      </c>
      <c r="U1068" s="232"/>
      <c r="V1068" s="232" t="s">
        <v>225</v>
      </c>
      <c r="W1068" s="232"/>
      <c r="X1068" s="232" t="s">
        <v>225</v>
      </c>
      <c r="Y1068" s="232"/>
      <c r="Z1068" s="232" t="s">
        <v>225</v>
      </c>
      <c r="AA1068" s="232"/>
      <c r="AB1068" s="232" t="s">
        <v>225</v>
      </c>
      <c r="AC1068" s="232"/>
      <c r="AD1068" s="232"/>
      <c r="AE1068" s="232"/>
      <c r="AF1068" s="232" t="s">
        <v>225</v>
      </c>
      <c r="AG1068" s="232"/>
      <c r="AH1068" s="232" t="s">
        <v>225</v>
      </c>
      <c r="AI1068" s="232"/>
      <c r="AJ1068" s="232" t="s">
        <v>225</v>
      </c>
      <c r="AK1068" s="232"/>
      <c r="AL1068" s="232" t="s">
        <v>225</v>
      </c>
      <c r="AM1068" s="232"/>
      <c r="AN1068" s="232" t="s">
        <v>225</v>
      </c>
      <c r="AO1068" s="232"/>
      <c r="AP1068" s="232" t="s">
        <v>225</v>
      </c>
      <c r="AQ1068" s="232"/>
      <c r="AR1068" s="232" t="s">
        <v>225</v>
      </c>
      <c r="AS1068" s="232"/>
      <c r="AT1068" s="232" t="s">
        <v>225</v>
      </c>
      <c r="AU1068" s="232"/>
      <c r="AV1068" s="232"/>
      <c r="AW1068" s="248" t="s">
        <v>1036</v>
      </c>
    </row>
    <row r="1069" spans="1:49" s="9" customFormat="1" x14ac:dyDescent="0.25">
      <c r="A1069" s="233" t="s">
        <v>1441</v>
      </c>
      <c r="B1069" s="9">
        <v>10</v>
      </c>
      <c r="C1069" s="9">
        <v>24</v>
      </c>
      <c r="D1069" s="9">
        <v>16</v>
      </c>
      <c r="E1069" s="9">
        <f t="shared" si="105"/>
        <v>1</v>
      </c>
      <c r="F1069" s="9">
        <f t="shared" si="110"/>
        <v>13</v>
      </c>
      <c r="G1069" s="263"/>
      <c r="H1069" s="246"/>
      <c r="I1069" s="246"/>
      <c r="J1069" s="246"/>
      <c r="K1069" s="246"/>
      <c r="L1069" s="246"/>
      <c r="M1069" s="246"/>
      <c r="N1069" s="246"/>
      <c r="O1069" s="246"/>
      <c r="P1069" s="246"/>
      <c r="Q1069" s="246"/>
      <c r="R1069" s="246"/>
      <c r="S1069" s="246"/>
      <c r="T1069" s="232" t="s">
        <v>225</v>
      </c>
      <c r="U1069" s="232"/>
      <c r="V1069" s="232" t="s">
        <v>225</v>
      </c>
      <c r="W1069" s="232"/>
      <c r="X1069" s="232" t="s">
        <v>225</v>
      </c>
      <c r="Y1069" s="232"/>
      <c r="Z1069" s="232" t="s">
        <v>225</v>
      </c>
      <c r="AA1069" s="232"/>
      <c r="AB1069" s="232" t="s">
        <v>225</v>
      </c>
      <c r="AC1069" s="232"/>
      <c r="AD1069" s="232" t="s">
        <v>225</v>
      </c>
      <c r="AE1069" s="232"/>
      <c r="AF1069" s="232"/>
      <c r="AG1069" s="232"/>
      <c r="AH1069" s="232" t="s">
        <v>225</v>
      </c>
      <c r="AI1069" s="232"/>
      <c r="AJ1069" s="232" t="s">
        <v>225</v>
      </c>
      <c r="AK1069" s="232"/>
      <c r="AL1069" s="232" t="s">
        <v>225</v>
      </c>
      <c r="AM1069" s="232"/>
      <c r="AN1069" s="232" t="s">
        <v>225</v>
      </c>
      <c r="AO1069" s="232"/>
      <c r="AP1069" s="232" t="s">
        <v>225</v>
      </c>
      <c r="AQ1069" s="232"/>
      <c r="AR1069" s="232" t="s">
        <v>225</v>
      </c>
      <c r="AS1069" s="232"/>
      <c r="AT1069" s="232" t="s">
        <v>225</v>
      </c>
      <c r="AU1069" s="232"/>
      <c r="AV1069" s="232"/>
      <c r="AW1069" s="248" t="s">
        <v>1036</v>
      </c>
    </row>
    <row r="1070" spans="1:49" s="9" customFormat="1" x14ac:dyDescent="0.25">
      <c r="A1070" s="233" t="s">
        <v>1442</v>
      </c>
      <c r="B1070" s="9">
        <v>10</v>
      </c>
      <c r="C1070" s="9">
        <v>24</v>
      </c>
      <c r="D1070" s="9">
        <v>17</v>
      </c>
      <c r="E1070" s="9">
        <f t="shared" si="105"/>
        <v>1</v>
      </c>
      <c r="F1070" s="9">
        <f t="shared" si="110"/>
        <v>13</v>
      </c>
      <c r="G1070" s="263"/>
      <c r="H1070" s="246"/>
      <c r="I1070" s="246"/>
      <c r="J1070" s="246"/>
      <c r="K1070" s="246"/>
      <c r="L1070" s="246"/>
      <c r="M1070" s="246"/>
      <c r="N1070" s="246"/>
      <c r="O1070" s="246"/>
      <c r="P1070" s="246"/>
      <c r="Q1070" s="246"/>
      <c r="R1070" s="246"/>
      <c r="S1070" s="246"/>
      <c r="T1070" s="232" t="s">
        <v>225</v>
      </c>
      <c r="U1070" s="232"/>
      <c r="V1070" s="232" t="s">
        <v>225</v>
      </c>
      <c r="W1070" s="232"/>
      <c r="X1070" s="232" t="s">
        <v>225</v>
      </c>
      <c r="Y1070" s="232"/>
      <c r="Z1070" s="232" t="s">
        <v>225</v>
      </c>
      <c r="AA1070" s="232"/>
      <c r="AB1070" s="232" t="s">
        <v>225</v>
      </c>
      <c r="AC1070" s="232"/>
      <c r="AD1070" s="232" t="s">
        <v>225</v>
      </c>
      <c r="AE1070" s="232"/>
      <c r="AF1070" s="232" t="s">
        <v>225</v>
      </c>
      <c r="AG1070" s="232"/>
      <c r="AH1070" s="232"/>
      <c r="AI1070" s="232"/>
      <c r="AJ1070" s="232" t="s">
        <v>225</v>
      </c>
      <c r="AK1070" s="232"/>
      <c r="AL1070" s="232" t="s">
        <v>225</v>
      </c>
      <c r="AM1070" s="232"/>
      <c r="AN1070" s="232" t="s">
        <v>225</v>
      </c>
      <c r="AO1070" s="232"/>
      <c r="AP1070" s="232" t="s">
        <v>225</v>
      </c>
      <c r="AQ1070" s="232"/>
      <c r="AR1070" s="232" t="s">
        <v>225</v>
      </c>
      <c r="AS1070" s="232"/>
      <c r="AT1070" s="232" t="s">
        <v>225</v>
      </c>
      <c r="AU1070" s="232"/>
      <c r="AV1070" s="232"/>
      <c r="AW1070" s="248" t="s">
        <v>1036</v>
      </c>
    </row>
    <row r="1071" spans="1:49" s="9" customFormat="1" x14ac:dyDescent="0.25">
      <c r="A1071" s="233" t="s">
        <v>1443</v>
      </c>
      <c r="B1071" s="9">
        <v>10</v>
      </c>
      <c r="C1071" s="9">
        <v>24</v>
      </c>
      <c r="D1071" s="9">
        <v>18</v>
      </c>
      <c r="E1071" s="9">
        <f t="shared" si="105"/>
        <v>1</v>
      </c>
      <c r="F1071" s="9">
        <f t="shared" si="110"/>
        <v>13</v>
      </c>
      <c r="G1071" s="263"/>
      <c r="H1071" s="246"/>
      <c r="I1071" s="246"/>
      <c r="J1071" s="246"/>
      <c r="K1071" s="246"/>
      <c r="L1071" s="246"/>
      <c r="M1071" s="246"/>
      <c r="N1071" s="246"/>
      <c r="O1071" s="246"/>
      <c r="P1071" s="246"/>
      <c r="Q1071" s="246"/>
      <c r="R1071" s="246"/>
      <c r="S1071" s="246"/>
      <c r="T1071" s="232" t="s">
        <v>225</v>
      </c>
      <c r="U1071" s="232"/>
      <c r="V1071" s="232" t="s">
        <v>225</v>
      </c>
      <c r="W1071" s="232"/>
      <c r="X1071" s="232" t="s">
        <v>225</v>
      </c>
      <c r="Y1071" s="232"/>
      <c r="Z1071" s="232" t="s">
        <v>225</v>
      </c>
      <c r="AA1071" s="232"/>
      <c r="AB1071" s="232" t="s">
        <v>225</v>
      </c>
      <c r="AC1071" s="232"/>
      <c r="AD1071" s="232" t="s">
        <v>225</v>
      </c>
      <c r="AE1071" s="232"/>
      <c r="AF1071" s="232" t="s">
        <v>225</v>
      </c>
      <c r="AG1071" s="232"/>
      <c r="AH1071" s="232" t="s">
        <v>225</v>
      </c>
      <c r="AI1071" s="232"/>
      <c r="AJ1071" s="232"/>
      <c r="AK1071" s="232"/>
      <c r="AL1071" s="232" t="s">
        <v>225</v>
      </c>
      <c r="AM1071" s="232"/>
      <c r="AN1071" s="232" t="s">
        <v>225</v>
      </c>
      <c r="AO1071" s="232"/>
      <c r="AP1071" s="232" t="s">
        <v>225</v>
      </c>
      <c r="AQ1071" s="232"/>
      <c r="AR1071" s="232" t="s">
        <v>225</v>
      </c>
      <c r="AS1071" s="232"/>
      <c r="AT1071" s="232" t="s">
        <v>225</v>
      </c>
      <c r="AU1071" s="232"/>
      <c r="AV1071" s="232"/>
      <c r="AW1071" s="248" t="s">
        <v>1036</v>
      </c>
    </row>
    <row r="1072" spans="1:49" s="9" customFormat="1" x14ac:dyDescent="0.25">
      <c r="A1072" s="233" t="s">
        <v>1444</v>
      </c>
      <c r="B1072" s="9">
        <v>10</v>
      </c>
      <c r="C1072" s="9">
        <v>24</v>
      </c>
      <c r="D1072" s="9">
        <v>19</v>
      </c>
      <c r="E1072" s="9">
        <f t="shared" si="105"/>
        <v>1</v>
      </c>
      <c r="F1072" s="9">
        <f t="shared" si="110"/>
        <v>13</v>
      </c>
      <c r="G1072" s="263"/>
      <c r="H1072" s="246"/>
      <c r="I1072" s="246"/>
      <c r="J1072" s="246"/>
      <c r="K1072" s="246"/>
      <c r="L1072" s="246"/>
      <c r="M1072" s="246"/>
      <c r="N1072" s="246"/>
      <c r="O1072" s="246"/>
      <c r="P1072" s="246"/>
      <c r="Q1072" s="246"/>
      <c r="R1072" s="246"/>
      <c r="S1072" s="246"/>
      <c r="T1072" s="232" t="s">
        <v>225</v>
      </c>
      <c r="U1072" s="232"/>
      <c r="V1072" s="232" t="s">
        <v>225</v>
      </c>
      <c r="W1072" s="232"/>
      <c r="X1072" s="232" t="s">
        <v>225</v>
      </c>
      <c r="Y1072" s="232"/>
      <c r="Z1072" s="232" t="s">
        <v>225</v>
      </c>
      <c r="AA1072" s="232"/>
      <c r="AB1072" s="232" t="s">
        <v>225</v>
      </c>
      <c r="AC1072" s="232"/>
      <c r="AD1072" s="232" t="s">
        <v>225</v>
      </c>
      <c r="AE1072" s="232"/>
      <c r="AF1072" s="232" t="s">
        <v>225</v>
      </c>
      <c r="AG1072" s="232"/>
      <c r="AH1072" s="232" t="s">
        <v>225</v>
      </c>
      <c r="AI1072" s="232"/>
      <c r="AJ1072" s="232" t="s">
        <v>225</v>
      </c>
      <c r="AK1072" s="232"/>
      <c r="AL1072" s="232"/>
      <c r="AM1072" s="232"/>
      <c r="AN1072" s="232" t="s">
        <v>225</v>
      </c>
      <c r="AO1072" s="232"/>
      <c r="AP1072" s="232" t="s">
        <v>225</v>
      </c>
      <c r="AQ1072" s="232"/>
      <c r="AR1072" s="232" t="s">
        <v>225</v>
      </c>
      <c r="AS1072" s="232"/>
      <c r="AT1072" s="232" t="s">
        <v>225</v>
      </c>
      <c r="AU1072" s="232"/>
      <c r="AV1072" s="232"/>
      <c r="AW1072" s="248" t="s">
        <v>1036</v>
      </c>
    </row>
    <row r="1073" spans="1:49" s="9" customFormat="1" x14ac:dyDescent="0.25">
      <c r="A1073" s="233" t="s">
        <v>1445</v>
      </c>
      <c r="B1073" s="9">
        <v>10</v>
      </c>
      <c r="C1073" s="9">
        <v>24</v>
      </c>
      <c r="D1073" s="9">
        <v>20</v>
      </c>
      <c r="E1073" s="9">
        <f t="shared" si="105"/>
        <v>1</v>
      </c>
      <c r="F1073" s="9">
        <f t="shared" si="110"/>
        <v>13</v>
      </c>
      <c r="G1073" s="263"/>
      <c r="H1073" s="246"/>
      <c r="I1073" s="246"/>
      <c r="J1073" s="246"/>
      <c r="K1073" s="246"/>
      <c r="L1073" s="246"/>
      <c r="M1073" s="246"/>
      <c r="N1073" s="246"/>
      <c r="O1073" s="246"/>
      <c r="P1073" s="246"/>
      <c r="Q1073" s="246"/>
      <c r="R1073" s="246"/>
      <c r="S1073" s="246"/>
      <c r="T1073" s="232" t="s">
        <v>225</v>
      </c>
      <c r="U1073" s="232"/>
      <c r="V1073" s="232" t="s">
        <v>225</v>
      </c>
      <c r="W1073" s="232"/>
      <c r="X1073" s="232" t="s">
        <v>225</v>
      </c>
      <c r="Y1073" s="232"/>
      <c r="Z1073" s="232" t="s">
        <v>225</v>
      </c>
      <c r="AA1073" s="232"/>
      <c r="AB1073" s="232" t="s">
        <v>225</v>
      </c>
      <c r="AC1073" s="232"/>
      <c r="AD1073" s="232" t="s">
        <v>225</v>
      </c>
      <c r="AE1073" s="232"/>
      <c r="AF1073" s="232" t="s">
        <v>225</v>
      </c>
      <c r="AG1073" s="232"/>
      <c r="AH1073" s="232" t="s">
        <v>225</v>
      </c>
      <c r="AI1073" s="232"/>
      <c r="AJ1073" s="232" t="s">
        <v>225</v>
      </c>
      <c r="AK1073" s="232"/>
      <c r="AL1073" s="232" t="s">
        <v>225</v>
      </c>
      <c r="AM1073" s="232"/>
      <c r="AN1073" s="232"/>
      <c r="AO1073" s="232"/>
      <c r="AP1073" s="232" t="s">
        <v>225</v>
      </c>
      <c r="AQ1073" s="232"/>
      <c r="AR1073" s="232" t="s">
        <v>225</v>
      </c>
      <c r="AS1073" s="232"/>
      <c r="AT1073" s="232" t="s">
        <v>225</v>
      </c>
      <c r="AU1073" s="232"/>
      <c r="AV1073" s="232"/>
      <c r="AW1073" s="248" t="s">
        <v>1036</v>
      </c>
    </row>
    <row r="1074" spans="1:49" s="9" customFormat="1" x14ac:dyDescent="0.25">
      <c r="A1074" s="233" t="s">
        <v>1446</v>
      </c>
      <c r="B1074" s="9">
        <v>10</v>
      </c>
      <c r="C1074" s="9">
        <v>24</v>
      </c>
      <c r="D1074" s="9">
        <v>21</v>
      </c>
      <c r="E1074" s="9">
        <f t="shared" si="105"/>
        <v>1</v>
      </c>
      <c r="F1074" s="9">
        <f t="shared" si="110"/>
        <v>13</v>
      </c>
      <c r="G1074" s="263"/>
      <c r="H1074" s="246"/>
      <c r="I1074" s="246"/>
      <c r="J1074" s="246"/>
      <c r="K1074" s="246"/>
      <c r="L1074" s="246"/>
      <c r="M1074" s="246"/>
      <c r="N1074" s="246"/>
      <c r="O1074" s="246"/>
      <c r="P1074" s="246"/>
      <c r="Q1074" s="246"/>
      <c r="R1074" s="246"/>
      <c r="S1074" s="246"/>
      <c r="T1074" s="232" t="s">
        <v>225</v>
      </c>
      <c r="U1074" s="232"/>
      <c r="V1074" s="232" t="s">
        <v>225</v>
      </c>
      <c r="W1074" s="232"/>
      <c r="X1074" s="232" t="s">
        <v>225</v>
      </c>
      <c r="Y1074" s="232"/>
      <c r="Z1074" s="232" t="s">
        <v>225</v>
      </c>
      <c r="AA1074" s="232"/>
      <c r="AB1074" s="232" t="s">
        <v>225</v>
      </c>
      <c r="AC1074" s="232"/>
      <c r="AD1074" s="232" t="s">
        <v>225</v>
      </c>
      <c r="AE1074" s="232"/>
      <c r="AF1074" s="232" t="s">
        <v>225</v>
      </c>
      <c r="AG1074" s="232"/>
      <c r="AH1074" s="232" t="s">
        <v>225</v>
      </c>
      <c r="AI1074" s="232"/>
      <c r="AJ1074" s="232" t="s">
        <v>225</v>
      </c>
      <c r="AK1074" s="232"/>
      <c r="AL1074" s="232" t="s">
        <v>225</v>
      </c>
      <c r="AM1074" s="232"/>
      <c r="AN1074" s="232" t="s">
        <v>225</v>
      </c>
      <c r="AO1074" s="232"/>
      <c r="AP1074" s="232"/>
      <c r="AQ1074" s="232"/>
      <c r="AR1074" s="232" t="s">
        <v>225</v>
      </c>
      <c r="AS1074" s="232"/>
      <c r="AT1074" s="232" t="s">
        <v>225</v>
      </c>
      <c r="AU1074" s="232"/>
      <c r="AV1074" s="232"/>
      <c r="AW1074" s="248" t="s">
        <v>1036</v>
      </c>
    </row>
    <row r="1075" spans="1:49" s="9" customFormat="1" x14ac:dyDescent="0.25">
      <c r="A1075" s="233" t="s">
        <v>1447</v>
      </c>
      <c r="B1075" s="9">
        <v>10</v>
      </c>
      <c r="C1075" s="9">
        <v>24</v>
      </c>
      <c r="D1075" s="9">
        <v>22</v>
      </c>
      <c r="E1075" s="9">
        <f t="shared" si="105"/>
        <v>1</v>
      </c>
      <c r="F1075" s="9">
        <f t="shared" si="110"/>
        <v>13</v>
      </c>
      <c r="G1075" s="263"/>
      <c r="H1075" s="246"/>
      <c r="I1075" s="246"/>
      <c r="J1075" s="246"/>
      <c r="K1075" s="246"/>
      <c r="L1075" s="246"/>
      <c r="M1075" s="246"/>
      <c r="N1075" s="246"/>
      <c r="O1075" s="246"/>
      <c r="P1075" s="246"/>
      <c r="Q1075" s="246"/>
      <c r="R1075" s="246"/>
      <c r="S1075" s="246"/>
      <c r="T1075" s="232" t="s">
        <v>225</v>
      </c>
      <c r="U1075" s="232"/>
      <c r="V1075" s="232" t="s">
        <v>225</v>
      </c>
      <c r="W1075" s="232"/>
      <c r="X1075" s="232" t="s">
        <v>225</v>
      </c>
      <c r="Y1075" s="232"/>
      <c r="Z1075" s="232" t="s">
        <v>225</v>
      </c>
      <c r="AA1075" s="232"/>
      <c r="AB1075" s="232" t="s">
        <v>225</v>
      </c>
      <c r="AC1075" s="232"/>
      <c r="AD1075" s="232" t="s">
        <v>225</v>
      </c>
      <c r="AE1075" s="232"/>
      <c r="AF1075" s="232" t="s">
        <v>225</v>
      </c>
      <c r="AG1075" s="232"/>
      <c r="AH1075" s="232" t="s">
        <v>225</v>
      </c>
      <c r="AI1075" s="232"/>
      <c r="AJ1075" s="232" t="s">
        <v>225</v>
      </c>
      <c r="AK1075" s="232"/>
      <c r="AL1075" s="232" t="s">
        <v>225</v>
      </c>
      <c r="AM1075" s="232"/>
      <c r="AN1075" s="232" t="s">
        <v>225</v>
      </c>
      <c r="AO1075" s="232"/>
      <c r="AP1075" s="232" t="s">
        <v>225</v>
      </c>
      <c r="AQ1075" s="232"/>
      <c r="AR1075" s="232"/>
      <c r="AS1075" s="232"/>
      <c r="AT1075" s="232" t="s">
        <v>225</v>
      </c>
      <c r="AU1075" s="232"/>
      <c r="AV1075" s="232"/>
      <c r="AW1075" s="248" t="s">
        <v>1036</v>
      </c>
    </row>
    <row r="1076" spans="1:49" s="9" customFormat="1" x14ac:dyDescent="0.25">
      <c r="A1076" s="233" t="s">
        <v>1448</v>
      </c>
      <c r="B1076" s="9">
        <v>10</v>
      </c>
      <c r="C1076" s="9">
        <v>24</v>
      </c>
      <c r="D1076" s="9">
        <v>23</v>
      </c>
      <c r="E1076" s="9">
        <f t="shared" si="105"/>
        <v>1</v>
      </c>
      <c r="F1076" s="9">
        <f t="shared" si="110"/>
        <v>13</v>
      </c>
      <c r="G1076" s="263"/>
      <c r="H1076" s="246"/>
      <c r="I1076" s="246"/>
      <c r="J1076" s="246"/>
      <c r="K1076" s="246"/>
      <c r="L1076" s="246"/>
      <c r="M1076" s="246"/>
      <c r="N1076" s="246"/>
      <c r="O1076" s="246"/>
      <c r="P1076" s="246"/>
      <c r="Q1076" s="246"/>
      <c r="R1076" s="246"/>
      <c r="S1076" s="246"/>
      <c r="T1076" s="232" t="s">
        <v>225</v>
      </c>
      <c r="U1076" s="232"/>
      <c r="V1076" s="232" t="s">
        <v>225</v>
      </c>
      <c r="W1076" s="232"/>
      <c r="X1076" s="232" t="s">
        <v>225</v>
      </c>
      <c r="Y1076" s="232"/>
      <c r="Z1076" s="232" t="s">
        <v>225</v>
      </c>
      <c r="AA1076" s="232"/>
      <c r="AB1076" s="232" t="s">
        <v>225</v>
      </c>
      <c r="AC1076" s="232"/>
      <c r="AD1076" s="232" t="s">
        <v>225</v>
      </c>
      <c r="AE1076" s="232"/>
      <c r="AF1076" s="232" t="s">
        <v>225</v>
      </c>
      <c r="AG1076" s="232"/>
      <c r="AH1076" s="232" t="s">
        <v>225</v>
      </c>
      <c r="AI1076" s="232"/>
      <c r="AJ1076" s="232" t="s">
        <v>225</v>
      </c>
      <c r="AK1076" s="232"/>
      <c r="AL1076" s="232" t="s">
        <v>225</v>
      </c>
      <c r="AM1076" s="232"/>
      <c r="AN1076" s="232" t="s">
        <v>225</v>
      </c>
      <c r="AO1076" s="232"/>
      <c r="AP1076" s="232" t="s">
        <v>225</v>
      </c>
      <c r="AQ1076" s="232"/>
      <c r="AR1076" s="232" t="s">
        <v>225</v>
      </c>
      <c r="AS1076" s="232"/>
      <c r="AT1076" s="232"/>
      <c r="AU1076" s="232"/>
      <c r="AV1076" s="232"/>
      <c r="AW1076" s="248" t="s">
        <v>1036</v>
      </c>
    </row>
    <row r="1077" spans="1:49" s="9" customFormat="1" x14ac:dyDescent="0.25">
      <c r="A1077" s="247"/>
      <c r="B1077" s="5"/>
      <c r="C1077" s="5"/>
      <c r="D1077" s="5"/>
      <c r="F1077" s="5"/>
      <c r="G1077" s="263"/>
      <c r="H1077" s="248" t="s">
        <v>1035</v>
      </c>
      <c r="I1077" s="248"/>
      <c r="J1077" s="248" t="s">
        <v>1035</v>
      </c>
      <c r="K1077" s="248"/>
      <c r="L1077" s="248" t="s">
        <v>1035</v>
      </c>
      <c r="M1077" s="248"/>
      <c r="N1077" s="248" t="s">
        <v>1035</v>
      </c>
      <c r="O1077" s="248"/>
      <c r="P1077" s="248" t="s">
        <v>1035</v>
      </c>
      <c r="Q1077" s="248"/>
      <c r="R1077" s="248" t="s">
        <v>1035</v>
      </c>
      <c r="S1077" s="248"/>
      <c r="T1077" s="248" t="s">
        <v>1035</v>
      </c>
      <c r="U1077" s="248"/>
      <c r="V1077" s="248" t="s">
        <v>1035</v>
      </c>
      <c r="W1077" s="248"/>
      <c r="X1077" s="248" t="s">
        <v>1035</v>
      </c>
      <c r="Y1077" s="248"/>
      <c r="Z1077" s="248" t="s">
        <v>1035</v>
      </c>
      <c r="AA1077" s="248"/>
      <c r="AB1077" s="248" t="s">
        <v>1035</v>
      </c>
      <c r="AC1077" s="248"/>
      <c r="AD1077" s="248" t="s">
        <v>1035</v>
      </c>
      <c r="AE1077" s="248"/>
      <c r="AF1077" s="248" t="s">
        <v>1035</v>
      </c>
      <c r="AG1077" s="248"/>
      <c r="AH1077" s="248" t="s">
        <v>1035</v>
      </c>
      <c r="AI1077" s="248"/>
      <c r="AJ1077" s="248" t="s">
        <v>1035</v>
      </c>
      <c r="AK1077" s="248"/>
      <c r="AL1077" s="248" t="s">
        <v>1035</v>
      </c>
      <c r="AM1077" s="248"/>
      <c r="AN1077" s="248" t="s">
        <v>1035</v>
      </c>
      <c r="AO1077" s="248"/>
      <c r="AP1077" s="248" t="s">
        <v>1035</v>
      </c>
      <c r="AQ1077" s="248"/>
      <c r="AR1077" s="248" t="s">
        <v>1035</v>
      </c>
      <c r="AS1077" s="248"/>
      <c r="AT1077" s="248" t="s">
        <v>1035</v>
      </c>
      <c r="AU1077" s="248"/>
      <c r="AV1077" s="248" t="s">
        <v>1035</v>
      </c>
      <c r="AW1077" s="248" t="s">
        <v>1036</v>
      </c>
    </row>
    <row r="1078" spans="1:49" x14ac:dyDescent="0.25">
      <c r="A1078" s="233" t="s">
        <v>446</v>
      </c>
      <c r="B1078">
        <v>11</v>
      </c>
      <c r="C1078">
        <v>12</v>
      </c>
      <c r="E1078" s="9">
        <f t="shared" si="105"/>
        <v>0</v>
      </c>
      <c r="F1078" s="9">
        <f t="shared" si="75"/>
        <v>1</v>
      </c>
      <c r="H1078" s="246"/>
      <c r="I1078" s="246"/>
      <c r="J1078" s="246"/>
      <c r="K1078" s="246"/>
      <c r="L1078" s="246"/>
      <c r="M1078" s="246"/>
      <c r="N1078" s="246"/>
      <c r="O1078" s="246"/>
      <c r="P1078" s="246"/>
      <c r="Q1078" s="246"/>
      <c r="R1078" s="246"/>
      <c r="S1078" s="246"/>
      <c r="T1078" s="246"/>
      <c r="U1078" s="246"/>
      <c r="V1078" s="232" t="s">
        <v>225</v>
      </c>
      <c r="AW1078" s="248" t="s">
        <v>1036</v>
      </c>
    </row>
    <row r="1079" spans="1:49" x14ac:dyDescent="0.25">
      <c r="A1079" s="233" t="s">
        <v>447</v>
      </c>
      <c r="B1079">
        <v>11</v>
      </c>
      <c r="C1079">
        <v>13</v>
      </c>
      <c r="E1079" s="9">
        <f t="shared" si="105"/>
        <v>0</v>
      </c>
      <c r="F1079" s="9">
        <f t="shared" si="75"/>
        <v>2</v>
      </c>
      <c r="H1079" s="246"/>
      <c r="I1079" s="246"/>
      <c r="J1079" s="246"/>
      <c r="K1079" s="246"/>
      <c r="L1079" s="246"/>
      <c r="M1079" s="246"/>
      <c r="N1079" s="246"/>
      <c r="O1079" s="246"/>
      <c r="P1079" s="246"/>
      <c r="Q1079" s="246"/>
      <c r="R1079" s="246"/>
      <c r="S1079" s="246"/>
      <c r="T1079" s="246"/>
      <c r="U1079" s="246"/>
      <c r="V1079" s="232" t="s">
        <v>225</v>
      </c>
      <c r="X1079" s="232" t="s">
        <v>225</v>
      </c>
      <c r="AW1079" s="248" t="s">
        <v>1036</v>
      </c>
    </row>
    <row r="1080" spans="1:49" x14ac:dyDescent="0.25">
      <c r="A1080" s="233" t="s">
        <v>448</v>
      </c>
      <c r="B1080">
        <v>11</v>
      </c>
      <c r="C1080">
        <v>14</v>
      </c>
      <c r="E1080" s="9">
        <f t="shared" si="105"/>
        <v>0</v>
      </c>
      <c r="F1080" s="9">
        <f t="shared" si="75"/>
        <v>3</v>
      </c>
      <c r="H1080" s="246"/>
      <c r="I1080" s="246"/>
      <c r="J1080" s="246"/>
      <c r="K1080" s="246"/>
      <c r="L1080" s="246"/>
      <c r="M1080" s="246"/>
      <c r="N1080" s="246"/>
      <c r="O1080" s="246"/>
      <c r="P1080" s="246"/>
      <c r="Q1080" s="246"/>
      <c r="R1080" s="246"/>
      <c r="S1080" s="246"/>
      <c r="T1080" s="246"/>
      <c r="U1080" s="246"/>
      <c r="V1080" s="232" t="s">
        <v>225</v>
      </c>
      <c r="X1080" s="232" t="s">
        <v>225</v>
      </c>
      <c r="Z1080" s="232" t="s">
        <v>225</v>
      </c>
      <c r="AW1080" s="248" t="s">
        <v>1036</v>
      </c>
    </row>
    <row r="1081" spans="1:49" x14ac:dyDescent="0.25">
      <c r="A1081" s="233" t="s">
        <v>449</v>
      </c>
      <c r="B1081" s="9">
        <v>11</v>
      </c>
      <c r="C1081" s="9">
        <v>15</v>
      </c>
      <c r="E1081" s="9">
        <f t="shared" ref="E1081:E1144" si="111">IF((C1081-B1081)&gt;=9,1,IF((C1081-B1081)&gt;=7,0.5,IF((C1081-B1081)&gt;=5.5,0.25,0)))</f>
        <v>0</v>
      </c>
      <c r="F1081" s="9">
        <f t="shared" si="75"/>
        <v>4</v>
      </c>
      <c r="H1081" s="246"/>
      <c r="I1081" s="246"/>
      <c r="J1081" s="246"/>
      <c r="K1081" s="246"/>
      <c r="L1081" s="246"/>
      <c r="M1081" s="246"/>
      <c r="N1081" s="246"/>
      <c r="O1081" s="246"/>
      <c r="P1081" s="246"/>
      <c r="Q1081" s="246"/>
      <c r="R1081" s="246"/>
      <c r="S1081" s="246"/>
      <c r="T1081" s="246"/>
      <c r="U1081" s="246"/>
      <c r="V1081" s="232" t="s">
        <v>225</v>
      </c>
      <c r="X1081" s="232" t="s">
        <v>225</v>
      </c>
      <c r="Z1081" s="232" t="s">
        <v>225</v>
      </c>
      <c r="AB1081" s="232" t="s">
        <v>225</v>
      </c>
      <c r="AW1081" s="248" t="s">
        <v>1036</v>
      </c>
    </row>
    <row r="1082" spans="1:49" x14ac:dyDescent="0.25">
      <c r="A1082" s="233" t="s">
        <v>450</v>
      </c>
      <c r="B1082" s="9">
        <v>11</v>
      </c>
      <c r="C1082" s="9">
        <v>16</v>
      </c>
      <c r="E1082" s="9">
        <f t="shared" si="111"/>
        <v>0</v>
      </c>
      <c r="F1082" s="9">
        <f t="shared" si="75"/>
        <v>5</v>
      </c>
      <c r="H1082" s="246"/>
      <c r="I1082" s="246"/>
      <c r="J1082" s="246"/>
      <c r="K1082" s="246"/>
      <c r="L1082" s="246"/>
      <c r="M1082" s="246"/>
      <c r="N1082" s="246"/>
      <c r="O1082" s="246"/>
      <c r="P1082" s="246"/>
      <c r="Q1082" s="246"/>
      <c r="R1082" s="246"/>
      <c r="S1082" s="246"/>
      <c r="T1082" s="246"/>
      <c r="U1082" s="246"/>
      <c r="V1082" s="232" t="s">
        <v>225</v>
      </c>
      <c r="X1082" s="232" t="s">
        <v>225</v>
      </c>
      <c r="Z1082" s="232" t="s">
        <v>225</v>
      </c>
      <c r="AB1082" s="232" t="s">
        <v>225</v>
      </c>
      <c r="AD1082" s="232" t="s">
        <v>225</v>
      </c>
      <c r="AW1082" s="248" t="s">
        <v>1036</v>
      </c>
    </row>
    <row r="1083" spans="1:49" x14ac:dyDescent="0.25">
      <c r="A1083" s="233" t="s">
        <v>451</v>
      </c>
      <c r="B1083" s="9">
        <v>11</v>
      </c>
      <c r="C1083" s="9">
        <v>17</v>
      </c>
      <c r="E1083" s="9">
        <f t="shared" si="111"/>
        <v>0.25</v>
      </c>
      <c r="F1083" s="9">
        <f t="shared" si="75"/>
        <v>5.75</v>
      </c>
      <c r="H1083" s="246"/>
      <c r="I1083" s="246"/>
      <c r="J1083" s="246"/>
      <c r="K1083" s="246"/>
      <c r="L1083" s="246"/>
      <c r="M1083" s="246"/>
      <c r="N1083" s="246"/>
      <c r="O1083" s="246"/>
      <c r="P1083" s="246"/>
      <c r="Q1083" s="246"/>
      <c r="R1083" s="246"/>
      <c r="S1083" s="246"/>
      <c r="T1083" s="246"/>
      <c r="U1083" s="246"/>
      <c r="V1083" s="232" t="s">
        <v>225</v>
      </c>
      <c r="X1083" s="232" t="s">
        <v>225</v>
      </c>
      <c r="Z1083" s="232" t="s">
        <v>225</v>
      </c>
      <c r="AB1083" s="232" t="s">
        <v>225</v>
      </c>
      <c r="AD1083" s="232" t="s">
        <v>225</v>
      </c>
      <c r="AF1083" s="232" t="s">
        <v>225</v>
      </c>
      <c r="AW1083" s="248" t="s">
        <v>1036</v>
      </c>
    </row>
    <row r="1084" spans="1:49" s="9" customFormat="1" x14ac:dyDescent="0.25">
      <c r="A1084" s="233" t="s">
        <v>1449</v>
      </c>
      <c r="B1084" s="9">
        <v>11</v>
      </c>
      <c r="C1084" s="9">
        <v>17</v>
      </c>
      <c r="D1084" s="9">
        <v>12</v>
      </c>
      <c r="E1084" s="9">
        <f t="shared" si="111"/>
        <v>0.25</v>
      </c>
      <c r="F1084" s="9">
        <f t="shared" si="75"/>
        <v>5.75</v>
      </c>
      <c r="G1084" s="263"/>
      <c r="H1084" s="246"/>
      <c r="I1084" s="246"/>
      <c r="J1084" s="246"/>
      <c r="K1084" s="246"/>
      <c r="L1084" s="246"/>
      <c r="M1084" s="246"/>
      <c r="N1084" s="246"/>
      <c r="O1084" s="246"/>
      <c r="P1084" s="246"/>
      <c r="Q1084" s="246"/>
      <c r="R1084" s="246"/>
      <c r="S1084" s="246"/>
      <c r="T1084" s="246"/>
      <c r="U1084" s="246"/>
      <c r="V1084" s="232" t="s">
        <v>225</v>
      </c>
      <c r="W1084" s="232"/>
      <c r="X1084" s="232"/>
      <c r="Y1084" s="232"/>
      <c r="Z1084" s="232" t="s">
        <v>225</v>
      </c>
      <c r="AA1084" s="232"/>
      <c r="AB1084" s="232" t="s">
        <v>225</v>
      </c>
      <c r="AC1084" s="232"/>
      <c r="AD1084" s="232" t="s">
        <v>225</v>
      </c>
      <c r="AE1084" s="232"/>
      <c r="AF1084" s="232" t="s">
        <v>225</v>
      </c>
      <c r="AG1084" s="232"/>
      <c r="AH1084" s="232"/>
      <c r="AI1084" s="232"/>
      <c r="AJ1084" s="232"/>
      <c r="AK1084" s="232"/>
      <c r="AL1084" s="232"/>
      <c r="AM1084" s="232"/>
      <c r="AN1084" s="232"/>
      <c r="AO1084" s="232"/>
      <c r="AP1084" s="232"/>
      <c r="AQ1084" s="232"/>
      <c r="AR1084" s="232"/>
      <c r="AS1084" s="232"/>
      <c r="AT1084" s="232"/>
      <c r="AU1084" s="232"/>
      <c r="AV1084" s="232"/>
      <c r="AW1084" s="248" t="s">
        <v>1036</v>
      </c>
    </row>
    <row r="1085" spans="1:49" s="9" customFormat="1" x14ac:dyDescent="0.25">
      <c r="A1085" s="233" t="s">
        <v>1450</v>
      </c>
      <c r="B1085" s="9">
        <v>11</v>
      </c>
      <c r="C1085" s="9">
        <v>17</v>
      </c>
      <c r="D1085" s="9">
        <v>13</v>
      </c>
      <c r="E1085" s="9">
        <f t="shared" si="111"/>
        <v>0.25</v>
      </c>
      <c r="F1085" s="9">
        <f t="shared" si="75"/>
        <v>5.75</v>
      </c>
      <c r="G1085" s="263"/>
      <c r="H1085" s="246"/>
      <c r="I1085" s="246"/>
      <c r="J1085" s="246"/>
      <c r="K1085" s="246"/>
      <c r="L1085" s="246"/>
      <c r="M1085" s="246"/>
      <c r="N1085" s="246"/>
      <c r="O1085" s="246"/>
      <c r="P1085" s="246"/>
      <c r="Q1085" s="246"/>
      <c r="R1085" s="246"/>
      <c r="S1085" s="246"/>
      <c r="T1085" s="246"/>
      <c r="U1085" s="246"/>
      <c r="V1085" s="232" t="s">
        <v>225</v>
      </c>
      <c r="W1085" s="232"/>
      <c r="X1085" s="232" t="s">
        <v>225</v>
      </c>
      <c r="Y1085" s="232"/>
      <c r="Z1085" s="232"/>
      <c r="AA1085" s="232"/>
      <c r="AB1085" s="232" t="s">
        <v>225</v>
      </c>
      <c r="AC1085" s="232"/>
      <c r="AD1085" s="232" t="s">
        <v>225</v>
      </c>
      <c r="AE1085" s="232"/>
      <c r="AF1085" s="232" t="s">
        <v>225</v>
      </c>
      <c r="AG1085" s="232"/>
      <c r="AH1085" s="232"/>
      <c r="AI1085" s="232"/>
      <c r="AJ1085" s="232"/>
      <c r="AK1085" s="232"/>
      <c r="AL1085" s="232"/>
      <c r="AM1085" s="232"/>
      <c r="AN1085" s="232"/>
      <c r="AO1085" s="232"/>
      <c r="AP1085" s="232"/>
      <c r="AQ1085" s="232"/>
      <c r="AR1085" s="232"/>
      <c r="AS1085" s="232"/>
      <c r="AT1085" s="232"/>
      <c r="AU1085" s="232"/>
      <c r="AV1085" s="232"/>
      <c r="AW1085" s="248" t="s">
        <v>1036</v>
      </c>
    </row>
    <row r="1086" spans="1:49" s="9" customFormat="1" x14ac:dyDescent="0.25">
      <c r="A1086" s="233" t="s">
        <v>1451</v>
      </c>
      <c r="B1086" s="9">
        <v>11</v>
      </c>
      <c r="C1086" s="9">
        <v>17</v>
      </c>
      <c r="D1086" s="9">
        <v>14</v>
      </c>
      <c r="E1086" s="9">
        <f t="shared" si="111"/>
        <v>0.25</v>
      </c>
      <c r="F1086" s="9">
        <f t="shared" ref="F1086:F1088" si="112">C1086-B1086-E1086</f>
        <v>5.75</v>
      </c>
      <c r="G1086" s="263"/>
      <c r="H1086" s="246"/>
      <c r="I1086" s="246"/>
      <c r="J1086" s="246"/>
      <c r="K1086" s="246"/>
      <c r="L1086" s="246"/>
      <c r="M1086" s="246"/>
      <c r="N1086" s="246"/>
      <c r="O1086" s="246"/>
      <c r="P1086" s="246"/>
      <c r="Q1086" s="246"/>
      <c r="R1086" s="246"/>
      <c r="S1086" s="246"/>
      <c r="T1086" s="246"/>
      <c r="U1086" s="246"/>
      <c r="V1086" s="232" t="s">
        <v>225</v>
      </c>
      <c r="W1086" s="232"/>
      <c r="X1086" s="232" t="s">
        <v>225</v>
      </c>
      <c r="Y1086" s="232"/>
      <c r="Z1086" s="232" t="s">
        <v>225</v>
      </c>
      <c r="AA1086" s="232"/>
      <c r="AB1086" s="232"/>
      <c r="AC1086" s="232"/>
      <c r="AD1086" s="232" t="s">
        <v>225</v>
      </c>
      <c r="AE1086" s="232"/>
      <c r="AF1086" s="232" t="s">
        <v>225</v>
      </c>
      <c r="AG1086" s="232"/>
      <c r="AH1086" s="232"/>
      <c r="AI1086" s="232"/>
      <c r="AJ1086" s="232"/>
      <c r="AK1086" s="232"/>
      <c r="AL1086" s="232"/>
      <c r="AM1086" s="232"/>
      <c r="AN1086" s="232"/>
      <c r="AO1086" s="232"/>
      <c r="AP1086" s="232"/>
      <c r="AQ1086" s="232"/>
      <c r="AR1086" s="232"/>
      <c r="AS1086" s="232"/>
      <c r="AT1086" s="232"/>
      <c r="AU1086" s="232"/>
      <c r="AV1086" s="232"/>
      <c r="AW1086" s="248" t="s">
        <v>1036</v>
      </c>
    </row>
    <row r="1087" spans="1:49" s="9" customFormat="1" x14ac:dyDescent="0.25">
      <c r="A1087" s="233" t="s">
        <v>1452</v>
      </c>
      <c r="B1087" s="9">
        <v>11</v>
      </c>
      <c r="C1087" s="9">
        <v>17</v>
      </c>
      <c r="D1087" s="9">
        <v>15</v>
      </c>
      <c r="E1087" s="9">
        <f t="shared" si="111"/>
        <v>0.25</v>
      </c>
      <c r="F1087" s="9">
        <f t="shared" si="112"/>
        <v>5.75</v>
      </c>
      <c r="G1087" s="263"/>
      <c r="H1087" s="246"/>
      <c r="I1087" s="246"/>
      <c r="J1087" s="246"/>
      <c r="K1087" s="246"/>
      <c r="L1087" s="246"/>
      <c r="M1087" s="246"/>
      <c r="N1087" s="246"/>
      <c r="O1087" s="246"/>
      <c r="P1087" s="246"/>
      <c r="Q1087" s="246"/>
      <c r="R1087" s="246"/>
      <c r="S1087" s="246"/>
      <c r="T1087" s="246"/>
      <c r="U1087" s="246"/>
      <c r="V1087" s="232" t="s">
        <v>225</v>
      </c>
      <c r="W1087" s="232"/>
      <c r="X1087" s="232" t="s">
        <v>225</v>
      </c>
      <c r="Y1087" s="232"/>
      <c r="Z1087" s="232" t="s">
        <v>225</v>
      </c>
      <c r="AA1087" s="232"/>
      <c r="AB1087" s="232" t="s">
        <v>225</v>
      </c>
      <c r="AC1087" s="232"/>
      <c r="AD1087" s="232"/>
      <c r="AE1087" s="232"/>
      <c r="AF1087" s="232" t="s">
        <v>225</v>
      </c>
      <c r="AG1087" s="232"/>
      <c r="AH1087" s="232"/>
      <c r="AI1087" s="232"/>
      <c r="AJ1087" s="232"/>
      <c r="AK1087" s="232"/>
      <c r="AL1087" s="232"/>
      <c r="AM1087" s="232"/>
      <c r="AN1087" s="232"/>
      <c r="AO1087" s="232"/>
      <c r="AP1087" s="232"/>
      <c r="AQ1087" s="232"/>
      <c r="AR1087" s="232"/>
      <c r="AS1087" s="232"/>
      <c r="AT1087" s="232"/>
      <c r="AU1087" s="232"/>
      <c r="AV1087" s="232"/>
      <c r="AW1087" s="248" t="s">
        <v>1036</v>
      </c>
    </row>
    <row r="1088" spans="1:49" s="9" customFormat="1" x14ac:dyDescent="0.25">
      <c r="A1088" s="233" t="s">
        <v>1453</v>
      </c>
      <c r="B1088" s="9">
        <v>11</v>
      </c>
      <c r="C1088" s="9">
        <v>17</v>
      </c>
      <c r="D1088" s="9">
        <v>16</v>
      </c>
      <c r="E1088" s="9">
        <f t="shared" si="111"/>
        <v>0.25</v>
      </c>
      <c r="F1088" s="9">
        <f t="shared" si="112"/>
        <v>5.75</v>
      </c>
      <c r="G1088" s="263"/>
      <c r="H1088" s="246"/>
      <c r="I1088" s="246"/>
      <c r="J1088" s="246"/>
      <c r="K1088" s="246"/>
      <c r="L1088" s="246"/>
      <c r="M1088" s="246"/>
      <c r="N1088" s="246"/>
      <c r="O1088" s="246"/>
      <c r="P1088" s="246"/>
      <c r="Q1088" s="246"/>
      <c r="R1088" s="246"/>
      <c r="S1088" s="246"/>
      <c r="T1088" s="246"/>
      <c r="U1088" s="246"/>
      <c r="V1088" s="232" t="s">
        <v>225</v>
      </c>
      <c r="W1088" s="232"/>
      <c r="X1088" s="232" t="s">
        <v>225</v>
      </c>
      <c r="Y1088" s="232"/>
      <c r="Z1088" s="232" t="s">
        <v>225</v>
      </c>
      <c r="AA1088" s="232"/>
      <c r="AB1088" s="232" t="s">
        <v>225</v>
      </c>
      <c r="AC1088" s="232"/>
      <c r="AD1088" s="232" t="s">
        <v>225</v>
      </c>
      <c r="AE1088" s="232"/>
      <c r="AF1088" s="232"/>
      <c r="AG1088" s="232"/>
      <c r="AH1088" s="232"/>
      <c r="AI1088" s="232"/>
      <c r="AJ1088" s="232"/>
      <c r="AK1088" s="232"/>
      <c r="AL1088" s="232"/>
      <c r="AM1088" s="232"/>
      <c r="AN1088" s="232"/>
      <c r="AO1088" s="232"/>
      <c r="AP1088" s="232"/>
      <c r="AQ1088" s="232"/>
      <c r="AR1088" s="232"/>
      <c r="AS1088" s="232"/>
      <c r="AT1088" s="232"/>
      <c r="AU1088" s="232"/>
      <c r="AV1088" s="232"/>
      <c r="AW1088" s="248" t="s">
        <v>1036</v>
      </c>
    </row>
    <row r="1089" spans="1:49" x14ac:dyDescent="0.25">
      <c r="A1089" s="233" t="s">
        <v>452</v>
      </c>
      <c r="B1089" s="9">
        <v>11</v>
      </c>
      <c r="C1089" s="9">
        <v>18</v>
      </c>
      <c r="E1089" s="9">
        <f t="shared" si="111"/>
        <v>0.5</v>
      </c>
      <c r="F1089" s="9">
        <f t="shared" si="75"/>
        <v>6.5</v>
      </c>
      <c r="H1089" s="246"/>
      <c r="I1089" s="246"/>
      <c r="J1089" s="246"/>
      <c r="K1089" s="246"/>
      <c r="L1089" s="246"/>
      <c r="M1089" s="246"/>
      <c r="N1089" s="246"/>
      <c r="O1089" s="246"/>
      <c r="P1089" s="246"/>
      <c r="Q1089" s="246"/>
      <c r="R1089" s="246"/>
      <c r="S1089" s="246"/>
      <c r="T1089" s="246"/>
      <c r="U1089" s="246"/>
      <c r="V1089" s="232" t="s">
        <v>225</v>
      </c>
      <c r="X1089" s="232" t="s">
        <v>225</v>
      </c>
      <c r="Z1089" s="232" t="s">
        <v>225</v>
      </c>
      <c r="AB1089" s="232" t="s">
        <v>225</v>
      </c>
      <c r="AD1089" s="232" t="s">
        <v>225</v>
      </c>
      <c r="AF1089" s="232" t="s">
        <v>225</v>
      </c>
      <c r="AH1089" s="232" t="s">
        <v>225</v>
      </c>
      <c r="AW1089" s="248" t="s">
        <v>1036</v>
      </c>
    </row>
    <row r="1090" spans="1:49" s="9" customFormat="1" x14ac:dyDescent="0.25">
      <c r="A1090" s="233" t="s">
        <v>1454</v>
      </c>
      <c r="B1090" s="9">
        <v>11</v>
      </c>
      <c r="C1090" s="9">
        <v>18</v>
      </c>
      <c r="D1090" s="9">
        <v>12</v>
      </c>
      <c r="E1090" s="9">
        <f t="shared" si="111"/>
        <v>0.5</v>
      </c>
      <c r="F1090" s="9">
        <f t="shared" si="75"/>
        <v>6.5</v>
      </c>
      <c r="G1090" s="263"/>
      <c r="H1090" s="246"/>
      <c r="I1090" s="246"/>
      <c r="J1090" s="246"/>
      <c r="K1090" s="246"/>
      <c r="L1090" s="246"/>
      <c r="M1090" s="246"/>
      <c r="N1090" s="246"/>
      <c r="O1090" s="246"/>
      <c r="P1090" s="246"/>
      <c r="Q1090" s="246"/>
      <c r="R1090" s="246"/>
      <c r="S1090" s="246"/>
      <c r="T1090" s="246"/>
      <c r="U1090" s="246"/>
      <c r="V1090" s="232" t="s">
        <v>225</v>
      </c>
      <c r="W1090" s="232"/>
      <c r="X1090" s="232"/>
      <c r="Y1090" s="232"/>
      <c r="Z1090" s="232" t="s">
        <v>225</v>
      </c>
      <c r="AA1090" s="232"/>
      <c r="AB1090" s="232" t="s">
        <v>225</v>
      </c>
      <c r="AC1090" s="232"/>
      <c r="AD1090" s="232" t="s">
        <v>225</v>
      </c>
      <c r="AE1090" s="232"/>
      <c r="AF1090" s="232" t="s">
        <v>225</v>
      </c>
      <c r="AG1090" s="232"/>
      <c r="AH1090" s="232" t="s">
        <v>225</v>
      </c>
      <c r="AI1090" s="232"/>
      <c r="AJ1090" s="232"/>
      <c r="AK1090" s="232"/>
      <c r="AL1090" s="232"/>
      <c r="AM1090" s="232"/>
      <c r="AN1090" s="232"/>
      <c r="AO1090" s="232"/>
      <c r="AP1090" s="232"/>
      <c r="AQ1090" s="232"/>
      <c r="AR1090" s="232"/>
      <c r="AS1090" s="232"/>
      <c r="AT1090" s="232"/>
      <c r="AU1090" s="232"/>
      <c r="AV1090" s="232"/>
      <c r="AW1090" s="248" t="s">
        <v>1036</v>
      </c>
    </row>
    <row r="1091" spans="1:49" s="9" customFormat="1" x14ac:dyDescent="0.25">
      <c r="A1091" s="233" t="s">
        <v>1455</v>
      </c>
      <c r="B1091" s="9">
        <v>11</v>
      </c>
      <c r="C1091" s="9">
        <v>18</v>
      </c>
      <c r="D1091" s="9">
        <v>13</v>
      </c>
      <c r="E1091" s="9">
        <f t="shared" si="111"/>
        <v>0.5</v>
      </c>
      <c r="F1091" s="9">
        <f t="shared" si="75"/>
        <v>6.5</v>
      </c>
      <c r="G1091" s="263"/>
      <c r="H1091" s="246"/>
      <c r="I1091" s="246"/>
      <c r="J1091" s="246"/>
      <c r="K1091" s="246"/>
      <c r="L1091" s="246"/>
      <c r="M1091" s="246"/>
      <c r="N1091" s="246"/>
      <c r="O1091" s="246"/>
      <c r="P1091" s="246"/>
      <c r="Q1091" s="246"/>
      <c r="R1091" s="246"/>
      <c r="S1091" s="246"/>
      <c r="T1091" s="246"/>
      <c r="U1091" s="246"/>
      <c r="V1091" s="232" t="s">
        <v>225</v>
      </c>
      <c r="W1091" s="232"/>
      <c r="X1091" s="232" t="s">
        <v>225</v>
      </c>
      <c r="Y1091" s="232"/>
      <c r="Z1091" s="232"/>
      <c r="AA1091" s="232"/>
      <c r="AB1091" s="232" t="s">
        <v>225</v>
      </c>
      <c r="AC1091" s="232"/>
      <c r="AD1091" s="232" t="s">
        <v>225</v>
      </c>
      <c r="AE1091" s="232"/>
      <c r="AF1091" s="232" t="s">
        <v>225</v>
      </c>
      <c r="AG1091" s="232"/>
      <c r="AH1091" s="232" t="s">
        <v>225</v>
      </c>
      <c r="AI1091" s="232"/>
      <c r="AJ1091" s="232"/>
      <c r="AK1091" s="232"/>
      <c r="AL1091" s="232"/>
      <c r="AM1091" s="232"/>
      <c r="AN1091" s="232"/>
      <c r="AO1091" s="232"/>
      <c r="AP1091" s="232"/>
      <c r="AQ1091" s="232"/>
      <c r="AR1091" s="232"/>
      <c r="AS1091" s="232"/>
      <c r="AT1091" s="232"/>
      <c r="AU1091" s="232"/>
      <c r="AV1091" s="232"/>
      <c r="AW1091" s="248" t="s">
        <v>1036</v>
      </c>
    </row>
    <row r="1092" spans="1:49" s="9" customFormat="1" x14ac:dyDescent="0.25">
      <c r="A1092" s="233" t="s">
        <v>1456</v>
      </c>
      <c r="B1092" s="9">
        <v>11</v>
      </c>
      <c r="C1092" s="9">
        <v>18</v>
      </c>
      <c r="D1092" s="9">
        <v>14</v>
      </c>
      <c r="E1092" s="9">
        <f t="shared" si="111"/>
        <v>0.5</v>
      </c>
      <c r="F1092" s="9">
        <f t="shared" ref="F1092:F1095" si="113">C1092-B1092-E1092</f>
        <v>6.5</v>
      </c>
      <c r="G1092" s="263"/>
      <c r="H1092" s="246"/>
      <c r="I1092" s="246"/>
      <c r="J1092" s="246"/>
      <c r="K1092" s="246"/>
      <c r="L1092" s="246"/>
      <c r="M1092" s="246"/>
      <c r="N1092" s="246"/>
      <c r="O1092" s="246"/>
      <c r="P1092" s="246"/>
      <c r="Q1092" s="246"/>
      <c r="R1092" s="246"/>
      <c r="S1092" s="246"/>
      <c r="T1092" s="246"/>
      <c r="U1092" s="246"/>
      <c r="V1092" s="232" t="s">
        <v>225</v>
      </c>
      <c r="W1092" s="232"/>
      <c r="X1092" s="232" t="s">
        <v>225</v>
      </c>
      <c r="Y1092" s="232"/>
      <c r="Z1092" s="232" t="s">
        <v>225</v>
      </c>
      <c r="AA1092" s="232"/>
      <c r="AB1092" s="232"/>
      <c r="AC1092" s="232"/>
      <c r="AD1092" s="232" t="s">
        <v>225</v>
      </c>
      <c r="AE1092" s="232"/>
      <c r="AF1092" s="232" t="s">
        <v>225</v>
      </c>
      <c r="AG1092" s="232"/>
      <c r="AH1092" s="232" t="s">
        <v>225</v>
      </c>
      <c r="AI1092" s="232"/>
      <c r="AJ1092" s="232"/>
      <c r="AK1092" s="232"/>
      <c r="AL1092" s="232"/>
      <c r="AM1092" s="232"/>
      <c r="AN1092" s="232"/>
      <c r="AO1092" s="232"/>
      <c r="AP1092" s="232"/>
      <c r="AQ1092" s="232"/>
      <c r="AR1092" s="232"/>
      <c r="AS1092" s="232"/>
      <c r="AT1092" s="232"/>
      <c r="AU1092" s="232"/>
      <c r="AV1092" s="232"/>
      <c r="AW1092" s="248" t="s">
        <v>1036</v>
      </c>
    </row>
    <row r="1093" spans="1:49" s="9" customFormat="1" x14ac:dyDescent="0.25">
      <c r="A1093" s="233" t="s">
        <v>1457</v>
      </c>
      <c r="B1093" s="9">
        <v>11</v>
      </c>
      <c r="C1093" s="9">
        <v>18</v>
      </c>
      <c r="D1093" s="9">
        <v>15</v>
      </c>
      <c r="E1093" s="9">
        <f t="shared" si="111"/>
        <v>0.5</v>
      </c>
      <c r="F1093" s="9">
        <f t="shared" si="113"/>
        <v>6.5</v>
      </c>
      <c r="G1093" s="263"/>
      <c r="H1093" s="246"/>
      <c r="I1093" s="246"/>
      <c r="J1093" s="246"/>
      <c r="K1093" s="246"/>
      <c r="L1093" s="246"/>
      <c r="M1093" s="246"/>
      <c r="N1093" s="246"/>
      <c r="O1093" s="246"/>
      <c r="P1093" s="246"/>
      <c r="Q1093" s="246"/>
      <c r="R1093" s="246"/>
      <c r="S1093" s="246"/>
      <c r="T1093" s="246"/>
      <c r="U1093" s="246"/>
      <c r="V1093" s="232" t="s">
        <v>225</v>
      </c>
      <c r="W1093" s="232"/>
      <c r="X1093" s="232" t="s">
        <v>225</v>
      </c>
      <c r="Y1093" s="232"/>
      <c r="Z1093" s="232" t="s">
        <v>225</v>
      </c>
      <c r="AA1093" s="232"/>
      <c r="AB1093" s="232" t="s">
        <v>225</v>
      </c>
      <c r="AC1093" s="232"/>
      <c r="AD1093" s="232"/>
      <c r="AE1093" s="232"/>
      <c r="AF1093" s="232" t="s">
        <v>225</v>
      </c>
      <c r="AG1093" s="232"/>
      <c r="AH1093" s="232" t="s">
        <v>225</v>
      </c>
      <c r="AI1093" s="232"/>
      <c r="AJ1093" s="232"/>
      <c r="AK1093" s="232"/>
      <c r="AL1093" s="232"/>
      <c r="AM1093" s="232"/>
      <c r="AN1093" s="232"/>
      <c r="AO1093" s="232"/>
      <c r="AP1093" s="232"/>
      <c r="AQ1093" s="232"/>
      <c r="AR1093" s="232"/>
      <c r="AS1093" s="232"/>
      <c r="AT1093" s="232"/>
      <c r="AU1093" s="232"/>
      <c r="AV1093" s="232"/>
      <c r="AW1093" s="248" t="s">
        <v>1036</v>
      </c>
    </row>
    <row r="1094" spans="1:49" s="9" customFormat="1" x14ac:dyDescent="0.25">
      <c r="A1094" s="233" t="s">
        <v>1458</v>
      </c>
      <c r="B1094" s="9">
        <v>11</v>
      </c>
      <c r="C1094" s="9">
        <v>18</v>
      </c>
      <c r="D1094" s="9">
        <v>16</v>
      </c>
      <c r="E1094" s="9">
        <f t="shared" si="111"/>
        <v>0.5</v>
      </c>
      <c r="F1094" s="9">
        <f t="shared" si="113"/>
        <v>6.5</v>
      </c>
      <c r="G1094" s="263"/>
      <c r="H1094" s="246"/>
      <c r="I1094" s="246"/>
      <c r="J1094" s="246"/>
      <c r="K1094" s="246"/>
      <c r="L1094" s="246"/>
      <c r="M1094" s="246"/>
      <c r="N1094" s="246"/>
      <c r="O1094" s="246"/>
      <c r="P1094" s="246"/>
      <c r="Q1094" s="246"/>
      <c r="R1094" s="246"/>
      <c r="S1094" s="246"/>
      <c r="T1094" s="246"/>
      <c r="U1094" s="246"/>
      <c r="V1094" s="232" t="s">
        <v>225</v>
      </c>
      <c r="W1094" s="232"/>
      <c r="X1094" s="232" t="s">
        <v>225</v>
      </c>
      <c r="Y1094" s="232"/>
      <c r="Z1094" s="232" t="s">
        <v>225</v>
      </c>
      <c r="AA1094" s="232"/>
      <c r="AB1094" s="232" t="s">
        <v>225</v>
      </c>
      <c r="AC1094" s="232"/>
      <c r="AD1094" s="232" t="s">
        <v>225</v>
      </c>
      <c r="AE1094" s="232"/>
      <c r="AF1094" s="232"/>
      <c r="AG1094" s="232"/>
      <c r="AH1094" s="232" t="s">
        <v>225</v>
      </c>
      <c r="AI1094" s="232"/>
      <c r="AJ1094" s="232"/>
      <c r="AK1094" s="232"/>
      <c r="AL1094" s="232"/>
      <c r="AM1094" s="232"/>
      <c r="AN1094" s="232"/>
      <c r="AO1094" s="232"/>
      <c r="AP1094" s="232"/>
      <c r="AQ1094" s="232"/>
      <c r="AR1094" s="232"/>
      <c r="AS1094" s="232"/>
      <c r="AT1094" s="232"/>
      <c r="AU1094" s="232"/>
      <c r="AV1094" s="232"/>
      <c r="AW1094" s="248" t="s">
        <v>1036</v>
      </c>
    </row>
    <row r="1095" spans="1:49" s="9" customFormat="1" x14ac:dyDescent="0.25">
      <c r="A1095" s="233" t="s">
        <v>1459</v>
      </c>
      <c r="B1095" s="9">
        <v>11</v>
      </c>
      <c r="C1095" s="9">
        <v>18</v>
      </c>
      <c r="D1095" s="9">
        <v>17</v>
      </c>
      <c r="E1095" s="9">
        <f t="shared" si="111"/>
        <v>0.5</v>
      </c>
      <c r="F1095" s="9">
        <f t="shared" si="113"/>
        <v>6.5</v>
      </c>
      <c r="G1095" s="263"/>
      <c r="H1095" s="246"/>
      <c r="I1095" s="246"/>
      <c r="J1095" s="246"/>
      <c r="K1095" s="246"/>
      <c r="L1095" s="246"/>
      <c r="M1095" s="246"/>
      <c r="N1095" s="246"/>
      <c r="O1095" s="246"/>
      <c r="P1095" s="246"/>
      <c r="Q1095" s="246"/>
      <c r="R1095" s="246"/>
      <c r="S1095" s="246"/>
      <c r="T1095" s="246"/>
      <c r="U1095" s="246"/>
      <c r="V1095" s="232" t="s">
        <v>225</v>
      </c>
      <c r="W1095" s="232"/>
      <c r="X1095" s="232" t="s">
        <v>225</v>
      </c>
      <c r="Y1095" s="232"/>
      <c r="Z1095" s="232" t="s">
        <v>225</v>
      </c>
      <c r="AA1095" s="232"/>
      <c r="AB1095" s="232" t="s">
        <v>225</v>
      </c>
      <c r="AC1095" s="232"/>
      <c r="AD1095" s="232" t="s">
        <v>225</v>
      </c>
      <c r="AE1095" s="232"/>
      <c r="AF1095" s="232" t="s">
        <v>225</v>
      </c>
      <c r="AG1095" s="232"/>
      <c r="AH1095" s="232"/>
      <c r="AI1095" s="232"/>
      <c r="AJ1095" s="232"/>
      <c r="AK1095" s="232"/>
      <c r="AL1095" s="232"/>
      <c r="AM1095" s="232"/>
      <c r="AN1095" s="232"/>
      <c r="AO1095" s="232"/>
      <c r="AP1095" s="232"/>
      <c r="AQ1095" s="232"/>
      <c r="AR1095" s="232"/>
      <c r="AS1095" s="232"/>
      <c r="AT1095" s="232"/>
      <c r="AU1095" s="232"/>
      <c r="AV1095" s="232"/>
      <c r="AW1095" s="248" t="s">
        <v>1036</v>
      </c>
    </row>
    <row r="1096" spans="1:49" x14ac:dyDescent="0.25">
      <c r="A1096" s="233" t="s">
        <v>453</v>
      </c>
      <c r="B1096" s="9">
        <v>11</v>
      </c>
      <c r="C1096" s="9">
        <v>19</v>
      </c>
      <c r="E1096" s="9">
        <f t="shared" si="111"/>
        <v>0.5</v>
      </c>
      <c r="F1096" s="9">
        <f t="shared" si="75"/>
        <v>7.5</v>
      </c>
      <c r="H1096" s="246"/>
      <c r="I1096" s="246"/>
      <c r="J1096" s="246"/>
      <c r="K1096" s="246"/>
      <c r="L1096" s="246"/>
      <c r="M1096" s="246"/>
      <c r="N1096" s="246"/>
      <c r="O1096" s="246"/>
      <c r="P1096" s="246"/>
      <c r="Q1096" s="246"/>
      <c r="R1096" s="246"/>
      <c r="S1096" s="246"/>
      <c r="T1096" s="246"/>
      <c r="U1096" s="246"/>
      <c r="V1096" s="232" t="s">
        <v>225</v>
      </c>
      <c r="X1096" s="232" t="s">
        <v>225</v>
      </c>
      <c r="Z1096" s="232" t="s">
        <v>225</v>
      </c>
      <c r="AB1096" s="232" t="s">
        <v>225</v>
      </c>
      <c r="AD1096" s="232" t="s">
        <v>225</v>
      </c>
      <c r="AF1096" s="232" t="s">
        <v>225</v>
      </c>
      <c r="AH1096" s="232" t="s">
        <v>225</v>
      </c>
      <c r="AJ1096" s="232" t="s">
        <v>225</v>
      </c>
      <c r="AW1096" s="248" t="s">
        <v>1036</v>
      </c>
    </row>
    <row r="1097" spans="1:49" s="9" customFormat="1" x14ac:dyDescent="0.25">
      <c r="A1097" s="233" t="s">
        <v>1460</v>
      </c>
      <c r="B1097" s="9">
        <v>11</v>
      </c>
      <c r="C1097" s="9">
        <v>19</v>
      </c>
      <c r="D1097" s="9">
        <v>12</v>
      </c>
      <c r="E1097" s="9">
        <f t="shared" si="111"/>
        <v>0.5</v>
      </c>
      <c r="F1097" s="9">
        <f t="shared" si="75"/>
        <v>7.5</v>
      </c>
      <c r="G1097" s="263"/>
      <c r="H1097" s="246"/>
      <c r="I1097" s="246"/>
      <c r="J1097" s="246"/>
      <c r="K1097" s="246"/>
      <c r="L1097" s="246"/>
      <c r="M1097" s="246"/>
      <c r="N1097" s="246"/>
      <c r="O1097" s="246"/>
      <c r="P1097" s="246"/>
      <c r="Q1097" s="246"/>
      <c r="R1097" s="246"/>
      <c r="S1097" s="246"/>
      <c r="T1097" s="246"/>
      <c r="U1097" s="246"/>
      <c r="V1097" s="232" t="s">
        <v>225</v>
      </c>
      <c r="W1097" s="232"/>
      <c r="X1097" s="232"/>
      <c r="Y1097" s="232"/>
      <c r="Z1097" s="232" t="s">
        <v>225</v>
      </c>
      <c r="AA1097" s="232"/>
      <c r="AB1097" s="232" t="s">
        <v>225</v>
      </c>
      <c r="AC1097" s="232"/>
      <c r="AD1097" s="232" t="s">
        <v>225</v>
      </c>
      <c r="AE1097" s="232"/>
      <c r="AF1097" s="232" t="s">
        <v>225</v>
      </c>
      <c r="AG1097" s="232"/>
      <c r="AH1097" s="232" t="s">
        <v>225</v>
      </c>
      <c r="AI1097" s="232"/>
      <c r="AJ1097" s="232" t="s">
        <v>225</v>
      </c>
      <c r="AK1097" s="232"/>
      <c r="AL1097" s="232"/>
      <c r="AM1097" s="232"/>
      <c r="AN1097" s="232"/>
      <c r="AO1097" s="232"/>
      <c r="AP1097" s="232"/>
      <c r="AQ1097" s="232"/>
      <c r="AR1097" s="232"/>
      <c r="AS1097" s="232"/>
      <c r="AT1097" s="232"/>
      <c r="AU1097" s="232"/>
      <c r="AV1097" s="232"/>
      <c r="AW1097" s="248" t="s">
        <v>1036</v>
      </c>
    </row>
    <row r="1098" spans="1:49" s="9" customFormat="1" x14ac:dyDescent="0.25">
      <c r="A1098" s="233" t="s">
        <v>1461</v>
      </c>
      <c r="B1098" s="9">
        <v>11</v>
      </c>
      <c r="C1098" s="9">
        <v>19</v>
      </c>
      <c r="D1098" s="9">
        <v>13</v>
      </c>
      <c r="E1098" s="9">
        <f t="shared" si="111"/>
        <v>0.5</v>
      </c>
      <c r="F1098" s="9">
        <f t="shared" si="75"/>
        <v>7.5</v>
      </c>
      <c r="G1098" s="263"/>
      <c r="H1098" s="246"/>
      <c r="I1098" s="246"/>
      <c r="J1098" s="246"/>
      <c r="K1098" s="246"/>
      <c r="L1098" s="246"/>
      <c r="M1098" s="246"/>
      <c r="N1098" s="246"/>
      <c r="O1098" s="246"/>
      <c r="P1098" s="246"/>
      <c r="Q1098" s="246"/>
      <c r="R1098" s="246"/>
      <c r="S1098" s="246"/>
      <c r="T1098" s="246"/>
      <c r="U1098" s="246"/>
      <c r="V1098" s="232" t="s">
        <v>225</v>
      </c>
      <c r="W1098" s="232"/>
      <c r="X1098" s="232" t="s">
        <v>225</v>
      </c>
      <c r="Y1098" s="232"/>
      <c r="Z1098" s="232"/>
      <c r="AA1098" s="232"/>
      <c r="AB1098" s="232" t="s">
        <v>225</v>
      </c>
      <c r="AC1098" s="232"/>
      <c r="AD1098" s="232" t="s">
        <v>225</v>
      </c>
      <c r="AE1098" s="232"/>
      <c r="AF1098" s="232" t="s">
        <v>225</v>
      </c>
      <c r="AG1098" s="232"/>
      <c r="AH1098" s="232" t="s">
        <v>225</v>
      </c>
      <c r="AI1098" s="232"/>
      <c r="AJ1098" s="232" t="s">
        <v>225</v>
      </c>
      <c r="AK1098" s="232"/>
      <c r="AL1098" s="232"/>
      <c r="AM1098" s="232"/>
      <c r="AN1098" s="232"/>
      <c r="AO1098" s="232"/>
      <c r="AP1098" s="232"/>
      <c r="AQ1098" s="232"/>
      <c r="AR1098" s="232"/>
      <c r="AS1098" s="232"/>
      <c r="AT1098" s="232"/>
      <c r="AU1098" s="232"/>
      <c r="AV1098" s="232"/>
      <c r="AW1098" s="248" t="s">
        <v>1036</v>
      </c>
    </row>
    <row r="1099" spans="1:49" s="9" customFormat="1" x14ac:dyDescent="0.25">
      <c r="A1099" s="233" t="s">
        <v>1462</v>
      </c>
      <c r="B1099" s="9">
        <v>11</v>
      </c>
      <c r="C1099" s="9">
        <v>19</v>
      </c>
      <c r="D1099" s="9">
        <v>14</v>
      </c>
      <c r="E1099" s="9">
        <f t="shared" si="111"/>
        <v>0.5</v>
      </c>
      <c r="F1099" s="9">
        <f t="shared" ref="F1099:F1103" si="114">C1099-B1099-E1099</f>
        <v>7.5</v>
      </c>
      <c r="G1099" s="263"/>
      <c r="H1099" s="246"/>
      <c r="I1099" s="246"/>
      <c r="J1099" s="246"/>
      <c r="K1099" s="246"/>
      <c r="L1099" s="246"/>
      <c r="M1099" s="246"/>
      <c r="N1099" s="246"/>
      <c r="O1099" s="246"/>
      <c r="P1099" s="246"/>
      <c r="Q1099" s="246"/>
      <c r="R1099" s="246"/>
      <c r="S1099" s="246"/>
      <c r="T1099" s="246"/>
      <c r="U1099" s="246"/>
      <c r="V1099" s="232" t="s">
        <v>225</v>
      </c>
      <c r="W1099" s="232"/>
      <c r="X1099" s="232" t="s">
        <v>225</v>
      </c>
      <c r="Y1099" s="232"/>
      <c r="Z1099" s="232" t="s">
        <v>225</v>
      </c>
      <c r="AA1099" s="232"/>
      <c r="AB1099" s="232"/>
      <c r="AC1099" s="232"/>
      <c r="AD1099" s="232" t="s">
        <v>225</v>
      </c>
      <c r="AE1099" s="232"/>
      <c r="AF1099" s="232" t="s">
        <v>225</v>
      </c>
      <c r="AG1099" s="232"/>
      <c r="AH1099" s="232" t="s">
        <v>225</v>
      </c>
      <c r="AI1099" s="232"/>
      <c r="AJ1099" s="232" t="s">
        <v>225</v>
      </c>
      <c r="AK1099" s="232"/>
      <c r="AL1099" s="232"/>
      <c r="AM1099" s="232"/>
      <c r="AN1099" s="232"/>
      <c r="AO1099" s="232"/>
      <c r="AP1099" s="232"/>
      <c r="AQ1099" s="232"/>
      <c r="AR1099" s="232"/>
      <c r="AS1099" s="232"/>
      <c r="AT1099" s="232"/>
      <c r="AU1099" s="232"/>
      <c r="AV1099" s="232"/>
      <c r="AW1099" s="248" t="s">
        <v>1036</v>
      </c>
    </row>
    <row r="1100" spans="1:49" s="9" customFormat="1" x14ac:dyDescent="0.25">
      <c r="A1100" s="233" t="s">
        <v>1463</v>
      </c>
      <c r="B1100" s="9">
        <v>11</v>
      </c>
      <c r="C1100" s="9">
        <v>19</v>
      </c>
      <c r="D1100" s="9">
        <v>15</v>
      </c>
      <c r="E1100" s="9">
        <f t="shared" si="111"/>
        <v>0.5</v>
      </c>
      <c r="F1100" s="9">
        <f t="shared" si="114"/>
        <v>7.5</v>
      </c>
      <c r="G1100" s="263"/>
      <c r="H1100" s="246"/>
      <c r="I1100" s="246"/>
      <c r="J1100" s="246"/>
      <c r="K1100" s="246"/>
      <c r="L1100" s="246"/>
      <c r="M1100" s="246"/>
      <c r="N1100" s="246"/>
      <c r="O1100" s="246"/>
      <c r="P1100" s="246"/>
      <c r="Q1100" s="246"/>
      <c r="R1100" s="246"/>
      <c r="S1100" s="246"/>
      <c r="T1100" s="246"/>
      <c r="U1100" s="246"/>
      <c r="V1100" s="232" t="s">
        <v>225</v>
      </c>
      <c r="W1100" s="232"/>
      <c r="X1100" s="232" t="s">
        <v>225</v>
      </c>
      <c r="Y1100" s="232"/>
      <c r="Z1100" s="232" t="s">
        <v>225</v>
      </c>
      <c r="AA1100" s="232"/>
      <c r="AB1100" s="232" t="s">
        <v>225</v>
      </c>
      <c r="AC1100" s="232"/>
      <c r="AD1100" s="232"/>
      <c r="AE1100" s="232"/>
      <c r="AF1100" s="232" t="s">
        <v>225</v>
      </c>
      <c r="AG1100" s="232"/>
      <c r="AH1100" s="232" t="s">
        <v>225</v>
      </c>
      <c r="AI1100" s="232"/>
      <c r="AJ1100" s="232" t="s">
        <v>225</v>
      </c>
      <c r="AK1100" s="232"/>
      <c r="AL1100" s="232"/>
      <c r="AM1100" s="232"/>
      <c r="AN1100" s="232"/>
      <c r="AO1100" s="232"/>
      <c r="AP1100" s="232"/>
      <c r="AQ1100" s="232"/>
      <c r="AR1100" s="232"/>
      <c r="AS1100" s="232"/>
      <c r="AT1100" s="232"/>
      <c r="AU1100" s="232"/>
      <c r="AV1100" s="232"/>
      <c r="AW1100" s="248" t="s">
        <v>1036</v>
      </c>
    </row>
    <row r="1101" spans="1:49" s="9" customFormat="1" x14ac:dyDescent="0.25">
      <c r="A1101" s="233" t="s">
        <v>1464</v>
      </c>
      <c r="B1101" s="9">
        <v>11</v>
      </c>
      <c r="C1101" s="9">
        <v>19</v>
      </c>
      <c r="D1101" s="9">
        <v>16</v>
      </c>
      <c r="E1101" s="9">
        <f t="shared" si="111"/>
        <v>0.5</v>
      </c>
      <c r="F1101" s="9">
        <f t="shared" si="114"/>
        <v>7.5</v>
      </c>
      <c r="G1101" s="263"/>
      <c r="H1101" s="246"/>
      <c r="I1101" s="246"/>
      <c r="J1101" s="246"/>
      <c r="K1101" s="246"/>
      <c r="L1101" s="246"/>
      <c r="M1101" s="246"/>
      <c r="N1101" s="246"/>
      <c r="O1101" s="246"/>
      <c r="P1101" s="246"/>
      <c r="Q1101" s="246"/>
      <c r="R1101" s="246"/>
      <c r="S1101" s="246"/>
      <c r="T1101" s="246"/>
      <c r="U1101" s="246"/>
      <c r="V1101" s="232" t="s">
        <v>225</v>
      </c>
      <c r="W1101" s="232"/>
      <c r="X1101" s="232" t="s">
        <v>225</v>
      </c>
      <c r="Y1101" s="232"/>
      <c r="Z1101" s="232" t="s">
        <v>225</v>
      </c>
      <c r="AA1101" s="232"/>
      <c r="AB1101" s="232" t="s">
        <v>225</v>
      </c>
      <c r="AC1101" s="232"/>
      <c r="AD1101" s="232" t="s">
        <v>225</v>
      </c>
      <c r="AE1101" s="232"/>
      <c r="AF1101" s="232"/>
      <c r="AG1101" s="232"/>
      <c r="AH1101" s="232" t="s">
        <v>225</v>
      </c>
      <c r="AI1101" s="232"/>
      <c r="AJ1101" s="232" t="s">
        <v>225</v>
      </c>
      <c r="AK1101" s="232"/>
      <c r="AL1101" s="232"/>
      <c r="AM1101" s="232"/>
      <c r="AN1101" s="232"/>
      <c r="AO1101" s="232"/>
      <c r="AP1101" s="232"/>
      <c r="AQ1101" s="232"/>
      <c r="AR1101" s="232"/>
      <c r="AS1101" s="232"/>
      <c r="AT1101" s="232"/>
      <c r="AU1101" s="232"/>
      <c r="AV1101" s="232"/>
      <c r="AW1101" s="248" t="s">
        <v>1036</v>
      </c>
    </row>
    <row r="1102" spans="1:49" s="9" customFormat="1" x14ac:dyDescent="0.25">
      <c r="A1102" s="233" t="s">
        <v>1465</v>
      </c>
      <c r="B1102" s="9">
        <v>11</v>
      </c>
      <c r="C1102" s="9">
        <v>19</v>
      </c>
      <c r="D1102" s="9">
        <v>17</v>
      </c>
      <c r="E1102" s="9">
        <f t="shared" si="111"/>
        <v>0.5</v>
      </c>
      <c r="F1102" s="9">
        <f t="shared" si="114"/>
        <v>7.5</v>
      </c>
      <c r="G1102" s="263"/>
      <c r="H1102" s="246"/>
      <c r="I1102" s="246"/>
      <c r="J1102" s="246"/>
      <c r="K1102" s="246"/>
      <c r="L1102" s="246"/>
      <c r="M1102" s="246"/>
      <c r="N1102" s="246"/>
      <c r="O1102" s="246"/>
      <c r="P1102" s="246"/>
      <c r="Q1102" s="246"/>
      <c r="R1102" s="246"/>
      <c r="S1102" s="246"/>
      <c r="T1102" s="246"/>
      <c r="U1102" s="246"/>
      <c r="V1102" s="232" t="s">
        <v>225</v>
      </c>
      <c r="W1102" s="232"/>
      <c r="X1102" s="232" t="s">
        <v>225</v>
      </c>
      <c r="Y1102" s="232"/>
      <c r="Z1102" s="232" t="s">
        <v>225</v>
      </c>
      <c r="AA1102" s="232"/>
      <c r="AB1102" s="232" t="s">
        <v>225</v>
      </c>
      <c r="AC1102" s="232"/>
      <c r="AD1102" s="232" t="s">
        <v>225</v>
      </c>
      <c r="AE1102" s="232"/>
      <c r="AF1102" s="232" t="s">
        <v>225</v>
      </c>
      <c r="AG1102" s="232"/>
      <c r="AH1102" s="232"/>
      <c r="AI1102" s="232"/>
      <c r="AJ1102" s="232" t="s">
        <v>225</v>
      </c>
      <c r="AK1102" s="232"/>
      <c r="AL1102" s="232"/>
      <c r="AM1102" s="232"/>
      <c r="AN1102" s="232"/>
      <c r="AO1102" s="232"/>
      <c r="AP1102" s="232"/>
      <c r="AQ1102" s="232"/>
      <c r="AR1102" s="232"/>
      <c r="AS1102" s="232"/>
      <c r="AT1102" s="232"/>
      <c r="AU1102" s="232"/>
      <c r="AV1102" s="232"/>
      <c r="AW1102" s="248" t="s">
        <v>1036</v>
      </c>
    </row>
    <row r="1103" spans="1:49" s="9" customFormat="1" x14ac:dyDescent="0.25">
      <c r="A1103" s="233" t="s">
        <v>1466</v>
      </c>
      <c r="B1103" s="9">
        <v>11</v>
      </c>
      <c r="C1103" s="9">
        <v>19</v>
      </c>
      <c r="D1103" s="9">
        <v>18</v>
      </c>
      <c r="E1103" s="9">
        <f t="shared" si="111"/>
        <v>0.5</v>
      </c>
      <c r="F1103" s="9">
        <f t="shared" si="114"/>
        <v>7.5</v>
      </c>
      <c r="G1103" s="263"/>
      <c r="H1103" s="246"/>
      <c r="I1103" s="246"/>
      <c r="J1103" s="246"/>
      <c r="K1103" s="246"/>
      <c r="L1103" s="246"/>
      <c r="M1103" s="246"/>
      <c r="N1103" s="246"/>
      <c r="O1103" s="246"/>
      <c r="P1103" s="246"/>
      <c r="Q1103" s="246"/>
      <c r="R1103" s="246"/>
      <c r="S1103" s="246"/>
      <c r="T1103" s="246"/>
      <c r="U1103" s="246"/>
      <c r="V1103" s="232" t="s">
        <v>225</v>
      </c>
      <c r="W1103" s="232"/>
      <c r="X1103" s="232" t="s">
        <v>225</v>
      </c>
      <c r="Y1103" s="232"/>
      <c r="Z1103" s="232" t="s">
        <v>225</v>
      </c>
      <c r="AA1103" s="232"/>
      <c r="AB1103" s="232" t="s">
        <v>225</v>
      </c>
      <c r="AC1103" s="232"/>
      <c r="AD1103" s="232" t="s">
        <v>225</v>
      </c>
      <c r="AE1103" s="232"/>
      <c r="AF1103" s="232" t="s">
        <v>225</v>
      </c>
      <c r="AG1103" s="232"/>
      <c r="AH1103" s="232" t="s">
        <v>225</v>
      </c>
      <c r="AI1103" s="232"/>
      <c r="AJ1103" s="232"/>
      <c r="AK1103" s="232"/>
      <c r="AL1103" s="232"/>
      <c r="AM1103" s="232"/>
      <c r="AN1103" s="232"/>
      <c r="AO1103" s="232"/>
      <c r="AP1103" s="232"/>
      <c r="AQ1103" s="232"/>
      <c r="AR1103" s="232"/>
      <c r="AS1103" s="232"/>
      <c r="AT1103" s="232"/>
      <c r="AU1103" s="232"/>
      <c r="AV1103" s="232"/>
      <c r="AW1103" s="248" t="s">
        <v>1036</v>
      </c>
    </row>
    <row r="1104" spans="1:49" x14ac:dyDescent="0.25">
      <c r="A1104" s="233" t="s">
        <v>454</v>
      </c>
      <c r="B1104" s="9">
        <v>11</v>
      </c>
      <c r="C1104" s="9">
        <v>20</v>
      </c>
      <c r="E1104" s="9">
        <f t="shared" si="111"/>
        <v>1</v>
      </c>
      <c r="F1104" s="9">
        <f t="shared" si="75"/>
        <v>8</v>
      </c>
      <c r="H1104" s="246"/>
      <c r="I1104" s="246"/>
      <c r="J1104" s="246"/>
      <c r="K1104" s="246"/>
      <c r="L1104" s="246"/>
      <c r="M1104" s="246"/>
      <c r="N1104" s="246"/>
      <c r="O1104" s="246"/>
      <c r="P1104" s="246"/>
      <c r="Q1104" s="246"/>
      <c r="R1104" s="246"/>
      <c r="S1104" s="246"/>
      <c r="T1104" s="246"/>
      <c r="U1104" s="246"/>
      <c r="V1104" s="232" t="s">
        <v>225</v>
      </c>
      <c r="X1104" s="232" t="s">
        <v>225</v>
      </c>
      <c r="Z1104" s="232" t="s">
        <v>225</v>
      </c>
      <c r="AB1104" s="232" t="s">
        <v>225</v>
      </c>
      <c r="AD1104" s="232" t="s">
        <v>225</v>
      </c>
      <c r="AF1104" s="232" t="s">
        <v>225</v>
      </c>
      <c r="AH1104" s="232" t="s">
        <v>225</v>
      </c>
      <c r="AJ1104" s="232" t="s">
        <v>225</v>
      </c>
      <c r="AL1104" s="232" t="s">
        <v>225</v>
      </c>
      <c r="AW1104" s="248" t="s">
        <v>1036</v>
      </c>
    </row>
    <row r="1105" spans="1:49" s="9" customFormat="1" x14ac:dyDescent="0.25">
      <c r="A1105" s="233" t="s">
        <v>1467</v>
      </c>
      <c r="B1105" s="9">
        <v>11</v>
      </c>
      <c r="C1105" s="9">
        <v>20</v>
      </c>
      <c r="D1105" s="9">
        <v>12</v>
      </c>
      <c r="E1105" s="9">
        <f t="shared" si="111"/>
        <v>1</v>
      </c>
      <c r="F1105" s="9">
        <f t="shared" si="75"/>
        <v>8</v>
      </c>
      <c r="G1105" s="263"/>
      <c r="H1105" s="246"/>
      <c r="I1105" s="246"/>
      <c r="J1105" s="246"/>
      <c r="K1105" s="246"/>
      <c r="L1105" s="246"/>
      <c r="M1105" s="246"/>
      <c r="N1105" s="246"/>
      <c r="O1105" s="246"/>
      <c r="P1105" s="246"/>
      <c r="Q1105" s="246"/>
      <c r="R1105" s="246"/>
      <c r="S1105" s="246"/>
      <c r="T1105" s="246"/>
      <c r="U1105" s="246"/>
      <c r="V1105" s="232" t="s">
        <v>225</v>
      </c>
      <c r="W1105" s="232"/>
      <c r="X1105" s="232"/>
      <c r="Y1105" s="232"/>
      <c r="Z1105" s="232" t="s">
        <v>225</v>
      </c>
      <c r="AA1105" s="232"/>
      <c r="AB1105" s="232" t="s">
        <v>225</v>
      </c>
      <c r="AC1105" s="232"/>
      <c r="AD1105" s="232" t="s">
        <v>225</v>
      </c>
      <c r="AE1105" s="232"/>
      <c r="AF1105" s="232" t="s">
        <v>225</v>
      </c>
      <c r="AG1105" s="232"/>
      <c r="AH1105" s="232" t="s">
        <v>225</v>
      </c>
      <c r="AI1105" s="232"/>
      <c r="AJ1105" s="232" t="s">
        <v>225</v>
      </c>
      <c r="AK1105" s="232"/>
      <c r="AL1105" s="232" t="s">
        <v>225</v>
      </c>
      <c r="AM1105" s="232"/>
      <c r="AN1105" s="232"/>
      <c r="AO1105" s="232"/>
      <c r="AP1105" s="232"/>
      <c r="AQ1105" s="232"/>
      <c r="AR1105" s="232"/>
      <c r="AS1105" s="232"/>
      <c r="AT1105" s="232"/>
      <c r="AU1105" s="232"/>
      <c r="AV1105" s="232"/>
      <c r="AW1105" s="248" t="s">
        <v>1036</v>
      </c>
    </row>
    <row r="1106" spans="1:49" s="9" customFormat="1" x14ac:dyDescent="0.25">
      <c r="A1106" s="233" t="s">
        <v>1468</v>
      </c>
      <c r="B1106" s="9">
        <v>11</v>
      </c>
      <c r="C1106" s="9">
        <v>20</v>
      </c>
      <c r="D1106" s="9">
        <v>13</v>
      </c>
      <c r="E1106" s="9">
        <f t="shared" si="111"/>
        <v>1</v>
      </c>
      <c r="F1106" s="9">
        <f t="shared" si="75"/>
        <v>8</v>
      </c>
      <c r="G1106" s="263"/>
      <c r="H1106" s="246"/>
      <c r="I1106" s="246"/>
      <c r="J1106" s="246"/>
      <c r="K1106" s="246"/>
      <c r="L1106" s="246"/>
      <c r="M1106" s="246"/>
      <c r="N1106" s="246"/>
      <c r="O1106" s="246"/>
      <c r="P1106" s="246"/>
      <c r="Q1106" s="246"/>
      <c r="R1106" s="246"/>
      <c r="S1106" s="246"/>
      <c r="T1106" s="246"/>
      <c r="U1106" s="246"/>
      <c r="V1106" s="232" t="s">
        <v>225</v>
      </c>
      <c r="W1106" s="232"/>
      <c r="X1106" s="232" t="s">
        <v>225</v>
      </c>
      <c r="Y1106" s="232"/>
      <c r="Z1106" s="232"/>
      <c r="AA1106" s="232"/>
      <c r="AB1106" s="232" t="s">
        <v>225</v>
      </c>
      <c r="AC1106" s="232"/>
      <c r="AD1106" s="232" t="s">
        <v>225</v>
      </c>
      <c r="AE1106" s="232"/>
      <c r="AF1106" s="232" t="s">
        <v>225</v>
      </c>
      <c r="AG1106" s="232"/>
      <c r="AH1106" s="232" t="s">
        <v>225</v>
      </c>
      <c r="AI1106" s="232"/>
      <c r="AJ1106" s="232" t="s">
        <v>225</v>
      </c>
      <c r="AK1106" s="232"/>
      <c r="AL1106" s="232" t="s">
        <v>225</v>
      </c>
      <c r="AM1106" s="232"/>
      <c r="AN1106" s="232"/>
      <c r="AO1106" s="232"/>
      <c r="AP1106" s="232"/>
      <c r="AQ1106" s="232"/>
      <c r="AR1106" s="232"/>
      <c r="AS1106" s="232"/>
      <c r="AT1106" s="232"/>
      <c r="AU1106" s="232"/>
      <c r="AV1106" s="232"/>
      <c r="AW1106" s="248" t="s">
        <v>1036</v>
      </c>
    </row>
    <row r="1107" spans="1:49" s="9" customFormat="1" x14ac:dyDescent="0.25">
      <c r="A1107" s="233" t="s">
        <v>1469</v>
      </c>
      <c r="B1107" s="9">
        <v>11</v>
      </c>
      <c r="C1107" s="9">
        <v>20</v>
      </c>
      <c r="D1107" s="9">
        <v>14</v>
      </c>
      <c r="E1107" s="9">
        <f t="shared" si="111"/>
        <v>1</v>
      </c>
      <c r="F1107" s="9">
        <f t="shared" ref="F1107:F1112" si="115">C1107-B1107-E1107</f>
        <v>8</v>
      </c>
      <c r="G1107" s="263"/>
      <c r="H1107" s="246"/>
      <c r="I1107" s="246"/>
      <c r="J1107" s="246"/>
      <c r="K1107" s="246"/>
      <c r="L1107" s="246"/>
      <c r="M1107" s="246"/>
      <c r="N1107" s="246"/>
      <c r="O1107" s="246"/>
      <c r="P1107" s="246"/>
      <c r="Q1107" s="246"/>
      <c r="R1107" s="246"/>
      <c r="S1107" s="246"/>
      <c r="T1107" s="246"/>
      <c r="U1107" s="246"/>
      <c r="V1107" s="232" t="s">
        <v>225</v>
      </c>
      <c r="W1107" s="232"/>
      <c r="X1107" s="232" t="s">
        <v>225</v>
      </c>
      <c r="Y1107" s="232"/>
      <c r="Z1107" s="232" t="s">
        <v>225</v>
      </c>
      <c r="AA1107" s="232"/>
      <c r="AB1107" s="232"/>
      <c r="AC1107" s="232"/>
      <c r="AD1107" s="232" t="s">
        <v>225</v>
      </c>
      <c r="AE1107" s="232"/>
      <c r="AF1107" s="232" t="s">
        <v>225</v>
      </c>
      <c r="AG1107" s="232"/>
      <c r="AH1107" s="232" t="s">
        <v>225</v>
      </c>
      <c r="AI1107" s="232"/>
      <c r="AJ1107" s="232" t="s">
        <v>225</v>
      </c>
      <c r="AK1107" s="232"/>
      <c r="AL1107" s="232" t="s">
        <v>225</v>
      </c>
      <c r="AM1107" s="232"/>
      <c r="AN1107" s="232"/>
      <c r="AO1107" s="232"/>
      <c r="AP1107" s="232"/>
      <c r="AQ1107" s="232"/>
      <c r="AR1107" s="232"/>
      <c r="AS1107" s="232"/>
      <c r="AT1107" s="232"/>
      <c r="AU1107" s="232"/>
      <c r="AV1107" s="232"/>
      <c r="AW1107" s="248" t="s">
        <v>1036</v>
      </c>
    </row>
    <row r="1108" spans="1:49" s="9" customFormat="1" x14ac:dyDescent="0.25">
      <c r="A1108" s="233" t="s">
        <v>1470</v>
      </c>
      <c r="B1108" s="9">
        <v>11</v>
      </c>
      <c r="C1108" s="9">
        <v>20</v>
      </c>
      <c r="D1108" s="9">
        <v>15</v>
      </c>
      <c r="E1108" s="9">
        <f t="shared" si="111"/>
        <v>1</v>
      </c>
      <c r="F1108" s="9">
        <f t="shared" si="115"/>
        <v>8</v>
      </c>
      <c r="G1108" s="263"/>
      <c r="H1108" s="246"/>
      <c r="I1108" s="246"/>
      <c r="J1108" s="246"/>
      <c r="K1108" s="246"/>
      <c r="L1108" s="246"/>
      <c r="M1108" s="246"/>
      <c r="N1108" s="246"/>
      <c r="O1108" s="246"/>
      <c r="P1108" s="246"/>
      <c r="Q1108" s="246"/>
      <c r="R1108" s="246"/>
      <c r="S1108" s="246"/>
      <c r="T1108" s="246"/>
      <c r="U1108" s="246"/>
      <c r="V1108" s="232" t="s">
        <v>225</v>
      </c>
      <c r="W1108" s="232"/>
      <c r="X1108" s="232" t="s">
        <v>225</v>
      </c>
      <c r="Y1108" s="232"/>
      <c r="Z1108" s="232" t="s">
        <v>225</v>
      </c>
      <c r="AA1108" s="232"/>
      <c r="AB1108" s="232" t="s">
        <v>225</v>
      </c>
      <c r="AC1108" s="232"/>
      <c r="AD1108" s="232"/>
      <c r="AE1108" s="232"/>
      <c r="AF1108" s="232" t="s">
        <v>225</v>
      </c>
      <c r="AG1108" s="232"/>
      <c r="AH1108" s="232" t="s">
        <v>225</v>
      </c>
      <c r="AI1108" s="232"/>
      <c r="AJ1108" s="232" t="s">
        <v>225</v>
      </c>
      <c r="AK1108" s="232"/>
      <c r="AL1108" s="232" t="s">
        <v>225</v>
      </c>
      <c r="AM1108" s="232"/>
      <c r="AN1108" s="232"/>
      <c r="AO1108" s="232"/>
      <c r="AP1108" s="232"/>
      <c r="AQ1108" s="232"/>
      <c r="AR1108" s="232"/>
      <c r="AS1108" s="232"/>
      <c r="AT1108" s="232"/>
      <c r="AU1108" s="232"/>
      <c r="AV1108" s="232"/>
      <c r="AW1108" s="248" t="s">
        <v>1036</v>
      </c>
    </row>
    <row r="1109" spans="1:49" s="9" customFormat="1" x14ac:dyDescent="0.25">
      <c r="A1109" s="233" t="s">
        <v>1471</v>
      </c>
      <c r="B1109" s="9">
        <v>11</v>
      </c>
      <c r="C1109" s="9">
        <v>20</v>
      </c>
      <c r="D1109" s="9">
        <v>16</v>
      </c>
      <c r="E1109" s="9">
        <f t="shared" si="111"/>
        <v>1</v>
      </c>
      <c r="F1109" s="9">
        <f t="shared" si="115"/>
        <v>8</v>
      </c>
      <c r="G1109" s="263"/>
      <c r="H1109" s="246"/>
      <c r="I1109" s="246"/>
      <c r="J1109" s="246"/>
      <c r="K1109" s="246"/>
      <c r="L1109" s="246"/>
      <c r="M1109" s="246"/>
      <c r="N1109" s="246"/>
      <c r="O1109" s="246"/>
      <c r="P1109" s="246"/>
      <c r="Q1109" s="246"/>
      <c r="R1109" s="246"/>
      <c r="S1109" s="246"/>
      <c r="T1109" s="246"/>
      <c r="U1109" s="246"/>
      <c r="V1109" s="232" t="s">
        <v>225</v>
      </c>
      <c r="W1109" s="232"/>
      <c r="X1109" s="232" t="s">
        <v>225</v>
      </c>
      <c r="Y1109" s="232"/>
      <c r="Z1109" s="232" t="s">
        <v>225</v>
      </c>
      <c r="AA1109" s="232"/>
      <c r="AB1109" s="232" t="s">
        <v>225</v>
      </c>
      <c r="AC1109" s="232"/>
      <c r="AD1109" s="232" t="s">
        <v>225</v>
      </c>
      <c r="AE1109" s="232"/>
      <c r="AF1109" s="232"/>
      <c r="AG1109" s="232"/>
      <c r="AH1109" s="232" t="s">
        <v>225</v>
      </c>
      <c r="AI1109" s="232"/>
      <c r="AJ1109" s="232" t="s">
        <v>225</v>
      </c>
      <c r="AK1109" s="232"/>
      <c r="AL1109" s="232" t="s">
        <v>225</v>
      </c>
      <c r="AM1109" s="232"/>
      <c r="AN1109" s="232"/>
      <c r="AO1109" s="232"/>
      <c r="AP1109" s="232"/>
      <c r="AQ1109" s="232"/>
      <c r="AR1109" s="232"/>
      <c r="AS1109" s="232"/>
      <c r="AT1109" s="232"/>
      <c r="AU1109" s="232"/>
      <c r="AV1109" s="232"/>
      <c r="AW1109" s="248" t="s">
        <v>1036</v>
      </c>
    </row>
    <row r="1110" spans="1:49" s="9" customFormat="1" x14ac:dyDescent="0.25">
      <c r="A1110" s="233" t="s">
        <v>1472</v>
      </c>
      <c r="B1110" s="9">
        <v>11</v>
      </c>
      <c r="C1110" s="9">
        <v>20</v>
      </c>
      <c r="D1110" s="9">
        <v>17</v>
      </c>
      <c r="E1110" s="9">
        <f t="shared" si="111"/>
        <v>1</v>
      </c>
      <c r="F1110" s="9">
        <f t="shared" si="115"/>
        <v>8</v>
      </c>
      <c r="G1110" s="263"/>
      <c r="H1110" s="246"/>
      <c r="I1110" s="246"/>
      <c r="J1110" s="246"/>
      <c r="K1110" s="246"/>
      <c r="L1110" s="246"/>
      <c r="M1110" s="246"/>
      <c r="N1110" s="246"/>
      <c r="O1110" s="246"/>
      <c r="P1110" s="246"/>
      <c r="Q1110" s="246"/>
      <c r="R1110" s="246"/>
      <c r="S1110" s="246"/>
      <c r="T1110" s="246"/>
      <c r="U1110" s="246"/>
      <c r="V1110" s="232" t="s">
        <v>225</v>
      </c>
      <c r="W1110" s="232"/>
      <c r="X1110" s="232" t="s">
        <v>225</v>
      </c>
      <c r="Y1110" s="232"/>
      <c r="Z1110" s="232" t="s">
        <v>225</v>
      </c>
      <c r="AA1110" s="232"/>
      <c r="AB1110" s="232" t="s">
        <v>225</v>
      </c>
      <c r="AC1110" s="232"/>
      <c r="AD1110" s="232" t="s">
        <v>225</v>
      </c>
      <c r="AE1110" s="232"/>
      <c r="AF1110" s="232" t="s">
        <v>225</v>
      </c>
      <c r="AG1110" s="232"/>
      <c r="AH1110" s="232"/>
      <c r="AI1110" s="232"/>
      <c r="AJ1110" s="232" t="s">
        <v>225</v>
      </c>
      <c r="AK1110" s="232"/>
      <c r="AL1110" s="232" t="s">
        <v>225</v>
      </c>
      <c r="AM1110" s="232"/>
      <c r="AN1110" s="232"/>
      <c r="AO1110" s="232"/>
      <c r="AP1110" s="232"/>
      <c r="AQ1110" s="232"/>
      <c r="AR1110" s="232"/>
      <c r="AS1110" s="232"/>
      <c r="AT1110" s="232"/>
      <c r="AU1110" s="232"/>
      <c r="AV1110" s="232"/>
      <c r="AW1110" s="248" t="s">
        <v>1036</v>
      </c>
    </row>
    <row r="1111" spans="1:49" s="9" customFormat="1" x14ac:dyDescent="0.25">
      <c r="A1111" s="233" t="s">
        <v>1473</v>
      </c>
      <c r="B1111" s="9">
        <v>11</v>
      </c>
      <c r="C1111" s="9">
        <v>20</v>
      </c>
      <c r="D1111" s="9">
        <v>18</v>
      </c>
      <c r="E1111" s="9">
        <f t="shared" si="111"/>
        <v>1</v>
      </c>
      <c r="F1111" s="9">
        <f t="shared" si="115"/>
        <v>8</v>
      </c>
      <c r="G1111" s="263"/>
      <c r="H1111" s="246"/>
      <c r="I1111" s="246"/>
      <c r="J1111" s="246"/>
      <c r="K1111" s="246"/>
      <c r="L1111" s="246"/>
      <c r="M1111" s="246"/>
      <c r="N1111" s="246"/>
      <c r="O1111" s="246"/>
      <c r="P1111" s="246"/>
      <c r="Q1111" s="246"/>
      <c r="R1111" s="246"/>
      <c r="S1111" s="246"/>
      <c r="T1111" s="246"/>
      <c r="U1111" s="246"/>
      <c r="V1111" s="232" t="s">
        <v>225</v>
      </c>
      <c r="W1111" s="232"/>
      <c r="X1111" s="232" t="s">
        <v>225</v>
      </c>
      <c r="Y1111" s="232"/>
      <c r="Z1111" s="232" t="s">
        <v>225</v>
      </c>
      <c r="AA1111" s="232"/>
      <c r="AB1111" s="232" t="s">
        <v>225</v>
      </c>
      <c r="AC1111" s="232"/>
      <c r="AD1111" s="232" t="s">
        <v>225</v>
      </c>
      <c r="AE1111" s="232"/>
      <c r="AF1111" s="232" t="s">
        <v>225</v>
      </c>
      <c r="AG1111" s="232"/>
      <c r="AH1111" s="232" t="s">
        <v>225</v>
      </c>
      <c r="AI1111" s="232"/>
      <c r="AJ1111" s="232"/>
      <c r="AK1111" s="232"/>
      <c r="AL1111" s="232" t="s">
        <v>225</v>
      </c>
      <c r="AM1111" s="232"/>
      <c r="AN1111" s="232"/>
      <c r="AO1111" s="232"/>
      <c r="AP1111" s="232"/>
      <c r="AQ1111" s="232"/>
      <c r="AR1111" s="232"/>
      <c r="AS1111" s="232"/>
      <c r="AT1111" s="232"/>
      <c r="AU1111" s="232"/>
      <c r="AV1111" s="232"/>
      <c r="AW1111" s="248" t="s">
        <v>1036</v>
      </c>
    </row>
    <row r="1112" spans="1:49" s="9" customFormat="1" x14ac:dyDescent="0.25">
      <c r="A1112" s="233" t="s">
        <v>1474</v>
      </c>
      <c r="B1112" s="9">
        <v>11</v>
      </c>
      <c r="C1112" s="9">
        <v>20</v>
      </c>
      <c r="D1112" s="9">
        <v>19</v>
      </c>
      <c r="E1112" s="9">
        <f t="shared" si="111"/>
        <v>1</v>
      </c>
      <c r="F1112" s="9">
        <f t="shared" si="115"/>
        <v>8</v>
      </c>
      <c r="G1112" s="263"/>
      <c r="H1112" s="246"/>
      <c r="I1112" s="246"/>
      <c r="J1112" s="246"/>
      <c r="K1112" s="246"/>
      <c r="L1112" s="246"/>
      <c r="M1112" s="246"/>
      <c r="N1112" s="246"/>
      <c r="O1112" s="246"/>
      <c r="P1112" s="246"/>
      <c r="Q1112" s="246"/>
      <c r="R1112" s="246"/>
      <c r="S1112" s="246"/>
      <c r="T1112" s="246"/>
      <c r="U1112" s="246"/>
      <c r="V1112" s="232" t="s">
        <v>225</v>
      </c>
      <c r="W1112" s="232"/>
      <c r="X1112" s="232" t="s">
        <v>225</v>
      </c>
      <c r="Y1112" s="232"/>
      <c r="Z1112" s="232" t="s">
        <v>225</v>
      </c>
      <c r="AA1112" s="232"/>
      <c r="AB1112" s="232" t="s">
        <v>225</v>
      </c>
      <c r="AC1112" s="232"/>
      <c r="AD1112" s="232" t="s">
        <v>225</v>
      </c>
      <c r="AE1112" s="232"/>
      <c r="AF1112" s="232" t="s">
        <v>225</v>
      </c>
      <c r="AG1112" s="232"/>
      <c r="AH1112" s="232" t="s">
        <v>225</v>
      </c>
      <c r="AI1112" s="232"/>
      <c r="AJ1112" s="232" t="s">
        <v>225</v>
      </c>
      <c r="AK1112" s="232"/>
      <c r="AL1112" s="232"/>
      <c r="AM1112" s="232"/>
      <c r="AN1112" s="232"/>
      <c r="AO1112" s="232"/>
      <c r="AP1112" s="232"/>
      <c r="AQ1112" s="232"/>
      <c r="AR1112" s="232"/>
      <c r="AS1112" s="232"/>
      <c r="AT1112" s="232"/>
      <c r="AU1112" s="232"/>
      <c r="AV1112" s="232"/>
      <c r="AW1112" s="248" t="s">
        <v>1036</v>
      </c>
    </row>
    <row r="1113" spans="1:49" x14ac:dyDescent="0.25">
      <c r="A1113" s="233" t="s">
        <v>455</v>
      </c>
      <c r="B1113" s="9">
        <v>11</v>
      </c>
      <c r="C1113" s="9">
        <v>21</v>
      </c>
      <c r="E1113" s="9">
        <f t="shared" si="111"/>
        <v>1</v>
      </c>
      <c r="F1113" s="9">
        <f t="shared" si="75"/>
        <v>9</v>
      </c>
      <c r="H1113" s="246"/>
      <c r="I1113" s="246"/>
      <c r="J1113" s="246"/>
      <c r="K1113" s="246"/>
      <c r="L1113" s="246"/>
      <c r="M1113" s="246"/>
      <c r="N1113" s="246"/>
      <c r="O1113" s="246"/>
      <c r="P1113" s="246"/>
      <c r="Q1113" s="246"/>
      <c r="R1113" s="246"/>
      <c r="S1113" s="246"/>
      <c r="T1113" s="246"/>
      <c r="U1113" s="246"/>
      <c r="V1113" s="232" t="s">
        <v>225</v>
      </c>
      <c r="X1113" s="232" t="s">
        <v>225</v>
      </c>
      <c r="Z1113" s="232" t="s">
        <v>225</v>
      </c>
      <c r="AB1113" s="232" t="s">
        <v>225</v>
      </c>
      <c r="AD1113" s="232" t="s">
        <v>225</v>
      </c>
      <c r="AF1113" s="232" t="s">
        <v>225</v>
      </c>
      <c r="AH1113" s="232" t="s">
        <v>225</v>
      </c>
      <c r="AJ1113" s="232" t="s">
        <v>225</v>
      </c>
      <c r="AL1113" s="232" t="s">
        <v>225</v>
      </c>
      <c r="AN1113" s="232" t="s">
        <v>225</v>
      </c>
      <c r="AW1113" s="248" t="s">
        <v>1036</v>
      </c>
    </row>
    <row r="1114" spans="1:49" s="9" customFormat="1" x14ac:dyDescent="0.25">
      <c r="A1114" s="233" t="s">
        <v>1475</v>
      </c>
      <c r="B1114" s="9">
        <v>11</v>
      </c>
      <c r="C1114" s="9">
        <v>21</v>
      </c>
      <c r="D1114" s="9">
        <v>12</v>
      </c>
      <c r="E1114" s="9">
        <f t="shared" si="111"/>
        <v>1</v>
      </c>
      <c r="F1114" s="9">
        <f t="shared" si="75"/>
        <v>9</v>
      </c>
      <c r="G1114" s="263"/>
      <c r="H1114" s="246"/>
      <c r="I1114" s="246"/>
      <c r="J1114" s="246"/>
      <c r="K1114" s="246"/>
      <c r="L1114" s="246"/>
      <c r="M1114" s="246"/>
      <c r="N1114" s="246"/>
      <c r="O1114" s="246"/>
      <c r="P1114" s="246"/>
      <c r="Q1114" s="246"/>
      <c r="R1114" s="246"/>
      <c r="S1114" s="246"/>
      <c r="T1114" s="246"/>
      <c r="U1114" s="246"/>
      <c r="V1114" s="232" t="s">
        <v>225</v>
      </c>
      <c r="W1114" s="232"/>
      <c r="X1114" s="232"/>
      <c r="Y1114" s="232"/>
      <c r="Z1114" s="232" t="s">
        <v>225</v>
      </c>
      <c r="AA1114" s="232"/>
      <c r="AB1114" s="232" t="s">
        <v>225</v>
      </c>
      <c r="AC1114" s="232"/>
      <c r="AD1114" s="232" t="s">
        <v>225</v>
      </c>
      <c r="AE1114" s="232"/>
      <c r="AF1114" s="232" t="s">
        <v>225</v>
      </c>
      <c r="AG1114" s="232"/>
      <c r="AH1114" s="232" t="s">
        <v>225</v>
      </c>
      <c r="AI1114" s="232"/>
      <c r="AJ1114" s="232" t="s">
        <v>225</v>
      </c>
      <c r="AK1114" s="232"/>
      <c r="AL1114" s="232" t="s">
        <v>225</v>
      </c>
      <c r="AM1114" s="232"/>
      <c r="AN1114" s="232" t="s">
        <v>225</v>
      </c>
      <c r="AO1114" s="232"/>
      <c r="AP1114" s="232"/>
      <c r="AQ1114" s="232"/>
      <c r="AR1114" s="232"/>
      <c r="AS1114" s="232"/>
      <c r="AT1114" s="232"/>
      <c r="AU1114" s="232"/>
      <c r="AV1114" s="232"/>
      <c r="AW1114" s="248" t="s">
        <v>1036</v>
      </c>
    </row>
    <row r="1115" spans="1:49" s="9" customFormat="1" x14ac:dyDescent="0.25">
      <c r="A1115" s="233" t="s">
        <v>1476</v>
      </c>
      <c r="B1115" s="9">
        <v>11</v>
      </c>
      <c r="C1115" s="9">
        <v>21</v>
      </c>
      <c r="D1115" s="9">
        <v>13</v>
      </c>
      <c r="E1115" s="9">
        <f t="shared" si="111"/>
        <v>1</v>
      </c>
      <c r="F1115" s="9">
        <f t="shared" si="75"/>
        <v>9</v>
      </c>
      <c r="G1115" s="263"/>
      <c r="H1115" s="246"/>
      <c r="I1115" s="246"/>
      <c r="J1115" s="246"/>
      <c r="K1115" s="246"/>
      <c r="L1115" s="246"/>
      <c r="M1115" s="246"/>
      <c r="N1115" s="246"/>
      <c r="O1115" s="246"/>
      <c r="P1115" s="246"/>
      <c r="Q1115" s="246"/>
      <c r="R1115" s="246"/>
      <c r="S1115" s="246"/>
      <c r="T1115" s="246"/>
      <c r="U1115" s="246"/>
      <c r="V1115" s="232" t="s">
        <v>225</v>
      </c>
      <c r="W1115" s="232"/>
      <c r="X1115" s="232" t="s">
        <v>225</v>
      </c>
      <c r="Y1115" s="232"/>
      <c r="Z1115" s="232"/>
      <c r="AA1115" s="232"/>
      <c r="AB1115" s="232" t="s">
        <v>225</v>
      </c>
      <c r="AC1115" s="232"/>
      <c r="AD1115" s="232" t="s">
        <v>225</v>
      </c>
      <c r="AE1115" s="232"/>
      <c r="AF1115" s="232" t="s">
        <v>225</v>
      </c>
      <c r="AG1115" s="232"/>
      <c r="AH1115" s="232" t="s">
        <v>225</v>
      </c>
      <c r="AI1115" s="232"/>
      <c r="AJ1115" s="232" t="s">
        <v>225</v>
      </c>
      <c r="AK1115" s="232"/>
      <c r="AL1115" s="232" t="s">
        <v>225</v>
      </c>
      <c r="AM1115" s="232"/>
      <c r="AN1115" s="232" t="s">
        <v>225</v>
      </c>
      <c r="AO1115" s="232"/>
      <c r="AP1115" s="232"/>
      <c r="AQ1115" s="232"/>
      <c r="AR1115" s="232"/>
      <c r="AS1115" s="232"/>
      <c r="AT1115" s="232"/>
      <c r="AU1115" s="232"/>
      <c r="AV1115" s="232"/>
      <c r="AW1115" s="248" t="s">
        <v>1036</v>
      </c>
    </row>
    <row r="1116" spans="1:49" s="9" customFormat="1" x14ac:dyDescent="0.25">
      <c r="A1116" s="233" t="s">
        <v>1477</v>
      </c>
      <c r="B1116" s="9">
        <v>11</v>
      </c>
      <c r="C1116" s="9">
        <v>21</v>
      </c>
      <c r="D1116" s="9">
        <v>14</v>
      </c>
      <c r="E1116" s="9">
        <f t="shared" si="111"/>
        <v>1</v>
      </c>
      <c r="F1116" s="9">
        <f t="shared" ref="F1116:F1122" si="116">C1116-B1116-E1116</f>
        <v>9</v>
      </c>
      <c r="G1116" s="263"/>
      <c r="H1116" s="246"/>
      <c r="I1116" s="246"/>
      <c r="J1116" s="246"/>
      <c r="K1116" s="246"/>
      <c r="L1116" s="246"/>
      <c r="M1116" s="246"/>
      <c r="N1116" s="246"/>
      <c r="O1116" s="246"/>
      <c r="P1116" s="246"/>
      <c r="Q1116" s="246"/>
      <c r="R1116" s="246"/>
      <c r="S1116" s="246"/>
      <c r="T1116" s="246"/>
      <c r="U1116" s="246"/>
      <c r="V1116" s="232" t="s">
        <v>225</v>
      </c>
      <c r="W1116" s="232"/>
      <c r="X1116" s="232" t="s">
        <v>225</v>
      </c>
      <c r="Y1116" s="232"/>
      <c r="Z1116" s="232" t="s">
        <v>225</v>
      </c>
      <c r="AA1116" s="232"/>
      <c r="AB1116" s="232"/>
      <c r="AC1116" s="232"/>
      <c r="AD1116" s="232" t="s">
        <v>225</v>
      </c>
      <c r="AE1116" s="232"/>
      <c r="AF1116" s="232" t="s">
        <v>225</v>
      </c>
      <c r="AG1116" s="232"/>
      <c r="AH1116" s="232" t="s">
        <v>225</v>
      </c>
      <c r="AI1116" s="232"/>
      <c r="AJ1116" s="232" t="s">
        <v>225</v>
      </c>
      <c r="AK1116" s="232"/>
      <c r="AL1116" s="232" t="s">
        <v>225</v>
      </c>
      <c r="AM1116" s="232"/>
      <c r="AN1116" s="232" t="s">
        <v>225</v>
      </c>
      <c r="AO1116" s="232"/>
      <c r="AP1116" s="232"/>
      <c r="AQ1116" s="232"/>
      <c r="AR1116" s="232"/>
      <c r="AS1116" s="232"/>
      <c r="AT1116" s="232"/>
      <c r="AU1116" s="232"/>
      <c r="AV1116" s="232"/>
      <c r="AW1116" s="248" t="s">
        <v>1036</v>
      </c>
    </row>
    <row r="1117" spans="1:49" s="9" customFormat="1" x14ac:dyDescent="0.25">
      <c r="A1117" s="233" t="s">
        <v>1478</v>
      </c>
      <c r="B1117" s="9">
        <v>11</v>
      </c>
      <c r="C1117" s="9">
        <v>21</v>
      </c>
      <c r="D1117" s="9">
        <v>15</v>
      </c>
      <c r="E1117" s="9">
        <f t="shared" si="111"/>
        <v>1</v>
      </c>
      <c r="F1117" s="9">
        <f t="shared" si="116"/>
        <v>9</v>
      </c>
      <c r="G1117" s="263"/>
      <c r="H1117" s="246"/>
      <c r="I1117" s="246"/>
      <c r="J1117" s="246"/>
      <c r="K1117" s="246"/>
      <c r="L1117" s="246"/>
      <c r="M1117" s="246"/>
      <c r="N1117" s="246"/>
      <c r="O1117" s="246"/>
      <c r="P1117" s="246"/>
      <c r="Q1117" s="246"/>
      <c r="R1117" s="246"/>
      <c r="S1117" s="246"/>
      <c r="T1117" s="246"/>
      <c r="U1117" s="246"/>
      <c r="V1117" s="232" t="s">
        <v>225</v>
      </c>
      <c r="W1117" s="232"/>
      <c r="X1117" s="232" t="s">
        <v>225</v>
      </c>
      <c r="Y1117" s="232"/>
      <c r="Z1117" s="232" t="s">
        <v>225</v>
      </c>
      <c r="AA1117" s="232"/>
      <c r="AB1117" s="232" t="s">
        <v>225</v>
      </c>
      <c r="AC1117" s="232"/>
      <c r="AD1117" s="232"/>
      <c r="AE1117" s="232"/>
      <c r="AF1117" s="232" t="s">
        <v>225</v>
      </c>
      <c r="AG1117" s="232"/>
      <c r="AH1117" s="232" t="s">
        <v>225</v>
      </c>
      <c r="AI1117" s="232"/>
      <c r="AJ1117" s="232" t="s">
        <v>225</v>
      </c>
      <c r="AK1117" s="232"/>
      <c r="AL1117" s="232" t="s">
        <v>225</v>
      </c>
      <c r="AM1117" s="232"/>
      <c r="AN1117" s="232" t="s">
        <v>225</v>
      </c>
      <c r="AO1117" s="232"/>
      <c r="AP1117" s="232"/>
      <c r="AQ1117" s="232"/>
      <c r="AR1117" s="232"/>
      <c r="AS1117" s="232"/>
      <c r="AT1117" s="232"/>
      <c r="AU1117" s="232"/>
      <c r="AV1117" s="232"/>
      <c r="AW1117" s="248" t="s">
        <v>1036</v>
      </c>
    </row>
    <row r="1118" spans="1:49" s="9" customFormat="1" x14ac:dyDescent="0.25">
      <c r="A1118" s="233" t="s">
        <v>1479</v>
      </c>
      <c r="B1118" s="9">
        <v>11</v>
      </c>
      <c r="C1118" s="9">
        <v>21</v>
      </c>
      <c r="D1118" s="9">
        <v>16</v>
      </c>
      <c r="E1118" s="9">
        <f t="shared" si="111"/>
        <v>1</v>
      </c>
      <c r="F1118" s="9">
        <f t="shared" si="116"/>
        <v>9</v>
      </c>
      <c r="G1118" s="263"/>
      <c r="H1118" s="246"/>
      <c r="I1118" s="246"/>
      <c r="J1118" s="246"/>
      <c r="K1118" s="246"/>
      <c r="L1118" s="246"/>
      <c r="M1118" s="246"/>
      <c r="N1118" s="246"/>
      <c r="O1118" s="246"/>
      <c r="P1118" s="246"/>
      <c r="Q1118" s="246"/>
      <c r="R1118" s="246"/>
      <c r="S1118" s="246"/>
      <c r="T1118" s="246"/>
      <c r="U1118" s="246"/>
      <c r="V1118" s="232" t="s">
        <v>225</v>
      </c>
      <c r="W1118" s="232"/>
      <c r="X1118" s="232" t="s">
        <v>225</v>
      </c>
      <c r="Y1118" s="232"/>
      <c r="Z1118" s="232" t="s">
        <v>225</v>
      </c>
      <c r="AA1118" s="232"/>
      <c r="AB1118" s="232" t="s">
        <v>225</v>
      </c>
      <c r="AC1118" s="232"/>
      <c r="AD1118" s="232" t="s">
        <v>225</v>
      </c>
      <c r="AE1118" s="232"/>
      <c r="AF1118" s="232"/>
      <c r="AG1118" s="232"/>
      <c r="AH1118" s="232" t="s">
        <v>225</v>
      </c>
      <c r="AI1118" s="232"/>
      <c r="AJ1118" s="232" t="s">
        <v>225</v>
      </c>
      <c r="AK1118" s="232"/>
      <c r="AL1118" s="232" t="s">
        <v>225</v>
      </c>
      <c r="AM1118" s="232"/>
      <c r="AN1118" s="232" t="s">
        <v>225</v>
      </c>
      <c r="AO1118" s="232"/>
      <c r="AP1118" s="232"/>
      <c r="AQ1118" s="232"/>
      <c r="AR1118" s="232"/>
      <c r="AS1118" s="232"/>
      <c r="AT1118" s="232"/>
      <c r="AU1118" s="232"/>
      <c r="AV1118" s="232"/>
      <c r="AW1118" s="248" t="s">
        <v>1036</v>
      </c>
    </row>
    <row r="1119" spans="1:49" s="9" customFormat="1" x14ac:dyDescent="0.25">
      <c r="A1119" s="233" t="s">
        <v>1480</v>
      </c>
      <c r="B1119" s="9">
        <v>11</v>
      </c>
      <c r="C1119" s="9">
        <v>21</v>
      </c>
      <c r="D1119" s="9">
        <v>17</v>
      </c>
      <c r="E1119" s="9">
        <f t="shared" si="111"/>
        <v>1</v>
      </c>
      <c r="F1119" s="9">
        <f t="shared" si="116"/>
        <v>9</v>
      </c>
      <c r="G1119" s="263"/>
      <c r="H1119" s="246"/>
      <c r="I1119" s="246"/>
      <c r="J1119" s="246"/>
      <c r="K1119" s="246"/>
      <c r="L1119" s="246"/>
      <c r="M1119" s="246"/>
      <c r="N1119" s="246"/>
      <c r="O1119" s="246"/>
      <c r="P1119" s="246"/>
      <c r="Q1119" s="246"/>
      <c r="R1119" s="246"/>
      <c r="S1119" s="246"/>
      <c r="T1119" s="246"/>
      <c r="U1119" s="246"/>
      <c r="V1119" s="232" t="s">
        <v>225</v>
      </c>
      <c r="W1119" s="232"/>
      <c r="X1119" s="232" t="s">
        <v>225</v>
      </c>
      <c r="Y1119" s="232"/>
      <c r="Z1119" s="232" t="s">
        <v>225</v>
      </c>
      <c r="AA1119" s="232"/>
      <c r="AB1119" s="232" t="s">
        <v>225</v>
      </c>
      <c r="AC1119" s="232"/>
      <c r="AD1119" s="232" t="s">
        <v>225</v>
      </c>
      <c r="AE1119" s="232"/>
      <c r="AF1119" s="232" t="s">
        <v>225</v>
      </c>
      <c r="AG1119" s="232"/>
      <c r="AH1119" s="232"/>
      <c r="AI1119" s="232"/>
      <c r="AJ1119" s="232" t="s">
        <v>225</v>
      </c>
      <c r="AK1119" s="232"/>
      <c r="AL1119" s="232" t="s">
        <v>225</v>
      </c>
      <c r="AM1119" s="232"/>
      <c r="AN1119" s="232" t="s">
        <v>225</v>
      </c>
      <c r="AO1119" s="232"/>
      <c r="AP1119" s="232"/>
      <c r="AQ1119" s="232"/>
      <c r="AR1119" s="232"/>
      <c r="AS1119" s="232"/>
      <c r="AT1119" s="232"/>
      <c r="AU1119" s="232"/>
      <c r="AV1119" s="232"/>
      <c r="AW1119" s="248" t="s">
        <v>1036</v>
      </c>
    </row>
    <row r="1120" spans="1:49" s="9" customFormat="1" x14ac:dyDescent="0.25">
      <c r="A1120" s="233" t="s">
        <v>1481</v>
      </c>
      <c r="B1120" s="9">
        <v>11</v>
      </c>
      <c r="C1120" s="9">
        <v>21</v>
      </c>
      <c r="D1120" s="9">
        <v>18</v>
      </c>
      <c r="E1120" s="9">
        <f t="shared" si="111"/>
        <v>1</v>
      </c>
      <c r="F1120" s="9">
        <f t="shared" si="116"/>
        <v>9</v>
      </c>
      <c r="G1120" s="263"/>
      <c r="H1120" s="246"/>
      <c r="I1120" s="246"/>
      <c r="J1120" s="246"/>
      <c r="K1120" s="246"/>
      <c r="L1120" s="246"/>
      <c r="M1120" s="246"/>
      <c r="N1120" s="246"/>
      <c r="O1120" s="246"/>
      <c r="P1120" s="246"/>
      <c r="Q1120" s="246"/>
      <c r="R1120" s="246"/>
      <c r="S1120" s="246"/>
      <c r="T1120" s="246"/>
      <c r="U1120" s="246"/>
      <c r="V1120" s="232" t="s">
        <v>225</v>
      </c>
      <c r="W1120" s="232"/>
      <c r="X1120" s="232" t="s">
        <v>225</v>
      </c>
      <c r="Y1120" s="232"/>
      <c r="Z1120" s="232" t="s">
        <v>225</v>
      </c>
      <c r="AA1120" s="232"/>
      <c r="AB1120" s="232" t="s">
        <v>225</v>
      </c>
      <c r="AC1120" s="232"/>
      <c r="AD1120" s="232" t="s">
        <v>225</v>
      </c>
      <c r="AE1120" s="232"/>
      <c r="AF1120" s="232" t="s">
        <v>225</v>
      </c>
      <c r="AG1120" s="232"/>
      <c r="AH1120" s="232" t="s">
        <v>225</v>
      </c>
      <c r="AI1120" s="232"/>
      <c r="AJ1120" s="232"/>
      <c r="AK1120" s="232"/>
      <c r="AL1120" s="232" t="s">
        <v>225</v>
      </c>
      <c r="AM1120" s="232"/>
      <c r="AN1120" s="232" t="s">
        <v>225</v>
      </c>
      <c r="AO1120" s="232"/>
      <c r="AP1120" s="232"/>
      <c r="AQ1120" s="232"/>
      <c r="AR1120" s="232"/>
      <c r="AS1120" s="232"/>
      <c r="AT1120" s="232"/>
      <c r="AU1120" s="232"/>
      <c r="AV1120" s="232"/>
      <c r="AW1120" s="248" t="s">
        <v>1036</v>
      </c>
    </row>
    <row r="1121" spans="1:49" s="9" customFormat="1" x14ac:dyDescent="0.25">
      <c r="A1121" s="233" t="s">
        <v>1482</v>
      </c>
      <c r="B1121" s="9">
        <v>11</v>
      </c>
      <c r="C1121" s="9">
        <v>21</v>
      </c>
      <c r="D1121" s="9">
        <v>19</v>
      </c>
      <c r="E1121" s="9">
        <f t="shared" si="111"/>
        <v>1</v>
      </c>
      <c r="F1121" s="9">
        <f t="shared" si="116"/>
        <v>9</v>
      </c>
      <c r="G1121" s="263"/>
      <c r="H1121" s="246"/>
      <c r="I1121" s="246"/>
      <c r="J1121" s="246"/>
      <c r="K1121" s="246"/>
      <c r="L1121" s="246"/>
      <c r="M1121" s="246"/>
      <c r="N1121" s="246"/>
      <c r="O1121" s="246"/>
      <c r="P1121" s="246"/>
      <c r="Q1121" s="246"/>
      <c r="R1121" s="246"/>
      <c r="S1121" s="246"/>
      <c r="T1121" s="246"/>
      <c r="U1121" s="246"/>
      <c r="V1121" s="232" t="s">
        <v>225</v>
      </c>
      <c r="W1121" s="232"/>
      <c r="X1121" s="232" t="s">
        <v>225</v>
      </c>
      <c r="Y1121" s="232"/>
      <c r="Z1121" s="232" t="s">
        <v>225</v>
      </c>
      <c r="AA1121" s="232"/>
      <c r="AB1121" s="232" t="s">
        <v>225</v>
      </c>
      <c r="AC1121" s="232"/>
      <c r="AD1121" s="232" t="s">
        <v>225</v>
      </c>
      <c r="AE1121" s="232"/>
      <c r="AF1121" s="232" t="s">
        <v>225</v>
      </c>
      <c r="AG1121" s="232"/>
      <c r="AH1121" s="232" t="s">
        <v>225</v>
      </c>
      <c r="AI1121" s="232"/>
      <c r="AJ1121" s="232" t="s">
        <v>225</v>
      </c>
      <c r="AK1121" s="232"/>
      <c r="AL1121" s="232"/>
      <c r="AM1121" s="232"/>
      <c r="AN1121" s="232" t="s">
        <v>225</v>
      </c>
      <c r="AO1121" s="232"/>
      <c r="AP1121" s="232"/>
      <c r="AQ1121" s="232"/>
      <c r="AR1121" s="232"/>
      <c r="AS1121" s="232"/>
      <c r="AT1121" s="232"/>
      <c r="AU1121" s="232"/>
      <c r="AV1121" s="232"/>
      <c r="AW1121" s="248" t="s">
        <v>1036</v>
      </c>
    </row>
    <row r="1122" spans="1:49" s="9" customFormat="1" x14ac:dyDescent="0.25">
      <c r="A1122" s="233" t="s">
        <v>1483</v>
      </c>
      <c r="B1122" s="9">
        <v>11</v>
      </c>
      <c r="C1122" s="9">
        <v>21</v>
      </c>
      <c r="D1122" s="9">
        <v>20</v>
      </c>
      <c r="E1122" s="9">
        <f t="shared" si="111"/>
        <v>1</v>
      </c>
      <c r="F1122" s="9">
        <f t="shared" si="116"/>
        <v>9</v>
      </c>
      <c r="G1122" s="263"/>
      <c r="H1122" s="246"/>
      <c r="I1122" s="246"/>
      <c r="J1122" s="246"/>
      <c r="K1122" s="246"/>
      <c r="L1122" s="246"/>
      <c r="M1122" s="246"/>
      <c r="N1122" s="246"/>
      <c r="O1122" s="246"/>
      <c r="P1122" s="246"/>
      <c r="Q1122" s="246"/>
      <c r="R1122" s="246"/>
      <c r="S1122" s="246"/>
      <c r="T1122" s="246"/>
      <c r="U1122" s="246"/>
      <c r="V1122" s="232" t="s">
        <v>225</v>
      </c>
      <c r="W1122" s="232"/>
      <c r="X1122" s="232" t="s">
        <v>225</v>
      </c>
      <c r="Y1122" s="232"/>
      <c r="Z1122" s="232" t="s">
        <v>225</v>
      </c>
      <c r="AA1122" s="232"/>
      <c r="AB1122" s="232" t="s">
        <v>225</v>
      </c>
      <c r="AC1122" s="232"/>
      <c r="AD1122" s="232" t="s">
        <v>225</v>
      </c>
      <c r="AE1122" s="232"/>
      <c r="AF1122" s="232" t="s">
        <v>225</v>
      </c>
      <c r="AG1122" s="232"/>
      <c r="AH1122" s="232" t="s">
        <v>225</v>
      </c>
      <c r="AI1122" s="232"/>
      <c r="AJ1122" s="232" t="s">
        <v>225</v>
      </c>
      <c r="AK1122" s="232"/>
      <c r="AL1122" s="232" t="s">
        <v>225</v>
      </c>
      <c r="AM1122" s="232"/>
      <c r="AN1122" s="232"/>
      <c r="AO1122" s="232"/>
      <c r="AP1122" s="232"/>
      <c r="AQ1122" s="232"/>
      <c r="AR1122" s="232"/>
      <c r="AS1122" s="232"/>
      <c r="AT1122" s="232"/>
      <c r="AU1122" s="232"/>
      <c r="AV1122" s="232"/>
      <c r="AW1122" s="248" t="s">
        <v>1036</v>
      </c>
    </row>
    <row r="1123" spans="1:49" x14ac:dyDescent="0.25">
      <c r="A1123" s="233" t="s">
        <v>456</v>
      </c>
      <c r="B1123" s="9">
        <v>11</v>
      </c>
      <c r="C1123" s="9">
        <v>22</v>
      </c>
      <c r="E1123" s="9">
        <f t="shared" si="111"/>
        <v>1</v>
      </c>
      <c r="F1123" s="9">
        <f t="shared" si="75"/>
        <v>10</v>
      </c>
      <c r="H1123" s="246"/>
      <c r="I1123" s="246"/>
      <c r="J1123" s="246"/>
      <c r="K1123" s="246"/>
      <c r="L1123" s="246"/>
      <c r="M1123" s="246"/>
      <c r="N1123" s="246"/>
      <c r="O1123" s="246"/>
      <c r="P1123" s="246"/>
      <c r="Q1123" s="246"/>
      <c r="R1123" s="246"/>
      <c r="S1123" s="246"/>
      <c r="T1123" s="246"/>
      <c r="U1123" s="246"/>
      <c r="V1123" s="232" t="s">
        <v>225</v>
      </c>
      <c r="X1123" s="232" t="s">
        <v>225</v>
      </c>
      <c r="Z1123" s="232" t="s">
        <v>225</v>
      </c>
      <c r="AB1123" s="232" t="s">
        <v>225</v>
      </c>
      <c r="AD1123" s="232" t="s">
        <v>225</v>
      </c>
      <c r="AF1123" s="232" t="s">
        <v>225</v>
      </c>
      <c r="AH1123" s="232" t="s">
        <v>225</v>
      </c>
      <c r="AJ1123" s="232" t="s">
        <v>225</v>
      </c>
      <c r="AL1123" s="232" t="s">
        <v>225</v>
      </c>
      <c r="AN1123" s="232" t="s">
        <v>225</v>
      </c>
      <c r="AP1123" s="232" t="s">
        <v>225</v>
      </c>
      <c r="AW1123" s="248" t="s">
        <v>1036</v>
      </c>
    </row>
    <row r="1124" spans="1:49" s="9" customFormat="1" x14ac:dyDescent="0.25">
      <c r="A1124" s="233" t="s">
        <v>1484</v>
      </c>
      <c r="B1124" s="9">
        <v>11</v>
      </c>
      <c r="C1124" s="9">
        <v>22</v>
      </c>
      <c r="D1124" s="9">
        <v>12</v>
      </c>
      <c r="E1124" s="9">
        <f t="shared" si="111"/>
        <v>1</v>
      </c>
      <c r="F1124" s="9">
        <f t="shared" si="75"/>
        <v>10</v>
      </c>
      <c r="G1124" s="263"/>
      <c r="H1124" s="246"/>
      <c r="I1124" s="246"/>
      <c r="J1124" s="246"/>
      <c r="K1124" s="246"/>
      <c r="L1124" s="246"/>
      <c r="M1124" s="246"/>
      <c r="N1124" s="246"/>
      <c r="O1124" s="246"/>
      <c r="P1124" s="246"/>
      <c r="Q1124" s="246"/>
      <c r="R1124" s="246"/>
      <c r="S1124" s="246"/>
      <c r="T1124" s="246"/>
      <c r="U1124" s="246"/>
      <c r="V1124" s="232" t="s">
        <v>225</v>
      </c>
      <c r="W1124" s="232"/>
      <c r="X1124" s="232"/>
      <c r="Y1124" s="232"/>
      <c r="Z1124" s="232" t="s">
        <v>225</v>
      </c>
      <c r="AA1124" s="232"/>
      <c r="AB1124" s="232" t="s">
        <v>225</v>
      </c>
      <c r="AC1124" s="232"/>
      <c r="AD1124" s="232" t="s">
        <v>225</v>
      </c>
      <c r="AE1124" s="232"/>
      <c r="AF1124" s="232" t="s">
        <v>225</v>
      </c>
      <c r="AG1124" s="232"/>
      <c r="AH1124" s="232" t="s">
        <v>225</v>
      </c>
      <c r="AI1124" s="232"/>
      <c r="AJ1124" s="232" t="s">
        <v>225</v>
      </c>
      <c r="AK1124" s="232"/>
      <c r="AL1124" s="232" t="s">
        <v>225</v>
      </c>
      <c r="AM1124" s="232"/>
      <c r="AN1124" s="232" t="s">
        <v>225</v>
      </c>
      <c r="AO1124" s="232"/>
      <c r="AP1124" s="232" t="s">
        <v>225</v>
      </c>
      <c r="AQ1124" s="232"/>
      <c r="AR1124" s="232"/>
      <c r="AS1124" s="232"/>
      <c r="AT1124" s="232"/>
      <c r="AU1124" s="232"/>
      <c r="AV1124" s="232"/>
      <c r="AW1124" s="248" t="s">
        <v>1036</v>
      </c>
    </row>
    <row r="1125" spans="1:49" s="9" customFormat="1" x14ac:dyDescent="0.25">
      <c r="A1125" s="233" t="s">
        <v>1485</v>
      </c>
      <c r="B1125" s="9">
        <v>11</v>
      </c>
      <c r="C1125" s="9">
        <v>22</v>
      </c>
      <c r="D1125" s="9">
        <v>13</v>
      </c>
      <c r="E1125" s="9">
        <f t="shared" si="111"/>
        <v>1</v>
      </c>
      <c r="F1125" s="9">
        <f t="shared" si="75"/>
        <v>10</v>
      </c>
      <c r="G1125" s="263"/>
      <c r="H1125" s="246"/>
      <c r="I1125" s="246"/>
      <c r="J1125" s="246"/>
      <c r="K1125" s="246"/>
      <c r="L1125" s="246"/>
      <c r="M1125" s="246"/>
      <c r="N1125" s="246"/>
      <c r="O1125" s="246"/>
      <c r="P1125" s="246"/>
      <c r="Q1125" s="246"/>
      <c r="R1125" s="246"/>
      <c r="S1125" s="246"/>
      <c r="T1125" s="246"/>
      <c r="U1125" s="246"/>
      <c r="V1125" s="232" t="s">
        <v>225</v>
      </c>
      <c r="W1125" s="232"/>
      <c r="X1125" s="232" t="s">
        <v>225</v>
      </c>
      <c r="Y1125" s="232"/>
      <c r="Z1125" s="232"/>
      <c r="AA1125" s="232"/>
      <c r="AB1125" s="232" t="s">
        <v>225</v>
      </c>
      <c r="AC1125" s="232"/>
      <c r="AD1125" s="232" t="s">
        <v>225</v>
      </c>
      <c r="AE1125" s="232"/>
      <c r="AF1125" s="232" t="s">
        <v>225</v>
      </c>
      <c r="AG1125" s="232"/>
      <c r="AH1125" s="232" t="s">
        <v>225</v>
      </c>
      <c r="AI1125" s="232"/>
      <c r="AJ1125" s="232" t="s">
        <v>225</v>
      </c>
      <c r="AK1125" s="232"/>
      <c r="AL1125" s="232" t="s">
        <v>225</v>
      </c>
      <c r="AM1125" s="232"/>
      <c r="AN1125" s="232" t="s">
        <v>225</v>
      </c>
      <c r="AO1125" s="232"/>
      <c r="AP1125" s="232" t="s">
        <v>225</v>
      </c>
      <c r="AQ1125" s="232"/>
      <c r="AR1125" s="232"/>
      <c r="AS1125" s="232"/>
      <c r="AT1125" s="232"/>
      <c r="AU1125" s="232"/>
      <c r="AV1125" s="232"/>
      <c r="AW1125" s="248" t="s">
        <v>1036</v>
      </c>
    </row>
    <row r="1126" spans="1:49" s="9" customFormat="1" x14ac:dyDescent="0.25">
      <c r="A1126" s="233" t="s">
        <v>1486</v>
      </c>
      <c r="B1126" s="9">
        <v>11</v>
      </c>
      <c r="C1126" s="9">
        <v>22</v>
      </c>
      <c r="D1126" s="9">
        <v>14</v>
      </c>
      <c r="E1126" s="9">
        <f t="shared" si="111"/>
        <v>1</v>
      </c>
      <c r="F1126" s="9">
        <f t="shared" ref="F1126:F1133" si="117">C1126-B1126-E1126</f>
        <v>10</v>
      </c>
      <c r="G1126" s="263"/>
      <c r="H1126" s="246"/>
      <c r="I1126" s="246"/>
      <c r="J1126" s="246"/>
      <c r="K1126" s="246"/>
      <c r="L1126" s="246"/>
      <c r="M1126" s="246"/>
      <c r="N1126" s="246"/>
      <c r="O1126" s="246"/>
      <c r="P1126" s="246"/>
      <c r="Q1126" s="246"/>
      <c r="R1126" s="246"/>
      <c r="S1126" s="246"/>
      <c r="T1126" s="246"/>
      <c r="U1126" s="246"/>
      <c r="V1126" s="232" t="s">
        <v>225</v>
      </c>
      <c r="W1126" s="232"/>
      <c r="X1126" s="232" t="s">
        <v>225</v>
      </c>
      <c r="Y1126" s="232"/>
      <c r="Z1126" s="232" t="s">
        <v>225</v>
      </c>
      <c r="AA1126" s="232"/>
      <c r="AB1126" s="232"/>
      <c r="AC1126" s="232"/>
      <c r="AD1126" s="232" t="s">
        <v>225</v>
      </c>
      <c r="AE1126" s="232"/>
      <c r="AF1126" s="232" t="s">
        <v>225</v>
      </c>
      <c r="AG1126" s="232"/>
      <c r="AH1126" s="232" t="s">
        <v>225</v>
      </c>
      <c r="AI1126" s="232"/>
      <c r="AJ1126" s="232" t="s">
        <v>225</v>
      </c>
      <c r="AK1126" s="232"/>
      <c r="AL1126" s="232" t="s">
        <v>225</v>
      </c>
      <c r="AM1126" s="232"/>
      <c r="AN1126" s="232" t="s">
        <v>225</v>
      </c>
      <c r="AO1126" s="232"/>
      <c r="AP1126" s="232" t="s">
        <v>225</v>
      </c>
      <c r="AQ1126" s="232"/>
      <c r="AR1126" s="232"/>
      <c r="AS1126" s="232"/>
      <c r="AT1126" s="232"/>
      <c r="AU1126" s="232"/>
      <c r="AV1126" s="232"/>
      <c r="AW1126" s="248" t="s">
        <v>1036</v>
      </c>
    </row>
    <row r="1127" spans="1:49" s="9" customFormat="1" x14ac:dyDescent="0.25">
      <c r="A1127" s="233" t="s">
        <v>1487</v>
      </c>
      <c r="B1127" s="9">
        <v>11</v>
      </c>
      <c r="C1127" s="9">
        <v>22</v>
      </c>
      <c r="D1127" s="9">
        <v>15</v>
      </c>
      <c r="E1127" s="9">
        <f t="shared" si="111"/>
        <v>1</v>
      </c>
      <c r="F1127" s="9">
        <f t="shared" si="117"/>
        <v>10</v>
      </c>
      <c r="G1127" s="263"/>
      <c r="H1127" s="246"/>
      <c r="I1127" s="246"/>
      <c r="J1127" s="246"/>
      <c r="K1127" s="246"/>
      <c r="L1127" s="246"/>
      <c r="M1127" s="246"/>
      <c r="N1127" s="246"/>
      <c r="O1127" s="246"/>
      <c r="P1127" s="246"/>
      <c r="Q1127" s="246"/>
      <c r="R1127" s="246"/>
      <c r="S1127" s="246"/>
      <c r="T1127" s="246"/>
      <c r="U1127" s="246"/>
      <c r="V1127" s="232" t="s">
        <v>225</v>
      </c>
      <c r="W1127" s="232"/>
      <c r="X1127" s="232" t="s">
        <v>225</v>
      </c>
      <c r="Y1127" s="232"/>
      <c r="Z1127" s="232" t="s">
        <v>225</v>
      </c>
      <c r="AA1127" s="232"/>
      <c r="AB1127" s="232" t="s">
        <v>225</v>
      </c>
      <c r="AC1127" s="232"/>
      <c r="AD1127" s="232"/>
      <c r="AE1127" s="232"/>
      <c r="AF1127" s="232" t="s">
        <v>225</v>
      </c>
      <c r="AG1127" s="232"/>
      <c r="AH1127" s="232" t="s">
        <v>225</v>
      </c>
      <c r="AI1127" s="232"/>
      <c r="AJ1127" s="232" t="s">
        <v>225</v>
      </c>
      <c r="AK1127" s="232"/>
      <c r="AL1127" s="232" t="s">
        <v>225</v>
      </c>
      <c r="AM1127" s="232"/>
      <c r="AN1127" s="232" t="s">
        <v>225</v>
      </c>
      <c r="AO1127" s="232"/>
      <c r="AP1127" s="232" t="s">
        <v>225</v>
      </c>
      <c r="AQ1127" s="232"/>
      <c r="AR1127" s="232"/>
      <c r="AS1127" s="232"/>
      <c r="AT1127" s="232"/>
      <c r="AU1127" s="232"/>
      <c r="AV1127" s="232"/>
      <c r="AW1127" s="248" t="s">
        <v>1036</v>
      </c>
    </row>
    <row r="1128" spans="1:49" s="9" customFormat="1" x14ac:dyDescent="0.25">
      <c r="A1128" s="233" t="s">
        <v>1488</v>
      </c>
      <c r="B1128" s="9">
        <v>11</v>
      </c>
      <c r="C1128" s="9">
        <v>22</v>
      </c>
      <c r="D1128" s="9">
        <v>16</v>
      </c>
      <c r="E1128" s="9">
        <f t="shared" si="111"/>
        <v>1</v>
      </c>
      <c r="F1128" s="9">
        <f t="shared" si="117"/>
        <v>10</v>
      </c>
      <c r="G1128" s="263"/>
      <c r="H1128" s="246"/>
      <c r="I1128" s="246"/>
      <c r="J1128" s="246"/>
      <c r="K1128" s="246"/>
      <c r="L1128" s="246"/>
      <c r="M1128" s="246"/>
      <c r="N1128" s="246"/>
      <c r="O1128" s="246"/>
      <c r="P1128" s="246"/>
      <c r="Q1128" s="246"/>
      <c r="R1128" s="246"/>
      <c r="S1128" s="246"/>
      <c r="T1128" s="246"/>
      <c r="U1128" s="246"/>
      <c r="V1128" s="232" t="s">
        <v>225</v>
      </c>
      <c r="W1128" s="232"/>
      <c r="X1128" s="232" t="s">
        <v>225</v>
      </c>
      <c r="Y1128" s="232"/>
      <c r="Z1128" s="232" t="s">
        <v>225</v>
      </c>
      <c r="AA1128" s="232"/>
      <c r="AB1128" s="232" t="s">
        <v>225</v>
      </c>
      <c r="AC1128" s="232"/>
      <c r="AD1128" s="232" t="s">
        <v>225</v>
      </c>
      <c r="AE1128" s="232"/>
      <c r="AF1128" s="232"/>
      <c r="AG1128" s="232"/>
      <c r="AH1128" s="232" t="s">
        <v>225</v>
      </c>
      <c r="AI1128" s="232"/>
      <c r="AJ1128" s="232" t="s">
        <v>225</v>
      </c>
      <c r="AK1128" s="232"/>
      <c r="AL1128" s="232" t="s">
        <v>225</v>
      </c>
      <c r="AM1128" s="232"/>
      <c r="AN1128" s="232" t="s">
        <v>225</v>
      </c>
      <c r="AO1128" s="232"/>
      <c r="AP1128" s="232" t="s">
        <v>225</v>
      </c>
      <c r="AQ1128" s="232"/>
      <c r="AR1128" s="232"/>
      <c r="AS1128" s="232"/>
      <c r="AT1128" s="232"/>
      <c r="AU1128" s="232"/>
      <c r="AV1128" s="232"/>
      <c r="AW1128" s="248" t="s">
        <v>1036</v>
      </c>
    </row>
    <row r="1129" spans="1:49" s="9" customFormat="1" x14ac:dyDescent="0.25">
      <c r="A1129" s="233" t="s">
        <v>1489</v>
      </c>
      <c r="B1129" s="9">
        <v>11</v>
      </c>
      <c r="C1129" s="9">
        <v>22</v>
      </c>
      <c r="D1129" s="9">
        <v>17</v>
      </c>
      <c r="E1129" s="9">
        <f t="shared" si="111"/>
        <v>1</v>
      </c>
      <c r="F1129" s="9">
        <f t="shared" si="117"/>
        <v>10</v>
      </c>
      <c r="G1129" s="263"/>
      <c r="H1129" s="246"/>
      <c r="I1129" s="246"/>
      <c r="J1129" s="246"/>
      <c r="K1129" s="246"/>
      <c r="L1129" s="246"/>
      <c r="M1129" s="246"/>
      <c r="N1129" s="246"/>
      <c r="O1129" s="246"/>
      <c r="P1129" s="246"/>
      <c r="Q1129" s="246"/>
      <c r="R1129" s="246"/>
      <c r="S1129" s="246"/>
      <c r="T1129" s="246"/>
      <c r="U1129" s="246"/>
      <c r="V1129" s="232" t="s">
        <v>225</v>
      </c>
      <c r="W1129" s="232"/>
      <c r="X1129" s="232" t="s">
        <v>225</v>
      </c>
      <c r="Y1129" s="232"/>
      <c r="Z1129" s="232" t="s">
        <v>225</v>
      </c>
      <c r="AA1129" s="232"/>
      <c r="AB1129" s="232" t="s">
        <v>225</v>
      </c>
      <c r="AC1129" s="232"/>
      <c r="AD1129" s="232" t="s">
        <v>225</v>
      </c>
      <c r="AE1129" s="232"/>
      <c r="AF1129" s="232" t="s">
        <v>225</v>
      </c>
      <c r="AG1129" s="232"/>
      <c r="AH1129" s="232"/>
      <c r="AI1129" s="232"/>
      <c r="AJ1129" s="232" t="s">
        <v>225</v>
      </c>
      <c r="AK1129" s="232"/>
      <c r="AL1129" s="232" t="s">
        <v>225</v>
      </c>
      <c r="AM1129" s="232"/>
      <c r="AN1129" s="232" t="s">
        <v>225</v>
      </c>
      <c r="AO1129" s="232"/>
      <c r="AP1129" s="232" t="s">
        <v>225</v>
      </c>
      <c r="AQ1129" s="232"/>
      <c r="AR1129" s="232"/>
      <c r="AS1129" s="232"/>
      <c r="AT1129" s="232"/>
      <c r="AU1129" s="232"/>
      <c r="AV1129" s="232"/>
      <c r="AW1129" s="248" t="s">
        <v>1036</v>
      </c>
    </row>
    <row r="1130" spans="1:49" s="9" customFormat="1" x14ac:dyDescent="0.25">
      <c r="A1130" s="233" t="s">
        <v>1490</v>
      </c>
      <c r="B1130" s="9">
        <v>11</v>
      </c>
      <c r="C1130" s="9">
        <v>22</v>
      </c>
      <c r="D1130" s="9">
        <v>18</v>
      </c>
      <c r="E1130" s="9">
        <f t="shared" si="111"/>
        <v>1</v>
      </c>
      <c r="F1130" s="9">
        <f t="shared" si="117"/>
        <v>10</v>
      </c>
      <c r="G1130" s="263"/>
      <c r="H1130" s="246"/>
      <c r="I1130" s="246"/>
      <c r="J1130" s="246"/>
      <c r="K1130" s="246"/>
      <c r="L1130" s="246"/>
      <c r="M1130" s="246"/>
      <c r="N1130" s="246"/>
      <c r="O1130" s="246"/>
      <c r="P1130" s="246"/>
      <c r="Q1130" s="246"/>
      <c r="R1130" s="246"/>
      <c r="S1130" s="246"/>
      <c r="T1130" s="246"/>
      <c r="U1130" s="246"/>
      <c r="V1130" s="232" t="s">
        <v>225</v>
      </c>
      <c r="W1130" s="232"/>
      <c r="X1130" s="232" t="s">
        <v>225</v>
      </c>
      <c r="Y1130" s="232"/>
      <c r="Z1130" s="232" t="s">
        <v>225</v>
      </c>
      <c r="AA1130" s="232"/>
      <c r="AB1130" s="232" t="s">
        <v>225</v>
      </c>
      <c r="AC1130" s="232"/>
      <c r="AD1130" s="232" t="s">
        <v>225</v>
      </c>
      <c r="AE1130" s="232"/>
      <c r="AF1130" s="232" t="s">
        <v>225</v>
      </c>
      <c r="AG1130" s="232"/>
      <c r="AH1130" s="232" t="s">
        <v>225</v>
      </c>
      <c r="AI1130" s="232"/>
      <c r="AJ1130" s="232"/>
      <c r="AK1130" s="232"/>
      <c r="AL1130" s="232" t="s">
        <v>225</v>
      </c>
      <c r="AM1130" s="232"/>
      <c r="AN1130" s="232" t="s">
        <v>225</v>
      </c>
      <c r="AO1130" s="232"/>
      <c r="AP1130" s="232" t="s">
        <v>225</v>
      </c>
      <c r="AQ1130" s="232"/>
      <c r="AR1130" s="232"/>
      <c r="AS1130" s="232"/>
      <c r="AT1130" s="232"/>
      <c r="AU1130" s="232"/>
      <c r="AV1130" s="232"/>
      <c r="AW1130" s="248" t="s">
        <v>1036</v>
      </c>
    </row>
    <row r="1131" spans="1:49" s="9" customFormat="1" x14ac:dyDescent="0.25">
      <c r="A1131" s="233" t="s">
        <v>1491</v>
      </c>
      <c r="B1131" s="9">
        <v>11</v>
      </c>
      <c r="C1131" s="9">
        <v>22</v>
      </c>
      <c r="D1131" s="9">
        <v>19</v>
      </c>
      <c r="E1131" s="9">
        <f t="shared" si="111"/>
        <v>1</v>
      </c>
      <c r="F1131" s="9">
        <f t="shared" si="117"/>
        <v>10</v>
      </c>
      <c r="G1131" s="263"/>
      <c r="H1131" s="246"/>
      <c r="I1131" s="246"/>
      <c r="J1131" s="246"/>
      <c r="K1131" s="246"/>
      <c r="L1131" s="246"/>
      <c r="M1131" s="246"/>
      <c r="N1131" s="246"/>
      <c r="O1131" s="246"/>
      <c r="P1131" s="246"/>
      <c r="Q1131" s="246"/>
      <c r="R1131" s="246"/>
      <c r="S1131" s="246"/>
      <c r="T1131" s="246"/>
      <c r="U1131" s="246"/>
      <c r="V1131" s="232" t="s">
        <v>225</v>
      </c>
      <c r="W1131" s="232"/>
      <c r="X1131" s="232" t="s">
        <v>225</v>
      </c>
      <c r="Y1131" s="232"/>
      <c r="Z1131" s="232" t="s">
        <v>225</v>
      </c>
      <c r="AA1131" s="232"/>
      <c r="AB1131" s="232" t="s">
        <v>225</v>
      </c>
      <c r="AC1131" s="232"/>
      <c r="AD1131" s="232" t="s">
        <v>225</v>
      </c>
      <c r="AE1131" s="232"/>
      <c r="AF1131" s="232" t="s">
        <v>225</v>
      </c>
      <c r="AG1131" s="232"/>
      <c r="AH1131" s="232" t="s">
        <v>225</v>
      </c>
      <c r="AI1131" s="232"/>
      <c r="AJ1131" s="232" t="s">
        <v>225</v>
      </c>
      <c r="AK1131" s="232"/>
      <c r="AL1131" s="232"/>
      <c r="AM1131" s="232"/>
      <c r="AN1131" s="232" t="s">
        <v>225</v>
      </c>
      <c r="AO1131" s="232"/>
      <c r="AP1131" s="232" t="s">
        <v>225</v>
      </c>
      <c r="AQ1131" s="232"/>
      <c r="AR1131" s="232"/>
      <c r="AS1131" s="232"/>
      <c r="AT1131" s="232"/>
      <c r="AU1131" s="232"/>
      <c r="AV1131" s="232"/>
      <c r="AW1131" s="248" t="s">
        <v>1036</v>
      </c>
    </row>
    <row r="1132" spans="1:49" s="9" customFormat="1" x14ac:dyDescent="0.25">
      <c r="A1132" s="233" t="s">
        <v>1492</v>
      </c>
      <c r="B1132" s="9">
        <v>11</v>
      </c>
      <c r="C1132" s="9">
        <v>22</v>
      </c>
      <c r="D1132" s="9">
        <v>20</v>
      </c>
      <c r="E1132" s="9">
        <f t="shared" si="111"/>
        <v>1</v>
      </c>
      <c r="F1132" s="9">
        <f t="shared" si="117"/>
        <v>10</v>
      </c>
      <c r="G1132" s="263"/>
      <c r="H1132" s="246"/>
      <c r="I1132" s="246"/>
      <c r="J1132" s="246"/>
      <c r="K1132" s="246"/>
      <c r="L1132" s="246"/>
      <c r="M1132" s="246"/>
      <c r="N1132" s="246"/>
      <c r="O1132" s="246"/>
      <c r="P1132" s="246"/>
      <c r="Q1132" s="246"/>
      <c r="R1132" s="246"/>
      <c r="S1132" s="246"/>
      <c r="T1132" s="246"/>
      <c r="U1132" s="246"/>
      <c r="V1132" s="232" t="s">
        <v>225</v>
      </c>
      <c r="W1132" s="232"/>
      <c r="X1132" s="232" t="s">
        <v>225</v>
      </c>
      <c r="Y1132" s="232"/>
      <c r="Z1132" s="232" t="s">
        <v>225</v>
      </c>
      <c r="AA1132" s="232"/>
      <c r="AB1132" s="232" t="s">
        <v>225</v>
      </c>
      <c r="AC1132" s="232"/>
      <c r="AD1132" s="232" t="s">
        <v>225</v>
      </c>
      <c r="AE1132" s="232"/>
      <c r="AF1132" s="232" t="s">
        <v>225</v>
      </c>
      <c r="AG1132" s="232"/>
      <c r="AH1132" s="232" t="s">
        <v>225</v>
      </c>
      <c r="AI1132" s="232"/>
      <c r="AJ1132" s="232" t="s">
        <v>225</v>
      </c>
      <c r="AK1132" s="232"/>
      <c r="AL1132" s="232" t="s">
        <v>225</v>
      </c>
      <c r="AM1132" s="232"/>
      <c r="AN1132" s="232"/>
      <c r="AO1132" s="232"/>
      <c r="AP1132" s="232" t="s">
        <v>225</v>
      </c>
      <c r="AQ1132" s="232"/>
      <c r="AR1132" s="232"/>
      <c r="AS1132" s="232"/>
      <c r="AT1132" s="232"/>
      <c r="AU1132" s="232"/>
      <c r="AV1132" s="232"/>
      <c r="AW1132" s="248" t="s">
        <v>1036</v>
      </c>
    </row>
    <row r="1133" spans="1:49" s="9" customFormat="1" x14ac:dyDescent="0.25">
      <c r="A1133" s="233" t="s">
        <v>1493</v>
      </c>
      <c r="B1133" s="9">
        <v>11</v>
      </c>
      <c r="C1133" s="9">
        <v>22</v>
      </c>
      <c r="D1133" s="9">
        <v>21</v>
      </c>
      <c r="E1133" s="9">
        <f t="shared" si="111"/>
        <v>1</v>
      </c>
      <c r="F1133" s="9">
        <f t="shared" si="117"/>
        <v>10</v>
      </c>
      <c r="G1133" s="263"/>
      <c r="H1133" s="246"/>
      <c r="I1133" s="246"/>
      <c r="J1133" s="246"/>
      <c r="K1133" s="246"/>
      <c r="L1133" s="246"/>
      <c r="M1133" s="246"/>
      <c r="N1133" s="246"/>
      <c r="O1133" s="246"/>
      <c r="P1133" s="246"/>
      <c r="Q1133" s="246"/>
      <c r="R1133" s="246"/>
      <c r="S1133" s="246"/>
      <c r="T1133" s="246"/>
      <c r="U1133" s="246"/>
      <c r="V1133" s="232" t="s">
        <v>225</v>
      </c>
      <c r="W1133" s="232"/>
      <c r="X1133" s="232" t="s">
        <v>225</v>
      </c>
      <c r="Y1133" s="232"/>
      <c r="Z1133" s="232" t="s">
        <v>225</v>
      </c>
      <c r="AA1133" s="232"/>
      <c r="AB1133" s="232" t="s">
        <v>225</v>
      </c>
      <c r="AC1133" s="232"/>
      <c r="AD1133" s="232" t="s">
        <v>225</v>
      </c>
      <c r="AE1133" s="232"/>
      <c r="AF1133" s="232" t="s">
        <v>225</v>
      </c>
      <c r="AG1133" s="232"/>
      <c r="AH1133" s="232" t="s">
        <v>225</v>
      </c>
      <c r="AI1133" s="232"/>
      <c r="AJ1133" s="232" t="s">
        <v>225</v>
      </c>
      <c r="AK1133" s="232"/>
      <c r="AL1133" s="232" t="s">
        <v>225</v>
      </c>
      <c r="AM1133" s="232"/>
      <c r="AN1133" s="232" t="s">
        <v>225</v>
      </c>
      <c r="AO1133" s="232"/>
      <c r="AP1133" s="232"/>
      <c r="AQ1133" s="232"/>
      <c r="AR1133" s="232"/>
      <c r="AS1133" s="232"/>
      <c r="AT1133" s="232"/>
      <c r="AU1133" s="232"/>
      <c r="AV1133" s="232"/>
      <c r="AW1133" s="248" t="s">
        <v>1036</v>
      </c>
    </row>
    <row r="1134" spans="1:49" x14ac:dyDescent="0.25">
      <c r="A1134" s="233" t="s">
        <v>457</v>
      </c>
      <c r="B1134" s="9">
        <v>11</v>
      </c>
      <c r="C1134" s="9">
        <v>23</v>
      </c>
      <c r="E1134" s="9">
        <f t="shared" si="111"/>
        <v>1</v>
      </c>
      <c r="F1134" s="9">
        <f t="shared" si="75"/>
        <v>11</v>
      </c>
      <c r="H1134" s="246"/>
      <c r="I1134" s="246"/>
      <c r="J1134" s="246"/>
      <c r="K1134" s="246"/>
      <c r="L1134" s="246"/>
      <c r="M1134" s="246"/>
      <c r="N1134" s="246"/>
      <c r="O1134" s="246"/>
      <c r="P1134" s="246"/>
      <c r="Q1134" s="246"/>
      <c r="R1134" s="246"/>
      <c r="S1134" s="246"/>
      <c r="T1134" s="246"/>
      <c r="U1134" s="246"/>
      <c r="V1134" s="232" t="s">
        <v>225</v>
      </c>
      <c r="X1134" s="232" t="s">
        <v>225</v>
      </c>
      <c r="Z1134" s="232" t="s">
        <v>225</v>
      </c>
      <c r="AB1134" s="232" t="s">
        <v>225</v>
      </c>
      <c r="AD1134" s="232" t="s">
        <v>225</v>
      </c>
      <c r="AF1134" s="232" t="s">
        <v>225</v>
      </c>
      <c r="AH1134" s="232" t="s">
        <v>225</v>
      </c>
      <c r="AJ1134" s="232" t="s">
        <v>225</v>
      </c>
      <c r="AL1134" s="232" t="s">
        <v>225</v>
      </c>
      <c r="AN1134" s="232" t="s">
        <v>225</v>
      </c>
      <c r="AP1134" s="232" t="s">
        <v>225</v>
      </c>
      <c r="AR1134" s="232" t="s">
        <v>225</v>
      </c>
      <c r="AW1134" s="248" t="s">
        <v>1036</v>
      </c>
    </row>
    <row r="1135" spans="1:49" s="9" customFormat="1" x14ac:dyDescent="0.25">
      <c r="A1135" s="233" t="s">
        <v>1494</v>
      </c>
      <c r="B1135" s="9">
        <v>11</v>
      </c>
      <c r="C1135" s="9">
        <v>23</v>
      </c>
      <c r="D1135" s="9">
        <v>12</v>
      </c>
      <c r="E1135" s="9">
        <f t="shared" si="111"/>
        <v>1</v>
      </c>
      <c r="F1135" s="9">
        <f t="shared" si="75"/>
        <v>11</v>
      </c>
      <c r="G1135" s="263"/>
      <c r="H1135" s="246"/>
      <c r="I1135" s="246"/>
      <c r="J1135" s="246"/>
      <c r="K1135" s="246"/>
      <c r="L1135" s="246"/>
      <c r="M1135" s="246"/>
      <c r="N1135" s="246"/>
      <c r="O1135" s="246"/>
      <c r="P1135" s="246"/>
      <c r="Q1135" s="246"/>
      <c r="R1135" s="246"/>
      <c r="S1135" s="246"/>
      <c r="T1135" s="246"/>
      <c r="U1135" s="246"/>
      <c r="V1135" s="232" t="s">
        <v>225</v>
      </c>
      <c r="W1135" s="232"/>
      <c r="X1135" s="232"/>
      <c r="Y1135" s="232"/>
      <c r="Z1135" s="232" t="s">
        <v>225</v>
      </c>
      <c r="AA1135" s="232"/>
      <c r="AB1135" s="232" t="s">
        <v>225</v>
      </c>
      <c r="AC1135" s="232"/>
      <c r="AD1135" s="232" t="s">
        <v>225</v>
      </c>
      <c r="AE1135" s="232"/>
      <c r="AF1135" s="232" t="s">
        <v>225</v>
      </c>
      <c r="AG1135" s="232"/>
      <c r="AH1135" s="232" t="s">
        <v>225</v>
      </c>
      <c r="AI1135" s="232"/>
      <c r="AJ1135" s="232" t="s">
        <v>225</v>
      </c>
      <c r="AK1135" s="232"/>
      <c r="AL1135" s="232" t="s">
        <v>225</v>
      </c>
      <c r="AM1135" s="232"/>
      <c r="AN1135" s="232" t="s">
        <v>225</v>
      </c>
      <c r="AO1135" s="232"/>
      <c r="AP1135" s="232" t="s">
        <v>225</v>
      </c>
      <c r="AQ1135" s="232"/>
      <c r="AR1135" s="232" t="s">
        <v>225</v>
      </c>
      <c r="AS1135" s="232"/>
      <c r="AT1135" s="232"/>
      <c r="AU1135" s="232"/>
      <c r="AV1135" s="232"/>
      <c r="AW1135" s="248" t="s">
        <v>1036</v>
      </c>
    </row>
    <row r="1136" spans="1:49" s="9" customFormat="1" x14ac:dyDescent="0.25">
      <c r="A1136" s="233" t="s">
        <v>1495</v>
      </c>
      <c r="B1136" s="9">
        <v>11</v>
      </c>
      <c r="C1136" s="9">
        <v>23</v>
      </c>
      <c r="D1136" s="9">
        <v>13</v>
      </c>
      <c r="E1136" s="9">
        <f t="shared" si="111"/>
        <v>1</v>
      </c>
      <c r="F1136" s="9">
        <f t="shared" si="75"/>
        <v>11</v>
      </c>
      <c r="G1136" s="263"/>
      <c r="H1136" s="246"/>
      <c r="I1136" s="246"/>
      <c r="J1136" s="246"/>
      <c r="K1136" s="246"/>
      <c r="L1136" s="246"/>
      <c r="M1136" s="246"/>
      <c r="N1136" s="246"/>
      <c r="O1136" s="246"/>
      <c r="P1136" s="246"/>
      <c r="Q1136" s="246"/>
      <c r="R1136" s="246"/>
      <c r="S1136" s="246"/>
      <c r="T1136" s="246"/>
      <c r="U1136" s="246"/>
      <c r="V1136" s="232" t="s">
        <v>225</v>
      </c>
      <c r="W1136" s="232"/>
      <c r="X1136" s="232" t="s">
        <v>225</v>
      </c>
      <c r="Y1136" s="232"/>
      <c r="Z1136" s="232"/>
      <c r="AA1136" s="232"/>
      <c r="AB1136" s="232" t="s">
        <v>225</v>
      </c>
      <c r="AC1136" s="232"/>
      <c r="AD1136" s="232" t="s">
        <v>225</v>
      </c>
      <c r="AE1136" s="232"/>
      <c r="AF1136" s="232" t="s">
        <v>225</v>
      </c>
      <c r="AG1136" s="232"/>
      <c r="AH1136" s="232" t="s">
        <v>225</v>
      </c>
      <c r="AI1136" s="232"/>
      <c r="AJ1136" s="232" t="s">
        <v>225</v>
      </c>
      <c r="AK1136" s="232"/>
      <c r="AL1136" s="232" t="s">
        <v>225</v>
      </c>
      <c r="AM1136" s="232"/>
      <c r="AN1136" s="232" t="s">
        <v>225</v>
      </c>
      <c r="AO1136" s="232"/>
      <c r="AP1136" s="232" t="s">
        <v>225</v>
      </c>
      <c r="AQ1136" s="232"/>
      <c r="AR1136" s="232" t="s">
        <v>225</v>
      </c>
      <c r="AS1136" s="232"/>
      <c r="AT1136" s="232"/>
      <c r="AU1136" s="232"/>
      <c r="AV1136" s="232"/>
      <c r="AW1136" s="248" t="s">
        <v>1036</v>
      </c>
    </row>
    <row r="1137" spans="1:49" s="9" customFormat="1" x14ac:dyDescent="0.25">
      <c r="A1137" s="233" t="s">
        <v>1496</v>
      </c>
      <c r="B1137" s="9">
        <v>11</v>
      </c>
      <c r="C1137" s="9">
        <v>23</v>
      </c>
      <c r="D1137" s="9">
        <v>14</v>
      </c>
      <c r="E1137" s="9">
        <f t="shared" si="111"/>
        <v>1</v>
      </c>
      <c r="F1137" s="9">
        <f t="shared" ref="F1137:F1145" si="118">C1137-B1137-E1137</f>
        <v>11</v>
      </c>
      <c r="G1137" s="263"/>
      <c r="H1137" s="246"/>
      <c r="I1137" s="246"/>
      <c r="J1137" s="246"/>
      <c r="K1137" s="246"/>
      <c r="L1137" s="246"/>
      <c r="M1137" s="246"/>
      <c r="N1137" s="246"/>
      <c r="O1137" s="246"/>
      <c r="P1137" s="246"/>
      <c r="Q1137" s="246"/>
      <c r="R1137" s="246"/>
      <c r="S1137" s="246"/>
      <c r="T1137" s="246"/>
      <c r="U1137" s="246"/>
      <c r="V1137" s="232" t="s">
        <v>225</v>
      </c>
      <c r="W1137" s="232"/>
      <c r="X1137" s="232" t="s">
        <v>225</v>
      </c>
      <c r="Y1137" s="232"/>
      <c r="Z1137" s="232" t="s">
        <v>225</v>
      </c>
      <c r="AA1137" s="232"/>
      <c r="AB1137" s="232"/>
      <c r="AC1137" s="232"/>
      <c r="AD1137" s="232" t="s">
        <v>225</v>
      </c>
      <c r="AE1137" s="232"/>
      <c r="AF1137" s="232" t="s">
        <v>225</v>
      </c>
      <c r="AG1137" s="232"/>
      <c r="AH1137" s="232" t="s">
        <v>225</v>
      </c>
      <c r="AI1137" s="232"/>
      <c r="AJ1137" s="232" t="s">
        <v>225</v>
      </c>
      <c r="AK1137" s="232"/>
      <c r="AL1137" s="232" t="s">
        <v>225</v>
      </c>
      <c r="AM1137" s="232"/>
      <c r="AN1137" s="232" t="s">
        <v>225</v>
      </c>
      <c r="AO1137" s="232"/>
      <c r="AP1137" s="232" t="s">
        <v>225</v>
      </c>
      <c r="AQ1137" s="232"/>
      <c r="AR1137" s="232" t="s">
        <v>225</v>
      </c>
      <c r="AS1137" s="232"/>
      <c r="AT1137" s="232"/>
      <c r="AU1137" s="232"/>
      <c r="AV1137" s="232"/>
      <c r="AW1137" s="248" t="s">
        <v>1036</v>
      </c>
    </row>
    <row r="1138" spans="1:49" s="9" customFormat="1" x14ac:dyDescent="0.25">
      <c r="A1138" s="233" t="s">
        <v>1497</v>
      </c>
      <c r="B1138" s="9">
        <v>11</v>
      </c>
      <c r="C1138" s="9">
        <v>23</v>
      </c>
      <c r="D1138" s="9">
        <v>15</v>
      </c>
      <c r="E1138" s="9">
        <f t="shared" si="111"/>
        <v>1</v>
      </c>
      <c r="F1138" s="9">
        <f t="shared" si="118"/>
        <v>11</v>
      </c>
      <c r="G1138" s="263"/>
      <c r="H1138" s="246"/>
      <c r="I1138" s="246"/>
      <c r="J1138" s="246"/>
      <c r="K1138" s="246"/>
      <c r="L1138" s="246"/>
      <c r="M1138" s="246"/>
      <c r="N1138" s="246"/>
      <c r="O1138" s="246"/>
      <c r="P1138" s="246"/>
      <c r="Q1138" s="246"/>
      <c r="R1138" s="246"/>
      <c r="S1138" s="246"/>
      <c r="T1138" s="246"/>
      <c r="U1138" s="246"/>
      <c r="V1138" s="232" t="s">
        <v>225</v>
      </c>
      <c r="W1138" s="232"/>
      <c r="X1138" s="232" t="s">
        <v>225</v>
      </c>
      <c r="Y1138" s="232"/>
      <c r="Z1138" s="232" t="s">
        <v>225</v>
      </c>
      <c r="AA1138" s="232"/>
      <c r="AB1138" s="232" t="s">
        <v>225</v>
      </c>
      <c r="AC1138" s="232"/>
      <c r="AD1138" s="232"/>
      <c r="AE1138" s="232"/>
      <c r="AF1138" s="232" t="s">
        <v>225</v>
      </c>
      <c r="AG1138" s="232"/>
      <c r="AH1138" s="232" t="s">
        <v>225</v>
      </c>
      <c r="AI1138" s="232"/>
      <c r="AJ1138" s="232" t="s">
        <v>225</v>
      </c>
      <c r="AK1138" s="232"/>
      <c r="AL1138" s="232" t="s">
        <v>225</v>
      </c>
      <c r="AM1138" s="232"/>
      <c r="AN1138" s="232" t="s">
        <v>225</v>
      </c>
      <c r="AO1138" s="232"/>
      <c r="AP1138" s="232" t="s">
        <v>225</v>
      </c>
      <c r="AQ1138" s="232"/>
      <c r="AR1138" s="232" t="s">
        <v>225</v>
      </c>
      <c r="AS1138" s="232"/>
      <c r="AT1138" s="232"/>
      <c r="AU1138" s="232"/>
      <c r="AV1138" s="232"/>
      <c r="AW1138" s="248" t="s">
        <v>1036</v>
      </c>
    </row>
    <row r="1139" spans="1:49" s="9" customFormat="1" x14ac:dyDescent="0.25">
      <c r="A1139" s="233" t="s">
        <v>1498</v>
      </c>
      <c r="B1139" s="9">
        <v>11</v>
      </c>
      <c r="C1139" s="9">
        <v>23</v>
      </c>
      <c r="D1139" s="9">
        <v>16</v>
      </c>
      <c r="E1139" s="9">
        <f t="shared" si="111"/>
        <v>1</v>
      </c>
      <c r="F1139" s="9">
        <f t="shared" si="118"/>
        <v>11</v>
      </c>
      <c r="G1139" s="263"/>
      <c r="H1139" s="246"/>
      <c r="I1139" s="246"/>
      <c r="J1139" s="246"/>
      <c r="K1139" s="246"/>
      <c r="L1139" s="246"/>
      <c r="M1139" s="246"/>
      <c r="N1139" s="246"/>
      <c r="O1139" s="246"/>
      <c r="P1139" s="246"/>
      <c r="Q1139" s="246"/>
      <c r="R1139" s="246"/>
      <c r="S1139" s="246"/>
      <c r="T1139" s="246"/>
      <c r="U1139" s="246"/>
      <c r="V1139" s="232" t="s">
        <v>225</v>
      </c>
      <c r="W1139" s="232"/>
      <c r="X1139" s="232" t="s">
        <v>225</v>
      </c>
      <c r="Y1139" s="232"/>
      <c r="Z1139" s="232" t="s">
        <v>225</v>
      </c>
      <c r="AA1139" s="232"/>
      <c r="AB1139" s="232" t="s">
        <v>225</v>
      </c>
      <c r="AC1139" s="232"/>
      <c r="AD1139" s="232" t="s">
        <v>225</v>
      </c>
      <c r="AE1139" s="232"/>
      <c r="AF1139" s="232"/>
      <c r="AG1139" s="232"/>
      <c r="AH1139" s="232" t="s">
        <v>225</v>
      </c>
      <c r="AI1139" s="232"/>
      <c r="AJ1139" s="232" t="s">
        <v>225</v>
      </c>
      <c r="AK1139" s="232"/>
      <c r="AL1139" s="232" t="s">
        <v>225</v>
      </c>
      <c r="AM1139" s="232"/>
      <c r="AN1139" s="232" t="s">
        <v>225</v>
      </c>
      <c r="AO1139" s="232"/>
      <c r="AP1139" s="232" t="s">
        <v>225</v>
      </c>
      <c r="AQ1139" s="232"/>
      <c r="AR1139" s="232" t="s">
        <v>225</v>
      </c>
      <c r="AS1139" s="232"/>
      <c r="AT1139" s="232"/>
      <c r="AU1139" s="232"/>
      <c r="AV1139" s="232"/>
      <c r="AW1139" s="248" t="s">
        <v>1036</v>
      </c>
    </row>
    <row r="1140" spans="1:49" s="9" customFormat="1" x14ac:dyDescent="0.25">
      <c r="A1140" s="233" t="s">
        <v>1499</v>
      </c>
      <c r="B1140" s="9">
        <v>11</v>
      </c>
      <c r="C1140" s="9">
        <v>23</v>
      </c>
      <c r="D1140" s="9">
        <v>17</v>
      </c>
      <c r="E1140" s="9">
        <f t="shared" si="111"/>
        <v>1</v>
      </c>
      <c r="F1140" s="9">
        <f t="shared" si="118"/>
        <v>11</v>
      </c>
      <c r="G1140" s="263"/>
      <c r="H1140" s="246"/>
      <c r="I1140" s="246"/>
      <c r="J1140" s="246"/>
      <c r="K1140" s="246"/>
      <c r="L1140" s="246"/>
      <c r="M1140" s="246"/>
      <c r="N1140" s="246"/>
      <c r="O1140" s="246"/>
      <c r="P1140" s="246"/>
      <c r="Q1140" s="246"/>
      <c r="R1140" s="246"/>
      <c r="S1140" s="246"/>
      <c r="T1140" s="246"/>
      <c r="U1140" s="246"/>
      <c r="V1140" s="232" t="s">
        <v>225</v>
      </c>
      <c r="W1140" s="232"/>
      <c r="X1140" s="232" t="s">
        <v>225</v>
      </c>
      <c r="Y1140" s="232"/>
      <c r="Z1140" s="232" t="s">
        <v>225</v>
      </c>
      <c r="AA1140" s="232"/>
      <c r="AB1140" s="232" t="s">
        <v>225</v>
      </c>
      <c r="AC1140" s="232"/>
      <c r="AD1140" s="232" t="s">
        <v>225</v>
      </c>
      <c r="AE1140" s="232"/>
      <c r="AF1140" s="232" t="s">
        <v>225</v>
      </c>
      <c r="AG1140" s="232"/>
      <c r="AH1140" s="232"/>
      <c r="AI1140" s="232"/>
      <c r="AJ1140" s="232" t="s">
        <v>225</v>
      </c>
      <c r="AK1140" s="232"/>
      <c r="AL1140" s="232" t="s">
        <v>225</v>
      </c>
      <c r="AM1140" s="232"/>
      <c r="AN1140" s="232" t="s">
        <v>225</v>
      </c>
      <c r="AO1140" s="232"/>
      <c r="AP1140" s="232" t="s">
        <v>225</v>
      </c>
      <c r="AQ1140" s="232"/>
      <c r="AR1140" s="232" t="s">
        <v>225</v>
      </c>
      <c r="AS1140" s="232"/>
      <c r="AT1140" s="232"/>
      <c r="AU1140" s="232"/>
      <c r="AV1140" s="232"/>
      <c r="AW1140" s="248" t="s">
        <v>1036</v>
      </c>
    </row>
    <row r="1141" spans="1:49" s="9" customFormat="1" x14ac:dyDescent="0.25">
      <c r="A1141" s="233" t="s">
        <v>1500</v>
      </c>
      <c r="B1141" s="9">
        <v>11</v>
      </c>
      <c r="C1141" s="9">
        <v>23</v>
      </c>
      <c r="D1141" s="9">
        <v>18</v>
      </c>
      <c r="E1141" s="9">
        <f t="shared" si="111"/>
        <v>1</v>
      </c>
      <c r="F1141" s="9">
        <f t="shared" si="118"/>
        <v>11</v>
      </c>
      <c r="G1141" s="263"/>
      <c r="H1141" s="246"/>
      <c r="I1141" s="246"/>
      <c r="J1141" s="246"/>
      <c r="K1141" s="246"/>
      <c r="L1141" s="246"/>
      <c r="M1141" s="246"/>
      <c r="N1141" s="246"/>
      <c r="O1141" s="246"/>
      <c r="P1141" s="246"/>
      <c r="Q1141" s="246"/>
      <c r="R1141" s="246"/>
      <c r="S1141" s="246"/>
      <c r="T1141" s="246"/>
      <c r="U1141" s="246"/>
      <c r="V1141" s="232" t="s">
        <v>225</v>
      </c>
      <c r="W1141" s="232"/>
      <c r="X1141" s="232" t="s">
        <v>225</v>
      </c>
      <c r="Y1141" s="232"/>
      <c r="Z1141" s="232" t="s">
        <v>225</v>
      </c>
      <c r="AA1141" s="232"/>
      <c r="AB1141" s="232" t="s">
        <v>225</v>
      </c>
      <c r="AC1141" s="232"/>
      <c r="AD1141" s="232" t="s">
        <v>225</v>
      </c>
      <c r="AE1141" s="232"/>
      <c r="AF1141" s="232" t="s">
        <v>225</v>
      </c>
      <c r="AG1141" s="232"/>
      <c r="AH1141" s="232" t="s">
        <v>225</v>
      </c>
      <c r="AI1141" s="232"/>
      <c r="AJ1141" s="232"/>
      <c r="AK1141" s="232"/>
      <c r="AL1141" s="232" t="s">
        <v>225</v>
      </c>
      <c r="AM1141" s="232"/>
      <c r="AN1141" s="232" t="s">
        <v>225</v>
      </c>
      <c r="AO1141" s="232"/>
      <c r="AP1141" s="232" t="s">
        <v>225</v>
      </c>
      <c r="AQ1141" s="232"/>
      <c r="AR1141" s="232" t="s">
        <v>225</v>
      </c>
      <c r="AS1141" s="232"/>
      <c r="AT1141" s="232"/>
      <c r="AU1141" s="232"/>
      <c r="AV1141" s="232"/>
      <c r="AW1141" s="248" t="s">
        <v>1036</v>
      </c>
    </row>
    <row r="1142" spans="1:49" s="9" customFormat="1" x14ac:dyDescent="0.25">
      <c r="A1142" s="233" t="s">
        <v>1501</v>
      </c>
      <c r="B1142" s="9">
        <v>11</v>
      </c>
      <c r="C1142" s="9">
        <v>23</v>
      </c>
      <c r="D1142" s="9">
        <v>19</v>
      </c>
      <c r="E1142" s="9">
        <f t="shared" si="111"/>
        <v>1</v>
      </c>
      <c r="F1142" s="9">
        <f t="shared" si="118"/>
        <v>11</v>
      </c>
      <c r="G1142" s="263"/>
      <c r="H1142" s="246"/>
      <c r="I1142" s="246"/>
      <c r="J1142" s="246"/>
      <c r="K1142" s="246"/>
      <c r="L1142" s="246"/>
      <c r="M1142" s="246"/>
      <c r="N1142" s="246"/>
      <c r="O1142" s="246"/>
      <c r="P1142" s="246"/>
      <c r="Q1142" s="246"/>
      <c r="R1142" s="246"/>
      <c r="S1142" s="246"/>
      <c r="T1142" s="246"/>
      <c r="U1142" s="246"/>
      <c r="V1142" s="232" t="s">
        <v>225</v>
      </c>
      <c r="W1142" s="232"/>
      <c r="X1142" s="232" t="s">
        <v>225</v>
      </c>
      <c r="Y1142" s="232"/>
      <c r="Z1142" s="232" t="s">
        <v>225</v>
      </c>
      <c r="AA1142" s="232"/>
      <c r="AB1142" s="232" t="s">
        <v>225</v>
      </c>
      <c r="AC1142" s="232"/>
      <c r="AD1142" s="232" t="s">
        <v>225</v>
      </c>
      <c r="AE1142" s="232"/>
      <c r="AF1142" s="232" t="s">
        <v>225</v>
      </c>
      <c r="AG1142" s="232"/>
      <c r="AH1142" s="232" t="s">
        <v>225</v>
      </c>
      <c r="AI1142" s="232"/>
      <c r="AJ1142" s="232" t="s">
        <v>225</v>
      </c>
      <c r="AK1142" s="232"/>
      <c r="AL1142" s="232"/>
      <c r="AM1142" s="232"/>
      <c r="AN1142" s="232" t="s">
        <v>225</v>
      </c>
      <c r="AO1142" s="232"/>
      <c r="AP1142" s="232" t="s">
        <v>225</v>
      </c>
      <c r="AQ1142" s="232"/>
      <c r="AR1142" s="232" t="s">
        <v>225</v>
      </c>
      <c r="AS1142" s="232"/>
      <c r="AT1142" s="232"/>
      <c r="AU1142" s="232"/>
      <c r="AV1142" s="232"/>
      <c r="AW1142" s="248" t="s">
        <v>1036</v>
      </c>
    </row>
    <row r="1143" spans="1:49" s="9" customFormat="1" x14ac:dyDescent="0.25">
      <c r="A1143" s="233" t="s">
        <v>1502</v>
      </c>
      <c r="B1143" s="9">
        <v>11</v>
      </c>
      <c r="C1143" s="9">
        <v>23</v>
      </c>
      <c r="D1143" s="9">
        <v>20</v>
      </c>
      <c r="E1143" s="9">
        <f t="shared" si="111"/>
        <v>1</v>
      </c>
      <c r="F1143" s="9">
        <f t="shared" si="118"/>
        <v>11</v>
      </c>
      <c r="G1143" s="263"/>
      <c r="H1143" s="246"/>
      <c r="I1143" s="246"/>
      <c r="J1143" s="246"/>
      <c r="K1143" s="246"/>
      <c r="L1143" s="246"/>
      <c r="M1143" s="246"/>
      <c r="N1143" s="246"/>
      <c r="O1143" s="246"/>
      <c r="P1143" s="246"/>
      <c r="Q1143" s="246"/>
      <c r="R1143" s="246"/>
      <c r="S1143" s="246"/>
      <c r="T1143" s="246"/>
      <c r="U1143" s="246"/>
      <c r="V1143" s="232" t="s">
        <v>225</v>
      </c>
      <c r="W1143" s="232"/>
      <c r="X1143" s="232" t="s">
        <v>225</v>
      </c>
      <c r="Y1143" s="232"/>
      <c r="Z1143" s="232" t="s">
        <v>225</v>
      </c>
      <c r="AA1143" s="232"/>
      <c r="AB1143" s="232" t="s">
        <v>225</v>
      </c>
      <c r="AC1143" s="232"/>
      <c r="AD1143" s="232" t="s">
        <v>225</v>
      </c>
      <c r="AE1143" s="232"/>
      <c r="AF1143" s="232" t="s">
        <v>225</v>
      </c>
      <c r="AG1143" s="232"/>
      <c r="AH1143" s="232" t="s">
        <v>225</v>
      </c>
      <c r="AI1143" s="232"/>
      <c r="AJ1143" s="232" t="s">
        <v>225</v>
      </c>
      <c r="AK1143" s="232"/>
      <c r="AL1143" s="232" t="s">
        <v>225</v>
      </c>
      <c r="AM1143" s="232"/>
      <c r="AN1143" s="232"/>
      <c r="AO1143" s="232"/>
      <c r="AP1143" s="232" t="s">
        <v>225</v>
      </c>
      <c r="AQ1143" s="232"/>
      <c r="AR1143" s="232" t="s">
        <v>225</v>
      </c>
      <c r="AS1143" s="232"/>
      <c r="AT1143" s="232"/>
      <c r="AU1143" s="232"/>
      <c r="AV1143" s="232"/>
      <c r="AW1143" s="248" t="s">
        <v>1036</v>
      </c>
    </row>
    <row r="1144" spans="1:49" s="9" customFormat="1" x14ac:dyDescent="0.25">
      <c r="A1144" s="233" t="s">
        <v>1503</v>
      </c>
      <c r="B1144" s="9">
        <v>11</v>
      </c>
      <c r="C1144" s="9">
        <v>23</v>
      </c>
      <c r="D1144" s="9">
        <v>21</v>
      </c>
      <c r="E1144" s="9">
        <f t="shared" si="111"/>
        <v>1</v>
      </c>
      <c r="F1144" s="9">
        <f t="shared" si="118"/>
        <v>11</v>
      </c>
      <c r="G1144" s="263"/>
      <c r="H1144" s="246"/>
      <c r="I1144" s="246"/>
      <c r="J1144" s="246"/>
      <c r="K1144" s="246"/>
      <c r="L1144" s="246"/>
      <c r="M1144" s="246"/>
      <c r="N1144" s="246"/>
      <c r="O1144" s="246"/>
      <c r="P1144" s="246"/>
      <c r="Q1144" s="246"/>
      <c r="R1144" s="246"/>
      <c r="S1144" s="246"/>
      <c r="T1144" s="246"/>
      <c r="U1144" s="246"/>
      <c r="V1144" s="232" t="s">
        <v>225</v>
      </c>
      <c r="W1144" s="232"/>
      <c r="X1144" s="232" t="s">
        <v>225</v>
      </c>
      <c r="Y1144" s="232"/>
      <c r="Z1144" s="232" t="s">
        <v>225</v>
      </c>
      <c r="AA1144" s="232"/>
      <c r="AB1144" s="232" t="s">
        <v>225</v>
      </c>
      <c r="AC1144" s="232"/>
      <c r="AD1144" s="232" t="s">
        <v>225</v>
      </c>
      <c r="AE1144" s="232"/>
      <c r="AF1144" s="232" t="s">
        <v>225</v>
      </c>
      <c r="AG1144" s="232"/>
      <c r="AH1144" s="232" t="s">
        <v>225</v>
      </c>
      <c r="AI1144" s="232"/>
      <c r="AJ1144" s="232" t="s">
        <v>225</v>
      </c>
      <c r="AK1144" s="232"/>
      <c r="AL1144" s="232" t="s">
        <v>225</v>
      </c>
      <c r="AM1144" s="232"/>
      <c r="AN1144" s="232" t="s">
        <v>225</v>
      </c>
      <c r="AO1144" s="232"/>
      <c r="AP1144" s="232"/>
      <c r="AQ1144" s="232"/>
      <c r="AR1144" s="232" t="s">
        <v>225</v>
      </c>
      <c r="AS1144" s="232"/>
      <c r="AT1144" s="232"/>
      <c r="AU1144" s="232"/>
      <c r="AV1144" s="232"/>
      <c r="AW1144" s="248" t="s">
        <v>1036</v>
      </c>
    </row>
    <row r="1145" spans="1:49" s="9" customFormat="1" x14ac:dyDescent="0.25">
      <c r="A1145" s="233" t="s">
        <v>1504</v>
      </c>
      <c r="B1145" s="9">
        <v>11</v>
      </c>
      <c r="C1145" s="9">
        <v>23</v>
      </c>
      <c r="D1145" s="9">
        <v>22</v>
      </c>
      <c r="E1145" s="9">
        <f t="shared" ref="E1145:E1208" si="119">IF((C1145-B1145)&gt;=9,1,IF((C1145-B1145)&gt;=7,0.5,IF((C1145-B1145)&gt;=5.5,0.25,0)))</f>
        <v>1</v>
      </c>
      <c r="F1145" s="9">
        <f t="shared" si="118"/>
        <v>11</v>
      </c>
      <c r="G1145" s="263"/>
      <c r="H1145" s="246"/>
      <c r="I1145" s="246"/>
      <c r="J1145" s="246"/>
      <c r="K1145" s="246"/>
      <c r="L1145" s="246"/>
      <c r="M1145" s="246"/>
      <c r="N1145" s="246"/>
      <c r="O1145" s="246"/>
      <c r="P1145" s="246"/>
      <c r="Q1145" s="246"/>
      <c r="R1145" s="246"/>
      <c r="S1145" s="246"/>
      <c r="T1145" s="246"/>
      <c r="U1145" s="246"/>
      <c r="V1145" s="232" t="s">
        <v>225</v>
      </c>
      <c r="W1145" s="232"/>
      <c r="X1145" s="232" t="s">
        <v>225</v>
      </c>
      <c r="Y1145" s="232"/>
      <c r="Z1145" s="232" t="s">
        <v>225</v>
      </c>
      <c r="AA1145" s="232"/>
      <c r="AB1145" s="232" t="s">
        <v>225</v>
      </c>
      <c r="AC1145" s="232"/>
      <c r="AD1145" s="232" t="s">
        <v>225</v>
      </c>
      <c r="AE1145" s="232"/>
      <c r="AF1145" s="232" t="s">
        <v>225</v>
      </c>
      <c r="AG1145" s="232"/>
      <c r="AH1145" s="232" t="s">
        <v>225</v>
      </c>
      <c r="AI1145" s="232"/>
      <c r="AJ1145" s="232" t="s">
        <v>225</v>
      </c>
      <c r="AK1145" s="232"/>
      <c r="AL1145" s="232" t="s">
        <v>225</v>
      </c>
      <c r="AM1145" s="232"/>
      <c r="AN1145" s="232" t="s">
        <v>225</v>
      </c>
      <c r="AO1145" s="232"/>
      <c r="AP1145" s="232" t="s">
        <v>225</v>
      </c>
      <c r="AQ1145" s="232"/>
      <c r="AR1145" s="232"/>
      <c r="AS1145" s="232"/>
      <c r="AT1145" s="232"/>
      <c r="AU1145" s="232"/>
      <c r="AV1145" s="232"/>
      <c r="AW1145" s="248" t="s">
        <v>1036</v>
      </c>
    </row>
    <row r="1146" spans="1:49" x14ac:dyDescent="0.25">
      <c r="A1146" s="233" t="s">
        <v>458</v>
      </c>
      <c r="B1146" s="9">
        <v>11</v>
      </c>
      <c r="C1146" s="9">
        <v>24</v>
      </c>
      <c r="E1146" s="9">
        <f t="shared" si="119"/>
        <v>1</v>
      </c>
      <c r="F1146" s="9">
        <f t="shared" si="75"/>
        <v>12</v>
      </c>
      <c r="H1146" s="246"/>
      <c r="I1146" s="246"/>
      <c r="J1146" s="246"/>
      <c r="K1146" s="246"/>
      <c r="L1146" s="246"/>
      <c r="M1146" s="246"/>
      <c r="N1146" s="246"/>
      <c r="O1146" s="246"/>
      <c r="P1146" s="246"/>
      <c r="Q1146" s="246"/>
      <c r="R1146" s="246"/>
      <c r="S1146" s="246"/>
      <c r="T1146" s="246"/>
      <c r="U1146" s="246"/>
      <c r="V1146" s="232" t="s">
        <v>225</v>
      </c>
      <c r="X1146" s="232" t="s">
        <v>225</v>
      </c>
      <c r="Z1146" s="232" t="s">
        <v>225</v>
      </c>
      <c r="AB1146" s="232" t="s">
        <v>225</v>
      </c>
      <c r="AD1146" s="232" t="s">
        <v>225</v>
      </c>
      <c r="AF1146" s="232" t="s">
        <v>225</v>
      </c>
      <c r="AH1146" s="232" t="s">
        <v>225</v>
      </c>
      <c r="AJ1146" s="232" t="s">
        <v>225</v>
      </c>
      <c r="AL1146" s="232" t="s">
        <v>225</v>
      </c>
      <c r="AN1146" s="232" t="s">
        <v>225</v>
      </c>
      <c r="AP1146" s="232" t="s">
        <v>225</v>
      </c>
      <c r="AR1146" s="232" t="s">
        <v>225</v>
      </c>
      <c r="AT1146" s="232" t="s">
        <v>225</v>
      </c>
      <c r="AW1146" s="248" t="s">
        <v>1036</v>
      </c>
    </row>
    <row r="1147" spans="1:49" s="9" customFormat="1" x14ac:dyDescent="0.25">
      <c r="A1147" s="233" t="s">
        <v>1505</v>
      </c>
      <c r="B1147" s="9">
        <v>11</v>
      </c>
      <c r="C1147" s="9">
        <v>24</v>
      </c>
      <c r="D1147" s="9">
        <v>12</v>
      </c>
      <c r="E1147" s="9">
        <f t="shared" si="119"/>
        <v>1</v>
      </c>
      <c r="F1147" s="9">
        <f t="shared" si="75"/>
        <v>12</v>
      </c>
      <c r="G1147" s="263"/>
      <c r="H1147" s="246"/>
      <c r="I1147" s="246"/>
      <c r="J1147" s="246"/>
      <c r="K1147" s="246"/>
      <c r="L1147" s="246"/>
      <c r="M1147" s="246"/>
      <c r="N1147" s="246"/>
      <c r="O1147" s="246"/>
      <c r="P1147" s="246"/>
      <c r="Q1147" s="246"/>
      <c r="R1147" s="246"/>
      <c r="S1147" s="246"/>
      <c r="T1147" s="246"/>
      <c r="U1147" s="246"/>
      <c r="V1147" s="232" t="s">
        <v>225</v>
      </c>
      <c r="W1147" s="232"/>
      <c r="X1147" s="232"/>
      <c r="Y1147" s="232"/>
      <c r="Z1147" s="232" t="s">
        <v>225</v>
      </c>
      <c r="AA1147" s="232"/>
      <c r="AB1147" s="232" t="s">
        <v>225</v>
      </c>
      <c r="AC1147" s="232"/>
      <c r="AD1147" s="232" t="s">
        <v>225</v>
      </c>
      <c r="AE1147" s="232"/>
      <c r="AF1147" s="232" t="s">
        <v>225</v>
      </c>
      <c r="AG1147" s="232"/>
      <c r="AH1147" s="232" t="s">
        <v>225</v>
      </c>
      <c r="AI1147" s="232"/>
      <c r="AJ1147" s="232" t="s">
        <v>225</v>
      </c>
      <c r="AK1147" s="232"/>
      <c r="AL1147" s="232" t="s">
        <v>225</v>
      </c>
      <c r="AM1147" s="232"/>
      <c r="AN1147" s="232" t="s">
        <v>225</v>
      </c>
      <c r="AO1147" s="232"/>
      <c r="AP1147" s="232" t="s">
        <v>225</v>
      </c>
      <c r="AQ1147" s="232"/>
      <c r="AR1147" s="232" t="s">
        <v>225</v>
      </c>
      <c r="AS1147" s="232"/>
      <c r="AT1147" s="232" t="s">
        <v>225</v>
      </c>
      <c r="AU1147" s="232"/>
      <c r="AV1147" s="232"/>
      <c r="AW1147" s="248" t="s">
        <v>1036</v>
      </c>
    </row>
    <row r="1148" spans="1:49" s="9" customFormat="1" x14ac:dyDescent="0.25">
      <c r="A1148" s="233" t="s">
        <v>1506</v>
      </c>
      <c r="B1148" s="9">
        <v>11</v>
      </c>
      <c r="C1148" s="9">
        <v>24</v>
      </c>
      <c r="D1148" s="9">
        <v>13</v>
      </c>
      <c r="E1148" s="9">
        <f t="shared" si="119"/>
        <v>1</v>
      </c>
      <c r="F1148" s="9">
        <f t="shared" si="75"/>
        <v>12</v>
      </c>
      <c r="G1148" s="263"/>
      <c r="H1148" s="246"/>
      <c r="I1148" s="246"/>
      <c r="J1148" s="246"/>
      <c r="K1148" s="246"/>
      <c r="L1148" s="246"/>
      <c r="M1148" s="246"/>
      <c r="N1148" s="246"/>
      <c r="O1148" s="246"/>
      <c r="P1148" s="246"/>
      <c r="Q1148" s="246"/>
      <c r="R1148" s="246"/>
      <c r="S1148" s="246"/>
      <c r="T1148" s="246"/>
      <c r="U1148" s="246"/>
      <c r="V1148" s="232" t="s">
        <v>225</v>
      </c>
      <c r="W1148" s="232"/>
      <c r="X1148" s="232" t="s">
        <v>225</v>
      </c>
      <c r="Y1148" s="232"/>
      <c r="Z1148" s="232"/>
      <c r="AA1148" s="232"/>
      <c r="AB1148" s="232" t="s">
        <v>225</v>
      </c>
      <c r="AC1148" s="232"/>
      <c r="AD1148" s="232" t="s">
        <v>225</v>
      </c>
      <c r="AE1148" s="232"/>
      <c r="AF1148" s="232" t="s">
        <v>225</v>
      </c>
      <c r="AG1148" s="232"/>
      <c r="AH1148" s="232" t="s">
        <v>225</v>
      </c>
      <c r="AI1148" s="232"/>
      <c r="AJ1148" s="232" t="s">
        <v>225</v>
      </c>
      <c r="AK1148" s="232"/>
      <c r="AL1148" s="232" t="s">
        <v>225</v>
      </c>
      <c r="AM1148" s="232"/>
      <c r="AN1148" s="232" t="s">
        <v>225</v>
      </c>
      <c r="AO1148" s="232"/>
      <c r="AP1148" s="232" t="s">
        <v>225</v>
      </c>
      <c r="AQ1148" s="232"/>
      <c r="AR1148" s="232" t="s">
        <v>225</v>
      </c>
      <c r="AS1148" s="232"/>
      <c r="AT1148" s="232" t="s">
        <v>225</v>
      </c>
      <c r="AU1148" s="232"/>
      <c r="AV1148" s="232"/>
      <c r="AW1148" s="248" t="s">
        <v>1036</v>
      </c>
    </row>
    <row r="1149" spans="1:49" s="9" customFormat="1" x14ac:dyDescent="0.25">
      <c r="A1149" s="233" t="s">
        <v>1507</v>
      </c>
      <c r="B1149" s="9">
        <v>11</v>
      </c>
      <c r="C1149" s="9">
        <v>24</v>
      </c>
      <c r="D1149" s="9">
        <v>14</v>
      </c>
      <c r="E1149" s="9">
        <f t="shared" si="119"/>
        <v>1</v>
      </c>
      <c r="F1149" s="9">
        <f t="shared" ref="F1149:F1158" si="120">C1149-B1149-E1149</f>
        <v>12</v>
      </c>
      <c r="G1149" s="263"/>
      <c r="H1149" s="246"/>
      <c r="I1149" s="246"/>
      <c r="J1149" s="246"/>
      <c r="K1149" s="246"/>
      <c r="L1149" s="246"/>
      <c r="M1149" s="246"/>
      <c r="N1149" s="246"/>
      <c r="O1149" s="246"/>
      <c r="P1149" s="246"/>
      <c r="Q1149" s="246"/>
      <c r="R1149" s="246"/>
      <c r="S1149" s="246"/>
      <c r="T1149" s="246"/>
      <c r="U1149" s="246"/>
      <c r="V1149" s="232" t="s">
        <v>225</v>
      </c>
      <c r="W1149" s="232"/>
      <c r="X1149" s="232" t="s">
        <v>225</v>
      </c>
      <c r="Y1149" s="232"/>
      <c r="Z1149" s="232" t="s">
        <v>225</v>
      </c>
      <c r="AA1149" s="232"/>
      <c r="AB1149" s="232"/>
      <c r="AC1149" s="232"/>
      <c r="AD1149" s="232" t="s">
        <v>225</v>
      </c>
      <c r="AE1149" s="232"/>
      <c r="AF1149" s="232" t="s">
        <v>225</v>
      </c>
      <c r="AG1149" s="232"/>
      <c r="AH1149" s="232" t="s">
        <v>225</v>
      </c>
      <c r="AI1149" s="232"/>
      <c r="AJ1149" s="232" t="s">
        <v>225</v>
      </c>
      <c r="AK1149" s="232"/>
      <c r="AL1149" s="232" t="s">
        <v>225</v>
      </c>
      <c r="AM1149" s="232"/>
      <c r="AN1149" s="232" t="s">
        <v>225</v>
      </c>
      <c r="AO1149" s="232"/>
      <c r="AP1149" s="232" t="s">
        <v>225</v>
      </c>
      <c r="AQ1149" s="232"/>
      <c r="AR1149" s="232" t="s">
        <v>225</v>
      </c>
      <c r="AS1149" s="232"/>
      <c r="AT1149" s="232" t="s">
        <v>225</v>
      </c>
      <c r="AU1149" s="232"/>
      <c r="AV1149" s="232"/>
      <c r="AW1149" s="248" t="s">
        <v>1036</v>
      </c>
    </row>
    <row r="1150" spans="1:49" s="9" customFormat="1" x14ac:dyDescent="0.25">
      <c r="A1150" s="233" t="s">
        <v>1508</v>
      </c>
      <c r="B1150" s="9">
        <v>11</v>
      </c>
      <c r="C1150" s="9">
        <v>24</v>
      </c>
      <c r="D1150" s="9">
        <v>15</v>
      </c>
      <c r="E1150" s="9">
        <f t="shared" si="119"/>
        <v>1</v>
      </c>
      <c r="F1150" s="9">
        <f t="shared" si="120"/>
        <v>12</v>
      </c>
      <c r="G1150" s="263"/>
      <c r="H1150" s="246"/>
      <c r="I1150" s="246"/>
      <c r="J1150" s="246"/>
      <c r="K1150" s="246"/>
      <c r="L1150" s="246"/>
      <c r="M1150" s="246"/>
      <c r="N1150" s="246"/>
      <c r="O1150" s="246"/>
      <c r="P1150" s="246"/>
      <c r="Q1150" s="246"/>
      <c r="R1150" s="246"/>
      <c r="S1150" s="246"/>
      <c r="T1150" s="246"/>
      <c r="U1150" s="246"/>
      <c r="V1150" s="232" t="s">
        <v>225</v>
      </c>
      <c r="W1150" s="232"/>
      <c r="X1150" s="232" t="s">
        <v>225</v>
      </c>
      <c r="Y1150" s="232"/>
      <c r="Z1150" s="232" t="s">
        <v>225</v>
      </c>
      <c r="AA1150" s="232"/>
      <c r="AB1150" s="232" t="s">
        <v>225</v>
      </c>
      <c r="AC1150" s="232"/>
      <c r="AD1150" s="232"/>
      <c r="AE1150" s="232"/>
      <c r="AF1150" s="232" t="s">
        <v>225</v>
      </c>
      <c r="AG1150" s="232"/>
      <c r="AH1150" s="232" t="s">
        <v>225</v>
      </c>
      <c r="AI1150" s="232"/>
      <c r="AJ1150" s="232" t="s">
        <v>225</v>
      </c>
      <c r="AK1150" s="232"/>
      <c r="AL1150" s="232" t="s">
        <v>225</v>
      </c>
      <c r="AM1150" s="232"/>
      <c r="AN1150" s="232" t="s">
        <v>225</v>
      </c>
      <c r="AO1150" s="232"/>
      <c r="AP1150" s="232" t="s">
        <v>225</v>
      </c>
      <c r="AQ1150" s="232"/>
      <c r="AR1150" s="232" t="s">
        <v>225</v>
      </c>
      <c r="AS1150" s="232"/>
      <c r="AT1150" s="232" t="s">
        <v>225</v>
      </c>
      <c r="AU1150" s="232"/>
      <c r="AV1150" s="232"/>
      <c r="AW1150" s="248" t="s">
        <v>1036</v>
      </c>
    </row>
    <row r="1151" spans="1:49" s="9" customFormat="1" x14ac:dyDescent="0.25">
      <c r="A1151" s="233" t="s">
        <v>1509</v>
      </c>
      <c r="B1151" s="9">
        <v>11</v>
      </c>
      <c r="C1151" s="9">
        <v>24</v>
      </c>
      <c r="D1151" s="9">
        <v>16</v>
      </c>
      <c r="E1151" s="9">
        <f t="shared" si="119"/>
        <v>1</v>
      </c>
      <c r="F1151" s="9">
        <f t="shared" si="120"/>
        <v>12</v>
      </c>
      <c r="G1151" s="263"/>
      <c r="H1151" s="246"/>
      <c r="I1151" s="246"/>
      <c r="J1151" s="246"/>
      <c r="K1151" s="246"/>
      <c r="L1151" s="246"/>
      <c r="M1151" s="246"/>
      <c r="N1151" s="246"/>
      <c r="O1151" s="246"/>
      <c r="P1151" s="246"/>
      <c r="Q1151" s="246"/>
      <c r="R1151" s="246"/>
      <c r="S1151" s="246"/>
      <c r="T1151" s="246"/>
      <c r="U1151" s="246"/>
      <c r="V1151" s="232" t="s">
        <v>225</v>
      </c>
      <c r="W1151" s="232"/>
      <c r="X1151" s="232" t="s">
        <v>225</v>
      </c>
      <c r="Y1151" s="232"/>
      <c r="Z1151" s="232" t="s">
        <v>225</v>
      </c>
      <c r="AA1151" s="232"/>
      <c r="AB1151" s="232" t="s">
        <v>225</v>
      </c>
      <c r="AC1151" s="232"/>
      <c r="AD1151" s="232" t="s">
        <v>225</v>
      </c>
      <c r="AE1151" s="232"/>
      <c r="AF1151" s="232"/>
      <c r="AG1151" s="232"/>
      <c r="AH1151" s="232" t="s">
        <v>225</v>
      </c>
      <c r="AI1151" s="232"/>
      <c r="AJ1151" s="232" t="s">
        <v>225</v>
      </c>
      <c r="AK1151" s="232"/>
      <c r="AL1151" s="232" t="s">
        <v>225</v>
      </c>
      <c r="AM1151" s="232"/>
      <c r="AN1151" s="232" t="s">
        <v>225</v>
      </c>
      <c r="AO1151" s="232"/>
      <c r="AP1151" s="232" t="s">
        <v>225</v>
      </c>
      <c r="AQ1151" s="232"/>
      <c r="AR1151" s="232" t="s">
        <v>225</v>
      </c>
      <c r="AS1151" s="232"/>
      <c r="AT1151" s="232" t="s">
        <v>225</v>
      </c>
      <c r="AU1151" s="232"/>
      <c r="AV1151" s="232"/>
      <c r="AW1151" s="248" t="s">
        <v>1036</v>
      </c>
    </row>
    <row r="1152" spans="1:49" s="9" customFormat="1" x14ac:dyDescent="0.25">
      <c r="A1152" s="233" t="s">
        <v>1510</v>
      </c>
      <c r="B1152" s="9">
        <v>11</v>
      </c>
      <c r="C1152" s="9">
        <v>24</v>
      </c>
      <c r="D1152" s="9">
        <v>17</v>
      </c>
      <c r="E1152" s="9">
        <f t="shared" si="119"/>
        <v>1</v>
      </c>
      <c r="F1152" s="9">
        <f t="shared" si="120"/>
        <v>12</v>
      </c>
      <c r="G1152" s="263"/>
      <c r="H1152" s="246"/>
      <c r="I1152" s="246"/>
      <c r="J1152" s="246"/>
      <c r="K1152" s="246"/>
      <c r="L1152" s="246"/>
      <c r="M1152" s="246"/>
      <c r="N1152" s="246"/>
      <c r="O1152" s="246"/>
      <c r="P1152" s="246"/>
      <c r="Q1152" s="246"/>
      <c r="R1152" s="246"/>
      <c r="S1152" s="246"/>
      <c r="T1152" s="246"/>
      <c r="U1152" s="246"/>
      <c r="V1152" s="232" t="s">
        <v>225</v>
      </c>
      <c r="W1152" s="232"/>
      <c r="X1152" s="232" t="s">
        <v>225</v>
      </c>
      <c r="Y1152" s="232"/>
      <c r="Z1152" s="232" t="s">
        <v>225</v>
      </c>
      <c r="AA1152" s="232"/>
      <c r="AB1152" s="232" t="s">
        <v>225</v>
      </c>
      <c r="AC1152" s="232"/>
      <c r="AD1152" s="232" t="s">
        <v>225</v>
      </c>
      <c r="AE1152" s="232"/>
      <c r="AF1152" s="232" t="s">
        <v>225</v>
      </c>
      <c r="AG1152" s="232"/>
      <c r="AH1152" s="232"/>
      <c r="AI1152" s="232"/>
      <c r="AJ1152" s="232" t="s">
        <v>225</v>
      </c>
      <c r="AK1152" s="232"/>
      <c r="AL1152" s="232" t="s">
        <v>225</v>
      </c>
      <c r="AM1152" s="232"/>
      <c r="AN1152" s="232" t="s">
        <v>225</v>
      </c>
      <c r="AO1152" s="232"/>
      <c r="AP1152" s="232" t="s">
        <v>225</v>
      </c>
      <c r="AQ1152" s="232"/>
      <c r="AR1152" s="232" t="s">
        <v>225</v>
      </c>
      <c r="AS1152" s="232"/>
      <c r="AT1152" s="232" t="s">
        <v>225</v>
      </c>
      <c r="AU1152" s="232"/>
      <c r="AV1152" s="232"/>
      <c r="AW1152" s="248" t="s">
        <v>1036</v>
      </c>
    </row>
    <row r="1153" spans="1:49" s="9" customFormat="1" x14ac:dyDescent="0.25">
      <c r="A1153" s="233" t="s">
        <v>1511</v>
      </c>
      <c r="B1153" s="9">
        <v>11</v>
      </c>
      <c r="C1153" s="9">
        <v>24</v>
      </c>
      <c r="D1153" s="9">
        <v>18</v>
      </c>
      <c r="E1153" s="9">
        <f t="shared" si="119"/>
        <v>1</v>
      </c>
      <c r="F1153" s="9">
        <f t="shared" si="120"/>
        <v>12</v>
      </c>
      <c r="G1153" s="263"/>
      <c r="H1153" s="246"/>
      <c r="I1153" s="246"/>
      <c r="J1153" s="246"/>
      <c r="K1153" s="246"/>
      <c r="L1153" s="246"/>
      <c r="M1153" s="246"/>
      <c r="N1153" s="246"/>
      <c r="O1153" s="246"/>
      <c r="P1153" s="246"/>
      <c r="Q1153" s="246"/>
      <c r="R1153" s="246"/>
      <c r="S1153" s="246"/>
      <c r="T1153" s="246"/>
      <c r="U1153" s="246"/>
      <c r="V1153" s="232" t="s">
        <v>225</v>
      </c>
      <c r="W1153" s="232"/>
      <c r="X1153" s="232" t="s">
        <v>225</v>
      </c>
      <c r="Y1153" s="232"/>
      <c r="Z1153" s="232" t="s">
        <v>225</v>
      </c>
      <c r="AA1153" s="232"/>
      <c r="AB1153" s="232" t="s">
        <v>225</v>
      </c>
      <c r="AC1153" s="232"/>
      <c r="AD1153" s="232" t="s">
        <v>225</v>
      </c>
      <c r="AE1153" s="232"/>
      <c r="AF1153" s="232" t="s">
        <v>225</v>
      </c>
      <c r="AG1153" s="232"/>
      <c r="AH1153" s="232" t="s">
        <v>225</v>
      </c>
      <c r="AI1153" s="232"/>
      <c r="AJ1153" s="232"/>
      <c r="AK1153" s="232"/>
      <c r="AL1153" s="232" t="s">
        <v>225</v>
      </c>
      <c r="AM1153" s="232"/>
      <c r="AN1153" s="232" t="s">
        <v>225</v>
      </c>
      <c r="AO1153" s="232"/>
      <c r="AP1153" s="232" t="s">
        <v>225</v>
      </c>
      <c r="AQ1153" s="232"/>
      <c r="AR1153" s="232" t="s">
        <v>225</v>
      </c>
      <c r="AS1153" s="232"/>
      <c r="AT1153" s="232" t="s">
        <v>225</v>
      </c>
      <c r="AU1153" s="232"/>
      <c r="AV1153" s="232"/>
      <c r="AW1153" s="248" t="s">
        <v>1036</v>
      </c>
    </row>
    <row r="1154" spans="1:49" s="9" customFormat="1" x14ac:dyDescent="0.25">
      <c r="A1154" s="233" t="s">
        <v>1512</v>
      </c>
      <c r="B1154" s="9">
        <v>11</v>
      </c>
      <c r="C1154" s="9">
        <v>24</v>
      </c>
      <c r="D1154" s="9">
        <v>19</v>
      </c>
      <c r="E1154" s="9">
        <f t="shared" si="119"/>
        <v>1</v>
      </c>
      <c r="F1154" s="9">
        <f t="shared" si="120"/>
        <v>12</v>
      </c>
      <c r="G1154" s="263"/>
      <c r="H1154" s="246"/>
      <c r="I1154" s="246"/>
      <c r="J1154" s="246"/>
      <c r="K1154" s="246"/>
      <c r="L1154" s="246"/>
      <c r="M1154" s="246"/>
      <c r="N1154" s="246"/>
      <c r="O1154" s="246"/>
      <c r="P1154" s="246"/>
      <c r="Q1154" s="246"/>
      <c r="R1154" s="246"/>
      <c r="S1154" s="246"/>
      <c r="T1154" s="246"/>
      <c r="U1154" s="246"/>
      <c r="V1154" s="232" t="s">
        <v>225</v>
      </c>
      <c r="W1154" s="232"/>
      <c r="X1154" s="232" t="s">
        <v>225</v>
      </c>
      <c r="Y1154" s="232"/>
      <c r="Z1154" s="232" t="s">
        <v>225</v>
      </c>
      <c r="AA1154" s="232"/>
      <c r="AB1154" s="232" t="s">
        <v>225</v>
      </c>
      <c r="AC1154" s="232"/>
      <c r="AD1154" s="232" t="s">
        <v>225</v>
      </c>
      <c r="AE1154" s="232"/>
      <c r="AF1154" s="232" t="s">
        <v>225</v>
      </c>
      <c r="AG1154" s="232"/>
      <c r="AH1154" s="232" t="s">
        <v>225</v>
      </c>
      <c r="AI1154" s="232"/>
      <c r="AJ1154" s="232" t="s">
        <v>225</v>
      </c>
      <c r="AK1154" s="232"/>
      <c r="AL1154" s="232"/>
      <c r="AM1154" s="232"/>
      <c r="AN1154" s="232" t="s">
        <v>225</v>
      </c>
      <c r="AO1154" s="232"/>
      <c r="AP1154" s="232" t="s">
        <v>225</v>
      </c>
      <c r="AQ1154" s="232"/>
      <c r="AR1154" s="232" t="s">
        <v>225</v>
      </c>
      <c r="AS1154" s="232"/>
      <c r="AT1154" s="232" t="s">
        <v>225</v>
      </c>
      <c r="AU1154" s="232"/>
      <c r="AV1154" s="232"/>
      <c r="AW1154" s="248" t="s">
        <v>1036</v>
      </c>
    </row>
    <row r="1155" spans="1:49" s="9" customFormat="1" x14ac:dyDescent="0.25">
      <c r="A1155" s="233" t="s">
        <v>1513</v>
      </c>
      <c r="B1155" s="9">
        <v>11</v>
      </c>
      <c r="C1155" s="9">
        <v>24</v>
      </c>
      <c r="D1155" s="9">
        <v>20</v>
      </c>
      <c r="E1155" s="9">
        <f t="shared" si="119"/>
        <v>1</v>
      </c>
      <c r="F1155" s="9">
        <f t="shared" si="120"/>
        <v>12</v>
      </c>
      <c r="G1155" s="263"/>
      <c r="H1155" s="246"/>
      <c r="I1155" s="246"/>
      <c r="J1155" s="246"/>
      <c r="K1155" s="246"/>
      <c r="L1155" s="246"/>
      <c r="M1155" s="246"/>
      <c r="N1155" s="246"/>
      <c r="O1155" s="246"/>
      <c r="P1155" s="246"/>
      <c r="Q1155" s="246"/>
      <c r="R1155" s="246"/>
      <c r="S1155" s="246"/>
      <c r="T1155" s="246"/>
      <c r="U1155" s="246"/>
      <c r="V1155" s="232" t="s">
        <v>225</v>
      </c>
      <c r="W1155" s="232"/>
      <c r="X1155" s="232" t="s">
        <v>225</v>
      </c>
      <c r="Y1155" s="232"/>
      <c r="Z1155" s="232" t="s">
        <v>225</v>
      </c>
      <c r="AA1155" s="232"/>
      <c r="AB1155" s="232" t="s">
        <v>225</v>
      </c>
      <c r="AC1155" s="232"/>
      <c r="AD1155" s="232" t="s">
        <v>225</v>
      </c>
      <c r="AE1155" s="232"/>
      <c r="AF1155" s="232" t="s">
        <v>225</v>
      </c>
      <c r="AG1155" s="232"/>
      <c r="AH1155" s="232" t="s">
        <v>225</v>
      </c>
      <c r="AI1155" s="232"/>
      <c r="AJ1155" s="232" t="s">
        <v>225</v>
      </c>
      <c r="AK1155" s="232"/>
      <c r="AL1155" s="232" t="s">
        <v>225</v>
      </c>
      <c r="AM1155" s="232"/>
      <c r="AN1155" s="232"/>
      <c r="AO1155" s="232"/>
      <c r="AP1155" s="232" t="s">
        <v>225</v>
      </c>
      <c r="AQ1155" s="232"/>
      <c r="AR1155" s="232" t="s">
        <v>225</v>
      </c>
      <c r="AS1155" s="232"/>
      <c r="AT1155" s="232" t="s">
        <v>225</v>
      </c>
      <c r="AU1155" s="232"/>
      <c r="AV1155" s="232"/>
      <c r="AW1155" s="248" t="s">
        <v>1036</v>
      </c>
    </row>
    <row r="1156" spans="1:49" s="9" customFormat="1" x14ac:dyDescent="0.25">
      <c r="A1156" s="233" t="s">
        <v>1514</v>
      </c>
      <c r="B1156" s="9">
        <v>11</v>
      </c>
      <c r="C1156" s="9">
        <v>24</v>
      </c>
      <c r="D1156" s="9">
        <v>21</v>
      </c>
      <c r="E1156" s="9">
        <f t="shared" si="119"/>
        <v>1</v>
      </c>
      <c r="F1156" s="9">
        <f t="shared" si="120"/>
        <v>12</v>
      </c>
      <c r="G1156" s="263"/>
      <c r="H1156" s="246"/>
      <c r="I1156" s="246"/>
      <c r="J1156" s="246"/>
      <c r="K1156" s="246"/>
      <c r="L1156" s="246"/>
      <c r="M1156" s="246"/>
      <c r="N1156" s="246"/>
      <c r="O1156" s="246"/>
      <c r="P1156" s="246"/>
      <c r="Q1156" s="246"/>
      <c r="R1156" s="246"/>
      <c r="S1156" s="246"/>
      <c r="T1156" s="246"/>
      <c r="U1156" s="246"/>
      <c r="V1156" s="232" t="s">
        <v>225</v>
      </c>
      <c r="W1156" s="232"/>
      <c r="X1156" s="232" t="s">
        <v>225</v>
      </c>
      <c r="Y1156" s="232"/>
      <c r="Z1156" s="232" t="s">
        <v>225</v>
      </c>
      <c r="AA1156" s="232"/>
      <c r="AB1156" s="232" t="s">
        <v>225</v>
      </c>
      <c r="AC1156" s="232"/>
      <c r="AD1156" s="232" t="s">
        <v>225</v>
      </c>
      <c r="AE1156" s="232"/>
      <c r="AF1156" s="232" t="s">
        <v>225</v>
      </c>
      <c r="AG1156" s="232"/>
      <c r="AH1156" s="232" t="s">
        <v>225</v>
      </c>
      <c r="AI1156" s="232"/>
      <c r="AJ1156" s="232" t="s">
        <v>225</v>
      </c>
      <c r="AK1156" s="232"/>
      <c r="AL1156" s="232" t="s">
        <v>225</v>
      </c>
      <c r="AM1156" s="232"/>
      <c r="AN1156" s="232" t="s">
        <v>225</v>
      </c>
      <c r="AO1156" s="232"/>
      <c r="AP1156" s="232"/>
      <c r="AQ1156" s="232"/>
      <c r="AR1156" s="232" t="s">
        <v>225</v>
      </c>
      <c r="AS1156" s="232"/>
      <c r="AT1156" s="232" t="s">
        <v>225</v>
      </c>
      <c r="AU1156" s="232"/>
      <c r="AV1156" s="232"/>
      <c r="AW1156" s="248" t="s">
        <v>1036</v>
      </c>
    </row>
    <row r="1157" spans="1:49" s="9" customFormat="1" x14ac:dyDescent="0.25">
      <c r="A1157" s="233" t="s">
        <v>1515</v>
      </c>
      <c r="B1157" s="9">
        <v>11</v>
      </c>
      <c r="C1157" s="9">
        <v>24</v>
      </c>
      <c r="D1157" s="9">
        <v>22</v>
      </c>
      <c r="E1157" s="9">
        <f t="shared" si="119"/>
        <v>1</v>
      </c>
      <c r="F1157" s="9">
        <f t="shared" si="120"/>
        <v>12</v>
      </c>
      <c r="G1157" s="263"/>
      <c r="H1157" s="246"/>
      <c r="I1157" s="246"/>
      <c r="J1157" s="246"/>
      <c r="K1157" s="246"/>
      <c r="L1157" s="246"/>
      <c r="M1157" s="246"/>
      <c r="N1157" s="246"/>
      <c r="O1157" s="246"/>
      <c r="P1157" s="246"/>
      <c r="Q1157" s="246"/>
      <c r="R1157" s="246"/>
      <c r="S1157" s="246"/>
      <c r="T1157" s="246"/>
      <c r="U1157" s="246"/>
      <c r="V1157" s="232" t="s">
        <v>225</v>
      </c>
      <c r="W1157" s="232"/>
      <c r="X1157" s="232" t="s">
        <v>225</v>
      </c>
      <c r="Y1157" s="232"/>
      <c r="Z1157" s="232" t="s">
        <v>225</v>
      </c>
      <c r="AA1157" s="232"/>
      <c r="AB1157" s="232" t="s">
        <v>225</v>
      </c>
      <c r="AC1157" s="232"/>
      <c r="AD1157" s="232" t="s">
        <v>225</v>
      </c>
      <c r="AE1157" s="232"/>
      <c r="AF1157" s="232" t="s">
        <v>225</v>
      </c>
      <c r="AG1157" s="232"/>
      <c r="AH1157" s="232" t="s">
        <v>225</v>
      </c>
      <c r="AI1157" s="232"/>
      <c r="AJ1157" s="232" t="s">
        <v>225</v>
      </c>
      <c r="AK1157" s="232"/>
      <c r="AL1157" s="232" t="s">
        <v>225</v>
      </c>
      <c r="AM1157" s="232"/>
      <c r="AN1157" s="232" t="s">
        <v>225</v>
      </c>
      <c r="AO1157" s="232"/>
      <c r="AP1157" s="232" t="s">
        <v>225</v>
      </c>
      <c r="AQ1157" s="232"/>
      <c r="AR1157" s="232"/>
      <c r="AS1157" s="232"/>
      <c r="AT1157" s="232" t="s">
        <v>225</v>
      </c>
      <c r="AU1157" s="232"/>
      <c r="AV1157" s="232"/>
      <c r="AW1157" s="248" t="s">
        <v>1036</v>
      </c>
    </row>
    <row r="1158" spans="1:49" s="9" customFormat="1" x14ac:dyDescent="0.25">
      <c r="A1158" s="233" t="s">
        <v>1516</v>
      </c>
      <c r="B1158" s="9">
        <v>11</v>
      </c>
      <c r="C1158" s="9">
        <v>24</v>
      </c>
      <c r="D1158" s="9">
        <v>23</v>
      </c>
      <c r="E1158" s="9">
        <f t="shared" si="119"/>
        <v>1</v>
      </c>
      <c r="F1158" s="9">
        <f t="shared" si="120"/>
        <v>12</v>
      </c>
      <c r="G1158" s="263"/>
      <c r="H1158" s="246"/>
      <c r="I1158" s="246"/>
      <c r="J1158" s="246"/>
      <c r="K1158" s="246"/>
      <c r="L1158" s="246"/>
      <c r="M1158" s="246"/>
      <c r="N1158" s="246"/>
      <c r="O1158" s="246"/>
      <c r="P1158" s="246"/>
      <c r="Q1158" s="246"/>
      <c r="R1158" s="246"/>
      <c r="S1158" s="246"/>
      <c r="T1158" s="246"/>
      <c r="U1158" s="246"/>
      <c r="V1158" s="232" t="s">
        <v>225</v>
      </c>
      <c r="W1158" s="232"/>
      <c r="X1158" s="232" t="s">
        <v>225</v>
      </c>
      <c r="Y1158" s="232"/>
      <c r="Z1158" s="232" t="s">
        <v>225</v>
      </c>
      <c r="AA1158" s="232"/>
      <c r="AB1158" s="232" t="s">
        <v>225</v>
      </c>
      <c r="AC1158" s="232"/>
      <c r="AD1158" s="232" t="s">
        <v>225</v>
      </c>
      <c r="AE1158" s="232"/>
      <c r="AF1158" s="232" t="s">
        <v>225</v>
      </c>
      <c r="AG1158" s="232"/>
      <c r="AH1158" s="232" t="s">
        <v>225</v>
      </c>
      <c r="AI1158" s="232"/>
      <c r="AJ1158" s="232" t="s">
        <v>225</v>
      </c>
      <c r="AK1158" s="232"/>
      <c r="AL1158" s="232" t="s">
        <v>225</v>
      </c>
      <c r="AM1158" s="232"/>
      <c r="AN1158" s="232" t="s">
        <v>225</v>
      </c>
      <c r="AO1158" s="232"/>
      <c r="AP1158" s="232" t="s">
        <v>225</v>
      </c>
      <c r="AQ1158" s="232"/>
      <c r="AR1158" s="232" t="s">
        <v>225</v>
      </c>
      <c r="AS1158" s="232"/>
      <c r="AT1158" s="232"/>
      <c r="AU1158" s="232"/>
      <c r="AV1158" s="232"/>
      <c r="AW1158" s="248" t="s">
        <v>1036</v>
      </c>
    </row>
    <row r="1159" spans="1:49" s="9" customFormat="1" x14ac:dyDescent="0.25">
      <c r="A1159" s="247"/>
      <c r="B1159" s="5"/>
      <c r="C1159" s="5"/>
      <c r="D1159" s="5"/>
      <c r="F1159" s="5"/>
      <c r="G1159" s="263"/>
      <c r="H1159" s="248" t="s">
        <v>1035</v>
      </c>
      <c r="I1159" s="248"/>
      <c r="J1159" s="248" t="s">
        <v>1035</v>
      </c>
      <c r="K1159" s="248"/>
      <c r="L1159" s="248" t="s">
        <v>1035</v>
      </c>
      <c r="M1159" s="248"/>
      <c r="N1159" s="248" t="s">
        <v>1035</v>
      </c>
      <c r="O1159" s="248"/>
      <c r="P1159" s="248" t="s">
        <v>1035</v>
      </c>
      <c r="Q1159" s="248"/>
      <c r="R1159" s="248" t="s">
        <v>1035</v>
      </c>
      <c r="S1159" s="248"/>
      <c r="T1159" s="248" t="s">
        <v>1035</v>
      </c>
      <c r="U1159" s="248"/>
      <c r="V1159" s="248" t="s">
        <v>1035</v>
      </c>
      <c r="W1159" s="248"/>
      <c r="X1159" s="248" t="s">
        <v>1035</v>
      </c>
      <c r="Y1159" s="248"/>
      <c r="Z1159" s="248" t="s">
        <v>1035</v>
      </c>
      <c r="AA1159" s="248"/>
      <c r="AB1159" s="248" t="s">
        <v>1035</v>
      </c>
      <c r="AC1159" s="248"/>
      <c r="AD1159" s="248" t="s">
        <v>1035</v>
      </c>
      <c r="AE1159" s="248"/>
      <c r="AF1159" s="248" t="s">
        <v>1035</v>
      </c>
      <c r="AG1159" s="248"/>
      <c r="AH1159" s="248" t="s">
        <v>1035</v>
      </c>
      <c r="AI1159" s="248"/>
      <c r="AJ1159" s="248" t="s">
        <v>1035</v>
      </c>
      <c r="AK1159" s="248"/>
      <c r="AL1159" s="248" t="s">
        <v>1035</v>
      </c>
      <c r="AM1159" s="248"/>
      <c r="AN1159" s="248" t="s">
        <v>1035</v>
      </c>
      <c r="AO1159" s="248"/>
      <c r="AP1159" s="248" t="s">
        <v>1035</v>
      </c>
      <c r="AQ1159" s="248"/>
      <c r="AR1159" s="248" t="s">
        <v>1035</v>
      </c>
      <c r="AS1159" s="248"/>
      <c r="AT1159" s="248" t="s">
        <v>1035</v>
      </c>
      <c r="AU1159" s="248"/>
      <c r="AV1159" s="248" t="s">
        <v>1035</v>
      </c>
      <c r="AW1159" s="248" t="s">
        <v>1036</v>
      </c>
    </row>
    <row r="1160" spans="1:49" x14ac:dyDescent="0.25">
      <c r="A1160" s="233" t="s">
        <v>460</v>
      </c>
      <c r="B1160">
        <v>12</v>
      </c>
      <c r="C1160">
        <v>13</v>
      </c>
      <c r="E1160" s="9">
        <f t="shared" si="119"/>
        <v>0</v>
      </c>
      <c r="F1160" s="9">
        <f t="shared" si="75"/>
        <v>1</v>
      </c>
      <c r="H1160" s="246"/>
      <c r="I1160" s="246"/>
      <c r="J1160" s="246"/>
      <c r="K1160" s="246"/>
      <c r="L1160" s="246"/>
      <c r="M1160" s="246"/>
      <c r="N1160" s="246"/>
      <c r="O1160" s="246"/>
      <c r="P1160" s="246"/>
      <c r="Q1160" s="246"/>
      <c r="R1160" s="246"/>
      <c r="S1160" s="246"/>
      <c r="T1160" s="246"/>
      <c r="U1160" s="246"/>
      <c r="V1160" s="246"/>
      <c r="W1160" s="246"/>
      <c r="X1160" s="232" t="s">
        <v>225</v>
      </c>
      <c r="AW1160" s="248" t="s">
        <v>1036</v>
      </c>
    </row>
    <row r="1161" spans="1:49" x14ac:dyDescent="0.25">
      <c r="A1161" s="233" t="s">
        <v>461</v>
      </c>
      <c r="B1161">
        <v>12</v>
      </c>
      <c r="C1161">
        <v>14</v>
      </c>
      <c r="E1161" s="9">
        <f t="shared" si="119"/>
        <v>0</v>
      </c>
      <c r="F1161" s="9">
        <f t="shared" si="75"/>
        <v>2</v>
      </c>
      <c r="H1161" s="246"/>
      <c r="I1161" s="246"/>
      <c r="J1161" s="246"/>
      <c r="K1161" s="246"/>
      <c r="L1161" s="246"/>
      <c r="M1161" s="246"/>
      <c r="N1161" s="246"/>
      <c r="O1161" s="246"/>
      <c r="P1161" s="246"/>
      <c r="Q1161" s="246"/>
      <c r="R1161" s="246"/>
      <c r="S1161" s="246"/>
      <c r="T1161" s="246"/>
      <c r="U1161" s="246"/>
      <c r="V1161" s="246"/>
      <c r="W1161" s="246"/>
      <c r="X1161" s="232" t="s">
        <v>225</v>
      </c>
      <c r="Z1161" s="232" t="s">
        <v>225</v>
      </c>
      <c r="AW1161" s="248" t="s">
        <v>1036</v>
      </c>
    </row>
    <row r="1162" spans="1:49" x14ac:dyDescent="0.25">
      <c r="A1162" s="233" t="s">
        <v>462</v>
      </c>
      <c r="B1162">
        <v>12</v>
      </c>
      <c r="C1162">
        <v>15</v>
      </c>
      <c r="E1162" s="9">
        <f t="shared" si="119"/>
        <v>0</v>
      </c>
      <c r="F1162" s="9">
        <f t="shared" si="75"/>
        <v>3</v>
      </c>
      <c r="H1162" s="246"/>
      <c r="I1162" s="246"/>
      <c r="J1162" s="246"/>
      <c r="K1162" s="246"/>
      <c r="L1162" s="246"/>
      <c r="M1162" s="246"/>
      <c r="N1162" s="246"/>
      <c r="O1162" s="246"/>
      <c r="P1162" s="246"/>
      <c r="Q1162" s="246"/>
      <c r="R1162" s="246"/>
      <c r="S1162" s="246"/>
      <c r="T1162" s="246"/>
      <c r="U1162" s="246"/>
      <c r="V1162" s="246"/>
      <c r="W1162" s="246"/>
      <c r="X1162" s="232" t="s">
        <v>225</v>
      </c>
      <c r="Z1162" s="232" t="s">
        <v>225</v>
      </c>
      <c r="AB1162" s="232" t="s">
        <v>225</v>
      </c>
      <c r="AW1162" s="248" t="s">
        <v>1036</v>
      </c>
    </row>
    <row r="1163" spans="1:49" x14ac:dyDescent="0.25">
      <c r="A1163" s="233" t="s">
        <v>463</v>
      </c>
      <c r="B1163" s="9">
        <v>12</v>
      </c>
      <c r="C1163" s="9">
        <v>16</v>
      </c>
      <c r="E1163" s="9">
        <f t="shared" si="119"/>
        <v>0</v>
      </c>
      <c r="F1163" s="9">
        <f t="shared" si="75"/>
        <v>4</v>
      </c>
      <c r="H1163" s="246"/>
      <c r="I1163" s="246"/>
      <c r="J1163" s="246"/>
      <c r="K1163" s="246"/>
      <c r="L1163" s="246"/>
      <c r="M1163" s="246"/>
      <c r="N1163" s="246"/>
      <c r="O1163" s="246"/>
      <c r="P1163" s="246"/>
      <c r="Q1163" s="246"/>
      <c r="R1163" s="246"/>
      <c r="S1163" s="246"/>
      <c r="T1163" s="246"/>
      <c r="U1163" s="246"/>
      <c r="V1163" s="246"/>
      <c r="W1163" s="246"/>
      <c r="X1163" s="232" t="s">
        <v>225</v>
      </c>
      <c r="Z1163" s="232" t="s">
        <v>225</v>
      </c>
      <c r="AB1163" s="232" t="s">
        <v>225</v>
      </c>
      <c r="AD1163" s="232" t="s">
        <v>225</v>
      </c>
      <c r="AW1163" s="248" t="s">
        <v>1036</v>
      </c>
    </row>
    <row r="1164" spans="1:49" x14ac:dyDescent="0.25">
      <c r="A1164" s="233" t="s">
        <v>464</v>
      </c>
      <c r="B1164" s="9">
        <v>12</v>
      </c>
      <c r="C1164" s="9">
        <v>17</v>
      </c>
      <c r="E1164" s="9">
        <f t="shared" si="119"/>
        <v>0</v>
      </c>
      <c r="F1164" s="9">
        <f t="shared" si="75"/>
        <v>5</v>
      </c>
      <c r="H1164" s="246"/>
      <c r="I1164" s="246"/>
      <c r="J1164" s="246"/>
      <c r="K1164" s="246"/>
      <c r="L1164" s="246"/>
      <c r="M1164" s="246"/>
      <c r="N1164" s="246"/>
      <c r="O1164" s="246"/>
      <c r="P1164" s="246"/>
      <c r="Q1164" s="246"/>
      <c r="R1164" s="246"/>
      <c r="S1164" s="246"/>
      <c r="T1164" s="246"/>
      <c r="U1164" s="246"/>
      <c r="V1164" s="246"/>
      <c r="W1164" s="246"/>
      <c r="X1164" s="232" t="s">
        <v>225</v>
      </c>
      <c r="Z1164" s="232" t="s">
        <v>225</v>
      </c>
      <c r="AB1164" s="232" t="s">
        <v>225</v>
      </c>
      <c r="AD1164" s="232" t="s">
        <v>225</v>
      </c>
      <c r="AF1164" s="232" t="s">
        <v>225</v>
      </c>
      <c r="AW1164" s="248" t="s">
        <v>1036</v>
      </c>
    </row>
    <row r="1165" spans="1:49" x14ac:dyDescent="0.25">
      <c r="A1165" s="233" t="s">
        <v>465</v>
      </c>
      <c r="B1165" s="9">
        <v>12</v>
      </c>
      <c r="C1165" s="9">
        <v>18</v>
      </c>
      <c r="E1165" s="9">
        <f t="shared" si="119"/>
        <v>0.25</v>
      </c>
      <c r="F1165" s="9">
        <f t="shared" si="75"/>
        <v>5.75</v>
      </c>
      <c r="H1165" s="246"/>
      <c r="I1165" s="246"/>
      <c r="J1165" s="246"/>
      <c r="K1165" s="246"/>
      <c r="L1165" s="246"/>
      <c r="M1165" s="246"/>
      <c r="N1165" s="246"/>
      <c r="O1165" s="246"/>
      <c r="P1165" s="246"/>
      <c r="Q1165" s="246"/>
      <c r="R1165" s="246"/>
      <c r="S1165" s="246"/>
      <c r="T1165" s="246"/>
      <c r="U1165" s="246"/>
      <c r="V1165" s="246"/>
      <c r="W1165" s="246"/>
      <c r="X1165" s="232" t="s">
        <v>225</v>
      </c>
      <c r="Z1165" s="232" t="s">
        <v>225</v>
      </c>
      <c r="AB1165" s="232" t="s">
        <v>225</v>
      </c>
      <c r="AD1165" s="232" t="s">
        <v>225</v>
      </c>
      <c r="AF1165" s="232" t="s">
        <v>225</v>
      </c>
      <c r="AH1165" s="232" t="s">
        <v>225</v>
      </c>
      <c r="AW1165" s="248" t="s">
        <v>1036</v>
      </c>
    </row>
    <row r="1166" spans="1:49" s="9" customFormat="1" x14ac:dyDescent="0.25">
      <c r="A1166" s="233" t="s">
        <v>1517</v>
      </c>
      <c r="B1166" s="9">
        <v>12</v>
      </c>
      <c r="C1166" s="9">
        <v>18</v>
      </c>
      <c r="D1166" s="9">
        <v>13</v>
      </c>
      <c r="E1166" s="9">
        <f t="shared" si="119"/>
        <v>0.25</v>
      </c>
      <c r="F1166" s="9">
        <f t="shared" si="75"/>
        <v>5.75</v>
      </c>
      <c r="G1166" s="263"/>
      <c r="H1166" s="246"/>
      <c r="I1166" s="246"/>
      <c r="J1166" s="246"/>
      <c r="K1166" s="246"/>
      <c r="L1166" s="246"/>
      <c r="M1166" s="246"/>
      <c r="N1166" s="246"/>
      <c r="O1166" s="246"/>
      <c r="P1166" s="246"/>
      <c r="Q1166" s="246"/>
      <c r="R1166" s="246"/>
      <c r="S1166" s="246"/>
      <c r="T1166" s="246"/>
      <c r="U1166" s="246"/>
      <c r="V1166" s="246"/>
      <c r="W1166" s="246"/>
      <c r="X1166" s="232" t="s">
        <v>225</v>
      </c>
      <c r="Y1166" s="232"/>
      <c r="Z1166" s="232"/>
      <c r="AA1166" s="232"/>
      <c r="AB1166" s="232" t="s">
        <v>225</v>
      </c>
      <c r="AC1166" s="232"/>
      <c r="AD1166" s="232" t="s">
        <v>225</v>
      </c>
      <c r="AE1166" s="232"/>
      <c r="AF1166" s="232" t="s">
        <v>225</v>
      </c>
      <c r="AG1166" s="232"/>
      <c r="AH1166" s="232" t="s">
        <v>225</v>
      </c>
      <c r="AI1166" s="232"/>
      <c r="AJ1166" s="232"/>
      <c r="AK1166" s="232"/>
      <c r="AL1166" s="232"/>
      <c r="AM1166" s="232"/>
      <c r="AN1166" s="232"/>
      <c r="AO1166" s="232"/>
      <c r="AP1166" s="232"/>
      <c r="AQ1166" s="232"/>
      <c r="AR1166" s="232"/>
      <c r="AS1166" s="232"/>
      <c r="AT1166" s="232"/>
      <c r="AU1166" s="232"/>
      <c r="AV1166" s="232"/>
      <c r="AW1166" s="248" t="s">
        <v>1036</v>
      </c>
    </row>
    <row r="1167" spans="1:49" s="9" customFormat="1" x14ac:dyDescent="0.25">
      <c r="A1167" s="233" t="s">
        <v>1518</v>
      </c>
      <c r="B1167" s="9">
        <v>12</v>
      </c>
      <c r="C1167" s="9">
        <v>18</v>
      </c>
      <c r="D1167" s="9">
        <v>14</v>
      </c>
      <c r="E1167" s="9">
        <f t="shared" si="119"/>
        <v>0.25</v>
      </c>
      <c r="F1167" s="9">
        <f t="shared" si="75"/>
        <v>5.75</v>
      </c>
      <c r="G1167" s="263"/>
      <c r="H1167" s="246"/>
      <c r="I1167" s="246"/>
      <c r="J1167" s="246"/>
      <c r="K1167" s="246"/>
      <c r="L1167" s="246"/>
      <c r="M1167" s="246"/>
      <c r="N1167" s="246"/>
      <c r="O1167" s="246"/>
      <c r="P1167" s="246"/>
      <c r="Q1167" s="246"/>
      <c r="R1167" s="246"/>
      <c r="S1167" s="246"/>
      <c r="T1167" s="246"/>
      <c r="U1167" s="246"/>
      <c r="V1167" s="246"/>
      <c r="W1167" s="246"/>
      <c r="X1167" s="232" t="s">
        <v>225</v>
      </c>
      <c r="Y1167" s="232"/>
      <c r="Z1167" s="232" t="s">
        <v>225</v>
      </c>
      <c r="AA1167" s="232"/>
      <c r="AB1167" s="232"/>
      <c r="AC1167" s="232"/>
      <c r="AD1167" s="232" t="s">
        <v>225</v>
      </c>
      <c r="AE1167" s="232"/>
      <c r="AF1167" s="232" t="s">
        <v>225</v>
      </c>
      <c r="AG1167" s="232"/>
      <c r="AH1167" s="232" t="s">
        <v>225</v>
      </c>
      <c r="AI1167" s="232"/>
      <c r="AJ1167" s="232"/>
      <c r="AK1167" s="232"/>
      <c r="AL1167" s="232"/>
      <c r="AM1167" s="232"/>
      <c r="AN1167" s="232"/>
      <c r="AO1167" s="232"/>
      <c r="AP1167" s="232"/>
      <c r="AQ1167" s="232"/>
      <c r="AR1167" s="232"/>
      <c r="AS1167" s="232"/>
      <c r="AT1167" s="232"/>
      <c r="AU1167" s="232"/>
      <c r="AV1167" s="232"/>
      <c r="AW1167" s="248" t="s">
        <v>1036</v>
      </c>
    </row>
    <row r="1168" spans="1:49" s="9" customFormat="1" x14ac:dyDescent="0.25">
      <c r="A1168" s="233" t="s">
        <v>1519</v>
      </c>
      <c r="B1168" s="9">
        <v>12</v>
      </c>
      <c r="C1168" s="9">
        <v>18</v>
      </c>
      <c r="D1168" s="9">
        <v>15</v>
      </c>
      <c r="E1168" s="9">
        <f t="shared" si="119"/>
        <v>0.25</v>
      </c>
      <c r="F1168" s="9">
        <f t="shared" ref="F1168:F1170" si="121">C1168-B1168-E1168</f>
        <v>5.75</v>
      </c>
      <c r="G1168" s="263"/>
      <c r="H1168" s="246"/>
      <c r="I1168" s="246"/>
      <c r="J1168" s="246"/>
      <c r="K1168" s="246"/>
      <c r="L1168" s="246"/>
      <c r="M1168" s="246"/>
      <c r="N1168" s="246"/>
      <c r="O1168" s="246"/>
      <c r="P1168" s="246"/>
      <c r="Q1168" s="246"/>
      <c r="R1168" s="246"/>
      <c r="S1168" s="246"/>
      <c r="T1168" s="246"/>
      <c r="U1168" s="246"/>
      <c r="V1168" s="246"/>
      <c r="W1168" s="246"/>
      <c r="X1168" s="232" t="s">
        <v>225</v>
      </c>
      <c r="Y1168" s="232"/>
      <c r="Z1168" s="232" t="s">
        <v>225</v>
      </c>
      <c r="AA1168" s="232"/>
      <c r="AB1168" s="232" t="s">
        <v>225</v>
      </c>
      <c r="AC1168" s="232"/>
      <c r="AD1168" s="232"/>
      <c r="AE1168" s="232"/>
      <c r="AF1168" s="232" t="s">
        <v>225</v>
      </c>
      <c r="AG1168" s="232"/>
      <c r="AH1168" s="232" t="s">
        <v>225</v>
      </c>
      <c r="AI1168" s="232"/>
      <c r="AJ1168" s="232"/>
      <c r="AK1168" s="232"/>
      <c r="AL1168" s="232"/>
      <c r="AM1168" s="232"/>
      <c r="AN1168" s="232"/>
      <c r="AO1168" s="232"/>
      <c r="AP1168" s="232"/>
      <c r="AQ1168" s="232"/>
      <c r="AR1168" s="232"/>
      <c r="AS1168" s="232"/>
      <c r="AT1168" s="232"/>
      <c r="AU1168" s="232"/>
      <c r="AV1168" s="232"/>
      <c r="AW1168" s="248" t="s">
        <v>1036</v>
      </c>
    </row>
    <row r="1169" spans="1:49" s="9" customFormat="1" x14ac:dyDescent="0.25">
      <c r="A1169" s="233" t="s">
        <v>1520</v>
      </c>
      <c r="B1169" s="9">
        <v>12</v>
      </c>
      <c r="C1169" s="9">
        <v>18</v>
      </c>
      <c r="D1169" s="9">
        <v>16</v>
      </c>
      <c r="E1169" s="9">
        <f t="shared" si="119"/>
        <v>0.25</v>
      </c>
      <c r="F1169" s="9">
        <f t="shared" si="121"/>
        <v>5.75</v>
      </c>
      <c r="G1169" s="263"/>
      <c r="H1169" s="246"/>
      <c r="I1169" s="246"/>
      <c r="J1169" s="246"/>
      <c r="K1169" s="246"/>
      <c r="L1169" s="246"/>
      <c r="M1169" s="246"/>
      <c r="N1169" s="246"/>
      <c r="O1169" s="246"/>
      <c r="P1169" s="246"/>
      <c r="Q1169" s="246"/>
      <c r="R1169" s="246"/>
      <c r="S1169" s="246"/>
      <c r="T1169" s="246"/>
      <c r="U1169" s="246"/>
      <c r="V1169" s="246"/>
      <c r="W1169" s="246"/>
      <c r="X1169" s="232" t="s">
        <v>225</v>
      </c>
      <c r="Y1169" s="232"/>
      <c r="Z1169" s="232" t="s">
        <v>225</v>
      </c>
      <c r="AA1169" s="232"/>
      <c r="AB1169" s="232" t="s">
        <v>225</v>
      </c>
      <c r="AC1169" s="232"/>
      <c r="AD1169" s="232" t="s">
        <v>225</v>
      </c>
      <c r="AE1169" s="232"/>
      <c r="AF1169" s="232"/>
      <c r="AG1169" s="232"/>
      <c r="AH1169" s="232" t="s">
        <v>225</v>
      </c>
      <c r="AI1169" s="232"/>
      <c r="AJ1169" s="232"/>
      <c r="AK1169" s="232"/>
      <c r="AL1169" s="232"/>
      <c r="AM1169" s="232"/>
      <c r="AN1169" s="232"/>
      <c r="AO1169" s="232"/>
      <c r="AP1169" s="232"/>
      <c r="AQ1169" s="232"/>
      <c r="AR1169" s="232"/>
      <c r="AS1169" s="232"/>
      <c r="AT1169" s="232"/>
      <c r="AU1169" s="232"/>
      <c r="AV1169" s="232"/>
      <c r="AW1169" s="248" t="s">
        <v>1036</v>
      </c>
    </row>
    <row r="1170" spans="1:49" s="9" customFormat="1" x14ac:dyDescent="0.25">
      <c r="A1170" s="233" t="s">
        <v>1521</v>
      </c>
      <c r="B1170" s="9">
        <v>12</v>
      </c>
      <c r="C1170" s="9">
        <v>18</v>
      </c>
      <c r="D1170" s="9">
        <v>17</v>
      </c>
      <c r="E1170" s="9">
        <f t="shared" si="119"/>
        <v>0.25</v>
      </c>
      <c r="F1170" s="9">
        <f t="shared" si="121"/>
        <v>5.75</v>
      </c>
      <c r="G1170" s="263"/>
      <c r="H1170" s="246"/>
      <c r="I1170" s="246"/>
      <c r="J1170" s="246"/>
      <c r="K1170" s="246"/>
      <c r="L1170" s="246"/>
      <c r="M1170" s="246"/>
      <c r="N1170" s="246"/>
      <c r="O1170" s="246"/>
      <c r="P1170" s="246"/>
      <c r="Q1170" s="246"/>
      <c r="R1170" s="246"/>
      <c r="S1170" s="246"/>
      <c r="T1170" s="246"/>
      <c r="U1170" s="246"/>
      <c r="V1170" s="246"/>
      <c r="W1170" s="246"/>
      <c r="X1170" s="232" t="s">
        <v>225</v>
      </c>
      <c r="Y1170" s="232"/>
      <c r="Z1170" s="232" t="s">
        <v>225</v>
      </c>
      <c r="AA1170" s="232"/>
      <c r="AB1170" s="232" t="s">
        <v>225</v>
      </c>
      <c r="AC1170" s="232"/>
      <c r="AD1170" s="232" t="s">
        <v>225</v>
      </c>
      <c r="AE1170" s="232"/>
      <c r="AF1170" s="232" t="s">
        <v>225</v>
      </c>
      <c r="AG1170" s="232"/>
      <c r="AH1170" s="232"/>
      <c r="AI1170" s="232"/>
      <c r="AJ1170" s="232"/>
      <c r="AK1170" s="232"/>
      <c r="AL1170" s="232"/>
      <c r="AM1170" s="232"/>
      <c r="AN1170" s="232"/>
      <c r="AO1170" s="232"/>
      <c r="AP1170" s="232"/>
      <c r="AQ1170" s="232"/>
      <c r="AR1170" s="232"/>
      <c r="AS1170" s="232"/>
      <c r="AT1170" s="232"/>
      <c r="AU1170" s="232"/>
      <c r="AV1170" s="232"/>
      <c r="AW1170" s="248" t="s">
        <v>1036</v>
      </c>
    </row>
    <row r="1171" spans="1:49" x14ac:dyDescent="0.25">
      <c r="A1171" s="233" t="s">
        <v>466</v>
      </c>
      <c r="B1171" s="9">
        <v>12</v>
      </c>
      <c r="C1171" s="9">
        <v>19</v>
      </c>
      <c r="E1171" s="9">
        <f t="shared" si="119"/>
        <v>0.5</v>
      </c>
      <c r="F1171" s="9">
        <f t="shared" ref="F1171:F1433" si="122">C1171-B1171-E1171</f>
        <v>6.5</v>
      </c>
      <c r="H1171" s="246"/>
      <c r="I1171" s="246"/>
      <c r="J1171" s="246"/>
      <c r="K1171" s="246"/>
      <c r="L1171" s="246"/>
      <c r="M1171" s="246"/>
      <c r="N1171" s="246"/>
      <c r="O1171" s="246"/>
      <c r="P1171" s="246"/>
      <c r="Q1171" s="246"/>
      <c r="R1171" s="246"/>
      <c r="S1171" s="246"/>
      <c r="T1171" s="246"/>
      <c r="U1171" s="246"/>
      <c r="V1171" s="246"/>
      <c r="W1171" s="246"/>
      <c r="X1171" s="232" t="s">
        <v>225</v>
      </c>
      <c r="Z1171" s="232" t="s">
        <v>225</v>
      </c>
      <c r="AB1171" s="232" t="s">
        <v>225</v>
      </c>
      <c r="AD1171" s="232" t="s">
        <v>225</v>
      </c>
      <c r="AF1171" s="232" t="s">
        <v>225</v>
      </c>
      <c r="AH1171" s="232" t="s">
        <v>225</v>
      </c>
      <c r="AJ1171" s="232" t="s">
        <v>225</v>
      </c>
      <c r="AW1171" s="248" t="s">
        <v>1036</v>
      </c>
    </row>
    <row r="1172" spans="1:49" s="9" customFormat="1" x14ac:dyDescent="0.25">
      <c r="A1172" s="233" t="s">
        <v>1522</v>
      </c>
      <c r="B1172" s="9">
        <v>12</v>
      </c>
      <c r="C1172" s="9">
        <v>19</v>
      </c>
      <c r="D1172" s="9">
        <v>13</v>
      </c>
      <c r="E1172" s="9">
        <f t="shared" si="119"/>
        <v>0.5</v>
      </c>
      <c r="F1172" s="9">
        <f t="shared" si="122"/>
        <v>6.5</v>
      </c>
      <c r="G1172" s="263"/>
      <c r="H1172" s="246"/>
      <c r="I1172" s="246"/>
      <c r="J1172" s="246"/>
      <c r="K1172" s="246"/>
      <c r="L1172" s="246"/>
      <c r="M1172" s="246"/>
      <c r="N1172" s="246"/>
      <c r="O1172" s="246"/>
      <c r="P1172" s="246"/>
      <c r="Q1172" s="246"/>
      <c r="R1172" s="246"/>
      <c r="S1172" s="246"/>
      <c r="T1172" s="246"/>
      <c r="U1172" s="246"/>
      <c r="V1172" s="246"/>
      <c r="W1172" s="246"/>
      <c r="X1172" s="232" t="s">
        <v>225</v>
      </c>
      <c r="Y1172" s="232"/>
      <c r="Z1172" s="232"/>
      <c r="AA1172" s="232"/>
      <c r="AB1172" s="232" t="s">
        <v>225</v>
      </c>
      <c r="AC1172" s="232"/>
      <c r="AD1172" s="232" t="s">
        <v>225</v>
      </c>
      <c r="AE1172" s="232"/>
      <c r="AF1172" s="232" t="s">
        <v>225</v>
      </c>
      <c r="AG1172" s="232"/>
      <c r="AH1172" s="232" t="s">
        <v>225</v>
      </c>
      <c r="AI1172" s="232"/>
      <c r="AJ1172" s="232" t="s">
        <v>225</v>
      </c>
      <c r="AK1172" s="232"/>
      <c r="AL1172" s="232"/>
      <c r="AM1172" s="232"/>
      <c r="AN1172" s="232"/>
      <c r="AO1172" s="232"/>
      <c r="AP1172" s="232"/>
      <c r="AQ1172" s="232"/>
      <c r="AR1172" s="232"/>
      <c r="AS1172" s="232"/>
      <c r="AT1172" s="232"/>
      <c r="AU1172" s="232"/>
      <c r="AV1172" s="232"/>
      <c r="AW1172" s="248" t="s">
        <v>1036</v>
      </c>
    </row>
    <row r="1173" spans="1:49" s="9" customFormat="1" x14ac:dyDescent="0.25">
      <c r="A1173" s="233" t="s">
        <v>1523</v>
      </c>
      <c r="B1173" s="9">
        <v>12</v>
      </c>
      <c r="C1173" s="9">
        <v>19</v>
      </c>
      <c r="D1173" s="9">
        <v>14</v>
      </c>
      <c r="E1173" s="9">
        <f t="shared" si="119"/>
        <v>0.5</v>
      </c>
      <c r="F1173" s="9">
        <f t="shared" si="122"/>
        <v>6.5</v>
      </c>
      <c r="G1173" s="263"/>
      <c r="H1173" s="246"/>
      <c r="I1173" s="246"/>
      <c r="J1173" s="246"/>
      <c r="K1173" s="246"/>
      <c r="L1173" s="246"/>
      <c r="M1173" s="246"/>
      <c r="N1173" s="246"/>
      <c r="O1173" s="246"/>
      <c r="P1173" s="246"/>
      <c r="Q1173" s="246"/>
      <c r="R1173" s="246"/>
      <c r="S1173" s="246"/>
      <c r="T1173" s="246"/>
      <c r="U1173" s="246"/>
      <c r="V1173" s="246"/>
      <c r="W1173" s="246"/>
      <c r="X1173" s="232" t="s">
        <v>225</v>
      </c>
      <c r="Y1173" s="232"/>
      <c r="Z1173" s="232" t="s">
        <v>225</v>
      </c>
      <c r="AA1173" s="232"/>
      <c r="AB1173" s="232"/>
      <c r="AC1173" s="232"/>
      <c r="AD1173" s="232" t="s">
        <v>225</v>
      </c>
      <c r="AE1173" s="232"/>
      <c r="AF1173" s="232" t="s">
        <v>225</v>
      </c>
      <c r="AG1173" s="232"/>
      <c r="AH1173" s="232" t="s">
        <v>225</v>
      </c>
      <c r="AI1173" s="232"/>
      <c r="AJ1173" s="232" t="s">
        <v>225</v>
      </c>
      <c r="AK1173" s="232"/>
      <c r="AL1173" s="232"/>
      <c r="AM1173" s="232"/>
      <c r="AN1173" s="232"/>
      <c r="AO1173" s="232"/>
      <c r="AP1173" s="232"/>
      <c r="AQ1173" s="232"/>
      <c r="AR1173" s="232"/>
      <c r="AS1173" s="232"/>
      <c r="AT1173" s="232"/>
      <c r="AU1173" s="232"/>
      <c r="AV1173" s="232"/>
      <c r="AW1173" s="248" t="s">
        <v>1036</v>
      </c>
    </row>
    <row r="1174" spans="1:49" s="9" customFormat="1" x14ac:dyDescent="0.25">
      <c r="A1174" s="233" t="s">
        <v>1524</v>
      </c>
      <c r="B1174" s="9">
        <v>12</v>
      </c>
      <c r="C1174" s="9">
        <v>19</v>
      </c>
      <c r="D1174" s="9">
        <v>15</v>
      </c>
      <c r="E1174" s="9">
        <f t="shared" si="119"/>
        <v>0.5</v>
      </c>
      <c r="F1174" s="9">
        <f t="shared" ref="F1174:F1177" si="123">C1174-B1174-E1174</f>
        <v>6.5</v>
      </c>
      <c r="G1174" s="263"/>
      <c r="H1174" s="246"/>
      <c r="I1174" s="246"/>
      <c r="J1174" s="246"/>
      <c r="K1174" s="246"/>
      <c r="L1174" s="246"/>
      <c r="M1174" s="246"/>
      <c r="N1174" s="246"/>
      <c r="O1174" s="246"/>
      <c r="P1174" s="246"/>
      <c r="Q1174" s="246"/>
      <c r="R1174" s="246"/>
      <c r="S1174" s="246"/>
      <c r="T1174" s="246"/>
      <c r="U1174" s="246"/>
      <c r="V1174" s="246"/>
      <c r="W1174" s="246"/>
      <c r="X1174" s="232" t="s">
        <v>225</v>
      </c>
      <c r="Y1174" s="232"/>
      <c r="Z1174" s="232" t="s">
        <v>225</v>
      </c>
      <c r="AA1174" s="232"/>
      <c r="AB1174" s="232" t="s">
        <v>225</v>
      </c>
      <c r="AC1174" s="232"/>
      <c r="AD1174" s="232"/>
      <c r="AE1174" s="232"/>
      <c r="AF1174" s="232" t="s">
        <v>225</v>
      </c>
      <c r="AG1174" s="232"/>
      <c r="AH1174" s="232" t="s">
        <v>225</v>
      </c>
      <c r="AI1174" s="232"/>
      <c r="AJ1174" s="232" t="s">
        <v>225</v>
      </c>
      <c r="AK1174" s="232"/>
      <c r="AL1174" s="232"/>
      <c r="AM1174" s="232"/>
      <c r="AN1174" s="232"/>
      <c r="AO1174" s="232"/>
      <c r="AP1174" s="232"/>
      <c r="AQ1174" s="232"/>
      <c r="AR1174" s="232"/>
      <c r="AS1174" s="232"/>
      <c r="AT1174" s="232"/>
      <c r="AU1174" s="232"/>
      <c r="AV1174" s="232"/>
      <c r="AW1174" s="248" t="s">
        <v>1036</v>
      </c>
    </row>
    <row r="1175" spans="1:49" s="9" customFormat="1" x14ac:dyDescent="0.25">
      <c r="A1175" s="233" t="s">
        <v>1525</v>
      </c>
      <c r="B1175" s="9">
        <v>12</v>
      </c>
      <c r="C1175" s="9">
        <v>19</v>
      </c>
      <c r="D1175" s="9">
        <v>16</v>
      </c>
      <c r="E1175" s="9">
        <f t="shared" si="119"/>
        <v>0.5</v>
      </c>
      <c r="F1175" s="9">
        <f t="shared" si="123"/>
        <v>6.5</v>
      </c>
      <c r="G1175" s="263"/>
      <c r="H1175" s="246"/>
      <c r="I1175" s="246"/>
      <c r="J1175" s="246"/>
      <c r="K1175" s="246"/>
      <c r="L1175" s="246"/>
      <c r="M1175" s="246"/>
      <c r="N1175" s="246"/>
      <c r="O1175" s="246"/>
      <c r="P1175" s="246"/>
      <c r="Q1175" s="246"/>
      <c r="R1175" s="246"/>
      <c r="S1175" s="246"/>
      <c r="T1175" s="246"/>
      <c r="U1175" s="246"/>
      <c r="V1175" s="246"/>
      <c r="W1175" s="246"/>
      <c r="X1175" s="232" t="s">
        <v>225</v>
      </c>
      <c r="Y1175" s="232"/>
      <c r="Z1175" s="232" t="s">
        <v>225</v>
      </c>
      <c r="AA1175" s="232"/>
      <c r="AB1175" s="232" t="s">
        <v>225</v>
      </c>
      <c r="AC1175" s="232"/>
      <c r="AD1175" s="232" t="s">
        <v>225</v>
      </c>
      <c r="AE1175" s="232"/>
      <c r="AF1175" s="232"/>
      <c r="AG1175" s="232"/>
      <c r="AH1175" s="232" t="s">
        <v>225</v>
      </c>
      <c r="AI1175" s="232"/>
      <c r="AJ1175" s="232" t="s">
        <v>225</v>
      </c>
      <c r="AK1175" s="232"/>
      <c r="AL1175" s="232"/>
      <c r="AM1175" s="232"/>
      <c r="AN1175" s="232"/>
      <c r="AO1175" s="232"/>
      <c r="AP1175" s="232"/>
      <c r="AQ1175" s="232"/>
      <c r="AR1175" s="232"/>
      <c r="AS1175" s="232"/>
      <c r="AT1175" s="232"/>
      <c r="AU1175" s="232"/>
      <c r="AV1175" s="232"/>
      <c r="AW1175" s="248" t="s">
        <v>1036</v>
      </c>
    </row>
    <row r="1176" spans="1:49" s="9" customFormat="1" x14ac:dyDescent="0.25">
      <c r="A1176" s="233" t="s">
        <v>1526</v>
      </c>
      <c r="B1176" s="9">
        <v>12</v>
      </c>
      <c r="C1176" s="9">
        <v>19</v>
      </c>
      <c r="D1176" s="9">
        <v>17</v>
      </c>
      <c r="E1176" s="9">
        <f t="shared" si="119"/>
        <v>0.5</v>
      </c>
      <c r="F1176" s="9">
        <f t="shared" si="123"/>
        <v>6.5</v>
      </c>
      <c r="G1176" s="263"/>
      <c r="H1176" s="246"/>
      <c r="I1176" s="246"/>
      <c r="J1176" s="246"/>
      <c r="K1176" s="246"/>
      <c r="L1176" s="246"/>
      <c r="M1176" s="246"/>
      <c r="N1176" s="246"/>
      <c r="O1176" s="246"/>
      <c r="P1176" s="246"/>
      <c r="Q1176" s="246"/>
      <c r="R1176" s="246"/>
      <c r="S1176" s="246"/>
      <c r="T1176" s="246"/>
      <c r="U1176" s="246"/>
      <c r="V1176" s="246"/>
      <c r="W1176" s="246"/>
      <c r="X1176" s="232" t="s">
        <v>225</v>
      </c>
      <c r="Y1176" s="232"/>
      <c r="Z1176" s="232" t="s">
        <v>225</v>
      </c>
      <c r="AA1176" s="232"/>
      <c r="AB1176" s="232" t="s">
        <v>225</v>
      </c>
      <c r="AC1176" s="232"/>
      <c r="AD1176" s="232" t="s">
        <v>225</v>
      </c>
      <c r="AE1176" s="232"/>
      <c r="AF1176" s="232" t="s">
        <v>225</v>
      </c>
      <c r="AG1176" s="232"/>
      <c r="AH1176" s="232"/>
      <c r="AI1176" s="232"/>
      <c r="AJ1176" s="232" t="s">
        <v>225</v>
      </c>
      <c r="AK1176" s="232"/>
      <c r="AL1176" s="232"/>
      <c r="AM1176" s="232"/>
      <c r="AN1176" s="232"/>
      <c r="AO1176" s="232"/>
      <c r="AP1176" s="232"/>
      <c r="AQ1176" s="232"/>
      <c r="AR1176" s="232"/>
      <c r="AS1176" s="232"/>
      <c r="AT1176" s="232"/>
      <c r="AU1176" s="232"/>
      <c r="AV1176" s="232"/>
      <c r="AW1176" s="248" t="s">
        <v>1036</v>
      </c>
    </row>
    <row r="1177" spans="1:49" s="9" customFormat="1" x14ac:dyDescent="0.25">
      <c r="A1177" s="233" t="s">
        <v>1527</v>
      </c>
      <c r="B1177" s="9">
        <v>12</v>
      </c>
      <c r="C1177" s="9">
        <v>19</v>
      </c>
      <c r="D1177" s="9">
        <v>18</v>
      </c>
      <c r="E1177" s="9">
        <f t="shared" si="119"/>
        <v>0.5</v>
      </c>
      <c r="F1177" s="9">
        <f t="shared" si="123"/>
        <v>6.5</v>
      </c>
      <c r="G1177" s="263"/>
      <c r="H1177" s="246"/>
      <c r="I1177" s="246"/>
      <c r="J1177" s="246"/>
      <c r="K1177" s="246"/>
      <c r="L1177" s="246"/>
      <c r="M1177" s="246"/>
      <c r="N1177" s="246"/>
      <c r="O1177" s="246"/>
      <c r="P1177" s="246"/>
      <c r="Q1177" s="246"/>
      <c r="R1177" s="246"/>
      <c r="S1177" s="246"/>
      <c r="T1177" s="246"/>
      <c r="U1177" s="246"/>
      <c r="V1177" s="246"/>
      <c r="W1177" s="246"/>
      <c r="X1177" s="232" t="s">
        <v>225</v>
      </c>
      <c r="Y1177" s="232"/>
      <c r="Z1177" s="232" t="s">
        <v>225</v>
      </c>
      <c r="AA1177" s="232"/>
      <c r="AB1177" s="232" t="s">
        <v>225</v>
      </c>
      <c r="AC1177" s="232"/>
      <c r="AD1177" s="232" t="s">
        <v>225</v>
      </c>
      <c r="AE1177" s="232"/>
      <c r="AF1177" s="232" t="s">
        <v>225</v>
      </c>
      <c r="AG1177" s="232"/>
      <c r="AH1177" s="232" t="s">
        <v>225</v>
      </c>
      <c r="AI1177" s="232"/>
      <c r="AJ1177" s="232"/>
      <c r="AK1177" s="232"/>
      <c r="AL1177" s="232"/>
      <c r="AM1177" s="232"/>
      <c r="AN1177" s="232"/>
      <c r="AO1177" s="232"/>
      <c r="AP1177" s="232"/>
      <c r="AQ1177" s="232"/>
      <c r="AR1177" s="232"/>
      <c r="AS1177" s="232"/>
      <c r="AT1177" s="232"/>
      <c r="AU1177" s="232"/>
      <c r="AV1177" s="232"/>
      <c r="AW1177" s="248" t="s">
        <v>1036</v>
      </c>
    </row>
    <row r="1178" spans="1:49" x14ac:dyDescent="0.25">
      <c r="A1178" s="233" t="s">
        <v>467</v>
      </c>
      <c r="B1178" s="9">
        <v>12</v>
      </c>
      <c r="C1178" s="9">
        <v>20</v>
      </c>
      <c r="E1178" s="9">
        <f t="shared" si="119"/>
        <v>0.5</v>
      </c>
      <c r="F1178" s="9">
        <f t="shared" si="122"/>
        <v>7.5</v>
      </c>
      <c r="H1178" s="246"/>
      <c r="I1178" s="246"/>
      <c r="J1178" s="246"/>
      <c r="K1178" s="246"/>
      <c r="L1178" s="246"/>
      <c r="M1178" s="246"/>
      <c r="N1178" s="246"/>
      <c r="O1178" s="246"/>
      <c r="P1178" s="246"/>
      <c r="Q1178" s="246"/>
      <c r="R1178" s="246"/>
      <c r="S1178" s="246"/>
      <c r="T1178" s="246"/>
      <c r="U1178" s="246"/>
      <c r="V1178" s="246"/>
      <c r="W1178" s="246"/>
      <c r="X1178" s="232" t="s">
        <v>225</v>
      </c>
      <c r="Z1178" s="232" t="s">
        <v>225</v>
      </c>
      <c r="AB1178" s="232" t="s">
        <v>225</v>
      </c>
      <c r="AD1178" s="232" t="s">
        <v>225</v>
      </c>
      <c r="AF1178" s="232" t="s">
        <v>225</v>
      </c>
      <c r="AH1178" s="232" t="s">
        <v>225</v>
      </c>
      <c r="AJ1178" s="232" t="s">
        <v>225</v>
      </c>
      <c r="AL1178" s="232" t="s">
        <v>225</v>
      </c>
      <c r="AW1178" s="248" t="s">
        <v>1036</v>
      </c>
    </row>
    <row r="1179" spans="1:49" s="9" customFormat="1" x14ac:dyDescent="0.25">
      <c r="A1179" s="233" t="s">
        <v>1528</v>
      </c>
      <c r="B1179" s="9">
        <v>12</v>
      </c>
      <c r="C1179" s="9">
        <v>20</v>
      </c>
      <c r="D1179" s="9">
        <v>13</v>
      </c>
      <c r="E1179" s="9">
        <f t="shared" si="119"/>
        <v>0.5</v>
      </c>
      <c r="F1179" s="9">
        <f t="shared" si="122"/>
        <v>7.5</v>
      </c>
      <c r="G1179" s="263"/>
      <c r="H1179" s="246"/>
      <c r="I1179" s="246"/>
      <c r="J1179" s="246"/>
      <c r="K1179" s="246"/>
      <c r="L1179" s="246"/>
      <c r="M1179" s="246"/>
      <c r="N1179" s="246"/>
      <c r="O1179" s="246"/>
      <c r="P1179" s="246"/>
      <c r="Q1179" s="246"/>
      <c r="R1179" s="246"/>
      <c r="S1179" s="246"/>
      <c r="T1179" s="246"/>
      <c r="U1179" s="246"/>
      <c r="V1179" s="246"/>
      <c r="W1179" s="246"/>
      <c r="X1179" s="232" t="s">
        <v>225</v>
      </c>
      <c r="Y1179" s="232"/>
      <c r="Z1179" s="232"/>
      <c r="AA1179" s="232"/>
      <c r="AB1179" s="232" t="s">
        <v>225</v>
      </c>
      <c r="AC1179" s="232"/>
      <c r="AD1179" s="232" t="s">
        <v>225</v>
      </c>
      <c r="AE1179" s="232"/>
      <c r="AF1179" s="232" t="s">
        <v>225</v>
      </c>
      <c r="AG1179" s="232"/>
      <c r="AH1179" s="232" t="s">
        <v>225</v>
      </c>
      <c r="AI1179" s="232"/>
      <c r="AJ1179" s="232" t="s">
        <v>225</v>
      </c>
      <c r="AK1179" s="232"/>
      <c r="AL1179" s="232" t="s">
        <v>225</v>
      </c>
      <c r="AM1179" s="232"/>
      <c r="AN1179" s="232"/>
      <c r="AO1179" s="232"/>
      <c r="AP1179" s="232"/>
      <c r="AQ1179" s="232"/>
      <c r="AR1179" s="232"/>
      <c r="AS1179" s="232"/>
      <c r="AT1179" s="232"/>
      <c r="AU1179" s="232"/>
      <c r="AV1179" s="232"/>
      <c r="AW1179" s="248" t="s">
        <v>1036</v>
      </c>
    </row>
    <row r="1180" spans="1:49" s="9" customFormat="1" x14ac:dyDescent="0.25">
      <c r="A1180" s="233" t="s">
        <v>1529</v>
      </c>
      <c r="B1180" s="9">
        <v>12</v>
      </c>
      <c r="C1180" s="9">
        <v>20</v>
      </c>
      <c r="D1180" s="9">
        <v>14</v>
      </c>
      <c r="E1180" s="9">
        <f t="shared" si="119"/>
        <v>0.5</v>
      </c>
      <c r="F1180" s="9">
        <f t="shared" si="122"/>
        <v>7.5</v>
      </c>
      <c r="G1180" s="263"/>
      <c r="H1180" s="246"/>
      <c r="I1180" s="246"/>
      <c r="J1180" s="246"/>
      <c r="K1180" s="246"/>
      <c r="L1180" s="246"/>
      <c r="M1180" s="246"/>
      <c r="N1180" s="246"/>
      <c r="O1180" s="246"/>
      <c r="P1180" s="246"/>
      <c r="Q1180" s="246"/>
      <c r="R1180" s="246"/>
      <c r="S1180" s="246"/>
      <c r="T1180" s="246"/>
      <c r="U1180" s="246"/>
      <c r="V1180" s="246"/>
      <c r="W1180" s="246"/>
      <c r="X1180" s="232" t="s">
        <v>225</v>
      </c>
      <c r="Y1180" s="232"/>
      <c r="Z1180" s="232" t="s">
        <v>225</v>
      </c>
      <c r="AA1180" s="232"/>
      <c r="AB1180" s="232"/>
      <c r="AC1180" s="232"/>
      <c r="AD1180" s="232" t="s">
        <v>225</v>
      </c>
      <c r="AE1180" s="232"/>
      <c r="AF1180" s="232" t="s">
        <v>225</v>
      </c>
      <c r="AG1180" s="232"/>
      <c r="AH1180" s="232" t="s">
        <v>225</v>
      </c>
      <c r="AI1180" s="232"/>
      <c r="AJ1180" s="232" t="s">
        <v>225</v>
      </c>
      <c r="AK1180" s="232"/>
      <c r="AL1180" s="232" t="s">
        <v>225</v>
      </c>
      <c r="AM1180" s="232"/>
      <c r="AN1180" s="232"/>
      <c r="AO1180" s="232"/>
      <c r="AP1180" s="232"/>
      <c r="AQ1180" s="232"/>
      <c r="AR1180" s="232"/>
      <c r="AS1180" s="232"/>
      <c r="AT1180" s="232"/>
      <c r="AU1180" s="232"/>
      <c r="AV1180" s="232"/>
      <c r="AW1180" s="248" t="s">
        <v>1036</v>
      </c>
    </row>
    <row r="1181" spans="1:49" s="9" customFormat="1" x14ac:dyDescent="0.25">
      <c r="A1181" s="233" t="s">
        <v>1530</v>
      </c>
      <c r="B1181" s="9">
        <v>12</v>
      </c>
      <c r="C1181" s="9">
        <v>20</v>
      </c>
      <c r="D1181" s="9">
        <v>15</v>
      </c>
      <c r="E1181" s="9">
        <f t="shared" si="119"/>
        <v>0.5</v>
      </c>
      <c r="F1181" s="9">
        <f t="shared" ref="F1181:F1185" si="124">C1181-B1181-E1181</f>
        <v>7.5</v>
      </c>
      <c r="G1181" s="263"/>
      <c r="H1181" s="246"/>
      <c r="I1181" s="246"/>
      <c r="J1181" s="246"/>
      <c r="K1181" s="246"/>
      <c r="L1181" s="246"/>
      <c r="M1181" s="246"/>
      <c r="N1181" s="246"/>
      <c r="O1181" s="246"/>
      <c r="P1181" s="246"/>
      <c r="Q1181" s="246"/>
      <c r="R1181" s="246"/>
      <c r="S1181" s="246"/>
      <c r="T1181" s="246"/>
      <c r="U1181" s="246"/>
      <c r="V1181" s="246"/>
      <c r="W1181" s="246"/>
      <c r="X1181" s="232" t="s">
        <v>225</v>
      </c>
      <c r="Y1181" s="232"/>
      <c r="Z1181" s="232" t="s">
        <v>225</v>
      </c>
      <c r="AA1181" s="232"/>
      <c r="AB1181" s="232" t="s">
        <v>225</v>
      </c>
      <c r="AC1181" s="232"/>
      <c r="AD1181" s="232"/>
      <c r="AE1181" s="232"/>
      <c r="AF1181" s="232" t="s">
        <v>225</v>
      </c>
      <c r="AG1181" s="232"/>
      <c r="AH1181" s="232" t="s">
        <v>225</v>
      </c>
      <c r="AI1181" s="232"/>
      <c r="AJ1181" s="232" t="s">
        <v>225</v>
      </c>
      <c r="AK1181" s="232"/>
      <c r="AL1181" s="232" t="s">
        <v>225</v>
      </c>
      <c r="AM1181" s="232"/>
      <c r="AN1181" s="232"/>
      <c r="AO1181" s="232"/>
      <c r="AP1181" s="232"/>
      <c r="AQ1181" s="232"/>
      <c r="AR1181" s="232"/>
      <c r="AS1181" s="232"/>
      <c r="AT1181" s="232"/>
      <c r="AU1181" s="232"/>
      <c r="AV1181" s="232"/>
      <c r="AW1181" s="248" t="s">
        <v>1036</v>
      </c>
    </row>
    <row r="1182" spans="1:49" s="9" customFormat="1" x14ac:dyDescent="0.25">
      <c r="A1182" s="233" t="s">
        <v>1531</v>
      </c>
      <c r="B1182" s="9">
        <v>12</v>
      </c>
      <c r="C1182" s="9">
        <v>20</v>
      </c>
      <c r="D1182" s="9">
        <v>16</v>
      </c>
      <c r="E1182" s="9">
        <f t="shared" si="119"/>
        <v>0.5</v>
      </c>
      <c r="F1182" s="9">
        <f t="shared" si="124"/>
        <v>7.5</v>
      </c>
      <c r="G1182" s="263"/>
      <c r="H1182" s="246"/>
      <c r="I1182" s="246"/>
      <c r="J1182" s="246"/>
      <c r="K1182" s="246"/>
      <c r="L1182" s="246"/>
      <c r="M1182" s="246"/>
      <c r="N1182" s="246"/>
      <c r="O1182" s="246"/>
      <c r="P1182" s="246"/>
      <c r="Q1182" s="246"/>
      <c r="R1182" s="246"/>
      <c r="S1182" s="246"/>
      <c r="T1182" s="246"/>
      <c r="U1182" s="246"/>
      <c r="V1182" s="246"/>
      <c r="W1182" s="246"/>
      <c r="X1182" s="232" t="s">
        <v>225</v>
      </c>
      <c r="Y1182" s="232"/>
      <c r="Z1182" s="232" t="s">
        <v>225</v>
      </c>
      <c r="AA1182" s="232"/>
      <c r="AB1182" s="232" t="s">
        <v>225</v>
      </c>
      <c r="AC1182" s="232"/>
      <c r="AD1182" s="232" t="s">
        <v>225</v>
      </c>
      <c r="AE1182" s="232"/>
      <c r="AF1182" s="232"/>
      <c r="AG1182" s="232"/>
      <c r="AH1182" s="232" t="s">
        <v>225</v>
      </c>
      <c r="AI1182" s="232"/>
      <c r="AJ1182" s="232" t="s">
        <v>225</v>
      </c>
      <c r="AK1182" s="232"/>
      <c r="AL1182" s="232" t="s">
        <v>225</v>
      </c>
      <c r="AM1182" s="232"/>
      <c r="AN1182" s="232"/>
      <c r="AO1182" s="232"/>
      <c r="AP1182" s="232"/>
      <c r="AQ1182" s="232"/>
      <c r="AR1182" s="232"/>
      <c r="AS1182" s="232"/>
      <c r="AT1182" s="232"/>
      <c r="AU1182" s="232"/>
      <c r="AV1182" s="232"/>
      <c r="AW1182" s="248" t="s">
        <v>1036</v>
      </c>
    </row>
    <row r="1183" spans="1:49" s="9" customFormat="1" x14ac:dyDescent="0.25">
      <c r="A1183" s="233" t="s">
        <v>1532</v>
      </c>
      <c r="B1183" s="9">
        <v>12</v>
      </c>
      <c r="C1183" s="9">
        <v>20</v>
      </c>
      <c r="D1183" s="9">
        <v>17</v>
      </c>
      <c r="E1183" s="9">
        <f t="shared" si="119"/>
        <v>0.5</v>
      </c>
      <c r="F1183" s="9">
        <f t="shared" si="124"/>
        <v>7.5</v>
      </c>
      <c r="G1183" s="263"/>
      <c r="H1183" s="246"/>
      <c r="I1183" s="246"/>
      <c r="J1183" s="246"/>
      <c r="K1183" s="246"/>
      <c r="L1183" s="246"/>
      <c r="M1183" s="246"/>
      <c r="N1183" s="246"/>
      <c r="O1183" s="246"/>
      <c r="P1183" s="246"/>
      <c r="Q1183" s="246"/>
      <c r="R1183" s="246"/>
      <c r="S1183" s="246"/>
      <c r="T1183" s="246"/>
      <c r="U1183" s="246"/>
      <c r="V1183" s="246"/>
      <c r="W1183" s="246"/>
      <c r="X1183" s="232" t="s">
        <v>225</v>
      </c>
      <c r="Y1183" s="232"/>
      <c r="Z1183" s="232" t="s">
        <v>225</v>
      </c>
      <c r="AA1183" s="232"/>
      <c r="AB1183" s="232" t="s">
        <v>225</v>
      </c>
      <c r="AC1183" s="232"/>
      <c r="AD1183" s="232" t="s">
        <v>225</v>
      </c>
      <c r="AE1183" s="232"/>
      <c r="AF1183" s="232" t="s">
        <v>225</v>
      </c>
      <c r="AG1183" s="232"/>
      <c r="AH1183" s="232"/>
      <c r="AI1183" s="232"/>
      <c r="AJ1183" s="232" t="s">
        <v>225</v>
      </c>
      <c r="AK1183" s="232"/>
      <c r="AL1183" s="232" t="s">
        <v>225</v>
      </c>
      <c r="AM1183" s="232"/>
      <c r="AN1183" s="232"/>
      <c r="AO1183" s="232"/>
      <c r="AP1183" s="232"/>
      <c r="AQ1183" s="232"/>
      <c r="AR1183" s="232"/>
      <c r="AS1183" s="232"/>
      <c r="AT1183" s="232"/>
      <c r="AU1183" s="232"/>
      <c r="AV1183" s="232"/>
      <c r="AW1183" s="248" t="s">
        <v>1036</v>
      </c>
    </row>
    <row r="1184" spans="1:49" s="9" customFormat="1" x14ac:dyDescent="0.25">
      <c r="A1184" s="233" t="s">
        <v>1533</v>
      </c>
      <c r="B1184" s="9">
        <v>12</v>
      </c>
      <c r="C1184" s="9">
        <v>20</v>
      </c>
      <c r="D1184" s="9">
        <v>18</v>
      </c>
      <c r="E1184" s="9">
        <f t="shared" si="119"/>
        <v>0.5</v>
      </c>
      <c r="F1184" s="9">
        <f t="shared" si="124"/>
        <v>7.5</v>
      </c>
      <c r="G1184" s="263"/>
      <c r="H1184" s="246"/>
      <c r="I1184" s="246"/>
      <c r="J1184" s="246"/>
      <c r="K1184" s="246"/>
      <c r="L1184" s="246"/>
      <c r="M1184" s="246"/>
      <c r="N1184" s="246"/>
      <c r="O1184" s="246"/>
      <c r="P1184" s="246"/>
      <c r="Q1184" s="246"/>
      <c r="R1184" s="246"/>
      <c r="S1184" s="246"/>
      <c r="T1184" s="246"/>
      <c r="U1184" s="246"/>
      <c r="V1184" s="246"/>
      <c r="W1184" s="246"/>
      <c r="X1184" s="232" t="s">
        <v>225</v>
      </c>
      <c r="Y1184" s="232"/>
      <c r="Z1184" s="232" t="s">
        <v>225</v>
      </c>
      <c r="AA1184" s="232"/>
      <c r="AB1184" s="232" t="s">
        <v>225</v>
      </c>
      <c r="AC1184" s="232"/>
      <c r="AD1184" s="232" t="s">
        <v>225</v>
      </c>
      <c r="AE1184" s="232"/>
      <c r="AF1184" s="232" t="s">
        <v>225</v>
      </c>
      <c r="AG1184" s="232"/>
      <c r="AH1184" s="232" t="s">
        <v>225</v>
      </c>
      <c r="AI1184" s="232"/>
      <c r="AJ1184" s="232"/>
      <c r="AK1184" s="232"/>
      <c r="AL1184" s="232" t="s">
        <v>225</v>
      </c>
      <c r="AM1184" s="232"/>
      <c r="AN1184" s="232"/>
      <c r="AO1184" s="232"/>
      <c r="AP1184" s="232"/>
      <c r="AQ1184" s="232"/>
      <c r="AR1184" s="232"/>
      <c r="AS1184" s="232"/>
      <c r="AT1184" s="232"/>
      <c r="AU1184" s="232"/>
      <c r="AV1184" s="232"/>
      <c r="AW1184" s="248" t="s">
        <v>1036</v>
      </c>
    </row>
    <row r="1185" spans="1:49" s="9" customFormat="1" x14ac:dyDescent="0.25">
      <c r="A1185" s="233" t="s">
        <v>1534</v>
      </c>
      <c r="B1185" s="9">
        <v>12</v>
      </c>
      <c r="C1185" s="9">
        <v>20</v>
      </c>
      <c r="D1185" s="9">
        <v>19</v>
      </c>
      <c r="E1185" s="9">
        <f t="shared" si="119"/>
        <v>0.5</v>
      </c>
      <c r="F1185" s="9">
        <f t="shared" si="124"/>
        <v>7.5</v>
      </c>
      <c r="G1185" s="263"/>
      <c r="H1185" s="246"/>
      <c r="I1185" s="246"/>
      <c r="J1185" s="246"/>
      <c r="K1185" s="246"/>
      <c r="L1185" s="246"/>
      <c r="M1185" s="246"/>
      <c r="N1185" s="246"/>
      <c r="O1185" s="246"/>
      <c r="P1185" s="246"/>
      <c r="Q1185" s="246"/>
      <c r="R1185" s="246"/>
      <c r="S1185" s="246"/>
      <c r="T1185" s="246"/>
      <c r="U1185" s="246"/>
      <c r="V1185" s="246"/>
      <c r="W1185" s="246"/>
      <c r="X1185" s="232" t="s">
        <v>225</v>
      </c>
      <c r="Y1185" s="232"/>
      <c r="Z1185" s="232" t="s">
        <v>225</v>
      </c>
      <c r="AA1185" s="232"/>
      <c r="AB1185" s="232" t="s">
        <v>225</v>
      </c>
      <c r="AC1185" s="232"/>
      <c r="AD1185" s="232" t="s">
        <v>225</v>
      </c>
      <c r="AE1185" s="232"/>
      <c r="AF1185" s="232" t="s">
        <v>225</v>
      </c>
      <c r="AG1185" s="232"/>
      <c r="AH1185" s="232" t="s">
        <v>225</v>
      </c>
      <c r="AI1185" s="232"/>
      <c r="AJ1185" s="232" t="s">
        <v>225</v>
      </c>
      <c r="AK1185" s="232"/>
      <c r="AL1185" s="232"/>
      <c r="AM1185" s="232"/>
      <c r="AN1185" s="232"/>
      <c r="AO1185" s="232"/>
      <c r="AP1185" s="232"/>
      <c r="AQ1185" s="232"/>
      <c r="AR1185" s="232"/>
      <c r="AS1185" s="232"/>
      <c r="AT1185" s="232"/>
      <c r="AU1185" s="232"/>
      <c r="AV1185" s="232"/>
      <c r="AW1185" s="248" t="s">
        <v>1036</v>
      </c>
    </row>
    <row r="1186" spans="1:49" x14ac:dyDescent="0.25">
      <c r="A1186" s="233" t="s">
        <v>468</v>
      </c>
      <c r="B1186" s="9">
        <v>12</v>
      </c>
      <c r="C1186" s="9">
        <v>21</v>
      </c>
      <c r="E1186" s="9">
        <f t="shared" si="119"/>
        <v>1</v>
      </c>
      <c r="F1186" s="9">
        <f t="shared" si="122"/>
        <v>8</v>
      </c>
      <c r="H1186" s="246"/>
      <c r="I1186" s="246"/>
      <c r="J1186" s="246"/>
      <c r="K1186" s="246"/>
      <c r="L1186" s="246"/>
      <c r="M1186" s="246"/>
      <c r="N1186" s="246"/>
      <c r="O1186" s="246"/>
      <c r="P1186" s="246"/>
      <c r="Q1186" s="246"/>
      <c r="R1186" s="246"/>
      <c r="S1186" s="246"/>
      <c r="T1186" s="246"/>
      <c r="U1186" s="246"/>
      <c r="V1186" s="246"/>
      <c r="W1186" s="246"/>
      <c r="X1186" s="232" t="s">
        <v>225</v>
      </c>
      <c r="Z1186" s="232" t="s">
        <v>225</v>
      </c>
      <c r="AB1186" s="232" t="s">
        <v>225</v>
      </c>
      <c r="AD1186" s="232" t="s">
        <v>225</v>
      </c>
      <c r="AF1186" s="232" t="s">
        <v>225</v>
      </c>
      <c r="AH1186" s="232" t="s">
        <v>225</v>
      </c>
      <c r="AJ1186" s="232" t="s">
        <v>225</v>
      </c>
      <c r="AL1186" s="232" t="s">
        <v>225</v>
      </c>
      <c r="AN1186" s="232" t="s">
        <v>225</v>
      </c>
      <c r="AW1186" s="248" t="s">
        <v>1036</v>
      </c>
    </row>
    <row r="1187" spans="1:49" s="9" customFormat="1" x14ac:dyDescent="0.25">
      <c r="A1187" s="233" t="s">
        <v>1535</v>
      </c>
      <c r="B1187" s="9">
        <v>12</v>
      </c>
      <c r="C1187" s="9">
        <v>21</v>
      </c>
      <c r="D1187" s="9">
        <v>13</v>
      </c>
      <c r="E1187" s="9">
        <f t="shared" si="119"/>
        <v>1</v>
      </c>
      <c r="F1187" s="9">
        <f t="shared" si="122"/>
        <v>8</v>
      </c>
      <c r="G1187" s="263"/>
      <c r="H1187" s="246"/>
      <c r="I1187" s="246"/>
      <c r="J1187" s="246"/>
      <c r="K1187" s="246"/>
      <c r="L1187" s="246"/>
      <c r="M1187" s="246"/>
      <c r="N1187" s="246"/>
      <c r="O1187" s="246"/>
      <c r="P1187" s="246"/>
      <c r="Q1187" s="246"/>
      <c r="R1187" s="246"/>
      <c r="S1187" s="246"/>
      <c r="T1187" s="246"/>
      <c r="U1187" s="246"/>
      <c r="V1187" s="246"/>
      <c r="W1187" s="246"/>
      <c r="X1187" s="232" t="s">
        <v>225</v>
      </c>
      <c r="Y1187" s="232"/>
      <c r="Z1187" s="232"/>
      <c r="AA1187" s="232"/>
      <c r="AB1187" s="232" t="s">
        <v>225</v>
      </c>
      <c r="AC1187" s="232"/>
      <c r="AD1187" s="232" t="s">
        <v>225</v>
      </c>
      <c r="AE1187" s="232"/>
      <c r="AF1187" s="232" t="s">
        <v>225</v>
      </c>
      <c r="AG1187" s="232"/>
      <c r="AH1187" s="232" t="s">
        <v>225</v>
      </c>
      <c r="AI1187" s="232"/>
      <c r="AJ1187" s="232" t="s">
        <v>225</v>
      </c>
      <c r="AK1187" s="232"/>
      <c r="AL1187" s="232" t="s">
        <v>225</v>
      </c>
      <c r="AM1187" s="232"/>
      <c r="AN1187" s="232" t="s">
        <v>225</v>
      </c>
      <c r="AO1187" s="232"/>
      <c r="AP1187" s="232"/>
      <c r="AQ1187" s="232"/>
      <c r="AR1187" s="232"/>
      <c r="AS1187" s="232"/>
      <c r="AT1187" s="232"/>
      <c r="AU1187" s="232"/>
      <c r="AV1187" s="232"/>
      <c r="AW1187" s="248" t="s">
        <v>1036</v>
      </c>
    </row>
    <row r="1188" spans="1:49" s="9" customFormat="1" x14ac:dyDescent="0.25">
      <c r="A1188" s="233" t="s">
        <v>1536</v>
      </c>
      <c r="B1188" s="9">
        <v>12</v>
      </c>
      <c r="C1188" s="9">
        <v>21</v>
      </c>
      <c r="D1188" s="9">
        <v>14</v>
      </c>
      <c r="E1188" s="9">
        <f t="shared" si="119"/>
        <v>1</v>
      </c>
      <c r="F1188" s="9">
        <f t="shared" si="122"/>
        <v>8</v>
      </c>
      <c r="G1188" s="263"/>
      <c r="H1188" s="246"/>
      <c r="I1188" s="246"/>
      <c r="J1188" s="246"/>
      <c r="K1188" s="246"/>
      <c r="L1188" s="246"/>
      <c r="M1188" s="246"/>
      <c r="N1188" s="246"/>
      <c r="O1188" s="246"/>
      <c r="P1188" s="246"/>
      <c r="Q1188" s="246"/>
      <c r="R1188" s="246"/>
      <c r="S1188" s="246"/>
      <c r="T1188" s="246"/>
      <c r="U1188" s="246"/>
      <c r="V1188" s="246"/>
      <c r="W1188" s="246"/>
      <c r="X1188" s="232" t="s">
        <v>225</v>
      </c>
      <c r="Y1188" s="232"/>
      <c r="Z1188" s="232" t="s">
        <v>225</v>
      </c>
      <c r="AA1188" s="232"/>
      <c r="AB1188" s="232"/>
      <c r="AC1188" s="232"/>
      <c r="AD1188" s="232" t="s">
        <v>225</v>
      </c>
      <c r="AE1188" s="232"/>
      <c r="AF1188" s="232" t="s">
        <v>225</v>
      </c>
      <c r="AG1188" s="232"/>
      <c r="AH1188" s="232" t="s">
        <v>225</v>
      </c>
      <c r="AI1188" s="232"/>
      <c r="AJ1188" s="232" t="s">
        <v>225</v>
      </c>
      <c r="AK1188" s="232"/>
      <c r="AL1188" s="232" t="s">
        <v>225</v>
      </c>
      <c r="AM1188" s="232"/>
      <c r="AN1188" s="232" t="s">
        <v>225</v>
      </c>
      <c r="AO1188" s="232"/>
      <c r="AP1188" s="232"/>
      <c r="AQ1188" s="232"/>
      <c r="AR1188" s="232"/>
      <c r="AS1188" s="232"/>
      <c r="AT1188" s="232"/>
      <c r="AU1188" s="232"/>
      <c r="AV1188" s="232"/>
      <c r="AW1188" s="248" t="s">
        <v>1036</v>
      </c>
    </row>
    <row r="1189" spans="1:49" s="9" customFormat="1" x14ac:dyDescent="0.25">
      <c r="A1189" s="233" t="s">
        <v>1537</v>
      </c>
      <c r="B1189" s="9">
        <v>12</v>
      </c>
      <c r="C1189" s="9">
        <v>21</v>
      </c>
      <c r="D1189" s="9">
        <v>15</v>
      </c>
      <c r="E1189" s="9">
        <f t="shared" si="119"/>
        <v>1</v>
      </c>
      <c r="F1189" s="9">
        <f t="shared" ref="F1189:F1194" si="125">C1189-B1189-E1189</f>
        <v>8</v>
      </c>
      <c r="G1189" s="263"/>
      <c r="H1189" s="246"/>
      <c r="I1189" s="246"/>
      <c r="J1189" s="246"/>
      <c r="K1189" s="246"/>
      <c r="L1189" s="246"/>
      <c r="M1189" s="246"/>
      <c r="N1189" s="246"/>
      <c r="O1189" s="246"/>
      <c r="P1189" s="246"/>
      <c r="Q1189" s="246"/>
      <c r="R1189" s="246"/>
      <c r="S1189" s="246"/>
      <c r="T1189" s="246"/>
      <c r="U1189" s="246"/>
      <c r="V1189" s="246"/>
      <c r="W1189" s="246"/>
      <c r="X1189" s="232" t="s">
        <v>225</v>
      </c>
      <c r="Y1189" s="232"/>
      <c r="Z1189" s="232" t="s">
        <v>225</v>
      </c>
      <c r="AA1189" s="232"/>
      <c r="AB1189" s="232" t="s">
        <v>225</v>
      </c>
      <c r="AC1189" s="232"/>
      <c r="AD1189" s="232"/>
      <c r="AE1189" s="232"/>
      <c r="AF1189" s="232" t="s">
        <v>225</v>
      </c>
      <c r="AG1189" s="232"/>
      <c r="AH1189" s="232" t="s">
        <v>225</v>
      </c>
      <c r="AI1189" s="232"/>
      <c r="AJ1189" s="232" t="s">
        <v>225</v>
      </c>
      <c r="AK1189" s="232"/>
      <c r="AL1189" s="232" t="s">
        <v>225</v>
      </c>
      <c r="AM1189" s="232"/>
      <c r="AN1189" s="232" t="s">
        <v>225</v>
      </c>
      <c r="AO1189" s="232"/>
      <c r="AP1189" s="232"/>
      <c r="AQ1189" s="232"/>
      <c r="AR1189" s="232"/>
      <c r="AS1189" s="232"/>
      <c r="AT1189" s="232"/>
      <c r="AU1189" s="232"/>
      <c r="AV1189" s="232"/>
      <c r="AW1189" s="248" t="s">
        <v>1036</v>
      </c>
    </row>
    <row r="1190" spans="1:49" s="9" customFormat="1" x14ac:dyDescent="0.25">
      <c r="A1190" s="233" t="s">
        <v>1538</v>
      </c>
      <c r="B1190" s="9">
        <v>12</v>
      </c>
      <c r="C1190" s="9">
        <v>21</v>
      </c>
      <c r="D1190" s="9">
        <v>16</v>
      </c>
      <c r="E1190" s="9">
        <f t="shared" si="119"/>
        <v>1</v>
      </c>
      <c r="F1190" s="9">
        <f t="shared" si="125"/>
        <v>8</v>
      </c>
      <c r="G1190" s="263"/>
      <c r="H1190" s="246"/>
      <c r="I1190" s="246"/>
      <c r="J1190" s="246"/>
      <c r="K1190" s="246"/>
      <c r="L1190" s="246"/>
      <c r="M1190" s="246"/>
      <c r="N1190" s="246"/>
      <c r="O1190" s="246"/>
      <c r="P1190" s="246"/>
      <c r="Q1190" s="246"/>
      <c r="R1190" s="246"/>
      <c r="S1190" s="246"/>
      <c r="T1190" s="246"/>
      <c r="U1190" s="246"/>
      <c r="V1190" s="246"/>
      <c r="W1190" s="246"/>
      <c r="X1190" s="232" t="s">
        <v>225</v>
      </c>
      <c r="Y1190" s="232"/>
      <c r="Z1190" s="232" t="s">
        <v>225</v>
      </c>
      <c r="AA1190" s="232"/>
      <c r="AB1190" s="232" t="s">
        <v>225</v>
      </c>
      <c r="AC1190" s="232"/>
      <c r="AD1190" s="232" t="s">
        <v>225</v>
      </c>
      <c r="AE1190" s="232"/>
      <c r="AF1190" s="232"/>
      <c r="AG1190" s="232"/>
      <c r="AH1190" s="232" t="s">
        <v>225</v>
      </c>
      <c r="AI1190" s="232"/>
      <c r="AJ1190" s="232" t="s">
        <v>225</v>
      </c>
      <c r="AK1190" s="232"/>
      <c r="AL1190" s="232" t="s">
        <v>225</v>
      </c>
      <c r="AM1190" s="232"/>
      <c r="AN1190" s="232" t="s">
        <v>225</v>
      </c>
      <c r="AO1190" s="232"/>
      <c r="AP1190" s="232"/>
      <c r="AQ1190" s="232"/>
      <c r="AR1190" s="232"/>
      <c r="AS1190" s="232"/>
      <c r="AT1190" s="232"/>
      <c r="AU1190" s="232"/>
      <c r="AV1190" s="232"/>
      <c r="AW1190" s="248" t="s">
        <v>1036</v>
      </c>
    </row>
    <row r="1191" spans="1:49" s="9" customFormat="1" x14ac:dyDescent="0.25">
      <c r="A1191" s="233" t="s">
        <v>1539</v>
      </c>
      <c r="B1191" s="9">
        <v>12</v>
      </c>
      <c r="C1191" s="9">
        <v>21</v>
      </c>
      <c r="D1191" s="9">
        <v>17</v>
      </c>
      <c r="E1191" s="9">
        <f t="shared" si="119"/>
        <v>1</v>
      </c>
      <c r="F1191" s="9">
        <f t="shared" si="125"/>
        <v>8</v>
      </c>
      <c r="G1191" s="263"/>
      <c r="H1191" s="246"/>
      <c r="I1191" s="246"/>
      <c r="J1191" s="246"/>
      <c r="K1191" s="246"/>
      <c r="L1191" s="246"/>
      <c r="M1191" s="246"/>
      <c r="N1191" s="246"/>
      <c r="O1191" s="246"/>
      <c r="P1191" s="246"/>
      <c r="Q1191" s="246"/>
      <c r="R1191" s="246"/>
      <c r="S1191" s="246"/>
      <c r="T1191" s="246"/>
      <c r="U1191" s="246"/>
      <c r="V1191" s="246"/>
      <c r="W1191" s="246"/>
      <c r="X1191" s="232" t="s">
        <v>225</v>
      </c>
      <c r="Y1191" s="232"/>
      <c r="Z1191" s="232" t="s">
        <v>225</v>
      </c>
      <c r="AA1191" s="232"/>
      <c r="AB1191" s="232" t="s">
        <v>225</v>
      </c>
      <c r="AC1191" s="232"/>
      <c r="AD1191" s="232" t="s">
        <v>225</v>
      </c>
      <c r="AE1191" s="232"/>
      <c r="AF1191" s="232" t="s">
        <v>225</v>
      </c>
      <c r="AG1191" s="232"/>
      <c r="AH1191" s="232"/>
      <c r="AI1191" s="232"/>
      <c r="AJ1191" s="232" t="s">
        <v>225</v>
      </c>
      <c r="AK1191" s="232"/>
      <c r="AL1191" s="232" t="s">
        <v>225</v>
      </c>
      <c r="AM1191" s="232"/>
      <c r="AN1191" s="232" t="s">
        <v>225</v>
      </c>
      <c r="AO1191" s="232"/>
      <c r="AP1191" s="232"/>
      <c r="AQ1191" s="232"/>
      <c r="AR1191" s="232"/>
      <c r="AS1191" s="232"/>
      <c r="AT1191" s="232"/>
      <c r="AU1191" s="232"/>
      <c r="AV1191" s="232"/>
      <c r="AW1191" s="248" t="s">
        <v>1036</v>
      </c>
    </row>
    <row r="1192" spans="1:49" s="9" customFormat="1" x14ac:dyDescent="0.25">
      <c r="A1192" s="233" t="s">
        <v>1540</v>
      </c>
      <c r="B1192" s="9">
        <v>12</v>
      </c>
      <c r="C1192" s="9">
        <v>21</v>
      </c>
      <c r="D1192" s="9">
        <v>18</v>
      </c>
      <c r="E1192" s="9">
        <f t="shared" si="119"/>
        <v>1</v>
      </c>
      <c r="F1192" s="9">
        <f t="shared" si="125"/>
        <v>8</v>
      </c>
      <c r="G1192" s="263"/>
      <c r="H1192" s="246"/>
      <c r="I1192" s="246"/>
      <c r="J1192" s="246"/>
      <c r="K1192" s="246"/>
      <c r="L1192" s="246"/>
      <c r="M1192" s="246"/>
      <c r="N1192" s="246"/>
      <c r="O1192" s="246"/>
      <c r="P1192" s="246"/>
      <c r="Q1192" s="246"/>
      <c r="R1192" s="246"/>
      <c r="S1192" s="246"/>
      <c r="T1192" s="246"/>
      <c r="U1192" s="246"/>
      <c r="V1192" s="246"/>
      <c r="W1192" s="246"/>
      <c r="X1192" s="232" t="s">
        <v>225</v>
      </c>
      <c r="Y1192" s="232"/>
      <c r="Z1192" s="232" t="s">
        <v>225</v>
      </c>
      <c r="AA1192" s="232"/>
      <c r="AB1192" s="232" t="s">
        <v>225</v>
      </c>
      <c r="AC1192" s="232"/>
      <c r="AD1192" s="232" t="s">
        <v>225</v>
      </c>
      <c r="AE1192" s="232"/>
      <c r="AF1192" s="232" t="s">
        <v>225</v>
      </c>
      <c r="AG1192" s="232"/>
      <c r="AH1192" s="232" t="s">
        <v>225</v>
      </c>
      <c r="AI1192" s="232"/>
      <c r="AJ1192" s="232"/>
      <c r="AK1192" s="232"/>
      <c r="AL1192" s="232" t="s">
        <v>225</v>
      </c>
      <c r="AM1192" s="232"/>
      <c r="AN1192" s="232" t="s">
        <v>225</v>
      </c>
      <c r="AO1192" s="232"/>
      <c r="AP1192" s="232"/>
      <c r="AQ1192" s="232"/>
      <c r="AR1192" s="232"/>
      <c r="AS1192" s="232"/>
      <c r="AT1192" s="232"/>
      <c r="AU1192" s="232"/>
      <c r="AV1192" s="232"/>
      <c r="AW1192" s="248" t="s">
        <v>1036</v>
      </c>
    </row>
    <row r="1193" spans="1:49" s="9" customFormat="1" x14ac:dyDescent="0.25">
      <c r="A1193" s="233" t="s">
        <v>1541</v>
      </c>
      <c r="B1193" s="9">
        <v>12</v>
      </c>
      <c r="C1193" s="9">
        <v>21</v>
      </c>
      <c r="D1193" s="9">
        <v>19</v>
      </c>
      <c r="E1193" s="9">
        <f t="shared" si="119"/>
        <v>1</v>
      </c>
      <c r="F1193" s="9">
        <f t="shared" si="125"/>
        <v>8</v>
      </c>
      <c r="G1193" s="263"/>
      <c r="H1193" s="246"/>
      <c r="I1193" s="246"/>
      <c r="J1193" s="246"/>
      <c r="K1193" s="246"/>
      <c r="L1193" s="246"/>
      <c r="M1193" s="246"/>
      <c r="N1193" s="246"/>
      <c r="O1193" s="246"/>
      <c r="P1193" s="246"/>
      <c r="Q1193" s="246"/>
      <c r="R1193" s="246"/>
      <c r="S1193" s="246"/>
      <c r="T1193" s="246"/>
      <c r="U1193" s="246"/>
      <c r="V1193" s="246"/>
      <c r="W1193" s="246"/>
      <c r="X1193" s="232" t="s">
        <v>225</v>
      </c>
      <c r="Y1193" s="232"/>
      <c r="Z1193" s="232" t="s">
        <v>225</v>
      </c>
      <c r="AA1193" s="232"/>
      <c r="AB1193" s="232" t="s">
        <v>225</v>
      </c>
      <c r="AC1193" s="232"/>
      <c r="AD1193" s="232" t="s">
        <v>225</v>
      </c>
      <c r="AE1193" s="232"/>
      <c r="AF1193" s="232" t="s">
        <v>225</v>
      </c>
      <c r="AG1193" s="232"/>
      <c r="AH1193" s="232" t="s">
        <v>225</v>
      </c>
      <c r="AI1193" s="232"/>
      <c r="AJ1193" s="232" t="s">
        <v>225</v>
      </c>
      <c r="AK1193" s="232"/>
      <c r="AL1193" s="232"/>
      <c r="AM1193" s="232"/>
      <c r="AN1193" s="232" t="s">
        <v>225</v>
      </c>
      <c r="AO1193" s="232"/>
      <c r="AP1193" s="232"/>
      <c r="AQ1193" s="232"/>
      <c r="AR1193" s="232"/>
      <c r="AS1193" s="232"/>
      <c r="AT1193" s="232"/>
      <c r="AU1193" s="232"/>
      <c r="AV1193" s="232"/>
      <c r="AW1193" s="248" t="s">
        <v>1036</v>
      </c>
    </row>
    <row r="1194" spans="1:49" s="9" customFormat="1" x14ac:dyDescent="0.25">
      <c r="A1194" s="233" t="s">
        <v>1542</v>
      </c>
      <c r="B1194" s="9">
        <v>12</v>
      </c>
      <c r="C1194" s="9">
        <v>21</v>
      </c>
      <c r="D1194" s="9">
        <v>20</v>
      </c>
      <c r="E1194" s="9">
        <f t="shared" si="119"/>
        <v>1</v>
      </c>
      <c r="F1194" s="9">
        <f t="shared" si="125"/>
        <v>8</v>
      </c>
      <c r="G1194" s="263"/>
      <c r="H1194" s="246"/>
      <c r="I1194" s="246"/>
      <c r="J1194" s="246"/>
      <c r="K1194" s="246"/>
      <c r="L1194" s="246"/>
      <c r="M1194" s="246"/>
      <c r="N1194" s="246"/>
      <c r="O1194" s="246"/>
      <c r="P1194" s="246"/>
      <c r="Q1194" s="246"/>
      <c r="R1194" s="246"/>
      <c r="S1194" s="246"/>
      <c r="T1194" s="246"/>
      <c r="U1194" s="246"/>
      <c r="V1194" s="246"/>
      <c r="W1194" s="246"/>
      <c r="X1194" s="232" t="s">
        <v>225</v>
      </c>
      <c r="Y1194" s="232"/>
      <c r="Z1194" s="232" t="s">
        <v>225</v>
      </c>
      <c r="AA1194" s="232"/>
      <c r="AB1194" s="232" t="s">
        <v>225</v>
      </c>
      <c r="AC1194" s="232"/>
      <c r="AD1194" s="232" t="s">
        <v>225</v>
      </c>
      <c r="AE1194" s="232"/>
      <c r="AF1194" s="232" t="s">
        <v>225</v>
      </c>
      <c r="AG1194" s="232"/>
      <c r="AH1194" s="232" t="s">
        <v>225</v>
      </c>
      <c r="AI1194" s="232"/>
      <c r="AJ1194" s="232" t="s">
        <v>225</v>
      </c>
      <c r="AK1194" s="232"/>
      <c r="AL1194" s="232" t="s">
        <v>225</v>
      </c>
      <c r="AM1194" s="232"/>
      <c r="AN1194" s="232"/>
      <c r="AO1194" s="232"/>
      <c r="AP1194" s="232"/>
      <c r="AQ1194" s="232"/>
      <c r="AR1194" s="232"/>
      <c r="AS1194" s="232"/>
      <c r="AT1194" s="232"/>
      <c r="AU1194" s="232"/>
      <c r="AV1194" s="232"/>
      <c r="AW1194" s="248" t="s">
        <v>1036</v>
      </c>
    </row>
    <row r="1195" spans="1:49" x14ac:dyDescent="0.25">
      <c r="A1195" s="233" t="s">
        <v>469</v>
      </c>
      <c r="B1195" s="9">
        <v>12</v>
      </c>
      <c r="C1195" s="9">
        <v>22</v>
      </c>
      <c r="E1195" s="9">
        <f t="shared" si="119"/>
        <v>1</v>
      </c>
      <c r="F1195" s="9">
        <f t="shared" si="122"/>
        <v>9</v>
      </c>
      <c r="H1195" s="246"/>
      <c r="I1195" s="246"/>
      <c r="J1195" s="246"/>
      <c r="K1195" s="246"/>
      <c r="L1195" s="246"/>
      <c r="M1195" s="246"/>
      <c r="N1195" s="246"/>
      <c r="O1195" s="246"/>
      <c r="P1195" s="246"/>
      <c r="Q1195" s="246"/>
      <c r="R1195" s="246"/>
      <c r="S1195" s="246"/>
      <c r="T1195" s="246"/>
      <c r="U1195" s="246"/>
      <c r="V1195" s="246"/>
      <c r="W1195" s="246"/>
      <c r="X1195" s="232" t="s">
        <v>225</v>
      </c>
      <c r="Z1195" s="232" t="s">
        <v>225</v>
      </c>
      <c r="AB1195" s="232" t="s">
        <v>225</v>
      </c>
      <c r="AD1195" s="232" t="s">
        <v>225</v>
      </c>
      <c r="AF1195" s="232" t="s">
        <v>225</v>
      </c>
      <c r="AH1195" s="232" t="s">
        <v>225</v>
      </c>
      <c r="AJ1195" s="232" t="s">
        <v>225</v>
      </c>
      <c r="AL1195" s="232" t="s">
        <v>225</v>
      </c>
      <c r="AN1195" s="232" t="s">
        <v>225</v>
      </c>
      <c r="AP1195" s="232" t="s">
        <v>225</v>
      </c>
      <c r="AW1195" s="248" t="s">
        <v>1036</v>
      </c>
    </row>
    <row r="1196" spans="1:49" s="9" customFormat="1" x14ac:dyDescent="0.25">
      <c r="A1196" s="233" t="s">
        <v>1543</v>
      </c>
      <c r="B1196" s="9">
        <v>12</v>
      </c>
      <c r="C1196" s="9">
        <v>22</v>
      </c>
      <c r="D1196" s="9">
        <v>13</v>
      </c>
      <c r="E1196" s="9">
        <f t="shared" si="119"/>
        <v>1</v>
      </c>
      <c r="F1196" s="9">
        <f t="shared" si="122"/>
        <v>9</v>
      </c>
      <c r="G1196" s="263"/>
      <c r="H1196" s="246"/>
      <c r="I1196" s="246"/>
      <c r="J1196" s="246"/>
      <c r="K1196" s="246"/>
      <c r="L1196" s="246"/>
      <c r="M1196" s="246"/>
      <c r="N1196" s="246"/>
      <c r="O1196" s="246"/>
      <c r="P1196" s="246"/>
      <c r="Q1196" s="246"/>
      <c r="R1196" s="246"/>
      <c r="S1196" s="246"/>
      <c r="T1196" s="246"/>
      <c r="U1196" s="246"/>
      <c r="V1196" s="246"/>
      <c r="W1196" s="246"/>
      <c r="X1196" s="232" t="s">
        <v>225</v>
      </c>
      <c r="Y1196" s="232"/>
      <c r="Z1196" s="232"/>
      <c r="AA1196" s="232"/>
      <c r="AB1196" s="232" t="s">
        <v>225</v>
      </c>
      <c r="AC1196" s="232"/>
      <c r="AD1196" s="232" t="s">
        <v>225</v>
      </c>
      <c r="AE1196" s="232"/>
      <c r="AF1196" s="232" t="s">
        <v>225</v>
      </c>
      <c r="AG1196" s="232"/>
      <c r="AH1196" s="232" t="s">
        <v>225</v>
      </c>
      <c r="AI1196" s="232"/>
      <c r="AJ1196" s="232" t="s">
        <v>225</v>
      </c>
      <c r="AK1196" s="232"/>
      <c r="AL1196" s="232" t="s">
        <v>225</v>
      </c>
      <c r="AM1196" s="232"/>
      <c r="AN1196" s="232" t="s">
        <v>225</v>
      </c>
      <c r="AO1196" s="232"/>
      <c r="AP1196" s="232" t="s">
        <v>225</v>
      </c>
      <c r="AQ1196" s="232"/>
      <c r="AR1196" s="232"/>
      <c r="AS1196" s="232"/>
      <c r="AT1196" s="232"/>
      <c r="AU1196" s="232"/>
      <c r="AV1196" s="232"/>
      <c r="AW1196" s="248" t="s">
        <v>1036</v>
      </c>
    </row>
    <row r="1197" spans="1:49" s="9" customFormat="1" x14ac:dyDescent="0.25">
      <c r="A1197" s="233" t="s">
        <v>1544</v>
      </c>
      <c r="B1197" s="9">
        <v>12</v>
      </c>
      <c r="C1197" s="9">
        <v>22</v>
      </c>
      <c r="D1197" s="9">
        <v>14</v>
      </c>
      <c r="E1197" s="9">
        <f t="shared" si="119"/>
        <v>1</v>
      </c>
      <c r="F1197" s="9">
        <f t="shared" si="122"/>
        <v>9</v>
      </c>
      <c r="G1197" s="263"/>
      <c r="H1197" s="246"/>
      <c r="I1197" s="246"/>
      <c r="J1197" s="246"/>
      <c r="K1197" s="246"/>
      <c r="L1197" s="246"/>
      <c r="M1197" s="246"/>
      <c r="N1197" s="246"/>
      <c r="O1197" s="246"/>
      <c r="P1197" s="246"/>
      <c r="Q1197" s="246"/>
      <c r="R1197" s="246"/>
      <c r="S1197" s="246"/>
      <c r="T1197" s="246"/>
      <c r="U1197" s="246"/>
      <c r="V1197" s="246"/>
      <c r="W1197" s="246"/>
      <c r="X1197" s="232" t="s">
        <v>225</v>
      </c>
      <c r="Y1197" s="232"/>
      <c r="Z1197" s="232" t="s">
        <v>225</v>
      </c>
      <c r="AA1197" s="232"/>
      <c r="AB1197" s="232"/>
      <c r="AC1197" s="232"/>
      <c r="AD1197" s="232" t="s">
        <v>225</v>
      </c>
      <c r="AE1197" s="232"/>
      <c r="AF1197" s="232" t="s">
        <v>225</v>
      </c>
      <c r="AG1197" s="232"/>
      <c r="AH1197" s="232" t="s">
        <v>225</v>
      </c>
      <c r="AI1197" s="232"/>
      <c r="AJ1197" s="232" t="s">
        <v>225</v>
      </c>
      <c r="AK1197" s="232"/>
      <c r="AL1197" s="232" t="s">
        <v>225</v>
      </c>
      <c r="AM1197" s="232"/>
      <c r="AN1197" s="232" t="s">
        <v>225</v>
      </c>
      <c r="AO1197" s="232"/>
      <c r="AP1197" s="232" t="s">
        <v>225</v>
      </c>
      <c r="AQ1197" s="232"/>
      <c r="AR1197" s="232"/>
      <c r="AS1197" s="232"/>
      <c r="AT1197" s="232"/>
      <c r="AU1197" s="232"/>
      <c r="AV1197" s="232"/>
      <c r="AW1197" s="248" t="s">
        <v>1036</v>
      </c>
    </row>
    <row r="1198" spans="1:49" s="9" customFormat="1" x14ac:dyDescent="0.25">
      <c r="A1198" s="233" t="s">
        <v>1545</v>
      </c>
      <c r="B1198" s="9">
        <v>12</v>
      </c>
      <c r="C1198" s="9">
        <v>22</v>
      </c>
      <c r="D1198" s="9">
        <v>15</v>
      </c>
      <c r="E1198" s="9">
        <f t="shared" si="119"/>
        <v>1</v>
      </c>
      <c r="F1198" s="9">
        <f t="shared" ref="F1198:F1204" si="126">C1198-B1198-E1198</f>
        <v>9</v>
      </c>
      <c r="G1198" s="263"/>
      <c r="H1198" s="246"/>
      <c r="I1198" s="246"/>
      <c r="J1198" s="246"/>
      <c r="K1198" s="246"/>
      <c r="L1198" s="246"/>
      <c r="M1198" s="246"/>
      <c r="N1198" s="246"/>
      <c r="O1198" s="246"/>
      <c r="P1198" s="246"/>
      <c r="Q1198" s="246"/>
      <c r="R1198" s="246"/>
      <c r="S1198" s="246"/>
      <c r="T1198" s="246"/>
      <c r="U1198" s="246"/>
      <c r="V1198" s="246"/>
      <c r="W1198" s="246"/>
      <c r="X1198" s="232" t="s">
        <v>225</v>
      </c>
      <c r="Y1198" s="232"/>
      <c r="Z1198" s="232" t="s">
        <v>225</v>
      </c>
      <c r="AA1198" s="232"/>
      <c r="AB1198" s="232" t="s">
        <v>225</v>
      </c>
      <c r="AC1198" s="232"/>
      <c r="AD1198" s="232"/>
      <c r="AE1198" s="232"/>
      <c r="AF1198" s="232" t="s">
        <v>225</v>
      </c>
      <c r="AG1198" s="232"/>
      <c r="AH1198" s="232" t="s">
        <v>225</v>
      </c>
      <c r="AI1198" s="232"/>
      <c r="AJ1198" s="232" t="s">
        <v>225</v>
      </c>
      <c r="AK1198" s="232"/>
      <c r="AL1198" s="232" t="s">
        <v>225</v>
      </c>
      <c r="AM1198" s="232"/>
      <c r="AN1198" s="232" t="s">
        <v>225</v>
      </c>
      <c r="AO1198" s="232"/>
      <c r="AP1198" s="232" t="s">
        <v>225</v>
      </c>
      <c r="AQ1198" s="232"/>
      <c r="AR1198" s="232"/>
      <c r="AS1198" s="232"/>
      <c r="AT1198" s="232"/>
      <c r="AU1198" s="232"/>
      <c r="AV1198" s="232"/>
      <c r="AW1198" s="248" t="s">
        <v>1036</v>
      </c>
    </row>
    <row r="1199" spans="1:49" s="9" customFormat="1" x14ac:dyDescent="0.25">
      <c r="A1199" s="233" t="s">
        <v>1546</v>
      </c>
      <c r="B1199" s="9">
        <v>12</v>
      </c>
      <c r="C1199" s="9">
        <v>22</v>
      </c>
      <c r="D1199" s="9">
        <v>16</v>
      </c>
      <c r="E1199" s="9">
        <f t="shared" si="119"/>
        <v>1</v>
      </c>
      <c r="F1199" s="9">
        <f t="shared" si="126"/>
        <v>9</v>
      </c>
      <c r="G1199" s="263"/>
      <c r="H1199" s="246"/>
      <c r="I1199" s="246"/>
      <c r="J1199" s="246"/>
      <c r="K1199" s="246"/>
      <c r="L1199" s="246"/>
      <c r="M1199" s="246"/>
      <c r="N1199" s="246"/>
      <c r="O1199" s="246"/>
      <c r="P1199" s="246"/>
      <c r="Q1199" s="246"/>
      <c r="R1199" s="246"/>
      <c r="S1199" s="246"/>
      <c r="T1199" s="246"/>
      <c r="U1199" s="246"/>
      <c r="V1199" s="246"/>
      <c r="W1199" s="246"/>
      <c r="X1199" s="232" t="s">
        <v>225</v>
      </c>
      <c r="Y1199" s="232"/>
      <c r="Z1199" s="232" t="s">
        <v>225</v>
      </c>
      <c r="AA1199" s="232"/>
      <c r="AB1199" s="232" t="s">
        <v>225</v>
      </c>
      <c r="AC1199" s="232"/>
      <c r="AD1199" s="232" t="s">
        <v>225</v>
      </c>
      <c r="AE1199" s="232"/>
      <c r="AF1199" s="232"/>
      <c r="AG1199" s="232"/>
      <c r="AH1199" s="232" t="s">
        <v>225</v>
      </c>
      <c r="AI1199" s="232"/>
      <c r="AJ1199" s="232" t="s">
        <v>225</v>
      </c>
      <c r="AK1199" s="232"/>
      <c r="AL1199" s="232" t="s">
        <v>225</v>
      </c>
      <c r="AM1199" s="232"/>
      <c r="AN1199" s="232" t="s">
        <v>225</v>
      </c>
      <c r="AO1199" s="232"/>
      <c r="AP1199" s="232" t="s">
        <v>225</v>
      </c>
      <c r="AQ1199" s="232"/>
      <c r="AR1199" s="232"/>
      <c r="AS1199" s="232"/>
      <c r="AT1199" s="232"/>
      <c r="AU1199" s="232"/>
      <c r="AV1199" s="232"/>
      <c r="AW1199" s="248" t="s">
        <v>1036</v>
      </c>
    </row>
    <row r="1200" spans="1:49" s="9" customFormat="1" x14ac:dyDescent="0.25">
      <c r="A1200" s="233" t="s">
        <v>1547</v>
      </c>
      <c r="B1200" s="9">
        <v>12</v>
      </c>
      <c r="C1200" s="9">
        <v>22</v>
      </c>
      <c r="D1200" s="9">
        <v>17</v>
      </c>
      <c r="E1200" s="9">
        <f t="shared" si="119"/>
        <v>1</v>
      </c>
      <c r="F1200" s="9">
        <f t="shared" si="126"/>
        <v>9</v>
      </c>
      <c r="G1200" s="263"/>
      <c r="H1200" s="246"/>
      <c r="I1200" s="246"/>
      <c r="J1200" s="246"/>
      <c r="K1200" s="246"/>
      <c r="L1200" s="246"/>
      <c r="M1200" s="246"/>
      <c r="N1200" s="246"/>
      <c r="O1200" s="246"/>
      <c r="P1200" s="246"/>
      <c r="Q1200" s="246"/>
      <c r="R1200" s="246"/>
      <c r="S1200" s="246"/>
      <c r="T1200" s="246"/>
      <c r="U1200" s="246"/>
      <c r="V1200" s="246"/>
      <c r="W1200" s="246"/>
      <c r="X1200" s="232" t="s">
        <v>225</v>
      </c>
      <c r="Y1200" s="232"/>
      <c r="Z1200" s="232" t="s">
        <v>225</v>
      </c>
      <c r="AA1200" s="232"/>
      <c r="AB1200" s="232" t="s">
        <v>225</v>
      </c>
      <c r="AC1200" s="232"/>
      <c r="AD1200" s="232" t="s">
        <v>225</v>
      </c>
      <c r="AE1200" s="232"/>
      <c r="AF1200" s="232" t="s">
        <v>225</v>
      </c>
      <c r="AG1200" s="232"/>
      <c r="AH1200" s="232"/>
      <c r="AI1200" s="232"/>
      <c r="AJ1200" s="232" t="s">
        <v>225</v>
      </c>
      <c r="AK1200" s="232"/>
      <c r="AL1200" s="232" t="s">
        <v>225</v>
      </c>
      <c r="AM1200" s="232"/>
      <c r="AN1200" s="232" t="s">
        <v>225</v>
      </c>
      <c r="AO1200" s="232"/>
      <c r="AP1200" s="232" t="s">
        <v>225</v>
      </c>
      <c r="AQ1200" s="232"/>
      <c r="AR1200" s="232"/>
      <c r="AS1200" s="232"/>
      <c r="AT1200" s="232"/>
      <c r="AU1200" s="232"/>
      <c r="AV1200" s="232"/>
      <c r="AW1200" s="248" t="s">
        <v>1036</v>
      </c>
    </row>
    <row r="1201" spans="1:49" s="9" customFormat="1" x14ac:dyDescent="0.25">
      <c r="A1201" s="233" t="s">
        <v>1548</v>
      </c>
      <c r="B1201" s="9">
        <v>12</v>
      </c>
      <c r="C1201" s="9">
        <v>22</v>
      </c>
      <c r="D1201" s="9">
        <v>18</v>
      </c>
      <c r="E1201" s="9">
        <f t="shared" si="119"/>
        <v>1</v>
      </c>
      <c r="F1201" s="9">
        <f t="shared" si="126"/>
        <v>9</v>
      </c>
      <c r="G1201" s="263"/>
      <c r="H1201" s="246"/>
      <c r="I1201" s="246"/>
      <c r="J1201" s="246"/>
      <c r="K1201" s="246"/>
      <c r="L1201" s="246"/>
      <c r="M1201" s="246"/>
      <c r="N1201" s="246"/>
      <c r="O1201" s="246"/>
      <c r="P1201" s="246"/>
      <c r="Q1201" s="246"/>
      <c r="R1201" s="246"/>
      <c r="S1201" s="246"/>
      <c r="T1201" s="246"/>
      <c r="U1201" s="246"/>
      <c r="V1201" s="246"/>
      <c r="W1201" s="246"/>
      <c r="X1201" s="232" t="s">
        <v>225</v>
      </c>
      <c r="Y1201" s="232"/>
      <c r="Z1201" s="232" t="s">
        <v>225</v>
      </c>
      <c r="AA1201" s="232"/>
      <c r="AB1201" s="232" t="s">
        <v>225</v>
      </c>
      <c r="AC1201" s="232"/>
      <c r="AD1201" s="232" t="s">
        <v>225</v>
      </c>
      <c r="AE1201" s="232"/>
      <c r="AF1201" s="232" t="s">
        <v>225</v>
      </c>
      <c r="AG1201" s="232"/>
      <c r="AH1201" s="232" t="s">
        <v>225</v>
      </c>
      <c r="AI1201" s="232"/>
      <c r="AJ1201" s="232"/>
      <c r="AK1201" s="232"/>
      <c r="AL1201" s="232" t="s">
        <v>225</v>
      </c>
      <c r="AM1201" s="232"/>
      <c r="AN1201" s="232" t="s">
        <v>225</v>
      </c>
      <c r="AO1201" s="232"/>
      <c r="AP1201" s="232" t="s">
        <v>225</v>
      </c>
      <c r="AQ1201" s="232"/>
      <c r="AR1201" s="232"/>
      <c r="AS1201" s="232"/>
      <c r="AT1201" s="232"/>
      <c r="AU1201" s="232"/>
      <c r="AV1201" s="232"/>
      <c r="AW1201" s="248" t="s">
        <v>1036</v>
      </c>
    </row>
    <row r="1202" spans="1:49" s="9" customFormat="1" x14ac:dyDescent="0.25">
      <c r="A1202" s="233" t="s">
        <v>1549</v>
      </c>
      <c r="B1202" s="9">
        <v>12</v>
      </c>
      <c r="C1202" s="9">
        <v>22</v>
      </c>
      <c r="D1202" s="9">
        <v>19</v>
      </c>
      <c r="E1202" s="9">
        <f t="shared" si="119"/>
        <v>1</v>
      </c>
      <c r="F1202" s="9">
        <f t="shared" si="126"/>
        <v>9</v>
      </c>
      <c r="G1202" s="263"/>
      <c r="H1202" s="246"/>
      <c r="I1202" s="246"/>
      <c r="J1202" s="246"/>
      <c r="K1202" s="246"/>
      <c r="L1202" s="246"/>
      <c r="M1202" s="246"/>
      <c r="N1202" s="246"/>
      <c r="O1202" s="246"/>
      <c r="P1202" s="246"/>
      <c r="Q1202" s="246"/>
      <c r="R1202" s="246"/>
      <c r="S1202" s="246"/>
      <c r="T1202" s="246"/>
      <c r="U1202" s="246"/>
      <c r="V1202" s="246"/>
      <c r="W1202" s="246"/>
      <c r="X1202" s="232" t="s">
        <v>225</v>
      </c>
      <c r="Y1202" s="232"/>
      <c r="Z1202" s="232" t="s">
        <v>225</v>
      </c>
      <c r="AA1202" s="232"/>
      <c r="AB1202" s="232" t="s">
        <v>225</v>
      </c>
      <c r="AC1202" s="232"/>
      <c r="AD1202" s="232" t="s">
        <v>225</v>
      </c>
      <c r="AE1202" s="232"/>
      <c r="AF1202" s="232" t="s">
        <v>225</v>
      </c>
      <c r="AG1202" s="232"/>
      <c r="AH1202" s="232" t="s">
        <v>225</v>
      </c>
      <c r="AI1202" s="232"/>
      <c r="AJ1202" s="232" t="s">
        <v>225</v>
      </c>
      <c r="AK1202" s="232"/>
      <c r="AL1202" s="232"/>
      <c r="AM1202" s="232"/>
      <c r="AN1202" s="232" t="s">
        <v>225</v>
      </c>
      <c r="AO1202" s="232"/>
      <c r="AP1202" s="232" t="s">
        <v>225</v>
      </c>
      <c r="AQ1202" s="232"/>
      <c r="AR1202" s="232"/>
      <c r="AS1202" s="232"/>
      <c r="AT1202" s="232"/>
      <c r="AU1202" s="232"/>
      <c r="AV1202" s="232"/>
      <c r="AW1202" s="248" t="s">
        <v>1036</v>
      </c>
    </row>
    <row r="1203" spans="1:49" s="9" customFormat="1" x14ac:dyDescent="0.25">
      <c r="A1203" s="233" t="s">
        <v>1550</v>
      </c>
      <c r="B1203" s="9">
        <v>12</v>
      </c>
      <c r="C1203" s="9">
        <v>22</v>
      </c>
      <c r="D1203" s="9">
        <v>20</v>
      </c>
      <c r="E1203" s="9">
        <f t="shared" si="119"/>
        <v>1</v>
      </c>
      <c r="F1203" s="9">
        <f t="shared" si="126"/>
        <v>9</v>
      </c>
      <c r="G1203" s="263"/>
      <c r="H1203" s="246"/>
      <c r="I1203" s="246"/>
      <c r="J1203" s="246"/>
      <c r="K1203" s="246"/>
      <c r="L1203" s="246"/>
      <c r="M1203" s="246"/>
      <c r="N1203" s="246"/>
      <c r="O1203" s="246"/>
      <c r="P1203" s="246"/>
      <c r="Q1203" s="246"/>
      <c r="R1203" s="246"/>
      <c r="S1203" s="246"/>
      <c r="T1203" s="246"/>
      <c r="U1203" s="246"/>
      <c r="V1203" s="246"/>
      <c r="W1203" s="246"/>
      <c r="X1203" s="232" t="s">
        <v>225</v>
      </c>
      <c r="Y1203" s="232"/>
      <c r="Z1203" s="232" t="s">
        <v>225</v>
      </c>
      <c r="AA1203" s="232"/>
      <c r="AB1203" s="232" t="s">
        <v>225</v>
      </c>
      <c r="AC1203" s="232"/>
      <c r="AD1203" s="232" t="s">
        <v>225</v>
      </c>
      <c r="AE1203" s="232"/>
      <c r="AF1203" s="232" t="s">
        <v>225</v>
      </c>
      <c r="AG1203" s="232"/>
      <c r="AH1203" s="232" t="s">
        <v>225</v>
      </c>
      <c r="AI1203" s="232"/>
      <c r="AJ1203" s="232" t="s">
        <v>225</v>
      </c>
      <c r="AK1203" s="232"/>
      <c r="AL1203" s="232" t="s">
        <v>225</v>
      </c>
      <c r="AM1203" s="232"/>
      <c r="AN1203" s="232"/>
      <c r="AO1203" s="232"/>
      <c r="AP1203" s="232" t="s">
        <v>225</v>
      </c>
      <c r="AQ1203" s="232"/>
      <c r="AR1203" s="232"/>
      <c r="AS1203" s="232"/>
      <c r="AT1203" s="232"/>
      <c r="AU1203" s="232"/>
      <c r="AV1203" s="232"/>
      <c r="AW1203" s="248" t="s">
        <v>1036</v>
      </c>
    </row>
    <row r="1204" spans="1:49" s="9" customFormat="1" x14ac:dyDescent="0.25">
      <c r="A1204" s="233" t="s">
        <v>1551</v>
      </c>
      <c r="B1204" s="9">
        <v>12</v>
      </c>
      <c r="C1204" s="9">
        <v>22</v>
      </c>
      <c r="D1204" s="9">
        <v>21</v>
      </c>
      <c r="E1204" s="9">
        <f t="shared" si="119"/>
        <v>1</v>
      </c>
      <c r="F1204" s="9">
        <f t="shared" si="126"/>
        <v>9</v>
      </c>
      <c r="G1204" s="263"/>
      <c r="H1204" s="246"/>
      <c r="I1204" s="246"/>
      <c r="J1204" s="246"/>
      <c r="K1204" s="246"/>
      <c r="L1204" s="246"/>
      <c r="M1204" s="246"/>
      <c r="N1204" s="246"/>
      <c r="O1204" s="246"/>
      <c r="P1204" s="246"/>
      <c r="Q1204" s="246"/>
      <c r="R1204" s="246"/>
      <c r="S1204" s="246"/>
      <c r="T1204" s="246"/>
      <c r="U1204" s="246"/>
      <c r="V1204" s="246"/>
      <c r="W1204" s="246"/>
      <c r="X1204" s="232" t="s">
        <v>225</v>
      </c>
      <c r="Y1204" s="232"/>
      <c r="Z1204" s="232" t="s">
        <v>225</v>
      </c>
      <c r="AA1204" s="232"/>
      <c r="AB1204" s="232" t="s">
        <v>225</v>
      </c>
      <c r="AC1204" s="232"/>
      <c r="AD1204" s="232" t="s">
        <v>225</v>
      </c>
      <c r="AE1204" s="232"/>
      <c r="AF1204" s="232" t="s">
        <v>225</v>
      </c>
      <c r="AG1204" s="232"/>
      <c r="AH1204" s="232" t="s">
        <v>225</v>
      </c>
      <c r="AI1204" s="232"/>
      <c r="AJ1204" s="232" t="s">
        <v>225</v>
      </c>
      <c r="AK1204" s="232"/>
      <c r="AL1204" s="232" t="s">
        <v>225</v>
      </c>
      <c r="AM1204" s="232"/>
      <c r="AN1204" s="232" t="s">
        <v>225</v>
      </c>
      <c r="AO1204" s="232"/>
      <c r="AP1204" s="232"/>
      <c r="AQ1204" s="232"/>
      <c r="AR1204" s="232"/>
      <c r="AS1204" s="232"/>
      <c r="AT1204" s="232"/>
      <c r="AU1204" s="232"/>
      <c r="AV1204" s="232"/>
      <c r="AW1204" s="248" t="s">
        <v>1036</v>
      </c>
    </row>
    <row r="1205" spans="1:49" x14ac:dyDescent="0.25">
      <c r="A1205" s="233" t="s">
        <v>470</v>
      </c>
      <c r="B1205" s="9">
        <v>12</v>
      </c>
      <c r="C1205" s="9">
        <v>23</v>
      </c>
      <c r="E1205" s="9">
        <f t="shared" si="119"/>
        <v>1</v>
      </c>
      <c r="F1205" s="9">
        <f t="shared" si="122"/>
        <v>10</v>
      </c>
      <c r="H1205" s="246"/>
      <c r="I1205" s="246"/>
      <c r="J1205" s="246"/>
      <c r="K1205" s="246"/>
      <c r="L1205" s="246"/>
      <c r="M1205" s="246"/>
      <c r="N1205" s="246"/>
      <c r="O1205" s="246"/>
      <c r="P1205" s="246"/>
      <c r="Q1205" s="246"/>
      <c r="R1205" s="246"/>
      <c r="S1205" s="246"/>
      <c r="T1205" s="246"/>
      <c r="U1205" s="246"/>
      <c r="V1205" s="246"/>
      <c r="W1205" s="246"/>
      <c r="X1205" s="232" t="s">
        <v>225</v>
      </c>
      <c r="Z1205" s="232" t="s">
        <v>225</v>
      </c>
      <c r="AB1205" s="232" t="s">
        <v>225</v>
      </c>
      <c r="AD1205" s="232" t="s">
        <v>225</v>
      </c>
      <c r="AF1205" s="232" t="s">
        <v>225</v>
      </c>
      <c r="AH1205" s="232" t="s">
        <v>225</v>
      </c>
      <c r="AJ1205" s="232" t="s">
        <v>225</v>
      </c>
      <c r="AL1205" s="232" t="s">
        <v>225</v>
      </c>
      <c r="AN1205" s="232" t="s">
        <v>225</v>
      </c>
      <c r="AP1205" s="232" t="s">
        <v>225</v>
      </c>
      <c r="AR1205" s="232" t="s">
        <v>225</v>
      </c>
      <c r="AW1205" s="248" t="s">
        <v>1036</v>
      </c>
    </row>
    <row r="1206" spans="1:49" s="9" customFormat="1" x14ac:dyDescent="0.25">
      <c r="A1206" s="233" t="s">
        <v>1552</v>
      </c>
      <c r="B1206" s="9">
        <v>12</v>
      </c>
      <c r="C1206" s="9">
        <v>23</v>
      </c>
      <c r="D1206" s="9">
        <v>13</v>
      </c>
      <c r="E1206" s="9">
        <f t="shared" si="119"/>
        <v>1</v>
      </c>
      <c r="F1206" s="9">
        <f t="shared" si="122"/>
        <v>10</v>
      </c>
      <c r="G1206" s="263"/>
      <c r="H1206" s="246"/>
      <c r="I1206" s="246"/>
      <c r="J1206" s="246"/>
      <c r="K1206" s="246"/>
      <c r="L1206" s="246"/>
      <c r="M1206" s="246"/>
      <c r="N1206" s="246"/>
      <c r="O1206" s="246"/>
      <c r="P1206" s="246"/>
      <c r="Q1206" s="246"/>
      <c r="R1206" s="246"/>
      <c r="S1206" s="246"/>
      <c r="T1206" s="246"/>
      <c r="U1206" s="246"/>
      <c r="V1206" s="246"/>
      <c r="W1206" s="246"/>
      <c r="X1206" s="232" t="s">
        <v>225</v>
      </c>
      <c r="Y1206" s="232"/>
      <c r="Z1206" s="232"/>
      <c r="AA1206" s="232"/>
      <c r="AB1206" s="232" t="s">
        <v>225</v>
      </c>
      <c r="AC1206" s="232"/>
      <c r="AD1206" s="232" t="s">
        <v>225</v>
      </c>
      <c r="AE1206" s="232"/>
      <c r="AF1206" s="232" t="s">
        <v>225</v>
      </c>
      <c r="AG1206" s="232"/>
      <c r="AH1206" s="232" t="s">
        <v>225</v>
      </c>
      <c r="AI1206" s="232"/>
      <c r="AJ1206" s="232" t="s">
        <v>225</v>
      </c>
      <c r="AK1206" s="232"/>
      <c r="AL1206" s="232" t="s">
        <v>225</v>
      </c>
      <c r="AM1206" s="232"/>
      <c r="AN1206" s="232" t="s">
        <v>225</v>
      </c>
      <c r="AO1206" s="232"/>
      <c r="AP1206" s="232" t="s">
        <v>225</v>
      </c>
      <c r="AQ1206" s="232"/>
      <c r="AR1206" s="232" t="s">
        <v>225</v>
      </c>
      <c r="AS1206" s="232"/>
      <c r="AT1206" s="232"/>
      <c r="AU1206" s="232"/>
      <c r="AV1206" s="232"/>
      <c r="AW1206" s="248" t="s">
        <v>1036</v>
      </c>
    </row>
    <row r="1207" spans="1:49" s="9" customFormat="1" x14ac:dyDescent="0.25">
      <c r="A1207" s="233" t="s">
        <v>1553</v>
      </c>
      <c r="B1207" s="9">
        <v>12</v>
      </c>
      <c r="C1207" s="9">
        <v>23</v>
      </c>
      <c r="D1207" s="9">
        <v>14</v>
      </c>
      <c r="E1207" s="9">
        <f t="shared" si="119"/>
        <v>1</v>
      </c>
      <c r="F1207" s="9">
        <f t="shared" si="122"/>
        <v>10</v>
      </c>
      <c r="G1207" s="263"/>
      <c r="H1207" s="246"/>
      <c r="I1207" s="246"/>
      <c r="J1207" s="246"/>
      <c r="K1207" s="246"/>
      <c r="L1207" s="246"/>
      <c r="M1207" s="246"/>
      <c r="N1207" s="246"/>
      <c r="O1207" s="246"/>
      <c r="P1207" s="246"/>
      <c r="Q1207" s="246"/>
      <c r="R1207" s="246"/>
      <c r="S1207" s="246"/>
      <c r="T1207" s="246"/>
      <c r="U1207" s="246"/>
      <c r="V1207" s="246"/>
      <c r="W1207" s="246"/>
      <c r="X1207" s="232" t="s">
        <v>225</v>
      </c>
      <c r="Y1207" s="232"/>
      <c r="Z1207" s="232" t="s">
        <v>225</v>
      </c>
      <c r="AA1207" s="232"/>
      <c r="AB1207" s="232"/>
      <c r="AC1207" s="232"/>
      <c r="AD1207" s="232" t="s">
        <v>225</v>
      </c>
      <c r="AE1207" s="232"/>
      <c r="AF1207" s="232" t="s">
        <v>225</v>
      </c>
      <c r="AG1207" s="232"/>
      <c r="AH1207" s="232" t="s">
        <v>225</v>
      </c>
      <c r="AI1207" s="232"/>
      <c r="AJ1207" s="232" t="s">
        <v>225</v>
      </c>
      <c r="AK1207" s="232"/>
      <c r="AL1207" s="232" t="s">
        <v>225</v>
      </c>
      <c r="AM1207" s="232"/>
      <c r="AN1207" s="232" t="s">
        <v>225</v>
      </c>
      <c r="AO1207" s="232"/>
      <c r="AP1207" s="232" t="s">
        <v>225</v>
      </c>
      <c r="AQ1207" s="232"/>
      <c r="AR1207" s="232" t="s">
        <v>225</v>
      </c>
      <c r="AS1207" s="232"/>
      <c r="AT1207" s="232"/>
      <c r="AU1207" s="232"/>
      <c r="AV1207" s="232"/>
      <c r="AW1207" s="248" t="s">
        <v>1036</v>
      </c>
    </row>
    <row r="1208" spans="1:49" s="9" customFormat="1" x14ac:dyDescent="0.25">
      <c r="A1208" s="233" t="s">
        <v>1554</v>
      </c>
      <c r="B1208" s="9">
        <v>12</v>
      </c>
      <c r="C1208" s="9">
        <v>23</v>
      </c>
      <c r="D1208" s="9">
        <v>15</v>
      </c>
      <c r="E1208" s="9">
        <f t="shared" si="119"/>
        <v>1</v>
      </c>
      <c r="F1208" s="9">
        <f t="shared" ref="F1208:F1215" si="127">C1208-B1208-E1208</f>
        <v>10</v>
      </c>
      <c r="G1208" s="263"/>
      <c r="H1208" s="246"/>
      <c r="I1208" s="246"/>
      <c r="J1208" s="246"/>
      <c r="K1208" s="246"/>
      <c r="L1208" s="246"/>
      <c r="M1208" s="246"/>
      <c r="N1208" s="246"/>
      <c r="O1208" s="246"/>
      <c r="P1208" s="246"/>
      <c r="Q1208" s="246"/>
      <c r="R1208" s="246"/>
      <c r="S1208" s="246"/>
      <c r="T1208" s="246"/>
      <c r="U1208" s="246"/>
      <c r="V1208" s="246"/>
      <c r="W1208" s="246"/>
      <c r="X1208" s="232" t="s">
        <v>225</v>
      </c>
      <c r="Y1208" s="232"/>
      <c r="Z1208" s="232" t="s">
        <v>225</v>
      </c>
      <c r="AA1208" s="232"/>
      <c r="AB1208" s="232" t="s">
        <v>225</v>
      </c>
      <c r="AC1208" s="232"/>
      <c r="AD1208" s="232"/>
      <c r="AE1208" s="232"/>
      <c r="AF1208" s="232" t="s">
        <v>225</v>
      </c>
      <c r="AG1208" s="232"/>
      <c r="AH1208" s="232" t="s">
        <v>225</v>
      </c>
      <c r="AI1208" s="232"/>
      <c r="AJ1208" s="232" t="s">
        <v>225</v>
      </c>
      <c r="AK1208" s="232"/>
      <c r="AL1208" s="232" t="s">
        <v>225</v>
      </c>
      <c r="AM1208" s="232"/>
      <c r="AN1208" s="232" t="s">
        <v>225</v>
      </c>
      <c r="AO1208" s="232"/>
      <c r="AP1208" s="232" t="s">
        <v>225</v>
      </c>
      <c r="AQ1208" s="232"/>
      <c r="AR1208" s="232" t="s">
        <v>225</v>
      </c>
      <c r="AS1208" s="232"/>
      <c r="AT1208" s="232"/>
      <c r="AU1208" s="232"/>
      <c r="AV1208" s="232"/>
      <c r="AW1208" s="248" t="s">
        <v>1036</v>
      </c>
    </row>
    <row r="1209" spans="1:49" s="9" customFormat="1" x14ac:dyDescent="0.25">
      <c r="A1209" s="233" t="s">
        <v>1555</v>
      </c>
      <c r="B1209" s="9">
        <v>12</v>
      </c>
      <c r="C1209" s="9">
        <v>23</v>
      </c>
      <c r="D1209" s="9">
        <v>16</v>
      </c>
      <c r="E1209" s="9">
        <f t="shared" ref="E1209:E1272" si="128">IF((C1209-B1209)&gt;=9,1,IF((C1209-B1209)&gt;=7,0.5,IF((C1209-B1209)&gt;=5.5,0.25,0)))</f>
        <v>1</v>
      </c>
      <c r="F1209" s="9">
        <f t="shared" si="127"/>
        <v>10</v>
      </c>
      <c r="G1209" s="263"/>
      <c r="H1209" s="246"/>
      <c r="I1209" s="246"/>
      <c r="J1209" s="246"/>
      <c r="K1209" s="246"/>
      <c r="L1209" s="246"/>
      <c r="M1209" s="246"/>
      <c r="N1209" s="246"/>
      <c r="O1209" s="246"/>
      <c r="P1209" s="246"/>
      <c r="Q1209" s="246"/>
      <c r="R1209" s="246"/>
      <c r="S1209" s="246"/>
      <c r="T1209" s="246"/>
      <c r="U1209" s="246"/>
      <c r="V1209" s="246"/>
      <c r="W1209" s="246"/>
      <c r="X1209" s="232" t="s">
        <v>225</v>
      </c>
      <c r="Y1209" s="232"/>
      <c r="Z1209" s="232" t="s">
        <v>225</v>
      </c>
      <c r="AA1209" s="232"/>
      <c r="AB1209" s="232" t="s">
        <v>225</v>
      </c>
      <c r="AC1209" s="232"/>
      <c r="AD1209" s="232" t="s">
        <v>225</v>
      </c>
      <c r="AE1209" s="232"/>
      <c r="AF1209" s="232"/>
      <c r="AG1209" s="232"/>
      <c r="AH1209" s="232" t="s">
        <v>225</v>
      </c>
      <c r="AI1209" s="232"/>
      <c r="AJ1209" s="232" t="s">
        <v>225</v>
      </c>
      <c r="AK1209" s="232"/>
      <c r="AL1209" s="232" t="s">
        <v>225</v>
      </c>
      <c r="AM1209" s="232"/>
      <c r="AN1209" s="232" t="s">
        <v>225</v>
      </c>
      <c r="AO1209" s="232"/>
      <c r="AP1209" s="232" t="s">
        <v>225</v>
      </c>
      <c r="AQ1209" s="232"/>
      <c r="AR1209" s="232" t="s">
        <v>225</v>
      </c>
      <c r="AS1209" s="232"/>
      <c r="AT1209" s="232"/>
      <c r="AU1209" s="232"/>
      <c r="AV1209" s="232"/>
      <c r="AW1209" s="248" t="s">
        <v>1036</v>
      </c>
    </row>
    <row r="1210" spans="1:49" s="9" customFormat="1" x14ac:dyDescent="0.25">
      <c r="A1210" s="233" t="s">
        <v>1556</v>
      </c>
      <c r="B1210" s="9">
        <v>12</v>
      </c>
      <c r="C1210" s="9">
        <v>23</v>
      </c>
      <c r="D1210" s="9">
        <v>17</v>
      </c>
      <c r="E1210" s="9">
        <f t="shared" si="128"/>
        <v>1</v>
      </c>
      <c r="F1210" s="9">
        <f t="shared" si="127"/>
        <v>10</v>
      </c>
      <c r="G1210" s="263"/>
      <c r="H1210" s="246"/>
      <c r="I1210" s="246"/>
      <c r="J1210" s="246"/>
      <c r="K1210" s="246"/>
      <c r="L1210" s="246"/>
      <c r="M1210" s="246"/>
      <c r="N1210" s="246"/>
      <c r="O1210" s="246"/>
      <c r="P1210" s="246"/>
      <c r="Q1210" s="246"/>
      <c r="R1210" s="246"/>
      <c r="S1210" s="246"/>
      <c r="T1210" s="246"/>
      <c r="U1210" s="246"/>
      <c r="V1210" s="246"/>
      <c r="W1210" s="246"/>
      <c r="X1210" s="232" t="s">
        <v>225</v>
      </c>
      <c r="Y1210" s="232"/>
      <c r="Z1210" s="232" t="s">
        <v>225</v>
      </c>
      <c r="AA1210" s="232"/>
      <c r="AB1210" s="232" t="s">
        <v>225</v>
      </c>
      <c r="AC1210" s="232"/>
      <c r="AD1210" s="232" t="s">
        <v>225</v>
      </c>
      <c r="AE1210" s="232"/>
      <c r="AF1210" s="232" t="s">
        <v>225</v>
      </c>
      <c r="AG1210" s="232"/>
      <c r="AH1210" s="232"/>
      <c r="AI1210" s="232"/>
      <c r="AJ1210" s="232" t="s">
        <v>225</v>
      </c>
      <c r="AK1210" s="232"/>
      <c r="AL1210" s="232" t="s">
        <v>225</v>
      </c>
      <c r="AM1210" s="232"/>
      <c r="AN1210" s="232" t="s">
        <v>225</v>
      </c>
      <c r="AO1210" s="232"/>
      <c r="AP1210" s="232" t="s">
        <v>225</v>
      </c>
      <c r="AQ1210" s="232"/>
      <c r="AR1210" s="232" t="s">
        <v>225</v>
      </c>
      <c r="AS1210" s="232"/>
      <c r="AT1210" s="232"/>
      <c r="AU1210" s="232"/>
      <c r="AV1210" s="232"/>
      <c r="AW1210" s="248" t="s">
        <v>1036</v>
      </c>
    </row>
    <row r="1211" spans="1:49" s="9" customFormat="1" x14ac:dyDescent="0.25">
      <c r="A1211" s="233" t="s">
        <v>1557</v>
      </c>
      <c r="B1211" s="9">
        <v>12</v>
      </c>
      <c r="C1211" s="9">
        <v>23</v>
      </c>
      <c r="D1211" s="9">
        <v>18</v>
      </c>
      <c r="E1211" s="9">
        <f t="shared" si="128"/>
        <v>1</v>
      </c>
      <c r="F1211" s="9">
        <f t="shared" si="127"/>
        <v>10</v>
      </c>
      <c r="G1211" s="263"/>
      <c r="H1211" s="246"/>
      <c r="I1211" s="246"/>
      <c r="J1211" s="246"/>
      <c r="K1211" s="246"/>
      <c r="L1211" s="246"/>
      <c r="M1211" s="246"/>
      <c r="N1211" s="246"/>
      <c r="O1211" s="246"/>
      <c r="P1211" s="246"/>
      <c r="Q1211" s="246"/>
      <c r="R1211" s="246"/>
      <c r="S1211" s="246"/>
      <c r="T1211" s="246"/>
      <c r="U1211" s="246"/>
      <c r="V1211" s="246"/>
      <c r="W1211" s="246"/>
      <c r="X1211" s="232" t="s">
        <v>225</v>
      </c>
      <c r="Y1211" s="232"/>
      <c r="Z1211" s="232" t="s">
        <v>225</v>
      </c>
      <c r="AA1211" s="232"/>
      <c r="AB1211" s="232" t="s">
        <v>225</v>
      </c>
      <c r="AC1211" s="232"/>
      <c r="AD1211" s="232" t="s">
        <v>225</v>
      </c>
      <c r="AE1211" s="232"/>
      <c r="AF1211" s="232" t="s">
        <v>225</v>
      </c>
      <c r="AG1211" s="232"/>
      <c r="AH1211" s="232" t="s">
        <v>225</v>
      </c>
      <c r="AI1211" s="232"/>
      <c r="AJ1211" s="232"/>
      <c r="AK1211" s="232"/>
      <c r="AL1211" s="232" t="s">
        <v>225</v>
      </c>
      <c r="AM1211" s="232"/>
      <c r="AN1211" s="232" t="s">
        <v>225</v>
      </c>
      <c r="AO1211" s="232"/>
      <c r="AP1211" s="232" t="s">
        <v>225</v>
      </c>
      <c r="AQ1211" s="232"/>
      <c r="AR1211" s="232" t="s">
        <v>225</v>
      </c>
      <c r="AS1211" s="232"/>
      <c r="AT1211" s="232"/>
      <c r="AU1211" s="232"/>
      <c r="AV1211" s="232"/>
      <c r="AW1211" s="248" t="s">
        <v>1036</v>
      </c>
    </row>
    <row r="1212" spans="1:49" s="9" customFormat="1" x14ac:dyDescent="0.25">
      <c r="A1212" s="233" t="s">
        <v>1558</v>
      </c>
      <c r="B1212" s="9">
        <v>12</v>
      </c>
      <c r="C1212" s="9">
        <v>23</v>
      </c>
      <c r="D1212" s="9">
        <v>19</v>
      </c>
      <c r="E1212" s="9">
        <f t="shared" si="128"/>
        <v>1</v>
      </c>
      <c r="F1212" s="9">
        <f t="shared" si="127"/>
        <v>10</v>
      </c>
      <c r="G1212" s="263"/>
      <c r="H1212" s="246"/>
      <c r="I1212" s="246"/>
      <c r="J1212" s="246"/>
      <c r="K1212" s="246"/>
      <c r="L1212" s="246"/>
      <c r="M1212" s="246"/>
      <c r="N1212" s="246"/>
      <c r="O1212" s="246"/>
      <c r="P1212" s="246"/>
      <c r="Q1212" s="246"/>
      <c r="R1212" s="246"/>
      <c r="S1212" s="246"/>
      <c r="T1212" s="246"/>
      <c r="U1212" s="246"/>
      <c r="V1212" s="246"/>
      <c r="W1212" s="246"/>
      <c r="X1212" s="232" t="s">
        <v>225</v>
      </c>
      <c r="Y1212" s="232"/>
      <c r="Z1212" s="232" t="s">
        <v>225</v>
      </c>
      <c r="AA1212" s="232"/>
      <c r="AB1212" s="232" t="s">
        <v>225</v>
      </c>
      <c r="AC1212" s="232"/>
      <c r="AD1212" s="232" t="s">
        <v>225</v>
      </c>
      <c r="AE1212" s="232"/>
      <c r="AF1212" s="232" t="s">
        <v>225</v>
      </c>
      <c r="AG1212" s="232"/>
      <c r="AH1212" s="232" t="s">
        <v>225</v>
      </c>
      <c r="AI1212" s="232"/>
      <c r="AJ1212" s="232" t="s">
        <v>225</v>
      </c>
      <c r="AK1212" s="232"/>
      <c r="AL1212" s="232"/>
      <c r="AM1212" s="232"/>
      <c r="AN1212" s="232" t="s">
        <v>225</v>
      </c>
      <c r="AO1212" s="232"/>
      <c r="AP1212" s="232" t="s">
        <v>225</v>
      </c>
      <c r="AQ1212" s="232"/>
      <c r="AR1212" s="232" t="s">
        <v>225</v>
      </c>
      <c r="AS1212" s="232"/>
      <c r="AT1212" s="232"/>
      <c r="AU1212" s="232"/>
      <c r="AV1212" s="232"/>
      <c r="AW1212" s="248" t="s">
        <v>1036</v>
      </c>
    </row>
    <row r="1213" spans="1:49" s="9" customFormat="1" x14ac:dyDescent="0.25">
      <c r="A1213" s="233" t="s">
        <v>1559</v>
      </c>
      <c r="B1213" s="9">
        <v>12</v>
      </c>
      <c r="C1213" s="9">
        <v>23</v>
      </c>
      <c r="D1213" s="9">
        <v>20</v>
      </c>
      <c r="E1213" s="9">
        <f t="shared" si="128"/>
        <v>1</v>
      </c>
      <c r="F1213" s="9">
        <f t="shared" si="127"/>
        <v>10</v>
      </c>
      <c r="G1213" s="263"/>
      <c r="H1213" s="246"/>
      <c r="I1213" s="246"/>
      <c r="J1213" s="246"/>
      <c r="K1213" s="246"/>
      <c r="L1213" s="246"/>
      <c r="M1213" s="246"/>
      <c r="N1213" s="246"/>
      <c r="O1213" s="246"/>
      <c r="P1213" s="246"/>
      <c r="Q1213" s="246"/>
      <c r="R1213" s="246"/>
      <c r="S1213" s="246"/>
      <c r="T1213" s="246"/>
      <c r="U1213" s="246"/>
      <c r="V1213" s="246"/>
      <c r="W1213" s="246"/>
      <c r="X1213" s="232" t="s">
        <v>225</v>
      </c>
      <c r="Y1213" s="232"/>
      <c r="Z1213" s="232" t="s">
        <v>225</v>
      </c>
      <c r="AA1213" s="232"/>
      <c r="AB1213" s="232" t="s">
        <v>225</v>
      </c>
      <c r="AC1213" s="232"/>
      <c r="AD1213" s="232" t="s">
        <v>225</v>
      </c>
      <c r="AE1213" s="232"/>
      <c r="AF1213" s="232" t="s">
        <v>225</v>
      </c>
      <c r="AG1213" s="232"/>
      <c r="AH1213" s="232" t="s">
        <v>225</v>
      </c>
      <c r="AI1213" s="232"/>
      <c r="AJ1213" s="232" t="s">
        <v>225</v>
      </c>
      <c r="AK1213" s="232"/>
      <c r="AL1213" s="232" t="s">
        <v>225</v>
      </c>
      <c r="AM1213" s="232"/>
      <c r="AN1213" s="232"/>
      <c r="AO1213" s="232"/>
      <c r="AP1213" s="232" t="s">
        <v>225</v>
      </c>
      <c r="AQ1213" s="232"/>
      <c r="AR1213" s="232" t="s">
        <v>225</v>
      </c>
      <c r="AS1213" s="232"/>
      <c r="AT1213" s="232"/>
      <c r="AU1213" s="232"/>
      <c r="AV1213" s="232"/>
      <c r="AW1213" s="248" t="s">
        <v>1036</v>
      </c>
    </row>
    <row r="1214" spans="1:49" s="9" customFormat="1" x14ac:dyDescent="0.25">
      <c r="A1214" s="233" t="s">
        <v>1560</v>
      </c>
      <c r="B1214" s="9">
        <v>12</v>
      </c>
      <c r="C1214" s="9">
        <v>23</v>
      </c>
      <c r="D1214" s="9">
        <v>21</v>
      </c>
      <c r="E1214" s="9">
        <f t="shared" si="128"/>
        <v>1</v>
      </c>
      <c r="F1214" s="9">
        <f t="shared" si="127"/>
        <v>10</v>
      </c>
      <c r="G1214" s="263"/>
      <c r="H1214" s="246"/>
      <c r="I1214" s="246"/>
      <c r="J1214" s="246"/>
      <c r="K1214" s="246"/>
      <c r="L1214" s="246"/>
      <c r="M1214" s="246"/>
      <c r="N1214" s="246"/>
      <c r="O1214" s="246"/>
      <c r="P1214" s="246"/>
      <c r="Q1214" s="246"/>
      <c r="R1214" s="246"/>
      <c r="S1214" s="246"/>
      <c r="T1214" s="246"/>
      <c r="U1214" s="246"/>
      <c r="V1214" s="246"/>
      <c r="W1214" s="246"/>
      <c r="X1214" s="232" t="s">
        <v>225</v>
      </c>
      <c r="Y1214" s="232"/>
      <c r="Z1214" s="232" t="s">
        <v>225</v>
      </c>
      <c r="AA1214" s="232"/>
      <c r="AB1214" s="232" t="s">
        <v>225</v>
      </c>
      <c r="AC1214" s="232"/>
      <c r="AD1214" s="232" t="s">
        <v>225</v>
      </c>
      <c r="AE1214" s="232"/>
      <c r="AF1214" s="232" t="s">
        <v>225</v>
      </c>
      <c r="AG1214" s="232"/>
      <c r="AH1214" s="232" t="s">
        <v>225</v>
      </c>
      <c r="AI1214" s="232"/>
      <c r="AJ1214" s="232" t="s">
        <v>225</v>
      </c>
      <c r="AK1214" s="232"/>
      <c r="AL1214" s="232" t="s">
        <v>225</v>
      </c>
      <c r="AM1214" s="232"/>
      <c r="AN1214" s="232" t="s">
        <v>225</v>
      </c>
      <c r="AO1214" s="232"/>
      <c r="AP1214" s="232"/>
      <c r="AQ1214" s="232"/>
      <c r="AR1214" s="232" t="s">
        <v>225</v>
      </c>
      <c r="AS1214" s="232"/>
      <c r="AT1214" s="232"/>
      <c r="AU1214" s="232"/>
      <c r="AV1214" s="232"/>
      <c r="AW1214" s="248" t="s">
        <v>1036</v>
      </c>
    </row>
    <row r="1215" spans="1:49" s="9" customFormat="1" x14ac:dyDescent="0.25">
      <c r="A1215" s="233" t="s">
        <v>1561</v>
      </c>
      <c r="B1215" s="9">
        <v>12</v>
      </c>
      <c r="C1215" s="9">
        <v>23</v>
      </c>
      <c r="D1215" s="9">
        <v>22</v>
      </c>
      <c r="E1215" s="9">
        <f t="shared" si="128"/>
        <v>1</v>
      </c>
      <c r="F1215" s="9">
        <f t="shared" si="127"/>
        <v>10</v>
      </c>
      <c r="G1215" s="263"/>
      <c r="H1215" s="246"/>
      <c r="I1215" s="246"/>
      <c r="J1215" s="246"/>
      <c r="K1215" s="246"/>
      <c r="L1215" s="246"/>
      <c r="M1215" s="246"/>
      <c r="N1215" s="246"/>
      <c r="O1215" s="246"/>
      <c r="P1215" s="246"/>
      <c r="Q1215" s="246"/>
      <c r="R1215" s="246"/>
      <c r="S1215" s="246"/>
      <c r="T1215" s="246"/>
      <c r="U1215" s="246"/>
      <c r="V1215" s="246"/>
      <c r="W1215" s="246"/>
      <c r="X1215" s="232" t="s">
        <v>225</v>
      </c>
      <c r="Y1215" s="232"/>
      <c r="Z1215" s="232" t="s">
        <v>225</v>
      </c>
      <c r="AA1215" s="232"/>
      <c r="AB1215" s="232" t="s">
        <v>225</v>
      </c>
      <c r="AC1215" s="232"/>
      <c r="AD1215" s="232" t="s">
        <v>225</v>
      </c>
      <c r="AE1215" s="232"/>
      <c r="AF1215" s="232" t="s">
        <v>225</v>
      </c>
      <c r="AG1215" s="232"/>
      <c r="AH1215" s="232" t="s">
        <v>225</v>
      </c>
      <c r="AI1215" s="232"/>
      <c r="AJ1215" s="232" t="s">
        <v>225</v>
      </c>
      <c r="AK1215" s="232"/>
      <c r="AL1215" s="232" t="s">
        <v>225</v>
      </c>
      <c r="AM1215" s="232"/>
      <c r="AN1215" s="232" t="s">
        <v>225</v>
      </c>
      <c r="AO1215" s="232"/>
      <c r="AP1215" s="232" t="s">
        <v>225</v>
      </c>
      <c r="AQ1215" s="232"/>
      <c r="AR1215" s="232"/>
      <c r="AS1215" s="232"/>
      <c r="AT1215" s="232"/>
      <c r="AU1215" s="232"/>
      <c r="AV1215" s="232"/>
      <c r="AW1215" s="248" t="s">
        <v>1036</v>
      </c>
    </row>
    <row r="1216" spans="1:49" x14ac:dyDescent="0.25">
      <c r="A1216" s="233" t="s">
        <v>471</v>
      </c>
      <c r="B1216" s="9">
        <v>12</v>
      </c>
      <c r="C1216" s="9">
        <v>24</v>
      </c>
      <c r="E1216" s="9">
        <f t="shared" si="128"/>
        <v>1</v>
      </c>
      <c r="F1216" s="9">
        <f t="shared" si="122"/>
        <v>11</v>
      </c>
      <c r="H1216" s="246"/>
      <c r="I1216" s="246"/>
      <c r="J1216" s="246"/>
      <c r="K1216" s="246"/>
      <c r="L1216" s="246"/>
      <c r="M1216" s="246"/>
      <c r="N1216" s="246"/>
      <c r="O1216" s="246"/>
      <c r="P1216" s="246"/>
      <c r="Q1216" s="246"/>
      <c r="R1216" s="246"/>
      <c r="S1216" s="246"/>
      <c r="T1216" s="246"/>
      <c r="U1216" s="246"/>
      <c r="V1216" s="246"/>
      <c r="W1216" s="246"/>
      <c r="X1216" s="232" t="s">
        <v>225</v>
      </c>
      <c r="Z1216" s="232" t="s">
        <v>225</v>
      </c>
      <c r="AB1216" s="232" t="s">
        <v>225</v>
      </c>
      <c r="AD1216" s="232" t="s">
        <v>225</v>
      </c>
      <c r="AF1216" s="232" t="s">
        <v>225</v>
      </c>
      <c r="AH1216" s="232" t="s">
        <v>225</v>
      </c>
      <c r="AJ1216" s="232" t="s">
        <v>225</v>
      </c>
      <c r="AL1216" s="232" t="s">
        <v>225</v>
      </c>
      <c r="AN1216" s="232" t="s">
        <v>225</v>
      </c>
      <c r="AP1216" s="232" t="s">
        <v>225</v>
      </c>
      <c r="AR1216" s="232" t="s">
        <v>225</v>
      </c>
      <c r="AT1216" s="232" t="s">
        <v>225</v>
      </c>
      <c r="AW1216" s="248" t="s">
        <v>1036</v>
      </c>
    </row>
    <row r="1217" spans="1:49" s="9" customFormat="1" x14ac:dyDescent="0.25">
      <c r="A1217" s="233" t="s">
        <v>1562</v>
      </c>
      <c r="B1217" s="9">
        <v>12</v>
      </c>
      <c r="C1217" s="9">
        <v>24</v>
      </c>
      <c r="D1217" s="9">
        <v>13</v>
      </c>
      <c r="E1217" s="9">
        <f t="shared" si="128"/>
        <v>1</v>
      </c>
      <c r="F1217" s="9">
        <f t="shared" si="122"/>
        <v>11</v>
      </c>
      <c r="G1217" s="263"/>
      <c r="H1217" s="246"/>
      <c r="I1217" s="246"/>
      <c r="J1217" s="246"/>
      <c r="K1217" s="246"/>
      <c r="L1217" s="246"/>
      <c r="M1217" s="246"/>
      <c r="N1217" s="246"/>
      <c r="O1217" s="246"/>
      <c r="P1217" s="246"/>
      <c r="Q1217" s="246"/>
      <c r="R1217" s="246"/>
      <c r="S1217" s="246"/>
      <c r="T1217" s="246"/>
      <c r="U1217" s="246"/>
      <c r="V1217" s="246"/>
      <c r="W1217" s="246"/>
      <c r="X1217" s="232" t="s">
        <v>225</v>
      </c>
      <c r="Y1217" s="232"/>
      <c r="Z1217" s="232"/>
      <c r="AA1217" s="232"/>
      <c r="AB1217" s="232" t="s">
        <v>225</v>
      </c>
      <c r="AC1217" s="232"/>
      <c r="AD1217" s="232" t="s">
        <v>225</v>
      </c>
      <c r="AE1217" s="232"/>
      <c r="AF1217" s="232" t="s">
        <v>225</v>
      </c>
      <c r="AG1217" s="232"/>
      <c r="AH1217" s="232" t="s">
        <v>225</v>
      </c>
      <c r="AI1217" s="232"/>
      <c r="AJ1217" s="232" t="s">
        <v>225</v>
      </c>
      <c r="AK1217" s="232"/>
      <c r="AL1217" s="232" t="s">
        <v>225</v>
      </c>
      <c r="AM1217" s="232"/>
      <c r="AN1217" s="232" t="s">
        <v>225</v>
      </c>
      <c r="AO1217" s="232"/>
      <c r="AP1217" s="232" t="s">
        <v>225</v>
      </c>
      <c r="AQ1217" s="232"/>
      <c r="AR1217" s="232" t="s">
        <v>225</v>
      </c>
      <c r="AS1217" s="232"/>
      <c r="AT1217" s="232" t="s">
        <v>225</v>
      </c>
      <c r="AU1217" s="232"/>
      <c r="AV1217" s="232"/>
      <c r="AW1217" s="248" t="s">
        <v>1036</v>
      </c>
    </row>
    <row r="1218" spans="1:49" s="9" customFormat="1" x14ac:dyDescent="0.25">
      <c r="A1218" s="233" t="s">
        <v>1563</v>
      </c>
      <c r="B1218" s="9">
        <v>12</v>
      </c>
      <c r="C1218" s="9">
        <v>24</v>
      </c>
      <c r="D1218" s="9">
        <v>14</v>
      </c>
      <c r="E1218" s="9">
        <f t="shared" si="128"/>
        <v>1</v>
      </c>
      <c r="F1218" s="9">
        <f t="shared" si="122"/>
        <v>11</v>
      </c>
      <c r="G1218" s="263"/>
      <c r="H1218" s="246"/>
      <c r="I1218" s="246"/>
      <c r="J1218" s="246"/>
      <c r="K1218" s="246"/>
      <c r="L1218" s="246"/>
      <c r="M1218" s="246"/>
      <c r="N1218" s="246"/>
      <c r="O1218" s="246"/>
      <c r="P1218" s="246"/>
      <c r="Q1218" s="246"/>
      <c r="R1218" s="246"/>
      <c r="S1218" s="246"/>
      <c r="T1218" s="246"/>
      <c r="U1218" s="246"/>
      <c r="V1218" s="246"/>
      <c r="W1218" s="246"/>
      <c r="X1218" s="232" t="s">
        <v>225</v>
      </c>
      <c r="Y1218" s="232"/>
      <c r="Z1218" s="232" t="s">
        <v>225</v>
      </c>
      <c r="AA1218" s="232"/>
      <c r="AB1218" s="232"/>
      <c r="AC1218" s="232"/>
      <c r="AD1218" s="232" t="s">
        <v>225</v>
      </c>
      <c r="AE1218" s="232"/>
      <c r="AF1218" s="232" t="s">
        <v>225</v>
      </c>
      <c r="AG1218" s="232"/>
      <c r="AH1218" s="232" t="s">
        <v>225</v>
      </c>
      <c r="AI1218" s="232"/>
      <c r="AJ1218" s="232" t="s">
        <v>225</v>
      </c>
      <c r="AK1218" s="232"/>
      <c r="AL1218" s="232" t="s">
        <v>225</v>
      </c>
      <c r="AM1218" s="232"/>
      <c r="AN1218" s="232" t="s">
        <v>225</v>
      </c>
      <c r="AO1218" s="232"/>
      <c r="AP1218" s="232" t="s">
        <v>225</v>
      </c>
      <c r="AQ1218" s="232"/>
      <c r="AR1218" s="232" t="s">
        <v>225</v>
      </c>
      <c r="AS1218" s="232"/>
      <c r="AT1218" s="232" t="s">
        <v>225</v>
      </c>
      <c r="AU1218" s="232"/>
      <c r="AV1218" s="232"/>
      <c r="AW1218" s="248" t="s">
        <v>1036</v>
      </c>
    </row>
    <row r="1219" spans="1:49" s="9" customFormat="1" x14ac:dyDescent="0.25">
      <c r="A1219" s="233" t="s">
        <v>1564</v>
      </c>
      <c r="B1219" s="9">
        <v>12</v>
      </c>
      <c r="C1219" s="9">
        <v>24</v>
      </c>
      <c r="D1219" s="9">
        <v>15</v>
      </c>
      <c r="E1219" s="9">
        <f t="shared" si="128"/>
        <v>1</v>
      </c>
      <c r="F1219" s="9">
        <f t="shared" ref="F1219:F1227" si="129">C1219-B1219-E1219</f>
        <v>11</v>
      </c>
      <c r="G1219" s="263"/>
      <c r="H1219" s="246"/>
      <c r="I1219" s="246"/>
      <c r="J1219" s="246"/>
      <c r="K1219" s="246"/>
      <c r="L1219" s="246"/>
      <c r="M1219" s="246"/>
      <c r="N1219" s="246"/>
      <c r="O1219" s="246"/>
      <c r="P1219" s="246"/>
      <c r="Q1219" s="246"/>
      <c r="R1219" s="246"/>
      <c r="S1219" s="246"/>
      <c r="T1219" s="246"/>
      <c r="U1219" s="246"/>
      <c r="V1219" s="246"/>
      <c r="W1219" s="246"/>
      <c r="X1219" s="232" t="s">
        <v>225</v>
      </c>
      <c r="Y1219" s="232"/>
      <c r="Z1219" s="232" t="s">
        <v>225</v>
      </c>
      <c r="AA1219" s="232"/>
      <c r="AB1219" s="232" t="s">
        <v>225</v>
      </c>
      <c r="AC1219" s="232"/>
      <c r="AD1219" s="232"/>
      <c r="AE1219" s="232"/>
      <c r="AF1219" s="232" t="s">
        <v>225</v>
      </c>
      <c r="AG1219" s="232"/>
      <c r="AH1219" s="232" t="s">
        <v>225</v>
      </c>
      <c r="AI1219" s="232"/>
      <c r="AJ1219" s="232" t="s">
        <v>225</v>
      </c>
      <c r="AK1219" s="232"/>
      <c r="AL1219" s="232" t="s">
        <v>225</v>
      </c>
      <c r="AM1219" s="232"/>
      <c r="AN1219" s="232" t="s">
        <v>225</v>
      </c>
      <c r="AO1219" s="232"/>
      <c r="AP1219" s="232" t="s">
        <v>225</v>
      </c>
      <c r="AQ1219" s="232"/>
      <c r="AR1219" s="232" t="s">
        <v>225</v>
      </c>
      <c r="AS1219" s="232"/>
      <c r="AT1219" s="232" t="s">
        <v>225</v>
      </c>
      <c r="AU1219" s="232"/>
      <c r="AV1219" s="232"/>
      <c r="AW1219" s="248" t="s">
        <v>1036</v>
      </c>
    </row>
    <row r="1220" spans="1:49" s="9" customFormat="1" x14ac:dyDescent="0.25">
      <c r="A1220" s="233" t="s">
        <v>1565</v>
      </c>
      <c r="B1220" s="9">
        <v>12</v>
      </c>
      <c r="C1220" s="9">
        <v>24</v>
      </c>
      <c r="D1220" s="9">
        <v>16</v>
      </c>
      <c r="E1220" s="9">
        <f t="shared" si="128"/>
        <v>1</v>
      </c>
      <c r="F1220" s="9">
        <f t="shared" si="129"/>
        <v>11</v>
      </c>
      <c r="G1220" s="263"/>
      <c r="H1220" s="246"/>
      <c r="I1220" s="246"/>
      <c r="J1220" s="246"/>
      <c r="K1220" s="246"/>
      <c r="L1220" s="246"/>
      <c r="M1220" s="246"/>
      <c r="N1220" s="246"/>
      <c r="O1220" s="246"/>
      <c r="P1220" s="246"/>
      <c r="Q1220" s="246"/>
      <c r="R1220" s="246"/>
      <c r="S1220" s="246"/>
      <c r="T1220" s="246"/>
      <c r="U1220" s="246"/>
      <c r="V1220" s="246"/>
      <c r="W1220" s="246"/>
      <c r="X1220" s="232" t="s">
        <v>225</v>
      </c>
      <c r="Y1220" s="232"/>
      <c r="Z1220" s="232" t="s">
        <v>225</v>
      </c>
      <c r="AA1220" s="232"/>
      <c r="AB1220" s="232" t="s">
        <v>225</v>
      </c>
      <c r="AC1220" s="232"/>
      <c r="AD1220" s="232" t="s">
        <v>225</v>
      </c>
      <c r="AE1220" s="232"/>
      <c r="AF1220" s="232"/>
      <c r="AG1220" s="232"/>
      <c r="AH1220" s="232" t="s">
        <v>225</v>
      </c>
      <c r="AI1220" s="232"/>
      <c r="AJ1220" s="232" t="s">
        <v>225</v>
      </c>
      <c r="AK1220" s="232"/>
      <c r="AL1220" s="232" t="s">
        <v>225</v>
      </c>
      <c r="AM1220" s="232"/>
      <c r="AN1220" s="232" t="s">
        <v>225</v>
      </c>
      <c r="AO1220" s="232"/>
      <c r="AP1220" s="232" t="s">
        <v>225</v>
      </c>
      <c r="AQ1220" s="232"/>
      <c r="AR1220" s="232" t="s">
        <v>225</v>
      </c>
      <c r="AS1220" s="232"/>
      <c r="AT1220" s="232" t="s">
        <v>225</v>
      </c>
      <c r="AU1220" s="232"/>
      <c r="AV1220" s="232"/>
      <c r="AW1220" s="248" t="s">
        <v>1036</v>
      </c>
    </row>
    <row r="1221" spans="1:49" s="9" customFormat="1" x14ac:dyDescent="0.25">
      <c r="A1221" s="233" t="s">
        <v>1566</v>
      </c>
      <c r="B1221" s="9">
        <v>12</v>
      </c>
      <c r="C1221" s="9">
        <v>24</v>
      </c>
      <c r="D1221" s="9">
        <v>17</v>
      </c>
      <c r="E1221" s="9">
        <f t="shared" si="128"/>
        <v>1</v>
      </c>
      <c r="F1221" s="9">
        <f t="shared" si="129"/>
        <v>11</v>
      </c>
      <c r="G1221" s="263"/>
      <c r="H1221" s="246"/>
      <c r="I1221" s="246"/>
      <c r="J1221" s="246"/>
      <c r="K1221" s="246"/>
      <c r="L1221" s="246"/>
      <c r="M1221" s="246"/>
      <c r="N1221" s="246"/>
      <c r="O1221" s="246"/>
      <c r="P1221" s="246"/>
      <c r="Q1221" s="246"/>
      <c r="R1221" s="246"/>
      <c r="S1221" s="246"/>
      <c r="T1221" s="246"/>
      <c r="U1221" s="246"/>
      <c r="V1221" s="246"/>
      <c r="W1221" s="246"/>
      <c r="X1221" s="232" t="s">
        <v>225</v>
      </c>
      <c r="Y1221" s="232"/>
      <c r="Z1221" s="232" t="s">
        <v>225</v>
      </c>
      <c r="AA1221" s="232"/>
      <c r="AB1221" s="232" t="s">
        <v>225</v>
      </c>
      <c r="AC1221" s="232"/>
      <c r="AD1221" s="232" t="s">
        <v>225</v>
      </c>
      <c r="AE1221" s="232"/>
      <c r="AF1221" s="232" t="s">
        <v>225</v>
      </c>
      <c r="AG1221" s="232"/>
      <c r="AH1221" s="232"/>
      <c r="AI1221" s="232"/>
      <c r="AJ1221" s="232" t="s">
        <v>225</v>
      </c>
      <c r="AK1221" s="232"/>
      <c r="AL1221" s="232" t="s">
        <v>225</v>
      </c>
      <c r="AM1221" s="232"/>
      <c r="AN1221" s="232" t="s">
        <v>225</v>
      </c>
      <c r="AO1221" s="232"/>
      <c r="AP1221" s="232" t="s">
        <v>225</v>
      </c>
      <c r="AQ1221" s="232"/>
      <c r="AR1221" s="232" t="s">
        <v>225</v>
      </c>
      <c r="AS1221" s="232"/>
      <c r="AT1221" s="232" t="s">
        <v>225</v>
      </c>
      <c r="AU1221" s="232"/>
      <c r="AV1221" s="232"/>
      <c r="AW1221" s="248" t="s">
        <v>1036</v>
      </c>
    </row>
    <row r="1222" spans="1:49" s="9" customFormat="1" x14ac:dyDescent="0.25">
      <c r="A1222" s="233" t="s">
        <v>1567</v>
      </c>
      <c r="B1222" s="9">
        <v>12</v>
      </c>
      <c r="C1222" s="9">
        <v>24</v>
      </c>
      <c r="D1222" s="9">
        <v>18</v>
      </c>
      <c r="E1222" s="9">
        <f t="shared" si="128"/>
        <v>1</v>
      </c>
      <c r="F1222" s="9">
        <f t="shared" si="129"/>
        <v>11</v>
      </c>
      <c r="G1222" s="263"/>
      <c r="H1222" s="246"/>
      <c r="I1222" s="246"/>
      <c r="J1222" s="246"/>
      <c r="K1222" s="246"/>
      <c r="L1222" s="246"/>
      <c r="M1222" s="246"/>
      <c r="N1222" s="246"/>
      <c r="O1222" s="246"/>
      <c r="P1222" s="246"/>
      <c r="Q1222" s="246"/>
      <c r="R1222" s="246"/>
      <c r="S1222" s="246"/>
      <c r="T1222" s="246"/>
      <c r="U1222" s="246"/>
      <c r="V1222" s="246"/>
      <c r="W1222" s="246"/>
      <c r="X1222" s="232" t="s">
        <v>225</v>
      </c>
      <c r="Y1222" s="232"/>
      <c r="Z1222" s="232" t="s">
        <v>225</v>
      </c>
      <c r="AA1222" s="232"/>
      <c r="AB1222" s="232" t="s">
        <v>225</v>
      </c>
      <c r="AC1222" s="232"/>
      <c r="AD1222" s="232" t="s">
        <v>225</v>
      </c>
      <c r="AE1222" s="232"/>
      <c r="AF1222" s="232" t="s">
        <v>225</v>
      </c>
      <c r="AG1222" s="232"/>
      <c r="AH1222" s="232" t="s">
        <v>225</v>
      </c>
      <c r="AI1222" s="232"/>
      <c r="AJ1222" s="232"/>
      <c r="AK1222" s="232"/>
      <c r="AL1222" s="232" t="s">
        <v>225</v>
      </c>
      <c r="AM1222" s="232"/>
      <c r="AN1222" s="232" t="s">
        <v>225</v>
      </c>
      <c r="AO1222" s="232"/>
      <c r="AP1222" s="232" t="s">
        <v>225</v>
      </c>
      <c r="AQ1222" s="232"/>
      <c r="AR1222" s="232" t="s">
        <v>225</v>
      </c>
      <c r="AS1222" s="232"/>
      <c r="AT1222" s="232" t="s">
        <v>225</v>
      </c>
      <c r="AU1222" s="232"/>
      <c r="AV1222" s="232"/>
      <c r="AW1222" s="248" t="s">
        <v>1036</v>
      </c>
    </row>
    <row r="1223" spans="1:49" s="9" customFormat="1" x14ac:dyDescent="0.25">
      <c r="A1223" s="233" t="s">
        <v>1568</v>
      </c>
      <c r="B1223" s="9">
        <v>12</v>
      </c>
      <c r="C1223" s="9">
        <v>24</v>
      </c>
      <c r="D1223" s="9">
        <v>19</v>
      </c>
      <c r="E1223" s="9">
        <f t="shared" si="128"/>
        <v>1</v>
      </c>
      <c r="F1223" s="9">
        <f t="shared" si="129"/>
        <v>11</v>
      </c>
      <c r="G1223" s="263"/>
      <c r="H1223" s="246"/>
      <c r="I1223" s="246"/>
      <c r="J1223" s="246"/>
      <c r="K1223" s="246"/>
      <c r="L1223" s="246"/>
      <c r="M1223" s="246"/>
      <c r="N1223" s="246"/>
      <c r="O1223" s="246"/>
      <c r="P1223" s="246"/>
      <c r="Q1223" s="246"/>
      <c r="R1223" s="246"/>
      <c r="S1223" s="246"/>
      <c r="T1223" s="246"/>
      <c r="U1223" s="246"/>
      <c r="V1223" s="246"/>
      <c r="W1223" s="246"/>
      <c r="X1223" s="232" t="s">
        <v>225</v>
      </c>
      <c r="Y1223" s="232"/>
      <c r="Z1223" s="232" t="s">
        <v>225</v>
      </c>
      <c r="AA1223" s="232"/>
      <c r="AB1223" s="232" t="s">
        <v>225</v>
      </c>
      <c r="AC1223" s="232"/>
      <c r="AD1223" s="232" t="s">
        <v>225</v>
      </c>
      <c r="AE1223" s="232"/>
      <c r="AF1223" s="232" t="s">
        <v>225</v>
      </c>
      <c r="AG1223" s="232"/>
      <c r="AH1223" s="232" t="s">
        <v>225</v>
      </c>
      <c r="AI1223" s="232"/>
      <c r="AJ1223" s="232" t="s">
        <v>225</v>
      </c>
      <c r="AK1223" s="232"/>
      <c r="AL1223" s="232"/>
      <c r="AM1223" s="232"/>
      <c r="AN1223" s="232" t="s">
        <v>225</v>
      </c>
      <c r="AO1223" s="232"/>
      <c r="AP1223" s="232" t="s">
        <v>225</v>
      </c>
      <c r="AQ1223" s="232"/>
      <c r="AR1223" s="232" t="s">
        <v>225</v>
      </c>
      <c r="AS1223" s="232"/>
      <c r="AT1223" s="232" t="s">
        <v>225</v>
      </c>
      <c r="AU1223" s="232"/>
      <c r="AV1223" s="232"/>
      <c r="AW1223" s="248" t="s">
        <v>1036</v>
      </c>
    </row>
    <row r="1224" spans="1:49" s="9" customFormat="1" x14ac:dyDescent="0.25">
      <c r="A1224" s="233" t="s">
        <v>1569</v>
      </c>
      <c r="B1224" s="9">
        <v>12</v>
      </c>
      <c r="C1224" s="9">
        <v>24</v>
      </c>
      <c r="D1224" s="9">
        <v>20</v>
      </c>
      <c r="E1224" s="9">
        <f t="shared" si="128"/>
        <v>1</v>
      </c>
      <c r="F1224" s="9">
        <f t="shared" si="129"/>
        <v>11</v>
      </c>
      <c r="G1224" s="263"/>
      <c r="H1224" s="246"/>
      <c r="I1224" s="246"/>
      <c r="J1224" s="246"/>
      <c r="K1224" s="246"/>
      <c r="L1224" s="246"/>
      <c r="M1224" s="246"/>
      <c r="N1224" s="246"/>
      <c r="O1224" s="246"/>
      <c r="P1224" s="246"/>
      <c r="Q1224" s="246"/>
      <c r="R1224" s="246"/>
      <c r="S1224" s="246"/>
      <c r="T1224" s="246"/>
      <c r="U1224" s="246"/>
      <c r="V1224" s="246"/>
      <c r="W1224" s="246"/>
      <c r="X1224" s="232" t="s">
        <v>225</v>
      </c>
      <c r="Y1224" s="232"/>
      <c r="Z1224" s="232" t="s">
        <v>225</v>
      </c>
      <c r="AA1224" s="232"/>
      <c r="AB1224" s="232" t="s">
        <v>225</v>
      </c>
      <c r="AC1224" s="232"/>
      <c r="AD1224" s="232" t="s">
        <v>225</v>
      </c>
      <c r="AE1224" s="232"/>
      <c r="AF1224" s="232" t="s">
        <v>225</v>
      </c>
      <c r="AG1224" s="232"/>
      <c r="AH1224" s="232" t="s">
        <v>225</v>
      </c>
      <c r="AI1224" s="232"/>
      <c r="AJ1224" s="232" t="s">
        <v>225</v>
      </c>
      <c r="AK1224" s="232"/>
      <c r="AL1224" s="232" t="s">
        <v>225</v>
      </c>
      <c r="AM1224" s="232"/>
      <c r="AN1224" s="232"/>
      <c r="AO1224" s="232"/>
      <c r="AP1224" s="232" t="s">
        <v>225</v>
      </c>
      <c r="AQ1224" s="232"/>
      <c r="AR1224" s="232" t="s">
        <v>225</v>
      </c>
      <c r="AS1224" s="232"/>
      <c r="AT1224" s="232" t="s">
        <v>225</v>
      </c>
      <c r="AU1224" s="232"/>
      <c r="AV1224" s="232"/>
      <c r="AW1224" s="248" t="s">
        <v>1036</v>
      </c>
    </row>
    <row r="1225" spans="1:49" s="9" customFormat="1" x14ac:dyDescent="0.25">
      <c r="A1225" s="233" t="s">
        <v>1570</v>
      </c>
      <c r="B1225" s="9">
        <v>12</v>
      </c>
      <c r="C1225" s="9">
        <v>24</v>
      </c>
      <c r="D1225" s="9">
        <v>21</v>
      </c>
      <c r="E1225" s="9">
        <f t="shared" si="128"/>
        <v>1</v>
      </c>
      <c r="F1225" s="9">
        <f t="shared" si="129"/>
        <v>11</v>
      </c>
      <c r="G1225" s="263"/>
      <c r="H1225" s="246"/>
      <c r="I1225" s="246"/>
      <c r="J1225" s="246"/>
      <c r="K1225" s="246"/>
      <c r="L1225" s="246"/>
      <c r="M1225" s="246"/>
      <c r="N1225" s="246"/>
      <c r="O1225" s="246"/>
      <c r="P1225" s="246"/>
      <c r="Q1225" s="246"/>
      <c r="R1225" s="246"/>
      <c r="S1225" s="246"/>
      <c r="T1225" s="246"/>
      <c r="U1225" s="246"/>
      <c r="V1225" s="246"/>
      <c r="W1225" s="246"/>
      <c r="X1225" s="232" t="s">
        <v>225</v>
      </c>
      <c r="Y1225" s="232"/>
      <c r="Z1225" s="232" t="s">
        <v>225</v>
      </c>
      <c r="AA1225" s="232"/>
      <c r="AB1225" s="232" t="s">
        <v>225</v>
      </c>
      <c r="AC1225" s="232"/>
      <c r="AD1225" s="232" t="s">
        <v>225</v>
      </c>
      <c r="AE1225" s="232"/>
      <c r="AF1225" s="232" t="s">
        <v>225</v>
      </c>
      <c r="AG1225" s="232"/>
      <c r="AH1225" s="232" t="s">
        <v>225</v>
      </c>
      <c r="AI1225" s="232"/>
      <c r="AJ1225" s="232" t="s">
        <v>225</v>
      </c>
      <c r="AK1225" s="232"/>
      <c r="AL1225" s="232" t="s">
        <v>225</v>
      </c>
      <c r="AM1225" s="232"/>
      <c r="AN1225" s="232" t="s">
        <v>225</v>
      </c>
      <c r="AO1225" s="232"/>
      <c r="AP1225" s="232"/>
      <c r="AQ1225" s="232"/>
      <c r="AR1225" s="232" t="s">
        <v>225</v>
      </c>
      <c r="AS1225" s="232"/>
      <c r="AT1225" s="232" t="s">
        <v>225</v>
      </c>
      <c r="AU1225" s="232"/>
      <c r="AV1225" s="232"/>
      <c r="AW1225" s="248" t="s">
        <v>1036</v>
      </c>
    </row>
    <row r="1226" spans="1:49" s="9" customFormat="1" x14ac:dyDescent="0.25">
      <c r="A1226" s="233" t="s">
        <v>1571</v>
      </c>
      <c r="B1226" s="9">
        <v>12</v>
      </c>
      <c r="C1226" s="9">
        <v>24</v>
      </c>
      <c r="D1226" s="9">
        <v>22</v>
      </c>
      <c r="E1226" s="9">
        <f t="shared" si="128"/>
        <v>1</v>
      </c>
      <c r="F1226" s="9">
        <f t="shared" si="129"/>
        <v>11</v>
      </c>
      <c r="G1226" s="263"/>
      <c r="H1226" s="246"/>
      <c r="I1226" s="246"/>
      <c r="J1226" s="246"/>
      <c r="K1226" s="246"/>
      <c r="L1226" s="246"/>
      <c r="M1226" s="246"/>
      <c r="N1226" s="246"/>
      <c r="O1226" s="246"/>
      <c r="P1226" s="246"/>
      <c r="Q1226" s="246"/>
      <c r="R1226" s="246"/>
      <c r="S1226" s="246"/>
      <c r="T1226" s="246"/>
      <c r="U1226" s="246"/>
      <c r="V1226" s="246"/>
      <c r="W1226" s="246"/>
      <c r="X1226" s="232" t="s">
        <v>225</v>
      </c>
      <c r="Y1226" s="232"/>
      <c r="Z1226" s="232" t="s">
        <v>225</v>
      </c>
      <c r="AA1226" s="232"/>
      <c r="AB1226" s="232" t="s">
        <v>225</v>
      </c>
      <c r="AC1226" s="232"/>
      <c r="AD1226" s="232" t="s">
        <v>225</v>
      </c>
      <c r="AE1226" s="232"/>
      <c r="AF1226" s="232" t="s">
        <v>225</v>
      </c>
      <c r="AG1226" s="232"/>
      <c r="AH1226" s="232" t="s">
        <v>225</v>
      </c>
      <c r="AI1226" s="232"/>
      <c r="AJ1226" s="232" t="s">
        <v>225</v>
      </c>
      <c r="AK1226" s="232"/>
      <c r="AL1226" s="232" t="s">
        <v>225</v>
      </c>
      <c r="AM1226" s="232"/>
      <c r="AN1226" s="232" t="s">
        <v>225</v>
      </c>
      <c r="AO1226" s="232"/>
      <c r="AP1226" s="232" t="s">
        <v>225</v>
      </c>
      <c r="AQ1226" s="232"/>
      <c r="AR1226" s="232"/>
      <c r="AS1226" s="232"/>
      <c r="AT1226" s="232" t="s">
        <v>225</v>
      </c>
      <c r="AU1226" s="232"/>
      <c r="AV1226" s="232"/>
      <c r="AW1226" s="248" t="s">
        <v>1036</v>
      </c>
    </row>
    <row r="1227" spans="1:49" s="9" customFormat="1" x14ac:dyDescent="0.25">
      <c r="A1227" s="233" t="s">
        <v>1572</v>
      </c>
      <c r="B1227" s="9">
        <v>12</v>
      </c>
      <c r="C1227" s="9">
        <v>24</v>
      </c>
      <c r="D1227" s="9">
        <v>23</v>
      </c>
      <c r="E1227" s="9">
        <f t="shared" si="128"/>
        <v>1</v>
      </c>
      <c r="F1227" s="9">
        <f t="shared" si="129"/>
        <v>11</v>
      </c>
      <c r="G1227" s="263"/>
      <c r="H1227" s="246"/>
      <c r="I1227" s="246"/>
      <c r="J1227" s="246"/>
      <c r="K1227" s="246"/>
      <c r="L1227" s="246"/>
      <c r="M1227" s="246"/>
      <c r="N1227" s="246"/>
      <c r="O1227" s="246"/>
      <c r="P1227" s="246"/>
      <c r="Q1227" s="246"/>
      <c r="R1227" s="246"/>
      <c r="S1227" s="246"/>
      <c r="T1227" s="246"/>
      <c r="U1227" s="246"/>
      <c r="V1227" s="246"/>
      <c r="W1227" s="246"/>
      <c r="X1227" s="232" t="s">
        <v>225</v>
      </c>
      <c r="Y1227" s="232"/>
      <c r="Z1227" s="232" t="s">
        <v>225</v>
      </c>
      <c r="AA1227" s="232"/>
      <c r="AB1227" s="232" t="s">
        <v>225</v>
      </c>
      <c r="AC1227" s="232"/>
      <c r="AD1227" s="232" t="s">
        <v>225</v>
      </c>
      <c r="AE1227" s="232"/>
      <c r="AF1227" s="232" t="s">
        <v>225</v>
      </c>
      <c r="AG1227" s="232"/>
      <c r="AH1227" s="232" t="s">
        <v>225</v>
      </c>
      <c r="AI1227" s="232"/>
      <c r="AJ1227" s="232" t="s">
        <v>225</v>
      </c>
      <c r="AK1227" s="232"/>
      <c r="AL1227" s="232" t="s">
        <v>225</v>
      </c>
      <c r="AM1227" s="232"/>
      <c r="AN1227" s="232" t="s">
        <v>225</v>
      </c>
      <c r="AO1227" s="232"/>
      <c r="AP1227" s="232" t="s">
        <v>225</v>
      </c>
      <c r="AQ1227" s="232"/>
      <c r="AR1227" s="232" t="s">
        <v>225</v>
      </c>
      <c r="AS1227" s="232"/>
      <c r="AT1227" s="232"/>
      <c r="AU1227" s="232"/>
      <c r="AV1227" s="232"/>
      <c r="AW1227" s="248" t="s">
        <v>1036</v>
      </c>
    </row>
    <row r="1228" spans="1:49" s="9" customFormat="1" x14ac:dyDescent="0.25">
      <c r="A1228" s="247"/>
      <c r="B1228" s="5"/>
      <c r="C1228" s="5"/>
      <c r="D1228" s="5"/>
      <c r="F1228" s="5"/>
      <c r="G1228" s="263"/>
      <c r="H1228" s="248" t="s">
        <v>1035</v>
      </c>
      <c r="I1228" s="248"/>
      <c r="J1228" s="248" t="s">
        <v>1035</v>
      </c>
      <c r="K1228" s="248"/>
      <c r="L1228" s="248" t="s">
        <v>1035</v>
      </c>
      <c r="M1228" s="248"/>
      <c r="N1228" s="248" t="s">
        <v>1035</v>
      </c>
      <c r="O1228" s="248"/>
      <c r="P1228" s="248" t="s">
        <v>1035</v>
      </c>
      <c r="Q1228" s="248"/>
      <c r="R1228" s="248" t="s">
        <v>1035</v>
      </c>
      <c r="S1228" s="248"/>
      <c r="T1228" s="248" t="s">
        <v>1035</v>
      </c>
      <c r="U1228" s="248"/>
      <c r="V1228" s="248" t="s">
        <v>1035</v>
      </c>
      <c r="W1228" s="248"/>
      <c r="X1228" s="248" t="s">
        <v>1035</v>
      </c>
      <c r="Y1228" s="248"/>
      <c r="Z1228" s="248" t="s">
        <v>1035</v>
      </c>
      <c r="AA1228" s="248"/>
      <c r="AB1228" s="248" t="s">
        <v>1035</v>
      </c>
      <c r="AC1228" s="248"/>
      <c r="AD1228" s="248" t="s">
        <v>1035</v>
      </c>
      <c r="AE1228" s="248"/>
      <c r="AF1228" s="248" t="s">
        <v>1035</v>
      </c>
      <c r="AG1228" s="248"/>
      <c r="AH1228" s="248" t="s">
        <v>1035</v>
      </c>
      <c r="AI1228" s="248"/>
      <c r="AJ1228" s="248" t="s">
        <v>1035</v>
      </c>
      <c r="AK1228" s="248"/>
      <c r="AL1228" s="248" t="s">
        <v>1035</v>
      </c>
      <c r="AM1228" s="248"/>
      <c r="AN1228" s="248" t="s">
        <v>1035</v>
      </c>
      <c r="AO1228" s="248"/>
      <c r="AP1228" s="248" t="s">
        <v>1035</v>
      </c>
      <c r="AQ1228" s="248"/>
      <c r="AR1228" s="248" t="s">
        <v>1035</v>
      </c>
      <c r="AS1228" s="248"/>
      <c r="AT1228" s="248" t="s">
        <v>1035</v>
      </c>
      <c r="AU1228" s="248"/>
      <c r="AV1228" s="248" t="s">
        <v>1035</v>
      </c>
      <c r="AW1228" s="248"/>
    </row>
    <row r="1229" spans="1:49" x14ac:dyDescent="0.25">
      <c r="A1229" s="233" t="s">
        <v>472</v>
      </c>
      <c r="B1229">
        <v>13</v>
      </c>
      <c r="C1229">
        <v>14</v>
      </c>
      <c r="E1229" s="9">
        <f t="shared" si="128"/>
        <v>0</v>
      </c>
      <c r="F1229" s="9">
        <f t="shared" si="122"/>
        <v>1</v>
      </c>
      <c r="H1229" s="246"/>
      <c r="I1229" s="246"/>
      <c r="J1229" s="246"/>
      <c r="K1229" s="246"/>
      <c r="L1229" s="246"/>
      <c r="M1229" s="246"/>
      <c r="N1229" s="246"/>
      <c r="O1229" s="246"/>
      <c r="P1229" s="246"/>
      <c r="Q1229" s="246"/>
      <c r="R1229" s="246"/>
      <c r="S1229" s="246"/>
      <c r="T1229" s="246"/>
      <c r="U1229" s="246"/>
      <c r="V1229" s="246"/>
      <c r="W1229" s="246"/>
      <c r="X1229" s="246"/>
      <c r="Y1229" s="246"/>
      <c r="Z1229" s="232" t="s">
        <v>225</v>
      </c>
      <c r="AW1229" s="248" t="s">
        <v>1036</v>
      </c>
    </row>
    <row r="1230" spans="1:49" x14ac:dyDescent="0.25">
      <c r="A1230" s="233" t="s">
        <v>473</v>
      </c>
      <c r="B1230">
        <v>13</v>
      </c>
      <c r="C1230">
        <v>15</v>
      </c>
      <c r="E1230" s="9">
        <f t="shared" si="128"/>
        <v>0</v>
      </c>
      <c r="F1230" s="9">
        <f t="shared" si="122"/>
        <v>2</v>
      </c>
      <c r="H1230" s="246"/>
      <c r="I1230" s="246"/>
      <c r="J1230" s="246"/>
      <c r="K1230" s="246"/>
      <c r="L1230" s="246"/>
      <c r="M1230" s="246"/>
      <c r="N1230" s="246"/>
      <c r="O1230" s="246"/>
      <c r="P1230" s="246"/>
      <c r="Q1230" s="246"/>
      <c r="R1230" s="246"/>
      <c r="S1230" s="246"/>
      <c r="T1230" s="246"/>
      <c r="U1230" s="246"/>
      <c r="V1230" s="246"/>
      <c r="W1230" s="246"/>
      <c r="X1230" s="246"/>
      <c r="Y1230" s="246"/>
      <c r="Z1230" s="232" t="s">
        <v>225</v>
      </c>
      <c r="AB1230" s="232" t="s">
        <v>225</v>
      </c>
      <c r="AW1230" s="248" t="s">
        <v>1036</v>
      </c>
    </row>
    <row r="1231" spans="1:49" x14ac:dyDescent="0.25">
      <c r="A1231" s="233" t="s">
        <v>474</v>
      </c>
      <c r="B1231">
        <v>13</v>
      </c>
      <c r="C1231">
        <v>16</v>
      </c>
      <c r="E1231" s="9">
        <f t="shared" si="128"/>
        <v>0</v>
      </c>
      <c r="F1231" s="9">
        <f t="shared" si="122"/>
        <v>3</v>
      </c>
      <c r="H1231" s="246"/>
      <c r="I1231" s="246"/>
      <c r="J1231" s="246"/>
      <c r="K1231" s="246"/>
      <c r="L1231" s="246"/>
      <c r="M1231" s="246"/>
      <c r="N1231" s="246"/>
      <c r="O1231" s="246"/>
      <c r="P1231" s="246"/>
      <c r="Q1231" s="246"/>
      <c r="R1231" s="246"/>
      <c r="S1231" s="246"/>
      <c r="T1231" s="246"/>
      <c r="U1231" s="246"/>
      <c r="V1231" s="246"/>
      <c r="W1231" s="246"/>
      <c r="X1231" s="246"/>
      <c r="Y1231" s="246"/>
      <c r="Z1231" s="232" t="s">
        <v>225</v>
      </c>
      <c r="AB1231" s="232" t="s">
        <v>225</v>
      </c>
      <c r="AD1231" s="232" t="s">
        <v>225</v>
      </c>
      <c r="AW1231" s="248" t="s">
        <v>1036</v>
      </c>
    </row>
    <row r="1232" spans="1:49" x14ac:dyDescent="0.25">
      <c r="A1232" s="233" t="s">
        <v>475</v>
      </c>
      <c r="B1232" s="9">
        <v>13</v>
      </c>
      <c r="C1232" s="9">
        <v>17</v>
      </c>
      <c r="E1232" s="9">
        <f t="shared" si="128"/>
        <v>0</v>
      </c>
      <c r="F1232" s="9">
        <f t="shared" si="122"/>
        <v>4</v>
      </c>
      <c r="H1232" s="246"/>
      <c r="I1232" s="246"/>
      <c r="J1232" s="246"/>
      <c r="K1232" s="246"/>
      <c r="L1232" s="246"/>
      <c r="M1232" s="246"/>
      <c r="N1232" s="246"/>
      <c r="O1232" s="246"/>
      <c r="P1232" s="246"/>
      <c r="Q1232" s="246"/>
      <c r="R1232" s="246"/>
      <c r="S1232" s="246"/>
      <c r="T1232" s="246"/>
      <c r="U1232" s="246"/>
      <c r="V1232" s="246"/>
      <c r="W1232" s="246"/>
      <c r="X1232" s="246"/>
      <c r="Y1232" s="246"/>
      <c r="Z1232" s="232" t="s">
        <v>225</v>
      </c>
      <c r="AB1232" s="232" t="s">
        <v>225</v>
      </c>
      <c r="AD1232" s="232" t="s">
        <v>225</v>
      </c>
      <c r="AF1232" s="232" t="s">
        <v>225</v>
      </c>
      <c r="AW1232" s="248" t="s">
        <v>1036</v>
      </c>
    </row>
    <row r="1233" spans="1:49" x14ac:dyDescent="0.25">
      <c r="A1233" s="233" t="s">
        <v>476</v>
      </c>
      <c r="B1233" s="9">
        <v>13</v>
      </c>
      <c r="C1233" s="9">
        <v>18</v>
      </c>
      <c r="E1233" s="9">
        <f t="shared" si="128"/>
        <v>0</v>
      </c>
      <c r="F1233" s="9">
        <f t="shared" si="122"/>
        <v>5</v>
      </c>
      <c r="H1233" s="246"/>
      <c r="I1233" s="246"/>
      <c r="J1233" s="246"/>
      <c r="K1233" s="246"/>
      <c r="L1233" s="246"/>
      <c r="M1233" s="246"/>
      <c r="N1233" s="246"/>
      <c r="O1233" s="246"/>
      <c r="P1233" s="246"/>
      <c r="Q1233" s="246"/>
      <c r="R1233" s="246"/>
      <c r="S1233" s="246"/>
      <c r="T1233" s="246"/>
      <c r="U1233" s="246"/>
      <c r="V1233" s="246"/>
      <c r="W1233" s="246"/>
      <c r="X1233" s="246"/>
      <c r="Y1233" s="246"/>
      <c r="Z1233" s="232" t="s">
        <v>225</v>
      </c>
      <c r="AB1233" s="232" t="s">
        <v>225</v>
      </c>
      <c r="AD1233" s="232" t="s">
        <v>225</v>
      </c>
      <c r="AF1233" s="232" t="s">
        <v>225</v>
      </c>
      <c r="AH1233" s="232" t="s">
        <v>225</v>
      </c>
      <c r="AW1233" s="248" t="s">
        <v>1036</v>
      </c>
    </row>
    <row r="1234" spans="1:49" x14ac:dyDescent="0.25">
      <c r="A1234" s="233" t="s">
        <v>477</v>
      </c>
      <c r="B1234" s="9">
        <v>13</v>
      </c>
      <c r="C1234" s="9">
        <v>19</v>
      </c>
      <c r="E1234" s="9">
        <f t="shared" si="128"/>
        <v>0.25</v>
      </c>
      <c r="F1234" s="9">
        <f t="shared" si="122"/>
        <v>5.75</v>
      </c>
      <c r="H1234" s="246"/>
      <c r="I1234" s="246"/>
      <c r="J1234" s="246"/>
      <c r="K1234" s="246"/>
      <c r="L1234" s="246"/>
      <c r="M1234" s="246"/>
      <c r="N1234" s="246"/>
      <c r="O1234" s="246"/>
      <c r="P1234" s="246"/>
      <c r="Q1234" s="246"/>
      <c r="R1234" s="246"/>
      <c r="S1234" s="246"/>
      <c r="T1234" s="246"/>
      <c r="U1234" s="246"/>
      <c r="V1234" s="246"/>
      <c r="W1234" s="246"/>
      <c r="X1234" s="246"/>
      <c r="Y1234" s="246"/>
      <c r="Z1234" s="232" t="s">
        <v>225</v>
      </c>
      <c r="AB1234" s="232" t="s">
        <v>225</v>
      </c>
      <c r="AD1234" s="232" t="s">
        <v>225</v>
      </c>
      <c r="AF1234" s="232" t="s">
        <v>225</v>
      </c>
      <c r="AH1234" s="232" t="s">
        <v>225</v>
      </c>
      <c r="AJ1234" s="232" t="s">
        <v>225</v>
      </c>
      <c r="AW1234" s="248" t="s">
        <v>1036</v>
      </c>
    </row>
    <row r="1235" spans="1:49" s="9" customFormat="1" x14ac:dyDescent="0.25">
      <c r="A1235" s="233" t="s">
        <v>1573</v>
      </c>
      <c r="B1235" s="9">
        <v>13</v>
      </c>
      <c r="C1235" s="9">
        <v>19</v>
      </c>
      <c r="D1235" s="9">
        <v>14</v>
      </c>
      <c r="E1235" s="9">
        <f t="shared" si="128"/>
        <v>0.25</v>
      </c>
      <c r="F1235" s="9">
        <f t="shared" si="122"/>
        <v>5.75</v>
      </c>
      <c r="G1235" s="263"/>
      <c r="H1235" s="246"/>
      <c r="I1235" s="246"/>
      <c r="J1235" s="246"/>
      <c r="K1235" s="246"/>
      <c r="L1235" s="246"/>
      <c r="M1235" s="246"/>
      <c r="N1235" s="246"/>
      <c r="O1235" s="246"/>
      <c r="P1235" s="246"/>
      <c r="Q1235" s="246"/>
      <c r="R1235" s="246"/>
      <c r="S1235" s="246"/>
      <c r="T1235" s="246"/>
      <c r="U1235" s="246"/>
      <c r="V1235" s="246"/>
      <c r="W1235" s="246"/>
      <c r="X1235" s="246"/>
      <c r="Y1235" s="246"/>
      <c r="Z1235" s="232" t="s">
        <v>225</v>
      </c>
      <c r="AA1235" s="232"/>
      <c r="AB1235" s="232"/>
      <c r="AC1235" s="232"/>
      <c r="AD1235" s="232" t="s">
        <v>225</v>
      </c>
      <c r="AE1235" s="232"/>
      <c r="AF1235" s="232" t="s">
        <v>225</v>
      </c>
      <c r="AG1235" s="232"/>
      <c r="AH1235" s="232" t="s">
        <v>225</v>
      </c>
      <c r="AI1235" s="232"/>
      <c r="AJ1235" s="232" t="s">
        <v>225</v>
      </c>
      <c r="AK1235" s="232"/>
      <c r="AL1235" s="232"/>
      <c r="AM1235" s="232"/>
      <c r="AN1235" s="232"/>
      <c r="AO1235" s="232"/>
      <c r="AP1235" s="232"/>
      <c r="AQ1235" s="232"/>
      <c r="AR1235" s="232"/>
      <c r="AS1235" s="232"/>
      <c r="AT1235" s="232"/>
      <c r="AU1235" s="232"/>
      <c r="AV1235" s="232"/>
      <c r="AW1235" s="248" t="s">
        <v>1036</v>
      </c>
    </row>
    <row r="1236" spans="1:49" s="9" customFormat="1" x14ac:dyDescent="0.25">
      <c r="A1236" s="233" t="s">
        <v>1574</v>
      </c>
      <c r="B1236" s="9">
        <v>13</v>
      </c>
      <c r="C1236" s="9">
        <v>19</v>
      </c>
      <c r="D1236" s="9">
        <v>15</v>
      </c>
      <c r="E1236" s="9">
        <f t="shared" si="128"/>
        <v>0.25</v>
      </c>
      <c r="F1236" s="9">
        <f t="shared" si="122"/>
        <v>5.75</v>
      </c>
      <c r="G1236" s="263"/>
      <c r="H1236" s="246"/>
      <c r="I1236" s="246"/>
      <c r="J1236" s="246"/>
      <c r="K1236" s="246"/>
      <c r="L1236" s="246"/>
      <c r="M1236" s="246"/>
      <c r="N1236" s="246"/>
      <c r="O1236" s="246"/>
      <c r="P1236" s="246"/>
      <c r="Q1236" s="246"/>
      <c r="R1236" s="246"/>
      <c r="S1236" s="246"/>
      <c r="T1236" s="246"/>
      <c r="U1236" s="246"/>
      <c r="V1236" s="246"/>
      <c r="W1236" s="246"/>
      <c r="X1236" s="246"/>
      <c r="Y1236" s="246"/>
      <c r="Z1236" s="232" t="s">
        <v>225</v>
      </c>
      <c r="AA1236" s="232"/>
      <c r="AB1236" s="232" t="s">
        <v>225</v>
      </c>
      <c r="AC1236" s="232"/>
      <c r="AD1236" s="232"/>
      <c r="AE1236" s="232"/>
      <c r="AF1236" s="232" t="s">
        <v>225</v>
      </c>
      <c r="AG1236" s="232"/>
      <c r="AH1236" s="232" t="s">
        <v>225</v>
      </c>
      <c r="AI1236" s="232"/>
      <c r="AJ1236" s="232" t="s">
        <v>225</v>
      </c>
      <c r="AK1236" s="232"/>
      <c r="AL1236" s="232"/>
      <c r="AM1236" s="232"/>
      <c r="AN1236" s="232"/>
      <c r="AO1236" s="232"/>
      <c r="AP1236" s="232"/>
      <c r="AQ1236" s="232"/>
      <c r="AR1236" s="232"/>
      <c r="AS1236" s="232"/>
      <c r="AT1236" s="232"/>
      <c r="AU1236" s="232"/>
      <c r="AV1236" s="232"/>
      <c r="AW1236" s="248" t="s">
        <v>1036</v>
      </c>
    </row>
    <row r="1237" spans="1:49" s="9" customFormat="1" x14ac:dyDescent="0.25">
      <c r="A1237" s="233" t="s">
        <v>1575</v>
      </c>
      <c r="B1237" s="9">
        <v>13</v>
      </c>
      <c r="C1237" s="9">
        <v>19</v>
      </c>
      <c r="D1237" s="9">
        <v>16</v>
      </c>
      <c r="E1237" s="9">
        <f t="shared" si="128"/>
        <v>0.25</v>
      </c>
      <c r="F1237" s="9">
        <f t="shared" ref="F1237:F1239" si="130">C1237-B1237-E1237</f>
        <v>5.75</v>
      </c>
      <c r="G1237" s="263"/>
      <c r="H1237" s="246"/>
      <c r="I1237" s="246"/>
      <c r="J1237" s="246"/>
      <c r="K1237" s="246"/>
      <c r="L1237" s="246"/>
      <c r="M1237" s="246"/>
      <c r="N1237" s="246"/>
      <c r="O1237" s="246"/>
      <c r="P1237" s="246"/>
      <c r="Q1237" s="246"/>
      <c r="R1237" s="246"/>
      <c r="S1237" s="246"/>
      <c r="T1237" s="246"/>
      <c r="U1237" s="246"/>
      <c r="V1237" s="246"/>
      <c r="W1237" s="246"/>
      <c r="X1237" s="246"/>
      <c r="Y1237" s="246"/>
      <c r="Z1237" s="232" t="s">
        <v>225</v>
      </c>
      <c r="AA1237" s="232"/>
      <c r="AB1237" s="232" t="s">
        <v>225</v>
      </c>
      <c r="AC1237" s="232"/>
      <c r="AD1237" s="232" t="s">
        <v>225</v>
      </c>
      <c r="AE1237" s="232"/>
      <c r="AF1237" s="232"/>
      <c r="AG1237" s="232"/>
      <c r="AH1237" s="232" t="s">
        <v>225</v>
      </c>
      <c r="AI1237" s="232"/>
      <c r="AJ1237" s="232" t="s">
        <v>225</v>
      </c>
      <c r="AK1237" s="232"/>
      <c r="AL1237" s="232"/>
      <c r="AM1237" s="232"/>
      <c r="AN1237" s="232"/>
      <c r="AO1237" s="232"/>
      <c r="AP1237" s="232"/>
      <c r="AQ1237" s="232"/>
      <c r="AR1237" s="232"/>
      <c r="AS1237" s="232"/>
      <c r="AT1237" s="232"/>
      <c r="AU1237" s="232"/>
      <c r="AV1237" s="232"/>
      <c r="AW1237" s="248" t="s">
        <v>1036</v>
      </c>
    </row>
    <row r="1238" spans="1:49" s="9" customFormat="1" x14ac:dyDescent="0.25">
      <c r="A1238" s="233" t="s">
        <v>1576</v>
      </c>
      <c r="B1238" s="9">
        <v>13</v>
      </c>
      <c r="C1238" s="9">
        <v>19</v>
      </c>
      <c r="D1238" s="9">
        <v>17</v>
      </c>
      <c r="E1238" s="9">
        <f t="shared" si="128"/>
        <v>0.25</v>
      </c>
      <c r="F1238" s="9">
        <f t="shared" si="130"/>
        <v>5.75</v>
      </c>
      <c r="G1238" s="263"/>
      <c r="H1238" s="246"/>
      <c r="I1238" s="246"/>
      <c r="J1238" s="246"/>
      <c r="K1238" s="246"/>
      <c r="L1238" s="246"/>
      <c r="M1238" s="246"/>
      <c r="N1238" s="246"/>
      <c r="O1238" s="246"/>
      <c r="P1238" s="246"/>
      <c r="Q1238" s="246"/>
      <c r="R1238" s="246"/>
      <c r="S1238" s="246"/>
      <c r="T1238" s="246"/>
      <c r="U1238" s="246"/>
      <c r="V1238" s="246"/>
      <c r="W1238" s="246"/>
      <c r="X1238" s="246"/>
      <c r="Y1238" s="246"/>
      <c r="Z1238" s="232" t="s">
        <v>225</v>
      </c>
      <c r="AA1238" s="232"/>
      <c r="AB1238" s="232" t="s">
        <v>225</v>
      </c>
      <c r="AC1238" s="232"/>
      <c r="AD1238" s="232" t="s">
        <v>225</v>
      </c>
      <c r="AE1238" s="232"/>
      <c r="AF1238" s="232" t="s">
        <v>225</v>
      </c>
      <c r="AG1238" s="232"/>
      <c r="AH1238" s="232"/>
      <c r="AI1238" s="232"/>
      <c r="AJ1238" s="232" t="s">
        <v>225</v>
      </c>
      <c r="AK1238" s="232"/>
      <c r="AL1238" s="232"/>
      <c r="AM1238" s="232"/>
      <c r="AN1238" s="232"/>
      <c r="AO1238" s="232"/>
      <c r="AP1238" s="232"/>
      <c r="AQ1238" s="232"/>
      <c r="AR1238" s="232"/>
      <c r="AS1238" s="232"/>
      <c r="AT1238" s="232"/>
      <c r="AU1238" s="232"/>
      <c r="AV1238" s="232"/>
      <c r="AW1238" s="248" t="s">
        <v>1036</v>
      </c>
    </row>
    <row r="1239" spans="1:49" s="9" customFormat="1" x14ac:dyDescent="0.25">
      <c r="A1239" s="233" t="s">
        <v>1577</v>
      </c>
      <c r="B1239" s="9">
        <v>13</v>
      </c>
      <c r="C1239" s="9">
        <v>19</v>
      </c>
      <c r="D1239" s="9">
        <v>18</v>
      </c>
      <c r="E1239" s="9">
        <f t="shared" si="128"/>
        <v>0.25</v>
      </c>
      <c r="F1239" s="9">
        <f t="shared" si="130"/>
        <v>5.75</v>
      </c>
      <c r="G1239" s="263"/>
      <c r="H1239" s="246"/>
      <c r="I1239" s="246"/>
      <c r="J1239" s="246"/>
      <c r="K1239" s="246"/>
      <c r="L1239" s="246"/>
      <c r="M1239" s="246"/>
      <c r="N1239" s="246"/>
      <c r="O1239" s="246"/>
      <c r="P1239" s="246"/>
      <c r="Q1239" s="246"/>
      <c r="R1239" s="246"/>
      <c r="S1239" s="246"/>
      <c r="T1239" s="246"/>
      <c r="U1239" s="246"/>
      <c r="V1239" s="246"/>
      <c r="W1239" s="246"/>
      <c r="X1239" s="246"/>
      <c r="Y1239" s="246"/>
      <c r="Z1239" s="232" t="s">
        <v>225</v>
      </c>
      <c r="AA1239" s="232"/>
      <c r="AB1239" s="232" t="s">
        <v>225</v>
      </c>
      <c r="AC1239" s="232"/>
      <c r="AD1239" s="232" t="s">
        <v>225</v>
      </c>
      <c r="AE1239" s="232"/>
      <c r="AF1239" s="232" t="s">
        <v>225</v>
      </c>
      <c r="AG1239" s="232"/>
      <c r="AH1239" s="232" t="s">
        <v>225</v>
      </c>
      <c r="AI1239" s="232"/>
      <c r="AJ1239" s="232"/>
      <c r="AK1239" s="232"/>
      <c r="AL1239" s="232"/>
      <c r="AM1239" s="232"/>
      <c r="AN1239" s="232"/>
      <c r="AO1239" s="232"/>
      <c r="AP1239" s="232"/>
      <c r="AQ1239" s="232"/>
      <c r="AR1239" s="232"/>
      <c r="AS1239" s="232"/>
      <c r="AT1239" s="232"/>
      <c r="AU1239" s="232"/>
      <c r="AV1239" s="232"/>
      <c r="AW1239" s="248" t="s">
        <v>1036</v>
      </c>
    </row>
    <row r="1240" spans="1:49" x14ac:dyDescent="0.25">
      <c r="A1240" s="233" t="s">
        <v>478</v>
      </c>
      <c r="B1240" s="9">
        <v>13</v>
      </c>
      <c r="C1240" s="9">
        <v>20</v>
      </c>
      <c r="E1240" s="9">
        <f t="shared" si="128"/>
        <v>0.5</v>
      </c>
      <c r="F1240" s="9">
        <f t="shared" si="122"/>
        <v>6.5</v>
      </c>
      <c r="H1240" s="246"/>
      <c r="I1240" s="246"/>
      <c r="J1240" s="246"/>
      <c r="K1240" s="246"/>
      <c r="L1240" s="246"/>
      <c r="M1240" s="246"/>
      <c r="N1240" s="246"/>
      <c r="O1240" s="246"/>
      <c r="P1240" s="246"/>
      <c r="Q1240" s="246"/>
      <c r="R1240" s="246"/>
      <c r="S1240" s="246"/>
      <c r="T1240" s="246"/>
      <c r="U1240" s="246"/>
      <c r="V1240" s="246"/>
      <c r="W1240" s="246"/>
      <c r="X1240" s="246"/>
      <c r="Y1240" s="246"/>
      <c r="Z1240" s="232" t="s">
        <v>225</v>
      </c>
      <c r="AB1240" s="232" t="s">
        <v>225</v>
      </c>
      <c r="AD1240" s="232" t="s">
        <v>225</v>
      </c>
      <c r="AF1240" s="232" t="s">
        <v>225</v>
      </c>
      <c r="AH1240" s="232" t="s">
        <v>225</v>
      </c>
      <c r="AJ1240" s="232" t="s">
        <v>225</v>
      </c>
      <c r="AL1240" s="232" t="s">
        <v>225</v>
      </c>
      <c r="AW1240" s="248" t="s">
        <v>1036</v>
      </c>
    </row>
    <row r="1241" spans="1:49" s="9" customFormat="1" x14ac:dyDescent="0.25">
      <c r="A1241" s="233" t="s">
        <v>1578</v>
      </c>
      <c r="B1241" s="9">
        <v>13</v>
      </c>
      <c r="C1241" s="9">
        <v>20</v>
      </c>
      <c r="D1241" s="9">
        <v>14</v>
      </c>
      <c r="E1241" s="9">
        <f t="shared" si="128"/>
        <v>0.5</v>
      </c>
      <c r="F1241" s="9">
        <f t="shared" si="122"/>
        <v>6.5</v>
      </c>
      <c r="G1241" s="263"/>
      <c r="H1241" s="246"/>
      <c r="I1241" s="246"/>
      <c r="J1241" s="246"/>
      <c r="K1241" s="246"/>
      <c r="L1241" s="246"/>
      <c r="M1241" s="246"/>
      <c r="N1241" s="246"/>
      <c r="O1241" s="246"/>
      <c r="P1241" s="246"/>
      <c r="Q1241" s="246"/>
      <c r="R1241" s="246"/>
      <c r="S1241" s="246"/>
      <c r="T1241" s="246"/>
      <c r="U1241" s="246"/>
      <c r="V1241" s="246"/>
      <c r="W1241" s="246"/>
      <c r="X1241" s="246"/>
      <c r="Y1241" s="246"/>
      <c r="Z1241" s="232" t="s">
        <v>225</v>
      </c>
      <c r="AA1241" s="232"/>
      <c r="AB1241" s="232"/>
      <c r="AC1241" s="232"/>
      <c r="AD1241" s="232" t="s">
        <v>225</v>
      </c>
      <c r="AE1241" s="232"/>
      <c r="AF1241" s="232" t="s">
        <v>225</v>
      </c>
      <c r="AG1241" s="232"/>
      <c r="AH1241" s="232" t="s">
        <v>225</v>
      </c>
      <c r="AI1241" s="232"/>
      <c r="AJ1241" s="232" t="s">
        <v>225</v>
      </c>
      <c r="AK1241" s="232"/>
      <c r="AL1241" s="232" t="s">
        <v>225</v>
      </c>
      <c r="AM1241" s="232"/>
      <c r="AN1241" s="232"/>
      <c r="AO1241" s="232"/>
      <c r="AP1241" s="232"/>
      <c r="AQ1241" s="232"/>
      <c r="AR1241" s="232"/>
      <c r="AS1241" s="232"/>
      <c r="AT1241" s="232"/>
      <c r="AU1241" s="232"/>
      <c r="AV1241" s="232"/>
      <c r="AW1241" s="248" t="s">
        <v>1036</v>
      </c>
    </row>
    <row r="1242" spans="1:49" s="9" customFormat="1" x14ac:dyDescent="0.25">
      <c r="A1242" s="233" t="s">
        <v>1579</v>
      </c>
      <c r="B1242" s="9">
        <v>13</v>
      </c>
      <c r="C1242" s="9">
        <v>20</v>
      </c>
      <c r="D1242" s="9">
        <v>15</v>
      </c>
      <c r="E1242" s="9">
        <f t="shared" si="128"/>
        <v>0.5</v>
      </c>
      <c r="F1242" s="9">
        <f t="shared" si="122"/>
        <v>6.5</v>
      </c>
      <c r="G1242" s="263"/>
      <c r="H1242" s="246"/>
      <c r="I1242" s="246"/>
      <c r="J1242" s="246"/>
      <c r="K1242" s="246"/>
      <c r="L1242" s="246"/>
      <c r="M1242" s="246"/>
      <c r="N1242" s="246"/>
      <c r="O1242" s="246"/>
      <c r="P1242" s="246"/>
      <c r="Q1242" s="246"/>
      <c r="R1242" s="246"/>
      <c r="S1242" s="246"/>
      <c r="T1242" s="246"/>
      <c r="U1242" s="246"/>
      <c r="V1242" s="246"/>
      <c r="W1242" s="246"/>
      <c r="X1242" s="246"/>
      <c r="Y1242" s="246"/>
      <c r="Z1242" s="232" t="s">
        <v>225</v>
      </c>
      <c r="AA1242" s="232"/>
      <c r="AB1242" s="232" t="s">
        <v>225</v>
      </c>
      <c r="AC1242" s="232"/>
      <c r="AD1242" s="232"/>
      <c r="AE1242" s="232"/>
      <c r="AF1242" s="232" t="s">
        <v>225</v>
      </c>
      <c r="AG1242" s="232"/>
      <c r="AH1242" s="232" t="s">
        <v>225</v>
      </c>
      <c r="AI1242" s="232"/>
      <c r="AJ1242" s="232" t="s">
        <v>225</v>
      </c>
      <c r="AK1242" s="232"/>
      <c r="AL1242" s="232" t="s">
        <v>225</v>
      </c>
      <c r="AM1242" s="232"/>
      <c r="AN1242" s="232"/>
      <c r="AO1242" s="232"/>
      <c r="AP1242" s="232"/>
      <c r="AQ1242" s="232"/>
      <c r="AR1242" s="232"/>
      <c r="AS1242" s="232"/>
      <c r="AT1242" s="232"/>
      <c r="AU1242" s="232"/>
      <c r="AV1242" s="232"/>
      <c r="AW1242" s="248" t="s">
        <v>1036</v>
      </c>
    </row>
    <row r="1243" spans="1:49" s="9" customFormat="1" x14ac:dyDescent="0.25">
      <c r="A1243" s="233" t="s">
        <v>1580</v>
      </c>
      <c r="B1243" s="9">
        <v>13</v>
      </c>
      <c r="C1243" s="9">
        <v>20</v>
      </c>
      <c r="D1243" s="9">
        <v>16</v>
      </c>
      <c r="E1243" s="9">
        <f t="shared" si="128"/>
        <v>0.5</v>
      </c>
      <c r="F1243" s="9">
        <f t="shared" ref="F1243:F1246" si="131">C1243-B1243-E1243</f>
        <v>6.5</v>
      </c>
      <c r="G1243" s="263"/>
      <c r="H1243" s="246"/>
      <c r="I1243" s="246"/>
      <c r="J1243" s="246"/>
      <c r="K1243" s="246"/>
      <c r="L1243" s="246"/>
      <c r="M1243" s="246"/>
      <c r="N1243" s="246"/>
      <c r="O1243" s="246"/>
      <c r="P1243" s="246"/>
      <c r="Q1243" s="246"/>
      <c r="R1243" s="246"/>
      <c r="S1243" s="246"/>
      <c r="T1243" s="246"/>
      <c r="U1243" s="246"/>
      <c r="V1243" s="246"/>
      <c r="W1243" s="246"/>
      <c r="X1243" s="246"/>
      <c r="Y1243" s="246"/>
      <c r="Z1243" s="232" t="s">
        <v>225</v>
      </c>
      <c r="AA1243" s="232"/>
      <c r="AB1243" s="232" t="s">
        <v>225</v>
      </c>
      <c r="AC1243" s="232"/>
      <c r="AD1243" s="232" t="s">
        <v>225</v>
      </c>
      <c r="AE1243" s="232"/>
      <c r="AF1243" s="232"/>
      <c r="AG1243" s="232"/>
      <c r="AH1243" s="232" t="s">
        <v>225</v>
      </c>
      <c r="AI1243" s="232"/>
      <c r="AJ1243" s="232" t="s">
        <v>225</v>
      </c>
      <c r="AK1243" s="232"/>
      <c r="AL1243" s="232" t="s">
        <v>225</v>
      </c>
      <c r="AM1243" s="232"/>
      <c r="AN1243" s="232"/>
      <c r="AO1243" s="232"/>
      <c r="AP1243" s="232"/>
      <c r="AQ1243" s="232"/>
      <c r="AR1243" s="232"/>
      <c r="AS1243" s="232"/>
      <c r="AT1243" s="232"/>
      <c r="AU1243" s="232"/>
      <c r="AV1243" s="232"/>
      <c r="AW1243" s="248" t="s">
        <v>1036</v>
      </c>
    </row>
    <row r="1244" spans="1:49" s="9" customFormat="1" x14ac:dyDescent="0.25">
      <c r="A1244" s="233" t="s">
        <v>1581</v>
      </c>
      <c r="B1244" s="9">
        <v>13</v>
      </c>
      <c r="C1244" s="9">
        <v>20</v>
      </c>
      <c r="D1244" s="9">
        <v>17</v>
      </c>
      <c r="E1244" s="9">
        <f t="shared" si="128"/>
        <v>0.5</v>
      </c>
      <c r="F1244" s="9">
        <f t="shared" si="131"/>
        <v>6.5</v>
      </c>
      <c r="G1244" s="263"/>
      <c r="H1244" s="246"/>
      <c r="I1244" s="246"/>
      <c r="J1244" s="246"/>
      <c r="K1244" s="246"/>
      <c r="L1244" s="246"/>
      <c r="M1244" s="246"/>
      <c r="N1244" s="246"/>
      <c r="O1244" s="246"/>
      <c r="P1244" s="246"/>
      <c r="Q1244" s="246"/>
      <c r="R1244" s="246"/>
      <c r="S1244" s="246"/>
      <c r="T1244" s="246"/>
      <c r="U1244" s="246"/>
      <c r="V1244" s="246"/>
      <c r="W1244" s="246"/>
      <c r="X1244" s="246"/>
      <c r="Y1244" s="246"/>
      <c r="Z1244" s="232" t="s">
        <v>225</v>
      </c>
      <c r="AA1244" s="232"/>
      <c r="AB1244" s="232" t="s">
        <v>225</v>
      </c>
      <c r="AC1244" s="232"/>
      <c r="AD1244" s="232" t="s">
        <v>225</v>
      </c>
      <c r="AE1244" s="232"/>
      <c r="AF1244" s="232" t="s">
        <v>225</v>
      </c>
      <c r="AG1244" s="232"/>
      <c r="AH1244" s="232"/>
      <c r="AI1244" s="232"/>
      <c r="AJ1244" s="232" t="s">
        <v>225</v>
      </c>
      <c r="AK1244" s="232"/>
      <c r="AL1244" s="232" t="s">
        <v>225</v>
      </c>
      <c r="AM1244" s="232"/>
      <c r="AN1244" s="232"/>
      <c r="AO1244" s="232"/>
      <c r="AP1244" s="232"/>
      <c r="AQ1244" s="232"/>
      <c r="AR1244" s="232"/>
      <c r="AS1244" s="232"/>
      <c r="AT1244" s="232"/>
      <c r="AU1244" s="232"/>
      <c r="AV1244" s="232"/>
      <c r="AW1244" s="248" t="s">
        <v>1036</v>
      </c>
    </row>
    <row r="1245" spans="1:49" s="9" customFormat="1" x14ac:dyDescent="0.25">
      <c r="A1245" s="233" t="s">
        <v>1582</v>
      </c>
      <c r="B1245" s="9">
        <v>13</v>
      </c>
      <c r="C1245" s="9">
        <v>20</v>
      </c>
      <c r="D1245" s="9">
        <v>18</v>
      </c>
      <c r="E1245" s="9">
        <f t="shared" si="128"/>
        <v>0.5</v>
      </c>
      <c r="F1245" s="9">
        <f t="shared" si="131"/>
        <v>6.5</v>
      </c>
      <c r="G1245" s="263"/>
      <c r="H1245" s="246"/>
      <c r="I1245" s="246"/>
      <c r="J1245" s="246"/>
      <c r="K1245" s="246"/>
      <c r="L1245" s="246"/>
      <c r="M1245" s="246"/>
      <c r="N1245" s="246"/>
      <c r="O1245" s="246"/>
      <c r="P1245" s="246"/>
      <c r="Q1245" s="246"/>
      <c r="R1245" s="246"/>
      <c r="S1245" s="246"/>
      <c r="T1245" s="246"/>
      <c r="U1245" s="246"/>
      <c r="V1245" s="246"/>
      <c r="W1245" s="246"/>
      <c r="X1245" s="246"/>
      <c r="Y1245" s="246"/>
      <c r="Z1245" s="232" t="s">
        <v>225</v>
      </c>
      <c r="AA1245" s="232"/>
      <c r="AB1245" s="232" t="s">
        <v>225</v>
      </c>
      <c r="AC1245" s="232"/>
      <c r="AD1245" s="232" t="s">
        <v>225</v>
      </c>
      <c r="AE1245" s="232"/>
      <c r="AF1245" s="232" t="s">
        <v>225</v>
      </c>
      <c r="AG1245" s="232"/>
      <c r="AH1245" s="232" t="s">
        <v>225</v>
      </c>
      <c r="AI1245" s="232"/>
      <c r="AJ1245" s="232"/>
      <c r="AK1245" s="232"/>
      <c r="AL1245" s="232" t="s">
        <v>225</v>
      </c>
      <c r="AM1245" s="232"/>
      <c r="AN1245" s="232"/>
      <c r="AO1245" s="232"/>
      <c r="AP1245" s="232"/>
      <c r="AQ1245" s="232"/>
      <c r="AR1245" s="232"/>
      <c r="AS1245" s="232"/>
      <c r="AT1245" s="232"/>
      <c r="AU1245" s="232"/>
      <c r="AV1245" s="232"/>
      <c r="AW1245" s="248" t="s">
        <v>1036</v>
      </c>
    </row>
    <row r="1246" spans="1:49" s="9" customFormat="1" x14ac:dyDescent="0.25">
      <c r="A1246" s="233" t="s">
        <v>1583</v>
      </c>
      <c r="B1246" s="9">
        <v>13</v>
      </c>
      <c r="C1246" s="9">
        <v>20</v>
      </c>
      <c r="D1246" s="9">
        <v>19</v>
      </c>
      <c r="E1246" s="9">
        <f t="shared" si="128"/>
        <v>0.5</v>
      </c>
      <c r="F1246" s="9">
        <f t="shared" si="131"/>
        <v>6.5</v>
      </c>
      <c r="G1246" s="263"/>
      <c r="H1246" s="246"/>
      <c r="I1246" s="246"/>
      <c r="J1246" s="246"/>
      <c r="K1246" s="246"/>
      <c r="L1246" s="246"/>
      <c r="M1246" s="246"/>
      <c r="N1246" s="246"/>
      <c r="O1246" s="246"/>
      <c r="P1246" s="246"/>
      <c r="Q1246" s="246"/>
      <c r="R1246" s="246"/>
      <c r="S1246" s="246"/>
      <c r="T1246" s="246"/>
      <c r="U1246" s="246"/>
      <c r="V1246" s="246"/>
      <c r="W1246" s="246"/>
      <c r="X1246" s="246"/>
      <c r="Y1246" s="246"/>
      <c r="Z1246" s="232" t="s">
        <v>225</v>
      </c>
      <c r="AA1246" s="232"/>
      <c r="AB1246" s="232" t="s">
        <v>225</v>
      </c>
      <c r="AC1246" s="232"/>
      <c r="AD1246" s="232" t="s">
        <v>225</v>
      </c>
      <c r="AE1246" s="232"/>
      <c r="AF1246" s="232" t="s">
        <v>225</v>
      </c>
      <c r="AG1246" s="232"/>
      <c r="AH1246" s="232" t="s">
        <v>225</v>
      </c>
      <c r="AI1246" s="232"/>
      <c r="AJ1246" s="232" t="s">
        <v>225</v>
      </c>
      <c r="AK1246" s="232"/>
      <c r="AL1246" s="232"/>
      <c r="AM1246" s="232"/>
      <c r="AN1246" s="232"/>
      <c r="AO1246" s="232"/>
      <c r="AP1246" s="232"/>
      <c r="AQ1246" s="232"/>
      <c r="AR1246" s="232"/>
      <c r="AS1246" s="232"/>
      <c r="AT1246" s="232"/>
      <c r="AU1246" s="232"/>
      <c r="AV1246" s="232"/>
      <c r="AW1246" s="248" t="s">
        <v>1036</v>
      </c>
    </row>
    <row r="1247" spans="1:49" x14ac:dyDescent="0.25">
      <c r="A1247" s="233" t="s">
        <v>479</v>
      </c>
      <c r="B1247" s="9">
        <v>13</v>
      </c>
      <c r="C1247" s="9">
        <v>21</v>
      </c>
      <c r="E1247" s="9">
        <f t="shared" si="128"/>
        <v>0.5</v>
      </c>
      <c r="F1247" s="9">
        <f t="shared" si="122"/>
        <v>7.5</v>
      </c>
      <c r="H1247" s="246"/>
      <c r="I1247" s="246"/>
      <c r="J1247" s="246"/>
      <c r="K1247" s="246"/>
      <c r="L1247" s="246"/>
      <c r="M1247" s="246"/>
      <c r="N1247" s="246"/>
      <c r="O1247" s="246"/>
      <c r="P1247" s="246"/>
      <c r="Q1247" s="246"/>
      <c r="R1247" s="246"/>
      <c r="S1247" s="246"/>
      <c r="T1247" s="246"/>
      <c r="U1247" s="246"/>
      <c r="V1247" s="246"/>
      <c r="W1247" s="246"/>
      <c r="X1247" s="246"/>
      <c r="Y1247" s="246"/>
      <c r="Z1247" s="232" t="s">
        <v>225</v>
      </c>
      <c r="AB1247" s="232" t="s">
        <v>225</v>
      </c>
      <c r="AD1247" s="232" t="s">
        <v>225</v>
      </c>
      <c r="AF1247" s="232" t="s">
        <v>225</v>
      </c>
      <c r="AH1247" s="232" t="s">
        <v>225</v>
      </c>
      <c r="AJ1247" s="232" t="s">
        <v>225</v>
      </c>
      <c r="AL1247" s="232" t="s">
        <v>225</v>
      </c>
      <c r="AN1247" s="232" t="s">
        <v>225</v>
      </c>
      <c r="AW1247" s="248" t="s">
        <v>1036</v>
      </c>
    </row>
    <row r="1248" spans="1:49" s="9" customFormat="1" x14ac:dyDescent="0.25">
      <c r="A1248" s="233" t="s">
        <v>1584</v>
      </c>
      <c r="B1248" s="9">
        <v>13</v>
      </c>
      <c r="C1248" s="9">
        <v>21</v>
      </c>
      <c r="D1248" s="9">
        <v>14</v>
      </c>
      <c r="E1248" s="9">
        <f t="shared" si="128"/>
        <v>0.5</v>
      </c>
      <c r="F1248" s="9">
        <f t="shared" si="122"/>
        <v>7.5</v>
      </c>
      <c r="G1248" s="263"/>
      <c r="H1248" s="246"/>
      <c r="I1248" s="246"/>
      <c r="J1248" s="246"/>
      <c r="K1248" s="246"/>
      <c r="L1248" s="246"/>
      <c r="M1248" s="246"/>
      <c r="N1248" s="246"/>
      <c r="O1248" s="246"/>
      <c r="P1248" s="246"/>
      <c r="Q1248" s="246"/>
      <c r="R1248" s="246"/>
      <c r="S1248" s="246"/>
      <c r="T1248" s="246"/>
      <c r="U1248" s="246"/>
      <c r="V1248" s="246"/>
      <c r="W1248" s="246"/>
      <c r="X1248" s="246"/>
      <c r="Y1248" s="246"/>
      <c r="Z1248" s="232" t="s">
        <v>225</v>
      </c>
      <c r="AA1248" s="232"/>
      <c r="AB1248" s="232"/>
      <c r="AC1248" s="232"/>
      <c r="AD1248" s="232" t="s">
        <v>225</v>
      </c>
      <c r="AE1248" s="232"/>
      <c r="AF1248" s="232" t="s">
        <v>225</v>
      </c>
      <c r="AG1248" s="232"/>
      <c r="AH1248" s="232" t="s">
        <v>225</v>
      </c>
      <c r="AI1248" s="232"/>
      <c r="AJ1248" s="232" t="s">
        <v>225</v>
      </c>
      <c r="AK1248" s="232"/>
      <c r="AL1248" s="232" t="s">
        <v>225</v>
      </c>
      <c r="AM1248" s="232"/>
      <c r="AN1248" s="232" t="s">
        <v>225</v>
      </c>
      <c r="AO1248" s="232"/>
      <c r="AP1248" s="232"/>
      <c r="AQ1248" s="232"/>
      <c r="AR1248" s="232"/>
      <c r="AS1248" s="232"/>
      <c r="AT1248" s="232"/>
      <c r="AU1248" s="232"/>
      <c r="AV1248" s="232"/>
      <c r="AW1248" s="248" t="s">
        <v>1036</v>
      </c>
    </row>
    <row r="1249" spans="1:49" s="9" customFormat="1" x14ac:dyDescent="0.25">
      <c r="A1249" s="233" t="s">
        <v>1585</v>
      </c>
      <c r="B1249" s="9">
        <v>13</v>
      </c>
      <c r="C1249" s="9">
        <v>21</v>
      </c>
      <c r="D1249" s="9">
        <v>15</v>
      </c>
      <c r="E1249" s="9">
        <f t="shared" si="128"/>
        <v>0.5</v>
      </c>
      <c r="F1249" s="9">
        <f t="shared" si="122"/>
        <v>7.5</v>
      </c>
      <c r="G1249" s="263"/>
      <c r="H1249" s="246"/>
      <c r="I1249" s="246"/>
      <c r="J1249" s="246"/>
      <c r="K1249" s="246"/>
      <c r="L1249" s="246"/>
      <c r="M1249" s="246"/>
      <c r="N1249" s="246"/>
      <c r="O1249" s="246"/>
      <c r="P1249" s="246"/>
      <c r="Q1249" s="246"/>
      <c r="R1249" s="246"/>
      <c r="S1249" s="246"/>
      <c r="T1249" s="246"/>
      <c r="U1249" s="246"/>
      <c r="V1249" s="246"/>
      <c r="W1249" s="246"/>
      <c r="X1249" s="246"/>
      <c r="Y1249" s="246"/>
      <c r="Z1249" s="232" t="s">
        <v>225</v>
      </c>
      <c r="AA1249" s="232"/>
      <c r="AB1249" s="232" t="s">
        <v>225</v>
      </c>
      <c r="AC1249" s="232"/>
      <c r="AD1249" s="232"/>
      <c r="AE1249" s="232"/>
      <c r="AF1249" s="232" t="s">
        <v>225</v>
      </c>
      <c r="AG1249" s="232"/>
      <c r="AH1249" s="232" t="s">
        <v>225</v>
      </c>
      <c r="AI1249" s="232"/>
      <c r="AJ1249" s="232" t="s">
        <v>225</v>
      </c>
      <c r="AK1249" s="232"/>
      <c r="AL1249" s="232" t="s">
        <v>225</v>
      </c>
      <c r="AM1249" s="232"/>
      <c r="AN1249" s="232" t="s">
        <v>225</v>
      </c>
      <c r="AO1249" s="232"/>
      <c r="AP1249" s="232"/>
      <c r="AQ1249" s="232"/>
      <c r="AR1249" s="232"/>
      <c r="AS1249" s="232"/>
      <c r="AT1249" s="232"/>
      <c r="AU1249" s="232"/>
      <c r="AV1249" s="232"/>
      <c r="AW1249" s="248" t="s">
        <v>1036</v>
      </c>
    </row>
    <row r="1250" spans="1:49" s="9" customFormat="1" x14ac:dyDescent="0.25">
      <c r="A1250" s="233" t="s">
        <v>1586</v>
      </c>
      <c r="B1250" s="9">
        <v>13</v>
      </c>
      <c r="C1250" s="9">
        <v>21</v>
      </c>
      <c r="D1250" s="9">
        <v>16</v>
      </c>
      <c r="E1250" s="9">
        <f t="shared" si="128"/>
        <v>0.5</v>
      </c>
      <c r="F1250" s="9">
        <f t="shared" ref="F1250:F1254" si="132">C1250-B1250-E1250</f>
        <v>7.5</v>
      </c>
      <c r="G1250" s="263"/>
      <c r="H1250" s="246"/>
      <c r="I1250" s="246"/>
      <c r="J1250" s="246"/>
      <c r="K1250" s="246"/>
      <c r="L1250" s="246"/>
      <c r="M1250" s="246"/>
      <c r="N1250" s="246"/>
      <c r="O1250" s="246"/>
      <c r="P1250" s="246"/>
      <c r="Q1250" s="246"/>
      <c r="R1250" s="246"/>
      <c r="S1250" s="246"/>
      <c r="T1250" s="246"/>
      <c r="U1250" s="246"/>
      <c r="V1250" s="246"/>
      <c r="W1250" s="246"/>
      <c r="X1250" s="246"/>
      <c r="Y1250" s="246"/>
      <c r="Z1250" s="232" t="s">
        <v>225</v>
      </c>
      <c r="AA1250" s="232"/>
      <c r="AB1250" s="232" t="s">
        <v>225</v>
      </c>
      <c r="AC1250" s="232"/>
      <c r="AD1250" s="232" t="s">
        <v>225</v>
      </c>
      <c r="AE1250" s="232"/>
      <c r="AF1250" s="232"/>
      <c r="AG1250" s="232"/>
      <c r="AH1250" s="232" t="s">
        <v>225</v>
      </c>
      <c r="AI1250" s="232"/>
      <c r="AJ1250" s="232" t="s">
        <v>225</v>
      </c>
      <c r="AK1250" s="232"/>
      <c r="AL1250" s="232" t="s">
        <v>225</v>
      </c>
      <c r="AM1250" s="232"/>
      <c r="AN1250" s="232" t="s">
        <v>225</v>
      </c>
      <c r="AO1250" s="232"/>
      <c r="AP1250" s="232"/>
      <c r="AQ1250" s="232"/>
      <c r="AR1250" s="232"/>
      <c r="AS1250" s="232"/>
      <c r="AT1250" s="232"/>
      <c r="AU1250" s="232"/>
      <c r="AV1250" s="232"/>
      <c r="AW1250" s="248" t="s">
        <v>1036</v>
      </c>
    </row>
    <row r="1251" spans="1:49" s="9" customFormat="1" x14ac:dyDescent="0.25">
      <c r="A1251" s="233" t="s">
        <v>1587</v>
      </c>
      <c r="B1251" s="9">
        <v>13</v>
      </c>
      <c r="C1251" s="9">
        <v>21</v>
      </c>
      <c r="D1251" s="9">
        <v>17</v>
      </c>
      <c r="E1251" s="9">
        <f t="shared" si="128"/>
        <v>0.5</v>
      </c>
      <c r="F1251" s="9">
        <f t="shared" si="132"/>
        <v>7.5</v>
      </c>
      <c r="G1251" s="263"/>
      <c r="H1251" s="246"/>
      <c r="I1251" s="246"/>
      <c r="J1251" s="246"/>
      <c r="K1251" s="246"/>
      <c r="L1251" s="246"/>
      <c r="M1251" s="246"/>
      <c r="N1251" s="246"/>
      <c r="O1251" s="246"/>
      <c r="P1251" s="246"/>
      <c r="Q1251" s="246"/>
      <c r="R1251" s="246"/>
      <c r="S1251" s="246"/>
      <c r="T1251" s="246"/>
      <c r="U1251" s="246"/>
      <c r="V1251" s="246"/>
      <c r="W1251" s="246"/>
      <c r="X1251" s="246"/>
      <c r="Y1251" s="246"/>
      <c r="Z1251" s="232" t="s">
        <v>225</v>
      </c>
      <c r="AA1251" s="232"/>
      <c r="AB1251" s="232" t="s">
        <v>225</v>
      </c>
      <c r="AC1251" s="232"/>
      <c r="AD1251" s="232" t="s">
        <v>225</v>
      </c>
      <c r="AE1251" s="232"/>
      <c r="AF1251" s="232" t="s">
        <v>225</v>
      </c>
      <c r="AG1251" s="232"/>
      <c r="AH1251" s="232"/>
      <c r="AI1251" s="232"/>
      <c r="AJ1251" s="232" t="s">
        <v>225</v>
      </c>
      <c r="AK1251" s="232"/>
      <c r="AL1251" s="232" t="s">
        <v>225</v>
      </c>
      <c r="AM1251" s="232"/>
      <c r="AN1251" s="232" t="s">
        <v>225</v>
      </c>
      <c r="AO1251" s="232"/>
      <c r="AP1251" s="232"/>
      <c r="AQ1251" s="232"/>
      <c r="AR1251" s="232"/>
      <c r="AS1251" s="232"/>
      <c r="AT1251" s="232"/>
      <c r="AU1251" s="232"/>
      <c r="AV1251" s="232"/>
      <c r="AW1251" s="248" t="s">
        <v>1036</v>
      </c>
    </row>
    <row r="1252" spans="1:49" s="9" customFormat="1" x14ac:dyDescent="0.25">
      <c r="A1252" s="233" t="s">
        <v>1588</v>
      </c>
      <c r="B1252" s="9">
        <v>13</v>
      </c>
      <c r="C1252" s="9">
        <v>21</v>
      </c>
      <c r="D1252" s="9">
        <v>18</v>
      </c>
      <c r="E1252" s="9">
        <f t="shared" si="128"/>
        <v>0.5</v>
      </c>
      <c r="F1252" s="9">
        <f t="shared" si="132"/>
        <v>7.5</v>
      </c>
      <c r="G1252" s="263"/>
      <c r="H1252" s="246"/>
      <c r="I1252" s="246"/>
      <c r="J1252" s="246"/>
      <c r="K1252" s="246"/>
      <c r="L1252" s="246"/>
      <c r="M1252" s="246"/>
      <c r="N1252" s="246"/>
      <c r="O1252" s="246"/>
      <c r="P1252" s="246"/>
      <c r="Q1252" s="246"/>
      <c r="R1252" s="246"/>
      <c r="S1252" s="246"/>
      <c r="T1252" s="246"/>
      <c r="U1252" s="246"/>
      <c r="V1252" s="246"/>
      <c r="W1252" s="246"/>
      <c r="X1252" s="246"/>
      <c r="Y1252" s="246"/>
      <c r="Z1252" s="232" t="s">
        <v>225</v>
      </c>
      <c r="AA1252" s="232"/>
      <c r="AB1252" s="232" t="s">
        <v>225</v>
      </c>
      <c r="AC1252" s="232"/>
      <c r="AD1252" s="232" t="s">
        <v>225</v>
      </c>
      <c r="AE1252" s="232"/>
      <c r="AF1252" s="232" t="s">
        <v>225</v>
      </c>
      <c r="AG1252" s="232"/>
      <c r="AH1252" s="232" t="s">
        <v>225</v>
      </c>
      <c r="AI1252" s="232"/>
      <c r="AJ1252" s="232"/>
      <c r="AK1252" s="232"/>
      <c r="AL1252" s="232" t="s">
        <v>225</v>
      </c>
      <c r="AM1252" s="232"/>
      <c r="AN1252" s="232" t="s">
        <v>225</v>
      </c>
      <c r="AO1252" s="232"/>
      <c r="AP1252" s="232"/>
      <c r="AQ1252" s="232"/>
      <c r="AR1252" s="232"/>
      <c r="AS1252" s="232"/>
      <c r="AT1252" s="232"/>
      <c r="AU1252" s="232"/>
      <c r="AV1252" s="232"/>
      <c r="AW1252" s="248" t="s">
        <v>1036</v>
      </c>
    </row>
    <row r="1253" spans="1:49" s="9" customFormat="1" x14ac:dyDescent="0.25">
      <c r="A1253" s="233" t="s">
        <v>1589</v>
      </c>
      <c r="B1253" s="9">
        <v>13</v>
      </c>
      <c r="C1253" s="9">
        <v>21</v>
      </c>
      <c r="D1253" s="9">
        <v>19</v>
      </c>
      <c r="E1253" s="9">
        <f t="shared" si="128"/>
        <v>0.5</v>
      </c>
      <c r="F1253" s="9">
        <f t="shared" si="132"/>
        <v>7.5</v>
      </c>
      <c r="G1253" s="263"/>
      <c r="H1253" s="246"/>
      <c r="I1253" s="246"/>
      <c r="J1253" s="246"/>
      <c r="K1253" s="246"/>
      <c r="L1253" s="246"/>
      <c r="M1253" s="246"/>
      <c r="N1253" s="246"/>
      <c r="O1253" s="246"/>
      <c r="P1253" s="246"/>
      <c r="Q1253" s="246"/>
      <c r="R1253" s="246"/>
      <c r="S1253" s="246"/>
      <c r="T1253" s="246"/>
      <c r="U1253" s="246"/>
      <c r="V1253" s="246"/>
      <c r="W1253" s="246"/>
      <c r="X1253" s="246"/>
      <c r="Y1253" s="246"/>
      <c r="Z1253" s="232" t="s">
        <v>225</v>
      </c>
      <c r="AA1253" s="232"/>
      <c r="AB1253" s="232" t="s">
        <v>225</v>
      </c>
      <c r="AC1253" s="232"/>
      <c r="AD1253" s="232" t="s">
        <v>225</v>
      </c>
      <c r="AE1253" s="232"/>
      <c r="AF1253" s="232" t="s">
        <v>225</v>
      </c>
      <c r="AG1253" s="232"/>
      <c r="AH1253" s="232" t="s">
        <v>225</v>
      </c>
      <c r="AI1253" s="232"/>
      <c r="AJ1253" s="232" t="s">
        <v>225</v>
      </c>
      <c r="AK1253" s="232"/>
      <c r="AL1253" s="232"/>
      <c r="AM1253" s="232"/>
      <c r="AN1253" s="232" t="s">
        <v>225</v>
      </c>
      <c r="AO1253" s="232"/>
      <c r="AP1253" s="232"/>
      <c r="AQ1253" s="232"/>
      <c r="AR1253" s="232"/>
      <c r="AS1253" s="232"/>
      <c r="AT1253" s="232"/>
      <c r="AU1253" s="232"/>
      <c r="AV1253" s="232"/>
      <c r="AW1253" s="248" t="s">
        <v>1036</v>
      </c>
    </row>
    <row r="1254" spans="1:49" s="9" customFormat="1" x14ac:dyDescent="0.25">
      <c r="A1254" s="233" t="s">
        <v>1590</v>
      </c>
      <c r="B1254" s="9">
        <v>13</v>
      </c>
      <c r="C1254" s="9">
        <v>21</v>
      </c>
      <c r="D1254" s="9">
        <v>20</v>
      </c>
      <c r="E1254" s="9">
        <f t="shared" si="128"/>
        <v>0.5</v>
      </c>
      <c r="F1254" s="9">
        <f t="shared" si="132"/>
        <v>7.5</v>
      </c>
      <c r="G1254" s="263"/>
      <c r="H1254" s="246"/>
      <c r="I1254" s="246"/>
      <c r="J1254" s="246"/>
      <c r="K1254" s="246"/>
      <c r="L1254" s="246"/>
      <c r="M1254" s="246"/>
      <c r="N1254" s="246"/>
      <c r="O1254" s="246"/>
      <c r="P1254" s="246"/>
      <c r="Q1254" s="246"/>
      <c r="R1254" s="246"/>
      <c r="S1254" s="246"/>
      <c r="T1254" s="246"/>
      <c r="U1254" s="246"/>
      <c r="V1254" s="246"/>
      <c r="W1254" s="246"/>
      <c r="X1254" s="246"/>
      <c r="Y1254" s="246"/>
      <c r="Z1254" s="232" t="s">
        <v>225</v>
      </c>
      <c r="AA1254" s="232"/>
      <c r="AB1254" s="232" t="s">
        <v>225</v>
      </c>
      <c r="AC1254" s="232"/>
      <c r="AD1254" s="232" t="s">
        <v>225</v>
      </c>
      <c r="AE1254" s="232"/>
      <c r="AF1254" s="232" t="s">
        <v>225</v>
      </c>
      <c r="AG1254" s="232"/>
      <c r="AH1254" s="232" t="s">
        <v>225</v>
      </c>
      <c r="AI1254" s="232"/>
      <c r="AJ1254" s="232" t="s">
        <v>225</v>
      </c>
      <c r="AK1254" s="232"/>
      <c r="AL1254" s="232" t="s">
        <v>225</v>
      </c>
      <c r="AM1254" s="232"/>
      <c r="AN1254" s="232"/>
      <c r="AO1254" s="232"/>
      <c r="AP1254" s="232"/>
      <c r="AQ1254" s="232"/>
      <c r="AR1254" s="232"/>
      <c r="AS1254" s="232"/>
      <c r="AT1254" s="232"/>
      <c r="AU1254" s="232"/>
      <c r="AV1254" s="232"/>
      <c r="AW1254" s="248" t="s">
        <v>1036</v>
      </c>
    </row>
    <row r="1255" spans="1:49" x14ac:dyDescent="0.25">
      <c r="A1255" s="233" t="s">
        <v>480</v>
      </c>
      <c r="B1255" s="9">
        <v>13</v>
      </c>
      <c r="C1255" s="9">
        <v>22</v>
      </c>
      <c r="E1255" s="9">
        <f t="shared" si="128"/>
        <v>1</v>
      </c>
      <c r="F1255" s="9">
        <f t="shared" si="122"/>
        <v>8</v>
      </c>
      <c r="H1255" s="246"/>
      <c r="I1255" s="246"/>
      <c r="J1255" s="246"/>
      <c r="K1255" s="246"/>
      <c r="L1255" s="246"/>
      <c r="M1255" s="246"/>
      <c r="N1255" s="246"/>
      <c r="O1255" s="246"/>
      <c r="P1255" s="246"/>
      <c r="Q1255" s="246"/>
      <c r="R1255" s="246"/>
      <c r="S1255" s="246"/>
      <c r="T1255" s="246"/>
      <c r="U1255" s="246"/>
      <c r="V1255" s="246"/>
      <c r="W1255" s="246"/>
      <c r="X1255" s="246"/>
      <c r="Y1255" s="246"/>
      <c r="Z1255" s="232" t="s">
        <v>225</v>
      </c>
      <c r="AB1255" s="232" t="s">
        <v>225</v>
      </c>
      <c r="AD1255" s="232" t="s">
        <v>225</v>
      </c>
      <c r="AF1255" s="232" t="s">
        <v>225</v>
      </c>
      <c r="AH1255" s="232" t="s">
        <v>225</v>
      </c>
      <c r="AJ1255" s="232" t="s">
        <v>225</v>
      </c>
      <c r="AL1255" s="232" t="s">
        <v>225</v>
      </c>
      <c r="AN1255" s="232" t="s">
        <v>225</v>
      </c>
      <c r="AP1255" s="232" t="s">
        <v>225</v>
      </c>
      <c r="AW1255" s="248" t="s">
        <v>1036</v>
      </c>
    </row>
    <row r="1256" spans="1:49" s="9" customFormat="1" x14ac:dyDescent="0.25">
      <c r="A1256" s="233" t="s">
        <v>1591</v>
      </c>
      <c r="B1256" s="9">
        <v>13</v>
      </c>
      <c r="C1256" s="9">
        <v>22</v>
      </c>
      <c r="D1256" s="9">
        <v>14</v>
      </c>
      <c r="E1256" s="9">
        <f t="shared" si="128"/>
        <v>1</v>
      </c>
      <c r="F1256" s="9">
        <f t="shared" si="122"/>
        <v>8</v>
      </c>
      <c r="G1256" s="263"/>
      <c r="H1256" s="246"/>
      <c r="I1256" s="246"/>
      <c r="J1256" s="246"/>
      <c r="K1256" s="246"/>
      <c r="L1256" s="246"/>
      <c r="M1256" s="246"/>
      <c r="N1256" s="246"/>
      <c r="O1256" s="246"/>
      <c r="P1256" s="246"/>
      <c r="Q1256" s="246"/>
      <c r="R1256" s="246"/>
      <c r="S1256" s="246"/>
      <c r="T1256" s="246"/>
      <c r="U1256" s="246"/>
      <c r="V1256" s="246"/>
      <c r="W1256" s="246"/>
      <c r="X1256" s="246"/>
      <c r="Y1256" s="246"/>
      <c r="Z1256" s="232" t="s">
        <v>225</v>
      </c>
      <c r="AA1256" s="232"/>
      <c r="AB1256" s="232"/>
      <c r="AC1256" s="232"/>
      <c r="AD1256" s="232" t="s">
        <v>225</v>
      </c>
      <c r="AE1256" s="232"/>
      <c r="AF1256" s="232" t="s">
        <v>225</v>
      </c>
      <c r="AG1256" s="232"/>
      <c r="AH1256" s="232" t="s">
        <v>225</v>
      </c>
      <c r="AI1256" s="232"/>
      <c r="AJ1256" s="232" t="s">
        <v>225</v>
      </c>
      <c r="AK1256" s="232"/>
      <c r="AL1256" s="232" t="s">
        <v>225</v>
      </c>
      <c r="AM1256" s="232"/>
      <c r="AN1256" s="232" t="s">
        <v>225</v>
      </c>
      <c r="AO1256" s="232"/>
      <c r="AP1256" s="232" t="s">
        <v>225</v>
      </c>
      <c r="AQ1256" s="232"/>
      <c r="AR1256" s="232"/>
      <c r="AS1256" s="232"/>
      <c r="AT1256" s="232"/>
      <c r="AU1256" s="232"/>
      <c r="AV1256" s="232"/>
      <c r="AW1256" s="248" t="s">
        <v>1036</v>
      </c>
    </row>
    <row r="1257" spans="1:49" s="9" customFormat="1" x14ac:dyDescent="0.25">
      <c r="A1257" s="233" t="s">
        <v>1592</v>
      </c>
      <c r="B1257" s="9">
        <v>13</v>
      </c>
      <c r="C1257" s="9">
        <v>22</v>
      </c>
      <c r="D1257" s="9">
        <v>15</v>
      </c>
      <c r="E1257" s="9">
        <f t="shared" si="128"/>
        <v>1</v>
      </c>
      <c r="F1257" s="9">
        <f t="shared" si="122"/>
        <v>8</v>
      </c>
      <c r="G1257" s="263"/>
      <c r="H1257" s="246"/>
      <c r="I1257" s="246"/>
      <c r="J1257" s="246"/>
      <c r="K1257" s="246"/>
      <c r="L1257" s="246"/>
      <c r="M1257" s="246"/>
      <c r="N1257" s="246"/>
      <c r="O1257" s="246"/>
      <c r="P1257" s="246"/>
      <c r="Q1257" s="246"/>
      <c r="R1257" s="246"/>
      <c r="S1257" s="246"/>
      <c r="T1257" s="246"/>
      <c r="U1257" s="246"/>
      <c r="V1257" s="246"/>
      <c r="W1257" s="246"/>
      <c r="X1257" s="246"/>
      <c r="Y1257" s="246"/>
      <c r="Z1257" s="232" t="s">
        <v>225</v>
      </c>
      <c r="AA1257" s="232"/>
      <c r="AB1257" s="232" t="s">
        <v>225</v>
      </c>
      <c r="AC1257" s="232"/>
      <c r="AD1257" s="232"/>
      <c r="AE1257" s="232"/>
      <c r="AF1257" s="232" t="s">
        <v>225</v>
      </c>
      <c r="AG1257" s="232"/>
      <c r="AH1257" s="232" t="s">
        <v>225</v>
      </c>
      <c r="AI1257" s="232"/>
      <c r="AJ1257" s="232" t="s">
        <v>225</v>
      </c>
      <c r="AK1257" s="232"/>
      <c r="AL1257" s="232" t="s">
        <v>225</v>
      </c>
      <c r="AM1257" s="232"/>
      <c r="AN1257" s="232" t="s">
        <v>225</v>
      </c>
      <c r="AO1257" s="232"/>
      <c r="AP1257" s="232" t="s">
        <v>225</v>
      </c>
      <c r="AQ1257" s="232"/>
      <c r="AR1257" s="232"/>
      <c r="AS1257" s="232"/>
      <c r="AT1257" s="232"/>
      <c r="AU1257" s="232"/>
      <c r="AV1257" s="232"/>
      <c r="AW1257" s="248" t="s">
        <v>1036</v>
      </c>
    </row>
    <row r="1258" spans="1:49" s="9" customFormat="1" x14ac:dyDescent="0.25">
      <c r="A1258" s="233" t="s">
        <v>1593</v>
      </c>
      <c r="B1258" s="9">
        <v>13</v>
      </c>
      <c r="C1258" s="9">
        <v>22</v>
      </c>
      <c r="D1258" s="9">
        <v>16</v>
      </c>
      <c r="E1258" s="9">
        <f t="shared" si="128"/>
        <v>1</v>
      </c>
      <c r="F1258" s="9">
        <f t="shared" ref="F1258:F1263" si="133">C1258-B1258-E1258</f>
        <v>8</v>
      </c>
      <c r="G1258" s="263"/>
      <c r="H1258" s="246"/>
      <c r="I1258" s="246"/>
      <c r="J1258" s="246"/>
      <c r="K1258" s="246"/>
      <c r="L1258" s="246"/>
      <c r="M1258" s="246"/>
      <c r="N1258" s="246"/>
      <c r="O1258" s="246"/>
      <c r="P1258" s="246"/>
      <c r="Q1258" s="246"/>
      <c r="R1258" s="246"/>
      <c r="S1258" s="246"/>
      <c r="T1258" s="246"/>
      <c r="U1258" s="246"/>
      <c r="V1258" s="246"/>
      <c r="W1258" s="246"/>
      <c r="X1258" s="246"/>
      <c r="Y1258" s="246"/>
      <c r="Z1258" s="232" t="s">
        <v>225</v>
      </c>
      <c r="AA1258" s="232"/>
      <c r="AB1258" s="232" t="s">
        <v>225</v>
      </c>
      <c r="AC1258" s="232"/>
      <c r="AD1258" s="232" t="s">
        <v>225</v>
      </c>
      <c r="AE1258" s="232"/>
      <c r="AF1258" s="232"/>
      <c r="AG1258" s="232"/>
      <c r="AH1258" s="232" t="s">
        <v>225</v>
      </c>
      <c r="AI1258" s="232"/>
      <c r="AJ1258" s="232" t="s">
        <v>225</v>
      </c>
      <c r="AK1258" s="232"/>
      <c r="AL1258" s="232" t="s">
        <v>225</v>
      </c>
      <c r="AM1258" s="232"/>
      <c r="AN1258" s="232" t="s">
        <v>225</v>
      </c>
      <c r="AO1258" s="232"/>
      <c r="AP1258" s="232" t="s">
        <v>225</v>
      </c>
      <c r="AQ1258" s="232"/>
      <c r="AR1258" s="232"/>
      <c r="AS1258" s="232"/>
      <c r="AT1258" s="232"/>
      <c r="AU1258" s="232"/>
      <c r="AV1258" s="232"/>
      <c r="AW1258" s="248" t="s">
        <v>1036</v>
      </c>
    </row>
    <row r="1259" spans="1:49" s="9" customFormat="1" x14ac:dyDescent="0.25">
      <c r="A1259" s="233" t="s">
        <v>1594</v>
      </c>
      <c r="B1259" s="9">
        <v>13</v>
      </c>
      <c r="C1259" s="9">
        <v>22</v>
      </c>
      <c r="D1259" s="9">
        <v>17</v>
      </c>
      <c r="E1259" s="9">
        <f t="shared" si="128"/>
        <v>1</v>
      </c>
      <c r="F1259" s="9">
        <f t="shared" si="133"/>
        <v>8</v>
      </c>
      <c r="G1259" s="263"/>
      <c r="H1259" s="246"/>
      <c r="I1259" s="246"/>
      <c r="J1259" s="246"/>
      <c r="K1259" s="246"/>
      <c r="L1259" s="246"/>
      <c r="M1259" s="246"/>
      <c r="N1259" s="246"/>
      <c r="O1259" s="246"/>
      <c r="P1259" s="246"/>
      <c r="Q1259" s="246"/>
      <c r="R1259" s="246"/>
      <c r="S1259" s="246"/>
      <c r="T1259" s="246"/>
      <c r="U1259" s="246"/>
      <c r="V1259" s="246"/>
      <c r="W1259" s="246"/>
      <c r="X1259" s="246"/>
      <c r="Y1259" s="246"/>
      <c r="Z1259" s="232" t="s">
        <v>225</v>
      </c>
      <c r="AA1259" s="232"/>
      <c r="AB1259" s="232" t="s">
        <v>225</v>
      </c>
      <c r="AC1259" s="232"/>
      <c r="AD1259" s="232" t="s">
        <v>225</v>
      </c>
      <c r="AE1259" s="232"/>
      <c r="AF1259" s="232" t="s">
        <v>225</v>
      </c>
      <c r="AG1259" s="232"/>
      <c r="AH1259" s="232"/>
      <c r="AI1259" s="232"/>
      <c r="AJ1259" s="232" t="s">
        <v>225</v>
      </c>
      <c r="AK1259" s="232"/>
      <c r="AL1259" s="232" t="s">
        <v>225</v>
      </c>
      <c r="AM1259" s="232"/>
      <c r="AN1259" s="232" t="s">
        <v>225</v>
      </c>
      <c r="AO1259" s="232"/>
      <c r="AP1259" s="232" t="s">
        <v>225</v>
      </c>
      <c r="AQ1259" s="232"/>
      <c r="AR1259" s="232"/>
      <c r="AS1259" s="232"/>
      <c r="AT1259" s="232"/>
      <c r="AU1259" s="232"/>
      <c r="AV1259" s="232"/>
      <c r="AW1259" s="248" t="s">
        <v>1036</v>
      </c>
    </row>
    <row r="1260" spans="1:49" s="9" customFormat="1" x14ac:dyDescent="0.25">
      <c r="A1260" s="233" t="s">
        <v>1595</v>
      </c>
      <c r="B1260" s="9">
        <v>13</v>
      </c>
      <c r="C1260" s="9">
        <v>22</v>
      </c>
      <c r="D1260" s="9">
        <v>18</v>
      </c>
      <c r="E1260" s="9">
        <f t="shared" si="128"/>
        <v>1</v>
      </c>
      <c r="F1260" s="9">
        <f t="shared" si="133"/>
        <v>8</v>
      </c>
      <c r="G1260" s="263"/>
      <c r="H1260" s="246"/>
      <c r="I1260" s="246"/>
      <c r="J1260" s="246"/>
      <c r="K1260" s="246"/>
      <c r="L1260" s="246"/>
      <c r="M1260" s="246"/>
      <c r="N1260" s="246"/>
      <c r="O1260" s="246"/>
      <c r="P1260" s="246"/>
      <c r="Q1260" s="246"/>
      <c r="R1260" s="246"/>
      <c r="S1260" s="246"/>
      <c r="T1260" s="246"/>
      <c r="U1260" s="246"/>
      <c r="V1260" s="246"/>
      <c r="W1260" s="246"/>
      <c r="X1260" s="246"/>
      <c r="Y1260" s="246"/>
      <c r="Z1260" s="232" t="s">
        <v>225</v>
      </c>
      <c r="AA1260" s="232"/>
      <c r="AB1260" s="232" t="s">
        <v>225</v>
      </c>
      <c r="AC1260" s="232"/>
      <c r="AD1260" s="232" t="s">
        <v>225</v>
      </c>
      <c r="AE1260" s="232"/>
      <c r="AF1260" s="232" t="s">
        <v>225</v>
      </c>
      <c r="AG1260" s="232"/>
      <c r="AH1260" s="232" t="s">
        <v>225</v>
      </c>
      <c r="AI1260" s="232"/>
      <c r="AJ1260" s="232"/>
      <c r="AK1260" s="232"/>
      <c r="AL1260" s="232" t="s">
        <v>225</v>
      </c>
      <c r="AM1260" s="232"/>
      <c r="AN1260" s="232" t="s">
        <v>225</v>
      </c>
      <c r="AO1260" s="232"/>
      <c r="AP1260" s="232" t="s">
        <v>225</v>
      </c>
      <c r="AQ1260" s="232"/>
      <c r="AR1260" s="232"/>
      <c r="AS1260" s="232"/>
      <c r="AT1260" s="232"/>
      <c r="AU1260" s="232"/>
      <c r="AV1260" s="232"/>
      <c r="AW1260" s="248" t="s">
        <v>1036</v>
      </c>
    </row>
    <row r="1261" spans="1:49" s="9" customFormat="1" x14ac:dyDescent="0.25">
      <c r="A1261" s="233" t="s">
        <v>1596</v>
      </c>
      <c r="B1261" s="9">
        <v>13</v>
      </c>
      <c r="C1261" s="9">
        <v>22</v>
      </c>
      <c r="D1261" s="9">
        <v>19</v>
      </c>
      <c r="E1261" s="9">
        <f t="shared" si="128"/>
        <v>1</v>
      </c>
      <c r="F1261" s="9">
        <f t="shared" si="133"/>
        <v>8</v>
      </c>
      <c r="G1261" s="263"/>
      <c r="H1261" s="246"/>
      <c r="I1261" s="246"/>
      <c r="J1261" s="246"/>
      <c r="K1261" s="246"/>
      <c r="L1261" s="246"/>
      <c r="M1261" s="246"/>
      <c r="N1261" s="246"/>
      <c r="O1261" s="246"/>
      <c r="P1261" s="246"/>
      <c r="Q1261" s="246"/>
      <c r="R1261" s="246"/>
      <c r="S1261" s="246"/>
      <c r="T1261" s="246"/>
      <c r="U1261" s="246"/>
      <c r="V1261" s="246"/>
      <c r="W1261" s="246"/>
      <c r="X1261" s="246"/>
      <c r="Y1261" s="246"/>
      <c r="Z1261" s="232" t="s">
        <v>225</v>
      </c>
      <c r="AA1261" s="232"/>
      <c r="AB1261" s="232" t="s">
        <v>225</v>
      </c>
      <c r="AC1261" s="232"/>
      <c r="AD1261" s="232" t="s">
        <v>225</v>
      </c>
      <c r="AE1261" s="232"/>
      <c r="AF1261" s="232" t="s">
        <v>225</v>
      </c>
      <c r="AG1261" s="232"/>
      <c r="AH1261" s="232" t="s">
        <v>225</v>
      </c>
      <c r="AI1261" s="232"/>
      <c r="AJ1261" s="232" t="s">
        <v>225</v>
      </c>
      <c r="AK1261" s="232"/>
      <c r="AL1261" s="232"/>
      <c r="AM1261" s="232"/>
      <c r="AN1261" s="232" t="s">
        <v>225</v>
      </c>
      <c r="AO1261" s="232"/>
      <c r="AP1261" s="232" t="s">
        <v>225</v>
      </c>
      <c r="AQ1261" s="232"/>
      <c r="AR1261" s="232"/>
      <c r="AS1261" s="232"/>
      <c r="AT1261" s="232"/>
      <c r="AU1261" s="232"/>
      <c r="AV1261" s="232"/>
      <c r="AW1261" s="248" t="s">
        <v>1036</v>
      </c>
    </row>
    <row r="1262" spans="1:49" s="9" customFormat="1" x14ac:dyDescent="0.25">
      <c r="A1262" s="233" t="s">
        <v>1597</v>
      </c>
      <c r="B1262" s="9">
        <v>13</v>
      </c>
      <c r="C1262" s="9">
        <v>22</v>
      </c>
      <c r="D1262" s="9">
        <v>20</v>
      </c>
      <c r="E1262" s="9">
        <f t="shared" si="128"/>
        <v>1</v>
      </c>
      <c r="F1262" s="9">
        <f t="shared" si="133"/>
        <v>8</v>
      </c>
      <c r="G1262" s="263"/>
      <c r="H1262" s="246"/>
      <c r="I1262" s="246"/>
      <c r="J1262" s="246"/>
      <c r="K1262" s="246"/>
      <c r="L1262" s="246"/>
      <c r="M1262" s="246"/>
      <c r="N1262" s="246"/>
      <c r="O1262" s="246"/>
      <c r="P1262" s="246"/>
      <c r="Q1262" s="246"/>
      <c r="R1262" s="246"/>
      <c r="S1262" s="246"/>
      <c r="T1262" s="246"/>
      <c r="U1262" s="246"/>
      <c r="V1262" s="246"/>
      <c r="W1262" s="246"/>
      <c r="X1262" s="246"/>
      <c r="Y1262" s="246"/>
      <c r="Z1262" s="232" t="s">
        <v>225</v>
      </c>
      <c r="AA1262" s="232"/>
      <c r="AB1262" s="232" t="s">
        <v>225</v>
      </c>
      <c r="AC1262" s="232"/>
      <c r="AD1262" s="232" t="s">
        <v>225</v>
      </c>
      <c r="AE1262" s="232"/>
      <c r="AF1262" s="232" t="s">
        <v>225</v>
      </c>
      <c r="AG1262" s="232"/>
      <c r="AH1262" s="232" t="s">
        <v>225</v>
      </c>
      <c r="AI1262" s="232"/>
      <c r="AJ1262" s="232" t="s">
        <v>225</v>
      </c>
      <c r="AK1262" s="232"/>
      <c r="AL1262" s="232" t="s">
        <v>225</v>
      </c>
      <c r="AM1262" s="232"/>
      <c r="AN1262" s="232"/>
      <c r="AO1262" s="232"/>
      <c r="AP1262" s="232" t="s">
        <v>225</v>
      </c>
      <c r="AQ1262" s="232"/>
      <c r="AR1262" s="232"/>
      <c r="AS1262" s="232"/>
      <c r="AT1262" s="232"/>
      <c r="AU1262" s="232"/>
      <c r="AV1262" s="232"/>
      <c r="AW1262" s="248" t="s">
        <v>1036</v>
      </c>
    </row>
    <row r="1263" spans="1:49" s="9" customFormat="1" x14ac:dyDescent="0.25">
      <c r="A1263" s="233" t="s">
        <v>1598</v>
      </c>
      <c r="B1263" s="9">
        <v>13</v>
      </c>
      <c r="C1263" s="9">
        <v>22</v>
      </c>
      <c r="D1263" s="9">
        <v>21</v>
      </c>
      <c r="E1263" s="9">
        <f t="shared" si="128"/>
        <v>1</v>
      </c>
      <c r="F1263" s="9">
        <f t="shared" si="133"/>
        <v>8</v>
      </c>
      <c r="G1263" s="263"/>
      <c r="H1263" s="246"/>
      <c r="I1263" s="246"/>
      <c r="J1263" s="246"/>
      <c r="K1263" s="246"/>
      <c r="L1263" s="246"/>
      <c r="M1263" s="246"/>
      <c r="N1263" s="246"/>
      <c r="O1263" s="246"/>
      <c r="P1263" s="246"/>
      <c r="Q1263" s="246"/>
      <c r="R1263" s="246"/>
      <c r="S1263" s="246"/>
      <c r="T1263" s="246"/>
      <c r="U1263" s="246"/>
      <c r="V1263" s="246"/>
      <c r="W1263" s="246"/>
      <c r="X1263" s="246"/>
      <c r="Y1263" s="246"/>
      <c r="Z1263" s="232" t="s">
        <v>225</v>
      </c>
      <c r="AA1263" s="232"/>
      <c r="AB1263" s="232" t="s">
        <v>225</v>
      </c>
      <c r="AC1263" s="232"/>
      <c r="AD1263" s="232" t="s">
        <v>225</v>
      </c>
      <c r="AE1263" s="232"/>
      <c r="AF1263" s="232" t="s">
        <v>225</v>
      </c>
      <c r="AG1263" s="232"/>
      <c r="AH1263" s="232" t="s">
        <v>225</v>
      </c>
      <c r="AI1263" s="232"/>
      <c r="AJ1263" s="232" t="s">
        <v>225</v>
      </c>
      <c r="AK1263" s="232"/>
      <c r="AL1263" s="232" t="s">
        <v>225</v>
      </c>
      <c r="AM1263" s="232"/>
      <c r="AN1263" s="232" t="s">
        <v>225</v>
      </c>
      <c r="AO1263" s="232"/>
      <c r="AP1263" s="232"/>
      <c r="AQ1263" s="232"/>
      <c r="AR1263" s="232"/>
      <c r="AS1263" s="232"/>
      <c r="AT1263" s="232"/>
      <c r="AU1263" s="232"/>
      <c r="AV1263" s="232"/>
      <c r="AW1263" s="248" t="s">
        <v>1036</v>
      </c>
    </row>
    <row r="1264" spans="1:49" x14ac:dyDescent="0.25">
      <c r="A1264" s="233" t="s">
        <v>481</v>
      </c>
      <c r="B1264" s="9">
        <v>13</v>
      </c>
      <c r="C1264" s="9">
        <v>23</v>
      </c>
      <c r="E1264" s="9">
        <f t="shared" si="128"/>
        <v>1</v>
      </c>
      <c r="F1264" s="9">
        <f t="shared" si="122"/>
        <v>9</v>
      </c>
      <c r="H1264" s="246"/>
      <c r="I1264" s="246"/>
      <c r="J1264" s="246"/>
      <c r="K1264" s="246"/>
      <c r="L1264" s="246"/>
      <c r="M1264" s="246"/>
      <c r="N1264" s="246"/>
      <c r="O1264" s="246"/>
      <c r="P1264" s="246"/>
      <c r="Q1264" s="246"/>
      <c r="R1264" s="246"/>
      <c r="S1264" s="246"/>
      <c r="T1264" s="246"/>
      <c r="U1264" s="246"/>
      <c r="V1264" s="246"/>
      <c r="W1264" s="246"/>
      <c r="X1264" s="246"/>
      <c r="Y1264" s="246"/>
      <c r="Z1264" s="232" t="s">
        <v>225</v>
      </c>
      <c r="AB1264" s="232" t="s">
        <v>225</v>
      </c>
      <c r="AD1264" s="232" t="s">
        <v>225</v>
      </c>
      <c r="AF1264" s="232" t="s">
        <v>225</v>
      </c>
      <c r="AH1264" s="232" t="s">
        <v>225</v>
      </c>
      <c r="AJ1264" s="232" t="s">
        <v>225</v>
      </c>
      <c r="AL1264" s="232" t="s">
        <v>225</v>
      </c>
      <c r="AN1264" s="232" t="s">
        <v>225</v>
      </c>
      <c r="AP1264" s="232" t="s">
        <v>225</v>
      </c>
      <c r="AR1264" s="232" t="s">
        <v>225</v>
      </c>
      <c r="AW1264" s="248" t="s">
        <v>1036</v>
      </c>
    </row>
    <row r="1265" spans="1:49" s="9" customFormat="1" x14ac:dyDescent="0.25">
      <c r="A1265" s="233" t="s">
        <v>1599</v>
      </c>
      <c r="B1265" s="9">
        <v>13</v>
      </c>
      <c r="C1265" s="9">
        <v>23</v>
      </c>
      <c r="D1265" s="9">
        <v>14</v>
      </c>
      <c r="E1265" s="9">
        <f t="shared" si="128"/>
        <v>1</v>
      </c>
      <c r="F1265" s="9">
        <f t="shared" si="122"/>
        <v>9</v>
      </c>
      <c r="G1265" s="263"/>
      <c r="H1265" s="246"/>
      <c r="I1265" s="246"/>
      <c r="J1265" s="246"/>
      <c r="K1265" s="246"/>
      <c r="L1265" s="246"/>
      <c r="M1265" s="246"/>
      <c r="N1265" s="246"/>
      <c r="O1265" s="246"/>
      <c r="P1265" s="246"/>
      <c r="Q1265" s="246"/>
      <c r="R1265" s="246"/>
      <c r="S1265" s="246"/>
      <c r="T1265" s="246"/>
      <c r="U1265" s="246"/>
      <c r="V1265" s="246"/>
      <c r="W1265" s="246"/>
      <c r="X1265" s="246"/>
      <c r="Y1265" s="246"/>
      <c r="Z1265" s="232" t="s">
        <v>225</v>
      </c>
      <c r="AA1265" s="232"/>
      <c r="AB1265" s="232"/>
      <c r="AC1265" s="232"/>
      <c r="AD1265" s="232" t="s">
        <v>225</v>
      </c>
      <c r="AE1265" s="232"/>
      <c r="AF1265" s="232" t="s">
        <v>225</v>
      </c>
      <c r="AG1265" s="232"/>
      <c r="AH1265" s="232" t="s">
        <v>225</v>
      </c>
      <c r="AI1265" s="232"/>
      <c r="AJ1265" s="232" t="s">
        <v>225</v>
      </c>
      <c r="AK1265" s="232"/>
      <c r="AL1265" s="232" t="s">
        <v>225</v>
      </c>
      <c r="AM1265" s="232"/>
      <c r="AN1265" s="232" t="s">
        <v>225</v>
      </c>
      <c r="AO1265" s="232"/>
      <c r="AP1265" s="232" t="s">
        <v>225</v>
      </c>
      <c r="AQ1265" s="232"/>
      <c r="AR1265" s="232" t="s">
        <v>225</v>
      </c>
      <c r="AS1265" s="232"/>
      <c r="AT1265" s="232"/>
      <c r="AU1265" s="232"/>
      <c r="AV1265" s="232"/>
      <c r="AW1265" s="248" t="s">
        <v>1036</v>
      </c>
    </row>
    <row r="1266" spans="1:49" s="9" customFormat="1" x14ac:dyDescent="0.25">
      <c r="A1266" s="233" t="s">
        <v>1600</v>
      </c>
      <c r="B1266" s="9">
        <v>13</v>
      </c>
      <c r="C1266" s="9">
        <v>23</v>
      </c>
      <c r="D1266" s="9">
        <v>15</v>
      </c>
      <c r="E1266" s="9">
        <f t="shared" si="128"/>
        <v>1</v>
      </c>
      <c r="F1266" s="9">
        <f t="shared" si="122"/>
        <v>9</v>
      </c>
      <c r="G1266" s="263"/>
      <c r="H1266" s="246"/>
      <c r="I1266" s="246"/>
      <c r="J1266" s="246"/>
      <c r="K1266" s="246"/>
      <c r="L1266" s="246"/>
      <c r="M1266" s="246"/>
      <c r="N1266" s="246"/>
      <c r="O1266" s="246"/>
      <c r="P1266" s="246"/>
      <c r="Q1266" s="246"/>
      <c r="R1266" s="246"/>
      <c r="S1266" s="246"/>
      <c r="T1266" s="246"/>
      <c r="U1266" s="246"/>
      <c r="V1266" s="246"/>
      <c r="W1266" s="246"/>
      <c r="X1266" s="246"/>
      <c r="Y1266" s="246"/>
      <c r="Z1266" s="232" t="s">
        <v>225</v>
      </c>
      <c r="AA1266" s="232"/>
      <c r="AB1266" s="232" t="s">
        <v>225</v>
      </c>
      <c r="AC1266" s="232"/>
      <c r="AD1266" s="232"/>
      <c r="AE1266" s="232"/>
      <c r="AF1266" s="232" t="s">
        <v>225</v>
      </c>
      <c r="AG1266" s="232"/>
      <c r="AH1266" s="232" t="s">
        <v>225</v>
      </c>
      <c r="AI1266" s="232"/>
      <c r="AJ1266" s="232" t="s">
        <v>225</v>
      </c>
      <c r="AK1266" s="232"/>
      <c r="AL1266" s="232" t="s">
        <v>225</v>
      </c>
      <c r="AM1266" s="232"/>
      <c r="AN1266" s="232" t="s">
        <v>225</v>
      </c>
      <c r="AO1266" s="232"/>
      <c r="AP1266" s="232" t="s">
        <v>225</v>
      </c>
      <c r="AQ1266" s="232"/>
      <c r="AR1266" s="232" t="s">
        <v>225</v>
      </c>
      <c r="AS1266" s="232"/>
      <c r="AT1266" s="232"/>
      <c r="AU1266" s="232"/>
      <c r="AV1266" s="232"/>
      <c r="AW1266" s="248" t="s">
        <v>1036</v>
      </c>
    </row>
    <row r="1267" spans="1:49" s="9" customFormat="1" x14ac:dyDescent="0.25">
      <c r="A1267" s="233" t="s">
        <v>1601</v>
      </c>
      <c r="B1267" s="9">
        <v>13</v>
      </c>
      <c r="C1267" s="9">
        <v>23</v>
      </c>
      <c r="D1267" s="9">
        <v>16</v>
      </c>
      <c r="E1267" s="9">
        <f t="shared" si="128"/>
        <v>1</v>
      </c>
      <c r="F1267" s="9">
        <f t="shared" ref="F1267:F1273" si="134">C1267-B1267-E1267</f>
        <v>9</v>
      </c>
      <c r="G1267" s="263"/>
      <c r="H1267" s="246"/>
      <c r="I1267" s="246"/>
      <c r="J1267" s="246"/>
      <c r="K1267" s="246"/>
      <c r="L1267" s="246"/>
      <c r="M1267" s="246"/>
      <c r="N1267" s="246"/>
      <c r="O1267" s="246"/>
      <c r="P1267" s="246"/>
      <c r="Q1267" s="246"/>
      <c r="R1267" s="246"/>
      <c r="S1267" s="246"/>
      <c r="T1267" s="246"/>
      <c r="U1267" s="246"/>
      <c r="V1267" s="246"/>
      <c r="W1267" s="246"/>
      <c r="X1267" s="246"/>
      <c r="Y1267" s="246"/>
      <c r="Z1267" s="232" t="s">
        <v>225</v>
      </c>
      <c r="AA1267" s="232"/>
      <c r="AB1267" s="232" t="s">
        <v>225</v>
      </c>
      <c r="AC1267" s="232"/>
      <c r="AD1267" s="232" t="s">
        <v>225</v>
      </c>
      <c r="AE1267" s="232"/>
      <c r="AF1267" s="232"/>
      <c r="AG1267" s="232"/>
      <c r="AH1267" s="232" t="s">
        <v>225</v>
      </c>
      <c r="AI1267" s="232"/>
      <c r="AJ1267" s="232" t="s">
        <v>225</v>
      </c>
      <c r="AK1267" s="232"/>
      <c r="AL1267" s="232" t="s">
        <v>225</v>
      </c>
      <c r="AM1267" s="232"/>
      <c r="AN1267" s="232" t="s">
        <v>225</v>
      </c>
      <c r="AO1267" s="232"/>
      <c r="AP1267" s="232" t="s">
        <v>225</v>
      </c>
      <c r="AQ1267" s="232"/>
      <c r="AR1267" s="232" t="s">
        <v>225</v>
      </c>
      <c r="AS1267" s="232"/>
      <c r="AT1267" s="232"/>
      <c r="AU1267" s="232"/>
      <c r="AV1267" s="232"/>
      <c r="AW1267" s="248" t="s">
        <v>1036</v>
      </c>
    </row>
    <row r="1268" spans="1:49" s="9" customFormat="1" x14ac:dyDescent="0.25">
      <c r="A1268" s="233" t="s">
        <v>1602</v>
      </c>
      <c r="B1268" s="9">
        <v>13</v>
      </c>
      <c r="C1268" s="9">
        <v>23</v>
      </c>
      <c r="D1268" s="9">
        <v>17</v>
      </c>
      <c r="E1268" s="9">
        <f t="shared" si="128"/>
        <v>1</v>
      </c>
      <c r="F1268" s="9">
        <f t="shared" si="134"/>
        <v>9</v>
      </c>
      <c r="G1268" s="263"/>
      <c r="H1268" s="246"/>
      <c r="I1268" s="246"/>
      <c r="J1268" s="246"/>
      <c r="K1268" s="246"/>
      <c r="L1268" s="246"/>
      <c r="M1268" s="246"/>
      <c r="N1268" s="246"/>
      <c r="O1268" s="246"/>
      <c r="P1268" s="246"/>
      <c r="Q1268" s="246"/>
      <c r="R1268" s="246"/>
      <c r="S1268" s="246"/>
      <c r="T1268" s="246"/>
      <c r="U1268" s="246"/>
      <c r="V1268" s="246"/>
      <c r="W1268" s="246"/>
      <c r="X1268" s="246"/>
      <c r="Y1268" s="246"/>
      <c r="Z1268" s="232" t="s">
        <v>225</v>
      </c>
      <c r="AA1268" s="232"/>
      <c r="AB1268" s="232" t="s">
        <v>225</v>
      </c>
      <c r="AC1268" s="232"/>
      <c r="AD1268" s="232" t="s">
        <v>225</v>
      </c>
      <c r="AE1268" s="232"/>
      <c r="AF1268" s="232" t="s">
        <v>225</v>
      </c>
      <c r="AG1268" s="232"/>
      <c r="AH1268" s="232"/>
      <c r="AI1268" s="232"/>
      <c r="AJ1268" s="232" t="s">
        <v>225</v>
      </c>
      <c r="AK1268" s="232"/>
      <c r="AL1268" s="232" t="s">
        <v>225</v>
      </c>
      <c r="AM1268" s="232"/>
      <c r="AN1268" s="232" t="s">
        <v>225</v>
      </c>
      <c r="AO1268" s="232"/>
      <c r="AP1268" s="232" t="s">
        <v>225</v>
      </c>
      <c r="AQ1268" s="232"/>
      <c r="AR1268" s="232" t="s">
        <v>225</v>
      </c>
      <c r="AS1268" s="232"/>
      <c r="AT1268" s="232"/>
      <c r="AU1268" s="232"/>
      <c r="AV1268" s="232"/>
      <c r="AW1268" s="248" t="s">
        <v>1036</v>
      </c>
    </row>
    <row r="1269" spans="1:49" s="9" customFormat="1" x14ac:dyDescent="0.25">
      <c r="A1269" s="233" t="s">
        <v>1603</v>
      </c>
      <c r="B1269" s="9">
        <v>13</v>
      </c>
      <c r="C1269" s="9">
        <v>23</v>
      </c>
      <c r="D1269" s="9">
        <v>18</v>
      </c>
      <c r="E1269" s="9">
        <f t="shared" si="128"/>
        <v>1</v>
      </c>
      <c r="F1269" s="9">
        <f t="shared" si="134"/>
        <v>9</v>
      </c>
      <c r="G1269" s="263"/>
      <c r="H1269" s="246"/>
      <c r="I1269" s="246"/>
      <c r="J1269" s="246"/>
      <c r="K1269" s="246"/>
      <c r="L1269" s="246"/>
      <c r="M1269" s="246"/>
      <c r="N1269" s="246"/>
      <c r="O1269" s="246"/>
      <c r="P1269" s="246"/>
      <c r="Q1269" s="246"/>
      <c r="R1269" s="246"/>
      <c r="S1269" s="246"/>
      <c r="T1269" s="246"/>
      <c r="U1269" s="246"/>
      <c r="V1269" s="246"/>
      <c r="W1269" s="246"/>
      <c r="X1269" s="246"/>
      <c r="Y1269" s="246"/>
      <c r="Z1269" s="232" t="s">
        <v>225</v>
      </c>
      <c r="AA1269" s="232"/>
      <c r="AB1269" s="232" t="s">
        <v>225</v>
      </c>
      <c r="AC1269" s="232"/>
      <c r="AD1269" s="232" t="s">
        <v>225</v>
      </c>
      <c r="AE1269" s="232"/>
      <c r="AF1269" s="232" t="s">
        <v>225</v>
      </c>
      <c r="AG1269" s="232"/>
      <c r="AH1269" s="232" t="s">
        <v>225</v>
      </c>
      <c r="AI1269" s="232"/>
      <c r="AJ1269" s="232"/>
      <c r="AK1269" s="232"/>
      <c r="AL1269" s="232" t="s">
        <v>225</v>
      </c>
      <c r="AM1269" s="232"/>
      <c r="AN1269" s="232" t="s">
        <v>225</v>
      </c>
      <c r="AO1269" s="232"/>
      <c r="AP1269" s="232" t="s">
        <v>225</v>
      </c>
      <c r="AQ1269" s="232"/>
      <c r="AR1269" s="232" t="s">
        <v>225</v>
      </c>
      <c r="AS1269" s="232"/>
      <c r="AT1269" s="232"/>
      <c r="AU1269" s="232"/>
      <c r="AV1269" s="232"/>
      <c r="AW1269" s="248" t="s">
        <v>1036</v>
      </c>
    </row>
    <row r="1270" spans="1:49" s="9" customFormat="1" x14ac:dyDescent="0.25">
      <c r="A1270" s="233" t="s">
        <v>1604</v>
      </c>
      <c r="B1270" s="9">
        <v>13</v>
      </c>
      <c r="C1270" s="9">
        <v>23</v>
      </c>
      <c r="D1270" s="9">
        <v>19</v>
      </c>
      <c r="E1270" s="9">
        <f t="shared" si="128"/>
        <v>1</v>
      </c>
      <c r="F1270" s="9">
        <f t="shared" si="134"/>
        <v>9</v>
      </c>
      <c r="G1270" s="263"/>
      <c r="H1270" s="246"/>
      <c r="I1270" s="246"/>
      <c r="J1270" s="246"/>
      <c r="K1270" s="246"/>
      <c r="L1270" s="246"/>
      <c r="M1270" s="246"/>
      <c r="N1270" s="246"/>
      <c r="O1270" s="246"/>
      <c r="P1270" s="246"/>
      <c r="Q1270" s="246"/>
      <c r="R1270" s="246"/>
      <c r="S1270" s="246"/>
      <c r="T1270" s="246"/>
      <c r="U1270" s="246"/>
      <c r="V1270" s="246"/>
      <c r="W1270" s="246"/>
      <c r="X1270" s="246"/>
      <c r="Y1270" s="246"/>
      <c r="Z1270" s="232" t="s">
        <v>225</v>
      </c>
      <c r="AA1270" s="232"/>
      <c r="AB1270" s="232" t="s">
        <v>225</v>
      </c>
      <c r="AC1270" s="232"/>
      <c r="AD1270" s="232" t="s">
        <v>225</v>
      </c>
      <c r="AE1270" s="232"/>
      <c r="AF1270" s="232" t="s">
        <v>225</v>
      </c>
      <c r="AG1270" s="232"/>
      <c r="AH1270" s="232" t="s">
        <v>225</v>
      </c>
      <c r="AI1270" s="232"/>
      <c r="AJ1270" s="232" t="s">
        <v>225</v>
      </c>
      <c r="AK1270" s="232"/>
      <c r="AL1270" s="232"/>
      <c r="AM1270" s="232"/>
      <c r="AN1270" s="232" t="s">
        <v>225</v>
      </c>
      <c r="AO1270" s="232"/>
      <c r="AP1270" s="232" t="s">
        <v>225</v>
      </c>
      <c r="AQ1270" s="232"/>
      <c r="AR1270" s="232" t="s">
        <v>225</v>
      </c>
      <c r="AS1270" s="232"/>
      <c r="AT1270" s="232"/>
      <c r="AU1270" s="232"/>
      <c r="AV1270" s="232"/>
      <c r="AW1270" s="248" t="s">
        <v>1036</v>
      </c>
    </row>
    <row r="1271" spans="1:49" s="9" customFormat="1" x14ac:dyDescent="0.25">
      <c r="A1271" s="233" t="s">
        <v>1605</v>
      </c>
      <c r="B1271" s="9">
        <v>13</v>
      </c>
      <c r="C1271" s="9">
        <v>23</v>
      </c>
      <c r="D1271" s="9">
        <v>20</v>
      </c>
      <c r="E1271" s="9">
        <f t="shared" si="128"/>
        <v>1</v>
      </c>
      <c r="F1271" s="9">
        <f t="shared" si="134"/>
        <v>9</v>
      </c>
      <c r="G1271" s="263"/>
      <c r="H1271" s="246"/>
      <c r="I1271" s="246"/>
      <c r="J1271" s="246"/>
      <c r="K1271" s="246"/>
      <c r="L1271" s="246"/>
      <c r="M1271" s="246"/>
      <c r="N1271" s="246"/>
      <c r="O1271" s="246"/>
      <c r="P1271" s="246"/>
      <c r="Q1271" s="246"/>
      <c r="R1271" s="246"/>
      <c r="S1271" s="246"/>
      <c r="T1271" s="246"/>
      <c r="U1271" s="246"/>
      <c r="V1271" s="246"/>
      <c r="W1271" s="246"/>
      <c r="X1271" s="246"/>
      <c r="Y1271" s="246"/>
      <c r="Z1271" s="232" t="s">
        <v>225</v>
      </c>
      <c r="AA1271" s="232"/>
      <c r="AB1271" s="232" t="s">
        <v>225</v>
      </c>
      <c r="AC1271" s="232"/>
      <c r="AD1271" s="232" t="s">
        <v>225</v>
      </c>
      <c r="AE1271" s="232"/>
      <c r="AF1271" s="232" t="s">
        <v>225</v>
      </c>
      <c r="AG1271" s="232"/>
      <c r="AH1271" s="232" t="s">
        <v>225</v>
      </c>
      <c r="AI1271" s="232"/>
      <c r="AJ1271" s="232" t="s">
        <v>225</v>
      </c>
      <c r="AK1271" s="232"/>
      <c r="AL1271" s="232" t="s">
        <v>225</v>
      </c>
      <c r="AM1271" s="232"/>
      <c r="AN1271" s="232"/>
      <c r="AO1271" s="232"/>
      <c r="AP1271" s="232" t="s">
        <v>225</v>
      </c>
      <c r="AQ1271" s="232"/>
      <c r="AR1271" s="232" t="s">
        <v>225</v>
      </c>
      <c r="AS1271" s="232"/>
      <c r="AT1271" s="232"/>
      <c r="AU1271" s="232"/>
      <c r="AV1271" s="232"/>
      <c r="AW1271" s="248" t="s">
        <v>1036</v>
      </c>
    </row>
    <row r="1272" spans="1:49" s="9" customFormat="1" x14ac:dyDescent="0.25">
      <c r="A1272" s="233" t="s">
        <v>1606</v>
      </c>
      <c r="B1272" s="9">
        <v>13</v>
      </c>
      <c r="C1272" s="9">
        <v>23</v>
      </c>
      <c r="D1272" s="9">
        <v>21</v>
      </c>
      <c r="E1272" s="9">
        <f t="shared" si="128"/>
        <v>1</v>
      </c>
      <c r="F1272" s="9">
        <f t="shared" si="134"/>
        <v>9</v>
      </c>
      <c r="G1272" s="263"/>
      <c r="H1272" s="246"/>
      <c r="I1272" s="246"/>
      <c r="J1272" s="246"/>
      <c r="K1272" s="246"/>
      <c r="L1272" s="246"/>
      <c r="M1272" s="246"/>
      <c r="N1272" s="246"/>
      <c r="O1272" s="246"/>
      <c r="P1272" s="246"/>
      <c r="Q1272" s="246"/>
      <c r="R1272" s="246"/>
      <c r="S1272" s="246"/>
      <c r="T1272" s="246"/>
      <c r="U1272" s="246"/>
      <c r="V1272" s="246"/>
      <c r="W1272" s="246"/>
      <c r="X1272" s="246"/>
      <c r="Y1272" s="246"/>
      <c r="Z1272" s="232" t="s">
        <v>225</v>
      </c>
      <c r="AA1272" s="232"/>
      <c r="AB1272" s="232" t="s">
        <v>225</v>
      </c>
      <c r="AC1272" s="232"/>
      <c r="AD1272" s="232" t="s">
        <v>225</v>
      </c>
      <c r="AE1272" s="232"/>
      <c r="AF1272" s="232" t="s">
        <v>225</v>
      </c>
      <c r="AG1272" s="232"/>
      <c r="AH1272" s="232" t="s">
        <v>225</v>
      </c>
      <c r="AI1272" s="232"/>
      <c r="AJ1272" s="232" t="s">
        <v>225</v>
      </c>
      <c r="AK1272" s="232"/>
      <c r="AL1272" s="232" t="s">
        <v>225</v>
      </c>
      <c r="AM1272" s="232"/>
      <c r="AN1272" s="232" t="s">
        <v>225</v>
      </c>
      <c r="AO1272" s="232"/>
      <c r="AP1272" s="232"/>
      <c r="AQ1272" s="232"/>
      <c r="AR1272" s="232" t="s">
        <v>225</v>
      </c>
      <c r="AS1272" s="232"/>
      <c r="AT1272" s="232"/>
      <c r="AU1272" s="232"/>
      <c r="AV1272" s="232"/>
      <c r="AW1272" s="248" t="s">
        <v>1036</v>
      </c>
    </row>
    <row r="1273" spans="1:49" s="9" customFormat="1" x14ac:dyDescent="0.25">
      <c r="A1273" s="233" t="s">
        <v>1607</v>
      </c>
      <c r="B1273" s="9">
        <v>13</v>
      </c>
      <c r="C1273" s="9">
        <v>23</v>
      </c>
      <c r="D1273" s="9">
        <v>22</v>
      </c>
      <c r="E1273" s="9">
        <f t="shared" ref="E1273:E1336" si="135">IF((C1273-B1273)&gt;=9,1,IF((C1273-B1273)&gt;=7,0.5,IF((C1273-B1273)&gt;=5.5,0.25,0)))</f>
        <v>1</v>
      </c>
      <c r="F1273" s="9">
        <f t="shared" si="134"/>
        <v>9</v>
      </c>
      <c r="G1273" s="263"/>
      <c r="H1273" s="246"/>
      <c r="I1273" s="246"/>
      <c r="J1273" s="246"/>
      <c r="K1273" s="246"/>
      <c r="L1273" s="246"/>
      <c r="M1273" s="246"/>
      <c r="N1273" s="246"/>
      <c r="O1273" s="246"/>
      <c r="P1273" s="246"/>
      <c r="Q1273" s="246"/>
      <c r="R1273" s="246"/>
      <c r="S1273" s="246"/>
      <c r="T1273" s="246"/>
      <c r="U1273" s="246"/>
      <c r="V1273" s="246"/>
      <c r="W1273" s="246"/>
      <c r="X1273" s="246"/>
      <c r="Y1273" s="246"/>
      <c r="Z1273" s="232" t="s">
        <v>225</v>
      </c>
      <c r="AA1273" s="232"/>
      <c r="AB1273" s="232" t="s">
        <v>225</v>
      </c>
      <c r="AC1273" s="232"/>
      <c r="AD1273" s="232" t="s">
        <v>225</v>
      </c>
      <c r="AE1273" s="232"/>
      <c r="AF1273" s="232" t="s">
        <v>225</v>
      </c>
      <c r="AG1273" s="232"/>
      <c r="AH1273" s="232" t="s">
        <v>225</v>
      </c>
      <c r="AI1273" s="232"/>
      <c r="AJ1273" s="232" t="s">
        <v>225</v>
      </c>
      <c r="AK1273" s="232"/>
      <c r="AL1273" s="232" t="s">
        <v>225</v>
      </c>
      <c r="AM1273" s="232"/>
      <c r="AN1273" s="232" t="s">
        <v>225</v>
      </c>
      <c r="AO1273" s="232"/>
      <c r="AP1273" s="232" t="s">
        <v>225</v>
      </c>
      <c r="AQ1273" s="232"/>
      <c r="AR1273" s="232"/>
      <c r="AS1273" s="232"/>
      <c r="AT1273" s="232"/>
      <c r="AU1273" s="232"/>
      <c r="AV1273" s="232"/>
      <c r="AW1273" s="248" t="s">
        <v>1036</v>
      </c>
    </row>
    <row r="1274" spans="1:49" x14ac:dyDescent="0.25">
      <c r="A1274" s="233" t="s">
        <v>482</v>
      </c>
      <c r="B1274" s="9">
        <v>13</v>
      </c>
      <c r="C1274" s="9">
        <v>24</v>
      </c>
      <c r="E1274" s="9">
        <f t="shared" si="135"/>
        <v>1</v>
      </c>
      <c r="F1274" s="9">
        <f t="shared" si="122"/>
        <v>10</v>
      </c>
      <c r="H1274" s="246"/>
      <c r="I1274" s="246"/>
      <c r="J1274" s="246"/>
      <c r="K1274" s="246"/>
      <c r="L1274" s="246"/>
      <c r="M1274" s="246"/>
      <c r="N1274" s="246"/>
      <c r="O1274" s="246"/>
      <c r="P1274" s="246"/>
      <c r="Q1274" s="246"/>
      <c r="R1274" s="246"/>
      <c r="S1274" s="246"/>
      <c r="T1274" s="246"/>
      <c r="U1274" s="246"/>
      <c r="V1274" s="246"/>
      <c r="W1274" s="246"/>
      <c r="X1274" s="246"/>
      <c r="Y1274" s="246"/>
      <c r="Z1274" s="232" t="s">
        <v>225</v>
      </c>
      <c r="AB1274" s="232" t="s">
        <v>225</v>
      </c>
      <c r="AD1274" s="232" t="s">
        <v>225</v>
      </c>
      <c r="AF1274" s="232" t="s">
        <v>225</v>
      </c>
      <c r="AH1274" s="232" t="s">
        <v>225</v>
      </c>
      <c r="AJ1274" s="232" t="s">
        <v>225</v>
      </c>
      <c r="AL1274" s="232" t="s">
        <v>225</v>
      </c>
      <c r="AN1274" s="232" t="s">
        <v>225</v>
      </c>
      <c r="AP1274" s="232" t="s">
        <v>225</v>
      </c>
      <c r="AR1274" s="232" t="s">
        <v>225</v>
      </c>
      <c r="AT1274" s="232" t="s">
        <v>225</v>
      </c>
      <c r="AW1274" s="248" t="s">
        <v>1036</v>
      </c>
    </row>
    <row r="1275" spans="1:49" s="9" customFormat="1" x14ac:dyDescent="0.25">
      <c r="A1275" s="233" t="s">
        <v>1608</v>
      </c>
      <c r="B1275" s="9">
        <v>13</v>
      </c>
      <c r="C1275" s="9">
        <v>24</v>
      </c>
      <c r="D1275" s="9">
        <v>14</v>
      </c>
      <c r="E1275" s="9">
        <f t="shared" si="135"/>
        <v>1</v>
      </c>
      <c r="F1275" s="9">
        <f t="shared" si="122"/>
        <v>10</v>
      </c>
      <c r="G1275" s="263"/>
      <c r="H1275" s="246"/>
      <c r="I1275" s="246"/>
      <c r="J1275" s="246"/>
      <c r="K1275" s="246"/>
      <c r="L1275" s="246"/>
      <c r="M1275" s="246"/>
      <c r="N1275" s="246"/>
      <c r="O1275" s="246"/>
      <c r="P1275" s="246"/>
      <c r="Q1275" s="246"/>
      <c r="R1275" s="246"/>
      <c r="S1275" s="246"/>
      <c r="T1275" s="246"/>
      <c r="U1275" s="246"/>
      <c r="V1275" s="246"/>
      <c r="W1275" s="246"/>
      <c r="X1275" s="246"/>
      <c r="Y1275" s="246"/>
      <c r="Z1275" s="232" t="s">
        <v>225</v>
      </c>
      <c r="AA1275" s="232"/>
      <c r="AB1275" s="232"/>
      <c r="AC1275" s="232"/>
      <c r="AD1275" s="232" t="s">
        <v>225</v>
      </c>
      <c r="AE1275" s="232"/>
      <c r="AF1275" s="232" t="s">
        <v>225</v>
      </c>
      <c r="AG1275" s="232"/>
      <c r="AH1275" s="232" t="s">
        <v>225</v>
      </c>
      <c r="AI1275" s="232"/>
      <c r="AJ1275" s="232" t="s">
        <v>225</v>
      </c>
      <c r="AK1275" s="232"/>
      <c r="AL1275" s="232" t="s">
        <v>225</v>
      </c>
      <c r="AM1275" s="232"/>
      <c r="AN1275" s="232" t="s">
        <v>225</v>
      </c>
      <c r="AO1275" s="232"/>
      <c r="AP1275" s="232" t="s">
        <v>225</v>
      </c>
      <c r="AQ1275" s="232"/>
      <c r="AR1275" s="232" t="s">
        <v>225</v>
      </c>
      <c r="AS1275" s="232"/>
      <c r="AT1275" s="232" t="s">
        <v>225</v>
      </c>
      <c r="AU1275" s="232"/>
      <c r="AV1275" s="232"/>
      <c r="AW1275" s="248" t="s">
        <v>1036</v>
      </c>
    </row>
    <row r="1276" spans="1:49" s="9" customFormat="1" x14ac:dyDescent="0.25">
      <c r="A1276" s="233" t="s">
        <v>1609</v>
      </c>
      <c r="B1276" s="9">
        <v>13</v>
      </c>
      <c r="C1276" s="9">
        <v>24</v>
      </c>
      <c r="D1276" s="9">
        <v>15</v>
      </c>
      <c r="E1276" s="9">
        <f t="shared" si="135"/>
        <v>1</v>
      </c>
      <c r="F1276" s="9">
        <f t="shared" si="122"/>
        <v>10</v>
      </c>
      <c r="G1276" s="263"/>
      <c r="H1276" s="246"/>
      <c r="I1276" s="246"/>
      <c r="J1276" s="246"/>
      <c r="K1276" s="246"/>
      <c r="L1276" s="246"/>
      <c r="M1276" s="246"/>
      <c r="N1276" s="246"/>
      <c r="O1276" s="246"/>
      <c r="P1276" s="246"/>
      <c r="Q1276" s="246"/>
      <c r="R1276" s="246"/>
      <c r="S1276" s="246"/>
      <c r="T1276" s="246"/>
      <c r="U1276" s="246"/>
      <c r="V1276" s="246"/>
      <c r="W1276" s="246"/>
      <c r="X1276" s="246"/>
      <c r="Y1276" s="246"/>
      <c r="Z1276" s="232" t="s">
        <v>225</v>
      </c>
      <c r="AA1276" s="232"/>
      <c r="AB1276" s="232" t="s">
        <v>225</v>
      </c>
      <c r="AC1276" s="232"/>
      <c r="AD1276" s="232"/>
      <c r="AE1276" s="232"/>
      <c r="AF1276" s="232" t="s">
        <v>225</v>
      </c>
      <c r="AG1276" s="232"/>
      <c r="AH1276" s="232" t="s">
        <v>225</v>
      </c>
      <c r="AI1276" s="232"/>
      <c r="AJ1276" s="232" t="s">
        <v>225</v>
      </c>
      <c r="AK1276" s="232"/>
      <c r="AL1276" s="232" t="s">
        <v>225</v>
      </c>
      <c r="AM1276" s="232"/>
      <c r="AN1276" s="232" t="s">
        <v>225</v>
      </c>
      <c r="AO1276" s="232"/>
      <c r="AP1276" s="232" t="s">
        <v>225</v>
      </c>
      <c r="AQ1276" s="232"/>
      <c r="AR1276" s="232" t="s">
        <v>225</v>
      </c>
      <c r="AS1276" s="232"/>
      <c r="AT1276" s="232" t="s">
        <v>225</v>
      </c>
      <c r="AU1276" s="232"/>
      <c r="AV1276" s="232"/>
      <c r="AW1276" s="248" t="s">
        <v>1036</v>
      </c>
    </row>
    <row r="1277" spans="1:49" s="9" customFormat="1" x14ac:dyDescent="0.25">
      <c r="A1277" s="233" t="s">
        <v>1610</v>
      </c>
      <c r="B1277" s="9">
        <v>13</v>
      </c>
      <c r="C1277" s="9">
        <v>24</v>
      </c>
      <c r="D1277" s="9">
        <v>16</v>
      </c>
      <c r="E1277" s="9">
        <f t="shared" si="135"/>
        <v>1</v>
      </c>
      <c r="F1277" s="9">
        <f t="shared" ref="F1277:F1284" si="136">C1277-B1277-E1277</f>
        <v>10</v>
      </c>
      <c r="G1277" s="263"/>
      <c r="H1277" s="246"/>
      <c r="I1277" s="246"/>
      <c r="J1277" s="246"/>
      <c r="K1277" s="246"/>
      <c r="L1277" s="246"/>
      <c r="M1277" s="246"/>
      <c r="N1277" s="246"/>
      <c r="O1277" s="246"/>
      <c r="P1277" s="246"/>
      <c r="Q1277" s="246"/>
      <c r="R1277" s="246"/>
      <c r="S1277" s="246"/>
      <c r="T1277" s="246"/>
      <c r="U1277" s="246"/>
      <c r="V1277" s="246"/>
      <c r="W1277" s="246"/>
      <c r="X1277" s="246"/>
      <c r="Y1277" s="246"/>
      <c r="Z1277" s="232" t="s">
        <v>225</v>
      </c>
      <c r="AA1277" s="232"/>
      <c r="AB1277" s="232" t="s">
        <v>225</v>
      </c>
      <c r="AC1277" s="232"/>
      <c r="AD1277" s="232" t="s">
        <v>225</v>
      </c>
      <c r="AE1277" s="232"/>
      <c r="AF1277" s="232"/>
      <c r="AG1277" s="232"/>
      <c r="AH1277" s="232" t="s">
        <v>225</v>
      </c>
      <c r="AI1277" s="232"/>
      <c r="AJ1277" s="232" t="s">
        <v>225</v>
      </c>
      <c r="AK1277" s="232"/>
      <c r="AL1277" s="232" t="s">
        <v>225</v>
      </c>
      <c r="AM1277" s="232"/>
      <c r="AN1277" s="232" t="s">
        <v>225</v>
      </c>
      <c r="AO1277" s="232"/>
      <c r="AP1277" s="232" t="s">
        <v>225</v>
      </c>
      <c r="AQ1277" s="232"/>
      <c r="AR1277" s="232" t="s">
        <v>225</v>
      </c>
      <c r="AS1277" s="232"/>
      <c r="AT1277" s="232" t="s">
        <v>225</v>
      </c>
      <c r="AU1277" s="232"/>
      <c r="AV1277" s="232"/>
      <c r="AW1277" s="248" t="s">
        <v>1036</v>
      </c>
    </row>
    <row r="1278" spans="1:49" s="9" customFormat="1" x14ac:dyDescent="0.25">
      <c r="A1278" s="233" t="s">
        <v>1611</v>
      </c>
      <c r="B1278" s="9">
        <v>13</v>
      </c>
      <c r="C1278" s="9">
        <v>24</v>
      </c>
      <c r="D1278" s="9">
        <v>17</v>
      </c>
      <c r="E1278" s="9">
        <f t="shared" si="135"/>
        <v>1</v>
      </c>
      <c r="F1278" s="9">
        <f t="shared" si="136"/>
        <v>10</v>
      </c>
      <c r="G1278" s="263"/>
      <c r="H1278" s="246"/>
      <c r="I1278" s="246"/>
      <c r="J1278" s="246"/>
      <c r="K1278" s="246"/>
      <c r="L1278" s="246"/>
      <c r="M1278" s="246"/>
      <c r="N1278" s="246"/>
      <c r="O1278" s="246"/>
      <c r="P1278" s="246"/>
      <c r="Q1278" s="246"/>
      <c r="R1278" s="246"/>
      <c r="S1278" s="246"/>
      <c r="T1278" s="246"/>
      <c r="U1278" s="246"/>
      <c r="V1278" s="246"/>
      <c r="W1278" s="246"/>
      <c r="X1278" s="246"/>
      <c r="Y1278" s="246"/>
      <c r="Z1278" s="232" t="s">
        <v>225</v>
      </c>
      <c r="AA1278" s="232"/>
      <c r="AB1278" s="232" t="s">
        <v>225</v>
      </c>
      <c r="AC1278" s="232"/>
      <c r="AD1278" s="232" t="s">
        <v>225</v>
      </c>
      <c r="AE1278" s="232"/>
      <c r="AF1278" s="232" t="s">
        <v>225</v>
      </c>
      <c r="AG1278" s="232"/>
      <c r="AH1278" s="232"/>
      <c r="AI1278" s="232"/>
      <c r="AJ1278" s="232" t="s">
        <v>225</v>
      </c>
      <c r="AK1278" s="232"/>
      <c r="AL1278" s="232" t="s">
        <v>225</v>
      </c>
      <c r="AM1278" s="232"/>
      <c r="AN1278" s="232" t="s">
        <v>225</v>
      </c>
      <c r="AO1278" s="232"/>
      <c r="AP1278" s="232" t="s">
        <v>225</v>
      </c>
      <c r="AQ1278" s="232"/>
      <c r="AR1278" s="232" t="s">
        <v>225</v>
      </c>
      <c r="AS1278" s="232"/>
      <c r="AT1278" s="232" t="s">
        <v>225</v>
      </c>
      <c r="AU1278" s="232"/>
      <c r="AV1278" s="232"/>
      <c r="AW1278" s="248" t="s">
        <v>1036</v>
      </c>
    </row>
    <row r="1279" spans="1:49" s="9" customFormat="1" x14ac:dyDescent="0.25">
      <c r="A1279" s="233" t="s">
        <v>1612</v>
      </c>
      <c r="B1279" s="9">
        <v>13</v>
      </c>
      <c r="C1279" s="9">
        <v>24</v>
      </c>
      <c r="D1279" s="9">
        <v>18</v>
      </c>
      <c r="E1279" s="9">
        <f t="shared" si="135"/>
        <v>1</v>
      </c>
      <c r="F1279" s="9">
        <f t="shared" si="136"/>
        <v>10</v>
      </c>
      <c r="G1279" s="263"/>
      <c r="H1279" s="246"/>
      <c r="I1279" s="246"/>
      <c r="J1279" s="246"/>
      <c r="K1279" s="246"/>
      <c r="L1279" s="246"/>
      <c r="M1279" s="246"/>
      <c r="N1279" s="246"/>
      <c r="O1279" s="246"/>
      <c r="P1279" s="246"/>
      <c r="Q1279" s="246"/>
      <c r="R1279" s="246"/>
      <c r="S1279" s="246"/>
      <c r="T1279" s="246"/>
      <c r="U1279" s="246"/>
      <c r="V1279" s="246"/>
      <c r="W1279" s="246"/>
      <c r="X1279" s="246"/>
      <c r="Y1279" s="246"/>
      <c r="Z1279" s="232" t="s">
        <v>225</v>
      </c>
      <c r="AA1279" s="232"/>
      <c r="AB1279" s="232" t="s">
        <v>225</v>
      </c>
      <c r="AC1279" s="232"/>
      <c r="AD1279" s="232" t="s">
        <v>225</v>
      </c>
      <c r="AE1279" s="232"/>
      <c r="AF1279" s="232" t="s">
        <v>225</v>
      </c>
      <c r="AG1279" s="232"/>
      <c r="AH1279" s="232" t="s">
        <v>225</v>
      </c>
      <c r="AI1279" s="232"/>
      <c r="AJ1279" s="232"/>
      <c r="AK1279" s="232"/>
      <c r="AL1279" s="232" t="s">
        <v>225</v>
      </c>
      <c r="AM1279" s="232"/>
      <c r="AN1279" s="232" t="s">
        <v>225</v>
      </c>
      <c r="AO1279" s="232"/>
      <c r="AP1279" s="232" t="s">
        <v>225</v>
      </c>
      <c r="AQ1279" s="232"/>
      <c r="AR1279" s="232" t="s">
        <v>225</v>
      </c>
      <c r="AS1279" s="232"/>
      <c r="AT1279" s="232" t="s">
        <v>225</v>
      </c>
      <c r="AU1279" s="232"/>
      <c r="AV1279" s="232"/>
      <c r="AW1279" s="248" t="s">
        <v>1036</v>
      </c>
    </row>
    <row r="1280" spans="1:49" s="9" customFormat="1" x14ac:dyDescent="0.25">
      <c r="A1280" s="233" t="s">
        <v>1613</v>
      </c>
      <c r="B1280" s="9">
        <v>13</v>
      </c>
      <c r="C1280" s="9">
        <v>24</v>
      </c>
      <c r="D1280" s="9">
        <v>19</v>
      </c>
      <c r="E1280" s="9">
        <f t="shared" si="135"/>
        <v>1</v>
      </c>
      <c r="F1280" s="9">
        <f t="shared" si="136"/>
        <v>10</v>
      </c>
      <c r="G1280" s="263"/>
      <c r="H1280" s="246"/>
      <c r="I1280" s="246"/>
      <c r="J1280" s="246"/>
      <c r="K1280" s="246"/>
      <c r="L1280" s="246"/>
      <c r="M1280" s="246"/>
      <c r="N1280" s="246"/>
      <c r="O1280" s="246"/>
      <c r="P1280" s="246"/>
      <c r="Q1280" s="246"/>
      <c r="R1280" s="246"/>
      <c r="S1280" s="246"/>
      <c r="T1280" s="246"/>
      <c r="U1280" s="246"/>
      <c r="V1280" s="246"/>
      <c r="W1280" s="246"/>
      <c r="X1280" s="246"/>
      <c r="Y1280" s="246"/>
      <c r="Z1280" s="232" t="s">
        <v>225</v>
      </c>
      <c r="AA1280" s="232"/>
      <c r="AB1280" s="232" t="s">
        <v>225</v>
      </c>
      <c r="AC1280" s="232"/>
      <c r="AD1280" s="232" t="s">
        <v>225</v>
      </c>
      <c r="AE1280" s="232"/>
      <c r="AF1280" s="232" t="s">
        <v>225</v>
      </c>
      <c r="AG1280" s="232"/>
      <c r="AH1280" s="232" t="s">
        <v>225</v>
      </c>
      <c r="AI1280" s="232"/>
      <c r="AJ1280" s="232" t="s">
        <v>225</v>
      </c>
      <c r="AK1280" s="232"/>
      <c r="AL1280" s="232"/>
      <c r="AM1280" s="232"/>
      <c r="AN1280" s="232" t="s">
        <v>225</v>
      </c>
      <c r="AO1280" s="232"/>
      <c r="AP1280" s="232" t="s">
        <v>225</v>
      </c>
      <c r="AQ1280" s="232"/>
      <c r="AR1280" s="232" t="s">
        <v>225</v>
      </c>
      <c r="AS1280" s="232"/>
      <c r="AT1280" s="232" t="s">
        <v>225</v>
      </c>
      <c r="AU1280" s="232"/>
      <c r="AV1280" s="232"/>
      <c r="AW1280" s="248" t="s">
        <v>1036</v>
      </c>
    </row>
    <row r="1281" spans="1:49" s="9" customFormat="1" x14ac:dyDescent="0.25">
      <c r="A1281" s="233" t="s">
        <v>1614</v>
      </c>
      <c r="B1281" s="9">
        <v>13</v>
      </c>
      <c r="C1281" s="9">
        <v>24</v>
      </c>
      <c r="D1281" s="9">
        <v>20</v>
      </c>
      <c r="E1281" s="9">
        <f t="shared" si="135"/>
        <v>1</v>
      </c>
      <c r="F1281" s="9">
        <f t="shared" si="136"/>
        <v>10</v>
      </c>
      <c r="G1281" s="263"/>
      <c r="H1281" s="246"/>
      <c r="I1281" s="246"/>
      <c r="J1281" s="246"/>
      <c r="K1281" s="246"/>
      <c r="L1281" s="246"/>
      <c r="M1281" s="246"/>
      <c r="N1281" s="246"/>
      <c r="O1281" s="246"/>
      <c r="P1281" s="246"/>
      <c r="Q1281" s="246"/>
      <c r="R1281" s="246"/>
      <c r="S1281" s="246"/>
      <c r="T1281" s="246"/>
      <c r="U1281" s="246"/>
      <c r="V1281" s="246"/>
      <c r="W1281" s="246"/>
      <c r="X1281" s="246"/>
      <c r="Y1281" s="246"/>
      <c r="Z1281" s="232" t="s">
        <v>225</v>
      </c>
      <c r="AA1281" s="232"/>
      <c r="AB1281" s="232" t="s">
        <v>225</v>
      </c>
      <c r="AC1281" s="232"/>
      <c r="AD1281" s="232" t="s">
        <v>225</v>
      </c>
      <c r="AE1281" s="232"/>
      <c r="AF1281" s="232" t="s">
        <v>225</v>
      </c>
      <c r="AG1281" s="232"/>
      <c r="AH1281" s="232" t="s">
        <v>225</v>
      </c>
      <c r="AI1281" s="232"/>
      <c r="AJ1281" s="232" t="s">
        <v>225</v>
      </c>
      <c r="AK1281" s="232"/>
      <c r="AL1281" s="232" t="s">
        <v>225</v>
      </c>
      <c r="AM1281" s="232"/>
      <c r="AN1281" s="232"/>
      <c r="AO1281" s="232"/>
      <c r="AP1281" s="232" t="s">
        <v>225</v>
      </c>
      <c r="AQ1281" s="232"/>
      <c r="AR1281" s="232" t="s">
        <v>225</v>
      </c>
      <c r="AS1281" s="232"/>
      <c r="AT1281" s="232" t="s">
        <v>225</v>
      </c>
      <c r="AU1281" s="232"/>
      <c r="AV1281" s="232"/>
      <c r="AW1281" s="248" t="s">
        <v>1036</v>
      </c>
    </row>
    <row r="1282" spans="1:49" s="9" customFormat="1" x14ac:dyDescent="0.25">
      <c r="A1282" s="233" t="s">
        <v>1615</v>
      </c>
      <c r="B1282" s="9">
        <v>13</v>
      </c>
      <c r="C1282" s="9">
        <v>24</v>
      </c>
      <c r="D1282" s="9">
        <v>21</v>
      </c>
      <c r="E1282" s="9">
        <f t="shared" si="135"/>
        <v>1</v>
      </c>
      <c r="F1282" s="9">
        <f t="shared" si="136"/>
        <v>10</v>
      </c>
      <c r="G1282" s="263"/>
      <c r="H1282" s="246"/>
      <c r="I1282" s="246"/>
      <c r="J1282" s="246"/>
      <c r="K1282" s="246"/>
      <c r="L1282" s="246"/>
      <c r="M1282" s="246"/>
      <c r="N1282" s="246"/>
      <c r="O1282" s="246"/>
      <c r="P1282" s="246"/>
      <c r="Q1282" s="246"/>
      <c r="R1282" s="246"/>
      <c r="S1282" s="246"/>
      <c r="T1282" s="246"/>
      <c r="U1282" s="246"/>
      <c r="V1282" s="246"/>
      <c r="W1282" s="246"/>
      <c r="X1282" s="246"/>
      <c r="Y1282" s="246"/>
      <c r="Z1282" s="232" t="s">
        <v>225</v>
      </c>
      <c r="AA1282" s="232"/>
      <c r="AB1282" s="232" t="s">
        <v>225</v>
      </c>
      <c r="AC1282" s="232"/>
      <c r="AD1282" s="232" t="s">
        <v>225</v>
      </c>
      <c r="AE1282" s="232"/>
      <c r="AF1282" s="232" t="s">
        <v>225</v>
      </c>
      <c r="AG1282" s="232"/>
      <c r="AH1282" s="232" t="s">
        <v>225</v>
      </c>
      <c r="AI1282" s="232"/>
      <c r="AJ1282" s="232" t="s">
        <v>225</v>
      </c>
      <c r="AK1282" s="232"/>
      <c r="AL1282" s="232" t="s">
        <v>225</v>
      </c>
      <c r="AM1282" s="232"/>
      <c r="AN1282" s="232" t="s">
        <v>225</v>
      </c>
      <c r="AO1282" s="232"/>
      <c r="AP1282" s="232"/>
      <c r="AQ1282" s="232"/>
      <c r="AR1282" s="232" t="s">
        <v>225</v>
      </c>
      <c r="AS1282" s="232"/>
      <c r="AT1282" s="232" t="s">
        <v>225</v>
      </c>
      <c r="AU1282" s="232"/>
      <c r="AV1282" s="232"/>
      <c r="AW1282" s="248" t="s">
        <v>1036</v>
      </c>
    </row>
    <row r="1283" spans="1:49" s="9" customFormat="1" x14ac:dyDescent="0.25">
      <c r="A1283" s="233" t="s">
        <v>1616</v>
      </c>
      <c r="B1283" s="9">
        <v>13</v>
      </c>
      <c r="C1283" s="9">
        <v>24</v>
      </c>
      <c r="D1283" s="9">
        <v>22</v>
      </c>
      <c r="E1283" s="9">
        <f t="shared" si="135"/>
        <v>1</v>
      </c>
      <c r="F1283" s="9">
        <f t="shared" si="136"/>
        <v>10</v>
      </c>
      <c r="G1283" s="263"/>
      <c r="H1283" s="246"/>
      <c r="I1283" s="246"/>
      <c r="J1283" s="246"/>
      <c r="K1283" s="246"/>
      <c r="L1283" s="246"/>
      <c r="M1283" s="246"/>
      <c r="N1283" s="246"/>
      <c r="O1283" s="246"/>
      <c r="P1283" s="246"/>
      <c r="Q1283" s="246"/>
      <c r="R1283" s="246"/>
      <c r="S1283" s="246"/>
      <c r="T1283" s="246"/>
      <c r="U1283" s="246"/>
      <c r="V1283" s="246"/>
      <c r="W1283" s="246"/>
      <c r="X1283" s="246"/>
      <c r="Y1283" s="246"/>
      <c r="Z1283" s="232" t="s">
        <v>225</v>
      </c>
      <c r="AA1283" s="232"/>
      <c r="AB1283" s="232" t="s">
        <v>225</v>
      </c>
      <c r="AC1283" s="232"/>
      <c r="AD1283" s="232" t="s">
        <v>225</v>
      </c>
      <c r="AE1283" s="232"/>
      <c r="AF1283" s="232" t="s">
        <v>225</v>
      </c>
      <c r="AG1283" s="232"/>
      <c r="AH1283" s="232" t="s">
        <v>225</v>
      </c>
      <c r="AI1283" s="232"/>
      <c r="AJ1283" s="232" t="s">
        <v>225</v>
      </c>
      <c r="AK1283" s="232"/>
      <c r="AL1283" s="232" t="s">
        <v>225</v>
      </c>
      <c r="AM1283" s="232"/>
      <c r="AN1283" s="232" t="s">
        <v>225</v>
      </c>
      <c r="AO1283" s="232"/>
      <c r="AP1283" s="232" t="s">
        <v>225</v>
      </c>
      <c r="AQ1283" s="232"/>
      <c r="AR1283" s="232"/>
      <c r="AS1283" s="232"/>
      <c r="AT1283" s="232" t="s">
        <v>225</v>
      </c>
      <c r="AU1283" s="232"/>
      <c r="AV1283" s="232"/>
      <c r="AW1283" s="248" t="s">
        <v>1036</v>
      </c>
    </row>
    <row r="1284" spans="1:49" s="9" customFormat="1" x14ac:dyDescent="0.25">
      <c r="A1284" s="233" t="s">
        <v>1617</v>
      </c>
      <c r="B1284" s="9">
        <v>13</v>
      </c>
      <c r="C1284" s="9">
        <v>24</v>
      </c>
      <c r="D1284" s="9">
        <v>23</v>
      </c>
      <c r="E1284" s="9">
        <f t="shared" si="135"/>
        <v>1</v>
      </c>
      <c r="F1284" s="9">
        <f t="shared" si="136"/>
        <v>10</v>
      </c>
      <c r="G1284" s="263"/>
      <c r="H1284" s="246"/>
      <c r="I1284" s="246"/>
      <c r="J1284" s="246"/>
      <c r="K1284" s="246"/>
      <c r="L1284" s="246"/>
      <c r="M1284" s="246"/>
      <c r="N1284" s="246"/>
      <c r="O1284" s="246"/>
      <c r="P1284" s="246"/>
      <c r="Q1284" s="246"/>
      <c r="R1284" s="246"/>
      <c r="S1284" s="246"/>
      <c r="T1284" s="246"/>
      <c r="U1284" s="246"/>
      <c r="V1284" s="246"/>
      <c r="W1284" s="246"/>
      <c r="X1284" s="246"/>
      <c r="Y1284" s="246"/>
      <c r="Z1284" s="232" t="s">
        <v>225</v>
      </c>
      <c r="AA1284" s="232"/>
      <c r="AB1284" s="232" t="s">
        <v>225</v>
      </c>
      <c r="AC1284" s="232"/>
      <c r="AD1284" s="232" t="s">
        <v>225</v>
      </c>
      <c r="AE1284" s="232"/>
      <c r="AF1284" s="232" t="s">
        <v>225</v>
      </c>
      <c r="AG1284" s="232"/>
      <c r="AH1284" s="232" t="s">
        <v>225</v>
      </c>
      <c r="AI1284" s="232"/>
      <c r="AJ1284" s="232" t="s">
        <v>225</v>
      </c>
      <c r="AK1284" s="232"/>
      <c r="AL1284" s="232" t="s">
        <v>225</v>
      </c>
      <c r="AM1284" s="232"/>
      <c r="AN1284" s="232" t="s">
        <v>225</v>
      </c>
      <c r="AO1284" s="232"/>
      <c r="AP1284" s="232" t="s">
        <v>225</v>
      </c>
      <c r="AQ1284" s="232"/>
      <c r="AR1284" s="232" t="s">
        <v>225</v>
      </c>
      <c r="AS1284" s="232"/>
      <c r="AT1284" s="232"/>
      <c r="AU1284" s="232"/>
      <c r="AV1284" s="232"/>
      <c r="AW1284" s="248" t="s">
        <v>1036</v>
      </c>
    </row>
    <row r="1285" spans="1:49" s="9" customFormat="1" x14ac:dyDescent="0.25">
      <c r="A1285" s="247"/>
      <c r="B1285" s="5"/>
      <c r="C1285" s="5"/>
      <c r="D1285" s="5"/>
      <c r="F1285" s="5"/>
      <c r="G1285" s="263"/>
      <c r="H1285" s="248" t="s">
        <v>1035</v>
      </c>
      <c r="I1285" s="248"/>
      <c r="J1285" s="248" t="s">
        <v>1035</v>
      </c>
      <c r="K1285" s="248"/>
      <c r="L1285" s="248" t="s">
        <v>1035</v>
      </c>
      <c r="M1285" s="248"/>
      <c r="N1285" s="248" t="s">
        <v>1035</v>
      </c>
      <c r="O1285" s="248"/>
      <c r="P1285" s="248" t="s">
        <v>1035</v>
      </c>
      <c r="Q1285" s="248"/>
      <c r="R1285" s="248" t="s">
        <v>1035</v>
      </c>
      <c r="S1285" s="248"/>
      <c r="T1285" s="248" t="s">
        <v>1035</v>
      </c>
      <c r="U1285" s="248"/>
      <c r="V1285" s="248" t="s">
        <v>1035</v>
      </c>
      <c r="W1285" s="248"/>
      <c r="X1285" s="248" t="s">
        <v>1035</v>
      </c>
      <c r="Y1285" s="248"/>
      <c r="Z1285" s="248" t="s">
        <v>1035</v>
      </c>
      <c r="AA1285" s="248"/>
      <c r="AB1285" s="248" t="s">
        <v>1035</v>
      </c>
      <c r="AC1285" s="248"/>
      <c r="AD1285" s="248" t="s">
        <v>1035</v>
      </c>
      <c r="AE1285" s="248"/>
      <c r="AF1285" s="248" t="s">
        <v>1035</v>
      </c>
      <c r="AG1285" s="248"/>
      <c r="AH1285" s="248" t="s">
        <v>1035</v>
      </c>
      <c r="AI1285" s="248"/>
      <c r="AJ1285" s="248" t="s">
        <v>1035</v>
      </c>
      <c r="AK1285" s="248"/>
      <c r="AL1285" s="248" t="s">
        <v>1035</v>
      </c>
      <c r="AM1285" s="248"/>
      <c r="AN1285" s="248" t="s">
        <v>1035</v>
      </c>
      <c r="AO1285" s="248"/>
      <c r="AP1285" s="248" t="s">
        <v>1035</v>
      </c>
      <c r="AQ1285" s="248"/>
      <c r="AR1285" s="248" t="s">
        <v>1035</v>
      </c>
      <c r="AS1285" s="248"/>
      <c r="AT1285" s="248" t="s">
        <v>1035</v>
      </c>
      <c r="AU1285" s="248"/>
      <c r="AV1285" s="248" t="s">
        <v>1035</v>
      </c>
      <c r="AW1285" s="248" t="s">
        <v>1036</v>
      </c>
    </row>
    <row r="1286" spans="1:49" x14ac:dyDescent="0.25">
      <c r="A1286" s="233" t="s">
        <v>483</v>
      </c>
      <c r="B1286">
        <v>14</v>
      </c>
      <c r="C1286">
        <v>15</v>
      </c>
      <c r="E1286" s="9">
        <f t="shared" si="135"/>
        <v>0</v>
      </c>
      <c r="F1286" s="9">
        <f t="shared" si="122"/>
        <v>1</v>
      </c>
      <c r="H1286" s="246"/>
      <c r="I1286" s="246"/>
      <c r="J1286" s="246"/>
      <c r="K1286" s="246"/>
      <c r="L1286" s="246"/>
      <c r="M1286" s="246"/>
      <c r="N1286" s="246"/>
      <c r="O1286" s="246"/>
      <c r="P1286" s="246"/>
      <c r="Q1286" s="246"/>
      <c r="R1286" s="246"/>
      <c r="S1286" s="246"/>
      <c r="T1286" s="246"/>
      <c r="U1286" s="246"/>
      <c r="V1286" s="246"/>
      <c r="W1286" s="246"/>
      <c r="X1286" s="246"/>
      <c r="Y1286" s="246"/>
      <c r="Z1286" s="246"/>
      <c r="AA1286" s="246"/>
      <c r="AB1286" s="232" t="s">
        <v>225</v>
      </c>
      <c r="AW1286" s="248" t="s">
        <v>1036</v>
      </c>
    </row>
    <row r="1287" spans="1:49" x14ac:dyDescent="0.25">
      <c r="A1287" s="233" t="s">
        <v>484</v>
      </c>
      <c r="B1287">
        <v>14</v>
      </c>
      <c r="C1287">
        <v>16</v>
      </c>
      <c r="E1287" s="9">
        <f t="shared" si="135"/>
        <v>0</v>
      </c>
      <c r="F1287" s="9">
        <f t="shared" si="122"/>
        <v>2</v>
      </c>
      <c r="H1287" s="246"/>
      <c r="I1287" s="246"/>
      <c r="J1287" s="246"/>
      <c r="K1287" s="246"/>
      <c r="L1287" s="246"/>
      <c r="M1287" s="246"/>
      <c r="N1287" s="246"/>
      <c r="O1287" s="246"/>
      <c r="P1287" s="246"/>
      <c r="Q1287" s="246"/>
      <c r="R1287" s="246"/>
      <c r="S1287" s="246"/>
      <c r="T1287" s="246"/>
      <c r="U1287" s="246"/>
      <c r="V1287" s="246"/>
      <c r="W1287" s="246"/>
      <c r="X1287" s="246"/>
      <c r="Y1287" s="246"/>
      <c r="Z1287" s="246"/>
      <c r="AA1287" s="246"/>
      <c r="AB1287" s="232" t="s">
        <v>225</v>
      </c>
      <c r="AD1287" s="232" t="s">
        <v>225</v>
      </c>
      <c r="AW1287" s="248" t="s">
        <v>1036</v>
      </c>
    </row>
    <row r="1288" spans="1:49" x14ac:dyDescent="0.25">
      <c r="A1288" s="233" t="s">
        <v>485</v>
      </c>
      <c r="B1288">
        <v>14</v>
      </c>
      <c r="C1288">
        <v>17</v>
      </c>
      <c r="E1288" s="9">
        <f t="shared" si="135"/>
        <v>0</v>
      </c>
      <c r="F1288" s="9">
        <f t="shared" si="122"/>
        <v>3</v>
      </c>
      <c r="H1288" s="246"/>
      <c r="I1288" s="246"/>
      <c r="J1288" s="246"/>
      <c r="K1288" s="246"/>
      <c r="L1288" s="246"/>
      <c r="M1288" s="246"/>
      <c r="N1288" s="246"/>
      <c r="O1288" s="246"/>
      <c r="P1288" s="246"/>
      <c r="Q1288" s="246"/>
      <c r="R1288" s="246"/>
      <c r="S1288" s="246"/>
      <c r="T1288" s="246"/>
      <c r="U1288" s="246"/>
      <c r="V1288" s="246"/>
      <c r="W1288" s="246"/>
      <c r="X1288" s="246"/>
      <c r="Y1288" s="246"/>
      <c r="Z1288" s="246"/>
      <c r="AA1288" s="246"/>
      <c r="AB1288" s="232" t="s">
        <v>225</v>
      </c>
      <c r="AD1288" s="232" t="s">
        <v>225</v>
      </c>
      <c r="AF1288" s="232" t="s">
        <v>225</v>
      </c>
      <c r="AW1288" s="248" t="s">
        <v>1036</v>
      </c>
    </row>
    <row r="1289" spans="1:49" x14ac:dyDescent="0.25">
      <c r="A1289" s="233" t="s">
        <v>486</v>
      </c>
      <c r="B1289" s="9">
        <v>14</v>
      </c>
      <c r="C1289" s="9">
        <v>18</v>
      </c>
      <c r="E1289" s="9">
        <f t="shared" si="135"/>
        <v>0</v>
      </c>
      <c r="F1289" s="9">
        <f t="shared" si="122"/>
        <v>4</v>
      </c>
      <c r="H1289" s="246"/>
      <c r="I1289" s="246"/>
      <c r="J1289" s="246"/>
      <c r="K1289" s="246"/>
      <c r="L1289" s="246"/>
      <c r="M1289" s="246"/>
      <c r="N1289" s="246"/>
      <c r="O1289" s="246"/>
      <c r="P1289" s="246"/>
      <c r="Q1289" s="246"/>
      <c r="R1289" s="246"/>
      <c r="S1289" s="246"/>
      <c r="T1289" s="246"/>
      <c r="U1289" s="246"/>
      <c r="V1289" s="246"/>
      <c r="W1289" s="246"/>
      <c r="X1289" s="246"/>
      <c r="Y1289" s="246"/>
      <c r="Z1289" s="246"/>
      <c r="AA1289" s="246"/>
      <c r="AB1289" s="232" t="s">
        <v>225</v>
      </c>
      <c r="AD1289" s="232" t="s">
        <v>225</v>
      </c>
      <c r="AF1289" s="232" t="s">
        <v>225</v>
      </c>
      <c r="AH1289" s="232" t="s">
        <v>225</v>
      </c>
      <c r="AW1289" s="248" t="s">
        <v>1036</v>
      </c>
    </row>
    <row r="1290" spans="1:49" x14ac:dyDescent="0.25">
      <c r="A1290" s="233" t="s">
        <v>487</v>
      </c>
      <c r="B1290" s="9">
        <v>14</v>
      </c>
      <c r="C1290" s="9">
        <v>19</v>
      </c>
      <c r="E1290" s="9">
        <f t="shared" si="135"/>
        <v>0</v>
      </c>
      <c r="F1290" s="9">
        <f t="shared" si="122"/>
        <v>5</v>
      </c>
      <c r="H1290" s="246"/>
      <c r="I1290" s="246"/>
      <c r="J1290" s="246"/>
      <c r="K1290" s="246"/>
      <c r="L1290" s="246"/>
      <c r="M1290" s="246"/>
      <c r="N1290" s="246"/>
      <c r="O1290" s="246"/>
      <c r="P1290" s="246"/>
      <c r="Q1290" s="246"/>
      <c r="R1290" s="246"/>
      <c r="S1290" s="246"/>
      <c r="T1290" s="246"/>
      <c r="U1290" s="246"/>
      <c r="V1290" s="246"/>
      <c r="W1290" s="246"/>
      <c r="X1290" s="246"/>
      <c r="Y1290" s="246"/>
      <c r="Z1290" s="246"/>
      <c r="AA1290" s="246"/>
      <c r="AB1290" s="232" t="s">
        <v>225</v>
      </c>
      <c r="AD1290" s="232" t="s">
        <v>225</v>
      </c>
      <c r="AF1290" s="232" t="s">
        <v>225</v>
      </c>
      <c r="AH1290" s="232" t="s">
        <v>225</v>
      </c>
      <c r="AJ1290" s="232" t="s">
        <v>225</v>
      </c>
      <c r="AW1290" s="248" t="s">
        <v>1036</v>
      </c>
    </row>
    <row r="1291" spans="1:49" x14ac:dyDescent="0.25">
      <c r="A1291" s="233" t="s">
        <v>488</v>
      </c>
      <c r="B1291" s="9">
        <v>14</v>
      </c>
      <c r="C1291" s="9">
        <v>20</v>
      </c>
      <c r="E1291" s="9">
        <f t="shared" si="135"/>
        <v>0.25</v>
      </c>
      <c r="F1291" s="9">
        <f t="shared" si="122"/>
        <v>5.75</v>
      </c>
      <c r="H1291" s="246"/>
      <c r="I1291" s="246"/>
      <c r="J1291" s="246"/>
      <c r="K1291" s="246"/>
      <c r="L1291" s="246"/>
      <c r="M1291" s="246"/>
      <c r="N1291" s="246"/>
      <c r="O1291" s="246"/>
      <c r="P1291" s="246"/>
      <c r="Q1291" s="246"/>
      <c r="R1291" s="246"/>
      <c r="S1291" s="246"/>
      <c r="T1291" s="246"/>
      <c r="U1291" s="246"/>
      <c r="V1291" s="246"/>
      <c r="W1291" s="246"/>
      <c r="X1291" s="246"/>
      <c r="Y1291" s="246"/>
      <c r="Z1291" s="246"/>
      <c r="AA1291" s="246"/>
      <c r="AB1291" s="232" t="s">
        <v>225</v>
      </c>
      <c r="AD1291" s="232" t="s">
        <v>225</v>
      </c>
      <c r="AF1291" s="232" t="s">
        <v>225</v>
      </c>
      <c r="AH1291" s="232" t="s">
        <v>225</v>
      </c>
      <c r="AJ1291" s="232" t="s">
        <v>225</v>
      </c>
      <c r="AL1291" s="232" t="s">
        <v>225</v>
      </c>
      <c r="AW1291" s="248" t="s">
        <v>1036</v>
      </c>
    </row>
    <row r="1292" spans="1:49" s="9" customFormat="1" x14ac:dyDescent="0.25">
      <c r="A1292" s="233" t="s">
        <v>1618</v>
      </c>
      <c r="B1292" s="9">
        <v>14</v>
      </c>
      <c r="C1292" s="9">
        <v>20</v>
      </c>
      <c r="D1292" s="9">
        <v>15</v>
      </c>
      <c r="E1292" s="9">
        <f t="shared" si="135"/>
        <v>0.25</v>
      </c>
      <c r="F1292" s="9">
        <f t="shared" si="122"/>
        <v>5.75</v>
      </c>
      <c r="G1292" s="263"/>
      <c r="H1292" s="246"/>
      <c r="I1292" s="246"/>
      <c r="J1292" s="246"/>
      <c r="K1292" s="246"/>
      <c r="L1292" s="246"/>
      <c r="M1292" s="246"/>
      <c r="N1292" s="246"/>
      <c r="O1292" s="246"/>
      <c r="P1292" s="246"/>
      <c r="Q1292" s="246"/>
      <c r="R1292" s="246"/>
      <c r="S1292" s="246"/>
      <c r="T1292" s="246"/>
      <c r="U1292" s="246"/>
      <c r="V1292" s="246"/>
      <c r="W1292" s="246"/>
      <c r="X1292" s="246"/>
      <c r="Y1292" s="246"/>
      <c r="Z1292" s="246"/>
      <c r="AA1292" s="246"/>
      <c r="AB1292" s="232" t="s">
        <v>225</v>
      </c>
      <c r="AC1292" s="232"/>
      <c r="AD1292" s="232"/>
      <c r="AE1292" s="232"/>
      <c r="AF1292" s="232" t="s">
        <v>225</v>
      </c>
      <c r="AG1292" s="232"/>
      <c r="AH1292" s="232" t="s">
        <v>225</v>
      </c>
      <c r="AI1292" s="232"/>
      <c r="AJ1292" s="232" t="s">
        <v>225</v>
      </c>
      <c r="AK1292" s="232"/>
      <c r="AL1292" s="232" t="s">
        <v>225</v>
      </c>
      <c r="AM1292" s="232"/>
      <c r="AN1292" s="232"/>
      <c r="AO1292" s="232"/>
      <c r="AP1292" s="232"/>
      <c r="AQ1292" s="232"/>
      <c r="AR1292" s="232"/>
      <c r="AS1292" s="232"/>
      <c r="AT1292" s="232"/>
      <c r="AU1292" s="232"/>
      <c r="AV1292" s="232"/>
      <c r="AW1292" s="248" t="s">
        <v>1036</v>
      </c>
    </row>
    <row r="1293" spans="1:49" s="9" customFormat="1" x14ac:dyDescent="0.25">
      <c r="A1293" s="233" t="s">
        <v>1619</v>
      </c>
      <c r="B1293" s="9">
        <v>14</v>
      </c>
      <c r="C1293" s="9">
        <v>20</v>
      </c>
      <c r="D1293" s="9">
        <v>16</v>
      </c>
      <c r="E1293" s="9">
        <f t="shared" si="135"/>
        <v>0.25</v>
      </c>
      <c r="F1293" s="9">
        <f t="shared" si="122"/>
        <v>5.75</v>
      </c>
      <c r="G1293" s="263"/>
      <c r="H1293" s="246"/>
      <c r="I1293" s="246"/>
      <c r="J1293" s="246"/>
      <c r="K1293" s="246"/>
      <c r="L1293" s="246"/>
      <c r="M1293" s="246"/>
      <c r="N1293" s="246"/>
      <c r="O1293" s="246"/>
      <c r="P1293" s="246"/>
      <c r="Q1293" s="246"/>
      <c r="R1293" s="246"/>
      <c r="S1293" s="246"/>
      <c r="T1293" s="246"/>
      <c r="U1293" s="246"/>
      <c r="V1293" s="246"/>
      <c r="W1293" s="246"/>
      <c r="X1293" s="246"/>
      <c r="Y1293" s="246"/>
      <c r="Z1293" s="246"/>
      <c r="AA1293" s="246"/>
      <c r="AB1293" s="232" t="s">
        <v>225</v>
      </c>
      <c r="AC1293" s="232"/>
      <c r="AD1293" s="232" t="s">
        <v>225</v>
      </c>
      <c r="AE1293" s="232"/>
      <c r="AF1293" s="232"/>
      <c r="AG1293" s="232"/>
      <c r="AH1293" s="232" t="s">
        <v>225</v>
      </c>
      <c r="AI1293" s="232"/>
      <c r="AJ1293" s="232" t="s">
        <v>225</v>
      </c>
      <c r="AK1293" s="232"/>
      <c r="AL1293" s="232" t="s">
        <v>225</v>
      </c>
      <c r="AM1293" s="232"/>
      <c r="AN1293" s="232"/>
      <c r="AO1293" s="232"/>
      <c r="AP1293" s="232"/>
      <c r="AQ1293" s="232"/>
      <c r="AR1293" s="232"/>
      <c r="AS1293" s="232"/>
      <c r="AT1293" s="232"/>
      <c r="AU1293" s="232"/>
      <c r="AV1293" s="232"/>
      <c r="AW1293" s="248" t="s">
        <v>1036</v>
      </c>
    </row>
    <row r="1294" spans="1:49" s="9" customFormat="1" x14ac:dyDescent="0.25">
      <c r="A1294" s="233" t="s">
        <v>1620</v>
      </c>
      <c r="B1294" s="9">
        <v>14</v>
      </c>
      <c r="C1294" s="9">
        <v>20</v>
      </c>
      <c r="D1294" s="9">
        <v>17</v>
      </c>
      <c r="E1294" s="9">
        <f t="shared" si="135"/>
        <v>0.25</v>
      </c>
      <c r="F1294" s="9">
        <f t="shared" ref="F1294:F1296" si="137">C1294-B1294-E1294</f>
        <v>5.75</v>
      </c>
      <c r="G1294" s="263"/>
      <c r="H1294" s="246"/>
      <c r="I1294" s="246"/>
      <c r="J1294" s="246"/>
      <c r="K1294" s="246"/>
      <c r="L1294" s="246"/>
      <c r="M1294" s="246"/>
      <c r="N1294" s="246"/>
      <c r="O1294" s="246"/>
      <c r="P1294" s="246"/>
      <c r="Q1294" s="246"/>
      <c r="R1294" s="246"/>
      <c r="S1294" s="246"/>
      <c r="T1294" s="246"/>
      <c r="U1294" s="246"/>
      <c r="V1294" s="246"/>
      <c r="W1294" s="246"/>
      <c r="X1294" s="246"/>
      <c r="Y1294" s="246"/>
      <c r="Z1294" s="246"/>
      <c r="AA1294" s="246"/>
      <c r="AB1294" s="232" t="s">
        <v>225</v>
      </c>
      <c r="AC1294" s="232"/>
      <c r="AD1294" s="232" t="s">
        <v>225</v>
      </c>
      <c r="AE1294" s="232"/>
      <c r="AF1294" s="232" t="s">
        <v>225</v>
      </c>
      <c r="AG1294" s="232"/>
      <c r="AH1294" s="232"/>
      <c r="AI1294" s="232"/>
      <c r="AJ1294" s="232" t="s">
        <v>225</v>
      </c>
      <c r="AK1294" s="232"/>
      <c r="AL1294" s="232" t="s">
        <v>225</v>
      </c>
      <c r="AM1294" s="232"/>
      <c r="AN1294" s="232"/>
      <c r="AO1294" s="232"/>
      <c r="AP1294" s="232"/>
      <c r="AQ1294" s="232"/>
      <c r="AR1294" s="232"/>
      <c r="AS1294" s="232"/>
      <c r="AT1294" s="232"/>
      <c r="AU1294" s="232"/>
      <c r="AV1294" s="232"/>
      <c r="AW1294" s="248" t="s">
        <v>1036</v>
      </c>
    </row>
    <row r="1295" spans="1:49" s="9" customFormat="1" x14ac:dyDescent="0.25">
      <c r="A1295" s="233" t="s">
        <v>1621</v>
      </c>
      <c r="B1295" s="9">
        <v>14</v>
      </c>
      <c r="C1295" s="9">
        <v>20</v>
      </c>
      <c r="D1295" s="9">
        <v>18</v>
      </c>
      <c r="E1295" s="9">
        <f t="shared" si="135"/>
        <v>0.25</v>
      </c>
      <c r="F1295" s="9">
        <f t="shared" si="137"/>
        <v>5.75</v>
      </c>
      <c r="G1295" s="263"/>
      <c r="H1295" s="246"/>
      <c r="I1295" s="246"/>
      <c r="J1295" s="246"/>
      <c r="K1295" s="246"/>
      <c r="L1295" s="246"/>
      <c r="M1295" s="246"/>
      <c r="N1295" s="246"/>
      <c r="O1295" s="246"/>
      <c r="P1295" s="246"/>
      <c r="Q1295" s="246"/>
      <c r="R1295" s="246"/>
      <c r="S1295" s="246"/>
      <c r="T1295" s="246"/>
      <c r="U1295" s="246"/>
      <c r="V1295" s="246"/>
      <c r="W1295" s="246"/>
      <c r="X1295" s="246"/>
      <c r="Y1295" s="246"/>
      <c r="Z1295" s="246"/>
      <c r="AA1295" s="246"/>
      <c r="AB1295" s="232" t="s">
        <v>225</v>
      </c>
      <c r="AC1295" s="232"/>
      <c r="AD1295" s="232" t="s">
        <v>225</v>
      </c>
      <c r="AE1295" s="232"/>
      <c r="AF1295" s="232" t="s">
        <v>225</v>
      </c>
      <c r="AG1295" s="232"/>
      <c r="AH1295" s="232" t="s">
        <v>225</v>
      </c>
      <c r="AI1295" s="232"/>
      <c r="AJ1295" s="232"/>
      <c r="AK1295" s="232"/>
      <c r="AL1295" s="232" t="s">
        <v>225</v>
      </c>
      <c r="AM1295" s="232"/>
      <c r="AN1295" s="232"/>
      <c r="AO1295" s="232"/>
      <c r="AP1295" s="232"/>
      <c r="AQ1295" s="232"/>
      <c r="AR1295" s="232"/>
      <c r="AS1295" s="232"/>
      <c r="AT1295" s="232"/>
      <c r="AU1295" s="232"/>
      <c r="AV1295" s="232"/>
      <c r="AW1295" s="248" t="s">
        <v>1036</v>
      </c>
    </row>
    <row r="1296" spans="1:49" s="9" customFormat="1" x14ac:dyDescent="0.25">
      <c r="A1296" s="233" t="s">
        <v>1622</v>
      </c>
      <c r="B1296" s="9">
        <v>14</v>
      </c>
      <c r="C1296" s="9">
        <v>20</v>
      </c>
      <c r="D1296" s="9">
        <v>19</v>
      </c>
      <c r="E1296" s="9">
        <f t="shared" si="135"/>
        <v>0.25</v>
      </c>
      <c r="F1296" s="9">
        <f t="shared" si="137"/>
        <v>5.75</v>
      </c>
      <c r="G1296" s="263"/>
      <c r="H1296" s="246"/>
      <c r="I1296" s="246"/>
      <c r="J1296" s="246"/>
      <c r="K1296" s="246"/>
      <c r="L1296" s="246"/>
      <c r="M1296" s="246"/>
      <c r="N1296" s="246"/>
      <c r="O1296" s="246"/>
      <c r="P1296" s="246"/>
      <c r="Q1296" s="246"/>
      <c r="R1296" s="246"/>
      <c r="S1296" s="246"/>
      <c r="T1296" s="246"/>
      <c r="U1296" s="246"/>
      <c r="V1296" s="246"/>
      <c r="W1296" s="246"/>
      <c r="X1296" s="246"/>
      <c r="Y1296" s="246"/>
      <c r="Z1296" s="246"/>
      <c r="AA1296" s="246"/>
      <c r="AB1296" s="232" t="s">
        <v>225</v>
      </c>
      <c r="AC1296" s="232"/>
      <c r="AD1296" s="232" t="s">
        <v>225</v>
      </c>
      <c r="AE1296" s="232"/>
      <c r="AF1296" s="232" t="s">
        <v>225</v>
      </c>
      <c r="AG1296" s="232"/>
      <c r="AH1296" s="232" t="s">
        <v>225</v>
      </c>
      <c r="AI1296" s="232"/>
      <c r="AJ1296" s="232" t="s">
        <v>225</v>
      </c>
      <c r="AK1296" s="232"/>
      <c r="AL1296" s="232"/>
      <c r="AM1296" s="232"/>
      <c r="AN1296" s="232"/>
      <c r="AO1296" s="232"/>
      <c r="AP1296" s="232"/>
      <c r="AQ1296" s="232"/>
      <c r="AR1296" s="232"/>
      <c r="AS1296" s="232"/>
      <c r="AT1296" s="232"/>
      <c r="AU1296" s="232"/>
      <c r="AV1296" s="232"/>
      <c r="AW1296" s="248" t="s">
        <v>1036</v>
      </c>
    </row>
    <row r="1297" spans="1:49" x14ac:dyDescent="0.25">
      <c r="A1297" s="233" t="s">
        <v>489</v>
      </c>
      <c r="B1297" s="9">
        <v>14</v>
      </c>
      <c r="C1297" s="9">
        <v>21</v>
      </c>
      <c r="E1297" s="9">
        <f t="shared" si="135"/>
        <v>0.5</v>
      </c>
      <c r="F1297" s="9">
        <f t="shared" si="122"/>
        <v>6.5</v>
      </c>
      <c r="H1297" s="246"/>
      <c r="I1297" s="246"/>
      <c r="J1297" s="246"/>
      <c r="K1297" s="246"/>
      <c r="L1297" s="246"/>
      <c r="M1297" s="246"/>
      <c r="N1297" s="246"/>
      <c r="O1297" s="246"/>
      <c r="P1297" s="246"/>
      <c r="Q1297" s="246"/>
      <c r="R1297" s="246"/>
      <c r="S1297" s="246"/>
      <c r="T1297" s="246"/>
      <c r="U1297" s="246"/>
      <c r="V1297" s="246"/>
      <c r="W1297" s="246"/>
      <c r="X1297" s="246"/>
      <c r="Y1297" s="246"/>
      <c r="Z1297" s="246"/>
      <c r="AA1297" s="246"/>
      <c r="AB1297" s="232" t="s">
        <v>225</v>
      </c>
      <c r="AD1297" s="232" t="s">
        <v>225</v>
      </c>
      <c r="AF1297" s="232" t="s">
        <v>225</v>
      </c>
      <c r="AH1297" s="232" t="s">
        <v>225</v>
      </c>
      <c r="AJ1297" s="232" t="s">
        <v>225</v>
      </c>
      <c r="AL1297" s="232" t="s">
        <v>225</v>
      </c>
      <c r="AN1297" s="232" t="s">
        <v>225</v>
      </c>
      <c r="AW1297" s="248" t="s">
        <v>1036</v>
      </c>
    </row>
    <row r="1298" spans="1:49" s="9" customFormat="1" x14ac:dyDescent="0.25">
      <c r="A1298" s="233" t="s">
        <v>1623</v>
      </c>
      <c r="B1298" s="9">
        <v>14</v>
      </c>
      <c r="C1298" s="9">
        <v>21</v>
      </c>
      <c r="D1298" s="9">
        <v>15</v>
      </c>
      <c r="E1298" s="9">
        <f t="shared" si="135"/>
        <v>0.5</v>
      </c>
      <c r="F1298" s="9">
        <f t="shared" si="122"/>
        <v>6.5</v>
      </c>
      <c r="G1298" s="263"/>
      <c r="H1298" s="246"/>
      <c r="I1298" s="246"/>
      <c r="J1298" s="246"/>
      <c r="K1298" s="246"/>
      <c r="L1298" s="246"/>
      <c r="M1298" s="246"/>
      <c r="N1298" s="246"/>
      <c r="O1298" s="246"/>
      <c r="P1298" s="246"/>
      <c r="Q1298" s="246"/>
      <c r="R1298" s="246"/>
      <c r="S1298" s="246"/>
      <c r="T1298" s="246"/>
      <c r="U1298" s="246"/>
      <c r="V1298" s="246"/>
      <c r="W1298" s="246"/>
      <c r="X1298" s="246"/>
      <c r="Y1298" s="246"/>
      <c r="Z1298" s="246"/>
      <c r="AA1298" s="246"/>
      <c r="AB1298" s="232" t="s">
        <v>225</v>
      </c>
      <c r="AC1298" s="232"/>
      <c r="AD1298" s="232"/>
      <c r="AE1298" s="232"/>
      <c r="AF1298" s="232" t="s">
        <v>225</v>
      </c>
      <c r="AG1298" s="232"/>
      <c r="AH1298" s="232" t="s">
        <v>225</v>
      </c>
      <c r="AI1298" s="232"/>
      <c r="AJ1298" s="232" t="s">
        <v>225</v>
      </c>
      <c r="AK1298" s="232"/>
      <c r="AL1298" s="232" t="s">
        <v>225</v>
      </c>
      <c r="AM1298" s="232"/>
      <c r="AN1298" s="232" t="s">
        <v>225</v>
      </c>
      <c r="AO1298" s="232"/>
      <c r="AP1298" s="232"/>
      <c r="AQ1298" s="232"/>
      <c r="AR1298" s="232"/>
      <c r="AS1298" s="232"/>
      <c r="AT1298" s="232"/>
      <c r="AU1298" s="232"/>
      <c r="AV1298" s="232"/>
      <c r="AW1298" s="248" t="s">
        <v>1036</v>
      </c>
    </row>
    <row r="1299" spans="1:49" s="9" customFormat="1" x14ac:dyDescent="0.25">
      <c r="A1299" s="233" t="s">
        <v>1624</v>
      </c>
      <c r="B1299" s="9">
        <v>14</v>
      </c>
      <c r="C1299" s="9">
        <v>21</v>
      </c>
      <c r="D1299" s="9">
        <v>16</v>
      </c>
      <c r="E1299" s="9">
        <f t="shared" si="135"/>
        <v>0.5</v>
      </c>
      <c r="F1299" s="9">
        <f t="shared" si="122"/>
        <v>6.5</v>
      </c>
      <c r="G1299" s="263"/>
      <c r="H1299" s="246"/>
      <c r="I1299" s="246"/>
      <c r="J1299" s="246"/>
      <c r="K1299" s="246"/>
      <c r="L1299" s="246"/>
      <c r="M1299" s="246"/>
      <c r="N1299" s="246"/>
      <c r="O1299" s="246"/>
      <c r="P1299" s="246"/>
      <c r="Q1299" s="246"/>
      <c r="R1299" s="246"/>
      <c r="S1299" s="246"/>
      <c r="T1299" s="246"/>
      <c r="U1299" s="246"/>
      <c r="V1299" s="246"/>
      <c r="W1299" s="246"/>
      <c r="X1299" s="246"/>
      <c r="Y1299" s="246"/>
      <c r="Z1299" s="246"/>
      <c r="AA1299" s="246"/>
      <c r="AB1299" s="232" t="s">
        <v>225</v>
      </c>
      <c r="AC1299" s="232"/>
      <c r="AD1299" s="232" t="s">
        <v>225</v>
      </c>
      <c r="AE1299" s="232"/>
      <c r="AF1299" s="232"/>
      <c r="AG1299" s="232"/>
      <c r="AH1299" s="232" t="s">
        <v>225</v>
      </c>
      <c r="AI1299" s="232"/>
      <c r="AJ1299" s="232" t="s">
        <v>225</v>
      </c>
      <c r="AK1299" s="232"/>
      <c r="AL1299" s="232" t="s">
        <v>225</v>
      </c>
      <c r="AM1299" s="232"/>
      <c r="AN1299" s="232" t="s">
        <v>225</v>
      </c>
      <c r="AO1299" s="232"/>
      <c r="AP1299" s="232"/>
      <c r="AQ1299" s="232"/>
      <c r="AR1299" s="232"/>
      <c r="AS1299" s="232"/>
      <c r="AT1299" s="232"/>
      <c r="AU1299" s="232"/>
      <c r="AV1299" s="232"/>
      <c r="AW1299" s="248" t="s">
        <v>1036</v>
      </c>
    </row>
    <row r="1300" spans="1:49" s="9" customFormat="1" x14ac:dyDescent="0.25">
      <c r="A1300" s="233" t="s">
        <v>1625</v>
      </c>
      <c r="B1300" s="9">
        <v>14</v>
      </c>
      <c r="C1300" s="9">
        <v>21</v>
      </c>
      <c r="D1300" s="9">
        <v>17</v>
      </c>
      <c r="E1300" s="9">
        <f t="shared" si="135"/>
        <v>0.5</v>
      </c>
      <c r="F1300" s="9">
        <f t="shared" ref="F1300:F1303" si="138">C1300-B1300-E1300</f>
        <v>6.5</v>
      </c>
      <c r="G1300" s="263"/>
      <c r="H1300" s="246"/>
      <c r="I1300" s="246"/>
      <c r="J1300" s="246"/>
      <c r="K1300" s="246"/>
      <c r="L1300" s="246"/>
      <c r="M1300" s="246"/>
      <c r="N1300" s="246"/>
      <c r="O1300" s="246"/>
      <c r="P1300" s="246"/>
      <c r="Q1300" s="246"/>
      <c r="R1300" s="246"/>
      <c r="S1300" s="246"/>
      <c r="T1300" s="246"/>
      <c r="U1300" s="246"/>
      <c r="V1300" s="246"/>
      <c r="W1300" s="246"/>
      <c r="X1300" s="246"/>
      <c r="Y1300" s="246"/>
      <c r="Z1300" s="246"/>
      <c r="AA1300" s="246"/>
      <c r="AB1300" s="232" t="s">
        <v>225</v>
      </c>
      <c r="AC1300" s="232"/>
      <c r="AD1300" s="232" t="s">
        <v>225</v>
      </c>
      <c r="AE1300" s="232"/>
      <c r="AF1300" s="232" t="s">
        <v>225</v>
      </c>
      <c r="AG1300" s="232"/>
      <c r="AH1300" s="232"/>
      <c r="AI1300" s="232"/>
      <c r="AJ1300" s="232" t="s">
        <v>225</v>
      </c>
      <c r="AK1300" s="232"/>
      <c r="AL1300" s="232" t="s">
        <v>225</v>
      </c>
      <c r="AM1300" s="232"/>
      <c r="AN1300" s="232" t="s">
        <v>225</v>
      </c>
      <c r="AO1300" s="232"/>
      <c r="AP1300" s="232"/>
      <c r="AQ1300" s="232"/>
      <c r="AR1300" s="232"/>
      <c r="AS1300" s="232"/>
      <c r="AT1300" s="232"/>
      <c r="AU1300" s="232"/>
      <c r="AV1300" s="232"/>
      <c r="AW1300" s="248" t="s">
        <v>1036</v>
      </c>
    </row>
    <row r="1301" spans="1:49" s="9" customFormat="1" x14ac:dyDescent="0.25">
      <c r="A1301" s="233" t="s">
        <v>1626</v>
      </c>
      <c r="B1301" s="9">
        <v>14</v>
      </c>
      <c r="C1301" s="9">
        <v>21</v>
      </c>
      <c r="D1301" s="9">
        <v>18</v>
      </c>
      <c r="E1301" s="9">
        <f t="shared" si="135"/>
        <v>0.5</v>
      </c>
      <c r="F1301" s="9">
        <f t="shared" si="138"/>
        <v>6.5</v>
      </c>
      <c r="G1301" s="263"/>
      <c r="H1301" s="246"/>
      <c r="I1301" s="246"/>
      <c r="J1301" s="246"/>
      <c r="K1301" s="246"/>
      <c r="L1301" s="246"/>
      <c r="M1301" s="246"/>
      <c r="N1301" s="246"/>
      <c r="O1301" s="246"/>
      <c r="P1301" s="246"/>
      <c r="Q1301" s="246"/>
      <c r="R1301" s="246"/>
      <c r="S1301" s="246"/>
      <c r="T1301" s="246"/>
      <c r="U1301" s="246"/>
      <c r="V1301" s="246"/>
      <c r="W1301" s="246"/>
      <c r="X1301" s="246"/>
      <c r="Y1301" s="246"/>
      <c r="Z1301" s="246"/>
      <c r="AA1301" s="246"/>
      <c r="AB1301" s="232" t="s">
        <v>225</v>
      </c>
      <c r="AC1301" s="232"/>
      <c r="AD1301" s="232" t="s">
        <v>225</v>
      </c>
      <c r="AE1301" s="232"/>
      <c r="AF1301" s="232" t="s">
        <v>225</v>
      </c>
      <c r="AG1301" s="232"/>
      <c r="AH1301" s="232" t="s">
        <v>225</v>
      </c>
      <c r="AI1301" s="232"/>
      <c r="AJ1301" s="232"/>
      <c r="AK1301" s="232"/>
      <c r="AL1301" s="232" t="s">
        <v>225</v>
      </c>
      <c r="AM1301" s="232"/>
      <c r="AN1301" s="232" t="s">
        <v>225</v>
      </c>
      <c r="AO1301" s="232"/>
      <c r="AP1301" s="232"/>
      <c r="AQ1301" s="232"/>
      <c r="AR1301" s="232"/>
      <c r="AS1301" s="232"/>
      <c r="AT1301" s="232"/>
      <c r="AU1301" s="232"/>
      <c r="AV1301" s="232"/>
      <c r="AW1301" s="248" t="s">
        <v>1036</v>
      </c>
    </row>
    <row r="1302" spans="1:49" s="9" customFormat="1" x14ac:dyDescent="0.25">
      <c r="A1302" s="233" t="s">
        <v>1627</v>
      </c>
      <c r="B1302" s="9">
        <v>14</v>
      </c>
      <c r="C1302" s="9">
        <v>21</v>
      </c>
      <c r="D1302" s="9">
        <v>19</v>
      </c>
      <c r="E1302" s="9">
        <f t="shared" si="135"/>
        <v>0.5</v>
      </c>
      <c r="F1302" s="9">
        <f t="shared" si="138"/>
        <v>6.5</v>
      </c>
      <c r="G1302" s="263"/>
      <c r="H1302" s="246"/>
      <c r="I1302" s="246"/>
      <c r="J1302" s="246"/>
      <c r="K1302" s="246"/>
      <c r="L1302" s="246"/>
      <c r="M1302" s="246"/>
      <c r="N1302" s="246"/>
      <c r="O1302" s="246"/>
      <c r="P1302" s="246"/>
      <c r="Q1302" s="246"/>
      <c r="R1302" s="246"/>
      <c r="S1302" s="246"/>
      <c r="T1302" s="246"/>
      <c r="U1302" s="246"/>
      <c r="V1302" s="246"/>
      <c r="W1302" s="246"/>
      <c r="X1302" s="246"/>
      <c r="Y1302" s="246"/>
      <c r="Z1302" s="246"/>
      <c r="AA1302" s="246"/>
      <c r="AB1302" s="232" t="s">
        <v>225</v>
      </c>
      <c r="AC1302" s="232"/>
      <c r="AD1302" s="232" t="s">
        <v>225</v>
      </c>
      <c r="AE1302" s="232"/>
      <c r="AF1302" s="232" t="s">
        <v>225</v>
      </c>
      <c r="AG1302" s="232"/>
      <c r="AH1302" s="232" t="s">
        <v>225</v>
      </c>
      <c r="AI1302" s="232"/>
      <c r="AJ1302" s="232" t="s">
        <v>225</v>
      </c>
      <c r="AK1302" s="232"/>
      <c r="AL1302" s="232"/>
      <c r="AM1302" s="232"/>
      <c r="AN1302" s="232" t="s">
        <v>225</v>
      </c>
      <c r="AO1302" s="232"/>
      <c r="AP1302" s="232"/>
      <c r="AQ1302" s="232"/>
      <c r="AR1302" s="232"/>
      <c r="AS1302" s="232"/>
      <c r="AT1302" s="232"/>
      <c r="AU1302" s="232"/>
      <c r="AV1302" s="232"/>
      <c r="AW1302" s="248" t="s">
        <v>1036</v>
      </c>
    </row>
    <row r="1303" spans="1:49" s="9" customFormat="1" x14ac:dyDescent="0.25">
      <c r="A1303" s="233" t="s">
        <v>1628</v>
      </c>
      <c r="B1303" s="9">
        <v>14</v>
      </c>
      <c r="C1303" s="9">
        <v>21</v>
      </c>
      <c r="D1303" s="9">
        <v>20</v>
      </c>
      <c r="E1303" s="9">
        <f t="shared" si="135"/>
        <v>0.5</v>
      </c>
      <c r="F1303" s="9">
        <f t="shared" si="138"/>
        <v>6.5</v>
      </c>
      <c r="G1303" s="263"/>
      <c r="H1303" s="246"/>
      <c r="I1303" s="246"/>
      <c r="J1303" s="246"/>
      <c r="K1303" s="246"/>
      <c r="L1303" s="246"/>
      <c r="M1303" s="246"/>
      <c r="N1303" s="246"/>
      <c r="O1303" s="246"/>
      <c r="P1303" s="246"/>
      <c r="Q1303" s="246"/>
      <c r="R1303" s="246"/>
      <c r="S1303" s="246"/>
      <c r="T1303" s="246"/>
      <c r="U1303" s="246"/>
      <c r="V1303" s="246"/>
      <c r="W1303" s="246"/>
      <c r="X1303" s="246"/>
      <c r="Y1303" s="246"/>
      <c r="Z1303" s="246"/>
      <c r="AA1303" s="246"/>
      <c r="AB1303" s="232" t="s">
        <v>225</v>
      </c>
      <c r="AC1303" s="232"/>
      <c r="AD1303" s="232" t="s">
        <v>225</v>
      </c>
      <c r="AE1303" s="232"/>
      <c r="AF1303" s="232" t="s">
        <v>225</v>
      </c>
      <c r="AG1303" s="232"/>
      <c r="AH1303" s="232" t="s">
        <v>225</v>
      </c>
      <c r="AI1303" s="232"/>
      <c r="AJ1303" s="232" t="s">
        <v>225</v>
      </c>
      <c r="AK1303" s="232"/>
      <c r="AL1303" s="232" t="s">
        <v>225</v>
      </c>
      <c r="AM1303" s="232"/>
      <c r="AN1303" s="232"/>
      <c r="AO1303" s="232"/>
      <c r="AP1303" s="232"/>
      <c r="AQ1303" s="232"/>
      <c r="AR1303" s="232"/>
      <c r="AS1303" s="232"/>
      <c r="AT1303" s="232"/>
      <c r="AU1303" s="232"/>
      <c r="AV1303" s="232"/>
      <c r="AW1303" s="248" t="s">
        <v>1036</v>
      </c>
    </row>
    <row r="1304" spans="1:49" x14ac:dyDescent="0.25">
      <c r="A1304" s="233" t="s">
        <v>490</v>
      </c>
      <c r="B1304" s="9">
        <v>14</v>
      </c>
      <c r="C1304" s="9">
        <v>22</v>
      </c>
      <c r="E1304" s="9">
        <f t="shared" si="135"/>
        <v>0.5</v>
      </c>
      <c r="F1304" s="9">
        <f t="shared" si="122"/>
        <v>7.5</v>
      </c>
      <c r="H1304" s="246"/>
      <c r="I1304" s="246"/>
      <c r="J1304" s="246"/>
      <c r="K1304" s="246"/>
      <c r="L1304" s="246"/>
      <c r="M1304" s="246"/>
      <c r="N1304" s="246"/>
      <c r="O1304" s="246"/>
      <c r="P1304" s="246"/>
      <c r="Q1304" s="246"/>
      <c r="R1304" s="246"/>
      <c r="S1304" s="246"/>
      <c r="T1304" s="246"/>
      <c r="U1304" s="246"/>
      <c r="V1304" s="246"/>
      <c r="W1304" s="246"/>
      <c r="X1304" s="246"/>
      <c r="Y1304" s="246"/>
      <c r="Z1304" s="246"/>
      <c r="AA1304" s="246"/>
      <c r="AB1304" s="232" t="s">
        <v>225</v>
      </c>
      <c r="AD1304" s="232" t="s">
        <v>225</v>
      </c>
      <c r="AF1304" s="232" t="s">
        <v>225</v>
      </c>
      <c r="AH1304" s="232" t="s">
        <v>225</v>
      </c>
      <c r="AJ1304" s="232" t="s">
        <v>225</v>
      </c>
      <c r="AL1304" s="232" t="s">
        <v>225</v>
      </c>
      <c r="AN1304" s="232" t="s">
        <v>225</v>
      </c>
      <c r="AP1304" s="232" t="s">
        <v>225</v>
      </c>
      <c r="AW1304" s="248" t="s">
        <v>1036</v>
      </c>
    </row>
    <row r="1305" spans="1:49" s="9" customFormat="1" x14ac:dyDescent="0.25">
      <c r="A1305" s="233" t="s">
        <v>1629</v>
      </c>
      <c r="B1305" s="9">
        <v>14</v>
      </c>
      <c r="C1305" s="9">
        <v>22</v>
      </c>
      <c r="D1305" s="9">
        <v>15</v>
      </c>
      <c r="E1305" s="9">
        <f t="shared" si="135"/>
        <v>0.5</v>
      </c>
      <c r="F1305" s="9">
        <f t="shared" si="122"/>
        <v>7.5</v>
      </c>
      <c r="G1305" s="263"/>
      <c r="H1305" s="246"/>
      <c r="I1305" s="246"/>
      <c r="J1305" s="246"/>
      <c r="K1305" s="246"/>
      <c r="L1305" s="246"/>
      <c r="M1305" s="246"/>
      <c r="N1305" s="246"/>
      <c r="O1305" s="246"/>
      <c r="P1305" s="246"/>
      <c r="Q1305" s="246"/>
      <c r="R1305" s="246"/>
      <c r="S1305" s="246"/>
      <c r="T1305" s="246"/>
      <c r="U1305" s="246"/>
      <c r="V1305" s="246"/>
      <c r="W1305" s="246"/>
      <c r="X1305" s="246"/>
      <c r="Y1305" s="246"/>
      <c r="Z1305" s="246"/>
      <c r="AA1305" s="246"/>
      <c r="AB1305" s="232" t="s">
        <v>225</v>
      </c>
      <c r="AC1305" s="232"/>
      <c r="AD1305" s="232"/>
      <c r="AE1305" s="232"/>
      <c r="AF1305" s="232" t="s">
        <v>225</v>
      </c>
      <c r="AG1305" s="232"/>
      <c r="AH1305" s="232" t="s">
        <v>225</v>
      </c>
      <c r="AI1305" s="232"/>
      <c r="AJ1305" s="232" t="s">
        <v>225</v>
      </c>
      <c r="AK1305" s="232"/>
      <c r="AL1305" s="232" t="s">
        <v>225</v>
      </c>
      <c r="AM1305" s="232"/>
      <c r="AN1305" s="232" t="s">
        <v>225</v>
      </c>
      <c r="AO1305" s="232"/>
      <c r="AP1305" s="232" t="s">
        <v>225</v>
      </c>
      <c r="AQ1305" s="232"/>
      <c r="AR1305" s="232"/>
      <c r="AS1305" s="232"/>
      <c r="AT1305" s="232"/>
      <c r="AU1305" s="232"/>
      <c r="AV1305" s="232"/>
      <c r="AW1305" s="248" t="s">
        <v>1036</v>
      </c>
    </row>
    <row r="1306" spans="1:49" s="9" customFormat="1" x14ac:dyDescent="0.25">
      <c r="A1306" s="233" t="s">
        <v>1630</v>
      </c>
      <c r="B1306" s="9">
        <v>14</v>
      </c>
      <c r="C1306" s="9">
        <v>22</v>
      </c>
      <c r="D1306" s="9">
        <v>16</v>
      </c>
      <c r="E1306" s="9">
        <f t="shared" si="135"/>
        <v>0.5</v>
      </c>
      <c r="F1306" s="9">
        <f t="shared" si="122"/>
        <v>7.5</v>
      </c>
      <c r="G1306" s="263"/>
      <c r="H1306" s="246"/>
      <c r="I1306" s="246"/>
      <c r="J1306" s="246"/>
      <c r="K1306" s="246"/>
      <c r="L1306" s="246"/>
      <c r="M1306" s="246"/>
      <c r="N1306" s="246"/>
      <c r="O1306" s="246"/>
      <c r="P1306" s="246"/>
      <c r="Q1306" s="246"/>
      <c r="R1306" s="246"/>
      <c r="S1306" s="246"/>
      <c r="T1306" s="246"/>
      <c r="U1306" s="246"/>
      <c r="V1306" s="246"/>
      <c r="W1306" s="246"/>
      <c r="X1306" s="246"/>
      <c r="Y1306" s="246"/>
      <c r="Z1306" s="246"/>
      <c r="AA1306" s="246"/>
      <c r="AB1306" s="232" t="s">
        <v>225</v>
      </c>
      <c r="AC1306" s="232"/>
      <c r="AD1306" s="232" t="s">
        <v>225</v>
      </c>
      <c r="AE1306" s="232"/>
      <c r="AF1306" s="232"/>
      <c r="AG1306" s="232"/>
      <c r="AH1306" s="232" t="s">
        <v>225</v>
      </c>
      <c r="AI1306" s="232"/>
      <c r="AJ1306" s="232" t="s">
        <v>225</v>
      </c>
      <c r="AK1306" s="232"/>
      <c r="AL1306" s="232" t="s">
        <v>225</v>
      </c>
      <c r="AM1306" s="232"/>
      <c r="AN1306" s="232" t="s">
        <v>225</v>
      </c>
      <c r="AO1306" s="232"/>
      <c r="AP1306" s="232" t="s">
        <v>225</v>
      </c>
      <c r="AQ1306" s="232"/>
      <c r="AR1306" s="232"/>
      <c r="AS1306" s="232"/>
      <c r="AT1306" s="232"/>
      <c r="AU1306" s="232"/>
      <c r="AV1306" s="232"/>
      <c r="AW1306" s="248" t="s">
        <v>1036</v>
      </c>
    </row>
    <row r="1307" spans="1:49" s="9" customFormat="1" x14ac:dyDescent="0.25">
      <c r="A1307" s="233" t="s">
        <v>1631</v>
      </c>
      <c r="B1307" s="9">
        <v>14</v>
      </c>
      <c r="C1307" s="9">
        <v>22</v>
      </c>
      <c r="D1307" s="9">
        <v>17</v>
      </c>
      <c r="E1307" s="9">
        <f t="shared" si="135"/>
        <v>0.5</v>
      </c>
      <c r="F1307" s="9">
        <f t="shared" ref="F1307:F1311" si="139">C1307-B1307-E1307</f>
        <v>7.5</v>
      </c>
      <c r="G1307" s="263"/>
      <c r="H1307" s="246"/>
      <c r="I1307" s="246"/>
      <c r="J1307" s="246"/>
      <c r="K1307" s="246"/>
      <c r="L1307" s="246"/>
      <c r="M1307" s="246"/>
      <c r="N1307" s="246"/>
      <c r="O1307" s="246"/>
      <c r="P1307" s="246"/>
      <c r="Q1307" s="246"/>
      <c r="R1307" s="246"/>
      <c r="S1307" s="246"/>
      <c r="T1307" s="246"/>
      <c r="U1307" s="246"/>
      <c r="V1307" s="246"/>
      <c r="W1307" s="246"/>
      <c r="X1307" s="246"/>
      <c r="Y1307" s="246"/>
      <c r="Z1307" s="246"/>
      <c r="AA1307" s="246"/>
      <c r="AB1307" s="232" t="s">
        <v>225</v>
      </c>
      <c r="AC1307" s="232"/>
      <c r="AD1307" s="232" t="s">
        <v>225</v>
      </c>
      <c r="AE1307" s="232"/>
      <c r="AF1307" s="232" t="s">
        <v>225</v>
      </c>
      <c r="AG1307" s="232"/>
      <c r="AH1307" s="232"/>
      <c r="AI1307" s="232"/>
      <c r="AJ1307" s="232" t="s">
        <v>225</v>
      </c>
      <c r="AK1307" s="232"/>
      <c r="AL1307" s="232" t="s">
        <v>225</v>
      </c>
      <c r="AM1307" s="232"/>
      <c r="AN1307" s="232" t="s">
        <v>225</v>
      </c>
      <c r="AO1307" s="232"/>
      <c r="AP1307" s="232" t="s">
        <v>225</v>
      </c>
      <c r="AQ1307" s="232"/>
      <c r="AR1307" s="232"/>
      <c r="AS1307" s="232"/>
      <c r="AT1307" s="232"/>
      <c r="AU1307" s="232"/>
      <c r="AV1307" s="232"/>
      <c r="AW1307" s="248" t="s">
        <v>1036</v>
      </c>
    </row>
    <row r="1308" spans="1:49" s="9" customFormat="1" x14ac:dyDescent="0.25">
      <c r="A1308" s="233" t="s">
        <v>1632</v>
      </c>
      <c r="B1308" s="9">
        <v>14</v>
      </c>
      <c r="C1308" s="9">
        <v>22</v>
      </c>
      <c r="D1308" s="9">
        <v>18</v>
      </c>
      <c r="E1308" s="9">
        <f t="shared" si="135"/>
        <v>0.5</v>
      </c>
      <c r="F1308" s="9">
        <f t="shared" si="139"/>
        <v>7.5</v>
      </c>
      <c r="G1308" s="263"/>
      <c r="H1308" s="246"/>
      <c r="I1308" s="246"/>
      <c r="J1308" s="246"/>
      <c r="K1308" s="246"/>
      <c r="L1308" s="246"/>
      <c r="M1308" s="246"/>
      <c r="N1308" s="246"/>
      <c r="O1308" s="246"/>
      <c r="P1308" s="246"/>
      <c r="Q1308" s="246"/>
      <c r="R1308" s="246"/>
      <c r="S1308" s="246"/>
      <c r="T1308" s="246"/>
      <c r="U1308" s="246"/>
      <c r="V1308" s="246"/>
      <c r="W1308" s="246"/>
      <c r="X1308" s="246"/>
      <c r="Y1308" s="246"/>
      <c r="Z1308" s="246"/>
      <c r="AA1308" s="246"/>
      <c r="AB1308" s="232" t="s">
        <v>225</v>
      </c>
      <c r="AC1308" s="232"/>
      <c r="AD1308" s="232" t="s">
        <v>225</v>
      </c>
      <c r="AE1308" s="232"/>
      <c r="AF1308" s="232" t="s">
        <v>225</v>
      </c>
      <c r="AG1308" s="232"/>
      <c r="AH1308" s="232" t="s">
        <v>225</v>
      </c>
      <c r="AI1308" s="232"/>
      <c r="AJ1308" s="232"/>
      <c r="AK1308" s="232"/>
      <c r="AL1308" s="232" t="s">
        <v>225</v>
      </c>
      <c r="AM1308" s="232"/>
      <c r="AN1308" s="232" t="s">
        <v>225</v>
      </c>
      <c r="AO1308" s="232"/>
      <c r="AP1308" s="232" t="s">
        <v>225</v>
      </c>
      <c r="AQ1308" s="232"/>
      <c r="AR1308" s="232"/>
      <c r="AS1308" s="232"/>
      <c r="AT1308" s="232"/>
      <c r="AU1308" s="232"/>
      <c r="AV1308" s="232"/>
      <c r="AW1308" s="248" t="s">
        <v>1036</v>
      </c>
    </row>
    <row r="1309" spans="1:49" s="9" customFormat="1" x14ac:dyDescent="0.25">
      <c r="A1309" s="233" t="s">
        <v>1633</v>
      </c>
      <c r="B1309" s="9">
        <v>14</v>
      </c>
      <c r="C1309" s="9">
        <v>22</v>
      </c>
      <c r="D1309" s="9">
        <v>19</v>
      </c>
      <c r="E1309" s="9">
        <f t="shared" si="135"/>
        <v>0.5</v>
      </c>
      <c r="F1309" s="9">
        <f t="shared" si="139"/>
        <v>7.5</v>
      </c>
      <c r="G1309" s="263"/>
      <c r="H1309" s="246"/>
      <c r="I1309" s="246"/>
      <c r="J1309" s="246"/>
      <c r="K1309" s="246"/>
      <c r="L1309" s="246"/>
      <c r="M1309" s="246"/>
      <c r="N1309" s="246"/>
      <c r="O1309" s="246"/>
      <c r="P1309" s="246"/>
      <c r="Q1309" s="246"/>
      <c r="R1309" s="246"/>
      <c r="S1309" s="246"/>
      <c r="T1309" s="246"/>
      <c r="U1309" s="246"/>
      <c r="V1309" s="246"/>
      <c r="W1309" s="246"/>
      <c r="X1309" s="246"/>
      <c r="Y1309" s="246"/>
      <c r="Z1309" s="246"/>
      <c r="AA1309" s="246"/>
      <c r="AB1309" s="232" t="s">
        <v>225</v>
      </c>
      <c r="AC1309" s="232"/>
      <c r="AD1309" s="232" t="s">
        <v>225</v>
      </c>
      <c r="AE1309" s="232"/>
      <c r="AF1309" s="232" t="s">
        <v>225</v>
      </c>
      <c r="AG1309" s="232"/>
      <c r="AH1309" s="232" t="s">
        <v>225</v>
      </c>
      <c r="AI1309" s="232"/>
      <c r="AJ1309" s="232" t="s">
        <v>225</v>
      </c>
      <c r="AK1309" s="232"/>
      <c r="AL1309" s="232"/>
      <c r="AM1309" s="232"/>
      <c r="AN1309" s="232" t="s">
        <v>225</v>
      </c>
      <c r="AO1309" s="232"/>
      <c r="AP1309" s="232" t="s">
        <v>225</v>
      </c>
      <c r="AQ1309" s="232"/>
      <c r="AR1309" s="232"/>
      <c r="AS1309" s="232"/>
      <c r="AT1309" s="232"/>
      <c r="AU1309" s="232"/>
      <c r="AV1309" s="232"/>
      <c r="AW1309" s="248" t="s">
        <v>1036</v>
      </c>
    </row>
    <row r="1310" spans="1:49" s="9" customFormat="1" x14ac:dyDescent="0.25">
      <c r="A1310" s="233" t="s">
        <v>1634</v>
      </c>
      <c r="B1310" s="9">
        <v>14</v>
      </c>
      <c r="C1310" s="9">
        <v>22</v>
      </c>
      <c r="D1310" s="9">
        <v>20</v>
      </c>
      <c r="E1310" s="9">
        <f t="shared" si="135"/>
        <v>0.5</v>
      </c>
      <c r="F1310" s="9">
        <f t="shared" si="139"/>
        <v>7.5</v>
      </c>
      <c r="G1310" s="263"/>
      <c r="H1310" s="246"/>
      <c r="I1310" s="246"/>
      <c r="J1310" s="246"/>
      <c r="K1310" s="246"/>
      <c r="L1310" s="246"/>
      <c r="M1310" s="246"/>
      <c r="N1310" s="246"/>
      <c r="O1310" s="246"/>
      <c r="P1310" s="246"/>
      <c r="Q1310" s="246"/>
      <c r="R1310" s="246"/>
      <c r="S1310" s="246"/>
      <c r="T1310" s="246"/>
      <c r="U1310" s="246"/>
      <c r="V1310" s="246"/>
      <c r="W1310" s="246"/>
      <c r="X1310" s="246"/>
      <c r="Y1310" s="246"/>
      <c r="Z1310" s="246"/>
      <c r="AA1310" s="246"/>
      <c r="AB1310" s="232" t="s">
        <v>225</v>
      </c>
      <c r="AC1310" s="232"/>
      <c r="AD1310" s="232" t="s">
        <v>225</v>
      </c>
      <c r="AE1310" s="232"/>
      <c r="AF1310" s="232" t="s">
        <v>225</v>
      </c>
      <c r="AG1310" s="232"/>
      <c r="AH1310" s="232" t="s">
        <v>225</v>
      </c>
      <c r="AI1310" s="232"/>
      <c r="AJ1310" s="232" t="s">
        <v>225</v>
      </c>
      <c r="AK1310" s="232"/>
      <c r="AL1310" s="232" t="s">
        <v>225</v>
      </c>
      <c r="AM1310" s="232"/>
      <c r="AN1310" s="232"/>
      <c r="AO1310" s="232"/>
      <c r="AP1310" s="232" t="s">
        <v>225</v>
      </c>
      <c r="AQ1310" s="232"/>
      <c r="AR1310" s="232"/>
      <c r="AS1310" s="232"/>
      <c r="AT1310" s="232"/>
      <c r="AU1310" s="232"/>
      <c r="AV1310" s="232"/>
      <c r="AW1310" s="248" t="s">
        <v>1036</v>
      </c>
    </row>
    <row r="1311" spans="1:49" s="9" customFormat="1" x14ac:dyDescent="0.25">
      <c r="A1311" s="233" t="s">
        <v>1635</v>
      </c>
      <c r="B1311" s="9">
        <v>14</v>
      </c>
      <c r="C1311" s="9">
        <v>22</v>
      </c>
      <c r="D1311" s="9">
        <v>21</v>
      </c>
      <c r="E1311" s="9">
        <f t="shared" si="135"/>
        <v>0.5</v>
      </c>
      <c r="F1311" s="9">
        <f t="shared" si="139"/>
        <v>7.5</v>
      </c>
      <c r="G1311" s="263"/>
      <c r="H1311" s="246"/>
      <c r="I1311" s="246"/>
      <c r="J1311" s="246"/>
      <c r="K1311" s="246"/>
      <c r="L1311" s="246"/>
      <c r="M1311" s="246"/>
      <c r="N1311" s="246"/>
      <c r="O1311" s="246"/>
      <c r="P1311" s="246"/>
      <c r="Q1311" s="246"/>
      <c r="R1311" s="246"/>
      <c r="S1311" s="246"/>
      <c r="T1311" s="246"/>
      <c r="U1311" s="246"/>
      <c r="V1311" s="246"/>
      <c r="W1311" s="246"/>
      <c r="X1311" s="246"/>
      <c r="Y1311" s="246"/>
      <c r="Z1311" s="246"/>
      <c r="AA1311" s="246"/>
      <c r="AB1311" s="232" t="s">
        <v>225</v>
      </c>
      <c r="AC1311" s="232"/>
      <c r="AD1311" s="232" t="s">
        <v>225</v>
      </c>
      <c r="AE1311" s="232"/>
      <c r="AF1311" s="232" t="s">
        <v>225</v>
      </c>
      <c r="AG1311" s="232"/>
      <c r="AH1311" s="232" t="s">
        <v>225</v>
      </c>
      <c r="AI1311" s="232"/>
      <c r="AJ1311" s="232" t="s">
        <v>225</v>
      </c>
      <c r="AK1311" s="232"/>
      <c r="AL1311" s="232" t="s">
        <v>225</v>
      </c>
      <c r="AM1311" s="232"/>
      <c r="AN1311" s="232" t="s">
        <v>225</v>
      </c>
      <c r="AO1311" s="232"/>
      <c r="AP1311" s="232"/>
      <c r="AQ1311" s="232"/>
      <c r="AR1311" s="232"/>
      <c r="AS1311" s="232"/>
      <c r="AT1311" s="232"/>
      <c r="AU1311" s="232"/>
      <c r="AV1311" s="232"/>
      <c r="AW1311" s="248" t="s">
        <v>1036</v>
      </c>
    </row>
    <row r="1312" spans="1:49" x14ac:dyDescent="0.25">
      <c r="A1312" s="233" t="s">
        <v>491</v>
      </c>
      <c r="B1312" s="9">
        <v>14</v>
      </c>
      <c r="C1312" s="9">
        <v>23</v>
      </c>
      <c r="E1312" s="9">
        <f t="shared" si="135"/>
        <v>1</v>
      </c>
      <c r="F1312" s="9">
        <f t="shared" si="122"/>
        <v>8</v>
      </c>
      <c r="H1312" s="246"/>
      <c r="I1312" s="246"/>
      <c r="J1312" s="246"/>
      <c r="K1312" s="246"/>
      <c r="L1312" s="246"/>
      <c r="M1312" s="246"/>
      <c r="N1312" s="246"/>
      <c r="O1312" s="246"/>
      <c r="P1312" s="246"/>
      <c r="Q1312" s="246"/>
      <c r="R1312" s="246"/>
      <c r="S1312" s="246"/>
      <c r="T1312" s="246"/>
      <c r="U1312" s="246"/>
      <c r="V1312" s="246"/>
      <c r="W1312" s="246"/>
      <c r="X1312" s="246"/>
      <c r="Y1312" s="246"/>
      <c r="Z1312" s="246"/>
      <c r="AA1312" s="246"/>
      <c r="AB1312" s="232" t="s">
        <v>225</v>
      </c>
      <c r="AD1312" s="232" t="s">
        <v>225</v>
      </c>
      <c r="AF1312" s="232" t="s">
        <v>225</v>
      </c>
      <c r="AH1312" s="232" t="s">
        <v>225</v>
      </c>
      <c r="AJ1312" s="232" t="s">
        <v>225</v>
      </c>
      <c r="AL1312" s="232" t="s">
        <v>225</v>
      </c>
      <c r="AN1312" s="232" t="s">
        <v>225</v>
      </c>
      <c r="AP1312" s="232" t="s">
        <v>225</v>
      </c>
      <c r="AR1312" s="232" t="s">
        <v>225</v>
      </c>
      <c r="AW1312" s="248" t="s">
        <v>1036</v>
      </c>
    </row>
    <row r="1313" spans="1:49" s="9" customFormat="1" x14ac:dyDescent="0.25">
      <c r="A1313" s="233" t="s">
        <v>1636</v>
      </c>
      <c r="B1313" s="9">
        <v>14</v>
      </c>
      <c r="C1313" s="9">
        <v>23</v>
      </c>
      <c r="D1313" s="9">
        <v>15</v>
      </c>
      <c r="E1313" s="9">
        <f t="shared" si="135"/>
        <v>1</v>
      </c>
      <c r="F1313" s="9">
        <f t="shared" si="122"/>
        <v>8</v>
      </c>
      <c r="G1313" s="263"/>
      <c r="H1313" s="246"/>
      <c r="I1313" s="246"/>
      <c r="J1313" s="246"/>
      <c r="K1313" s="246"/>
      <c r="L1313" s="246"/>
      <c r="M1313" s="246"/>
      <c r="N1313" s="246"/>
      <c r="O1313" s="246"/>
      <c r="P1313" s="246"/>
      <c r="Q1313" s="246"/>
      <c r="R1313" s="246"/>
      <c r="S1313" s="246"/>
      <c r="T1313" s="246"/>
      <c r="U1313" s="246"/>
      <c r="V1313" s="246"/>
      <c r="W1313" s="246"/>
      <c r="X1313" s="246"/>
      <c r="Y1313" s="246"/>
      <c r="Z1313" s="246"/>
      <c r="AA1313" s="246"/>
      <c r="AB1313" s="232" t="s">
        <v>225</v>
      </c>
      <c r="AC1313" s="232"/>
      <c r="AD1313" s="232"/>
      <c r="AE1313" s="232"/>
      <c r="AF1313" s="232" t="s">
        <v>225</v>
      </c>
      <c r="AG1313" s="232"/>
      <c r="AH1313" s="232" t="s">
        <v>225</v>
      </c>
      <c r="AI1313" s="232"/>
      <c r="AJ1313" s="232" t="s">
        <v>225</v>
      </c>
      <c r="AK1313" s="232"/>
      <c r="AL1313" s="232" t="s">
        <v>225</v>
      </c>
      <c r="AM1313" s="232"/>
      <c r="AN1313" s="232" t="s">
        <v>225</v>
      </c>
      <c r="AO1313" s="232"/>
      <c r="AP1313" s="232" t="s">
        <v>225</v>
      </c>
      <c r="AQ1313" s="232"/>
      <c r="AR1313" s="232" t="s">
        <v>225</v>
      </c>
      <c r="AS1313" s="232"/>
      <c r="AT1313" s="232"/>
      <c r="AU1313" s="232"/>
      <c r="AV1313" s="232"/>
      <c r="AW1313" s="248" t="s">
        <v>1036</v>
      </c>
    </row>
    <row r="1314" spans="1:49" s="9" customFormat="1" x14ac:dyDescent="0.25">
      <c r="A1314" s="233" t="s">
        <v>1637</v>
      </c>
      <c r="B1314" s="9">
        <v>14</v>
      </c>
      <c r="C1314" s="9">
        <v>23</v>
      </c>
      <c r="D1314" s="9">
        <v>16</v>
      </c>
      <c r="E1314" s="9">
        <f t="shared" si="135"/>
        <v>1</v>
      </c>
      <c r="F1314" s="9">
        <f t="shared" si="122"/>
        <v>8</v>
      </c>
      <c r="G1314" s="263"/>
      <c r="H1314" s="246"/>
      <c r="I1314" s="246"/>
      <c r="J1314" s="246"/>
      <c r="K1314" s="246"/>
      <c r="L1314" s="246"/>
      <c r="M1314" s="246"/>
      <c r="N1314" s="246"/>
      <c r="O1314" s="246"/>
      <c r="P1314" s="246"/>
      <c r="Q1314" s="246"/>
      <c r="R1314" s="246"/>
      <c r="S1314" s="246"/>
      <c r="T1314" s="246"/>
      <c r="U1314" s="246"/>
      <c r="V1314" s="246"/>
      <c r="W1314" s="246"/>
      <c r="X1314" s="246"/>
      <c r="Y1314" s="246"/>
      <c r="Z1314" s="246"/>
      <c r="AA1314" s="246"/>
      <c r="AB1314" s="232" t="s">
        <v>225</v>
      </c>
      <c r="AC1314" s="232"/>
      <c r="AD1314" s="232" t="s">
        <v>225</v>
      </c>
      <c r="AE1314" s="232"/>
      <c r="AF1314" s="232"/>
      <c r="AG1314" s="232"/>
      <c r="AH1314" s="232" t="s">
        <v>225</v>
      </c>
      <c r="AI1314" s="232"/>
      <c r="AJ1314" s="232" t="s">
        <v>225</v>
      </c>
      <c r="AK1314" s="232"/>
      <c r="AL1314" s="232" t="s">
        <v>225</v>
      </c>
      <c r="AM1314" s="232"/>
      <c r="AN1314" s="232" t="s">
        <v>225</v>
      </c>
      <c r="AO1314" s="232"/>
      <c r="AP1314" s="232" t="s">
        <v>225</v>
      </c>
      <c r="AQ1314" s="232"/>
      <c r="AR1314" s="232" t="s">
        <v>225</v>
      </c>
      <c r="AS1314" s="232"/>
      <c r="AT1314" s="232"/>
      <c r="AU1314" s="232"/>
      <c r="AV1314" s="232"/>
      <c r="AW1314" s="248" t="s">
        <v>1036</v>
      </c>
    </row>
    <row r="1315" spans="1:49" s="9" customFormat="1" x14ac:dyDescent="0.25">
      <c r="A1315" s="233" t="s">
        <v>1638</v>
      </c>
      <c r="B1315" s="9">
        <v>14</v>
      </c>
      <c r="C1315" s="9">
        <v>23</v>
      </c>
      <c r="D1315" s="9">
        <v>17</v>
      </c>
      <c r="E1315" s="9">
        <f t="shared" si="135"/>
        <v>1</v>
      </c>
      <c r="F1315" s="9">
        <f t="shared" ref="F1315:F1320" si="140">C1315-B1315-E1315</f>
        <v>8</v>
      </c>
      <c r="G1315" s="263"/>
      <c r="H1315" s="246"/>
      <c r="I1315" s="246"/>
      <c r="J1315" s="246"/>
      <c r="K1315" s="246"/>
      <c r="L1315" s="246"/>
      <c r="M1315" s="246"/>
      <c r="N1315" s="246"/>
      <c r="O1315" s="246"/>
      <c r="P1315" s="246"/>
      <c r="Q1315" s="246"/>
      <c r="R1315" s="246"/>
      <c r="S1315" s="246"/>
      <c r="T1315" s="246"/>
      <c r="U1315" s="246"/>
      <c r="V1315" s="246"/>
      <c r="W1315" s="246"/>
      <c r="X1315" s="246"/>
      <c r="Y1315" s="246"/>
      <c r="Z1315" s="246"/>
      <c r="AA1315" s="246"/>
      <c r="AB1315" s="232" t="s">
        <v>225</v>
      </c>
      <c r="AC1315" s="232"/>
      <c r="AD1315" s="232" t="s">
        <v>225</v>
      </c>
      <c r="AE1315" s="232"/>
      <c r="AF1315" s="232" t="s">
        <v>225</v>
      </c>
      <c r="AG1315" s="232"/>
      <c r="AH1315" s="232"/>
      <c r="AI1315" s="232"/>
      <c r="AJ1315" s="232" t="s">
        <v>225</v>
      </c>
      <c r="AK1315" s="232"/>
      <c r="AL1315" s="232" t="s">
        <v>225</v>
      </c>
      <c r="AM1315" s="232"/>
      <c r="AN1315" s="232" t="s">
        <v>225</v>
      </c>
      <c r="AO1315" s="232"/>
      <c r="AP1315" s="232" t="s">
        <v>225</v>
      </c>
      <c r="AQ1315" s="232"/>
      <c r="AR1315" s="232" t="s">
        <v>225</v>
      </c>
      <c r="AS1315" s="232"/>
      <c r="AT1315" s="232"/>
      <c r="AU1315" s="232"/>
      <c r="AV1315" s="232"/>
      <c r="AW1315" s="248" t="s">
        <v>1036</v>
      </c>
    </row>
    <row r="1316" spans="1:49" s="9" customFormat="1" x14ac:dyDescent="0.25">
      <c r="A1316" s="233" t="s">
        <v>1639</v>
      </c>
      <c r="B1316" s="9">
        <v>14</v>
      </c>
      <c r="C1316" s="9">
        <v>23</v>
      </c>
      <c r="D1316" s="9">
        <v>18</v>
      </c>
      <c r="E1316" s="9">
        <f t="shared" si="135"/>
        <v>1</v>
      </c>
      <c r="F1316" s="9">
        <f t="shared" si="140"/>
        <v>8</v>
      </c>
      <c r="G1316" s="263"/>
      <c r="H1316" s="246"/>
      <c r="I1316" s="246"/>
      <c r="J1316" s="246"/>
      <c r="K1316" s="246"/>
      <c r="L1316" s="246"/>
      <c r="M1316" s="246"/>
      <c r="N1316" s="246"/>
      <c r="O1316" s="246"/>
      <c r="P1316" s="246"/>
      <c r="Q1316" s="246"/>
      <c r="R1316" s="246"/>
      <c r="S1316" s="246"/>
      <c r="T1316" s="246"/>
      <c r="U1316" s="246"/>
      <c r="V1316" s="246"/>
      <c r="W1316" s="246"/>
      <c r="X1316" s="246"/>
      <c r="Y1316" s="246"/>
      <c r="Z1316" s="246"/>
      <c r="AA1316" s="246"/>
      <c r="AB1316" s="232" t="s">
        <v>225</v>
      </c>
      <c r="AC1316" s="232"/>
      <c r="AD1316" s="232" t="s">
        <v>225</v>
      </c>
      <c r="AE1316" s="232"/>
      <c r="AF1316" s="232" t="s">
        <v>225</v>
      </c>
      <c r="AG1316" s="232"/>
      <c r="AH1316" s="232" t="s">
        <v>225</v>
      </c>
      <c r="AI1316" s="232"/>
      <c r="AJ1316" s="232"/>
      <c r="AK1316" s="232"/>
      <c r="AL1316" s="232" t="s">
        <v>225</v>
      </c>
      <c r="AM1316" s="232"/>
      <c r="AN1316" s="232" t="s">
        <v>225</v>
      </c>
      <c r="AO1316" s="232"/>
      <c r="AP1316" s="232" t="s">
        <v>225</v>
      </c>
      <c r="AQ1316" s="232"/>
      <c r="AR1316" s="232" t="s">
        <v>225</v>
      </c>
      <c r="AS1316" s="232"/>
      <c r="AT1316" s="232"/>
      <c r="AU1316" s="232"/>
      <c r="AV1316" s="232"/>
      <c r="AW1316" s="248" t="s">
        <v>1036</v>
      </c>
    </row>
    <row r="1317" spans="1:49" s="9" customFormat="1" x14ac:dyDescent="0.25">
      <c r="A1317" s="233" t="s">
        <v>1640</v>
      </c>
      <c r="B1317" s="9">
        <v>14</v>
      </c>
      <c r="C1317" s="9">
        <v>23</v>
      </c>
      <c r="D1317" s="9">
        <v>19</v>
      </c>
      <c r="E1317" s="9">
        <f t="shared" si="135"/>
        <v>1</v>
      </c>
      <c r="F1317" s="9">
        <f t="shared" si="140"/>
        <v>8</v>
      </c>
      <c r="G1317" s="263"/>
      <c r="H1317" s="246"/>
      <c r="I1317" s="246"/>
      <c r="J1317" s="246"/>
      <c r="K1317" s="246"/>
      <c r="L1317" s="246"/>
      <c r="M1317" s="246"/>
      <c r="N1317" s="246"/>
      <c r="O1317" s="246"/>
      <c r="P1317" s="246"/>
      <c r="Q1317" s="246"/>
      <c r="R1317" s="246"/>
      <c r="S1317" s="246"/>
      <c r="T1317" s="246"/>
      <c r="U1317" s="246"/>
      <c r="V1317" s="246"/>
      <c r="W1317" s="246"/>
      <c r="X1317" s="246"/>
      <c r="Y1317" s="246"/>
      <c r="Z1317" s="246"/>
      <c r="AA1317" s="246"/>
      <c r="AB1317" s="232" t="s">
        <v>225</v>
      </c>
      <c r="AC1317" s="232"/>
      <c r="AD1317" s="232" t="s">
        <v>225</v>
      </c>
      <c r="AE1317" s="232"/>
      <c r="AF1317" s="232" t="s">
        <v>225</v>
      </c>
      <c r="AG1317" s="232"/>
      <c r="AH1317" s="232" t="s">
        <v>225</v>
      </c>
      <c r="AI1317" s="232"/>
      <c r="AJ1317" s="232" t="s">
        <v>225</v>
      </c>
      <c r="AK1317" s="232"/>
      <c r="AL1317" s="232"/>
      <c r="AM1317" s="232"/>
      <c r="AN1317" s="232" t="s">
        <v>225</v>
      </c>
      <c r="AO1317" s="232"/>
      <c r="AP1317" s="232" t="s">
        <v>225</v>
      </c>
      <c r="AQ1317" s="232"/>
      <c r="AR1317" s="232" t="s">
        <v>225</v>
      </c>
      <c r="AS1317" s="232"/>
      <c r="AT1317" s="232"/>
      <c r="AU1317" s="232"/>
      <c r="AV1317" s="232"/>
      <c r="AW1317" s="248" t="s">
        <v>1036</v>
      </c>
    </row>
    <row r="1318" spans="1:49" s="9" customFormat="1" x14ac:dyDescent="0.25">
      <c r="A1318" s="233" t="s">
        <v>1641</v>
      </c>
      <c r="B1318" s="9">
        <v>14</v>
      </c>
      <c r="C1318" s="9">
        <v>23</v>
      </c>
      <c r="D1318" s="9">
        <v>20</v>
      </c>
      <c r="E1318" s="9">
        <f t="shared" si="135"/>
        <v>1</v>
      </c>
      <c r="F1318" s="9">
        <f t="shared" si="140"/>
        <v>8</v>
      </c>
      <c r="G1318" s="263"/>
      <c r="H1318" s="246"/>
      <c r="I1318" s="246"/>
      <c r="J1318" s="246"/>
      <c r="K1318" s="246"/>
      <c r="L1318" s="246"/>
      <c r="M1318" s="246"/>
      <c r="N1318" s="246"/>
      <c r="O1318" s="246"/>
      <c r="P1318" s="246"/>
      <c r="Q1318" s="246"/>
      <c r="R1318" s="246"/>
      <c r="S1318" s="246"/>
      <c r="T1318" s="246"/>
      <c r="U1318" s="246"/>
      <c r="V1318" s="246"/>
      <c r="W1318" s="246"/>
      <c r="X1318" s="246"/>
      <c r="Y1318" s="246"/>
      <c r="Z1318" s="246"/>
      <c r="AA1318" s="246"/>
      <c r="AB1318" s="232" t="s">
        <v>225</v>
      </c>
      <c r="AC1318" s="232"/>
      <c r="AD1318" s="232" t="s">
        <v>225</v>
      </c>
      <c r="AE1318" s="232"/>
      <c r="AF1318" s="232" t="s">
        <v>225</v>
      </c>
      <c r="AG1318" s="232"/>
      <c r="AH1318" s="232" t="s">
        <v>225</v>
      </c>
      <c r="AI1318" s="232"/>
      <c r="AJ1318" s="232" t="s">
        <v>225</v>
      </c>
      <c r="AK1318" s="232"/>
      <c r="AL1318" s="232" t="s">
        <v>225</v>
      </c>
      <c r="AM1318" s="232"/>
      <c r="AN1318" s="232"/>
      <c r="AO1318" s="232"/>
      <c r="AP1318" s="232" t="s">
        <v>225</v>
      </c>
      <c r="AQ1318" s="232"/>
      <c r="AR1318" s="232" t="s">
        <v>225</v>
      </c>
      <c r="AS1318" s="232"/>
      <c r="AT1318" s="232"/>
      <c r="AU1318" s="232"/>
      <c r="AV1318" s="232"/>
      <c r="AW1318" s="248" t="s">
        <v>1036</v>
      </c>
    </row>
    <row r="1319" spans="1:49" s="9" customFormat="1" x14ac:dyDescent="0.25">
      <c r="A1319" s="233" t="s">
        <v>1642</v>
      </c>
      <c r="B1319" s="9">
        <v>14</v>
      </c>
      <c r="C1319" s="9">
        <v>23</v>
      </c>
      <c r="D1319" s="9">
        <v>21</v>
      </c>
      <c r="E1319" s="9">
        <f t="shared" si="135"/>
        <v>1</v>
      </c>
      <c r="F1319" s="9">
        <f t="shared" si="140"/>
        <v>8</v>
      </c>
      <c r="G1319" s="263"/>
      <c r="H1319" s="246"/>
      <c r="I1319" s="246"/>
      <c r="J1319" s="246"/>
      <c r="K1319" s="246"/>
      <c r="L1319" s="246"/>
      <c r="M1319" s="246"/>
      <c r="N1319" s="246"/>
      <c r="O1319" s="246"/>
      <c r="P1319" s="246"/>
      <c r="Q1319" s="246"/>
      <c r="R1319" s="246"/>
      <c r="S1319" s="246"/>
      <c r="T1319" s="246"/>
      <c r="U1319" s="246"/>
      <c r="V1319" s="246"/>
      <c r="W1319" s="246"/>
      <c r="X1319" s="246"/>
      <c r="Y1319" s="246"/>
      <c r="Z1319" s="246"/>
      <c r="AA1319" s="246"/>
      <c r="AB1319" s="232" t="s">
        <v>225</v>
      </c>
      <c r="AC1319" s="232"/>
      <c r="AD1319" s="232" t="s">
        <v>225</v>
      </c>
      <c r="AE1319" s="232"/>
      <c r="AF1319" s="232" t="s">
        <v>225</v>
      </c>
      <c r="AG1319" s="232"/>
      <c r="AH1319" s="232" t="s">
        <v>225</v>
      </c>
      <c r="AI1319" s="232"/>
      <c r="AJ1319" s="232" t="s">
        <v>225</v>
      </c>
      <c r="AK1319" s="232"/>
      <c r="AL1319" s="232" t="s">
        <v>225</v>
      </c>
      <c r="AM1319" s="232"/>
      <c r="AN1319" s="232" t="s">
        <v>225</v>
      </c>
      <c r="AO1319" s="232"/>
      <c r="AP1319" s="232"/>
      <c r="AQ1319" s="232"/>
      <c r="AR1319" s="232" t="s">
        <v>225</v>
      </c>
      <c r="AS1319" s="232"/>
      <c r="AT1319" s="232"/>
      <c r="AU1319" s="232"/>
      <c r="AV1319" s="232"/>
      <c r="AW1319" s="248" t="s">
        <v>1036</v>
      </c>
    </row>
    <row r="1320" spans="1:49" s="9" customFormat="1" x14ac:dyDescent="0.25">
      <c r="A1320" s="233" t="s">
        <v>1643</v>
      </c>
      <c r="B1320" s="9">
        <v>14</v>
      </c>
      <c r="C1320" s="9">
        <v>23</v>
      </c>
      <c r="D1320" s="9">
        <v>22</v>
      </c>
      <c r="E1320" s="9">
        <f t="shared" si="135"/>
        <v>1</v>
      </c>
      <c r="F1320" s="9">
        <f t="shared" si="140"/>
        <v>8</v>
      </c>
      <c r="G1320" s="263"/>
      <c r="H1320" s="246"/>
      <c r="I1320" s="246"/>
      <c r="J1320" s="246"/>
      <c r="K1320" s="246"/>
      <c r="L1320" s="246"/>
      <c r="M1320" s="246"/>
      <c r="N1320" s="246"/>
      <c r="O1320" s="246"/>
      <c r="P1320" s="246"/>
      <c r="Q1320" s="246"/>
      <c r="R1320" s="246"/>
      <c r="S1320" s="246"/>
      <c r="T1320" s="246"/>
      <c r="U1320" s="246"/>
      <c r="V1320" s="246"/>
      <c r="W1320" s="246"/>
      <c r="X1320" s="246"/>
      <c r="Y1320" s="246"/>
      <c r="Z1320" s="246"/>
      <c r="AA1320" s="246"/>
      <c r="AB1320" s="232" t="s">
        <v>225</v>
      </c>
      <c r="AC1320" s="232"/>
      <c r="AD1320" s="232" t="s">
        <v>225</v>
      </c>
      <c r="AE1320" s="232"/>
      <c r="AF1320" s="232" t="s">
        <v>225</v>
      </c>
      <c r="AG1320" s="232"/>
      <c r="AH1320" s="232" t="s">
        <v>225</v>
      </c>
      <c r="AI1320" s="232"/>
      <c r="AJ1320" s="232" t="s">
        <v>225</v>
      </c>
      <c r="AK1320" s="232"/>
      <c r="AL1320" s="232" t="s">
        <v>225</v>
      </c>
      <c r="AM1320" s="232"/>
      <c r="AN1320" s="232" t="s">
        <v>225</v>
      </c>
      <c r="AO1320" s="232"/>
      <c r="AP1320" s="232" t="s">
        <v>225</v>
      </c>
      <c r="AQ1320" s="232"/>
      <c r="AR1320" s="232"/>
      <c r="AS1320" s="232"/>
      <c r="AT1320" s="232"/>
      <c r="AU1320" s="232"/>
      <c r="AV1320" s="232"/>
      <c r="AW1320" s="248" t="s">
        <v>1036</v>
      </c>
    </row>
    <row r="1321" spans="1:49" x14ac:dyDescent="0.25">
      <c r="A1321" s="233" t="s">
        <v>492</v>
      </c>
      <c r="B1321" s="9">
        <v>14</v>
      </c>
      <c r="C1321" s="9">
        <v>24</v>
      </c>
      <c r="E1321" s="9">
        <f t="shared" si="135"/>
        <v>1</v>
      </c>
      <c r="F1321" s="9">
        <f t="shared" si="122"/>
        <v>9</v>
      </c>
      <c r="H1321" s="246"/>
      <c r="I1321" s="246"/>
      <c r="J1321" s="246"/>
      <c r="K1321" s="246"/>
      <c r="L1321" s="246"/>
      <c r="M1321" s="246"/>
      <c r="N1321" s="246"/>
      <c r="O1321" s="246"/>
      <c r="P1321" s="246"/>
      <c r="Q1321" s="246"/>
      <c r="R1321" s="246"/>
      <c r="S1321" s="246"/>
      <c r="T1321" s="246"/>
      <c r="U1321" s="246"/>
      <c r="V1321" s="246"/>
      <c r="W1321" s="246"/>
      <c r="X1321" s="246"/>
      <c r="Y1321" s="246"/>
      <c r="Z1321" s="246"/>
      <c r="AA1321" s="246"/>
      <c r="AB1321" s="232" t="s">
        <v>225</v>
      </c>
      <c r="AD1321" s="232" t="s">
        <v>225</v>
      </c>
      <c r="AF1321" s="232" t="s">
        <v>225</v>
      </c>
      <c r="AH1321" s="232" t="s">
        <v>225</v>
      </c>
      <c r="AJ1321" s="232" t="s">
        <v>225</v>
      </c>
      <c r="AL1321" s="232" t="s">
        <v>225</v>
      </c>
      <c r="AN1321" s="232" t="s">
        <v>225</v>
      </c>
      <c r="AP1321" s="232" t="s">
        <v>225</v>
      </c>
      <c r="AR1321" s="232" t="s">
        <v>225</v>
      </c>
      <c r="AT1321" s="232" t="s">
        <v>225</v>
      </c>
      <c r="AW1321" s="248" t="s">
        <v>1036</v>
      </c>
    </row>
    <row r="1322" spans="1:49" s="9" customFormat="1" x14ac:dyDescent="0.25">
      <c r="A1322" s="233" t="s">
        <v>1644</v>
      </c>
      <c r="B1322" s="9">
        <v>14</v>
      </c>
      <c r="C1322" s="9">
        <v>24</v>
      </c>
      <c r="D1322" s="9">
        <v>15</v>
      </c>
      <c r="E1322" s="9">
        <f t="shared" si="135"/>
        <v>1</v>
      </c>
      <c r="F1322" s="9">
        <f t="shared" si="122"/>
        <v>9</v>
      </c>
      <c r="G1322" s="263"/>
      <c r="H1322" s="246"/>
      <c r="I1322" s="246"/>
      <c r="J1322" s="246"/>
      <c r="K1322" s="246"/>
      <c r="L1322" s="246"/>
      <c r="M1322" s="246"/>
      <c r="N1322" s="246"/>
      <c r="O1322" s="246"/>
      <c r="P1322" s="246"/>
      <c r="Q1322" s="246"/>
      <c r="R1322" s="246"/>
      <c r="S1322" s="246"/>
      <c r="T1322" s="246"/>
      <c r="U1322" s="246"/>
      <c r="V1322" s="246"/>
      <c r="W1322" s="246"/>
      <c r="X1322" s="246"/>
      <c r="Y1322" s="246"/>
      <c r="Z1322" s="246"/>
      <c r="AA1322" s="246"/>
      <c r="AB1322" s="232" t="s">
        <v>225</v>
      </c>
      <c r="AC1322" s="232"/>
      <c r="AD1322" s="232"/>
      <c r="AE1322" s="232"/>
      <c r="AF1322" s="232" t="s">
        <v>225</v>
      </c>
      <c r="AG1322" s="232"/>
      <c r="AH1322" s="232" t="s">
        <v>225</v>
      </c>
      <c r="AI1322" s="232"/>
      <c r="AJ1322" s="232" t="s">
        <v>225</v>
      </c>
      <c r="AK1322" s="232"/>
      <c r="AL1322" s="232" t="s">
        <v>225</v>
      </c>
      <c r="AM1322" s="232"/>
      <c r="AN1322" s="232" t="s">
        <v>225</v>
      </c>
      <c r="AO1322" s="232"/>
      <c r="AP1322" s="232" t="s">
        <v>225</v>
      </c>
      <c r="AQ1322" s="232"/>
      <c r="AR1322" s="232" t="s">
        <v>225</v>
      </c>
      <c r="AS1322" s="232"/>
      <c r="AT1322" s="232" t="s">
        <v>225</v>
      </c>
      <c r="AU1322" s="232"/>
      <c r="AV1322" s="232"/>
      <c r="AW1322" s="248" t="s">
        <v>1036</v>
      </c>
    </row>
    <row r="1323" spans="1:49" s="9" customFormat="1" x14ac:dyDescent="0.25">
      <c r="A1323" s="233" t="s">
        <v>1645</v>
      </c>
      <c r="B1323" s="9">
        <v>14</v>
      </c>
      <c r="C1323" s="9">
        <v>24</v>
      </c>
      <c r="D1323" s="9">
        <v>16</v>
      </c>
      <c r="E1323" s="9">
        <f t="shared" si="135"/>
        <v>1</v>
      </c>
      <c r="F1323" s="9">
        <f t="shared" si="122"/>
        <v>9</v>
      </c>
      <c r="G1323" s="263"/>
      <c r="H1323" s="246"/>
      <c r="I1323" s="246"/>
      <c r="J1323" s="246"/>
      <c r="K1323" s="246"/>
      <c r="L1323" s="246"/>
      <c r="M1323" s="246"/>
      <c r="N1323" s="246"/>
      <c r="O1323" s="246"/>
      <c r="P1323" s="246"/>
      <c r="Q1323" s="246"/>
      <c r="R1323" s="246"/>
      <c r="S1323" s="246"/>
      <c r="T1323" s="246"/>
      <c r="U1323" s="246"/>
      <c r="V1323" s="246"/>
      <c r="W1323" s="246"/>
      <c r="X1323" s="246"/>
      <c r="Y1323" s="246"/>
      <c r="Z1323" s="246"/>
      <c r="AA1323" s="246"/>
      <c r="AB1323" s="232" t="s">
        <v>225</v>
      </c>
      <c r="AC1323" s="232"/>
      <c r="AD1323" s="232" t="s">
        <v>225</v>
      </c>
      <c r="AE1323" s="232"/>
      <c r="AF1323" s="232"/>
      <c r="AG1323" s="232"/>
      <c r="AH1323" s="232" t="s">
        <v>225</v>
      </c>
      <c r="AI1323" s="232"/>
      <c r="AJ1323" s="232" t="s">
        <v>225</v>
      </c>
      <c r="AK1323" s="232"/>
      <c r="AL1323" s="232" t="s">
        <v>225</v>
      </c>
      <c r="AM1323" s="232"/>
      <c r="AN1323" s="232" t="s">
        <v>225</v>
      </c>
      <c r="AO1323" s="232"/>
      <c r="AP1323" s="232" t="s">
        <v>225</v>
      </c>
      <c r="AQ1323" s="232"/>
      <c r="AR1323" s="232" t="s">
        <v>225</v>
      </c>
      <c r="AS1323" s="232"/>
      <c r="AT1323" s="232" t="s">
        <v>225</v>
      </c>
      <c r="AU1323" s="232"/>
      <c r="AV1323" s="232"/>
      <c r="AW1323" s="248" t="s">
        <v>1036</v>
      </c>
    </row>
    <row r="1324" spans="1:49" s="9" customFormat="1" x14ac:dyDescent="0.25">
      <c r="A1324" s="233" t="s">
        <v>1646</v>
      </c>
      <c r="B1324" s="9">
        <v>14</v>
      </c>
      <c r="C1324" s="9">
        <v>24</v>
      </c>
      <c r="D1324" s="9">
        <v>17</v>
      </c>
      <c r="E1324" s="9">
        <f t="shared" si="135"/>
        <v>1</v>
      </c>
      <c r="F1324" s="9">
        <f t="shared" ref="F1324:F1330" si="141">C1324-B1324-E1324</f>
        <v>9</v>
      </c>
      <c r="G1324" s="263"/>
      <c r="H1324" s="246"/>
      <c r="I1324" s="246"/>
      <c r="J1324" s="246"/>
      <c r="K1324" s="246"/>
      <c r="L1324" s="246"/>
      <c r="M1324" s="246"/>
      <c r="N1324" s="246"/>
      <c r="O1324" s="246"/>
      <c r="P1324" s="246"/>
      <c r="Q1324" s="246"/>
      <c r="R1324" s="246"/>
      <c r="S1324" s="246"/>
      <c r="T1324" s="246"/>
      <c r="U1324" s="246"/>
      <c r="V1324" s="246"/>
      <c r="W1324" s="246"/>
      <c r="X1324" s="246"/>
      <c r="Y1324" s="246"/>
      <c r="Z1324" s="246"/>
      <c r="AA1324" s="246"/>
      <c r="AB1324" s="232" t="s">
        <v>225</v>
      </c>
      <c r="AC1324" s="232"/>
      <c r="AD1324" s="232" t="s">
        <v>225</v>
      </c>
      <c r="AE1324" s="232"/>
      <c r="AF1324" s="232" t="s">
        <v>225</v>
      </c>
      <c r="AG1324" s="232"/>
      <c r="AH1324" s="232"/>
      <c r="AI1324" s="232"/>
      <c r="AJ1324" s="232" t="s">
        <v>225</v>
      </c>
      <c r="AK1324" s="232"/>
      <c r="AL1324" s="232" t="s">
        <v>225</v>
      </c>
      <c r="AM1324" s="232"/>
      <c r="AN1324" s="232" t="s">
        <v>225</v>
      </c>
      <c r="AO1324" s="232"/>
      <c r="AP1324" s="232" t="s">
        <v>225</v>
      </c>
      <c r="AQ1324" s="232"/>
      <c r="AR1324" s="232" t="s">
        <v>225</v>
      </c>
      <c r="AS1324" s="232"/>
      <c r="AT1324" s="232" t="s">
        <v>225</v>
      </c>
      <c r="AU1324" s="232"/>
      <c r="AV1324" s="232"/>
      <c r="AW1324" s="248" t="s">
        <v>1036</v>
      </c>
    </row>
    <row r="1325" spans="1:49" s="9" customFormat="1" x14ac:dyDescent="0.25">
      <c r="A1325" s="233" t="s">
        <v>1647</v>
      </c>
      <c r="B1325" s="9">
        <v>14</v>
      </c>
      <c r="C1325" s="9">
        <v>24</v>
      </c>
      <c r="D1325" s="9">
        <v>18</v>
      </c>
      <c r="E1325" s="9">
        <f t="shared" si="135"/>
        <v>1</v>
      </c>
      <c r="F1325" s="9">
        <f t="shared" si="141"/>
        <v>9</v>
      </c>
      <c r="G1325" s="263"/>
      <c r="H1325" s="246"/>
      <c r="I1325" s="246"/>
      <c r="J1325" s="246"/>
      <c r="K1325" s="246"/>
      <c r="L1325" s="246"/>
      <c r="M1325" s="246"/>
      <c r="N1325" s="246"/>
      <c r="O1325" s="246"/>
      <c r="P1325" s="246"/>
      <c r="Q1325" s="246"/>
      <c r="R1325" s="246"/>
      <c r="S1325" s="246"/>
      <c r="T1325" s="246"/>
      <c r="U1325" s="246"/>
      <c r="V1325" s="246"/>
      <c r="W1325" s="246"/>
      <c r="X1325" s="246"/>
      <c r="Y1325" s="246"/>
      <c r="Z1325" s="246"/>
      <c r="AA1325" s="246"/>
      <c r="AB1325" s="232" t="s">
        <v>225</v>
      </c>
      <c r="AC1325" s="232"/>
      <c r="AD1325" s="232" t="s">
        <v>225</v>
      </c>
      <c r="AE1325" s="232"/>
      <c r="AF1325" s="232" t="s">
        <v>225</v>
      </c>
      <c r="AG1325" s="232"/>
      <c r="AH1325" s="232" t="s">
        <v>225</v>
      </c>
      <c r="AI1325" s="232"/>
      <c r="AJ1325" s="232"/>
      <c r="AK1325" s="232"/>
      <c r="AL1325" s="232" t="s">
        <v>225</v>
      </c>
      <c r="AM1325" s="232"/>
      <c r="AN1325" s="232" t="s">
        <v>225</v>
      </c>
      <c r="AO1325" s="232"/>
      <c r="AP1325" s="232" t="s">
        <v>225</v>
      </c>
      <c r="AQ1325" s="232"/>
      <c r="AR1325" s="232" t="s">
        <v>225</v>
      </c>
      <c r="AS1325" s="232"/>
      <c r="AT1325" s="232" t="s">
        <v>225</v>
      </c>
      <c r="AU1325" s="232"/>
      <c r="AV1325" s="232"/>
      <c r="AW1325" s="248" t="s">
        <v>1036</v>
      </c>
    </row>
    <row r="1326" spans="1:49" s="9" customFormat="1" x14ac:dyDescent="0.25">
      <c r="A1326" s="233" t="s">
        <v>1648</v>
      </c>
      <c r="B1326" s="9">
        <v>14</v>
      </c>
      <c r="C1326" s="9">
        <v>24</v>
      </c>
      <c r="D1326" s="9">
        <v>19</v>
      </c>
      <c r="E1326" s="9">
        <f t="shared" si="135"/>
        <v>1</v>
      </c>
      <c r="F1326" s="9">
        <f t="shared" si="141"/>
        <v>9</v>
      </c>
      <c r="G1326" s="263"/>
      <c r="H1326" s="246"/>
      <c r="I1326" s="246"/>
      <c r="J1326" s="246"/>
      <c r="K1326" s="246"/>
      <c r="L1326" s="246"/>
      <c r="M1326" s="246"/>
      <c r="N1326" s="246"/>
      <c r="O1326" s="246"/>
      <c r="P1326" s="246"/>
      <c r="Q1326" s="246"/>
      <c r="R1326" s="246"/>
      <c r="S1326" s="246"/>
      <c r="T1326" s="246"/>
      <c r="U1326" s="246"/>
      <c r="V1326" s="246"/>
      <c r="W1326" s="246"/>
      <c r="X1326" s="246"/>
      <c r="Y1326" s="246"/>
      <c r="Z1326" s="246"/>
      <c r="AA1326" s="246"/>
      <c r="AB1326" s="232" t="s">
        <v>225</v>
      </c>
      <c r="AC1326" s="232"/>
      <c r="AD1326" s="232" t="s">
        <v>225</v>
      </c>
      <c r="AE1326" s="232"/>
      <c r="AF1326" s="232" t="s">
        <v>225</v>
      </c>
      <c r="AG1326" s="232"/>
      <c r="AH1326" s="232" t="s">
        <v>225</v>
      </c>
      <c r="AI1326" s="232"/>
      <c r="AJ1326" s="232" t="s">
        <v>225</v>
      </c>
      <c r="AK1326" s="232"/>
      <c r="AL1326" s="232"/>
      <c r="AM1326" s="232"/>
      <c r="AN1326" s="232" t="s">
        <v>225</v>
      </c>
      <c r="AO1326" s="232"/>
      <c r="AP1326" s="232" t="s">
        <v>225</v>
      </c>
      <c r="AQ1326" s="232"/>
      <c r="AR1326" s="232" t="s">
        <v>225</v>
      </c>
      <c r="AS1326" s="232"/>
      <c r="AT1326" s="232" t="s">
        <v>225</v>
      </c>
      <c r="AU1326" s="232"/>
      <c r="AV1326" s="232"/>
      <c r="AW1326" s="248" t="s">
        <v>1036</v>
      </c>
    </row>
    <row r="1327" spans="1:49" s="9" customFormat="1" x14ac:dyDescent="0.25">
      <c r="A1327" s="233" t="s">
        <v>1649</v>
      </c>
      <c r="B1327" s="9">
        <v>14</v>
      </c>
      <c r="C1327" s="9">
        <v>24</v>
      </c>
      <c r="D1327" s="9">
        <v>20</v>
      </c>
      <c r="E1327" s="9">
        <f t="shared" si="135"/>
        <v>1</v>
      </c>
      <c r="F1327" s="9">
        <f t="shared" si="141"/>
        <v>9</v>
      </c>
      <c r="G1327" s="263"/>
      <c r="H1327" s="246"/>
      <c r="I1327" s="246"/>
      <c r="J1327" s="246"/>
      <c r="K1327" s="246"/>
      <c r="L1327" s="246"/>
      <c r="M1327" s="246"/>
      <c r="N1327" s="246"/>
      <c r="O1327" s="246"/>
      <c r="P1327" s="246"/>
      <c r="Q1327" s="246"/>
      <c r="R1327" s="246"/>
      <c r="S1327" s="246"/>
      <c r="T1327" s="246"/>
      <c r="U1327" s="246"/>
      <c r="V1327" s="246"/>
      <c r="W1327" s="246"/>
      <c r="X1327" s="246"/>
      <c r="Y1327" s="246"/>
      <c r="Z1327" s="246"/>
      <c r="AA1327" s="246"/>
      <c r="AB1327" s="232" t="s">
        <v>225</v>
      </c>
      <c r="AC1327" s="232"/>
      <c r="AD1327" s="232" t="s">
        <v>225</v>
      </c>
      <c r="AE1327" s="232"/>
      <c r="AF1327" s="232" t="s">
        <v>225</v>
      </c>
      <c r="AG1327" s="232"/>
      <c r="AH1327" s="232" t="s">
        <v>225</v>
      </c>
      <c r="AI1327" s="232"/>
      <c r="AJ1327" s="232" t="s">
        <v>225</v>
      </c>
      <c r="AK1327" s="232"/>
      <c r="AL1327" s="232" t="s">
        <v>225</v>
      </c>
      <c r="AM1327" s="232"/>
      <c r="AN1327" s="232"/>
      <c r="AO1327" s="232"/>
      <c r="AP1327" s="232" t="s">
        <v>225</v>
      </c>
      <c r="AQ1327" s="232"/>
      <c r="AR1327" s="232" t="s">
        <v>225</v>
      </c>
      <c r="AS1327" s="232"/>
      <c r="AT1327" s="232" t="s">
        <v>225</v>
      </c>
      <c r="AU1327" s="232"/>
      <c r="AV1327" s="232"/>
      <c r="AW1327" s="248" t="s">
        <v>1036</v>
      </c>
    </row>
    <row r="1328" spans="1:49" s="9" customFormat="1" x14ac:dyDescent="0.25">
      <c r="A1328" s="233" t="s">
        <v>1650</v>
      </c>
      <c r="B1328" s="9">
        <v>14</v>
      </c>
      <c r="C1328" s="9">
        <v>24</v>
      </c>
      <c r="D1328" s="9">
        <v>21</v>
      </c>
      <c r="E1328" s="9">
        <f t="shared" si="135"/>
        <v>1</v>
      </c>
      <c r="F1328" s="9">
        <f t="shared" si="141"/>
        <v>9</v>
      </c>
      <c r="G1328" s="263"/>
      <c r="H1328" s="246"/>
      <c r="I1328" s="246"/>
      <c r="J1328" s="246"/>
      <c r="K1328" s="246"/>
      <c r="L1328" s="246"/>
      <c r="M1328" s="246"/>
      <c r="N1328" s="246"/>
      <c r="O1328" s="246"/>
      <c r="P1328" s="246"/>
      <c r="Q1328" s="246"/>
      <c r="R1328" s="246"/>
      <c r="S1328" s="246"/>
      <c r="T1328" s="246"/>
      <c r="U1328" s="246"/>
      <c r="V1328" s="246"/>
      <c r="W1328" s="246"/>
      <c r="X1328" s="246"/>
      <c r="Y1328" s="246"/>
      <c r="Z1328" s="246"/>
      <c r="AA1328" s="246"/>
      <c r="AB1328" s="232" t="s">
        <v>225</v>
      </c>
      <c r="AC1328" s="232"/>
      <c r="AD1328" s="232" t="s">
        <v>225</v>
      </c>
      <c r="AE1328" s="232"/>
      <c r="AF1328" s="232" t="s">
        <v>225</v>
      </c>
      <c r="AG1328" s="232"/>
      <c r="AH1328" s="232" t="s">
        <v>225</v>
      </c>
      <c r="AI1328" s="232"/>
      <c r="AJ1328" s="232" t="s">
        <v>225</v>
      </c>
      <c r="AK1328" s="232"/>
      <c r="AL1328" s="232" t="s">
        <v>225</v>
      </c>
      <c r="AM1328" s="232"/>
      <c r="AN1328" s="232" t="s">
        <v>225</v>
      </c>
      <c r="AO1328" s="232"/>
      <c r="AP1328" s="232"/>
      <c r="AQ1328" s="232"/>
      <c r="AR1328" s="232" t="s">
        <v>225</v>
      </c>
      <c r="AS1328" s="232"/>
      <c r="AT1328" s="232" t="s">
        <v>225</v>
      </c>
      <c r="AU1328" s="232"/>
      <c r="AV1328" s="232"/>
      <c r="AW1328" s="248" t="s">
        <v>1036</v>
      </c>
    </row>
    <row r="1329" spans="1:49" s="9" customFormat="1" x14ac:dyDescent="0.25">
      <c r="A1329" s="233" t="s">
        <v>1651</v>
      </c>
      <c r="B1329" s="9">
        <v>14</v>
      </c>
      <c r="C1329" s="9">
        <v>24</v>
      </c>
      <c r="D1329" s="9">
        <v>22</v>
      </c>
      <c r="E1329" s="9">
        <f t="shared" si="135"/>
        <v>1</v>
      </c>
      <c r="F1329" s="9">
        <f t="shared" si="141"/>
        <v>9</v>
      </c>
      <c r="G1329" s="263"/>
      <c r="H1329" s="246"/>
      <c r="I1329" s="246"/>
      <c r="J1329" s="246"/>
      <c r="K1329" s="246"/>
      <c r="L1329" s="246"/>
      <c r="M1329" s="246"/>
      <c r="N1329" s="246"/>
      <c r="O1329" s="246"/>
      <c r="P1329" s="246"/>
      <c r="Q1329" s="246"/>
      <c r="R1329" s="246"/>
      <c r="S1329" s="246"/>
      <c r="T1329" s="246"/>
      <c r="U1329" s="246"/>
      <c r="V1329" s="246"/>
      <c r="W1329" s="246"/>
      <c r="X1329" s="246"/>
      <c r="Y1329" s="246"/>
      <c r="Z1329" s="246"/>
      <c r="AA1329" s="246"/>
      <c r="AB1329" s="232" t="s">
        <v>225</v>
      </c>
      <c r="AC1329" s="232"/>
      <c r="AD1329" s="232" t="s">
        <v>225</v>
      </c>
      <c r="AE1329" s="232"/>
      <c r="AF1329" s="232" t="s">
        <v>225</v>
      </c>
      <c r="AG1329" s="232"/>
      <c r="AH1329" s="232" t="s">
        <v>225</v>
      </c>
      <c r="AI1329" s="232"/>
      <c r="AJ1329" s="232" t="s">
        <v>225</v>
      </c>
      <c r="AK1329" s="232"/>
      <c r="AL1329" s="232" t="s">
        <v>225</v>
      </c>
      <c r="AM1329" s="232"/>
      <c r="AN1329" s="232" t="s">
        <v>225</v>
      </c>
      <c r="AO1329" s="232"/>
      <c r="AP1329" s="232" t="s">
        <v>225</v>
      </c>
      <c r="AQ1329" s="232"/>
      <c r="AR1329" s="232"/>
      <c r="AS1329" s="232"/>
      <c r="AT1329" s="232" t="s">
        <v>225</v>
      </c>
      <c r="AU1329" s="232"/>
      <c r="AV1329" s="232"/>
      <c r="AW1329" s="248" t="s">
        <v>1036</v>
      </c>
    </row>
    <row r="1330" spans="1:49" s="9" customFormat="1" x14ac:dyDescent="0.25">
      <c r="A1330" s="233" t="s">
        <v>1652</v>
      </c>
      <c r="B1330" s="9">
        <v>14</v>
      </c>
      <c r="C1330" s="9">
        <v>24</v>
      </c>
      <c r="D1330" s="9">
        <v>23</v>
      </c>
      <c r="E1330" s="9">
        <f t="shared" si="135"/>
        <v>1</v>
      </c>
      <c r="F1330" s="9">
        <f t="shared" si="141"/>
        <v>9</v>
      </c>
      <c r="G1330" s="263"/>
      <c r="H1330" s="246"/>
      <c r="I1330" s="246"/>
      <c r="J1330" s="246"/>
      <c r="K1330" s="246"/>
      <c r="L1330" s="246"/>
      <c r="M1330" s="246"/>
      <c r="N1330" s="246"/>
      <c r="O1330" s="246"/>
      <c r="P1330" s="246"/>
      <c r="Q1330" s="246"/>
      <c r="R1330" s="246"/>
      <c r="S1330" s="246"/>
      <c r="T1330" s="246"/>
      <c r="U1330" s="246"/>
      <c r="V1330" s="246"/>
      <c r="W1330" s="246"/>
      <c r="X1330" s="246"/>
      <c r="Y1330" s="246"/>
      <c r="Z1330" s="246"/>
      <c r="AA1330" s="246"/>
      <c r="AB1330" s="232" t="s">
        <v>225</v>
      </c>
      <c r="AC1330" s="232"/>
      <c r="AD1330" s="232" t="s">
        <v>225</v>
      </c>
      <c r="AE1330" s="232"/>
      <c r="AF1330" s="232" t="s">
        <v>225</v>
      </c>
      <c r="AG1330" s="232"/>
      <c r="AH1330" s="232" t="s">
        <v>225</v>
      </c>
      <c r="AI1330" s="232"/>
      <c r="AJ1330" s="232" t="s">
        <v>225</v>
      </c>
      <c r="AK1330" s="232"/>
      <c r="AL1330" s="232" t="s">
        <v>225</v>
      </c>
      <c r="AM1330" s="232"/>
      <c r="AN1330" s="232" t="s">
        <v>225</v>
      </c>
      <c r="AO1330" s="232"/>
      <c r="AP1330" s="232" t="s">
        <v>225</v>
      </c>
      <c r="AQ1330" s="232"/>
      <c r="AR1330" s="232" t="s">
        <v>225</v>
      </c>
      <c r="AS1330" s="232"/>
      <c r="AT1330" s="232"/>
      <c r="AU1330" s="232"/>
      <c r="AV1330" s="232"/>
      <c r="AW1330" s="248" t="s">
        <v>1036</v>
      </c>
    </row>
    <row r="1331" spans="1:49" s="9" customFormat="1" x14ac:dyDescent="0.25">
      <c r="A1331" s="247"/>
      <c r="B1331" s="5"/>
      <c r="C1331" s="5"/>
      <c r="D1331" s="5"/>
      <c r="F1331" s="5"/>
      <c r="G1331" s="263"/>
      <c r="H1331" s="248" t="s">
        <v>1035</v>
      </c>
      <c r="I1331" s="248"/>
      <c r="J1331" s="248" t="s">
        <v>1035</v>
      </c>
      <c r="K1331" s="248"/>
      <c r="L1331" s="248" t="s">
        <v>1035</v>
      </c>
      <c r="M1331" s="248"/>
      <c r="N1331" s="248" t="s">
        <v>1035</v>
      </c>
      <c r="O1331" s="248"/>
      <c r="P1331" s="248" t="s">
        <v>1035</v>
      </c>
      <c r="Q1331" s="248"/>
      <c r="R1331" s="248" t="s">
        <v>1035</v>
      </c>
      <c r="S1331" s="248"/>
      <c r="T1331" s="248" t="s">
        <v>1035</v>
      </c>
      <c r="U1331" s="248"/>
      <c r="V1331" s="248" t="s">
        <v>1035</v>
      </c>
      <c r="W1331" s="248"/>
      <c r="X1331" s="248" t="s">
        <v>1035</v>
      </c>
      <c r="Y1331" s="248"/>
      <c r="Z1331" s="248" t="s">
        <v>1035</v>
      </c>
      <c r="AA1331" s="248"/>
      <c r="AB1331" s="248" t="s">
        <v>1035</v>
      </c>
      <c r="AC1331" s="248"/>
      <c r="AD1331" s="248" t="s">
        <v>1035</v>
      </c>
      <c r="AE1331" s="248"/>
      <c r="AF1331" s="248" t="s">
        <v>1035</v>
      </c>
      <c r="AG1331" s="248"/>
      <c r="AH1331" s="248" t="s">
        <v>1035</v>
      </c>
      <c r="AI1331" s="248"/>
      <c r="AJ1331" s="248" t="s">
        <v>1035</v>
      </c>
      <c r="AK1331" s="248"/>
      <c r="AL1331" s="248" t="s">
        <v>1035</v>
      </c>
      <c r="AM1331" s="248"/>
      <c r="AN1331" s="248" t="s">
        <v>1035</v>
      </c>
      <c r="AO1331" s="248"/>
      <c r="AP1331" s="248" t="s">
        <v>1035</v>
      </c>
      <c r="AQ1331" s="248"/>
      <c r="AR1331" s="248" t="s">
        <v>1035</v>
      </c>
      <c r="AS1331" s="248"/>
      <c r="AT1331" s="248" t="s">
        <v>1035</v>
      </c>
      <c r="AU1331" s="248"/>
      <c r="AV1331" s="248" t="s">
        <v>1035</v>
      </c>
      <c r="AW1331" s="248" t="s">
        <v>1036</v>
      </c>
    </row>
    <row r="1332" spans="1:49" x14ac:dyDescent="0.25">
      <c r="A1332" s="233" t="s">
        <v>493</v>
      </c>
      <c r="B1332">
        <v>15</v>
      </c>
      <c r="C1332">
        <v>16</v>
      </c>
      <c r="E1332" s="9">
        <f t="shared" si="135"/>
        <v>0</v>
      </c>
      <c r="F1332" s="9">
        <f t="shared" si="122"/>
        <v>1</v>
      </c>
      <c r="H1332" s="246"/>
      <c r="I1332" s="246"/>
      <c r="J1332" s="246"/>
      <c r="K1332" s="246"/>
      <c r="L1332" s="246"/>
      <c r="M1332" s="246"/>
      <c r="N1332" s="246"/>
      <c r="O1332" s="246"/>
      <c r="P1332" s="246"/>
      <c r="Q1332" s="246"/>
      <c r="R1332" s="246"/>
      <c r="S1332" s="246"/>
      <c r="T1332" s="246"/>
      <c r="U1332" s="246"/>
      <c r="V1332" s="246"/>
      <c r="W1332" s="246"/>
      <c r="X1332" s="246"/>
      <c r="Y1332" s="246"/>
      <c r="Z1332" s="246"/>
      <c r="AA1332" s="246"/>
      <c r="AB1332" s="246"/>
      <c r="AC1332" s="246"/>
      <c r="AD1332" s="232" t="s">
        <v>225</v>
      </c>
      <c r="AW1332" s="248" t="s">
        <v>1036</v>
      </c>
    </row>
    <row r="1333" spans="1:49" x14ac:dyDescent="0.25">
      <c r="A1333" s="233" t="s">
        <v>494</v>
      </c>
      <c r="B1333">
        <v>15</v>
      </c>
      <c r="C1333">
        <v>17</v>
      </c>
      <c r="E1333" s="9">
        <f t="shared" si="135"/>
        <v>0</v>
      </c>
      <c r="F1333" s="9">
        <f t="shared" si="122"/>
        <v>2</v>
      </c>
      <c r="H1333" s="246"/>
      <c r="I1333" s="246"/>
      <c r="J1333" s="246"/>
      <c r="K1333" s="246"/>
      <c r="L1333" s="246"/>
      <c r="M1333" s="246"/>
      <c r="N1333" s="246"/>
      <c r="O1333" s="246"/>
      <c r="P1333" s="246"/>
      <c r="Q1333" s="246"/>
      <c r="R1333" s="246"/>
      <c r="S1333" s="246"/>
      <c r="T1333" s="246"/>
      <c r="U1333" s="246"/>
      <c r="V1333" s="246"/>
      <c r="W1333" s="246"/>
      <c r="X1333" s="246"/>
      <c r="Y1333" s="246"/>
      <c r="Z1333" s="246"/>
      <c r="AA1333" s="246"/>
      <c r="AB1333" s="246"/>
      <c r="AC1333" s="246"/>
      <c r="AD1333" s="232" t="s">
        <v>225</v>
      </c>
      <c r="AF1333" s="232" t="s">
        <v>225</v>
      </c>
      <c r="AW1333" s="248" t="s">
        <v>1036</v>
      </c>
    </row>
    <row r="1334" spans="1:49" x14ac:dyDescent="0.25">
      <c r="A1334" s="233" t="s">
        <v>495</v>
      </c>
      <c r="B1334">
        <v>15</v>
      </c>
      <c r="C1334">
        <v>18</v>
      </c>
      <c r="E1334" s="9">
        <f t="shared" si="135"/>
        <v>0</v>
      </c>
      <c r="F1334" s="9">
        <f t="shared" si="122"/>
        <v>3</v>
      </c>
      <c r="H1334" s="246"/>
      <c r="I1334" s="246"/>
      <c r="J1334" s="246"/>
      <c r="K1334" s="246"/>
      <c r="L1334" s="246"/>
      <c r="M1334" s="246"/>
      <c r="N1334" s="246"/>
      <c r="O1334" s="246"/>
      <c r="P1334" s="246"/>
      <c r="Q1334" s="246"/>
      <c r="R1334" s="246"/>
      <c r="S1334" s="246"/>
      <c r="T1334" s="246"/>
      <c r="U1334" s="246"/>
      <c r="V1334" s="246"/>
      <c r="W1334" s="246"/>
      <c r="X1334" s="246"/>
      <c r="Y1334" s="246"/>
      <c r="Z1334" s="246"/>
      <c r="AA1334" s="246"/>
      <c r="AB1334" s="246"/>
      <c r="AC1334" s="246"/>
      <c r="AD1334" s="232" t="s">
        <v>225</v>
      </c>
      <c r="AF1334" s="232" t="s">
        <v>225</v>
      </c>
      <c r="AH1334" s="232" t="s">
        <v>225</v>
      </c>
      <c r="AW1334" s="248" t="s">
        <v>1036</v>
      </c>
    </row>
    <row r="1335" spans="1:49" x14ac:dyDescent="0.25">
      <c r="A1335" s="233" t="s">
        <v>496</v>
      </c>
      <c r="B1335" s="9">
        <v>15</v>
      </c>
      <c r="C1335" s="9">
        <v>19</v>
      </c>
      <c r="E1335" s="9">
        <f t="shared" si="135"/>
        <v>0</v>
      </c>
      <c r="F1335" s="9">
        <f t="shared" si="122"/>
        <v>4</v>
      </c>
      <c r="H1335" s="246"/>
      <c r="I1335" s="246"/>
      <c r="J1335" s="246"/>
      <c r="K1335" s="246"/>
      <c r="L1335" s="246"/>
      <c r="M1335" s="246"/>
      <c r="N1335" s="246"/>
      <c r="O1335" s="246"/>
      <c r="P1335" s="246"/>
      <c r="Q1335" s="246"/>
      <c r="R1335" s="246"/>
      <c r="S1335" s="246"/>
      <c r="T1335" s="246"/>
      <c r="U1335" s="246"/>
      <c r="V1335" s="246"/>
      <c r="W1335" s="246"/>
      <c r="X1335" s="246"/>
      <c r="Y1335" s="246"/>
      <c r="Z1335" s="246"/>
      <c r="AA1335" s="246"/>
      <c r="AB1335" s="246"/>
      <c r="AC1335" s="246"/>
      <c r="AD1335" s="232" t="s">
        <v>225</v>
      </c>
      <c r="AF1335" s="232" t="s">
        <v>225</v>
      </c>
      <c r="AH1335" s="232" t="s">
        <v>225</v>
      </c>
      <c r="AJ1335" s="232" t="s">
        <v>225</v>
      </c>
      <c r="AW1335" s="248" t="s">
        <v>1036</v>
      </c>
    </row>
    <row r="1336" spans="1:49" x14ac:dyDescent="0.25">
      <c r="A1336" s="233" t="s">
        <v>497</v>
      </c>
      <c r="B1336" s="9">
        <v>15</v>
      </c>
      <c r="C1336" s="9">
        <v>20</v>
      </c>
      <c r="E1336" s="9">
        <f t="shared" si="135"/>
        <v>0</v>
      </c>
      <c r="F1336" s="9">
        <f t="shared" si="122"/>
        <v>5</v>
      </c>
      <c r="H1336" s="246"/>
      <c r="I1336" s="246"/>
      <c r="J1336" s="246"/>
      <c r="K1336" s="246"/>
      <c r="L1336" s="246"/>
      <c r="M1336" s="246"/>
      <c r="N1336" s="246"/>
      <c r="O1336" s="246"/>
      <c r="P1336" s="246"/>
      <c r="Q1336" s="246"/>
      <c r="R1336" s="246"/>
      <c r="S1336" s="246"/>
      <c r="T1336" s="246"/>
      <c r="U1336" s="246"/>
      <c r="V1336" s="246"/>
      <c r="W1336" s="246"/>
      <c r="X1336" s="246"/>
      <c r="Y1336" s="246"/>
      <c r="Z1336" s="246"/>
      <c r="AA1336" s="246"/>
      <c r="AB1336" s="246"/>
      <c r="AC1336" s="246"/>
      <c r="AD1336" s="232" t="s">
        <v>225</v>
      </c>
      <c r="AF1336" s="232" t="s">
        <v>225</v>
      </c>
      <c r="AH1336" s="232" t="s">
        <v>225</v>
      </c>
      <c r="AJ1336" s="232" t="s">
        <v>225</v>
      </c>
      <c r="AL1336" s="232" t="s">
        <v>225</v>
      </c>
      <c r="AW1336" s="248" t="s">
        <v>1036</v>
      </c>
    </row>
    <row r="1337" spans="1:49" x14ac:dyDescent="0.25">
      <c r="A1337" s="233" t="s">
        <v>498</v>
      </c>
      <c r="B1337" s="9">
        <v>15</v>
      </c>
      <c r="C1337" s="9">
        <v>21</v>
      </c>
      <c r="E1337" s="9">
        <f t="shared" ref="E1337:E1400" si="142">IF((C1337-B1337)&gt;=9,1,IF((C1337-B1337)&gt;=7,0.5,IF((C1337-B1337)&gt;=5.5,0.25,0)))</f>
        <v>0.25</v>
      </c>
      <c r="F1337" s="9">
        <f t="shared" si="122"/>
        <v>5.75</v>
      </c>
      <c r="H1337" s="246"/>
      <c r="I1337" s="246"/>
      <c r="J1337" s="246"/>
      <c r="K1337" s="246"/>
      <c r="L1337" s="246"/>
      <c r="M1337" s="246"/>
      <c r="N1337" s="246"/>
      <c r="O1337" s="246"/>
      <c r="P1337" s="246"/>
      <c r="Q1337" s="246"/>
      <c r="R1337" s="246"/>
      <c r="S1337" s="246"/>
      <c r="T1337" s="246"/>
      <c r="U1337" s="246"/>
      <c r="V1337" s="246"/>
      <c r="W1337" s="246"/>
      <c r="X1337" s="246"/>
      <c r="Y1337" s="246"/>
      <c r="Z1337" s="246"/>
      <c r="AA1337" s="246"/>
      <c r="AB1337" s="246"/>
      <c r="AC1337" s="246"/>
      <c r="AD1337" s="232" t="s">
        <v>225</v>
      </c>
      <c r="AF1337" s="232" t="s">
        <v>225</v>
      </c>
      <c r="AH1337" s="232" t="s">
        <v>225</v>
      </c>
      <c r="AJ1337" s="232" t="s">
        <v>225</v>
      </c>
      <c r="AL1337" s="232" t="s">
        <v>225</v>
      </c>
      <c r="AN1337" s="232" t="s">
        <v>225</v>
      </c>
      <c r="AW1337" s="248" t="s">
        <v>1036</v>
      </c>
    </row>
    <row r="1338" spans="1:49" s="9" customFormat="1" x14ac:dyDescent="0.25">
      <c r="A1338" s="233" t="s">
        <v>1653</v>
      </c>
      <c r="B1338" s="9">
        <v>15</v>
      </c>
      <c r="C1338" s="9">
        <v>21</v>
      </c>
      <c r="D1338" s="9">
        <v>16</v>
      </c>
      <c r="E1338" s="9">
        <f t="shared" si="142"/>
        <v>0.25</v>
      </c>
      <c r="F1338" s="9">
        <f t="shared" si="122"/>
        <v>5.75</v>
      </c>
      <c r="G1338" s="263"/>
      <c r="H1338" s="246"/>
      <c r="I1338" s="246"/>
      <c r="J1338" s="246"/>
      <c r="K1338" s="246"/>
      <c r="L1338" s="246"/>
      <c r="M1338" s="246"/>
      <c r="N1338" s="246"/>
      <c r="O1338" s="246"/>
      <c r="P1338" s="246"/>
      <c r="Q1338" s="246"/>
      <c r="R1338" s="246"/>
      <c r="S1338" s="246"/>
      <c r="T1338" s="246"/>
      <c r="U1338" s="246"/>
      <c r="V1338" s="246"/>
      <c r="W1338" s="246"/>
      <c r="X1338" s="246"/>
      <c r="Y1338" s="246"/>
      <c r="Z1338" s="246"/>
      <c r="AA1338" s="246"/>
      <c r="AB1338" s="246"/>
      <c r="AC1338" s="246"/>
      <c r="AD1338" s="232" t="s">
        <v>225</v>
      </c>
      <c r="AE1338" s="232"/>
      <c r="AF1338" s="232"/>
      <c r="AG1338" s="232"/>
      <c r="AH1338" s="232" t="s">
        <v>225</v>
      </c>
      <c r="AI1338" s="232"/>
      <c r="AJ1338" s="232" t="s">
        <v>225</v>
      </c>
      <c r="AK1338" s="232"/>
      <c r="AL1338" s="232" t="s">
        <v>225</v>
      </c>
      <c r="AM1338" s="232"/>
      <c r="AN1338" s="232" t="s">
        <v>225</v>
      </c>
      <c r="AO1338" s="232"/>
      <c r="AP1338" s="232"/>
      <c r="AQ1338" s="232"/>
      <c r="AR1338" s="232"/>
      <c r="AS1338" s="232"/>
      <c r="AT1338" s="232"/>
      <c r="AU1338" s="232"/>
      <c r="AV1338" s="232"/>
      <c r="AW1338" s="248" t="s">
        <v>1036</v>
      </c>
    </row>
    <row r="1339" spans="1:49" s="9" customFormat="1" x14ac:dyDescent="0.25">
      <c r="A1339" s="233" t="s">
        <v>1654</v>
      </c>
      <c r="B1339" s="9">
        <v>15</v>
      </c>
      <c r="C1339" s="9">
        <v>21</v>
      </c>
      <c r="D1339" s="9">
        <v>17</v>
      </c>
      <c r="E1339" s="9">
        <f t="shared" si="142"/>
        <v>0.25</v>
      </c>
      <c r="F1339" s="9">
        <f t="shared" si="122"/>
        <v>5.75</v>
      </c>
      <c r="G1339" s="263"/>
      <c r="H1339" s="246"/>
      <c r="I1339" s="246"/>
      <c r="J1339" s="246"/>
      <c r="K1339" s="246"/>
      <c r="L1339" s="246"/>
      <c r="M1339" s="246"/>
      <c r="N1339" s="246"/>
      <c r="O1339" s="246"/>
      <c r="P1339" s="246"/>
      <c r="Q1339" s="246"/>
      <c r="R1339" s="246"/>
      <c r="S1339" s="246"/>
      <c r="T1339" s="246"/>
      <c r="U1339" s="246"/>
      <c r="V1339" s="246"/>
      <c r="W1339" s="246"/>
      <c r="X1339" s="246"/>
      <c r="Y1339" s="246"/>
      <c r="Z1339" s="246"/>
      <c r="AA1339" s="246"/>
      <c r="AB1339" s="246"/>
      <c r="AC1339" s="246"/>
      <c r="AD1339" s="232" t="s">
        <v>225</v>
      </c>
      <c r="AE1339" s="232"/>
      <c r="AF1339" s="232" t="s">
        <v>225</v>
      </c>
      <c r="AG1339" s="232"/>
      <c r="AH1339" s="232"/>
      <c r="AI1339" s="232"/>
      <c r="AJ1339" s="232" t="s">
        <v>225</v>
      </c>
      <c r="AK1339" s="232"/>
      <c r="AL1339" s="232" t="s">
        <v>225</v>
      </c>
      <c r="AM1339" s="232"/>
      <c r="AN1339" s="232" t="s">
        <v>225</v>
      </c>
      <c r="AO1339" s="232"/>
      <c r="AP1339" s="232"/>
      <c r="AQ1339" s="232"/>
      <c r="AR1339" s="232"/>
      <c r="AS1339" s="232"/>
      <c r="AT1339" s="232"/>
      <c r="AU1339" s="232"/>
      <c r="AV1339" s="232"/>
      <c r="AW1339" s="248" t="s">
        <v>1036</v>
      </c>
    </row>
    <row r="1340" spans="1:49" s="9" customFormat="1" x14ac:dyDescent="0.25">
      <c r="A1340" s="233" t="s">
        <v>1655</v>
      </c>
      <c r="B1340" s="9">
        <v>15</v>
      </c>
      <c r="C1340" s="9">
        <v>21</v>
      </c>
      <c r="D1340" s="9">
        <v>18</v>
      </c>
      <c r="E1340" s="9">
        <f t="shared" si="142"/>
        <v>0.25</v>
      </c>
      <c r="F1340" s="9">
        <f t="shared" ref="F1340:F1342" si="143">C1340-B1340-E1340</f>
        <v>5.75</v>
      </c>
      <c r="G1340" s="263"/>
      <c r="H1340" s="246"/>
      <c r="I1340" s="246"/>
      <c r="J1340" s="246"/>
      <c r="K1340" s="246"/>
      <c r="L1340" s="246"/>
      <c r="M1340" s="246"/>
      <c r="N1340" s="246"/>
      <c r="O1340" s="246"/>
      <c r="P1340" s="246"/>
      <c r="Q1340" s="246"/>
      <c r="R1340" s="246"/>
      <c r="S1340" s="246"/>
      <c r="T1340" s="246"/>
      <c r="U1340" s="246"/>
      <c r="V1340" s="246"/>
      <c r="W1340" s="246"/>
      <c r="X1340" s="246"/>
      <c r="Y1340" s="246"/>
      <c r="Z1340" s="246"/>
      <c r="AA1340" s="246"/>
      <c r="AB1340" s="246"/>
      <c r="AC1340" s="246"/>
      <c r="AD1340" s="232" t="s">
        <v>225</v>
      </c>
      <c r="AE1340" s="232"/>
      <c r="AF1340" s="232" t="s">
        <v>225</v>
      </c>
      <c r="AG1340" s="232"/>
      <c r="AH1340" s="232" t="s">
        <v>225</v>
      </c>
      <c r="AI1340" s="232"/>
      <c r="AJ1340" s="232"/>
      <c r="AK1340" s="232"/>
      <c r="AL1340" s="232" t="s">
        <v>225</v>
      </c>
      <c r="AM1340" s="232"/>
      <c r="AN1340" s="232" t="s">
        <v>225</v>
      </c>
      <c r="AO1340" s="232"/>
      <c r="AP1340" s="232"/>
      <c r="AQ1340" s="232"/>
      <c r="AR1340" s="232"/>
      <c r="AS1340" s="232"/>
      <c r="AT1340" s="232"/>
      <c r="AU1340" s="232"/>
      <c r="AV1340" s="232"/>
      <c r="AW1340" s="248" t="s">
        <v>1036</v>
      </c>
    </row>
    <row r="1341" spans="1:49" s="9" customFormat="1" x14ac:dyDescent="0.25">
      <c r="A1341" s="233" t="s">
        <v>1656</v>
      </c>
      <c r="B1341" s="9">
        <v>15</v>
      </c>
      <c r="C1341" s="9">
        <v>21</v>
      </c>
      <c r="D1341" s="9">
        <v>19</v>
      </c>
      <c r="E1341" s="9">
        <f t="shared" si="142"/>
        <v>0.25</v>
      </c>
      <c r="F1341" s="9">
        <f t="shared" si="143"/>
        <v>5.75</v>
      </c>
      <c r="G1341" s="263"/>
      <c r="H1341" s="246"/>
      <c r="I1341" s="246"/>
      <c r="J1341" s="246"/>
      <c r="K1341" s="246"/>
      <c r="L1341" s="246"/>
      <c r="M1341" s="246"/>
      <c r="N1341" s="246"/>
      <c r="O1341" s="246"/>
      <c r="P1341" s="246"/>
      <c r="Q1341" s="246"/>
      <c r="R1341" s="246"/>
      <c r="S1341" s="246"/>
      <c r="T1341" s="246"/>
      <c r="U1341" s="246"/>
      <c r="V1341" s="246"/>
      <c r="W1341" s="246"/>
      <c r="X1341" s="246"/>
      <c r="Y1341" s="246"/>
      <c r="Z1341" s="246"/>
      <c r="AA1341" s="246"/>
      <c r="AB1341" s="246"/>
      <c r="AC1341" s="246"/>
      <c r="AD1341" s="232" t="s">
        <v>225</v>
      </c>
      <c r="AE1341" s="232"/>
      <c r="AF1341" s="232" t="s">
        <v>225</v>
      </c>
      <c r="AG1341" s="232"/>
      <c r="AH1341" s="232" t="s">
        <v>225</v>
      </c>
      <c r="AI1341" s="232"/>
      <c r="AJ1341" s="232" t="s">
        <v>225</v>
      </c>
      <c r="AK1341" s="232"/>
      <c r="AL1341" s="232"/>
      <c r="AM1341" s="232"/>
      <c r="AN1341" s="232" t="s">
        <v>225</v>
      </c>
      <c r="AO1341" s="232"/>
      <c r="AP1341" s="232"/>
      <c r="AQ1341" s="232"/>
      <c r="AR1341" s="232"/>
      <c r="AS1341" s="232"/>
      <c r="AT1341" s="232"/>
      <c r="AU1341" s="232"/>
      <c r="AV1341" s="232"/>
      <c r="AW1341" s="248" t="s">
        <v>1036</v>
      </c>
    </row>
    <row r="1342" spans="1:49" s="9" customFormat="1" x14ac:dyDescent="0.25">
      <c r="A1342" s="233" t="s">
        <v>1657</v>
      </c>
      <c r="B1342" s="9">
        <v>15</v>
      </c>
      <c r="C1342" s="9">
        <v>21</v>
      </c>
      <c r="D1342" s="9">
        <v>20</v>
      </c>
      <c r="E1342" s="9">
        <f t="shared" si="142"/>
        <v>0.25</v>
      </c>
      <c r="F1342" s="9">
        <f t="shared" si="143"/>
        <v>5.75</v>
      </c>
      <c r="G1342" s="263"/>
      <c r="H1342" s="246"/>
      <c r="I1342" s="246"/>
      <c r="J1342" s="246"/>
      <c r="K1342" s="246"/>
      <c r="L1342" s="246"/>
      <c r="M1342" s="246"/>
      <c r="N1342" s="246"/>
      <c r="O1342" s="246"/>
      <c r="P1342" s="246"/>
      <c r="Q1342" s="246"/>
      <c r="R1342" s="246"/>
      <c r="S1342" s="246"/>
      <c r="T1342" s="246"/>
      <c r="U1342" s="246"/>
      <c r="V1342" s="246"/>
      <c r="W1342" s="246"/>
      <c r="X1342" s="246"/>
      <c r="Y1342" s="246"/>
      <c r="Z1342" s="246"/>
      <c r="AA1342" s="246"/>
      <c r="AB1342" s="246"/>
      <c r="AC1342" s="246"/>
      <c r="AD1342" s="232" t="s">
        <v>225</v>
      </c>
      <c r="AE1342" s="232"/>
      <c r="AF1342" s="232" t="s">
        <v>225</v>
      </c>
      <c r="AG1342" s="232"/>
      <c r="AH1342" s="232" t="s">
        <v>225</v>
      </c>
      <c r="AI1342" s="232"/>
      <c r="AJ1342" s="232" t="s">
        <v>225</v>
      </c>
      <c r="AK1342" s="232"/>
      <c r="AL1342" s="232" t="s">
        <v>225</v>
      </c>
      <c r="AM1342" s="232"/>
      <c r="AN1342" s="232"/>
      <c r="AO1342" s="232"/>
      <c r="AP1342" s="232"/>
      <c r="AQ1342" s="232"/>
      <c r="AR1342" s="232"/>
      <c r="AS1342" s="232"/>
      <c r="AT1342" s="232"/>
      <c r="AU1342" s="232"/>
      <c r="AV1342" s="232"/>
      <c r="AW1342" s="248" t="s">
        <v>1036</v>
      </c>
    </row>
    <row r="1343" spans="1:49" x14ac:dyDescent="0.25">
      <c r="A1343" s="233" t="s">
        <v>499</v>
      </c>
      <c r="B1343" s="9">
        <v>15</v>
      </c>
      <c r="C1343" s="9">
        <v>22</v>
      </c>
      <c r="E1343" s="9">
        <f t="shared" si="142"/>
        <v>0.5</v>
      </c>
      <c r="F1343" s="9">
        <f t="shared" si="122"/>
        <v>6.5</v>
      </c>
      <c r="H1343" s="246"/>
      <c r="I1343" s="246"/>
      <c r="J1343" s="246"/>
      <c r="K1343" s="246"/>
      <c r="L1343" s="246"/>
      <c r="M1343" s="246"/>
      <c r="N1343" s="246"/>
      <c r="O1343" s="246"/>
      <c r="P1343" s="246"/>
      <c r="Q1343" s="246"/>
      <c r="R1343" s="246"/>
      <c r="S1343" s="246"/>
      <c r="T1343" s="246"/>
      <c r="U1343" s="246"/>
      <c r="V1343" s="246"/>
      <c r="W1343" s="246"/>
      <c r="X1343" s="246"/>
      <c r="Y1343" s="246"/>
      <c r="Z1343" s="246"/>
      <c r="AA1343" s="246"/>
      <c r="AB1343" s="246"/>
      <c r="AC1343" s="246"/>
      <c r="AD1343" s="232" t="s">
        <v>225</v>
      </c>
      <c r="AF1343" s="232" t="s">
        <v>225</v>
      </c>
      <c r="AH1343" s="232" t="s">
        <v>225</v>
      </c>
      <c r="AJ1343" s="232" t="s">
        <v>225</v>
      </c>
      <c r="AL1343" s="232" t="s">
        <v>225</v>
      </c>
      <c r="AN1343" s="232" t="s">
        <v>225</v>
      </c>
      <c r="AP1343" s="232" t="s">
        <v>225</v>
      </c>
      <c r="AW1343" s="248" t="s">
        <v>1036</v>
      </c>
    </row>
    <row r="1344" spans="1:49" s="9" customFormat="1" x14ac:dyDescent="0.25">
      <c r="A1344" s="233" t="s">
        <v>1658</v>
      </c>
      <c r="B1344" s="9">
        <v>15</v>
      </c>
      <c r="C1344" s="9">
        <v>22</v>
      </c>
      <c r="D1344" s="9">
        <v>16</v>
      </c>
      <c r="E1344" s="9">
        <f t="shared" si="142"/>
        <v>0.5</v>
      </c>
      <c r="F1344" s="9">
        <f t="shared" si="122"/>
        <v>6.5</v>
      </c>
      <c r="G1344" s="263"/>
      <c r="H1344" s="246"/>
      <c r="I1344" s="246"/>
      <c r="J1344" s="246"/>
      <c r="K1344" s="246"/>
      <c r="L1344" s="246"/>
      <c r="M1344" s="246"/>
      <c r="N1344" s="246"/>
      <c r="O1344" s="246"/>
      <c r="P1344" s="246"/>
      <c r="Q1344" s="246"/>
      <c r="R1344" s="246"/>
      <c r="S1344" s="246"/>
      <c r="T1344" s="246"/>
      <c r="U1344" s="246"/>
      <c r="V1344" s="246"/>
      <c r="W1344" s="246"/>
      <c r="X1344" s="246"/>
      <c r="Y1344" s="246"/>
      <c r="Z1344" s="246"/>
      <c r="AA1344" s="246"/>
      <c r="AB1344" s="246"/>
      <c r="AC1344" s="246"/>
      <c r="AD1344" s="232" t="s">
        <v>225</v>
      </c>
      <c r="AE1344" s="232"/>
      <c r="AF1344" s="232"/>
      <c r="AG1344" s="232"/>
      <c r="AH1344" s="232" t="s">
        <v>225</v>
      </c>
      <c r="AI1344" s="232"/>
      <c r="AJ1344" s="232" t="s">
        <v>225</v>
      </c>
      <c r="AK1344" s="232"/>
      <c r="AL1344" s="232" t="s">
        <v>225</v>
      </c>
      <c r="AM1344" s="232"/>
      <c r="AN1344" s="232" t="s">
        <v>225</v>
      </c>
      <c r="AO1344" s="232"/>
      <c r="AP1344" s="232" t="s">
        <v>225</v>
      </c>
      <c r="AQ1344" s="232"/>
      <c r="AR1344" s="232"/>
      <c r="AS1344" s="232"/>
      <c r="AT1344" s="232"/>
      <c r="AU1344" s="232"/>
      <c r="AV1344" s="232"/>
      <c r="AW1344" s="248" t="s">
        <v>1036</v>
      </c>
    </row>
    <row r="1345" spans="1:49" s="9" customFormat="1" x14ac:dyDescent="0.25">
      <c r="A1345" s="233" t="s">
        <v>1659</v>
      </c>
      <c r="B1345" s="9">
        <v>15</v>
      </c>
      <c r="C1345" s="9">
        <v>22</v>
      </c>
      <c r="D1345" s="9">
        <v>17</v>
      </c>
      <c r="E1345" s="9">
        <f t="shared" si="142"/>
        <v>0.5</v>
      </c>
      <c r="F1345" s="9">
        <f t="shared" si="122"/>
        <v>6.5</v>
      </c>
      <c r="G1345" s="263"/>
      <c r="H1345" s="246"/>
      <c r="I1345" s="246"/>
      <c r="J1345" s="246"/>
      <c r="K1345" s="246"/>
      <c r="L1345" s="246"/>
      <c r="M1345" s="246"/>
      <c r="N1345" s="246"/>
      <c r="O1345" s="246"/>
      <c r="P1345" s="246"/>
      <c r="Q1345" s="246"/>
      <c r="R1345" s="246"/>
      <c r="S1345" s="246"/>
      <c r="T1345" s="246"/>
      <c r="U1345" s="246"/>
      <c r="V1345" s="246"/>
      <c r="W1345" s="246"/>
      <c r="X1345" s="246"/>
      <c r="Y1345" s="246"/>
      <c r="Z1345" s="246"/>
      <c r="AA1345" s="246"/>
      <c r="AB1345" s="246"/>
      <c r="AC1345" s="246"/>
      <c r="AD1345" s="232" t="s">
        <v>225</v>
      </c>
      <c r="AE1345" s="232"/>
      <c r="AF1345" s="232" t="s">
        <v>225</v>
      </c>
      <c r="AG1345" s="232"/>
      <c r="AH1345" s="232"/>
      <c r="AI1345" s="232"/>
      <c r="AJ1345" s="232" t="s">
        <v>225</v>
      </c>
      <c r="AK1345" s="232"/>
      <c r="AL1345" s="232" t="s">
        <v>225</v>
      </c>
      <c r="AM1345" s="232"/>
      <c r="AN1345" s="232" t="s">
        <v>225</v>
      </c>
      <c r="AO1345" s="232"/>
      <c r="AP1345" s="232" t="s">
        <v>225</v>
      </c>
      <c r="AQ1345" s="232"/>
      <c r="AR1345" s="232"/>
      <c r="AS1345" s="232"/>
      <c r="AT1345" s="232"/>
      <c r="AU1345" s="232"/>
      <c r="AV1345" s="232"/>
      <c r="AW1345" s="248" t="s">
        <v>1036</v>
      </c>
    </row>
    <row r="1346" spans="1:49" s="9" customFormat="1" x14ac:dyDescent="0.25">
      <c r="A1346" s="233" t="s">
        <v>1660</v>
      </c>
      <c r="B1346" s="9">
        <v>15</v>
      </c>
      <c r="C1346" s="9">
        <v>22</v>
      </c>
      <c r="D1346" s="9">
        <v>18</v>
      </c>
      <c r="E1346" s="9">
        <f t="shared" si="142"/>
        <v>0.5</v>
      </c>
      <c r="F1346" s="9">
        <f t="shared" ref="F1346:F1349" si="144">C1346-B1346-E1346</f>
        <v>6.5</v>
      </c>
      <c r="G1346" s="263"/>
      <c r="H1346" s="246"/>
      <c r="I1346" s="246"/>
      <c r="J1346" s="246"/>
      <c r="K1346" s="246"/>
      <c r="L1346" s="246"/>
      <c r="M1346" s="246"/>
      <c r="N1346" s="246"/>
      <c r="O1346" s="246"/>
      <c r="P1346" s="246"/>
      <c r="Q1346" s="246"/>
      <c r="R1346" s="246"/>
      <c r="S1346" s="246"/>
      <c r="T1346" s="246"/>
      <c r="U1346" s="246"/>
      <c r="V1346" s="246"/>
      <c r="W1346" s="246"/>
      <c r="X1346" s="246"/>
      <c r="Y1346" s="246"/>
      <c r="Z1346" s="246"/>
      <c r="AA1346" s="246"/>
      <c r="AB1346" s="246"/>
      <c r="AC1346" s="246"/>
      <c r="AD1346" s="232" t="s">
        <v>225</v>
      </c>
      <c r="AE1346" s="232"/>
      <c r="AF1346" s="232" t="s">
        <v>225</v>
      </c>
      <c r="AG1346" s="232"/>
      <c r="AH1346" s="232" t="s">
        <v>225</v>
      </c>
      <c r="AI1346" s="232"/>
      <c r="AJ1346" s="232"/>
      <c r="AK1346" s="232"/>
      <c r="AL1346" s="232" t="s">
        <v>225</v>
      </c>
      <c r="AM1346" s="232"/>
      <c r="AN1346" s="232" t="s">
        <v>225</v>
      </c>
      <c r="AO1346" s="232"/>
      <c r="AP1346" s="232" t="s">
        <v>225</v>
      </c>
      <c r="AQ1346" s="232"/>
      <c r="AR1346" s="232"/>
      <c r="AS1346" s="232"/>
      <c r="AT1346" s="232"/>
      <c r="AU1346" s="232"/>
      <c r="AV1346" s="232"/>
      <c r="AW1346" s="248" t="s">
        <v>1036</v>
      </c>
    </row>
    <row r="1347" spans="1:49" s="9" customFormat="1" x14ac:dyDescent="0.25">
      <c r="A1347" s="233" t="s">
        <v>1661</v>
      </c>
      <c r="B1347" s="9">
        <v>15</v>
      </c>
      <c r="C1347" s="9">
        <v>22</v>
      </c>
      <c r="D1347" s="9">
        <v>19</v>
      </c>
      <c r="E1347" s="9">
        <f t="shared" si="142"/>
        <v>0.5</v>
      </c>
      <c r="F1347" s="9">
        <f t="shared" si="144"/>
        <v>6.5</v>
      </c>
      <c r="G1347" s="263"/>
      <c r="H1347" s="246"/>
      <c r="I1347" s="246"/>
      <c r="J1347" s="246"/>
      <c r="K1347" s="246"/>
      <c r="L1347" s="246"/>
      <c r="M1347" s="246"/>
      <c r="N1347" s="246"/>
      <c r="O1347" s="246"/>
      <c r="P1347" s="246"/>
      <c r="Q1347" s="246"/>
      <c r="R1347" s="246"/>
      <c r="S1347" s="246"/>
      <c r="T1347" s="246"/>
      <c r="U1347" s="246"/>
      <c r="V1347" s="246"/>
      <c r="W1347" s="246"/>
      <c r="X1347" s="246"/>
      <c r="Y1347" s="246"/>
      <c r="Z1347" s="246"/>
      <c r="AA1347" s="246"/>
      <c r="AB1347" s="246"/>
      <c r="AC1347" s="246"/>
      <c r="AD1347" s="232" t="s">
        <v>225</v>
      </c>
      <c r="AE1347" s="232"/>
      <c r="AF1347" s="232" t="s">
        <v>225</v>
      </c>
      <c r="AG1347" s="232"/>
      <c r="AH1347" s="232" t="s">
        <v>225</v>
      </c>
      <c r="AI1347" s="232"/>
      <c r="AJ1347" s="232" t="s">
        <v>225</v>
      </c>
      <c r="AK1347" s="232"/>
      <c r="AL1347" s="232"/>
      <c r="AM1347" s="232"/>
      <c r="AN1347" s="232" t="s">
        <v>225</v>
      </c>
      <c r="AO1347" s="232"/>
      <c r="AP1347" s="232" t="s">
        <v>225</v>
      </c>
      <c r="AQ1347" s="232"/>
      <c r="AR1347" s="232"/>
      <c r="AS1347" s="232"/>
      <c r="AT1347" s="232"/>
      <c r="AU1347" s="232"/>
      <c r="AV1347" s="232"/>
      <c r="AW1347" s="248" t="s">
        <v>1036</v>
      </c>
    </row>
    <row r="1348" spans="1:49" s="9" customFormat="1" x14ac:dyDescent="0.25">
      <c r="A1348" s="233" t="s">
        <v>1662</v>
      </c>
      <c r="B1348" s="9">
        <v>15</v>
      </c>
      <c r="C1348" s="9">
        <v>22</v>
      </c>
      <c r="D1348" s="9">
        <v>20</v>
      </c>
      <c r="E1348" s="9">
        <f t="shared" si="142"/>
        <v>0.5</v>
      </c>
      <c r="F1348" s="9">
        <f t="shared" si="144"/>
        <v>6.5</v>
      </c>
      <c r="G1348" s="263"/>
      <c r="H1348" s="246"/>
      <c r="I1348" s="246"/>
      <c r="J1348" s="246"/>
      <c r="K1348" s="246"/>
      <c r="L1348" s="246"/>
      <c r="M1348" s="246"/>
      <c r="N1348" s="246"/>
      <c r="O1348" s="246"/>
      <c r="P1348" s="246"/>
      <c r="Q1348" s="246"/>
      <c r="R1348" s="246"/>
      <c r="S1348" s="246"/>
      <c r="T1348" s="246"/>
      <c r="U1348" s="246"/>
      <c r="V1348" s="246"/>
      <c r="W1348" s="246"/>
      <c r="X1348" s="246"/>
      <c r="Y1348" s="246"/>
      <c r="Z1348" s="246"/>
      <c r="AA1348" s="246"/>
      <c r="AB1348" s="246"/>
      <c r="AC1348" s="246"/>
      <c r="AD1348" s="232" t="s">
        <v>225</v>
      </c>
      <c r="AE1348" s="232"/>
      <c r="AF1348" s="232" t="s">
        <v>225</v>
      </c>
      <c r="AG1348" s="232"/>
      <c r="AH1348" s="232" t="s">
        <v>225</v>
      </c>
      <c r="AI1348" s="232"/>
      <c r="AJ1348" s="232" t="s">
        <v>225</v>
      </c>
      <c r="AK1348" s="232"/>
      <c r="AL1348" s="232" t="s">
        <v>225</v>
      </c>
      <c r="AM1348" s="232"/>
      <c r="AN1348" s="232"/>
      <c r="AO1348" s="232"/>
      <c r="AP1348" s="232" t="s">
        <v>225</v>
      </c>
      <c r="AQ1348" s="232"/>
      <c r="AR1348" s="232"/>
      <c r="AS1348" s="232"/>
      <c r="AT1348" s="232"/>
      <c r="AU1348" s="232"/>
      <c r="AV1348" s="232"/>
      <c r="AW1348" s="248" t="s">
        <v>1036</v>
      </c>
    </row>
    <row r="1349" spans="1:49" s="9" customFormat="1" x14ac:dyDescent="0.25">
      <c r="A1349" s="233" t="s">
        <v>1663</v>
      </c>
      <c r="B1349" s="9">
        <v>15</v>
      </c>
      <c r="C1349" s="9">
        <v>22</v>
      </c>
      <c r="D1349" s="9">
        <v>21</v>
      </c>
      <c r="E1349" s="9">
        <f t="shared" si="142"/>
        <v>0.5</v>
      </c>
      <c r="F1349" s="9">
        <f t="shared" si="144"/>
        <v>6.5</v>
      </c>
      <c r="G1349" s="263"/>
      <c r="H1349" s="246"/>
      <c r="I1349" s="246"/>
      <c r="J1349" s="246"/>
      <c r="K1349" s="246"/>
      <c r="L1349" s="246"/>
      <c r="M1349" s="246"/>
      <c r="N1349" s="246"/>
      <c r="O1349" s="246"/>
      <c r="P1349" s="246"/>
      <c r="Q1349" s="246"/>
      <c r="R1349" s="246"/>
      <c r="S1349" s="246"/>
      <c r="T1349" s="246"/>
      <c r="U1349" s="246"/>
      <c r="V1349" s="246"/>
      <c r="W1349" s="246"/>
      <c r="X1349" s="246"/>
      <c r="Y1349" s="246"/>
      <c r="Z1349" s="246"/>
      <c r="AA1349" s="246"/>
      <c r="AB1349" s="246"/>
      <c r="AC1349" s="246"/>
      <c r="AD1349" s="232" t="s">
        <v>225</v>
      </c>
      <c r="AE1349" s="232"/>
      <c r="AF1349" s="232" t="s">
        <v>225</v>
      </c>
      <c r="AG1349" s="232"/>
      <c r="AH1349" s="232" t="s">
        <v>225</v>
      </c>
      <c r="AI1349" s="232"/>
      <c r="AJ1349" s="232" t="s">
        <v>225</v>
      </c>
      <c r="AK1349" s="232"/>
      <c r="AL1349" s="232" t="s">
        <v>225</v>
      </c>
      <c r="AM1349" s="232"/>
      <c r="AN1349" s="232" t="s">
        <v>225</v>
      </c>
      <c r="AO1349" s="232"/>
      <c r="AP1349" s="232"/>
      <c r="AQ1349" s="232"/>
      <c r="AR1349" s="232"/>
      <c r="AS1349" s="232"/>
      <c r="AT1349" s="232"/>
      <c r="AU1349" s="232"/>
      <c r="AV1349" s="232"/>
      <c r="AW1349" s="248" t="s">
        <v>1036</v>
      </c>
    </row>
    <row r="1350" spans="1:49" x14ac:dyDescent="0.25">
      <c r="A1350" s="233" t="s">
        <v>500</v>
      </c>
      <c r="B1350" s="9">
        <v>15</v>
      </c>
      <c r="C1350" s="9">
        <v>23</v>
      </c>
      <c r="E1350" s="9">
        <f t="shared" si="142"/>
        <v>0.5</v>
      </c>
      <c r="F1350" s="9">
        <f t="shared" si="122"/>
        <v>7.5</v>
      </c>
      <c r="H1350" s="246"/>
      <c r="I1350" s="246"/>
      <c r="J1350" s="246"/>
      <c r="K1350" s="246"/>
      <c r="L1350" s="246"/>
      <c r="M1350" s="246"/>
      <c r="N1350" s="246"/>
      <c r="O1350" s="246"/>
      <c r="P1350" s="246"/>
      <c r="Q1350" s="246"/>
      <c r="R1350" s="246"/>
      <c r="S1350" s="246"/>
      <c r="T1350" s="246"/>
      <c r="U1350" s="246"/>
      <c r="V1350" s="246"/>
      <c r="W1350" s="246"/>
      <c r="X1350" s="246"/>
      <c r="Y1350" s="246"/>
      <c r="Z1350" s="246"/>
      <c r="AA1350" s="246"/>
      <c r="AB1350" s="246"/>
      <c r="AC1350" s="246"/>
      <c r="AD1350" s="232" t="s">
        <v>225</v>
      </c>
      <c r="AF1350" s="232" t="s">
        <v>225</v>
      </c>
      <c r="AH1350" s="232" t="s">
        <v>225</v>
      </c>
      <c r="AJ1350" s="232" t="s">
        <v>225</v>
      </c>
      <c r="AL1350" s="232" t="s">
        <v>225</v>
      </c>
      <c r="AN1350" s="232" t="s">
        <v>225</v>
      </c>
      <c r="AP1350" s="232" t="s">
        <v>225</v>
      </c>
      <c r="AR1350" s="232" t="s">
        <v>225</v>
      </c>
      <c r="AW1350" s="248" t="s">
        <v>1036</v>
      </c>
    </row>
    <row r="1351" spans="1:49" s="9" customFormat="1" x14ac:dyDescent="0.25">
      <c r="A1351" s="233" t="s">
        <v>1664</v>
      </c>
      <c r="B1351" s="9">
        <v>15</v>
      </c>
      <c r="C1351" s="9">
        <v>23</v>
      </c>
      <c r="D1351" s="9">
        <v>16</v>
      </c>
      <c r="E1351" s="9">
        <f t="shared" si="142"/>
        <v>0.5</v>
      </c>
      <c r="F1351" s="9">
        <f t="shared" si="122"/>
        <v>7.5</v>
      </c>
      <c r="G1351" s="263"/>
      <c r="H1351" s="246"/>
      <c r="I1351" s="246"/>
      <c r="J1351" s="246"/>
      <c r="K1351" s="246"/>
      <c r="L1351" s="246"/>
      <c r="M1351" s="246"/>
      <c r="N1351" s="246"/>
      <c r="O1351" s="246"/>
      <c r="P1351" s="246"/>
      <c r="Q1351" s="246"/>
      <c r="R1351" s="246"/>
      <c r="S1351" s="246"/>
      <c r="T1351" s="246"/>
      <c r="U1351" s="246"/>
      <c r="V1351" s="246"/>
      <c r="W1351" s="246"/>
      <c r="X1351" s="246"/>
      <c r="Y1351" s="246"/>
      <c r="Z1351" s="246"/>
      <c r="AA1351" s="246"/>
      <c r="AB1351" s="246"/>
      <c r="AC1351" s="246"/>
      <c r="AD1351" s="232" t="s">
        <v>225</v>
      </c>
      <c r="AE1351" s="232"/>
      <c r="AF1351" s="232"/>
      <c r="AG1351" s="232"/>
      <c r="AH1351" s="232" t="s">
        <v>225</v>
      </c>
      <c r="AI1351" s="232"/>
      <c r="AJ1351" s="232" t="s">
        <v>225</v>
      </c>
      <c r="AK1351" s="232"/>
      <c r="AL1351" s="232" t="s">
        <v>225</v>
      </c>
      <c r="AM1351" s="232"/>
      <c r="AN1351" s="232" t="s">
        <v>225</v>
      </c>
      <c r="AO1351" s="232"/>
      <c r="AP1351" s="232" t="s">
        <v>225</v>
      </c>
      <c r="AQ1351" s="232"/>
      <c r="AR1351" s="232" t="s">
        <v>225</v>
      </c>
      <c r="AS1351" s="232"/>
      <c r="AT1351" s="232"/>
      <c r="AU1351" s="232"/>
      <c r="AV1351" s="232"/>
      <c r="AW1351" s="248" t="s">
        <v>1036</v>
      </c>
    </row>
    <row r="1352" spans="1:49" s="9" customFormat="1" x14ac:dyDescent="0.25">
      <c r="A1352" s="233" t="s">
        <v>1665</v>
      </c>
      <c r="B1352" s="9">
        <v>15</v>
      </c>
      <c r="C1352" s="9">
        <v>23</v>
      </c>
      <c r="D1352" s="9">
        <v>17</v>
      </c>
      <c r="E1352" s="9">
        <f t="shared" si="142"/>
        <v>0.5</v>
      </c>
      <c r="F1352" s="9">
        <f t="shared" si="122"/>
        <v>7.5</v>
      </c>
      <c r="G1352" s="263"/>
      <c r="H1352" s="246"/>
      <c r="I1352" s="246"/>
      <c r="J1352" s="246"/>
      <c r="K1352" s="246"/>
      <c r="L1352" s="246"/>
      <c r="M1352" s="246"/>
      <c r="N1352" s="246"/>
      <c r="O1352" s="246"/>
      <c r="P1352" s="246"/>
      <c r="Q1352" s="246"/>
      <c r="R1352" s="246"/>
      <c r="S1352" s="246"/>
      <c r="T1352" s="246"/>
      <c r="U1352" s="246"/>
      <c r="V1352" s="246"/>
      <c r="W1352" s="246"/>
      <c r="X1352" s="246"/>
      <c r="Y1352" s="246"/>
      <c r="Z1352" s="246"/>
      <c r="AA1352" s="246"/>
      <c r="AB1352" s="246"/>
      <c r="AC1352" s="246"/>
      <c r="AD1352" s="232" t="s">
        <v>225</v>
      </c>
      <c r="AE1352" s="232"/>
      <c r="AF1352" s="232" t="s">
        <v>225</v>
      </c>
      <c r="AG1352" s="232"/>
      <c r="AH1352" s="232"/>
      <c r="AI1352" s="232"/>
      <c r="AJ1352" s="232" t="s">
        <v>225</v>
      </c>
      <c r="AK1352" s="232"/>
      <c r="AL1352" s="232" t="s">
        <v>225</v>
      </c>
      <c r="AM1352" s="232"/>
      <c r="AN1352" s="232" t="s">
        <v>225</v>
      </c>
      <c r="AO1352" s="232"/>
      <c r="AP1352" s="232" t="s">
        <v>225</v>
      </c>
      <c r="AQ1352" s="232"/>
      <c r="AR1352" s="232" t="s">
        <v>225</v>
      </c>
      <c r="AS1352" s="232"/>
      <c r="AT1352" s="232"/>
      <c r="AU1352" s="232"/>
      <c r="AV1352" s="232"/>
      <c r="AW1352" s="248" t="s">
        <v>1036</v>
      </c>
    </row>
    <row r="1353" spans="1:49" s="9" customFormat="1" x14ac:dyDescent="0.25">
      <c r="A1353" s="233" t="s">
        <v>1666</v>
      </c>
      <c r="B1353" s="9">
        <v>15</v>
      </c>
      <c r="C1353" s="9">
        <v>23</v>
      </c>
      <c r="D1353" s="9">
        <v>18</v>
      </c>
      <c r="E1353" s="9">
        <f t="shared" si="142"/>
        <v>0.5</v>
      </c>
      <c r="F1353" s="9">
        <f t="shared" ref="F1353:F1357" si="145">C1353-B1353-E1353</f>
        <v>7.5</v>
      </c>
      <c r="G1353" s="263"/>
      <c r="H1353" s="246"/>
      <c r="I1353" s="246"/>
      <c r="J1353" s="246"/>
      <c r="K1353" s="246"/>
      <c r="L1353" s="246"/>
      <c r="M1353" s="246"/>
      <c r="N1353" s="246"/>
      <c r="O1353" s="246"/>
      <c r="P1353" s="246"/>
      <c r="Q1353" s="246"/>
      <c r="R1353" s="246"/>
      <c r="S1353" s="246"/>
      <c r="T1353" s="246"/>
      <c r="U1353" s="246"/>
      <c r="V1353" s="246"/>
      <c r="W1353" s="246"/>
      <c r="X1353" s="246"/>
      <c r="Y1353" s="246"/>
      <c r="Z1353" s="246"/>
      <c r="AA1353" s="246"/>
      <c r="AB1353" s="246"/>
      <c r="AC1353" s="246"/>
      <c r="AD1353" s="232" t="s">
        <v>225</v>
      </c>
      <c r="AE1353" s="232"/>
      <c r="AF1353" s="232" t="s">
        <v>225</v>
      </c>
      <c r="AG1353" s="232"/>
      <c r="AH1353" s="232" t="s">
        <v>225</v>
      </c>
      <c r="AI1353" s="232"/>
      <c r="AJ1353" s="232"/>
      <c r="AK1353" s="232"/>
      <c r="AL1353" s="232" t="s">
        <v>225</v>
      </c>
      <c r="AM1353" s="232"/>
      <c r="AN1353" s="232" t="s">
        <v>225</v>
      </c>
      <c r="AO1353" s="232"/>
      <c r="AP1353" s="232" t="s">
        <v>225</v>
      </c>
      <c r="AQ1353" s="232"/>
      <c r="AR1353" s="232" t="s">
        <v>225</v>
      </c>
      <c r="AS1353" s="232"/>
      <c r="AT1353" s="232"/>
      <c r="AU1353" s="232"/>
      <c r="AV1353" s="232"/>
      <c r="AW1353" s="248" t="s">
        <v>1036</v>
      </c>
    </row>
    <row r="1354" spans="1:49" s="9" customFormat="1" x14ac:dyDescent="0.25">
      <c r="A1354" s="233" t="s">
        <v>1667</v>
      </c>
      <c r="B1354" s="9">
        <v>15</v>
      </c>
      <c r="C1354" s="9">
        <v>23</v>
      </c>
      <c r="D1354" s="9">
        <v>19</v>
      </c>
      <c r="E1354" s="9">
        <f t="shared" si="142"/>
        <v>0.5</v>
      </c>
      <c r="F1354" s="9">
        <f t="shared" si="145"/>
        <v>7.5</v>
      </c>
      <c r="G1354" s="263"/>
      <c r="H1354" s="246"/>
      <c r="I1354" s="246"/>
      <c r="J1354" s="246"/>
      <c r="K1354" s="246"/>
      <c r="L1354" s="246"/>
      <c r="M1354" s="246"/>
      <c r="N1354" s="246"/>
      <c r="O1354" s="246"/>
      <c r="P1354" s="246"/>
      <c r="Q1354" s="246"/>
      <c r="R1354" s="246"/>
      <c r="S1354" s="246"/>
      <c r="T1354" s="246"/>
      <c r="U1354" s="246"/>
      <c r="V1354" s="246"/>
      <c r="W1354" s="246"/>
      <c r="X1354" s="246"/>
      <c r="Y1354" s="246"/>
      <c r="Z1354" s="246"/>
      <c r="AA1354" s="246"/>
      <c r="AB1354" s="246"/>
      <c r="AC1354" s="246"/>
      <c r="AD1354" s="232" t="s">
        <v>225</v>
      </c>
      <c r="AE1354" s="232"/>
      <c r="AF1354" s="232" t="s">
        <v>225</v>
      </c>
      <c r="AG1354" s="232"/>
      <c r="AH1354" s="232" t="s">
        <v>225</v>
      </c>
      <c r="AI1354" s="232"/>
      <c r="AJ1354" s="232" t="s">
        <v>225</v>
      </c>
      <c r="AK1354" s="232"/>
      <c r="AL1354" s="232"/>
      <c r="AM1354" s="232"/>
      <c r="AN1354" s="232" t="s">
        <v>225</v>
      </c>
      <c r="AO1354" s="232"/>
      <c r="AP1354" s="232" t="s">
        <v>225</v>
      </c>
      <c r="AQ1354" s="232"/>
      <c r="AR1354" s="232" t="s">
        <v>225</v>
      </c>
      <c r="AS1354" s="232"/>
      <c r="AT1354" s="232"/>
      <c r="AU1354" s="232"/>
      <c r="AV1354" s="232"/>
      <c r="AW1354" s="248" t="s">
        <v>1036</v>
      </c>
    </row>
    <row r="1355" spans="1:49" s="9" customFormat="1" x14ac:dyDescent="0.25">
      <c r="A1355" s="233" t="s">
        <v>1668</v>
      </c>
      <c r="B1355" s="9">
        <v>15</v>
      </c>
      <c r="C1355" s="9">
        <v>23</v>
      </c>
      <c r="D1355" s="9">
        <v>20</v>
      </c>
      <c r="E1355" s="9">
        <f t="shared" si="142"/>
        <v>0.5</v>
      </c>
      <c r="F1355" s="9">
        <f t="shared" si="145"/>
        <v>7.5</v>
      </c>
      <c r="G1355" s="263"/>
      <c r="H1355" s="246"/>
      <c r="I1355" s="246"/>
      <c r="J1355" s="246"/>
      <c r="K1355" s="246"/>
      <c r="L1355" s="246"/>
      <c r="M1355" s="246"/>
      <c r="N1355" s="246"/>
      <c r="O1355" s="246"/>
      <c r="P1355" s="246"/>
      <c r="Q1355" s="246"/>
      <c r="R1355" s="246"/>
      <c r="S1355" s="246"/>
      <c r="T1355" s="246"/>
      <c r="U1355" s="246"/>
      <c r="V1355" s="246"/>
      <c r="W1355" s="246"/>
      <c r="X1355" s="246"/>
      <c r="Y1355" s="246"/>
      <c r="Z1355" s="246"/>
      <c r="AA1355" s="246"/>
      <c r="AB1355" s="246"/>
      <c r="AC1355" s="246"/>
      <c r="AD1355" s="232" t="s">
        <v>225</v>
      </c>
      <c r="AE1355" s="232"/>
      <c r="AF1355" s="232" t="s">
        <v>225</v>
      </c>
      <c r="AG1355" s="232"/>
      <c r="AH1355" s="232" t="s">
        <v>225</v>
      </c>
      <c r="AI1355" s="232"/>
      <c r="AJ1355" s="232" t="s">
        <v>225</v>
      </c>
      <c r="AK1355" s="232"/>
      <c r="AL1355" s="232" t="s">
        <v>225</v>
      </c>
      <c r="AM1355" s="232"/>
      <c r="AN1355" s="232"/>
      <c r="AO1355" s="232"/>
      <c r="AP1355" s="232" t="s">
        <v>225</v>
      </c>
      <c r="AQ1355" s="232"/>
      <c r="AR1355" s="232" t="s">
        <v>225</v>
      </c>
      <c r="AS1355" s="232"/>
      <c r="AT1355" s="232"/>
      <c r="AU1355" s="232"/>
      <c r="AV1355" s="232"/>
      <c r="AW1355" s="248" t="s">
        <v>1036</v>
      </c>
    </row>
    <row r="1356" spans="1:49" s="9" customFormat="1" x14ac:dyDescent="0.25">
      <c r="A1356" s="233" t="s">
        <v>1669</v>
      </c>
      <c r="B1356" s="9">
        <v>15</v>
      </c>
      <c r="C1356" s="9">
        <v>23</v>
      </c>
      <c r="D1356" s="9">
        <v>21</v>
      </c>
      <c r="E1356" s="9">
        <f t="shared" si="142"/>
        <v>0.5</v>
      </c>
      <c r="F1356" s="9">
        <f t="shared" si="145"/>
        <v>7.5</v>
      </c>
      <c r="G1356" s="263"/>
      <c r="H1356" s="246"/>
      <c r="I1356" s="246"/>
      <c r="J1356" s="246"/>
      <c r="K1356" s="246"/>
      <c r="L1356" s="246"/>
      <c r="M1356" s="246"/>
      <c r="N1356" s="246"/>
      <c r="O1356" s="246"/>
      <c r="P1356" s="246"/>
      <c r="Q1356" s="246"/>
      <c r="R1356" s="246"/>
      <c r="S1356" s="246"/>
      <c r="T1356" s="246"/>
      <c r="U1356" s="246"/>
      <c r="V1356" s="246"/>
      <c r="W1356" s="246"/>
      <c r="X1356" s="246"/>
      <c r="Y1356" s="246"/>
      <c r="Z1356" s="246"/>
      <c r="AA1356" s="246"/>
      <c r="AB1356" s="246"/>
      <c r="AC1356" s="246"/>
      <c r="AD1356" s="232" t="s">
        <v>225</v>
      </c>
      <c r="AE1356" s="232"/>
      <c r="AF1356" s="232" t="s">
        <v>225</v>
      </c>
      <c r="AG1356" s="232"/>
      <c r="AH1356" s="232" t="s">
        <v>225</v>
      </c>
      <c r="AI1356" s="232"/>
      <c r="AJ1356" s="232" t="s">
        <v>225</v>
      </c>
      <c r="AK1356" s="232"/>
      <c r="AL1356" s="232" t="s">
        <v>225</v>
      </c>
      <c r="AM1356" s="232"/>
      <c r="AN1356" s="232" t="s">
        <v>225</v>
      </c>
      <c r="AO1356" s="232"/>
      <c r="AP1356" s="232"/>
      <c r="AQ1356" s="232"/>
      <c r="AR1356" s="232" t="s">
        <v>225</v>
      </c>
      <c r="AS1356" s="232"/>
      <c r="AT1356" s="232"/>
      <c r="AU1356" s="232"/>
      <c r="AV1356" s="232"/>
      <c r="AW1356" s="248" t="s">
        <v>1036</v>
      </c>
    </row>
    <row r="1357" spans="1:49" s="9" customFormat="1" x14ac:dyDescent="0.25">
      <c r="A1357" s="233" t="s">
        <v>1670</v>
      </c>
      <c r="B1357" s="9">
        <v>15</v>
      </c>
      <c r="C1357" s="9">
        <v>23</v>
      </c>
      <c r="D1357" s="9">
        <v>22</v>
      </c>
      <c r="E1357" s="9">
        <f t="shared" si="142"/>
        <v>0.5</v>
      </c>
      <c r="F1357" s="9">
        <f t="shared" si="145"/>
        <v>7.5</v>
      </c>
      <c r="G1357" s="263"/>
      <c r="H1357" s="246"/>
      <c r="I1357" s="246"/>
      <c r="J1357" s="246"/>
      <c r="K1357" s="246"/>
      <c r="L1357" s="246"/>
      <c r="M1357" s="246"/>
      <c r="N1357" s="246"/>
      <c r="O1357" s="246"/>
      <c r="P1357" s="246"/>
      <c r="Q1357" s="246"/>
      <c r="R1357" s="246"/>
      <c r="S1357" s="246"/>
      <c r="T1357" s="246"/>
      <c r="U1357" s="246"/>
      <c r="V1357" s="246"/>
      <c r="W1357" s="246"/>
      <c r="X1357" s="246"/>
      <c r="Y1357" s="246"/>
      <c r="Z1357" s="246"/>
      <c r="AA1357" s="246"/>
      <c r="AB1357" s="246"/>
      <c r="AC1357" s="246"/>
      <c r="AD1357" s="232" t="s">
        <v>225</v>
      </c>
      <c r="AE1357" s="232"/>
      <c r="AF1357" s="232" t="s">
        <v>225</v>
      </c>
      <c r="AG1357" s="232"/>
      <c r="AH1357" s="232" t="s">
        <v>225</v>
      </c>
      <c r="AI1357" s="232"/>
      <c r="AJ1357" s="232" t="s">
        <v>225</v>
      </c>
      <c r="AK1357" s="232"/>
      <c r="AL1357" s="232" t="s">
        <v>225</v>
      </c>
      <c r="AM1357" s="232"/>
      <c r="AN1357" s="232" t="s">
        <v>225</v>
      </c>
      <c r="AO1357" s="232"/>
      <c r="AP1357" s="232" t="s">
        <v>225</v>
      </c>
      <c r="AQ1357" s="232"/>
      <c r="AR1357" s="232"/>
      <c r="AS1357" s="232"/>
      <c r="AT1357" s="232"/>
      <c r="AU1357" s="232"/>
      <c r="AV1357" s="232"/>
      <c r="AW1357" s="248" t="s">
        <v>1036</v>
      </c>
    </row>
    <row r="1358" spans="1:49" x14ac:dyDescent="0.25">
      <c r="A1358" s="233" t="s">
        <v>501</v>
      </c>
      <c r="B1358" s="9">
        <v>15</v>
      </c>
      <c r="C1358" s="9">
        <v>24</v>
      </c>
      <c r="E1358" s="9">
        <f t="shared" si="142"/>
        <v>1</v>
      </c>
      <c r="F1358" s="9">
        <f t="shared" si="122"/>
        <v>8</v>
      </c>
      <c r="H1358" s="246"/>
      <c r="I1358" s="246"/>
      <c r="J1358" s="246"/>
      <c r="K1358" s="246"/>
      <c r="L1358" s="246"/>
      <c r="M1358" s="246"/>
      <c r="N1358" s="246"/>
      <c r="O1358" s="246"/>
      <c r="P1358" s="246"/>
      <c r="Q1358" s="246"/>
      <c r="R1358" s="246"/>
      <c r="S1358" s="246"/>
      <c r="T1358" s="246"/>
      <c r="U1358" s="246"/>
      <c r="V1358" s="246"/>
      <c r="W1358" s="246"/>
      <c r="X1358" s="246"/>
      <c r="Y1358" s="246"/>
      <c r="Z1358" s="246"/>
      <c r="AA1358" s="246"/>
      <c r="AB1358" s="246"/>
      <c r="AC1358" s="246"/>
      <c r="AD1358" s="232" t="s">
        <v>225</v>
      </c>
      <c r="AF1358" s="232" t="s">
        <v>225</v>
      </c>
      <c r="AH1358" s="232" t="s">
        <v>225</v>
      </c>
      <c r="AJ1358" s="232" t="s">
        <v>225</v>
      </c>
      <c r="AL1358" s="232" t="s">
        <v>225</v>
      </c>
      <c r="AN1358" s="232" t="s">
        <v>225</v>
      </c>
      <c r="AP1358" s="232" t="s">
        <v>225</v>
      </c>
      <c r="AR1358" s="232" t="s">
        <v>225</v>
      </c>
      <c r="AT1358" s="232" t="s">
        <v>225</v>
      </c>
      <c r="AW1358" s="248" t="s">
        <v>1036</v>
      </c>
    </row>
    <row r="1359" spans="1:49" s="9" customFormat="1" x14ac:dyDescent="0.25">
      <c r="A1359" s="233" t="s">
        <v>1671</v>
      </c>
      <c r="B1359" s="9">
        <v>15</v>
      </c>
      <c r="C1359" s="9">
        <v>24</v>
      </c>
      <c r="D1359" s="9">
        <v>16</v>
      </c>
      <c r="E1359" s="9">
        <f t="shared" si="142"/>
        <v>1</v>
      </c>
      <c r="F1359" s="9">
        <f t="shared" si="122"/>
        <v>8</v>
      </c>
      <c r="G1359" s="263"/>
      <c r="H1359" s="246"/>
      <c r="I1359" s="246"/>
      <c r="J1359" s="246"/>
      <c r="K1359" s="246"/>
      <c r="L1359" s="246"/>
      <c r="M1359" s="246"/>
      <c r="N1359" s="246"/>
      <c r="O1359" s="246"/>
      <c r="P1359" s="246"/>
      <c r="Q1359" s="246"/>
      <c r="R1359" s="246"/>
      <c r="S1359" s="246"/>
      <c r="T1359" s="246"/>
      <c r="U1359" s="246"/>
      <c r="V1359" s="246"/>
      <c r="W1359" s="246"/>
      <c r="X1359" s="246"/>
      <c r="Y1359" s="246"/>
      <c r="Z1359" s="246"/>
      <c r="AA1359" s="246"/>
      <c r="AB1359" s="246"/>
      <c r="AC1359" s="246"/>
      <c r="AD1359" s="232" t="s">
        <v>225</v>
      </c>
      <c r="AE1359" s="232"/>
      <c r="AF1359" s="232"/>
      <c r="AG1359" s="232"/>
      <c r="AH1359" s="232" t="s">
        <v>225</v>
      </c>
      <c r="AI1359" s="232"/>
      <c r="AJ1359" s="232" t="s">
        <v>225</v>
      </c>
      <c r="AK1359" s="232"/>
      <c r="AL1359" s="232" t="s">
        <v>225</v>
      </c>
      <c r="AM1359" s="232"/>
      <c r="AN1359" s="232" t="s">
        <v>225</v>
      </c>
      <c r="AO1359" s="232"/>
      <c r="AP1359" s="232" t="s">
        <v>225</v>
      </c>
      <c r="AQ1359" s="232"/>
      <c r="AR1359" s="232" t="s">
        <v>225</v>
      </c>
      <c r="AS1359" s="232"/>
      <c r="AT1359" s="232" t="s">
        <v>225</v>
      </c>
      <c r="AU1359" s="232"/>
      <c r="AV1359" s="232"/>
      <c r="AW1359" s="248" t="s">
        <v>1036</v>
      </c>
    </row>
    <row r="1360" spans="1:49" s="9" customFormat="1" x14ac:dyDescent="0.25">
      <c r="A1360" s="233" t="s">
        <v>1672</v>
      </c>
      <c r="B1360" s="9">
        <v>15</v>
      </c>
      <c r="C1360" s="9">
        <v>24</v>
      </c>
      <c r="D1360" s="9">
        <v>17</v>
      </c>
      <c r="E1360" s="9">
        <f t="shared" si="142"/>
        <v>1</v>
      </c>
      <c r="F1360" s="9">
        <f t="shared" si="122"/>
        <v>8</v>
      </c>
      <c r="G1360" s="263"/>
      <c r="H1360" s="246"/>
      <c r="I1360" s="246"/>
      <c r="J1360" s="246"/>
      <c r="K1360" s="246"/>
      <c r="L1360" s="246"/>
      <c r="M1360" s="246"/>
      <c r="N1360" s="246"/>
      <c r="O1360" s="246"/>
      <c r="P1360" s="246"/>
      <c r="Q1360" s="246"/>
      <c r="R1360" s="246"/>
      <c r="S1360" s="246"/>
      <c r="T1360" s="246"/>
      <c r="U1360" s="246"/>
      <c r="V1360" s="246"/>
      <c r="W1360" s="246"/>
      <c r="X1360" s="246"/>
      <c r="Y1360" s="246"/>
      <c r="Z1360" s="246"/>
      <c r="AA1360" s="246"/>
      <c r="AB1360" s="246"/>
      <c r="AC1360" s="246"/>
      <c r="AD1360" s="232" t="s">
        <v>225</v>
      </c>
      <c r="AE1360" s="232"/>
      <c r="AF1360" s="232" t="s">
        <v>225</v>
      </c>
      <c r="AG1360" s="232"/>
      <c r="AH1360" s="232"/>
      <c r="AI1360" s="232"/>
      <c r="AJ1360" s="232" t="s">
        <v>225</v>
      </c>
      <c r="AK1360" s="232"/>
      <c r="AL1360" s="232" t="s">
        <v>225</v>
      </c>
      <c r="AM1360" s="232"/>
      <c r="AN1360" s="232" t="s">
        <v>225</v>
      </c>
      <c r="AO1360" s="232"/>
      <c r="AP1360" s="232" t="s">
        <v>225</v>
      </c>
      <c r="AQ1360" s="232"/>
      <c r="AR1360" s="232" t="s">
        <v>225</v>
      </c>
      <c r="AS1360" s="232"/>
      <c r="AT1360" s="232" t="s">
        <v>225</v>
      </c>
      <c r="AU1360" s="232"/>
      <c r="AV1360" s="232"/>
      <c r="AW1360" s="248" t="s">
        <v>1036</v>
      </c>
    </row>
    <row r="1361" spans="1:49" s="9" customFormat="1" x14ac:dyDescent="0.25">
      <c r="A1361" s="233" t="s">
        <v>1673</v>
      </c>
      <c r="B1361" s="9">
        <v>15</v>
      </c>
      <c r="C1361" s="9">
        <v>24</v>
      </c>
      <c r="D1361" s="9">
        <v>18</v>
      </c>
      <c r="E1361" s="9">
        <f t="shared" si="142"/>
        <v>1</v>
      </c>
      <c r="F1361" s="9">
        <f t="shared" ref="F1361:F1366" si="146">C1361-B1361-E1361</f>
        <v>8</v>
      </c>
      <c r="G1361" s="263"/>
      <c r="H1361" s="246"/>
      <c r="I1361" s="246"/>
      <c r="J1361" s="246"/>
      <c r="K1361" s="246"/>
      <c r="L1361" s="246"/>
      <c r="M1361" s="246"/>
      <c r="N1361" s="246"/>
      <c r="O1361" s="246"/>
      <c r="P1361" s="246"/>
      <c r="Q1361" s="246"/>
      <c r="R1361" s="246"/>
      <c r="S1361" s="246"/>
      <c r="T1361" s="246"/>
      <c r="U1361" s="246"/>
      <c r="V1361" s="246"/>
      <c r="W1361" s="246"/>
      <c r="X1361" s="246"/>
      <c r="Y1361" s="246"/>
      <c r="Z1361" s="246"/>
      <c r="AA1361" s="246"/>
      <c r="AB1361" s="246"/>
      <c r="AC1361" s="246"/>
      <c r="AD1361" s="232" t="s">
        <v>225</v>
      </c>
      <c r="AE1361" s="232"/>
      <c r="AF1361" s="232" t="s">
        <v>225</v>
      </c>
      <c r="AG1361" s="232"/>
      <c r="AH1361" s="232" t="s">
        <v>225</v>
      </c>
      <c r="AI1361" s="232"/>
      <c r="AJ1361" s="232"/>
      <c r="AK1361" s="232"/>
      <c r="AL1361" s="232" t="s">
        <v>225</v>
      </c>
      <c r="AM1361" s="232"/>
      <c r="AN1361" s="232" t="s">
        <v>225</v>
      </c>
      <c r="AO1361" s="232"/>
      <c r="AP1361" s="232" t="s">
        <v>225</v>
      </c>
      <c r="AQ1361" s="232"/>
      <c r="AR1361" s="232" t="s">
        <v>225</v>
      </c>
      <c r="AS1361" s="232"/>
      <c r="AT1361" s="232" t="s">
        <v>225</v>
      </c>
      <c r="AU1361" s="232"/>
      <c r="AV1361" s="232"/>
      <c r="AW1361" s="248" t="s">
        <v>1036</v>
      </c>
    </row>
    <row r="1362" spans="1:49" s="9" customFormat="1" x14ac:dyDescent="0.25">
      <c r="A1362" s="233" t="s">
        <v>1674</v>
      </c>
      <c r="B1362" s="9">
        <v>15</v>
      </c>
      <c r="C1362" s="9">
        <v>24</v>
      </c>
      <c r="D1362" s="9">
        <v>19</v>
      </c>
      <c r="E1362" s="9">
        <f t="shared" si="142"/>
        <v>1</v>
      </c>
      <c r="F1362" s="9">
        <f t="shared" si="146"/>
        <v>8</v>
      </c>
      <c r="G1362" s="263"/>
      <c r="H1362" s="246"/>
      <c r="I1362" s="246"/>
      <c r="J1362" s="246"/>
      <c r="K1362" s="246"/>
      <c r="L1362" s="246"/>
      <c r="M1362" s="246"/>
      <c r="N1362" s="246"/>
      <c r="O1362" s="246"/>
      <c r="P1362" s="246"/>
      <c r="Q1362" s="246"/>
      <c r="R1362" s="246"/>
      <c r="S1362" s="246"/>
      <c r="T1362" s="246"/>
      <c r="U1362" s="246"/>
      <c r="V1362" s="246"/>
      <c r="W1362" s="246"/>
      <c r="X1362" s="246"/>
      <c r="Y1362" s="246"/>
      <c r="Z1362" s="246"/>
      <c r="AA1362" s="246"/>
      <c r="AB1362" s="246"/>
      <c r="AC1362" s="246"/>
      <c r="AD1362" s="232" t="s">
        <v>225</v>
      </c>
      <c r="AE1362" s="232"/>
      <c r="AF1362" s="232" t="s">
        <v>225</v>
      </c>
      <c r="AG1362" s="232"/>
      <c r="AH1362" s="232" t="s">
        <v>225</v>
      </c>
      <c r="AI1362" s="232"/>
      <c r="AJ1362" s="232" t="s">
        <v>225</v>
      </c>
      <c r="AK1362" s="232"/>
      <c r="AL1362" s="232"/>
      <c r="AM1362" s="232"/>
      <c r="AN1362" s="232" t="s">
        <v>225</v>
      </c>
      <c r="AO1362" s="232"/>
      <c r="AP1362" s="232" t="s">
        <v>225</v>
      </c>
      <c r="AQ1362" s="232"/>
      <c r="AR1362" s="232" t="s">
        <v>225</v>
      </c>
      <c r="AS1362" s="232"/>
      <c r="AT1362" s="232" t="s">
        <v>225</v>
      </c>
      <c r="AU1362" s="232"/>
      <c r="AV1362" s="232"/>
      <c r="AW1362" s="248" t="s">
        <v>1036</v>
      </c>
    </row>
    <row r="1363" spans="1:49" s="9" customFormat="1" x14ac:dyDescent="0.25">
      <c r="A1363" s="233" t="s">
        <v>1675</v>
      </c>
      <c r="B1363" s="9">
        <v>15</v>
      </c>
      <c r="C1363" s="9">
        <v>24</v>
      </c>
      <c r="D1363" s="9">
        <v>20</v>
      </c>
      <c r="E1363" s="9">
        <f t="shared" si="142"/>
        <v>1</v>
      </c>
      <c r="F1363" s="9">
        <f t="shared" si="146"/>
        <v>8</v>
      </c>
      <c r="G1363" s="263"/>
      <c r="H1363" s="246"/>
      <c r="I1363" s="246"/>
      <c r="J1363" s="246"/>
      <c r="K1363" s="246"/>
      <c r="L1363" s="246"/>
      <c r="M1363" s="246"/>
      <c r="N1363" s="246"/>
      <c r="O1363" s="246"/>
      <c r="P1363" s="246"/>
      <c r="Q1363" s="246"/>
      <c r="R1363" s="246"/>
      <c r="S1363" s="246"/>
      <c r="T1363" s="246"/>
      <c r="U1363" s="246"/>
      <c r="V1363" s="246"/>
      <c r="W1363" s="246"/>
      <c r="X1363" s="246"/>
      <c r="Y1363" s="246"/>
      <c r="Z1363" s="246"/>
      <c r="AA1363" s="246"/>
      <c r="AB1363" s="246"/>
      <c r="AC1363" s="246"/>
      <c r="AD1363" s="232" t="s">
        <v>225</v>
      </c>
      <c r="AE1363" s="232"/>
      <c r="AF1363" s="232" t="s">
        <v>225</v>
      </c>
      <c r="AG1363" s="232"/>
      <c r="AH1363" s="232" t="s">
        <v>225</v>
      </c>
      <c r="AI1363" s="232"/>
      <c r="AJ1363" s="232" t="s">
        <v>225</v>
      </c>
      <c r="AK1363" s="232"/>
      <c r="AL1363" s="232" t="s">
        <v>225</v>
      </c>
      <c r="AM1363" s="232"/>
      <c r="AN1363" s="232"/>
      <c r="AO1363" s="232"/>
      <c r="AP1363" s="232" t="s">
        <v>225</v>
      </c>
      <c r="AQ1363" s="232"/>
      <c r="AR1363" s="232" t="s">
        <v>225</v>
      </c>
      <c r="AS1363" s="232"/>
      <c r="AT1363" s="232" t="s">
        <v>225</v>
      </c>
      <c r="AU1363" s="232"/>
      <c r="AV1363" s="232"/>
      <c r="AW1363" s="248" t="s">
        <v>1036</v>
      </c>
    </row>
    <row r="1364" spans="1:49" s="9" customFormat="1" x14ac:dyDescent="0.25">
      <c r="A1364" s="233" t="s">
        <v>1676</v>
      </c>
      <c r="B1364" s="9">
        <v>15</v>
      </c>
      <c r="C1364" s="9">
        <v>24</v>
      </c>
      <c r="D1364" s="9">
        <v>21</v>
      </c>
      <c r="E1364" s="9">
        <f t="shared" si="142"/>
        <v>1</v>
      </c>
      <c r="F1364" s="9">
        <f t="shared" si="146"/>
        <v>8</v>
      </c>
      <c r="G1364" s="263"/>
      <c r="H1364" s="246"/>
      <c r="I1364" s="246"/>
      <c r="J1364" s="246"/>
      <c r="K1364" s="246"/>
      <c r="L1364" s="246"/>
      <c r="M1364" s="246"/>
      <c r="N1364" s="246"/>
      <c r="O1364" s="246"/>
      <c r="P1364" s="246"/>
      <c r="Q1364" s="246"/>
      <c r="R1364" s="246"/>
      <c r="S1364" s="246"/>
      <c r="T1364" s="246"/>
      <c r="U1364" s="246"/>
      <c r="V1364" s="246"/>
      <c r="W1364" s="246"/>
      <c r="X1364" s="246"/>
      <c r="Y1364" s="246"/>
      <c r="Z1364" s="246"/>
      <c r="AA1364" s="246"/>
      <c r="AB1364" s="246"/>
      <c r="AC1364" s="246"/>
      <c r="AD1364" s="232" t="s">
        <v>225</v>
      </c>
      <c r="AE1364" s="232"/>
      <c r="AF1364" s="232" t="s">
        <v>225</v>
      </c>
      <c r="AG1364" s="232"/>
      <c r="AH1364" s="232" t="s">
        <v>225</v>
      </c>
      <c r="AI1364" s="232"/>
      <c r="AJ1364" s="232" t="s">
        <v>225</v>
      </c>
      <c r="AK1364" s="232"/>
      <c r="AL1364" s="232" t="s">
        <v>225</v>
      </c>
      <c r="AM1364" s="232"/>
      <c r="AN1364" s="232" t="s">
        <v>225</v>
      </c>
      <c r="AO1364" s="232"/>
      <c r="AP1364" s="232"/>
      <c r="AQ1364" s="232"/>
      <c r="AR1364" s="232" t="s">
        <v>225</v>
      </c>
      <c r="AS1364" s="232"/>
      <c r="AT1364" s="232" t="s">
        <v>225</v>
      </c>
      <c r="AU1364" s="232"/>
      <c r="AV1364" s="232"/>
      <c r="AW1364" s="248" t="s">
        <v>1036</v>
      </c>
    </row>
    <row r="1365" spans="1:49" s="9" customFormat="1" x14ac:dyDescent="0.25">
      <c r="A1365" s="233" t="s">
        <v>1677</v>
      </c>
      <c r="B1365" s="9">
        <v>15</v>
      </c>
      <c r="C1365" s="9">
        <v>24</v>
      </c>
      <c r="D1365" s="9">
        <v>22</v>
      </c>
      <c r="E1365" s="9">
        <f t="shared" si="142"/>
        <v>1</v>
      </c>
      <c r="F1365" s="9">
        <f t="shared" si="146"/>
        <v>8</v>
      </c>
      <c r="G1365" s="263"/>
      <c r="H1365" s="246"/>
      <c r="I1365" s="246"/>
      <c r="J1365" s="246"/>
      <c r="K1365" s="246"/>
      <c r="L1365" s="246"/>
      <c r="M1365" s="246"/>
      <c r="N1365" s="246"/>
      <c r="O1365" s="246"/>
      <c r="P1365" s="246"/>
      <c r="Q1365" s="246"/>
      <c r="R1365" s="246"/>
      <c r="S1365" s="246"/>
      <c r="T1365" s="246"/>
      <c r="U1365" s="246"/>
      <c r="V1365" s="246"/>
      <c r="W1365" s="246"/>
      <c r="X1365" s="246"/>
      <c r="Y1365" s="246"/>
      <c r="Z1365" s="246"/>
      <c r="AA1365" s="246"/>
      <c r="AB1365" s="246"/>
      <c r="AC1365" s="246"/>
      <c r="AD1365" s="232" t="s">
        <v>225</v>
      </c>
      <c r="AE1365" s="232"/>
      <c r="AF1365" s="232" t="s">
        <v>225</v>
      </c>
      <c r="AG1365" s="232"/>
      <c r="AH1365" s="232" t="s">
        <v>225</v>
      </c>
      <c r="AI1365" s="232"/>
      <c r="AJ1365" s="232" t="s">
        <v>225</v>
      </c>
      <c r="AK1365" s="232"/>
      <c r="AL1365" s="232" t="s">
        <v>225</v>
      </c>
      <c r="AM1365" s="232"/>
      <c r="AN1365" s="232" t="s">
        <v>225</v>
      </c>
      <c r="AO1365" s="232"/>
      <c r="AP1365" s="232" t="s">
        <v>225</v>
      </c>
      <c r="AQ1365" s="232"/>
      <c r="AR1365" s="232"/>
      <c r="AS1365" s="232"/>
      <c r="AT1365" s="232" t="s">
        <v>225</v>
      </c>
      <c r="AU1365" s="232"/>
      <c r="AV1365" s="232"/>
      <c r="AW1365" s="248" t="s">
        <v>1036</v>
      </c>
    </row>
    <row r="1366" spans="1:49" s="9" customFormat="1" x14ac:dyDescent="0.25">
      <c r="A1366" s="233" t="s">
        <v>1678</v>
      </c>
      <c r="B1366" s="9">
        <v>15</v>
      </c>
      <c r="C1366" s="9">
        <v>24</v>
      </c>
      <c r="D1366" s="9">
        <v>23</v>
      </c>
      <c r="E1366" s="9">
        <f t="shared" si="142"/>
        <v>1</v>
      </c>
      <c r="F1366" s="9">
        <f t="shared" si="146"/>
        <v>8</v>
      </c>
      <c r="G1366" s="263"/>
      <c r="H1366" s="246"/>
      <c r="I1366" s="246"/>
      <c r="J1366" s="246"/>
      <c r="K1366" s="246"/>
      <c r="L1366" s="246"/>
      <c r="M1366" s="246"/>
      <c r="N1366" s="246"/>
      <c r="O1366" s="246"/>
      <c r="P1366" s="246"/>
      <c r="Q1366" s="246"/>
      <c r="R1366" s="246"/>
      <c r="S1366" s="246"/>
      <c r="T1366" s="246"/>
      <c r="U1366" s="246"/>
      <c r="V1366" s="246"/>
      <c r="W1366" s="246"/>
      <c r="X1366" s="246"/>
      <c r="Y1366" s="246"/>
      <c r="Z1366" s="246"/>
      <c r="AA1366" s="246"/>
      <c r="AB1366" s="246"/>
      <c r="AC1366" s="246"/>
      <c r="AD1366" s="232" t="s">
        <v>225</v>
      </c>
      <c r="AE1366" s="232"/>
      <c r="AF1366" s="232" t="s">
        <v>225</v>
      </c>
      <c r="AG1366" s="232"/>
      <c r="AH1366" s="232" t="s">
        <v>225</v>
      </c>
      <c r="AI1366" s="232"/>
      <c r="AJ1366" s="232" t="s">
        <v>225</v>
      </c>
      <c r="AK1366" s="232"/>
      <c r="AL1366" s="232" t="s">
        <v>225</v>
      </c>
      <c r="AM1366" s="232"/>
      <c r="AN1366" s="232" t="s">
        <v>225</v>
      </c>
      <c r="AO1366" s="232"/>
      <c r="AP1366" s="232" t="s">
        <v>225</v>
      </c>
      <c r="AQ1366" s="232"/>
      <c r="AR1366" s="232" t="s">
        <v>225</v>
      </c>
      <c r="AS1366" s="232"/>
      <c r="AT1366" s="232"/>
      <c r="AU1366" s="232"/>
      <c r="AV1366" s="232"/>
      <c r="AW1366" s="248" t="s">
        <v>1036</v>
      </c>
    </row>
    <row r="1367" spans="1:49" s="9" customFormat="1" x14ac:dyDescent="0.25">
      <c r="A1367" s="247"/>
      <c r="B1367" s="5"/>
      <c r="C1367" s="5"/>
      <c r="D1367" s="5"/>
      <c r="F1367" s="5"/>
      <c r="G1367" s="263"/>
      <c r="H1367" s="248" t="s">
        <v>1035</v>
      </c>
      <c r="I1367" s="248"/>
      <c r="J1367" s="248" t="s">
        <v>1035</v>
      </c>
      <c r="K1367" s="248"/>
      <c r="L1367" s="248" t="s">
        <v>1035</v>
      </c>
      <c r="M1367" s="248"/>
      <c r="N1367" s="248" t="s">
        <v>1035</v>
      </c>
      <c r="O1367" s="248"/>
      <c r="P1367" s="248" t="s">
        <v>1035</v>
      </c>
      <c r="Q1367" s="248"/>
      <c r="R1367" s="248" t="s">
        <v>1035</v>
      </c>
      <c r="S1367" s="248"/>
      <c r="T1367" s="248" t="s">
        <v>1035</v>
      </c>
      <c r="U1367" s="248"/>
      <c r="V1367" s="248" t="s">
        <v>1035</v>
      </c>
      <c r="W1367" s="248"/>
      <c r="X1367" s="248" t="s">
        <v>1035</v>
      </c>
      <c r="Y1367" s="248"/>
      <c r="Z1367" s="248" t="s">
        <v>1035</v>
      </c>
      <c r="AA1367" s="248"/>
      <c r="AB1367" s="248" t="s">
        <v>1035</v>
      </c>
      <c r="AC1367" s="248"/>
      <c r="AD1367" s="248" t="s">
        <v>1035</v>
      </c>
      <c r="AE1367" s="248"/>
      <c r="AF1367" s="248" t="s">
        <v>1035</v>
      </c>
      <c r="AG1367" s="248"/>
      <c r="AH1367" s="248" t="s">
        <v>1035</v>
      </c>
      <c r="AI1367" s="248"/>
      <c r="AJ1367" s="248" t="s">
        <v>1035</v>
      </c>
      <c r="AK1367" s="248"/>
      <c r="AL1367" s="248" t="s">
        <v>1035</v>
      </c>
      <c r="AM1367" s="248"/>
      <c r="AN1367" s="248" t="s">
        <v>1035</v>
      </c>
      <c r="AO1367" s="248"/>
      <c r="AP1367" s="248" t="s">
        <v>1035</v>
      </c>
      <c r="AQ1367" s="248"/>
      <c r="AR1367" s="248" t="s">
        <v>1035</v>
      </c>
      <c r="AS1367" s="248"/>
      <c r="AT1367" s="248" t="s">
        <v>1035</v>
      </c>
      <c r="AU1367" s="248"/>
      <c r="AV1367" s="248" t="s">
        <v>1035</v>
      </c>
      <c r="AW1367" s="248" t="s">
        <v>1036</v>
      </c>
    </row>
    <row r="1368" spans="1:49" x14ac:dyDescent="0.25">
      <c r="A1368" s="233" t="s">
        <v>502</v>
      </c>
      <c r="B1368">
        <v>16</v>
      </c>
      <c r="C1368">
        <v>17</v>
      </c>
      <c r="E1368" s="9">
        <f t="shared" si="142"/>
        <v>0</v>
      </c>
      <c r="F1368" s="9">
        <f t="shared" si="122"/>
        <v>1</v>
      </c>
      <c r="H1368" s="246"/>
      <c r="I1368" s="246"/>
      <c r="J1368" s="246"/>
      <c r="K1368" s="246"/>
      <c r="L1368" s="246"/>
      <c r="M1368" s="246"/>
      <c r="N1368" s="246"/>
      <c r="O1368" s="246"/>
      <c r="P1368" s="246"/>
      <c r="Q1368" s="246"/>
      <c r="R1368" s="246"/>
      <c r="S1368" s="246"/>
      <c r="T1368" s="246"/>
      <c r="U1368" s="246"/>
      <c r="V1368" s="246"/>
      <c r="W1368" s="246"/>
      <c r="X1368" s="246"/>
      <c r="Y1368" s="246"/>
      <c r="Z1368" s="246"/>
      <c r="AA1368" s="246"/>
      <c r="AB1368" s="246"/>
      <c r="AC1368" s="246"/>
      <c r="AD1368" s="246"/>
      <c r="AE1368" s="246"/>
      <c r="AF1368" s="232" t="s">
        <v>225</v>
      </c>
      <c r="AW1368" s="248" t="s">
        <v>1036</v>
      </c>
    </row>
    <row r="1369" spans="1:49" x14ac:dyDescent="0.25">
      <c r="A1369" s="233" t="s">
        <v>503</v>
      </c>
      <c r="B1369">
        <v>16</v>
      </c>
      <c r="C1369">
        <v>18</v>
      </c>
      <c r="E1369" s="9">
        <f t="shared" si="142"/>
        <v>0</v>
      </c>
      <c r="F1369" s="9">
        <f t="shared" si="122"/>
        <v>2</v>
      </c>
      <c r="H1369" s="246"/>
      <c r="I1369" s="246"/>
      <c r="J1369" s="246"/>
      <c r="K1369" s="246"/>
      <c r="L1369" s="246"/>
      <c r="M1369" s="246"/>
      <c r="N1369" s="246"/>
      <c r="O1369" s="246"/>
      <c r="P1369" s="246"/>
      <c r="Q1369" s="246"/>
      <c r="R1369" s="246"/>
      <c r="S1369" s="246"/>
      <c r="T1369" s="246"/>
      <c r="U1369" s="246"/>
      <c r="V1369" s="246"/>
      <c r="W1369" s="246"/>
      <c r="X1369" s="246"/>
      <c r="Y1369" s="246"/>
      <c r="Z1369" s="246"/>
      <c r="AA1369" s="246"/>
      <c r="AB1369" s="246"/>
      <c r="AC1369" s="246"/>
      <c r="AD1369" s="246"/>
      <c r="AE1369" s="246"/>
      <c r="AF1369" s="232" t="s">
        <v>225</v>
      </c>
      <c r="AH1369" s="232" t="s">
        <v>225</v>
      </c>
      <c r="AW1369" s="248" t="s">
        <v>1036</v>
      </c>
    </row>
    <row r="1370" spans="1:49" x14ac:dyDescent="0.25">
      <c r="A1370" s="233" t="s">
        <v>504</v>
      </c>
      <c r="B1370">
        <v>16</v>
      </c>
      <c r="C1370">
        <v>19</v>
      </c>
      <c r="E1370" s="9">
        <f t="shared" si="142"/>
        <v>0</v>
      </c>
      <c r="F1370" s="9">
        <f t="shared" si="122"/>
        <v>3</v>
      </c>
      <c r="H1370" s="246"/>
      <c r="I1370" s="246"/>
      <c r="J1370" s="246"/>
      <c r="K1370" s="246"/>
      <c r="L1370" s="246"/>
      <c r="M1370" s="246"/>
      <c r="N1370" s="246"/>
      <c r="O1370" s="246"/>
      <c r="P1370" s="246"/>
      <c r="Q1370" s="246"/>
      <c r="R1370" s="246"/>
      <c r="S1370" s="246"/>
      <c r="T1370" s="246"/>
      <c r="U1370" s="246"/>
      <c r="V1370" s="246"/>
      <c r="W1370" s="246"/>
      <c r="X1370" s="246"/>
      <c r="Y1370" s="246"/>
      <c r="Z1370" s="246"/>
      <c r="AA1370" s="246"/>
      <c r="AB1370" s="246"/>
      <c r="AC1370" s="246"/>
      <c r="AD1370" s="246"/>
      <c r="AE1370" s="246"/>
      <c r="AF1370" s="232" t="s">
        <v>225</v>
      </c>
      <c r="AH1370" s="232" t="s">
        <v>225</v>
      </c>
      <c r="AJ1370" s="232" t="s">
        <v>225</v>
      </c>
      <c r="AW1370" s="248" t="s">
        <v>1036</v>
      </c>
    </row>
    <row r="1371" spans="1:49" x14ac:dyDescent="0.25">
      <c r="A1371" s="233" t="s">
        <v>505</v>
      </c>
      <c r="B1371" s="9">
        <v>16</v>
      </c>
      <c r="C1371" s="9">
        <v>20</v>
      </c>
      <c r="E1371" s="9">
        <f t="shared" si="142"/>
        <v>0</v>
      </c>
      <c r="F1371" s="9">
        <f t="shared" si="122"/>
        <v>4</v>
      </c>
      <c r="H1371" s="246"/>
      <c r="I1371" s="246"/>
      <c r="J1371" s="246"/>
      <c r="K1371" s="246"/>
      <c r="L1371" s="246"/>
      <c r="M1371" s="246"/>
      <c r="N1371" s="246"/>
      <c r="O1371" s="246"/>
      <c r="P1371" s="246"/>
      <c r="Q1371" s="246"/>
      <c r="R1371" s="246"/>
      <c r="S1371" s="246"/>
      <c r="T1371" s="246"/>
      <c r="U1371" s="246"/>
      <c r="V1371" s="246"/>
      <c r="W1371" s="246"/>
      <c r="X1371" s="246"/>
      <c r="Y1371" s="246"/>
      <c r="Z1371" s="246"/>
      <c r="AA1371" s="246"/>
      <c r="AB1371" s="246"/>
      <c r="AC1371" s="246"/>
      <c r="AD1371" s="246"/>
      <c r="AE1371" s="246"/>
      <c r="AF1371" s="232" t="s">
        <v>225</v>
      </c>
      <c r="AH1371" s="232" t="s">
        <v>225</v>
      </c>
      <c r="AJ1371" s="232" t="s">
        <v>225</v>
      </c>
      <c r="AL1371" s="232" t="s">
        <v>225</v>
      </c>
      <c r="AW1371" s="248" t="s">
        <v>1036</v>
      </c>
    </row>
    <row r="1372" spans="1:49" x14ac:dyDescent="0.25">
      <c r="A1372" s="233" t="s">
        <v>506</v>
      </c>
      <c r="B1372" s="9">
        <v>16</v>
      </c>
      <c r="C1372" s="9">
        <v>21</v>
      </c>
      <c r="E1372" s="9">
        <f t="shared" si="142"/>
        <v>0</v>
      </c>
      <c r="F1372" s="9">
        <f t="shared" si="122"/>
        <v>5</v>
      </c>
      <c r="H1372" s="246"/>
      <c r="I1372" s="246"/>
      <c r="J1372" s="246"/>
      <c r="K1372" s="246"/>
      <c r="L1372" s="246"/>
      <c r="M1372" s="246"/>
      <c r="N1372" s="246"/>
      <c r="O1372" s="246"/>
      <c r="P1372" s="246"/>
      <c r="Q1372" s="246"/>
      <c r="R1372" s="246"/>
      <c r="S1372" s="246"/>
      <c r="T1372" s="246"/>
      <c r="U1372" s="246"/>
      <c r="V1372" s="246"/>
      <c r="W1372" s="246"/>
      <c r="X1372" s="246"/>
      <c r="Y1372" s="246"/>
      <c r="Z1372" s="246"/>
      <c r="AA1372" s="246"/>
      <c r="AB1372" s="246"/>
      <c r="AC1372" s="246"/>
      <c r="AD1372" s="246"/>
      <c r="AE1372" s="246"/>
      <c r="AF1372" s="232" t="s">
        <v>225</v>
      </c>
      <c r="AH1372" s="232" t="s">
        <v>225</v>
      </c>
      <c r="AJ1372" s="232" t="s">
        <v>225</v>
      </c>
      <c r="AL1372" s="232" t="s">
        <v>225</v>
      </c>
      <c r="AN1372" s="232" t="s">
        <v>225</v>
      </c>
      <c r="AW1372" s="248" t="s">
        <v>1036</v>
      </c>
    </row>
    <row r="1373" spans="1:49" x14ac:dyDescent="0.25">
      <c r="A1373" s="233" t="s">
        <v>507</v>
      </c>
      <c r="B1373" s="9">
        <v>16</v>
      </c>
      <c r="C1373" s="9">
        <v>22</v>
      </c>
      <c r="E1373" s="9">
        <f t="shared" si="142"/>
        <v>0.25</v>
      </c>
      <c r="F1373" s="9">
        <f t="shared" si="122"/>
        <v>5.75</v>
      </c>
      <c r="H1373" s="246"/>
      <c r="I1373" s="246"/>
      <c r="J1373" s="246"/>
      <c r="K1373" s="246"/>
      <c r="L1373" s="246"/>
      <c r="M1373" s="246"/>
      <c r="N1373" s="246"/>
      <c r="O1373" s="246"/>
      <c r="P1373" s="246"/>
      <c r="Q1373" s="246"/>
      <c r="R1373" s="246"/>
      <c r="S1373" s="246"/>
      <c r="T1373" s="246"/>
      <c r="U1373" s="246"/>
      <c r="V1373" s="246"/>
      <c r="W1373" s="246"/>
      <c r="X1373" s="246"/>
      <c r="Y1373" s="246"/>
      <c r="Z1373" s="246"/>
      <c r="AA1373" s="246"/>
      <c r="AB1373" s="246"/>
      <c r="AC1373" s="246"/>
      <c r="AD1373" s="246"/>
      <c r="AE1373" s="246"/>
      <c r="AF1373" s="232" t="s">
        <v>225</v>
      </c>
      <c r="AH1373" s="232" t="s">
        <v>225</v>
      </c>
      <c r="AJ1373" s="232" t="s">
        <v>225</v>
      </c>
      <c r="AL1373" s="232" t="s">
        <v>225</v>
      </c>
      <c r="AN1373" s="232" t="s">
        <v>225</v>
      </c>
      <c r="AP1373" s="232" t="s">
        <v>225</v>
      </c>
      <c r="AW1373" s="248" t="s">
        <v>1036</v>
      </c>
    </row>
    <row r="1374" spans="1:49" s="9" customFormat="1" x14ac:dyDescent="0.25">
      <c r="A1374" s="233" t="s">
        <v>1679</v>
      </c>
      <c r="B1374" s="9">
        <v>16</v>
      </c>
      <c r="C1374" s="9">
        <v>22</v>
      </c>
      <c r="D1374" s="9">
        <v>17</v>
      </c>
      <c r="E1374" s="9">
        <f t="shared" si="142"/>
        <v>0.25</v>
      </c>
      <c r="F1374" s="9">
        <f t="shared" si="122"/>
        <v>5.75</v>
      </c>
      <c r="G1374" s="263"/>
      <c r="H1374" s="246"/>
      <c r="I1374" s="246"/>
      <c r="J1374" s="246"/>
      <c r="K1374" s="246"/>
      <c r="L1374" s="246"/>
      <c r="M1374" s="246"/>
      <c r="N1374" s="246"/>
      <c r="O1374" s="246"/>
      <c r="P1374" s="246"/>
      <c r="Q1374" s="246"/>
      <c r="R1374" s="246"/>
      <c r="S1374" s="246"/>
      <c r="T1374" s="246"/>
      <c r="U1374" s="246"/>
      <c r="V1374" s="246"/>
      <c r="W1374" s="246"/>
      <c r="X1374" s="246"/>
      <c r="Y1374" s="246"/>
      <c r="Z1374" s="246"/>
      <c r="AA1374" s="246"/>
      <c r="AB1374" s="246"/>
      <c r="AC1374" s="246"/>
      <c r="AD1374" s="246"/>
      <c r="AE1374" s="246"/>
      <c r="AF1374" s="232" t="s">
        <v>225</v>
      </c>
      <c r="AG1374" s="232"/>
      <c r="AH1374" s="232"/>
      <c r="AI1374" s="232"/>
      <c r="AJ1374" s="232" t="s">
        <v>225</v>
      </c>
      <c r="AK1374" s="232"/>
      <c r="AL1374" s="232" t="s">
        <v>225</v>
      </c>
      <c r="AM1374" s="232"/>
      <c r="AN1374" s="232" t="s">
        <v>225</v>
      </c>
      <c r="AO1374" s="232"/>
      <c r="AP1374" s="232" t="s">
        <v>225</v>
      </c>
      <c r="AQ1374" s="232"/>
      <c r="AR1374" s="232"/>
      <c r="AS1374" s="232"/>
      <c r="AT1374" s="232"/>
      <c r="AU1374" s="232"/>
      <c r="AV1374" s="232"/>
      <c r="AW1374" s="248" t="s">
        <v>1036</v>
      </c>
    </row>
    <row r="1375" spans="1:49" s="9" customFormat="1" x14ac:dyDescent="0.25">
      <c r="A1375" s="233" t="s">
        <v>1680</v>
      </c>
      <c r="B1375" s="9">
        <v>16</v>
      </c>
      <c r="C1375" s="9">
        <v>22</v>
      </c>
      <c r="D1375" s="9">
        <v>18</v>
      </c>
      <c r="E1375" s="9">
        <f t="shared" si="142"/>
        <v>0.25</v>
      </c>
      <c r="F1375" s="9">
        <f t="shared" si="122"/>
        <v>5.75</v>
      </c>
      <c r="G1375" s="263"/>
      <c r="H1375" s="246"/>
      <c r="I1375" s="246"/>
      <c r="J1375" s="246"/>
      <c r="K1375" s="246"/>
      <c r="L1375" s="246"/>
      <c r="M1375" s="246"/>
      <c r="N1375" s="246"/>
      <c r="O1375" s="246"/>
      <c r="P1375" s="246"/>
      <c r="Q1375" s="246"/>
      <c r="R1375" s="246"/>
      <c r="S1375" s="246"/>
      <c r="T1375" s="246"/>
      <c r="U1375" s="246"/>
      <c r="V1375" s="246"/>
      <c r="W1375" s="246"/>
      <c r="X1375" s="246"/>
      <c r="Y1375" s="246"/>
      <c r="Z1375" s="246"/>
      <c r="AA1375" s="246"/>
      <c r="AB1375" s="246"/>
      <c r="AC1375" s="246"/>
      <c r="AD1375" s="246"/>
      <c r="AE1375" s="246"/>
      <c r="AF1375" s="232" t="s">
        <v>225</v>
      </c>
      <c r="AG1375" s="232"/>
      <c r="AH1375" s="232" t="s">
        <v>225</v>
      </c>
      <c r="AI1375" s="232"/>
      <c r="AJ1375" s="232"/>
      <c r="AK1375" s="232"/>
      <c r="AL1375" s="232" t="s">
        <v>225</v>
      </c>
      <c r="AM1375" s="232"/>
      <c r="AN1375" s="232" t="s">
        <v>225</v>
      </c>
      <c r="AO1375" s="232"/>
      <c r="AP1375" s="232" t="s">
        <v>225</v>
      </c>
      <c r="AQ1375" s="232"/>
      <c r="AR1375" s="232"/>
      <c r="AS1375" s="232"/>
      <c r="AT1375" s="232"/>
      <c r="AU1375" s="232"/>
      <c r="AV1375" s="232"/>
      <c r="AW1375" s="248" t="s">
        <v>1036</v>
      </c>
    </row>
    <row r="1376" spans="1:49" s="9" customFormat="1" x14ac:dyDescent="0.25">
      <c r="A1376" s="233" t="s">
        <v>1681</v>
      </c>
      <c r="B1376" s="9">
        <v>16</v>
      </c>
      <c r="C1376" s="9">
        <v>22</v>
      </c>
      <c r="D1376" s="9">
        <v>19</v>
      </c>
      <c r="E1376" s="9">
        <f t="shared" si="142"/>
        <v>0.25</v>
      </c>
      <c r="F1376" s="9">
        <f t="shared" ref="F1376:F1378" si="147">C1376-B1376-E1376</f>
        <v>5.75</v>
      </c>
      <c r="G1376" s="263"/>
      <c r="H1376" s="246"/>
      <c r="I1376" s="246"/>
      <c r="J1376" s="246"/>
      <c r="K1376" s="246"/>
      <c r="L1376" s="246"/>
      <c r="M1376" s="246"/>
      <c r="N1376" s="246"/>
      <c r="O1376" s="246"/>
      <c r="P1376" s="246"/>
      <c r="Q1376" s="246"/>
      <c r="R1376" s="246"/>
      <c r="S1376" s="246"/>
      <c r="T1376" s="246"/>
      <c r="U1376" s="246"/>
      <c r="V1376" s="246"/>
      <c r="W1376" s="246"/>
      <c r="X1376" s="246"/>
      <c r="Y1376" s="246"/>
      <c r="Z1376" s="246"/>
      <c r="AA1376" s="246"/>
      <c r="AB1376" s="246"/>
      <c r="AC1376" s="246"/>
      <c r="AD1376" s="246"/>
      <c r="AE1376" s="246"/>
      <c r="AF1376" s="232" t="s">
        <v>225</v>
      </c>
      <c r="AG1376" s="232"/>
      <c r="AH1376" s="232" t="s">
        <v>225</v>
      </c>
      <c r="AI1376" s="232"/>
      <c r="AJ1376" s="232" t="s">
        <v>225</v>
      </c>
      <c r="AK1376" s="232"/>
      <c r="AL1376" s="232"/>
      <c r="AM1376" s="232"/>
      <c r="AN1376" s="232" t="s">
        <v>225</v>
      </c>
      <c r="AO1376" s="232"/>
      <c r="AP1376" s="232" t="s">
        <v>225</v>
      </c>
      <c r="AQ1376" s="232"/>
      <c r="AR1376" s="232"/>
      <c r="AS1376" s="232"/>
      <c r="AT1376" s="232"/>
      <c r="AU1376" s="232"/>
      <c r="AV1376" s="232"/>
      <c r="AW1376" s="248" t="s">
        <v>1036</v>
      </c>
    </row>
    <row r="1377" spans="1:49" s="9" customFormat="1" x14ac:dyDescent="0.25">
      <c r="A1377" s="233" t="s">
        <v>1682</v>
      </c>
      <c r="B1377" s="9">
        <v>16</v>
      </c>
      <c r="C1377" s="9">
        <v>22</v>
      </c>
      <c r="D1377" s="9">
        <v>20</v>
      </c>
      <c r="E1377" s="9">
        <f t="shared" si="142"/>
        <v>0.25</v>
      </c>
      <c r="F1377" s="9">
        <f t="shared" si="147"/>
        <v>5.75</v>
      </c>
      <c r="G1377" s="263"/>
      <c r="H1377" s="246"/>
      <c r="I1377" s="246"/>
      <c r="J1377" s="246"/>
      <c r="K1377" s="246"/>
      <c r="L1377" s="246"/>
      <c r="M1377" s="246"/>
      <c r="N1377" s="246"/>
      <c r="O1377" s="246"/>
      <c r="P1377" s="246"/>
      <c r="Q1377" s="246"/>
      <c r="R1377" s="246"/>
      <c r="S1377" s="246"/>
      <c r="T1377" s="246"/>
      <c r="U1377" s="246"/>
      <c r="V1377" s="246"/>
      <c r="W1377" s="246"/>
      <c r="X1377" s="246"/>
      <c r="Y1377" s="246"/>
      <c r="Z1377" s="246"/>
      <c r="AA1377" s="246"/>
      <c r="AB1377" s="246"/>
      <c r="AC1377" s="246"/>
      <c r="AD1377" s="246"/>
      <c r="AE1377" s="246"/>
      <c r="AF1377" s="232" t="s">
        <v>225</v>
      </c>
      <c r="AG1377" s="232"/>
      <c r="AH1377" s="232" t="s">
        <v>225</v>
      </c>
      <c r="AI1377" s="232"/>
      <c r="AJ1377" s="232" t="s">
        <v>225</v>
      </c>
      <c r="AK1377" s="232"/>
      <c r="AL1377" s="232" t="s">
        <v>225</v>
      </c>
      <c r="AM1377" s="232"/>
      <c r="AN1377" s="232"/>
      <c r="AO1377" s="232"/>
      <c r="AP1377" s="232" t="s">
        <v>225</v>
      </c>
      <c r="AQ1377" s="232"/>
      <c r="AR1377" s="232"/>
      <c r="AS1377" s="232"/>
      <c r="AT1377" s="232"/>
      <c r="AU1377" s="232"/>
      <c r="AV1377" s="232"/>
      <c r="AW1377" s="248" t="s">
        <v>1036</v>
      </c>
    </row>
    <row r="1378" spans="1:49" s="9" customFormat="1" x14ac:dyDescent="0.25">
      <c r="A1378" s="233" t="s">
        <v>1683</v>
      </c>
      <c r="B1378" s="9">
        <v>16</v>
      </c>
      <c r="C1378" s="9">
        <v>22</v>
      </c>
      <c r="D1378" s="9">
        <v>21</v>
      </c>
      <c r="E1378" s="9">
        <f t="shared" si="142"/>
        <v>0.25</v>
      </c>
      <c r="F1378" s="9">
        <f t="shared" si="147"/>
        <v>5.75</v>
      </c>
      <c r="G1378" s="263"/>
      <c r="H1378" s="246"/>
      <c r="I1378" s="246"/>
      <c r="J1378" s="246"/>
      <c r="K1378" s="246"/>
      <c r="L1378" s="246"/>
      <c r="M1378" s="246"/>
      <c r="N1378" s="246"/>
      <c r="O1378" s="246"/>
      <c r="P1378" s="246"/>
      <c r="Q1378" s="246"/>
      <c r="R1378" s="246"/>
      <c r="S1378" s="246"/>
      <c r="T1378" s="246"/>
      <c r="U1378" s="246"/>
      <c r="V1378" s="246"/>
      <c r="W1378" s="246"/>
      <c r="X1378" s="246"/>
      <c r="Y1378" s="246"/>
      <c r="Z1378" s="246"/>
      <c r="AA1378" s="246"/>
      <c r="AB1378" s="246"/>
      <c r="AC1378" s="246"/>
      <c r="AD1378" s="246"/>
      <c r="AE1378" s="246"/>
      <c r="AF1378" s="232" t="s">
        <v>225</v>
      </c>
      <c r="AG1378" s="232"/>
      <c r="AH1378" s="232" t="s">
        <v>225</v>
      </c>
      <c r="AI1378" s="232"/>
      <c r="AJ1378" s="232" t="s">
        <v>225</v>
      </c>
      <c r="AK1378" s="232"/>
      <c r="AL1378" s="232" t="s">
        <v>225</v>
      </c>
      <c r="AM1378" s="232"/>
      <c r="AN1378" s="232" t="s">
        <v>225</v>
      </c>
      <c r="AO1378" s="232"/>
      <c r="AP1378" s="232"/>
      <c r="AQ1378" s="232"/>
      <c r="AR1378" s="232"/>
      <c r="AS1378" s="232"/>
      <c r="AT1378" s="232"/>
      <c r="AU1378" s="232"/>
      <c r="AV1378" s="232"/>
      <c r="AW1378" s="248" t="s">
        <v>1036</v>
      </c>
    </row>
    <row r="1379" spans="1:49" x14ac:dyDescent="0.25">
      <c r="A1379" s="233" t="s">
        <v>508</v>
      </c>
      <c r="B1379" s="9">
        <v>16</v>
      </c>
      <c r="C1379" s="9">
        <v>23</v>
      </c>
      <c r="E1379" s="9">
        <f t="shared" si="142"/>
        <v>0.5</v>
      </c>
      <c r="F1379" s="9">
        <f t="shared" si="122"/>
        <v>6.5</v>
      </c>
      <c r="H1379" s="246"/>
      <c r="I1379" s="246"/>
      <c r="J1379" s="246"/>
      <c r="K1379" s="246"/>
      <c r="L1379" s="246"/>
      <c r="M1379" s="246"/>
      <c r="N1379" s="246"/>
      <c r="O1379" s="246"/>
      <c r="P1379" s="246"/>
      <c r="Q1379" s="246"/>
      <c r="R1379" s="246"/>
      <c r="S1379" s="246"/>
      <c r="T1379" s="246"/>
      <c r="U1379" s="246"/>
      <c r="V1379" s="246"/>
      <c r="W1379" s="246"/>
      <c r="X1379" s="246"/>
      <c r="Y1379" s="246"/>
      <c r="Z1379" s="246"/>
      <c r="AA1379" s="246"/>
      <c r="AB1379" s="246"/>
      <c r="AC1379" s="246"/>
      <c r="AD1379" s="246"/>
      <c r="AE1379" s="246"/>
      <c r="AF1379" s="232" t="s">
        <v>225</v>
      </c>
      <c r="AH1379" s="232" t="s">
        <v>225</v>
      </c>
      <c r="AJ1379" s="232" t="s">
        <v>225</v>
      </c>
      <c r="AL1379" s="232" t="s">
        <v>225</v>
      </c>
      <c r="AN1379" s="232" t="s">
        <v>225</v>
      </c>
      <c r="AP1379" s="232" t="s">
        <v>225</v>
      </c>
      <c r="AR1379" s="232" t="s">
        <v>225</v>
      </c>
      <c r="AW1379" s="248" t="s">
        <v>1036</v>
      </c>
    </row>
    <row r="1380" spans="1:49" s="9" customFormat="1" x14ac:dyDescent="0.25">
      <c r="A1380" s="233" t="s">
        <v>1684</v>
      </c>
      <c r="B1380" s="9">
        <v>16</v>
      </c>
      <c r="C1380" s="9">
        <v>23</v>
      </c>
      <c r="D1380" s="9">
        <v>17</v>
      </c>
      <c r="E1380" s="9">
        <f t="shared" si="142"/>
        <v>0.5</v>
      </c>
      <c r="F1380" s="9">
        <f t="shared" si="122"/>
        <v>6.5</v>
      </c>
      <c r="G1380" s="263"/>
      <c r="H1380" s="246"/>
      <c r="I1380" s="246"/>
      <c r="J1380" s="246"/>
      <c r="K1380" s="246"/>
      <c r="L1380" s="246"/>
      <c r="M1380" s="246"/>
      <c r="N1380" s="246"/>
      <c r="O1380" s="246"/>
      <c r="P1380" s="246"/>
      <c r="Q1380" s="246"/>
      <c r="R1380" s="246"/>
      <c r="S1380" s="246"/>
      <c r="T1380" s="246"/>
      <c r="U1380" s="246"/>
      <c r="V1380" s="246"/>
      <c r="W1380" s="246"/>
      <c r="X1380" s="246"/>
      <c r="Y1380" s="246"/>
      <c r="Z1380" s="246"/>
      <c r="AA1380" s="246"/>
      <c r="AB1380" s="246"/>
      <c r="AC1380" s="246"/>
      <c r="AD1380" s="246"/>
      <c r="AE1380" s="246"/>
      <c r="AF1380" s="232" t="s">
        <v>225</v>
      </c>
      <c r="AG1380" s="232"/>
      <c r="AH1380" s="232"/>
      <c r="AI1380" s="232"/>
      <c r="AJ1380" s="232" t="s">
        <v>225</v>
      </c>
      <c r="AK1380" s="232"/>
      <c r="AL1380" s="232" t="s">
        <v>225</v>
      </c>
      <c r="AM1380" s="232"/>
      <c r="AN1380" s="232" t="s">
        <v>225</v>
      </c>
      <c r="AO1380" s="232"/>
      <c r="AP1380" s="232" t="s">
        <v>225</v>
      </c>
      <c r="AQ1380" s="232"/>
      <c r="AR1380" s="232" t="s">
        <v>225</v>
      </c>
      <c r="AS1380" s="232"/>
      <c r="AT1380" s="232"/>
      <c r="AU1380" s="232"/>
      <c r="AV1380" s="232"/>
      <c r="AW1380" s="248" t="s">
        <v>1036</v>
      </c>
    </row>
    <row r="1381" spans="1:49" s="9" customFormat="1" x14ac:dyDescent="0.25">
      <c r="A1381" s="233" t="s">
        <v>1685</v>
      </c>
      <c r="B1381" s="9">
        <v>16</v>
      </c>
      <c r="C1381" s="9">
        <v>23</v>
      </c>
      <c r="D1381" s="9">
        <v>18</v>
      </c>
      <c r="E1381" s="9">
        <f t="shared" si="142"/>
        <v>0.5</v>
      </c>
      <c r="F1381" s="9">
        <f t="shared" si="122"/>
        <v>6.5</v>
      </c>
      <c r="G1381" s="263"/>
      <c r="H1381" s="246"/>
      <c r="I1381" s="246"/>
      <c r="J1381" s="246"/>
      <c r="K1381" s="246"/>
      <c r="L1381" s="246"/>
      <c r="M1381" s="246"/>
      <c r="N1381" s="246"/>
      <c r="O1381" s="246"/>
      <c r="P1381" s="246"/>
      <c r="Q1381" s="246"/>
      <c r="R1381" s="246"/>
      <c r="S1381" s="246"/>
      <c r="T1381" s="246"/>
      <c r="U1381" s="246"/>
      <c r="V1381" s="246"/>
      <c r="W1381" s="246"/>
      <c r="X1381" s="246"/>
      <c r="Y1381" s="246"/>
      <c r="Z1381" s="246"/>
      <c r="AA1381" s="246"/>
      <c r="AB1381" s="246"/>
      <c r="AC1381" s="246"/>
      <c r="AD1381" s="246"/>
      <c r="AE1381" s="246"/>
      <c r="AF1381" s="232" t="s">
        <v>225</v>
      </c>
      <c r="AG1381" s="232"/>
      <c r="AH1381" s="232" t="s">
        <v>225</v>
      </c>
      <c r="AI1381" s="232"/>
      <c r="AJ1381" s="232"/>
      <c r="AK1381" s="232"/>
      <c r="AL1381" s="232" t="s">
        <v>225</v>
      </c>
      <c r="AM1381" s="232"/>
      <c r="AN1381" s="232" t="s">
        <v>225</v>
      </c>
      <c r="AO1381" s="232"/>
      <c r="AP1381" s="232" t="s">
        <v>225</v>
      </c>
      <c r="AQ1381" s="232"/>
      <c r="AR1381" s="232" t="s">
        <v>225</v>
      </c>
      <c r="AS1381" s="232"/>
      <c r="AT1381" s="232"/>
      <c r="AU1381" s="232"/>
      <c r="AV1381" s="232"/>
      <c r="AW1381" s="248" t="s">
        <v>1036</v>
      </c>
    </row>
    <row r="1382" spans="1:49" s="9" customFormat="1" x14ac:dyDescent="0.25">
      <c r="A1382" s="233" t="s">
        <v>1686</v>
      </c>
      <c r="B1382" s="9">
        <v>16</v>
      </c>
      <c r="C1382" s="9">
        <v>23</v>
      </c>
      <c r="D1382" s="9">
        <v>19</v>
      </c>
      <c r="E1382" s="9">
        <f t="shared" si="142"/>
        <v>0.5</v>
      </c>
      <c r="F1382" s="9">
        <f t="shared" ref="F1382:F1385" si="148">C1382-B1382-E1382</f>
        <v>6.5</v>
      </c>
      <c r="G1382" s="263"/>
      <c r="H1382" s="246"/>
      <c r="I1382" s="246"/>
      <c r="J1382" s="246"/>
      <c r="K1382" s="246"/>
      <c r="L1382" s="246"/>
      <c r="M1382" s="246"/>
      <c r="N1382" s="246"/>
      <c r="O1382" s="246"/>
      <c r="P1382" s="246"/>
      <c r="Q1382" s="246"/>
      <c r="R1382" s="246"/>
      <c r="S1382" s="246"/>
      <c r="T1382" s="246"/>
      <c r="U1382" s="246"/>
      <c r="V1382" s="246"/>
      <c r="W1382" s="246"/>
      <c r="X1382" s="246"/>
      <c r="Y1382" s="246"/>
      <c r="Z1382" s="246"/>
      <c r="AA1382" s="246"/>
      <c r="AB1382" s="246"/>
      <c r="AC1382" s="246"/>
      <c r="AD1382" s="246"/>
      <c r="AE1382" s="246"/>
      <c r="AF1382" s="232" t="s">
        <v>225</v>
      </c>
      <c r="AG1382" s="232"/>
      <c r="AH1382" s="232" t="s">
        <v>225</v>
      </c>
      <c r="AI1382" s="232"/>
      <c r="AJ1382" s="232" t="s">
        <v>225</v>
      </c>
      <c r="AK1382" s="232"/>
      <c r="AL1382" s="232"/>
      <c r="AM1382" s="232"/>
      <c r="AN1382" s="232" t="s">
        <v>225</v>
      </c>
      <c r="AO1382" s="232"/>
      <c r="AP1382" s="232" t="s">
        <v>225</v>
      </c>
      <c r="AQ1382" s="232"/>
      <c r="AR1382" s="232" t="s">
        <v>225</v>
      </c>
      <c r="AS1382" s="232"/>
      <c r="AT1382" s="232"/>
      <c r="AU1382" s="232"/>
      <c r="AV1382" s="232"/>
      <c r="AW1382" s="248" t="s">
        <v>1036</v>
      </c>
    </row>
    <row r="1383" spans="1:49" s="9" customFormat="1" x14ac:dyDescent="0.25">
      <c r="A1383" s="233" t="s">
        <v>1687</v>
      </c>
      <c r="B1383" s="9">
        <v>16</v>
      </c>
      <c r="C1383" s="9">
        <v>23</v>
      </c>
      <c r="D1383" s="9">
        <v>20</v>
      </c>
      <c r="E1383" s="9">
        <f t="shared" si="142"/>
        <v>0.5</v>
      </c>
      <c r="F1383" s="9">
        <f t="shared" si="148"/>
        <v>6.5</v>
      </c>
      <c r="G1383" s="263"/>
      <c r="H1383" s="246"/>
      <c r="I1383" s="246"/>
      <c r="J1383" s="246"/>
      <c r="K1383" s="246"/>
      <c r="L1383" s="246"/>
      <c r="M1383" s="246"/>
      <c r="N1383" s="246"/>
      <c r="O1383" s="246"/>
      <c r="P1383" s="246"/>
      <c r="Q1383" s="246"/>
      <c r="R1383" s="246"/>
      <c r="S1383" s="246"/>
      <c r="T1383" s="246"/>
      <c r="U1383" s="246"/>
      <c r="V1383" s="246"/>
      <c r="W1383" s="246"/>
      <c r="X1383" s="246"/>
      <c r="Y1383" s="246"/>
      <c r="Z1383" s="246"/>
      <c r="AA1383" s="246"/>
      <c r="AB1383" s="246"/>
      <c r="AC1383" s="246"/>
      <c r="AD1383" s="246"/>
      <c r="AE1383" s="246"/>
      <c r="AF1383" s="232" t="s">
        <v>225</v>
      </c>
      <c r="AG1383" s="232"/>
      <c r="AH1383" s="232" t="s">
        <v>225</v>
      </c>
      <c r="AI1383" s="232"/>
      <c r="AJ1383" s="232" t="s">
        <v>225</v>
      </c>
      <c r="AK1383" s="232"/>
      <c r="AL1383" s="232" t="s">
        <v>225</v>
      </c>
      <c r="AM1383" s="232"/>
      <c r="AN1383" s="232"/>
      <c r="AO1383" s="232"/>
      <c r="AP1383" s="232" t="s">
        <v>225</v>
      </c>
      <c r="AQ1383" s="232"/>
      <c r="AR1383" s="232" t="s">
        <v>225</v>
      </c>
      <c r="AS1383" s="232"/>
      <c r="AT1383" s="232"/>
      <c r="AU1383" s="232"/>
      <c r="AV1383" s="232"/>
      <c r="AW1383" s="248" t="s">
        <v>1036</v>
      </c>
    </row>
    <row r="1384" spans="1:49" s="9" customFormat="1" x14ac:dyDescent="0.25">
      <c r="A1384" s="233" t="s">
        <v>1688</v>
      </c>
      <c r="B1384" s="9">
        <v>16</v>
      </c>
      <c r="C1384" s="9">
        <v>23</v>
      </c>
      <c r="D1384" s="9">
        <v>21</v>
      </c>
      <c r="E1384" s="9">
        <f t="shared" si="142"/>
        <v>0.5</v>
      </c>
      <c r="F1384" s="9">
        <f t="shared" si="148"/>
        <v>6.5</v>
      </c>
      <c r="G1384" s="263"/>
      <c r="H1384" s="246"/>
      <c r="I1384" s="246"/>
      <c r="J1384" s="246"/>
      <c r="K1384" s="246"/>
      <c r="L1384" s="246"/>
      <c r="M1384" s="246"/>
      <c r="N1384" s="246"/>
      <c r="O1384" s="246"/>
      <c r="P1384" s="246"/>
      <c r="Q1384" s="246"/>
      <c r="R1384" s="246"/>
      <c r="S1384" s="246"/>
      <c r="T1384" s="246"/>
      <c r="U1384" s="246"/>
      <c r="V1384" s="246"/>
      <c r="W1384" s="246"/>
      <c r="X1384" s="246"/>
      <c r="Y1384" s="246"/>
      <c r="Z1384" s="246"/>
      <c r="AA1384" s="246"/>
      <c r="AB1384" s="246"/>
      <c r="AC1384" s="246"/>
      <c r="AD1384" s="246"/>
      <c r="AE1384" s="246"/>
      <c r="AF1384" s="232" t="s">
        <v>225</v>
      </c>
      <c r="AG1384" s="232"/>
      <c r="AH1384" s="232" t="s">
        <v>225</v>
      </c>
      <c r="AI1384" s="232"/>
      <c r="AJ1384" s="232" t="s">
        <v>225</v>
      </c>
      <c r="AK1384" s="232"/>
      <c r="AL1384" s="232" t="s">
        <v>225</v>
      </c>
      <c r="AM1384" s="232"/>
      <c r="AN1384" s="232" t="s">
        <v>225</v>
      </c>
      <c r="AO1384" s="232"/>
      <c r="AP1384" s="232"/>
      <c r="AQ1384" s="232"/>
      <c r="AR1384" s="232" t="s">
        <v>225</v>
      </c>
      <c r="AS1384" s="232"/>
      <c r="AT1384" s="232"/>
      <c r="AU1384" s="232"/>
      <c r="AV1384" s="232"/>
      <c r="AW1384" s="248" t="s">
        <v>1036</v>
      </c>
    </row>
    <row r="1385" spans="1:49" s="9" customFormat="1" x14ac:dyDescent="0.25">
      <c r="A1385" s="233" t="s">
        <v>1689</v>
      </c>
      <c r="B1385" s="9">
        <v>16</v>
      </c>
      <c r="C1385" s="9">
        <v>23</v>
      </c>
      <c r="D1385" s="9">
        <v>22</v>
      </c>
      <c r="E1385" s="9">
        <f t="shared" si="142"/>
        <v>0.5</v>
      </c>
      <c r="F1385" s="9">
        <f t="shared" si="148"/>
        <v>6.5</v>
      </c>
      <c r="G1385" s="263"/>
      <c r="H1385" s="246"/>
      <c r="I1385" s="246"/>
      <c r="J1385" s="246"/>
      <c r="K1385" s="246"/>
      <c r="L1385" s="246"/>
      <c r="M1385" s="246"/>
      <c r="N1385" s="246"/>
      <c r="O1385" s="246"/>
      <c r="P1385" s="246"/>
      <c r="Q1385" s="246"/>
      <c r="R1385" s="246"/>
      <c r="S1385" s="246"/>
      <c r="T1385" s="246"/>
      <c r="U1385" s="246"/>
      <c r="V1385" s="246"/>
      <c r="W1385" s="246"/>
      <c r="X1385" s="246"/>
      <c r="Y1385" s="246"/>
      <c r="Z1385" s="246"/>
      <c r="AA1385" s="246"/>
      <c r="AB1385" s="246"/>
      <c r="AC1385" s="246"/>
      <c r="AD1385" s="246"/>
      <c r="AE1385" s="246"/>
      <c r="AF1385" s="232" t="s">
        <v>225</v>
      </c>
      <c r="AG1385" s="232"/>
      <c r="AH1385" s="232" t="s">
        <v>225</v>
      </c>
      <c r="AI1385" s="232"/>
      <c r="AJ1385" s="232" t="s">
        <v>225</v>
      </c>
      <c r="AK1385" s="232"/>
      <c r="AL1385" s="232" t="s">
        <v>225</v>
      </c>
      <c r="AM1385" s="232"/>
      <c r="AN1385" s="232" t="s">
        <v>225</v>
      </c>
      <c r="AO1385" s="232"/>
      <c r="AP1385" s="232" t="s">
        <v>225</v>
      </c>
      <c r="AQ1385" s="232"/>
      <c r="AR1385" s="232"/>
      <c r="AS1385" s="232"/>
      <c r="AT1385" s="232"/>
      <c r="AU1385" s="232"/>
      <c r="AV1385" s="232"/>
      <c r="AW1385" s="248" t="s">
        <v>1036</v>
      </c>
    </row>
    <row r="1386" spans="1:49" x14ac:dyDescent="0.25">
      <c r="A1386" s="233" t="s">
        <v>509</v>
      </c>
      <c r="B1386" s="9">
        <v>16</v>
      </c>
      <c r="C1386" s="9">
        <v>24</v>
      </c>
      <c r="E1386" s="9">
        <f t="shared" si="142"/>
        <v>0.5</v>
      </c>
      <c r="F1386" s="9">
        <f t="shared" si="122"/>
        <v>7.5</v>
      </c>
      <c r="H1386" s="246"/>
      <c r="I1386" s="246"/>
      <c r="J1386" s="246"/>
      <c r="K1386" s="246"/>
      <c r="L1386" s="246"/>
      <c r="M1386" s="246"/>
      <c r="N1386" s="246"/>
      <c r="O1386" s="246"/>
      <c r="P1386" s="246"/>
      <c r="Q1386" s="246"/>
      <c r="R1386" s="246"/>
      <c r="S1386" s="246"/>
      <c r="T1386" s="246"/>
      <c r="U1386" s="246"/>
      <c r="V1386" s="246"/>
      <c r="W1386" s="246"/>
      <c r="X1386" s="246"/>
      <c r="Y1386" s="246"/>
      <c r="Z1386" s="246"/>
      <c r="AA1386" s="246"/>
      <c r="AB1386" s="246"/>
      <c r="AC1386" s="246"/>
      <c r="AD1386" s="246"/>
      <c r="AE1386" s="246"/>
      <c r="AF1386" s="232" t="s">
        <v>225</v>
      </c>
      <c r="AH1386" s="232" t="s">
        <v>225</v>
      </c>
      <c r="AJ1386" s="232" t="s">
        <v>225</v>
      </c>
      <c r="AL1386" s="232" t="s">
        <v>225</v>
      </c>
      <c r="AN1386" s="232" t="s">
        <v>225</v>
      </c>
      <c r="AP1386" s="232" t="s">
        <v>225</v>
      </c>
      <c r="AR1386" s="232" t="s">
        <v>225</v>
      </c>
      <c r="AT1386" s="232" t="s">
        <v>225</v>
      </c>
      <c r="AW1386" s="248" t="s">
        <v>1036</v>
      </c>
    </row>
    <row r="1387" spans="1:49" s="9" customFormat="1" x14ac:dyDescent="0.25">
      <c r="A1387" s="233" t="s">
        <v>1690</v>
      </c>
      <c r="B1387" s="9">
        <v>16</v>
      </c>
      <c r="C1387" s="9">
        <v>24</v>
      </c>
      <c r="D1387" s="9">
        <v>17</v>
      </c>
      <c r="E1387" s="9">
        <f t="shared" si="142"/>
        <v>0.5</v>
      </c>
      <c r="F1387" s="9">
        <f t="shared" si="122"/>
        <v>7.5</v>
      </c>
      <c r="G1387" s="263"/>
      <c r="H1387" s="246"/>
      <c r="I1387" s="246"/>
      <c r="J1387" s="246"/>
      <c r="K1387" s="246"/>
      <c r="L1387" s="246"/>
      <c r="M1387" s="246"/>
      <c r="N1387" s="246"/>
      <c r="O1387" s="246"/>
      <c r="P1387" s="246"/>
      <c r="Q1387" s="246"/>
      <c r="R1387" s="246"/>
      <c r="S1387" s="246"/>
      <c r="T1387" s="246"/>
      <c r="U1387" s="246"/>
      <c r="V1387" s="246"/>
      <c r="W1387" s="246"/>
      <c r="X1387" s="246"/>
      <c r="Y1387" s="246"/>
      <c r="Z1387" s="246"/>
      <c r="AA1387" s="246"/>
      <c r="AB1387" s="246"/>
      <c r="AC1387" s="246"/>
      <c r="AD1387" s="246"/>
      <c r="AE1387" s="246"/>
      <c r="AF1387" s="232" t="s">
        <v>225</v>
      </c>
      <c r="AG1387" s="232"/>
      <c r="AH1387" s="232"/>
      <c r="AI1387" s="232"/>
      <c r="AJ1387" s="232" t="s">
        <v>225</v>
      </c>
      <c r="AK1387" s="232"/>
      <c r="AL1387" s="232" t="s">
        <v>225</v>
      </c>
      <c r="AM1387" s="232"/>
      <c r="AN1387" s="232" t="s">
        <v>225</v>
      </c>
      <c r="AO1387" s="232"/>
      <c r="AP1387" s="232" t="s">
        <v>225</v>
      </c>
      <c r="AQ1387" s="232"/>
      <c r="AR1387" s="232" t="s">
        <v>225</v>
      </c>
      <c r="AS1387" s="232"/>
      <c r="AT1387" s="232" t="s">
        <v>225</v>
      </c>
      <c r="AU1387" s="232"/>
      <c r="AV1387" s="232"/>
      <c r="AW1387" s="248" t="s">
        <v>1036</v>
      </c>
    </row>
    <row r="1388" spans="1:49" s="9" customFormat="1" x14ac:dyDescent="0.25">
      <c r="A1388" s="233" t="s">
        <v>1691</v>
      </c>
      <c r="B1388" s="9">
        <v>16</v>
      </c>
      <c r="C1388" s="9">
        <v>24</v>
      </c>
      <c r="D1388" s="9">
        <v>18</v>
      </c>
      <c r="E1388" s="9">
        <f t="shared" si="142"/>
        <v>0.5</v>
      </c>
      <c r="F1388" s="9">
        <f t="shared" si="122"/>
        <v>7.5</v>
      </c>
      <c r="G1388" s="263"/>
      <c r="H1388" s="246"/>
      <c r="I1388" s="246"/>
      <c r="J1388" s="246"/>
      <c r="K1388" s="246"/>
      <c r="L1388" s="246"/>
      <c r="M1388" s="246"/>
      <c r="N1388" s="246"/>
      <c r="O1388" s="246"/>
      <c r="P1388" s="246"/>
      <c r="Q1388" s="246"/>
      <c r="R1388" s="246"/>
      <c r="S1388" s="246"/>
      <c r="T1388" s="246"/>
      <c r="U1388" s="246"/>
      <c r="V1388" s="246"/>
      <c r="W1388" s="246"/>
      <c r="X1388" s="246"/>
      <c r="Y1388" s="246"/>
      <c r="Z1388" s="246"/>
      <c r="AA1388" s="246"/>
      <c r="AB1388" s="246"/>
      <c r="AC1388" s="246"/>
      <c r="AD1388" s="246"/>
      <c r="AE1388" s="246"/>
      <c r="AF1388" s="232" t="s">
        <v>225</v>
      </c>
      <c r="AG1388" s="232"/>
      <c r="AH1388" s="232" t="s">
        <v>225</v>
      </c>
      <c r="AI1388" s="232"/>
      <c r="AJ1388" s="232"/>
      <c r="AK1388" s="232"/>
      <c r="AL1388" s="232" t="s">
        <v>225</v>
      </c>
      <c r="AM1388" s="232"/>
      <c r="AN1388" s="232" t="s">
        <v>225</v>
      </c>
      <c r="AO1388" s="232"/>
      <c r="AP1388" s="232" t="s">
        <v>225</v>
      </c>
      <c r="AQ1388" s="232"/>
      <c r="AR1388" s="232" t="s">
        <v>225</v>
      </c>
      <c r="AS1388" s="232"/>
      <c r="AT1388" s="232" t="s">
        <v>225</v>
      </c>
      <c r="AU1388" s="232"/>
      <c r="AV1388" s="232"/>
      <c r="AW1388" s="248" t="s">
        <v>1036</v>
      </c>
    </row>
    <row r="1389" spans="1:49" s="9" customFormat="1" x14ac:dyDescent="0.25">
      <c r="A1389" s="233" t="s">
        <v>1692</v>
      </c>
      <c r="B1389" s="9">
        <v>16</v>
      </c>
      <c r="C1389" s="9">
        <v>24</v>
      </c>
      <c r="D1389" s="9">
        <v>19</v>
      </c>
      <c r="E1389" s="9">
        <f t="shared" si="142"/>
        <v>0.5</v>
      </c>
      <c r="F1389" s="9">
        <f t="shared" ref="F1389:F1393" si="149">C1389-B1389-E1389</f>
        <v>7.5</v>
      </c>
      <c r="G1389" s="263"/>
      <c r="H1389" s="246"/>
      <c r="I1389" s="246"/>
      <c r="J1389" s="246"/>
      <c r="K1389" s="246"/>
      <c r="L1389" s="246"/>
      <c r="M1389" s="246"/>
      <c r="N1389" s="246"/>
      <c r="O1389" s="246"/>
      <c r="P1389" s="246"/>
      <c r="Q1389" s="246"/>
      <c r="R1389" s="246"/>
      <c r="S1389" s="246"/>
      <c r="T1389" s="246"/>
      <c r="U1389" s="246"/>
      <c r="V1389" s="246"/>
      <c r="W1389" s="246"/>
      <c r="X1389" s="246"/>
      <c r="Y1389" s="246"/>
      <c r="Z1389" s="246"/>
      <c r="AA1389" s="246"/>
      <c r="AB1389" s="246"/>
      <c r="AC1389" s="246"/>
      <c r="AD1389" s="246"/>
      <c r="AE1389" s="246"/>
      <c r="AF1389" s="232" t="s">
        <v>225</v>
      </c>
      <c r="AG1389" s="232"/>
      <c r="AH1389" s="232" t="s">
        <v>225</v>
      </c>
      <c r="AI1389" s="232"/>
      <c r="AJ1389" s="232" t="s">
        <v>225</v>
      </c>
      <c r="AK1389" s="232"/>
      <c r="AL1389" s="232"/>
      <c r="AM1389" s="232"/>
      <c r="AN1389" s="232" t="s">
        <v>225</v>
      </c>
      <c r="AO1389" s="232"/>
      <c r="AP1389" s="232" t="s">
        <v>225</v>
      </c>
      <c r="AQ1389" s="232"/>
      <c r="AR1389" s="232" t="s">
        <v>225</v>
      </c>
      <c r="AS1389" s="232"/>
      <c r="AT1389" s="232" t="s">
        <v>225</v>
      </c>
      <c r="AU1389" s="232"/>
      <c r="AV1389" s="232"/>
      <c r="AW1389" s="248" t="s">
        <v>1036</v>
      </c>
    </row>
    <row r="1390" spans="1:49" s="9" customFormat="1" x14ac:dyDescent="0.25">
      <c r="A1390" s="233" t="s">
        <v>1693</v>
      </c>
      <c r="B1390" s="9">
        <v>16</v>
      </c>
      <c r="C1390" s="9">
        <v>24</v>
      </c>
      <c r="D1390" s="9">
        <v>20</v>
      </c>
      <c r="E1390" s="9">
        <f t="shared" si="142"/>
        <v>0.5</v>
      </c>
      <c r="F1390" s="9">
        <f t="shared" si="149"/>
        <v>7.5</v>
      </c>
      <c r="G1390" s="263"/>
      <c r="H1390" s="246"/>
      <c r="I1390" s="246"/>
      <c r="J1390" s="246"/>
      <c r="K1390" s="246"/>
      <c r="L1390" s="246"/>
      <c r="M1390" s="246"/>
      <c r="N1390" s="246"/>
      <c r="O1390" s="246"/>
      <c r="P1390" s="246"/>
      <c r="Q1390" s="246"/>
      <c r="R1390" s="246"/>
      <c r="S1390" s="246"/>
      <c r="T1390" s="246"/>
      <c r="U1390" s="246"/>
      <c r="V1390" s="246"/>
      <c r="W1390" s="246"/>
      <c r="X1390" s="246"/>
      <c r="Y1390" s="246"/>
      <c r="Z1390" s="246"/>
      <c r="AA1390" s="246"/>
      <c r="AB1390" s="246"/>
      <c r="AC1390" s="246"/>
      <c r="AD1390" s="246"/>
      <c r="AE1390" s="246"/>
      <c r="AF1390" s="232" t="s">
        <v>225</v>
      </c>
      <c r="AG1390" s="232"/>
      <c r="AH1390" s="232" t="s">
        <v>225</v>
      </c>
      <c r="AI1390" s="232"/>
      <c r="AJ1390" s="232" t="s">
        <v>225</v>
      </c>
      <c r="AK1390" s="232"/>
      <c r="AL1390" s="232" t="s">
        <v>225</v>
      </c>
      <c r="AM1390" s="232"/>
      <c r="AN1390" s="232"/>
      <c r="AO1390" s="232"/>
      <c r="AP1390" s="232" t="s">
        <v>225</v>
      </c>
      <c r="AQ1390" s="232"/>
      <c r="AR1390" s="232" t="s">
        <v>225</v>
      </c>
      <c r="AS1390" s="232"/>
      <c r="AT1390" s="232" t="s">
        <v>225</v>
      </c>
      <c r="AU1390" s="232"/>
      <c r="AV1390" s="232"/>
      <c r="AW1390" s="248" t="s">
        <v>1036</v>
      </c>
    </row>
    <row r="1391" spans="1:49" s="9" customFormat="1" x14ac:dyDescent="0.25">
      <c r="A1391" s="233" t="s">
        <v>1694</v>
      </c>
      <c r="B1391" s="9">
        <v>16</v>
      </c>
      <c r="C1391" s="9">
        <v>24</v>
      </c>
      <c r="D1391" s="9">
        <v>21</v>
      </c>
      <c r="E1391" s="9">
        <f t="shared" si="142"/>
        <v>0.5</v>
      </c>
      <c r="F1391" s="9">
        <f t="shared" si="149"/>
        <v>7.5</v>
      </c>
      <c r="G1391" s="263"/>
      <c r="H1391" s="246"/>
      <c r="I1391" s="246"/>
      <c r="J1391" s="246"/>
      <c r="K1391" s="246"/>
      <c r="L1391" s="246"/>
      <c r="M1391" s="246"/>
      <c r="N1391" s="246"/>
      <c r="O1391" s="246"/>
      <c r="P1391" s="246"/>
      <c r="Q1391" s="246"/>
      <c r="R1391" s="246"/>
      <c r="S1391" s="246"/>
      <c r="T1391" s="246"/>
      <c r="U1391" s="246"/>
      <c r="V1391" s="246"/>
      <c r="W1391" s="246"/>
      <c r="X1391" s="246"/>
      <c r="Y1391" s="246"/>
      <c r="Z1391" s="246"/>
      <c r="AA1391" s="246"/>
      <c r="AB1391" s="246"/>
      <c r="AC1391" s="246"/>
      <c r="AD1391" s="246"/>
      <c r="AE1391" s="246"/>
      <c r="AF1391" s="232" t="s">
        <v>225</v>
      </c>
      <c r="AG1391" s="232"/>
      <c r="AH1391" s="232" t="s">
        <v>225</v>
      </c>
      <c r="AI1391" s="232"/>
      <c r="AJ1391" s="232" t="s">
        <v>225</v>
      </c>
      <c r="AK1391" s="232"/>
      <c r="AL1391" s="232" t="s">
        <v>225</v>
      </c>
      <c r="AM1391" s="232"/>
      <c r="AN1391" s="232" t="s">
        <v>225</v>
      </c>
      <c r="AO1391" s="232"/>
      <c r="AP1391" s="232"/>
      <c r="AQ1391" s="232"/>
      <c r="AR1391" s="232" t="s">
        <v>225</v>
      </c>
      <c r="AS1391" s="232"/>
      <c r="AT1391" s="232" t="s">
        <v>225</v>
      </c>
      <c r="AU1391" s="232"/>
      <c r="AV1391" s="232"/>
      <c r="AW1391" s="248" t="s">
        <v>1036</v>
      </c>
    </row>
    <row r="1392" spans="1:49" s="9" customFormat="1" x14ac:dyDescent="0.25">
      <c r="A1392" s="233" t="s">
        <v>1695</v>
      </c>
      <c r="B1392" s="9">
        <v>16</v>
      </c>
      <c r="C1392" s="9">
        <v>24</v>
      </c>
      <c r="D1392" s="9">
        <v>22</v>
      </c>
      <c r="E1392" s="9">
        <f t="shared" si="142"/>
        <v>0.5</v>
      </c>
      <c r="F1392" s="9">
        <f t="shared" si="149"/>
        <v>7.5</v>
      </c>
      <c r="G1392" s="263"/>
      <c r="H1392" s="246"/>
      <c r="I1392" s="246"/>
      <c r="J1392" s="246"/>
      <c r="K1392" s="246"/>
      <c r="L1392" s="246"/>
      <c r="M1392" s="246"/>
      <c r="N1392" s="246"/>
      <c r="O1392" s="246"/>
      <c r="P1392" s="246"/>
      <c r="Q1392" s="246"/>
      <c r="R1392" s="246"/>
      <c r="S1392" s="246"/>
      <c r="T1392" s="246"/>
      <c r="U1392" s="246"/>
      <c r="V1392" s="246"/>
      <c r="W1392" s="246"/>
      <c r="X1392" s="246"/>
      <c r="Y1392" s="246"/>
      <c r="Z1392" s="246"/>
      <c r="AA1392" s="246"/>
      <c r="AB1392" s="246"/>
      <c r="AC1392" s="246"/>
      <c r="AD1392" s="246"/>
      <c r="AE1392" s="246"/>
      <c r="AF1392" s="232" t="s">
        <v>225</v>
      </c>
      <c r="AG1392" s="232"/>
      <c r="AH1392" s="232" t="s">
        <v>225</v>
      </c>
      <c r="AI1392" s="232"/>
      <c r="AJ1392" s="232" t="s">
        <v>225</v>
      </c>
      <c r="AK1392" s="232"/>
      <c r="AL1392" s="232" t="s">
        <v>225</v>
      </c>
      <c r="AM1392" s="232"/>
      <c r="AN1392" s="232" t="s">
        <v>225</v>
      </c>
      <c r="AO1392" s="232"/>
      <c r="AP1392" s="232" t="s">
        <v>225</v>
      </c>
      <c r="AQ1392" s="232"/>
      <c r="AR1392" s="232"/>
      <c r="AS1392" s="232"/>
      <c r="AT1392" s="232" t="s">
        <v>225</v>
      </c>
      <c r="AU1392" s="232"/>
      <c r="AV1392" s="232"/>
      <c r="AW1392" s="248" t="s">
        <v>1036</v>
      </c>
    </row>
    <row r="1393" spans="1:49" s="9" customFormat="1" x14ac:dyDescent="0.25">
      <c r="A1393" s="233" t="s">
        <v>1696</v>
      </c>
      <c r="B1393" s="9">
        <v>16</v>
      </c>
      <c r="C1393" s="9">
        <v>24</v>
      </c>
      <c r="D1393" s="9">
        <v>23</v>
      </c>
      <c r="E1393" s="9">
        <f t="shared" si="142"/>
        <v>0.5</v>
      </c>
      <c r="F1393" s="9">
        <f t="shared" si="149"/>
        <v>7.5</v>
      </c>
      <c r="G1393" s="263"/>
      <c r="H1393" s="246"/>
      <c r="I1393" s="246"/>
      <c r="J1393" s="246"/>
      <c r="K1393" s="246"/>
      <c r="L1393" s="246"/>
      <c r="M1393" s="246"/>
      <c r="N1393" s="246"/>
      <c r="O1393" s="246"/>
      <c r="P1393" s="246"/>
      <c r="Q1393" s="246"/>
      <c r="R1393" s="246"/>
      <c r="S1393" s="246"/>
      <c r="T1393" s="246"/>
      <c r="U1393" s="246"/>
      <c r="V1393" s="246"/>
      <c r="W1393" s="246"/>
      <c r="X1393" s="246"/>
      <c r="Y1393" s="246"/>
      <c r="Z1393" s="246"/>
      <c r="AA1393" s="246"/>
      <c r="AB1393" s="246"/>
      <c r="AC1393" s="246"/>
      <c r="AD1393" s="246"/>
      <c r="AE1393" s="246"/>
      <c r="AF1393" s="232" t="s">
        <v>225</v>
      </c>
      <c r="AG1393" s="232"/>
      <c r="AH1393" s="232" t="s">
        <v>225</v>
      </c>
      <c r="AI1393" s="232"/>
      <c r="AJ1393" s="232" t="s">
        <v>225</v>
      </c>
      <c r="AK1393" s="232"/>
      <c r="AL1393" s="232" t="s">
        <v>225</v>
      </c>
      <c r="AM1393" s="232"/>
      <c r="AN1393" s="232" t="s">
        <v>225</v>
      </c>
      <c r="AO1393" s="232"/>
      <c r="AP1393" s="232" t="s">
        <v>225</v>
      </c>
      <c r="AQ1393" s="232"/>
      <c r="AR1393" s="232" t="s">
        <v>225</v>
      </c>
      <c r="AS1393" s="232"/>
      <c r="AT1393" s="232"/>
      <c r="AU1393" s="232"/>
      <c r="AV1393" s="232"/>
      <c r="AW1393" s="248" t="s">
        <v>1036</v>
      </c>
    </row>
    <row r="1394" spans="1:49" s="9" customFormat="1" x14ac:dyDescent="0.25">
      <c r="A1394" s="247"/>
      <c r="B1394" s="5"/>
      <c r="C1394" s="5"/>
      <c r="D1394" s="5"/>
      <c r="E1394" s="9">
        <f t="shared" si="142"/>
        <v>0</v>
      </c>
      <c r="F1394" s="5"/>
      <c r="G1394" s="263"/>
      <c r="H1394" s="248" t="s">
        <v>1035</v>
      </c>
      <c r="I1394" s="248"/>
      <c r="J1394" s="248" t="s">
        <v>1035</v>
      </c>
      <c r="K1394" s="248"/>
      <c r="L1394" s="248" t="s">
        <v>1035</v>
      </c>
      <c r="M1394" s="248"/>
      <c r="N1394" s="248" t="s">
        <v>1035</v>
      </c>
      <c r="O1394" s="248"/>
      <c r="P1394" s="248" t="s">
        <v>1035</v>
      </c>
      <c r="Q1394" s="248"/>
      <c r="R1394" s="248" t="s">
        <v>1035</v>
      </c>
      <c r="S1394" s="248"/>
      <c r="T1394" s="248" t="s">
        <v>1035</v>
      </c>
      <c r="U1394" s="248"/>
      <c r="V1394" s="248" t="s">
        <v>1035</v>
      </c>
      <c r="W1394" s="248"/>
      <c r="X1394" s="248" t="s">
        <v>1035</v>
      </c>
      <c r="Y1394" s="248"/>
      <c r="Z1394" s="248" t="s">
        <v>1035</v>
      </c>
      <c r="AA1394" s="248"/>
      <c r="AB1394" s="248" t="s">
        <v>1035</v>
      </c>
      <c r="AC1394" s="248"/>
      <c r="AD1394" s="248" t="s">
        <v>1035</v>
      </c>
      <c r="AE1394" s="248"/>
      <c r="AF1394" s="248" t="s">
        <v>1035</v>
      </c>
      <c r="AG1394" s="248"/>
      <c r="AH1394" s="248" t="s">
        <v>1035</v>
      </c>
      <c r="AI1394" s="248"/>
      <c r="AJ1394" s="248" t="s">
        <v>1035</v>
      </c>
      <c r="AK1394" s="248"/>
      <c r="AL1394" s="248" t="s">
        <v>1035</v>
      </c>
      <c r="AM1394" s="248"/>
      <c r="AN1394" s="248" t="s">
        <v>1035</v>
      </c>
      <c r="AO1394" s="248"/>
      <c r="AP1394" s="248" t="s">
        <v>1035</v>
      </c>
      <c r="AQ1394" s="248"/>
      <c r="AR1394" s="248" t="s">
        <v>1035</v>
      </c>
      <c r="AS1394" s="248"/>
      <c r="AT1394" s="248" t="s">
        <v>1035</v>
      </c>
      <c r="AU1394" s="248"/>
      <c r="AV1394" s="248" t="s">
        <v>1035</v>
      </c>
      <c r="AW1394" s="248" t="s">
        <v>1036</v>
      </c>
    </row>
    <row r="1395" spans="1:49" x14ac:dyDescent="0.25">
      <c r="A1395" s="233" t="s">
        <v>510</v>
      </c>
      <c r="B1395">
        <v>17</v>
      </c>
      <c r="C1395">
        <v>18</v>
      </c>
      <c r="E1395" s="9">
        <f t="shared" si="142"/>
        <v>0</v>
      </c>
      <c r="F1395" s="9">
        <f t="shared" si="122"/>
        <v>1</v>
      </c>
      <c r="H1395" s="246"/>
      <c r="I1395" s="246"/>
      <c r="J1395" s="246"/>
      <c r="K1395" s="246"/>
      <c r="L1395" s="246"/>
      <c r="M1395" s="246"/>
      <c r="N1395" s="246"/>
      <c r="O1395" s="246"/>
      <c r="P1395" s="246"/>
      <c r="Q1395" s="246"/>
      <c r="R1395" s="246"/>
      <c r="S1395" s="246"/>
      <c r="T1395" s="246"/>
      <c r="U1395" s="246"/>
      <c r="V1395" s="246"/>
      <c r="W1395" s="246"/>
      <c r="X1395" s="246"/>
      <c r="Y1395" s="246"/>
      <c r="Z1395" s="246"/>
      <c r="AA1395" s="246"/>
      <c r="AB1395" s="246"/>
      <c r="AC1395" s="246"/>
      <c r="AD1395" s="246"/>
      <c r="AE1395" s="246"/>
      <c r="AF1395" s="246"/>
      <c r="AG1395" s="246"/>
      <c r="AH1395" s="232" t="s">
        <v>225</v>
      </c>
      <c r="AW1395" s="248" t="s">
        <v>1036</v>
      </c>
    </row>
    <row r="1396" spans="1:49" x14ac:dyDescent="0.25">
      <c r="A1396" s="233" t="s">
        <v>511</v>
      </c>
      <c r="B1396">
        <v>17</v>
      </c>
      <c r="C1396">
        <v>19</v>
      </c>
      <c r="E1396" s="9">
        <f t="shared" si="142"/>
        <v>0</v>
      </c>
      <c r="F1396" s="9">
        <f t="shared" si="122"/>
        <v>2</v>
      </c>
      <c r="H1396" s="246"/>
      <c r="I1396" s="246"/>
      <c r="J1396" s="246"/>
      <c r="K1396" s="246"/>
      <c r="L1396" s="246"/>
      <c r="M1396" s="246"/>
      <c r="N1396" s="246"/>
      <c r="O1396" s="246"/>
      <c r="P1396" s="246"/>
      <c r="Q1396" s="246"/>
      <c r="R1396" s="246"/>
      <c r="S1396" s="246"/>
      <c r="T1396" s="246"/>
      <c r="U1396" s="246"/>
      <c r="V1396" s="246"/>
      <c r="W1396" s="246"/>
      <c r="X1396" s="246"/>
      <c r="Y1396" s="246"/>
      <c r="Z1396" s="246"/>
      <c r="AA1396" s="246"/>
      <c r="AB1396" s="246"/>
      <c r="AC1396" s="246"/>
      <c r="AD1396" s="246"/>
      <c r="AE1396" s="246"/>
      <c r="AF1396" s="246"/>
      <c r="AG1396" s="246"/>
      <c r="AH1396" s="232" t="s">
        <v>225</v>
      </c>
      <c r="AJ1396" s="232" t="s">
        <v>225</v>
      </c>
      <c r="AW1396" s="248" t="s">
        <v>1036</v>
      </c>
    </row>
    <row r="1397" spans="1:49" x14ac:dyDescent="0.25">
      <c r="A1397" s="233" t="s">
        <v>512</v>
      </c>
      <c r="B1397">
        <v>17</v>
      </c>
      <c r="C1397">
        <v>20</v>
      </c>
      <c r="E1397" s="9">
        <f t="shared" si="142"/>
        <v>0</v>
      </c>
      <c r="F1397" s="9">
        <f t="shared" si="122"/>
        <v>3</v>
      </c>
      <c r="H1397" s="246"/>
      <c r="I1397" s="246"/>
      <c r="J1397" s="246"/>
      <c r="K1397" s="246"/>
      <c r="L1397" s="246"/>
      <c r="M1397" s="246"/>
      <c r="N1397" s="246"/>
      <c r="O1397" s="246"/>
      <c r="P1397" s="246"/>
      <c r="Q1397" s="246"/>
      <c r="R1397" s="246"/>
      <c r="S1397" s="246"/>
      <c r="T1397" s="246"/>
      <c r="U1397" s="246"/>
      <c r="V1397" s="246"/>
      <c r="W1397" s="246"/>
      <c r="X1397" s="246"/>
      <c r="Y1397" s="246"/>
      <c r="Z1397" s="246"/>
      <c r="AA1397" s="246"/>
      <c r="AB1397" s="246"/>
      <c r="AC1397" s="246"/>
      <c r="AD1397" s="246"/>
      <c r="AE1397" s="246"/>
      <c r="AF1397" s="246"/>
      <c r="AG1397" s="246"/>
      <c r="AH1397" s="232" t="s">
        <v>225</v>
      </c>
      <c r="AJ1397" s="232" t="s">
        <v>225</v>
      </c>
      <c r="AL1397" s="232" t="s">
        <v>225</v>
      </c>
      <c r="AW1397" s="248" t="s">
        <v>1036</v>
      </c>
    </row>
    <row r="1398" spans="1:49" x14ac:dyDescent="0.25">
      <c r="A1398" s="233" t="s">
        <v>513</v>
      </c>
      <c r="B1398" s="9">
        <v>17</v>
      </c>
      <c r="C1398" s="9">
        <v>21</v>
      </c>
      <c r="E1398" s="9">
        <f t="shared" si="142"/>
        <v>0</v>
      </c>
      <c r="F1398" s="9">
        <f t="shared" si="122"/>
        <v>4</v>
      </c>
      <c r="H1398" s="246"/>
      <c r="I1398" s="246"/>
      <c r="J1398" s="246"/>
      <c r="K1398" s="246"/>
      <c r="L1398" s="246"/>
      <c r="M1398" s="246"/>
      <c r="N1398" s="246"/>
      <c r="O1398" s="246"/>
      <c r="P1398" s="246"/>
      <c r="Q1398" s="246"/>
      <c r="R1398" s="246"/>
      <c r="S1398" s="246"/>
      <c r="T1398" s="246"/>
      <c r="U1398" s="246"/>
      <c r="V1398" s="246"/>
      <c r="W1398" s="246"/>
      <c r="X1398" s="246"/>
      <c r="Y1398" s="246"/>
      <c r="Z1398" s="246"/>
      <c r="AA1398" s="246"/>
      <c r="AB1398" s="246"/>
      <c r="AC1398" s="246"/>
      <c r="AD1398" s="246"/>
      <c r="AE1398" s="246"/>
      <c r="AF1398" s="246"/>
      <c r="AG1398" s="246"/>
      <c r="AH1398" s="232" t="s">
        <v>225</v>
      </c>
      <c r="AJ1398" s="232" t="s">
        <v>225</v>
      </c>
      <c r="AL1398" s="232" t="s">
        <v>225</v>
      </c>
      <c r="AN1398" s="232" t="s">
        <v>225</v>
      </c>
      <c r="AW1398" s="248" t="s">
        <v>1036</v>
      </c>
    </row>
    <row r="1399" spans="1:49" x14ac:dyDescent="0.25">
      <c r="A1399" s="233" t="s">
        <v>514</v>
      </c>
      <c r="B1399" s="9">
        <v>17</v>
      </c>
      <c r="C1399" s="9">
        <v>22</v>
      </c>
      <c r="E1399" s="9">
        <f t="shared" si="142"/>
        <v>0</v>
      </c>
      <c r="F1399" s="9">
        <f t="shared" si="122"/>
        <v>5</v>
      </c>
      <c r="H1399" s="246"/>
      <c r="I1399" s="246"/>
      <c r="J1399" s="246"/>
      <c r="K1399" s="246"/>
      <c r="L1399" s="246"/>
      <c r="M1399" s="246"/>
      <c r="N1399" s="246"/>
      <c r="O1399" s="246"/>
      <c r="P1399" s="246"/>
      <c r="Q1399" s="246"/>
      <c r="R1399" s="246"/>
      <c r="S1399" s="246"/>
      <c r="T1399" s="246"/>
      <c r="U1399" s="246"/>
      <c r="V1399" s="246"/>
      <c r="W1399" s="246"/>
      <c r="X1399" s="246"/>
      <c r="Y1399" s="246"/>
      <c r="Z1399" s="246"/>
      <c r="AA1399" s="246"/>
      <c r="AB1399" s="246"/>
      <c r="AC1399" s="246"/>
      <c r="AD1399" s="246"/>
      <c r="AE1399" s="246"/>
      <c r="AF1399" s="246"/>
      <c r="AG1399" s="246"/>
      <c r="AH1399" s="232" t="s">
        <v>225</v>
      </c>
      <c r="AJ1399" s="232" t="s">
        <v>225</v>
      </c>
      <c r="AL1399" s="232" t="s">
        <v>225</v>
      </c>
      <c r="AN1399" s="232" t="s">
        <v>225</v>
      </c>
      <c r="AP1399" s="232" t="s">
        <v>225</v>
      </c>
      <c r="AW1399" s="248" t="s">
        <v>1036</v>
      </c>
    </row>
    <row r="1400" spans="1:49" x14ac:dyDescent="0.25">
      <c r="A1400" s="233" t="s">
        <v>515</v>
      </c>
      <c r="B1400" s="9">
        <v>17</v>
      </c>
      <c r="C1400" s="9">
        <v>23</v>
      </c>
      <c r="E1400" s="9">
        <f t="shared" si="142"/>
        <v>0.25</v>
      </c>
      <c r="F1400" s="9">
        <f t="shared" si="122"/>
        <v>5.75</v>
      </c>
      <c r="H1400" s="246"/>
      <c r="I1400" s="246"/>
      <c r="J1400" s="246"/>
      <c r="K1400" s="246"/>
      <c r="L1400" s="246"/>
      <c r="M1400" s="246"/>
      <c r="N1400" s="246"/>
      <c r="O1400" s="246"/>
      <c r="P1400" s="246"/>
      <c r="Q1400" s="246"/>
      <c r="R1400" s="246"/>
      <c r="S1400" s="246"/>
      <c r="T1400" s="246"/>
      <c r="U1400" s="246"/>
      <c r="V1400" s="246"/>
      <c r="W1400" s="246"/>
      <c r="X1400" s="246"/>
      <c r="Y1400" s="246"/>
      <c r="Z1400" s="246"/>
      <c r="AA1400" s="246"/>
      <c r="AB1400" s="246"/>
      <c r="AC1400" s="246"/>
      <c r="AD1400" s="246"/>
      <c r="AE1400" s="246"/>
      <c r="AF1400" s="246"/>
      <c r="AG1400" s="246"/>
      <c r="AH1400" s="232" t="s">
        <v>225</v>
      </c>
      <c r="AJ1400" s="232" t="s">
        <v>225</v>
      </c>
      <c r="AL1400" s="232" t="s">
        <v>225</v>
      </c>
      <c r="AN1400" s="232" t="s">
        <v>225</v>
      </c>
      <c r="AP1400" s="232" t="s">
        <v>225</v>
      </c>
      <c r="AR1400" s="232" t="s">
        <v>225</v>
      </c>
      <c r="AW1400" s="248" t="s">
        <v>1036</v>
      </c>
    </row>
    <row r="1401" spans="1:49" s="9" customFormat="1" x14ac:dyDescent="0.25">
      <c r="A1401" s="233" t="s">
        <v>1697</v>
      </c>
      <c r="B1401" s="9">
        <v>17</v>
      </c>
      <c r="C1401" s="9">
        <v>23</v>
      </c>
      <c r="D1401" s="9">
        <v>18</v>
      </c>
      <c r="E1401" s="9">
        <f t="shared" ref="E1401:E1444" si="150">IF((C1401-B1401)&gt;=9,1,IF((C1401-B1401)&gt;=7,0.5,IF((C1401-B1401)&gt;=5.5,0.25,0)))</f>
        <v>0.25</v>
      </c>
      <c r="F1401" s="9">
        <f t="shared" si="122"/>
        <v>5.75</v>
      </c>
      <c r="G1401" s="263"/>
      <c r="H1401" s="246"/>
      <c r="I1401" s="246"/>
      <c r="J1401" s="246"/>
      <c r="K1401" s="246"/>
      <c r="L1401" s="246"/>
      <c r="M1401" s="246"/>
      <c r="N1401" s="246"/>
      <c r="O1401" s="246"/>
      <c r="P1401" s="246"/>
      <c r="Q1401" s="246"/>
      <c r="R1401" s="246"/>
      <c r="S1401" s="246"/>
      <c r="T1401" s="246"/>
      <c r="U1401" s="246"/>
      <c r="V1401" s="246"/>
      <c r="W1401" s="246"/>
      <c r="X1401" s="246"/>
      <c r="Y1401" s="246"/>
      <c r="Z1401" s="246"/>
      <c r="AA1401" s="246"/>
      <c r="AB1401" s="246"/>
      <c r="AC1401" s="246"/>
      <c r="AD1401" s="246"/>
      <c r="AE1401" s="246"/>
      <c r="AF1401" s="246"/>
      <c r="AG1401" s="246"/>
      <c r="AH1401" s="232" t="s">
        <v>225</v>
      </c>
      <c r="AI1401" s="232"/>
      <c r="AJ1401" s="232"/>
      <c r="AK1401" s="232"/>
      <c r="AL1401" s="232" t="s">
        <v>225</v>
      </c>
      <c r="AM1401" s="232"/>
      <c r="AN1401" s="232" t="s">
        <v>225</v>
      </c>
      <c r="AO1401" s="232"/>
      <c r="AP1401" s="232" t="s">
        <v>225</v>
      </c>
      <c r="AQ1401" s="232"/>
      <c r="AR1401" s="232" t="s">
        <v>225</v>
      </c>
      <c r="AS1401" s="232"/>
      <c r="AT1401" s="232"/>
      <c r="AU1401" s="232"/>
      <c r="AV1401" s="232"/>
      <c r="AW1401" s="248" t="s">
        <v>1036</v>
      </c>
    </row>
    <row r="1402" spans="1:49" s="9" customFormat="1" x14ac:dyDescent="0.25">
      <c r="A1402" s="233" t="s">
        <v>1698</v>
      </c>
      <c r="B1402" s="9">
        <v>17</v>
      </c>
      <c r="C1402" s="9">
        <v>23</v>
      </c>
      <c r="D1402" s="9">
        <v>19</v>
      </c>
      <c r="E1402" s="9">
        <f t="shared" si="150"/>
        <v>0.25</v>
      </c>
      <c r="F1402" s="9">
        <f t="shared" si="122"/>
        <v>5.75</v>
      </c>
      <c r="G1402" s="263"/>
      <c r="H1402" s="246"/>
      <c r="I1402" s="246"/>
      <c r="J1402" s="246"/>
      <c r="K1402" s="246"/>
      <c r="L1402" s="246"/>
      <c r="M1402" s="246"/>
      <c r="N1402" s="246"/>
      <c r="O1402" s="246"/>
      <c r="P1402" s="246"/>
      <c r="Q1402" s="246"/>
      <c r="R1402" s="246"/>
      <c r="S1402" s="246"/>
      <c r="T1402" s="246"/>
      <c r="U1402" s="246"/>
      <c r="V1402" s="246"/>
      <c r="W1402" s="246"/>
      <c r="X1402" s="246"/>
      <c r="Y1402" s="246"/>
      <c r="Z1402" s="246"/>
      <c r="AA1402" s="246"/>
      <c r="AB1402" s="246"/>
      <c r="AC1402" s="246"/>
      <c r="AD1402" s="246"/>
      <c r="AE1402" s="246"/>
      <c r="AF1402" s="246"/>
      <c r="AG1402" s="246"/>
      <c r="AH1402" s="232" t="s">
        <v>225</v>
      </c>
      <c r="AI1402" s="232"/>
      <c r="AJ1402" s="232" t="s">
        <v>225</v>
      </c>
      <c r="AK1402" s="232"/>
      <c r="AL1402" s="232"/>
      <c r="AM1402" s="232"/>
      <c r="AN1402" s="232" t="s">
        <v>225</v>
      </c>
      <c r="AO1402" s="232"/>
      <c r="AP1402" s="232" t="s">
        <v>225</v>
      </c>
      <c r="AQ1402" s="232"/>
      <c r="AR1402" s="232" t="s">
        <v>225</v>
      </c>
      <c r="AS1402" s="232"/>
      <c r="AT1402" s="232"/>
      <c r="AU1402" s="232"/>
      <c r="AV1402" s="232"/>
      <c r="AW1402" s="248" t="s">
        <v>1036</v>
      </c>
    </row>
    <row r="1403" spans="1:49" s="9" customFormat="1" x14ac:dyDescent="0.25">
      <c r="A1403" s="233" t="s">
        <v>1699</v>
      </c>
      <c r="B1403" s="9">
        <v>17</v>
      </c>
      <c r="C1403" s="9">
        <v>23</v>
      </c>
      <c r="D1403" s="9">
        <v>20</v>
      </c>
      <c r="E1403" s="9">
        <f t="shared" si="150"/>
        <v>0.25</v>
      </c>
      <c r="F1403" s="9">
        <f t="shared" ref="F1403:F1405" si="151">C1403-B1403-E1403</f>
        <v>5.75</v>
      </c>
      <c r="G1403" s="263"/>
      <c r="H1403" s="246"/>
      <c r="I1403" s="246"/>
      <c r="J1403" s="246"/>
      <c r="K1403" s="246"/>
      <c r="L1403" s="246"/>
      <c r="M1403" s="246"/>
      <c r="N1403" s="246"/>
      <c r="O1403" s="246"/>
      <c r="P1403" s="246"/>
      <c r="Q1403" s="246"/>
      <c r="R1403" s="246"/>
      <c r="S1403" s="246"/>
      <c r="T1403" s="246"/>
      <c r="U1403" s="246"/>
      <c r="V1403" s="246"/>
      <c r="W1403" s="246"/>
      <c r="X1403" s="246"/>
      <c r="Y1403" s="246"/>
      <c r="Z1403" s="246"/>
      <c r="AA1403" s="246"/>
      <c r="AB1403" s="246"/>
      <c r="AC1403" s="246"/>
      <c r="AD1403" s="246"/>
      <c r="AE1403" s="246"/>
      <c r="AF1403" s="246"/>
      <c r="AG1403" s="246"/>
      <c r="AH1403" s="232" t="s">
        <v>225</v>
      </c>
      <c r="AI1403" s="232"/>
      <c r="AJ1403" s="232" t="s">
        <v>225</v>
      </c>
      <c r="AK1403" s="232"/>
      <c r="AL1403" s="232" t="s">
        <v>225</v>
      </c>
      <c r="AM1403" s="232"/>
      <c r="AN1403" s="232"/>
      <c r="AO1403" s="232"/>
      <c r="AP1403" s="232" t="s">
        <v>225</v>
      </c>
      <c r="AQ1403" s="232"/>
      <c r="AR1403" s="232" t="s">
        <v>225</v>
      </c>
      <c r="AS1403" s="232"/>
      <c r="AT1403" s="232"/>
      <c r="AU1403" s="232"/>
      <c r="AV1403" s="232"/>
      <c r="AW1403" s="248" t="s">
        <v>1036</v>
      </c>
    </row>
    <row r="1404" spans="1:49" s="9" customFormat="1" x14ac:dyDescent="0.25">
      <c r="A1404" s="233" t="s">
        <v>1700</v>
      </c>
      <c r="B1404" s="9">
        <v>17</v>
      </c>
      <c r="C1404" s="9">
        <v>23</v>
      </c>
      <c r="D1404" s="9">
        <v>21</v>
      </c>
      <c r="E1404" s="9">
        <f t="shared" si="150"/>
        <v>0.25</v>
      </c>
      <c r="F1404" s="9">
        <f t="shared" si="151"/>
        <v>5.75</v>
      </c>
      <c r="G1404" s="263"/>
      <c r="H1404" s="246"/>
      <c r="I1404" s="246"/>
      <c r="J1404" s="246"/>
      <c r="K1404" s="246"/>
      <c r="L1404" s="246"/>
      <c r="M1404" s="246"/>
      <c r="N1404" s="246"/>
      <c r="O1404" s="246"/>
      <c r="P1404" s="246"/>
      <c r="Q1404" s="246"/>
      <c r="R1404" s="246"/>
      <c r="S1404" s="246"/>
      <c r="T1404" s="246"/>
      <c r="U1404" s="246"/>
      <c r="V1404" s="246"/>
      <c r="W1404" s="246"/>
      <c r="X1404" s="246"/>
      <c r="Y1404" s="246"/>
      <c r="Z1404" s="246"/>
      <c r="AA1404" s="246"/>
      <c r="AB1404" s="246"/>
      <c r="AC1404" s="246"/>
      <c r="AD1404" s="246"/>
      <c r="AE1404" s="246"/>
      <c r="AF1404" s="246"/>
      <c r="AG1404" s="246"/>
      <c r="AH1404" s="232" t="s">
        <v>225</v>
      </c>
      <c r="AI1404" s="232"/>
      <c r="AJ1404" s="232" t="s">
        <v>225</v>
      </c>
      <c r="AK1404" s="232"/>
      <c r="AL1404" s="232" t="s">
        <v>225</v>
      </c>
      <c r="AM1404" s="232"/>
      <c r="AN1404" s="232" t="s">
        <v>225</v>
      </c>
      <c r="AO1404" s="232"/>
      <c r="AP1404" s="232"/>
      <c r="AQ1404" s="232"/>
      <c r="AR1404" s="232" t="s">
        <v>225</v>
      </c>
      <c r="AS1404" s="232"/>
      <c r="AT1404" s="232"/>
      <c r="AU1404" s="232"/>
      <c r="AV1404" s="232"/>
      <c r="AW1404" s="248" t="s">
        <v>1036</v>
      </c>
    </row>
    <row r="1405" spans="1:49" s="9" customFormat="1" x14ac:dyDescent="0.25">
      <c r="A1405" s="233" t="s">
        <v>1701</v>
      </c>
      <c r="B1405" s="9">
        <v>17</v>
      </c>
      <c r="C1405" s="9">
        <v>23</v>
      </c>
      <c r="D1405" s="9">
        <v>22</v>
      </c>
      <c r="E1405" s="9">
        <f t="shared" si="150"/>
        <v>0.25</v>
      </c>
      <c r="F1405" s="9">
        <f t="shared" si="151"/>
        <v>5.75</v>
      </c>
      <c r="G1405" s="263"/>
      <c r="H1405" s="246"/>
      <c r="I1405" s="246"/>
      <c r="J1405" s="246"/>
      <c r="K1405" s="246"/>
      <c r="L1405" s="246"/>
      <c r="M1405" s="246"/>
      <c r="N1405" s="246"/>
      <c r="O1405" s="246"/>
      <c r="P1405" s="246"/>
      <c r="Q1405" s="246"/>
      <c r="R1405" s="246"/>
      <c r="S1405" s="246"/>
      <c r="T1405" s="246"/>
      <c r="U1405" s="246"/>
      <c r="V1405" s="246"/>
      <c r="W1405" s="246"/>
      <c r="X1405" s="246"/>
      <c r="Y1405" s="246"/>
      <c r="Z1405" s="246"/>
      <c r="AA1405" s="246"/>
      <c r="AB1405" s="246"/>
      <c r="AC1405" s="246"/>
      <c r="AD1405" s="246"/>
      <c r="AE1405" s="246"/>
      <c r="AF1405" s="246"/>
      <c r="AG1405" s="246"/>
      <c r="AH1405" s="232" t="s">
        <v>225</v>
      </c>
      <c r="AI1405" s="232"/>
      <c r="AJ1405" s="232" t="s">
        <v>225</v>
      </c>
      <c r="AK1405" s="232"/>
      <c r="AL1405" s="232" t="s">
        <v>225</v>
      </c>
      <c r="AM1405" s="232"/>
      <c r="AN1405" s="232" t="s">
        <v>225</v>
      </c>
      <c r="AO1405" s="232"/>
      <c r="AP1405" s="232" t="s">
        <v>225</v>
      </c>
      <c r="AQ1405" s="232"/>
      <c r="AR1405" s="232"/>
      <c r="AS1405" s="232"/>
      <c r="AT1405" s="232"/>
      <c r="AU1405" s="232"/>
      <c r="AV1405" s="232"/>
      <c r="AW1405" s="248" t="s">
        <v>1036</v>
      </c>
    </row>
    <row r="1406" spans="1:49" x14ac:dyDescent="0.25">
      <c r="A1406" s="233" t="s">
        <v>516</v>
      </c>
      <c r="B1406" s="9">
        <v>17</v>
      </c>
      <c r="C1406" s="9">
        <v>24</v>
      </c>
      <c r="E1406" s="9">
        <f t="shared" si="150"/>
        <v>0.5</v>
      </c>
      <c r="F1406" s="9">
        <f t="shared" si="122"/>
        <v>6.5</v>
      </c>
      <c r="H1406" s="246"/>
      <c r="I1406" s="246"/>
      <c r="J1406" s="246"/>
      <c r="K1406" s="246"/>
      <c r="L1406" s="246"/>
      <c r="M1406" s="246"/>
      <c r="N1406" s="246"/>
      <c r="O1406" s="246"/>
      <c r="P1406" s="246"/>
      <c r="Q1406" s="246"/>
      <c r="R1406" s="246"/>
      <c r="S1406" s="246"/>
      <c r="T1406" s="246"/>
      <c r="U1406" s="246"/>
      <c r="V1406" s="246"/>
      <c r="W1406" s="246"/>
      <c r="X1406" s="246"/>
      <c r="Y1406" s="246"/>
      <c r="Z1406" s="246"/>
      <c r="AA1406" s="246"/>
      <c r="AB1406" s="246"/>
      <c r="AC1406" s="246"/>
      <c r="AD1406" s="246"/>
      <c r="AE1406" s="246"/>
      <c r="AF1406" s="246"/>
      <c r="AG1406" s="246"/>
      <c r="AH1406" s="232" t="s">
        <v>225</v>
      </c>
      <c r="AJ1406" s="232" t="s">
        <v>225</v>
      </c>
      <c r="AL1406" s="232" t="s">
        <v>225</v>
      </c>
      <c r="AN1406" s="232" t="s">
        <v>225</v>
      </c>
      <c r="AP1406" s="232" t="s">
        <v>225</v>
      </c>
      <c r="AR1406" s="232" t="s">
        <v>225</v>
      </c>
      <c r="AT1406" s="232" t="s">
        <v>225</v>
      </c>
      <c r="AW1406" s="248" t="s">
        <v>1036</v>
      </c>
    </row>
    <row r="1407" spans="1:49" s="9" customFormat="1" x14ac:dyDescent="0.25">
      <c r="A1407" s="233" t="s">
        <v>1702</v>
      </c>
      <c r="B1407" s="9">
        <v>17</v>
      </c>
      <c r="C1407" s="9">
        <v>24</v>
      </c>
      <c r="D1407" s="9">
        <v>18</v>
      </c>
      <c r="E1407" s="9">
        <f t="shared" si="150"/>
        <v>0.5</v>
      </c>
      <c r="F1407" s="9">
        <f t="shared" si="122"/>
        <v>6.5</v>
      </c>
      <c r="G1407" s="263"/>
      <c r="H1407" s="246"/>
      <c r="I1407" s="246"/>
      <c r="J1407" s="246"/>
      <c r="K1407" s="246"/>
      <c r="L1407" s="246"/>
      <c r="M1407" s="246"/>
      <c r="N1407" s="246"/>
      <c r="O1407" s="246"/>
      <c r="P1407" s="246"/>
      <c r="Q1407" s="246"/>
      <c r="R1407" s="246"/>
      <c r="S1407" s="246"/>
      <c r="T1407" s="246"/>
      <c r="U1407" s="246"/>
      <c r="V1407" s="246"/>
      <c r="W1407" s="246"/>
      <c r="X1407" s="246"/>
      <c r="Y1407" s="246"/>
      <c r="Z1407" s="246"/>
      <c r="AA1407" s="246"/>
      <c r="AB1407" s="246"/>
      <c r="AC1407" s="246"/>
      <c r="AD1407" s="246"/>
      <c r="AE1407" s="246"/>
      <c r="AF1407" s="246"/>
      <c r="AG1407" s="246"/>
      <c r="AH1407" s="232" t="s">
        <v>225</v>
      </c>
      <c r="AI1407" s="232"/>
      <c r="AJ1407" s="232"/>
      <c r="AK1407" s="232"/>
      <c r="AL1407" s="232" t="s">
        <v>225</v>
      </c>
      <c r="AM1407" s="232"/>
      <c r="AN1407" s="232" t="s">
        <v>225</v>
      </c>
      <c r="AO1407" s="232"/>
      <c r="AP1407" s="232" t="s">
        <v>225</v>
      </c>
      <c r="AQ1407" s="232"/>
      <c r="AR1407" s="232" t="s">
        <v>225</v>
      </c>
      <c r="AS1407" s="232"/>
      <c r="AT1407" s="232" t="s">
        <v>225</v>
      </c>
      <c r="AU1407" s="232"/>
      <c r="AV1407" s="232"/>
      <c r="AW1407" s="248" t="s">
        <v>1036</v>
      </c>
    </row>
    <row r="1408" spans="1:49" s="9" customFormat="1" x14ac:dyDescent="0.25">
      <c r="A1408" s="233" t="s">
        <v>1703</v>
      </c>
      <c r="B1408" s="9">
        <v>17</v>
      </c>
      <c r="C1408" s="9">
        <v>24</v>
      </c>
      <c r="D1408" s="9">
        <v>19</v>
      </c>
      <c r="E1408" s="9">
        <f t="shared" si="150"/>
        <v>0.5</v>
      </c>
      <c r="F1408" s="9">
        <f t="shared" si="122"/>
        <v>6.5</v>
      </c>
      <c r="G1408" s="263"/>
      <c r="H1408" s="246"/>
      <c r="I1408" s="246"/>
      <c r="J1408" s="246"/>
      <c r="K1408" s="246"/>
      <c r="L1408" s="246"/>
      <c r="M1408" s="246"/>
      <c r="N1408" s="246"/>
      <c r="O1408" s="246"/>
      <c r="P1408" s="246"/>
      <c r="Q1408" s="246"/>
      <c r="R1408" s="246"/>
      <c r="S1408" s="246"/>
      <c r="T1408" s="246"/>
      <c r="U1408" s="246"/>
      <c r="V1408" s="246"/>
      <c r="W1408" s="246"/>
      <c r="X1408" s="246"/>
      <c r="Y1408" s="246"/>
      <c r="Z1408" s="246"/>
      <c r="AA1408" s="246"/>
      <c r="AB1408" s="246"/>
      <c r="AC1408" s="246"/>
      <c r="AD1408" s="246"/>
      <c r="AE1408" s="246"/>
      <c r="AF1408" s="246"/>
      <c r="AG1408" s="246"/>
      <c r="AH1408" s="232" t="s">
        <v>225</v>
      </c>
      <c r="AI1408" s="232"/>
      <c r="AJ1408" s="232" t="s">
        <v>225</v>
      </c>
      <c r="AK1408" s="232"/>
      <c r="AL1408" s="232"/>
      <c r="AM1408" s="232"/>
      <c r="AN1408" s="232" t="s">
        <v>225</v>
      </c>
      <c r="AO1408" s="232"/>
      <c r="AP1408" s="232" t="s">
        <v>225</v>
      </c>
      <c r="AQ1408" s="232"/>
      <c r="AR1408" s="232" t="s">
        <v>225</v>
      </c>
      <c r="AS1408" s="232"/>
      <c r="AT1408" s="232" t="s">
        <v>225</v>
      </c>
      <c r="AU1408" s="232"/>
      <c r="AV1408" s="232"/>
      <c r="AW1408" s="248" t="s">
        <v>1036</v>
      </c>
    </row>
    <row r="1409" spans="1:49" s="9" customFormat="1" x14ac:dyDescent="0.25">
      <c r="A1409" s="233" t="s">
        <v>1704</v>
      </c>
      <c r="B1409" s="9">
        <v>17</v>
      </c>
      <c r="C1409" s="9">
        <v>24</v>
      </c>
      <c r="D1409" s="9">
        <v>20</v>
      </c>
      <c r="E1409" s="9">
        <f t="shared" si="150"/>
        <v>0.5</v>
      </c>
      <c r="F1409" s="9">
        <f t="shared" ref="F1409:F1412" si="152">C1409-B1409-E1409</f>
        <v>6.5</v>
      </c>
      <c r="G1409" s="263"/>
      <c r="H1409" s="246"/>
      <c r="I1409" s="246"/>
      <c r="J1409" s="246"/>
      <c r="K1409" s="246"/>
      <c r="L1409" s="246"/>
      <c r="M1409" s="246"/>
      <c r="N1409" s="246"/>
      <c r="O1409" s="246"/>
      <c r="P1409" s="246"/>
      <c r="Q1409" s="246"/>
      <c r="R1409" s="246"/>
      <c r="S1409" s="246"/>
      <c r="T1409" s="246"/>
      <c r="U1409" s="246"/>
      <c r="V1409" s="246"/>
      <c r="W1409" s="246"/>
      <c r="X1409" s="246"/>
      <c r="Y1409" s="246"/>
      <c r="Z1409" s="246"/>
      <c r="AA1409" s="246"/>
      <c r="AB1409" s="246"/>
      <c r="AC1409" s="246"/>
      <c r="AD1409" s="246"/>
      <c r="AE1409" s="246"/>
      <c r="AF1409" s="246"/>
      <c r="AG1409" s="246"/>
      <c r="AH1409" s="232" t="s">
        <v>225</v>
      </c>
      <c r="AI1409" s="232"/>
      <c r="AJ1409" s="232" t="s">
        <v>225</v>
      </c>
      <c r="AK1409" s="232"/>
      <c r="AL1409" s="232" t="s">
        <v>225</v>
      </c>
      <c r="AM1409" s="232"/>
      <c r="AN1409" s="232"/>
      <c r="AO1409" s="232"/>
      <c r="AP1409" s="232" t="s">
        <v>225</v>
      </c>
      <c r="AQ1409" s="232"/>
      <c r="AR1409" s="232" t="s">
        <v>225</v>
      </c>
      <c r="AS1409" s="232"/>
      <c r="AT1409" s="232" t="s">
        <v>225</v>
      </c>
      <c r="AU1409" s="232"/>
      <c r="AV1409" s="232"/>
      <c r="AW1409" s="248" t="s">
        <v>1036</v>
      </c>
    </row>
    <row r="1410" spans="1:49" s="9" customFormat="1" x14ac:dyDescent="0.25">
      <c r="A1410" s="233" t="s">
        <v>1705</v>
      </c>
      <c r="B1410" s="9">
        <v>17</v>
      </c>
      <c r="C1410" s="9">
        <v>24</v>
      </c>
      <c r="D1410" s="9">
        <v>21</v>
      </c>
      <c r="E1410" s="9">
        <f t="shared" si="150"/>
        <v>0.5</v>
      </c>
      <c r="F1410" s="9">
        <f t="shared" si="152"/>
        <v>6.5</v>
      </c>
      <c r="G1410" s="263"/>
      <c r="H1410" s="246"/>
      <c r="I1410" s="246"/>
      <c r="J1410" s="246"/>
      <c r="K1410" s="246"/>
      <c r="L1410" s="246"/>
      <c r="M1410" s="246"/>
      <c r="N1410" s="246"/>
      <c r="O1410" s="246"/>
      <c r="P1410" s="246"/>
      <c r="Q1410" s="246"/>
      <c r="R1410" s="246"/>
      <c r="S1410" s="246"/>
      <c r="T1410" s="246"/>
      <c r="U1410" s="246"/>
      <c r="V1410" s="246"/>
      <c r="W1410" s="246"/>
      <c r="X1410" s="246"/>
      <c r="Y1410" s="246"/>
      <c r="Z1410" s="246"/>
      <c r="AA1410" s="246"/>
      <c r="AB1410" s="246"/>
      <c r="AC1410" s="246"/>
      <c r="AD1410" s="246"/>
      <c r="AE1410" s="246"/>
      <c r="AF1410" s="246"/>
      <c r="AG1410" s="246"/>
      <c r="AH1410" s="232" t="s">
        <v>225</v>
      </c>
      <c r="AI1410" s="232"/>
      <c r="AJ1410" s="232" t="s">
        <v>225</v>
      </c>
      <c r="AK1410" s="232"/>
      <c r="AL1410" s="232" t="s">
        <v>225</v>
      </c>
      <c r="AM1410" s="232"/>
      <c r="AN1410" s="232" t="s">
        <v>225</v>
      </c>
      <c r="AO1410" s="232"/>
      <c r="AP1410" s="232"/>
      <c r="AQ1410" s="232"/>
      <c r="AR1410" s="232" t="s">
        <v>225</v>
      </c>
      <c r="AS1410" s="232"/>
      <c r="AT1410" s="232" t="s">
        <v>225</v>
      </c>
      <c r="AU1410" s="232"/>
      <c r="AV1410" s="232"/>
      <c r="AW1410" s="248" t="s">
        <v>1036</v>
      </c>
    </row>
    <row r="1411" spans="1:49" s="9" customFormat="1" x14ac:dyDescent="0.25">
      <c r="A1411" s="233" t="s">
        <v>1706</v>
      </c>
      <c r="B1411" s="9">
        <v>17</v>
      </c>
      <c r="C1411" s="9">
        <v>24</v>
      </c>
      <c r="D1411" s="9">
        <v>22</v>
      </c>
      <c r="E1411" s="9">
        <f t="shared" si="150"/>
        <v>0.5</v>
      </c>
      <c r="F1411" s="9">
        <f t="shared" si="152"/>
        <v>6.5</v>
      </c>
      <c r="G1411" s="263"/>
      <c r="H1411" s="246"/>
      <c r="I1411" s="246"/>
      <c r="J1411" s="246"/>
      <c r="K1411" s="246"/>
      <c r="L1411" s="246"/>
      <c r="M1411" s="246"/>
      <c r="N1411" s="246"/>
      <c r="O1411" s="246"/>
      <c r="P1411" s="246"/>
      <c r="Q1411" s="246"/>
      <c r="R1411" s="246"/>
      <c r="S1411" s="246"/>
      <c r="T1411" s="246"/>
      <c r="U1411" s="246"/>
      <c r="V1411" s="246"/>
      <c r="W1411" s="246"/>
      <c r="X1411" s="246"/>
      <c r="Y1411" s="246"/>
      <c r="Z1411" s="246"/>
      <c r="AA1411" s="246"/>
      <c r="AB1411" s="246"/>
      <c r="AC1411" s="246"/>
      <c r="AD1411" s="246"/>
      <c r="AE1411" s="246"/>
      <c r="AF1411" s="246"/>
      <c r="AG1411" s="246"/>
      <c r="AH1411" s="232" t="s">
        <v>225</v>
      </c>
      <c r="AI1411" s="232"/>
      <c r="AJ1411" s="232" t="s">
        <v>225</v>
      </c>
      <c r="AK1411" s="232"/>
      <c r="AL1411" s="232" t="s">
        <v>225</v>
      </c>
      <c r="AM1411" s="232"/>
      <c r="AN1411" s="232" t="s">
        <v>225</v>
      </c>
      <c r="AO1411" s="232"/>
      <c r="AP1411" s="232" t="s">
        <v>225</v>
      </c>
      <c r="AQ1411" s="232"/>
      <c r="AR1411" s="232"/>
      <c r="AS1411" s="232"/>
      <c r="AT1411" s="232" t="s">
        <v>225</v>
      </c>
      <c r="AU1411" s="232"/>
      <c r="AV1411" s="232"/>
      <c r="AW1411" s="248" t="s">
        <v>1036</v>
      </c>
    </row>
    <row r="1412" spans="1:49" s="9" customFormat="1" x14ac:dyDescent="0.25">
      <c r="A1412" s="233" t="s">
        <v>1707</v>
      </c>
      <c r="B1412" s="9">
        <v>17</v>
      </c>
      <c r="C1412" s="9">
        <v>24</v>
      </c>
      <c r="D1412" s="9">
        <v>23</v>
      </c>
      <c r="E1412" s="9">
        <f t="shared" si="150"/>
        <v>0.5</v>
      </c>
      <c r="F1412" s="9">
        <f t="shared" si="152"/>
        <v>6.5</v>
      </c>
      <c r="G1412" s="263"/>
      <c r="H1412" s="246"/>
      <c r="I1412" s="246"/>
      <c r="J1412" s="246"/>
      <c r="K1412" s="246"/>
      <c r="L1412" s="246"/>
      <c r="M1412" s="246"/>
      <c r="N1412" s="246"/>
      <c r="O1412" s="246"/>
      <c r="P1412" s="246"/>
      <c r="Q1412" s="246"/>
      <c r="R1412" s="246"/>
      <c r="S1412" s="246"/>
      <c r="T1412" s="246"/>
      <c r="U1412" s="246"/>
      <c r="V1412" s="246"/>
      <c r="W1412" s="246"/>
      <c r="X1412" s="246"/>
      <c r="Y1412" s="246"/>
      <c r="Z1412" s="246"/>
      <c r="AA1412" s="246"/>
      <c r="AB1412" s="246"/>
      <c r="AC1412" s="246"/>
      <c r="AD1412" s="246"/>
      <c r="AE1412" s="246"/>
      <c r="AF1412" s="246"/>
      <c r="AG1412" s="246"/>
      <c r="AH1412" s="232" t="s">
        <v>225</v>
      </c>
      <c r="AI1412" s="232"/>
      <c r="AJ1412" s="232" t="s">
        <v>225</v>
      </c>
      <c r="AK1412" s="232"/>
      <c r="AL1412" s="232" t="s">
        <v>225</v>
      </c>
      <c r="AM1412" s="232"/>
      <c r="AN1412" s="232" t="s">
        <v>225</v>
      </c>
      <c r="AO1412" s="232"/>
      <c r="AP1412" s="232" t="s">
        <v>225</v>
      </c>
      <c r="AQ1412" s="232"/>
      <c r="AR1412" s="232" t="s">
        <v>225</v>
      </c>
      <c r="AS1412" s="232"/>
      <c r="AT1412" s="232"/>
      <c r="AU1412" s="232"/>
      <c r="AV1412" s="232"/>
      <c r="AW1412" s="248" t="s">
        <v>1036</v>
      </c>
    </row>
    <row r="1413" spans="1:49" s="9" customFormat="1" x14ac:dyDescent="0.25">
      <c r="A1413" s="247"/>
      <c r="B1413" s="5"/>
      <c r="C1413" s="5"/>
      <c r="D1413" s="5"/>
      <c r="F1413" s="5"/>
      <c r="G1413" s="263"/>
      <c r="H1413" s="248" t="s">
        <v>1035</v>
      </c>
      <c r="I1413" s="248"/>
      <c r="J1413" s="248" t="s">
        <v>1035</v>
      </c>
      <c r="K1413" s="248"/>
      <c r="L1413" s="248" t="s">
        <v>1035</v>
      </c>
      <c r="M1413" s="248"/>
      <c r="N1413" s="248" t="s">
        <v>1035</v>
      </c>
      <c r="O1413" s="248"/>
      <c r="P1413" s="248" t="s">
        <v>1035</v>
      </c>
      <c r="Q1413" s="248"/>
      <c r="R1413" s="248" t="s">
        <v>1035</v>
      </c>
      <c r="S1413" s="248"/>
      <c r="T1413" s="248" t="s">
        <v>1035</v>
      </c>
      <c r="U1413" s="248"/>
      <c r="V1413" s="248" t="s">
        <v>1035</v>
      </c>
      <c r="W1413" s="248"/>
      <c r="X1413" s="248" t="s">
        <v>1035</v>
      </c>
      <c r="Y1413" s="248"/>
      <c r="Z1413" s="248" t="s">
        <v>1035</v>
      </c>
      <c r="AA1413" s="248"/>
      <c r="AB1413" s="248" t="s">
        <v>1035</v>
      </c>
      <c r="AC1413" s="248"/>
      <c r="AD1413" s="248" t="s">
        <v>1035</v>
      </c>
      <c r="AE1413" s="248"/>
      <c r="AF1413" s="248" t="s">
        <v>1035</v>
      </c>
      <c r="AG1413" s="248"/>
      <c r="AH1413" s="248" t="s">
        <v>1035</v>
      </c>
      <c r="AI1413" s="248"/>
      <c r="AJ1413" s="248" t="s">
        <v>1035</v>
      </c>
      <c r="AK1413" s="248"/>
      <c r="AL1413" s="248" t="s">
        <v>1035</v>
      </c>
      <c r="AM1413" s="248"/>
      <c r="AN1413" s="248" t="s">
        <v>1035</v>
      </c>
      <c r="AO1413" s="248"/>
      <c r="AP1413" s="248" t="s">
        <v>1035</v>
      </c>
      <c r="AQ1413" s="248"/>
      <c r="AR1413" s="248" t="s">
        <v>1035</v>
      </c>
      <c r="AS1413" s="248"/>
      <c r="AT1413" s="248" t="s">
        <v>1035</v>
      </c>
      <c r="AU1413" s="248"/>
      <c r="AV1413" s="248" t="s">
        <v>1035</v>
      </c>
      <c r="AW1413" s="248" t="s">
        <v>1036</v>
      </c>
    </row>
    <row r="1414" spans="1:49" x14ac:dyDescent="0.25">
      <c r="A1414" s="233" t="s">
        <v>517</v>
      </c>
      <c r="B1414">
        <v>18</v>
      </c>
      <c r="C1414">
        <v>19</v>
      </c>
      <c r="E1414" s="9">
        <f t="shared" si="150"/>
        <v>0</v>
      </c>
      <c r="F1414" s="9">
        <f t="shared" si="122"/>
        <v>1</v>
      </c>
      <c r="H1414" s="246"/>
      <c r="I1414" s="246"/>
      <c r="J1414" s="246"/>
      <c r="K1414" s="246"/>
      <c r="L1414" s="246"/>
      <c r="M1414" s="246"/>
      <c r="N1414" s="246"/>
      <c r="O1414" s="246"/>
      <c r="P1414" s="246"/>
      <c r="Q1414" s="246"/>
      <c r="R1414" s="246"/>
      <c r="S1414" s="246"/>
      <c r="T1414" s="246"/>
      <c r="U1414" s="246"/>
      <c r="V1414" s="246"/>
      <c r="W1414" s="246"/>
      <c r="X1414" s="246"/>
      <c r="Y1414" s="246"/>
      <c r="Z1414" s="246"/>
      <c r="AA1414" s="246"/>
      <c r="AB1414" s="246"/>
      <c r="AC1414" s="246"/>
      <c r="AD1414" s="246"/>
      <c r="AE1414" s="246"/>
      <c r="AF1414" s="246"/>
      <c r="AG1414" s="246"/>
      <c r="AH1414" s="246"/>
      <c r="AI1414" s="246"/>
      <c r="AJ1414" s="232" t="s">
        <v>225</v>
      </c>
      <c r="AW1414" s="248" t="s">
        <v>1036</v>
      </c>
    </row>
    <row r="1415" spans="1:49" x14ac:dyDescent="0.25">
      <c r="A1415" s="233" t="s">
        <v>518</v>
      </c>
      <c r="B1415">
        <v>18</v>
      </c>
      <c r="C1415">
        <v>20</v>
      </c>
      <c r="E1415" s="9">
        <f t="shared" si="150"/>
        <v>0</v>
      </c>
      <c r="F1415" s="9">
        <f t="shared" si="122"/>
        <v>2</v>
      </c>
      <c r="H1415" s="246"/>
      <c r="I1415" s="246"/>
      <c r="J1415" s="246"/>
      <c r="K1415" s="246"/>
      <c r="L1415" s="246"/>
      <c r="M1415" s="246"/>
      <c r="N1415" s="246"/>
      <c r="O1415" s="246"/>
      <c r="P1415" s="246"/>
      <c r="Q1415" s="246"/>
      <c r="R1415" s="246"/>
      <c r="S1415" s="246"/>
      <c r="T1415" s="246"/>
      <c r="U1415" s="246"/>
      <c r="V1415" s="246"/>
      <c r="W1415" s="246"/>
      <c r="X1415" s="246"/>
      <c r="Y1415" s="246"/>
      <c r="Z1415" s="246"/>
      <c r="AA1415" s="246"/>
      <c r="AB1415" s="246"/>
      <c r="AC1415" s="246"/>
      <c r="AD1415" s="246"/>
      <c r="AE1415" s="246"/>
      <c r="AF1415" s="246"/>
      <c r="AG1415" s="246"/>
      <c r="AH1415" s="246"/>
      <c r="AI1415" s="246"/>
      <c r="AJ1415" s="232" t="s">
        <v>225</v>
      </c>
      <c r="AL1415" s="232" t="s">
        <v>225</v>
      </c>
      <c r="AW1415" s="248" t="s">
        <v>1036</v>
      </c>
    </row>
    <row r="1416" spans="1:49" x14ac:dyDescent="0.25">
      <c r="A1416" s="233" t="s">
        <v>519</v>
      </c>
      <c r="B1416">
        <v>18</v>
      </c>
      <c r="C1416">
        <v>21</v>
      </c>
      <c r="E1416" s="9">
        <f t="shared" si="150"/>
        <v>0</v>
      </c>
      <c r="F1416" s="9">
        <f t="shared" si="122"/>
        <v>3</v>
      </c>
      <c r="H1416" s="246"/>
      <c r="I1416" s="246"/>
      <c r="J1416" s="246"/>
      <c r="K1416" s="246"/>
      <c r="L1416" s="246"/>
      <c r="M1416" s="246"/>
      <c r="N1416" s="246"/>
      <c r="O1416" s="246"/>
      <c r="P1416" s="246"/>
      <c r="Q1416" s="246"/>
      <c r="R1416" s="246"/>
      <c r="S1416" s="246"/>
      <c r="T1416" s="246"/>
      <c r="U1416" s="246"/>
      <c r="V1416" s="246"/>
      <c r="W1416" s="246"/>
      <c r="X1416" s="246"/>
      <c r="Y1416" s="246"/>
      <c r="Z1416" s="246"/>
      <c r="AA1416" s="246"/>
      <c r="AB1416" s="246"/>
      <c r="AC1416" s="246"/>
      <c r="AD1416" s="246"/>
      <c r="AE1416" s="246"/>
      <c r="AF1416" s="246"/>
      <c r="AG1416" s="246"/>
      <c r="AH1416" s="246"/>
      <c r="AI1416" s="246"/>
      <c r="AJ1416" s="232" t="s">
        <v>225</v>
      </c>
      <c r="AL1416" s="232" t="s">
        <v>225</v>
      </c>
      <c r="AN1416" s="232" t="s">
        <v>225</v>
      </c>
      <c r="AW1416" s="248" t="s">
        <v>1036</v>
      </c>
    </row>
    <row r="1417" spans="1:49" x14ac:dyDescent="0.25">
      <c r="A1417" s="233" t="s">
        <v>520</v>
      </c>
      <c r="B1417" s="9">
        <v>18</v>
      </c>
      <c r="C1417" s="9">
        <v>22</v>
      </c>
      <c r="E1417" s="9">
        <f t="shared" si="150"/>
        <v>0</v>
      </c>
      <c r="F1417" s="9">
        <f t="shared" si="122"/>
        <v>4</v>
      </c>
      <c r="H1417" s="246"/>
      <c r="I1417" s="246"/>
      <c r="J1417" s="246"/>
      <c r="K1417" s="246"/>
      <c r="L1417" s="246"/>
      <c r="M1417" s="246"/>
      <c r="N1417" s="246"/>
      <c r="O1417" s="246"/>
      <c r="P1417" s="246"/>
      <c r="Q1417" s="246"/>
      <c r="R1417" s="246"/>
      <c r="S1417" s="246"/>
      <c r="T1417" s="246"/>
      <c r="U1417" s="246"/>
      <c r="V1417" s="246"/>
      <c r="W1417" s="246"/>
      <c r="X1417" s="246"/>
      <c r="Y1417" s="246"/>
      <c r="Z1417" s="246"/>
      <c r="AA1417" s="246"/>
      <c r="AB1417" s="246"/>
      <c r="AC1417" s="246"/>
      <c r="AD1417" s="246"/>
      <c r="AE1417" s="246"/>
      <c r="AF1417" s="246"/>
      <c r="AG1417" s="246"/>
      <c r="AH1417" s="246"/>
      <c r="AI1417" s="246"/>
      <c r="AJ1417" s="232" t="s">
        <v>225</v>
      </c>
      <c r="AL1417" s="232" t="s">
        <v>225</v>
      </c>
      <c r="AN1417" s="232" t="s">
        <v>225</v>
      </c>
      <c r="AP1417" s="232" t="s">
        <v>225</v>
      </c>
      <c r="AW1417" s="248" t="s">
        <v>1036</v>
      </c>
    </row>
    <row r="1418" spans="1:49" x14ac:dyDescent="0.25">
      <c r="A1418" s="233" t="s">
        <v>521</v>
      </c>
      <c r="B1418" s="9">
        <v>18</v>
      </c>
      <c r="C1418" s="9">
        <v>23</v>
      </c>
      <c r="E1418" s="9">
        <f t="shared" si="150"/>
        <v>0</v>
      </c>
      <c r="F1418" s="9">
        <f t="shared" si="122"/>
        <v>5</v>
      </c>
      <c r="H1418" s="246"/>
      <c r="I1418" s="246"/>
      <c r="J1418" s="246"/>
      <c r="K1418" s="246"/>
      <c r="L1418" s="246"/>
      <c r="M1418" s="246"/>
      <c r="N1418" s="246"/>
      <c r="O1418" s="246"/>
      <c r="P1418" s="246"/>
      <c r="Q1418" s="246"/>
      <c r="R1418" s="246"/>
      <c r="S1418" s="246"/>
      <c r="T1418" s="246"/>
      <c r="U1418" s="246"/>
      <c r="V1418" s="246"/>
      <c r="W1418" s="246"/>
      <c r="X1418" s="246"/>
      <c r="Y1418" s="246"/>
      <c r="Z1418" s="246"/>
      <c r="AA1418" s="246"/>
      <c r="AB1418" s="246"/>
      <c r="AC1418" s="246"/>
      <c r="AD1418" s="246"/>
      <c r="AE1418" s="246"/>
      <c r="AF1418" s="246"/>
      <c r="AG1418" s="246"/>
      <c r="AH1418" s="246"/>
      <c r="AI1418" s="246"/>
      <c r="AJ1418" s="232" t="s">
        <v>225</v>
      </c>
      <c r="AL1418" s="232" t="s">
        <v>225</v>
      </c>
      <c r="AN1418" s="232" t="s">
        <v>225</v>
      </c>
      <c r="AP1418" s="232" t="s">
        <v>225</v>
      </c>
      <c r="AR1418" s="232" t="s">
        <v>225</v>
      </c>
      <c r="AW1418" s="248" t="s">
        <v>1036</v>
      </c>
    </row>
    <row r="1419" spans="1:49" x14ac:dyDescent="0.25">
      <c r="A1419" s="233" t="s">
        <v>522</v>
      </c>
      <c r="B1419" s="9">
        <v>18</v>
      </c>
      <c r="C1419" s="9">
        <v>24</v>
      </c>
      <c r="E1419" s="9">
        <f t="shared" si="150"/>
        <v>0.25</v>
      </c>
      <c r="F1419" s="9">
        <f t="shared" si="122"/>
        <v>5.75</v>
      </c>
      <c r="H1419" s="246"/>
      <c r="I1419" s="246"/>
      <c r="J1419" s="246"/>
      <c r="K1419" s="246"/>
      <c r="L1419" s="246"/>
      <c r="M1419" s="246"/>
      <c r="N1419" s="246"/>
      <c r="O1419" s="246"/>
      <c r="P1419" s="246"/>
      <c r="Q1419" s="246"/>
      <c r="R1419" s="246"/>
      <c r="S1419" s="246"/>
      <c r="T1419" s="246"/>
      <c r="U1419" s="246"/>
      <c r="V1419" s="246"/>
      <c r="W1419" s="246"/>
      <c r="X1419" s="246"/>
      <c r="Y1419" s="246"/>
      <c r="Z1419" s="246"/>
      <c r="AA1419" s="246"/>
      <c r="AB1419" s="246"/>
      <c r="AC1419" s="246"/>
      <c r="AD1419" s="246"/>
      <c r="AE1419" s="246"/>
      <c r="AF1419" s="246"/>
      <c r="AG1419" s="246"/>
      <c r="AH1419" s="246"/>
      <c r="AI1419" s="246"/>
      <c r="AJ1419" s="232" t="s">
        <v>225</v>
      </c>
      <c r="AL1419" s="232" t="s">
        <v>225</v>
      </c>
      <c r="AN1419" s="232" t="s">
        <v>225</v>
      </c>
      <c r="AP1419" s="232" t="s">
        <v>225</v>
      </c>
      <c r="AR1419" s="232" t="s">
        <v>225</v>
      </c>
      <c r="AT1419" s="232" t="s">
        <v>225</v>
      </c>
      <c r="AW1419" s="248" t="s">
        <v>1036</v>
      </c>
    </row>
    <row r="1420" spans="1:49" s="9" customFormat="1" x14ac:dyDescent="0.25">
      <c r="A1420" s="233" t="s">
        <v>1708</v>
      </c>
      <c r="B1420" s="9">
        <v>18</v>
      </c>
      <c r="C1420" s="9">
        <v>24</v>
      </c>
      <c r="D1420" s="9">
        <v>19</v>
      </c>
      <c r="E1420" s="9">
        <f t="shared" si="150"/>
        <v>0.25</v>
      </c>
      <c r="F1420" s="9">
        <f t="shared" si="122"/>
        <v>5.75</v>
      </c>
      <c r="G1420" s="263"/>
      <c r="H1420" s="246"/>
      <c r="I1420" s="246"/>
      <c r="J1420" s="246"/>
      <c r="K1420" s="246"/>
      <c r="L1420" s="246"/>
      <c r="M1420" s="246"/>
      <c r="N1420" s="246"/>
      <c r="O1420" s="246"/>
      <c r="P1420" s="246"/>
      <c r="Q1420" s="246"/>
      <c r="R1420" s="246"/>
      <c r="S1420" s="246"/>
      <c r="T1420" s="246"/>
      <c r="U1420" s="246"/>
      <c r="V1420" s="246"/>
      <c r="W1420" s="246"/>
      <c r="X1420" s="246"/>
      <c r="Y1420" s="246"/>
      <c r="Z1420" s="246"/>
      <c r="AA1420" s="246"/>
      <c r="AB1420" s="246"/>
      <c r="AC1420" s="246"/>
      <c r="AD1420" s="246"/>
      <c r="AE1420" s="246"/>
      <c r="AF1420" s="246"/>
      <c r="AG1420" s="246"/>
      <c r="AH1420" s="246"/>
      <c r="AI1420" s="246"/>
      <c r="AJ1420" s="232" t="s">
        <v>225</v>
      </c>
      <c r="AK1420" s="232"/>
      <c r="AL1420" s="232"/>
      <c r="AM1420" s="232"/>
      <c r="AN1420" s="232" t="s">
        <v>225</v>
      </c>
      <c r="AO1420" s="232"/>
      <c r="AP1420" s="232" t="s">
        <v>225</v>
      </c>
      <c r="AQ1420" s="232"/>
      <c r="AR1420" s="232" t="s">
        <v>225</v>
      </c>
      <c r="AS1420" s="232"/>
      <c r="AT1420" s="232" t="s">
        <v>225</v>
      </c>
      <c r="AU1420" s="232"/>
      <c r="AV1420" s="232"/>
      <c r="AW1420" s="248" t="s">
        <v>1036</v>
      </c>
    </row>
    <row r="1421" spans="1:49" s="9" customFormat="1" x14ac:dyDescent="0.25">
      <c r="A1421" s="233" t="s">
        <v>1709</v>
      </c>
      <c r="B1421" s="9">
        <v>18</v>
      </c>
      <c r="C1421" s="9">
        <v>24</v>
      </c>
      <c r="D1421" s="9">
        <v>20</v>
      </c>
      <c r="E1421" s="9">
        <f t="shared" si="150"/>
        <v>0.25</v>
      </c>
      <c r="F1421" s="9">
        <f t="shared" si="122"/>
        <v>5.75</v>
      </c>
      <c r="G1421" s="263"/>
      <c r="H1421" s="246"/>
      <c r="I1421" s="246"/>
      <c r="J1421" s="246"/>
      <c r="K1421" s="246"/>
      <c r="L1421" s="246"/>
      <c r="M1421" s="246"/>
      <c r="N1421" s="246"/>
      <c r="O1421" s="246"/>
      <c r="P1421" s="246"/>
      <c r="Q1421" s="246"/>
      <c r="R1421" s="246"/>
      <c r="S1421" s="246"/>
      <c r="T1421" s="246"/>
      <c r="U1421" s="246"/>
      <c r="V1421" s="246"/>
      <c r="W1421" s="246"/>
      <c r="X1421" s="246"/>
      <c r="Y1421" s="246"/>
      <c r="Z1421" s="246"/>
      <c r="AA1421" s="246"/>
      <c r="AB1421" s="246"/>
      <c r="AC1421" s="246"/>
      <c r="AD1421" s="246"/>
      <c r="AE1421" s="246"/>
      <c r="AF1421" s="246"/>
      <c r="AG1421" s="246"/>
      <c r="AH1421" s="246"/>
      <c r="AI1421" s="246"/>
      <c r="AJ1421" s="232" t="s">
        <v>225</v>
      </c>
      <c r="AK1421" s="232"/>
      <c r="AL1421" s="232" t="s">
        <v>225</v>
      </c>
      <c r="AM1421" s="232"/>
      <c r="AN1421" s="232"/>
      <c r="AO1421" s="232"/>
      <c r="AP1421" s="232" t="s">
        <v>225</v>
      </c>
      <c r="AQ1421" s="232"/>
      <c r="AR1421" s="232" t="s">
        <v>225</v>
      </c>
      <c r="AS1421" s="232"/>
      <c r="AT1421" s="232" t="s">
        <v>225</v>
      </c>
      <c r="AU1421" s="232"/>
      <c r="AV1421" s="232"/>
      <c r="AW1421" s="248" t="s">
        <v>1036</v>
      </c>
    </row>
    <row r="1422" spans="1:49" s="9" customFormat="1" x14ac:dyDescent="0.25">
      <c r="A1422" s="233" t="s">
        <v>1710</v>
      </c>
      <c r="B1422" s="9">
        <v>18</v>
      </c>
      <c r="C1422" s="9">
        <v>24</v>
      </c>
      <c r="D1422" s="9">
        <v>21</v>
      </c>
      <c r="E1422" s="9">
        <f t="shared" si="150"/>
        <v>0.25</v>
      </c>
      <c r="F1422" s="9">
        <f t="shared" ref="F1422:F1424" si="153">C1422-B1422-E1422</f>
        <v>5.75</v>
      </c>
      <c r="G1422" s="263"/>
      <c r="H1422" s="246"/>
      <c r="I1422" s="246"/>
      <c r="J1422" s="246"/>
      <c r="K1422" s="246"/>
      <c r="L1422" s="246"/>
      <c r="M1422" s="246"/>
      <c r="N1422" s="246"/>
      <c r="O1422" s="246"/>
      <c r="P1422" s="246"/>
      <c r="Q1422" s="246"/>
      <c r="R1422" s="246"/>
      <c r="S1422" s="246"/>
      <c r="T1422" s="246"/>
      <c r="U1422" s="246"/>
      <c r="V1422" s="246"/>
      <c r="W1422" s="246"/>
      <c r="X1422" s="246"/>
      <c r="Y1422" s="246"/>
      <c r="Z1422" s="246"/>
      <c r="AA1422" s="246"/>
      <c r="AB1422" s="246"/>
      <c r="AC1422" s="246"/>
      <c r="AD1422" s="246"/>
      <c r="AE1422" s="246"/>
      <c r="AF1422" s="246"/>
      <c r="AG1422" s="246"/>
      <c r="AH1422" s="246"/>
      <c r="AI1422" s="246"/>
      <c r="AJ1422" s="232" t="s">
        <v>225</v>
      </c>
      <c r="AK1422" s="232"/>
      <c r="AL1422" s="232" t="s">
        <v>225</v>
      </c>
      <c r="AM1422" s="232"/>
      <c r="AN1422" s="232" t="s">
        <v>225</v>
      </c>
      <c r="AO1422" s="232"/>
      <c r="AP1422" s="232"/>
      <c r="AQ1422" s="232"/>
      <c r="AR1422" s="232" t="s">
        <v>225</v>
      </c>
      <c r="AS1422" s="232"/>
      <c r="AT1422" s="232" t="s">
        <v>225</v>
      </c>
      <c r="AU1422" s="232"/>
      <c r="AV1422" s="232"/>
      <c r="AW1422" s="248" t="s">
        <v>1036</v>
      </c>
    </row>
    <row r="1423" spans="1:49" s="9" customFormat="1" x14ac:dyDescent="0.25">
      <c r="A1423" s="233" t="s">
        <v>1711</v>
      </c>
      <c r="B1423" s="9">
        <v>18</v>
      </c>
      <c r="C1423" s="9">
        <v>24</v>
      </c>
      <c r="D1423" s="9">
        <v>22</v>
      </c>
      <c r="E1423" s="9">
        <f t="shared" si="150"/>
        <v>0.25</v>
      </c>
      <c r="F1423" s="9">
        <f t="shared" si="153"/>
        <v>5.75</v>
      </c>
      <c r="G1423" s="263"/>
      <c r="H1423" s="246"/>
      <c r="I1423" s="246"/>
      <c r="J1423" s="246"/>
      <c r="K1423" s="246"/>
      <c r="L1423" s="246"/>
      <c r="M1423" s="246"/>
      <c r="N1423" s="246"/>
      <c r="O1423" s="246"/>
      <c r="P1423" s="246"/>
      <c r="Q1423" s="246"/>
      <c r="R1423" s="246"/>
      <c r="S1423" s="246"/>
      <c r="T1423" s="246"/>
      <c r="U1423" s="246"/>
      <c r="V1423" s="246"/>
      <c r="W1423" s="246"/>
      <c r="X1423" s="246"/>
      <c r="Y1423" s="246"/>
      <c r="Z1423" s="246"/>
      <c r="AA1423" s="246"/>
      <c r="AB1423" s="246"/>
      <c r="AC1423" s="246"/>
      <c r="AD1423" s="246"/>
      <c r="AE1423" s="246"/>
      <c r="AF1423" s="246"/>
      <c r="AG1423" s="246"/>
      <c r="AH1423" s="246"/>
      <c r="AI1423" s="246"/>
      <c r="AJ1423" s="232" t="s">
        <v>225</v>
      </c>
      <c r="AK1423" s="232"/>
      <c r="AL1423" s="232" t="s">
        <v>225</v>
      </c>
      <c r="AM1423" s="232"/>
      <c r="AN1423" s="232" t="s">
        <v>225</v>
      </c>
      <c r="AO1423" s="232"/>
      <c r="AP1423" s="232" t="s">
        <v>225</v>
      </c>
      <c r="AQ1423" s="232"/>
      <c r="AR1423" s="232"/>
      <c r="AS1423" s="232"/>
      <c r="AT1423" s="232" t="s">
        <v>225</v>
      </c>
      <c r="AU1423" s="232"/>
      <c r="AV1423" s="232"/>
      <c r="AW1423" s="248" t="s">
        <v>1036</v>
      </c>
    </row>
    <row r="1424" spans="1:49" s="9" customFormat="1" x14ac:dyDescent="0.25">
      <c r="A1424" s="233" t="s">
        <v>1712</v>
      </c>
      <c r="B1424" s="9">
        <v>18</v>
      </c>
      <c r="C1424" s="9">
        <v>24</v>
      </c>
      <c r="D1424" s="9">
        <v>23</v>
      </c>
      <c r="E1424" s="9">
        <f t="shared" si="150"/>
        <v>0.25</v>
      </c>
      <c r="F1424" s="9">
        <f t="shared" si="153"/>
        <v>5.75</v>
      </c>
      <c r="G1424" s="263"/>
      <c r="H1424" s="246"/>
      <c r="I1424" s="246"/>
      <c r="J1424" s="246"/>
      <c r="K1424" s="246"/>
      <c r="L1424" s="246"/>
      <c r="M1424" s="246"/>
      <c r="N1424" s="246"/>
      <c r="O1424" s="246"/>
      <c r="P1424" s="246"/>
      <c r="Q1424" s="246"/>
      <c r="R1424" s="246"/>
      <c r="S1424" s="246"/>
      <c r="T1424" s="246"/>
      <c r="U1424" s="246"/>
      <c r="V1424" s="246"/>
      <c r="W1424" s="246"/>
      <c r="X1424" s="246"/>
      <c r="Y1424" s="246"/>
      <c r="Z1424" s="246"/>
      <c r="AA1424" s="246"/>
      <c r="AB1424" s="246"/>
      <c r="AC1424" s="246"/>
      <c r="AD1424" s="246"/>
      <c r="AE1424" s="246"/>
      <c r="AF1424" s="246"/>
      <c r="AG1424" s="246"/>
      <c r="AH1424" s="246"/>
      <c r="AI1424" s="246"/>
      <c r="AJ1424" s="232" t="s">
        <v>225</v>
      </c>
      <c r="AK1424" s="232"/>
      <c r="AL1424" s="232" t="s">
        <v>225</v>
      </c>
      <c r="AM1424" s="232"/>
      <c r="AN1424" s="232" t="s">
        <v>225</v>
      </c>
      <c r="AO1424" s="232"/>
      <c r="AP1424" s="232" t="s">
        <v>225</v>
      </c>
      <c r="AQ1424" s="232"/>
      <c r="AR1424" s="232" t="s">
        <v>225</v>
      </c>
      <c r="AS1424" s="232"/>
      <c r="AT1424" s="232"/>
      <c r="AU1424" s="232"/>
      <c r="AV1424" s="232"/>
      <c r="AW1424" s="248" t="s">
        <v>1036</v>
      </c>
    </row>
    <row r="1425" spans="1:49" s="9" customFormat="1" x14ac:dyDescent="0.25">
      <c r="A1425" s="247"/>
      <c r="B1425" s="5"/>
      <c r="C1425" s="5"/>
      <c r="D1425" s="5"/>
      <c r="F1425" s="5"/>
      <c r="G1425" s="263"/>
      <c r="H1425" s="248" t="s">
        <v>1035</v>
      </c>
      <c r="I1425" s="248"/>
      <c r="J1425" s="248" t="s">
        <v>1035</v>
      </c>
      <c r="K1425" s="248"/>
      <c r="L1425" s="248" t="s">
        <v>1035</v>
      </c>
      <c r="M1425" s="248"/>
      <c r="N1425" s="248" t="s">
        <v>1035</v>
      </c>
      <c r="O1425" s="248"/>
      <c r="P1425" s="248" t="s">
        <v>1035</v>
      </c>
      <c r="Q1425" s="248"/>
      <c r="R1425" s="248" t="s">
        <v>1035</v>
      </c>
      <c r="S1425" s="248"/>
      <c r="T1425" s="248" t="s">
        <v>1035</v>
      </c>
      <c r="U1425" s="248"/>
      <c r="V1425" s="248" t="s">
        <v>1035</v>
      </c>
      <c r="W1425" s="248"/>
      <c r="X1425" s="248" t="s">
        <v>1035</v>
      </c>
      <c r="Y1425" s="248"/>
      <c r="Z1425" s="248" t="s">
        <v>1035</v>
      </c>
      <c r="AA1425" s="248"/>
      <c r="AB1425" s="248" t="s">
        <v>1035</v>
      </c>
      <c r="AC1425" s="248"/>
      <c r="AD1425" s="248" t="s">
        <v>1035</v>
      </c>
      <c r="AE1425" s="248"/>
      <c r="AF1425" s="248" t="s">
        <v>1035</v>
      </c>
      <c r="AG1425" s="248"/>
      <c r="AH1425" s="248" t="s">
        <v>1035</v>
      </c>
      <c r="AI1425" s="248"/>
      <c r="AJ1425" s="248" t="s">
        <v>1035</v>
      </c>
      <c r="AK1425" s="248"/>
      <c r="AL1425" s="248" t="s">
        <v>1035</v>
      </c>
      <c r="AM1425" s="248"/>
      <c r="AN1425" s="248" t="s">
        <v>1035</v>
      </c>
      <c r="AO1425" s="248"/>
      <c r="AP1425" s="248" t="s">
        <v>1035</v>
      </c>
      <c r="AQ1425" s="248"/>
      <c r="AR1425" s="248" t="s">
        <v>1035</v>
      </c>
      <c r="AS1425" s="248"/>
      <c r="AT1425" s="248" t="s">
        <v>1035</v>
      </c>
      <c r="AU1425" s="248"/>
      <c r="AV1425" s="248" t="s">
        <v>1035</v>
      </c>
      <c r="AW1425" s="248" t="s">
        <v>1036</v>
      </c>
    </row>
    <row r="1426" spans="1:49" x14ac:dyDescent="0.25">
      <c r="A1426" s="233" t="s">
        <v>523</v>
      </c>
      <c r="B1426">
        <v>19</v>
      </c>
      <c r="C1426" s="9">
        <v>20</v>
      </c>
      <c r="E1426" s="9">
        <f t="shared" si="150"/>
        <v>0</v>
      </c>
      <c r="F1426" s="9">
        <f t="shared" si="122"/>
        <v>1</v>
      </c>
      <c r="H1426" s="246"/>
      <c r="I1426" s="246"/>
      <c r="J1426" s="246"/>
      <c r="K1426" s="246"/>
      <c r="L1426" s="246"/>
      <c r="M1426" s="246"/>
      <c r="N1426" s="246"/>
      <c r="O1426" s="246"/>
      <c r="P1426" s="246"/>
      <c r="Q1426" s="246"/>
      <c r="R1426" s="246"/>
      <c r="S1426" s="246"/>
      <c r="T1426" s="246"/>
      <c r="U1426" s="246"/>
      <c r="V1426" s="246"/>
      <c r="W1426" s="246"/>
      <c r="X1426" s="246"/>
      <c r="Y1426" s="246"/>
      <c r="Z1426" s="246"/>
      <c r="AA1426" s="246"/>
      <c r="AB1426" s="246"/>
      <c r="AC1426" s="246"/>
      <c r="AD1426" s="246"/>
      <c r="AE1426" s="246"/>
      <c r="AF1426" s="246"/>
      <c r="AG1426" s="246"/>
      <c r="AH1426" s="246"/>
      <c r="AI1426" s="246"/>
      <c r="AJ1426" s="246"/>
      <c r="AK1426" s="246"/>
      <c r="AL1426" s="232" t="s">
        <v>225</v>
      </c>
      <c r="AW1426" s="248" t="s">
        <v>1036</v>
      </c>
    </row>
    <row r="1427" spans="1:49" x14ac:dyDescent="0.25">
      <c r="A1427" s="233" t="s">
        <v>524</v>
      </c>
      <c r="B1427">
        <v>19</v>
      </c>
      <c r="C1427" s="9">
        <v>21</v>
      </c>
      <c r="E1427" s="9">
        <f t="shared" si="150"/>
        <v>0</v>
      </c>
      <c r="F1427" s="9">
        <f t="shared" si="122"/>
        <v>2</v>
      </c>
      <c r="H1427" s="246"/>
      <c r="I1427" s="246"/>
      <c r="J1427" s="246"/>
      <c r="K1427" s="246"/>
      <c r="L1427" s="246"/>
      <c r="M1427" s="246"/>
      <c r="N1427" s="246"/>
      <c r="O1427" s="246"/>
      <c r="P1427" s="246"/>
      <c r="Q1427" s="246"/>
      <c r="R1427" s="246"/>
      <c r="S1427" s="246"/>
      <c r="T1427" s="246"/>
      <c r="U1427" s="246"/>
      <c r="V1427" s="246"/>
      <c r="W1427" s="246"/>
      <c r="X1427" s="246"/>
      <c r="Y1427" s="246"/>
      <c r="Z1427" s="246"/>
      <c r="AA1427" s="246"/>
      <c r="AB1427" s="246"/>
      <c r="AC1427" s="246"/>
      <c r="AD1427" s="246"/>
      <c r="AE1427" s="246"/>
      <c r="AF1427" s="246"/>
      <c r="AG1427" s="246"/>
      <c r="AH1427" s="246"/>
      <c r="AI1427" s="246"/>
      <c r="AJ1427" s="246"/>
      <c r="AK1427" s="246"/>
      <c r="AL1427" s="232" t="s">
        <v>225</v>
      </c>
      <c r="AN1427" s="232" t="s">
        <v>225</v>
      </c>
      <c r="AW1427" s="248" t="s">
        <v>1036</v>
      </c>
    </row>
    <row r="1428" spans="1:49" x14ac:dyDescent="0.25">
      <c r="A1428" s="233" t="s">
        <v>525</v>
      </c>
      <c r="B1428">
        <v>19</v>
      </c>
      <c r="C1428" s="9">
        <v>22</v>
      </c>
      <c r="E1428" s="9">
        <f t="shared" si="150"/>
        <v>0</v>
      </c>
      <c r="F1428" s="9">
        <f t="shared" si="122"/>
        <v>3</v>
      </c>
      <c r="H1428" s="246"/>
      <c r="I1428" s="246"/>
      <c r="J1428" s="246"/>
      <c r="K1428" s="246"/>
      <c r="L1428" s="246"/>
      <c r="M1428" s="246"/>
      <c r="N1428" s="246"/>
      <c r="O1428" s="246"/>
      <c r="P1428" s="246"/>
      <c r="Q1428" s="246"/>
      <c r="R1428" s="246"/>
      <c r="S1428" s="246"/>
      <c r="T1428" s="246"/>
      <c r="U1428" s="246"/>
      <c r="V1428" s="246"/>
      <c r="W1428" s="246"/>
      <c r="X1428" s="246"/>
      <c r="Y1428" s="246"/>
      <c r="Z1428" s="246"/>
      <c r="AA1428" s="246"/>
      <c r="AB1428" s="246"/>
      <c r="AC1428" s="246"/>
      <c r="AD1428" s="246"/>
      <c r="AE1428" s="246"/>
      <c r="AF1428" s="246"/>
      <c r="AG1428" s="246"/>
      <c r="AH1428" s="246"/>
      <c r="AI1428" s="246"/>
      <c r="AJ1428" s="246"/>
      <c r="AK1428" s="246"/>
      <c r="AL1428" s="232" t="s">
        <v>225</v>
      </c>
      <c r="AN1428" s="232" t="s">
        <v>225</v>
      </c>
      <c r="AP1428" s="232" t="s">
        <v>225</v>
      </c>
      <c r="AW1428" s="248" t="s">
        <v>1036</v>
      </c>
    </row>
    <row r="1429" spans="1:49" x14ac:dyDescent="0.25">
      <c r="A1429" s="233" t="s">
        <v>526</v>
      </c>
      <c r="B1429" s="9">
        <v>19</v>
      </c>
      <c r="C1429" s="9">
        <v>23</v>
      </c>
      <c r="E1429" s="9">
        <f t="shared" si="150"/>
        <v>0</v>
      </c>
      <c r="F1429" s="9">
        <f t="shared" si="122"/>
        <v>4</v>
      </c>
      <c r="H1429" s="246"/>
      <c r="I1429" s="246"/>
      <c r="J1429" s="246"/>
      <c r="K1429" s="246"/>
      <c r="L1429" s="246"/>
      <c r="M1429" s="246"/>
      <c r="N1429" s="246"/>
      <c r="O1429" s="246"/>
      <c r="P1429" s="246"/>
      <c r="Q1429" s="246"/>
      <c r="R1429" s="246"/>
      <c r="S1429" s="246"/>
      <c r="T1429" s="246"/>
      <c r="U1429" s="246"/>
      <c r="V1429" s="246"/>
      <c r="W1429" s="246"/>
      <c r="X1429" s="246"/>
      <c r="Y1429" s="246"/>
      <c r="Z1429" s="246"/>
      <c r="AA1429" s="246"/>
      <c r="AB1429" s="246"/>
      <c r="AC1429" s="246"/>
      <c r="AD1429" s="246"/>
      <c r="AE1429" s="246"/>
      <c r="AF1429" s="246"/>
      <c r="AG1429" s="246"/>
      <c r="AH1429" s="246"/>
      <c r="AI1429" s="246"/>
      <c r="AJ1429" s="246"/>
      <c r="AK1429" s="246"/>
      <c r="AL1429" s="232" t="s">
        <v>225</v>
      </c>
      <c r="AN1429" s="232" t="s">
        <v>225</v>
      </c>
      <c r="AP1429" s="232" t="s">
        <v>225</v>
      </c>
      <c r="AR1429" s="232" t="s">
        <v>225</v>
      </c>
      <c r="AW1429" s="248" t="s">
        <v>1036</v>
      </c>
    </row>
    <row r="1430" spans="1:49" x14ac:dyDescent="0.25">
      <c r="A1430" s="233" t="s">
        <v>527</v>
      </c>
      <c r="B1430" s="9">
        <v>19</v>
      </c>
      <c r="C1430" s="9">
        <v>24</v>
      </c>
      <c r="E1430" s="9">
        <f t="shared" si="150"/>
        <v>0</v>
      </c>
      <c r="F1430" s="9">
        <f t="shared" si="122"/>
        <v>5</v>
      </c>
      <c r="H1430" s="246"/>
      <c r="I1430" s="246"/>
      <c r="J1430" s="246"/>
      <c r="K1430" s="246"/>
      <c r="L1430" s="246"/>
      <c r="M1430" s="246"/>
      <c r="N1430" s="246"/>
      <c r="O1430" s="246"/>
      <c r="P1430" s="246"/>
      <c r="Q1430" s="246"/>
      <c r="R1430" s="246"/>
      <c r="S1430" s="246"/>
      <c r="T1430" s="246"/>
      <c r="U1430" s="246"/>
      <c r="V1430" s="246"/>
      <c r="W1430" s="246"/>
      <c r="X1430" s="246"/>
      <c r="Y1430" s="246"/>
      <c r="Z1430" s="246"/>
      <c r="AA1430" s="246"/>
      <c r="AB1430" s="246"/>
      <c r="AC1430" s="246"/>
      <c r="AD1430" s="246"/>
      <c r="AE1430" s="246"/>
      <c r="AF1430" s="246"/>
      <c r="AG1430" s="246"/>
      <c r="AH1430" s="246"/>
      <c r="AI1430" s="246"/>
      <c r="AJ1430" s="246"/>
      <c r="AK1430" s="246"/>
      <c r="AL1430" s="232" t="s">
        <v>225</v>
      </c>
      <c r="AN1430" s="232" t="s">
        <v>225</v>
      </c>
      <c r="AP1430" s="232" t="s">
        <v>225</v>
      </c>
      <c r="AR1430" s="232" t="s">
        <v>225</v>
      </c>
      <c r="AT1430" s="232" t="s">
        <v>225</v>
      </c>
      <c r="AW1430" s="248" t="s">
        <v>1036</v>
      </c>
    </row>
    <row r="1431" spans="1:49" s="9" customFormat="1" x14ac:dyDescent="0.25">
      <c r="A1431" s="247"/>
      <c r="B1431" s="5"/>
      <c r="C1431" s="5"/>
      <c r="D1431" s="5"/>
      <c r="F1431" s="5"/>
      <c r="G1431" s="263"/>
      <c r="H1431" s="248" t="s">
        <v>1035</v>
      </c>
      <c r="I1431" s="248"/>
      <c r="J1431" s="248" t="s">
        <v>1035</v>
      </c>
      <c r="K1431" s="248"/>
      <c r="L1431" s="248" t="s">
        <v>1035</v>
      </c>
      <c r="M1431" s="248"/>
      <c r="N1431" s="248" t="s">
        <v>1035</v>
      </c>
      <c r="O1431" s="248"/>
      <c r="P1431" s="248" t="s">
        <v>1035</v>
      </c>
      <c r="Q1431" s="248"/>
      <c r="R1431" s="248" t="s">
        <v>1035</v>
      </c>
      <c r="S1431" s="248"/>
      <c r="T1431" s="248" t="s">
        <v>1035</v>
      </c>
      <c r="U1431" s="248"/>
      <c r="V1431" s="248" t="s">
        <v>1035</v>
      </c>
      <c r="W1431" s="248"/>
      <c r="X1431" s="248" t="s">
        <v>1035</v>
      </c>
      <c r="Y1431" s="248"/>
      <c r="Z1431" s="248" t="s">
        <v>1035</v>
      </c>
      <c r="AA1431" s="248"/>
      <c r="AB1431" s="248" t="s">
        <v>1035</v>
      </c>
      <c r="AC1431" s="248"/>
      <c r="AD1431" s="248" t="s">
        <v>1035</v>
      </c>
      <c r="AE1431" s="248"/>
      <c r="AF1431" s="248" t="s">
        <v>1035</v>
      </c>
      <c r="AG1431" s="248"/>
      <c r="AH1431" s="248" t="s">
        <v>1035</v>
      </c>
      <c r="AI1431" s="248"/>
      <c r="AJ1431" s="248" t="s">
        <v>1035</v>
      </c>
      <c r="AK1431" s="248"/>
      <c r="AL1431" s="248" t="s">
        <v>1035</v>
      </c>
      <c r="AM1431" s="248"/>
      <c r="AN1431" s="248" t="s">
        <v>1035</v>
      </c>
      <c r="AO1431" s="248"/>
      <c r="AP1431" s="248" t="s">
        <v>1035</v>
      </c>
      <c r="AQ1431" s="248"/>
      <c r="AR1431" s="248" t="s">
        <v>1035</v>
      </c>
      <c r="AS1431" s="248"/>
      <c r="AT1431" s="248" t="s">
        <v>1035</v>
      </c>
      <c r="AU1431" s="248"/>
      <c r="AV1431" s="248" t="s">
        <v>1035</v>
      </c>
      <c r="AW1431" s="248" t="s">
        <v>1036</v>
      </c>
    </row>
    <row r="1432" spans="1:49" x14ac:dyDescent="0.25">
      <c r="A1432" s="233" t="s">
        <v>528</v>
      </c>
      <c r="B1432">
        <v>20</v>
      </c>
      <c r="C1432">
        <v>21</v>
      </c>
      <c r="E1432" s="9">
        <f t="shared" si="150"/>
        <v>0</v>
      </c>
      <c r="F1432" s="9">
        <f t="shared" si="122"/>
        <v>1</v>
      </c>
      <c r="H1432" s="246"/>
      <c r="I1432" s="246"/>
      <c r="J1432" s="246"/>
      <c r="K1432" s="246"/>
      <c r="L1432" s="246"/>
      <c r="M1432" s="246"/>
      <c r="N1432" s="246"/>
      <c r="O1432" s="246"/>
      <c r="P1432" s="246"/>
      <c r="Q1432" s="246"/>
      <c r="R1432" s="246"/>
      <c r="S1432" s="246"/>
      <c r="T1432" s="246"/>
      <c r="U1432" s="246"/>
      <c r="V1432" s="246"/>
      <c r="W1432" s="246"/>
      <c r="X1432" s="246"/>
      <c r="Y1432" s="246"/>
      <c r="Z1432" s="246"/>
      <c r="AA1432" s="246"/>
      <c r="AB1432" s="246"/>
      <c r="AC1432" s="246"/>
      <c r="AD1432" s="246"/>
      <c r="AE1432" s="246"/>
      <c r="AF1432" s="246"/>
      <c r="AG1432" s="246"/>
      <c r="AH1432" s="246"/>
      <c r="AI1432" s="246"/>
      <c r="AJ1432" s="246"/>
      <c r="AK1432" s="246"/>
      <c r="AL1432" s="246"/>
      <c r="AM1432" s="246"/>
      <c r="AN1432" s="232" t="s">
        <v>225</v>
      </c>
      <c r="AW1432" s="248" t="s">
        <v>1036</v>
      </c>
    </row>
    <row r="1433" spans="1:49" x14ac:dyDescent="0.25">
      <c r="A1433" s="233" t="s">
        <v>529</v>
      </c>
      <c r="B1433">
        <v>20</v>
      </c>
      <c r="C1433">
        <v>22</v>
      </c>
      <c r="E1433" s="9">
        <f t="shared" si="150"/>
        <v>0</v>
      </c>
      <c r="F1433" s="9">
        <f t="shared" si="122"/>
        <v>2</v>
      </c>
      <c r="H1433" s="246"/>
      <c r="I1433" s="246"/>
      <c r="J1433" s="246"/>
      <c r="K1433" s="246"/>
      <c r="L1433" s="246"/>
      <c r="M1433" s="246"/>
      <c r="N1433" s="246"/>
      <c r="O1433" s="246"/>
      <c r="P1433" s="246"/>
      <c r="Q1433" s="246"/>
      <c r="R1433" s="246"/>
      <c r="S1433" s="246"/>
      <c r="T1433" s="246"/>
      <c r="U1433" s="246"/>
      <c r="V1433" s="246"/>
      <c r="W1433" s="246"/>
      <c r="X1433" s="246"/>
      <c r="Y1433" s="246"/>
      <c r="Z1433" s="246"/>
      <c r="AA1433" s="246"/>
      <c r="AB1433" s="246"/>
      <c r="AC1433" s="246"/>
      <c r="AD1433" s="246"/>
      <c r="AE1433" s="246"/>
      <c r="AF1433" s="246"/>
      <c r="AG1433" s="246"/>
      <c r="AH1433" s="246"/>
      <c r="AI1433" s="246"/>
      <c r="AJ1433" s="246"/>
      <c r="AK1433" s="246"/>
      <c r="AL1433" s="246"/>
      <c r="AM1433" s="246"/>
      <c r="AN1433" s="232" t="s">
        <v>225</v>
      </c>
      <c r="AP1433" s="232" t="s">
        <v>225</v>
      </c>
      <c r="AW1433" s="248" t="s">
        <v>1036</v>
      </c>
    </row>
    <row r="1434" spans="1:49" x14ac:dyDescent="0.25">
      <c r="A1434" s="233" t="s">
        <v>530</v>
      </c>
      <c r="B1434">
        <v>20</v>
      </c>
      <c r="C1434">
        <v>23</v>
      </c>
      <c r="E1434" s="9">
        <f t="shared" si="150"/>
        <v>0</v>
      </c>
      <c r="F1434" s="9">
        <f t="shared" ref="F1434:F1444" si="154">C1434-B1434-E1434</f>
        <v>3</v>
      </c>
      <c r="H1434" s="246"/>
      <c r="I1434" s="246"/>
      <c r="J1434" s="246"/>
      <c r="K1434" s="246"/>
      <c r="L1434" s="246"/>
      <c r="M1434" s="246"/>
      <c r="N1434" s="246"/>
      <c r="O1434" s="246"/>
      <c r="P1434" s="246"/>
      <c r="Q1434" s="246"/>
      <c r="R1434" s="246"/>
      <c r="S1434" s="246"/>
      <c r="T1434" s="246"/>
      <c r="U1434" s="246"/>
      <c r="V1434" s="246"/>
      <c r="W1434" s="246"/>
      <c r="X1434" s="246"/>
      <c r="Y1434" s="246"/>
      <c r="Z1434" s="246"/>
      <c r="AA1434" s="246"/>
      <c r="AB1434" s="246"/>
      <c r="AC1434" s="246"/>
      <c r="AD1434" s="246"/>
      <c r="AE1434" s="246"/>
      <c r="AF1434" s="246"/>
      <c r="AG1434" s="246"/>
      <c r="AH1434" s="246"/>
      <c r="AI1434" s="246"/>
      <c r="AJ1434" s="246"/>
      <c r="AK1434" s="246"/>
      <c r="AL1434" s="246"/>
      <c r="AM1434" s="246"/>
      <c r="AN1434" s="232" t="s">
        <v>225</v>
      </c>
      <c r="AP1434" s="232" t="s">
        <v>225</v>
      </c>
      <c r="AR1434" s="232" t="s">
        <v>225</v>
      </c>
      <c r="AW1434" s="248" t="s">
        <v>1036</v>
      </c>
    </row>
    <row r="1435" spans="1:49" x14ac:dyDescent="0.25">
      <c r="A1435" s="233" t="s">
        <v>531</v>
      </c>
      <c r="B1435">
        <v>20</v>
      </c>
      <c r="C1435">
        <v>24</v>
      </c>
      <c r="E1435" s="9">
        <f t="shared" si="150"/>
        <v>0</v>
      </c>
      <c r="F1435" s="9">
        <f t="shared" si="154"/>
        <v>4</v>
      </c>
      <c r="H1435" s="246"/>
      <c r="I1435" s="246"/>
      <c r="J1435" s="246"/>
      <c r="K1435" s="246"/>
      <c r="L1435" s="246"/>
      <c r="M1435" s="246"/>
      <c r="N1435" s="246"/>
      <c r="O1435" s="246"/>
      <c r="P1435" s="246"/>
      <c r="Q1435" s="246"/>
      <c r="R1435" s="246"/>
      <c r="S1435" s="246"/>
      <c r="T1435" s="246"/>
      <c r="U1435" s="246"/>
      <c r="V1435" s="246"/>
      <c r="W1435" s="246"/>
      <c r="X1435" s="246"/>
      <c r="Y1435" s="246"/>
      <c r="Z1435" s="246"/>
      <c r="AA1435" s="246"/>
      <c r="AB1435" s="246"/>
      <c r="AC1435" s="246"/>
      <c r="AD1435" s="246"/>
      <c r="AE1435" s="246"/>
      <c r="AF1435" s="246"/>
      <c r="AG1435" s="246"/>
      <c r="AH1435" s="246"/>
      <c r="AI1435" s="246"/>
      <c r="AJ1435" s="246"/>
      <c r="AK1435" s="246"/>
      <c r="AL1435" s="246"/>
      <c r="AM1435" s="246"/>
      <c r="AN1435" s="232" t="s">
        <v>225</v>
      </c>
      <c r="AP1435" s="232" t="s">
        <v>225</v>
      </c>
      <c r="AR1435" s="232" t="s">
        <v>225</v>
      </c>
      <c r="AT1435" s="232" t="s">
        <v>225</v>
      </c>
      <c r="AW1435" s="248" t="s">
        <v>1036</v>
      </c>
    </row>
    <row r="1436" spans="1:49" s="9" customFormat="1" x14ac:dyDescent="0.25">
      <c r="A1436" s="247"/>
      <c r="B1436" s="5"/>
      <c r="C1436" s="5"/>
      <c r="D1436" s="5"/>
      <c r="F1436" s="5"/>
      <c r="G1436" s="263"/>
      <c r="H1436" s="248" t="s">
        <v>1035</v>
      </c>
      <c r="I1436" s="248"/>
      <c r="J1436" s="248" t="s">
        <v>1035</v>
      </c>
      <c r="K1436" s="248"/>
      <c r="L1436" s="248" t="s">
        <v>1035</v>
      </c>
      <c r="M1436" s="248"/>
      <c r="N1436" s="248" t="s">
        <v>1035</v>
      </c>
      <c r="O1436" s="248"/>
      <c r="P1436" s="248" t="s">
        <v>1035</v>
      </c>
      <c r="Q1436" s="248"/>
      <c r="R1436" s="248" t="s">
        <v>1035</v>
      </c>
      <c r="S1436" s="248"/>
      <c r="T1436" s="248" t="s">
        <v>1035</v>
      </c>
      <c r="U1436" s="248"/>
      <c r="V1436" s="248" t="s">
        <v>1035</v>
      </c>
      <c r="W1436" s="248"/>
      <c r="X1436" s="248" t="s">
        <v>1035</v>
      </c>
      <c r="Y1436" s="248"/>
      <c r="Z1436" s="248" t="s">
        <v>1035</v>
      </c>
      <c r="AA1436" s="248"/>
      <c r="AB1436" s="248" t="s">
        <v>1035</v>
      </c>
      <c r="AC1436" s="248"/>
      <c r="AD1436" s="248" t="s">
        <v>1035</v>
      </c>
      <c r="AE1436" s="248"/>
      <c r="AF1436" s="248" t="s">
        <v>1035</v>
      </c>
      <c r="AG1436" s="248"/>
      <c r="AH1436" s="248" t="s">
        <v>1035</v>
      </c>
      <c r="AI1436" s="248"/>
      <c r="AJ1436" s="248" t="s">
        <v>1035</v>
      </c>
      <c r="AK1436" s="248"/>
      <c r="AL1436" s="248" t="s">
        <v>1035</v>
      </c>
      <c r="AM1436" s="248"/>
      <c r="AN1436" s="248" t="s">
        <v>1035</v>
      </c>
      <c r="AO1436" s="248"/>
      <c r="AP1436" s="248" t="s">
        <v>1035</v>
      </c>
      <c r="AQ1436" s="248"/>
      <c r="AR1436" s="248" t="s">
        <v>1035</v>
      </c>
      <c r="AS1436" s="248"/>
      <c r="AT1436" s="248" t="s">
        <v>1035</v>
      </c>
      <c r="AU1436" s="248"/>
      <c r="AV1436" s="248" t="s">
        <v>1035</v>
      </c>
      <c r="AW1436" s="248" t="s">
        <v>1036</v>
      </c>
    </row>
    <row r="1437" spans="1:49" x14ac:dyDescent="0.25">
      <c r="A1437" s="233" t="s">
        <v>532</v>
      </c>
      <c r="B1437">
        <v>21</v>
      </c>
      <c r="C1437">
        <v>22</v>
      </c>
      <c r="E1437" s="9">
        <f t="shared" si="150"/>
        <v>0</v>
      </c>
      <c r="F1437" s="9">
        <f t="shared" si="154"/>
        <v>1</v>
      </c>
      <c r="H1437" s="246"/>
      <c r="I1437" s="246"/>
      <c r="J1437" s="246"/>
      <c r="K1437" s="246"/>
      <c r="L1437" s="246"/>
      <c r="M1437" s="246"/>
      <c r="N1437" s="246"/>
      <c r="O1437" s="246"/>
      <c r="P1437" s="246"/>
      <c r="Q1437" s="246"/>
      <c r="R1437" s="246"/>
      <c r="S1437" s="246"/>
      <c r="T1437" s="246"/>
      <c r="U1437" s="246"/>
      <c r="V1437" s="246"/>
      <c r="W1437" s="246"/>
      <c r="X1437" s="246"/>
      <c r="Y1437" s="246"/>
      <c r="Z1437" s="246"/>
      <c r="AA1437" s="246"/>
      <c r="AB1437" s="246"/>
      <c r="AC1437" s="246"/>
      <c r="AD1437" s="246"/>
      <c r="AE1437" s="246"/>
      <c r="AF1437" s="246"/>
      <c r="AG1437" s="246"/>
      <c r="AH1437" s="246"/>
      <c r="AI1437" s="246"/>
      <c r="AJ1437" s="246"/>
      <c r="AK1437" s="246"/>
      <c r="AL1437" s="246"/>
      <c r="AM1437" s="246"/>
      <c r="AN1437" s="246"/>
      <c r="AO1437" s="246"/>
      <c r="AP1437" s="232" t="s">
        <v>225</v>
      </c>
      <c r="AW1437" s="248" t="s">
        <v>1036</v>
      </c>
    </row>
    <row r="1438" spans="1:49" x14ac:dyDescent="0.25">
      <c r="A1438" s="233" t="s">
        <v>533</v>
      </c>
      <c r="B1438">
        <v>21</v>
      </c>
      <c r="C1438">
        <v>23</v>
      </c>
      <c r="E1438" s="9">
        <f t="shared" si="150"/>
        <v>0</v>
      </c>
      <c r="F1438" s="9">
        <f t="shared" si="154"/>
        <v>2</v>
      </c>
      <c r="H1438" s="246"/>
      <c r="I1438" s="246"/>
      <c r="J1438" s="246"/>
      <c r="K1438" s="246"/>
      <c r="L1438" s="246"/>
      <c r="M1438" s="246"/>
      <c r="N1438" s="246"/>
      <c r="O1438" s="246"/>
      <c r="P1438" s="246"/>
      <c r="Q1438" s="246"/>
      <c r="R1438" s="246"/>
      <c r="S1438" s="246"/>
      <c r="T1438" s="246"/>
      <c r="U1438" s="246"/>
      <c r="V1438" s="246"/>
      <c r="W1438" s="246"/>
      <c r="X1438" s="246"/>
      <c r="Y1438" s="246"/>
      <c r="Z1438" s="246"/>
      <c r="AA1438" s="246"/>
      <c r="AB1438" s="246"/>
      <c r="AC1438" s="246"/>
      <c r="AD1438" s="246"/>
      <c r="AE1438" s="246"/>
      <c r="AF1438" s="246"/>
      <c r="AG1438" s="246"/>
      <c r="AH1438" s="246"/>
      <c r="AI1438" s="246"/>
      <c r="AJ1438" s="246"/>
      <c r="AK1438" s="246"/>
      <c r="AL1438" s="246"/>
      <c r="AM1438" s="246"/>
      <c r="AN1438" s="246"/>
      <c r="AO1438" s="246"/>
      <c r="AP1438" s="232" t="s">
        <v>225</v>
      </c>
      <c r="AR1438" s="232" t="s">
        <v>225</v>
      </c>
      <c r="AW1438" s="248" t="s">
        <v>1036</v>
      </c>
    </row>
    <row r="1439" spans="1:49" x14ac:dyDescent="0.25">
      <c r="A1439" s="233" t="s">
        <v>534</v>
      </c>
      <c r="B1439">
        <v>21</v>
      </c>
      <c r="C1439">
        <v>24</v>
      </c>
      <c r="E1439" s="9">
        <f t="shared" si="150"/>
        <v>0</v>
      </c>
      <c r="F1439" s="9">
        <f t="shared" si="154"/>
        <v>3</v>
      </c>
      <c r="H1439" s="246"/>
      <c r="I1439" s="246"/>
      <c r="J1439" s="246"/>
      <c r="K1439" s="246"/>
      <c r="L1439" s="246"/>
      <c r="M1439" s="246"/>
      <c r="N1439" s="246"/>
      <c r="O1439" s="246"/>
      <c r="P1439" s="246"/>
      <c r="Q1439" s="246"/>
      <c r="R1439" s="246"/>
      <c r="S1439" s="246"/>
      <c r="T1439" s="246"/>
      <c r="U1439" s="246"/>
      <c r="V1439" s="246"/>
      <c r="W1439" s="246"/>
      <c r="X1439" s="246"/>
      <c r="Y1439" s="246"/>
      <c r="Z1439" s="246"/>
      <c r="AA1439" s="246"/>
      <c r="AB1439" s="246"/>
      <c r="AC1439" s="246"/>
      <c r="AD1439" s="246"/>
      <c r="AE1439" s="246"/>
      <c r="AF1439" s="246"/>
      <c r="AG1439" s="246"/>
      <c r="AH1439" s="246"/>
      <c r="AI1439" s="246"/>
      <c r="AJ1439" s="246"/>
      <c r="AK1439" s="246"/>
      <c r="AL1439" s="246"/>
      <c r="AM1439" s="246"/>
      <c r="AN1439" s="246"/>
      <c r="AO1439" s="246"/>
      <c r="AP1439" s="232" t="s">
        <v>225</v>
      </c>
      <c r="AR1439" s="232" t="s">
        <v>225</v>
      </c>
      <c r="AT1439" s="232" t="s">
        <v>225</v>
      </c>
      <c r="AW1439" s="248" t="s">
        <v>1036</v>
      </c>
    </row>
    <row r="1440" spans="1:49" s="9" customFormat="1" x14ac:dyDescent="0.25">
      <c r="A1440" s="247"/>
      <c r="B1440" s="5"/>
      <c r="C1440" s="5"/>
      <c r="D1440" s="5"/>
      <c r="F1440" s="5"/>
      <c r="G1440" s="263"/>
      <c r="H1440" s="248" t="s">
        <v>1035</v>
      </c>
      <c r="I1440" s="248"/>
      <c r="J1440" s="248" t="s">
        <v>1035</v>
      </c>
      <c r="K1440" s="248"/>
      <c r="L1440" s="248" t="s">
        <v>1035</v>
      </c>
      <c r="M1440" s="248"/>
      <c r="N1440" s="248" t="s">
        <v>1035</v>
      </c>
      <c r="O1440" s="248"/>
      <c r="P1440" s="248" t="s">
        <v>1035</v>
      </c>
      <c r="Q1440" s="248"/>
      <c r="R1440" s="248" t="s">
        <v>1035</v>
      </c>
      <c r="S1440" s="248"/>
      <c r="T1440" s="248" t="s">
        <v>1035</v>
      </c>
      <c r="U1440" s="248"/>
      <c r="V1440" s="248" t="s">
        <v>1035</v>
      </c>
      <c r="W1440" s="248"/>
      <c r="X1440" s="248" t="s">
        <v>1035</v>
      </c>
      <c r="Y1440" s="248"/>
      <c r="Z1440" s="248" t="s">
        <v>1035</v>
      </c>
      <c r="AA1440" s="248"/>
      <c r="AB1440" s="248" t="s">
        <v>1035</v>
      </c>
      <c r="AC1440" s="248"/>
      <c r="AD1440" s="248" t="s">
        <v>1035</v>
      </c>
      <c r="AE1440" s="248"/>
      <c r="AF1440" s="248" t="s">
        <v>1035</v>
      </c>
      <c r="AG1440" s="248"/>
      <c r="AH1440" s="248" t="s">
        <v>1035</v>
      </c>
      <c r="AI1440" s="248"/>
      <c r="AJ1440" s="248" t="s">
        <v>1035</v>
      </c>
      <c r="AK1440" s="248"/>
      <c r="AL1440" s="248" t="s">
        <v>1035</v>
      </c>
      <c r="AM1440" s="248"/>
      <c r="AN1440" s="248" t="s">
        <v>1035</v>
      </c>
      <c r="AO1440" s="248"/>
      <c r="AP1440" s="248" t="s">
        <v>1035</v>
      </c>
      <c r="AQ1440" s="248"/>
      <c r="AR1440" s="248" t="s">
        <v>1035</v>
      </c>
      <c r="AS1440" s="248"/>
      <c r="AT1440" s="248" t="s">
        <v>1035</v>
      </c>
      <c r="AU1440" s="248"/>
      <c r="AV1440" s="248" t="s">
        <v>1035</v>
      </c>
      <c r="AW1440" s="248" t="s">
        <v>1036</v>
      </c>
    </row>
    <row r="1441" spans="1:53" x14ac:dyDescent="0.25">
      <c r="A1441" s="233" t="s">
        <v>535</v>
      </c>
      <c r="B1441">
        <v>22</v>
      </c>
      <c r="C1441">
        <v>23</v>
      </c>
      <c r="E1441" s="9">
        <f t="shared" si="150"/>
        <v>0</v>
      </c>
      <c r="F1441" s="9">
        <f t="shared" si="154"/>
        <v>1</v>
      </c>
      <c r="H1441" s="246"/>
      <c r="I1441" s="246"/>
      <c r="J1441" s="246"/>
      <c r="K1441" s="246"/>
      <c r="L1441" s="246"/>
      <c r="M1441" s="246"/>
      <c r="N1441" s="246"/>
      <c r="O1441" s="246"/>
      <c r="P1441" s="246"/>
      <c r="Q1441" s="246"/>
      <c r="R1441" s="246"/>
      <c r="S1441" s="246"/>
      <c r="T1441" s="246"/>
      <c r="U1441" s="246"/>
      <c r="V1441" s="246"/>
      <c r="W1441" s="246"/>
      <c r="X1441" s="246"/>
      <c r="Y1441" s="246"/>
      <c r="Z1441" s="246"/>
      <c r="AA1441" s="246"/>
      <c r="AB1441" s="246"/>
      <c r="AC1441" s="246"/>
      <c r="AD1441" s="246"/>
      <c r="AE1441" s="246"/>
      <c r="AF1441" s="246"/>
      <c r="AG1441" s="246"/>
      <c r="AH1441" s="246"/>
      <c r="AI1441" s="246"/>
      <c r="AJ1441" s="246"/>
      <c r="AK1441" s="246"/>
      <c r="AL1441" s="246"/>
      <c r="AM1441" s="246"/>
      <c r="AN1441" s="246"/>
      <c r="AO1441" s="246"/>
      <c r="AP1441" s="246"/>
      <c r="AQ1441" s="246"/>
      <c r="AR1441" s="232" t="s">
        <v>225</v>
      </c>
      <c r="AW1441" s="248" t="s">
        <v>1036</v>
      </c>
    </row>
    <row r="1442" spans="1:53" x14ac:dyDescent="0.25">
      <c r="A1442" s="233" t="s">
        <v>536</v>
      </c>
      <c r="B1442">
        <v>22</v>
      </c>
      <c r="C1442">
        <v>24</v>
      </c>
      <c r="E1442" s="9">
        <f t="shared" si="150"/>
        <v>0</v>
      </c>
      <c r="F1442" s="9">
        <f t="shared" si="154"/>
        <v>2</v>
      </c>
      <c r="H1442" s="246"/>
      <c r="I1442" s="246"/>
      <c r="J1442" s="246"/>
      <c r="K1442" s="246"/>
      <c r="L1442" s="246"/>
      <c r="M1442" s="246"/>
      <c r="N1442" s="246"/>
      <c r="O1442" s="246"/>
      <c r="P1442" s="246"/>
      <c r="Q1442" s="246"/>
      <c r="R1442" s="246"/>
      <c r="S1442" s="246"/>
      <c r="T1442" s="246"/>
      <c r="U1442" s="246"/>
      <c r="V1442" s="246"/>
      <c r="W1442" s="246"/>
      <c r="X1442" s="246"/>
      <c r="Y1442" s="246"/>
      <c r="Z1442" s="246"/>
      <c r="AA1442" s="246"/>
      <c r="AB1442" s="246"/>
      <c r="AC1442" s="246"/>
      <c r="AD1442" s="246"/>
      <c r="AE1442" s="246"/>
      <c r="AF1442" s="246"/>
      <c r="AG1442" s="246"/>
      <c r="AH1442" s="246"/>
      <c r="AI1442" s="246"/>
      <c r="AJ1442" s="246"/>
      <c r="AK1442" s="246"/>
      <c r="AL1442" s="246"/>
      <c r="AM1442" s="246"/>
      <c r="AN1442" s="246"/>
      <c r="AO1442" s="246"/>
      <c r="AP1442" s="246"/>
      <c r="AQ1442" s="246"/>
      <c r="AR1442" s="232" t="s">
        <v>225</v>
      </c>
      <c r="AT1442" s="232" t="s">
        <v>225</v>
      </c>
      <c r="AW1442" s="248" t="s">
        <v>1036</v>
      </c>
    </row>
    <row r="1443" spans="1:53" s="9" customFormat="1" x14ac:dyDescent="0.25">
      <c r="A1443" s="247"/>
      <c r="B1443" s="5"/>
      <c r="C1443" s="5"/>
      <c r="D1443" s="5"/>
      <c r="F1443" s="5"/>
      <c r="G1443" s="263"/>
      <c r="H1443" s="248" t="s">
        <v>1035</v>
      </c>
      <c r="I1443" s="248"/>
      <c r="J1443" s="248" t="s">
        <v>1035</v>
      </c>
      <c r="K1443" s="248"/>
      <c r="L1443" s="248" t="s">
        <v>1035</v>
      </c>
      <c r="M1443" s="248"/>
      <c r="N1443" s="248" t="s">
        <v>1035</v>
      </c>
      <c r="O1443" s="248"/>
      <c r="P1443" s="248" t="s">
        <v>1035</v>
      </c>
      <c r="Q1443" s="248"/>
      <c r="R1443" s="248" t="s">
        <v>1035</v>
      </c>
      <c r="S1443" s="248"/>
      <c r="T1443" s="248" t="s">
        <v>1035</v>
      </c>
      <c r="U1443" s="248"/>
      <c r="V1443" s="248" t="s">
        <v>1035</v>
      </c>
      <c r="W1443" s="248"/>
      <c r="X1443" s="248" t="s">
        <v>1035</v>
      </c>
      <c r="Y1443" s="248"/>
      <c r="Z1443" s="248" t="s">
        <v>1035</v>
      </c>
      <c r="AA1443" s="248"/>
      <c r="AB1443" s="248" t="s">
        <v>1035</v>
      </c>
      <c r="AC1443" s="248"/>
      <c r="AD1443" s="248" t="s">
        <v>1035</v>
      </c>
      <c r="AE1443" s="248"/>
      <c r="AF1443" s="248" t="s">
        <v>1035</v>
      </c>
      <c r="AG1443" s="248"/>
      <c r="AH1443" s="248" t="s">
        <v>1035</v>
      </c>
      <c r="AI1443" s="248"/>
      <c r="AJ1443" s="248" t="s">
        <v>1035</v>
      </c>
      <c r="AK1443" s="248"/>
      <c r="AL1443" s="248" t="s">
        <v>1035</v>
      </c>
      <c r="AM1443" s="248"/>
      <c r="AN1443" s="248" t="s">
        <v>1035</v>
      </c>
      <c r="AO1443" s="248"/>
      <c r="AP1443" s="248" t="s">
        <v>1035</v>
      </c>
      <c r="AQ1443" s="248"/>
      <c r="AR1443" s="248" t="s">
        <v>1035</v>
      </c>
      <c r="AS1443" s="248"/>
      <c r="AT1443" s="248" t="s">
        <v>1035</v>
      </c>
      <c r="AU1443" s="248"/>
      <c r="AV1443" s="248" t="s">
        <v>1035</v>
      </c>
      <c r="AW1443" s="248" t="s">
        <v>1036</v>
      </c>
    </row>
    <row r="1444" spans="1:53" x14ac:dyDescent="0.25">
      <c r="A1444" s="233" t="s">
        <v>537</v>
      </c>
      <c r="B1444">
        <v>23</v>
      </c>
      <c r="C1444">
        <v>24</v>
      </c>
      <c r="E1444" s="9">
        <f t="shared" si="150"/>
        <v>0</v>
      </c>
      <c r="F1444" s="9">
        <f t="shared" si="154"/>
        <v>1</v>
      </c>
      <c r="H1444" s="246"/>
      <c r="I1444" s="246"/>
      <c r="J1444" s="246"/>
      <c r="K1444" s="246"/>
      <c r="L1444" s="246"/>
      <c r="M1444" s="246"/>
      <c r="N1444" s="246"/>
      <c r="O1444" s="246"/>
      <c r="P1444" s="246"/>
      <c r="Q1444" s="246"/>
      <c r="R1444" s="246"/>
      <c r="S1444" s="246"/>
      <c r="T1444" s="246"/>
      <c r="U1444" s="246"/>
      <c r="V1444" s="246"/>
      <c r="W1444" s="246"/>
      <c r="X1444" s="246"/>
      <c r="Y1444" s="246"/>
      <c r="Z1444" s="246"/>
      <c r="AA1444" s="246"/>
      <c r="AB1444" s="246"/>
      <c r="AC1444" s="246"/>
      <c r="AD1444" s="246"/>
      <c r="AE1444" s="246"/>
      <c r="AF1444" s="246"/>
      <c r="AG1444" s="246"/>
      <c r="AH1444" s="246"/>
      <c r="AI1444" s="246"/>
      <c r="AJ1444" s="246"/>
      <c r="AK1444" s="246"/>
      <c r="AL1444" s="246"/>
      <c r="AM1444" s="246"/>
      <c r="AN1444" s="246"/>
      <c r="AO1444" s="246"/>
      <c r="AP1444" s="246"/>
      <c r="AQ1444" s="246"/>
      <c r="AR1444" s="246"/>
      <c r="AS1444" s="246"/>
      <c r="AT1444" s="232" t="s">
        <v>225</v>
      </c>
      <c r="AW1444" s="248" t="s">
        <v>1036</v>
      </c>
    </row>
    <row r="1445" spans="1:53" x14ac:dyDescent="0.25">
      <c r="A1445" s="249" t="s">
        <v>1035</v>
      </c>
      <c r="B1445" s="203" t="s">
        <v>1035</v>
      </c>
      <c r="C1445" s="203" t="s">
        <v>1035</v>
      </c>
      <c r="D1445" s="203" t="s">
        <v>1035</v>
      </c>
      <c r="E1445" s="203" t="s">
        <v>1035</v>
      </c>
      <c r="F1445" s="203" t="s">
        <v>1035</v>
      </c>
      <c r="G1445" s="265"/>
      <c r="H1445" s="248" t="s">
        <v>1035</v>
      </c>
      <c r="I1445" s="248"/>
      <c r="J1445" s="248" t="s">
        <v>1035</v>
      </c>
      <c r="K1445" s="248"/>
      <c r="L1445" s="248" t="s">
        <v>1035</v>
      </c>
      <c r="M1445" s="248"/>
      <c r="N1445" s="248" t="s">
        <v>1035</v>
      </c>
      <c r="O1445" s="248"/>
      <c r="P1445" s="248" t="s">
        <v>1035</v>
      </c>
      <c r="Q1445" s="248"/>
      <c r="R1445" s="248" t="s">
        <v>1035</v>
      </c>
      <c r="S1445" s="248"/>
      <c r="T1445" s="248" t="s">
        <v>1035</v>
      </c>
      <c r="U1445" s="248"/>
      <c r="V1445" s="248" t="s">
        <v>1035</v>
      </c>
      <c r="W1445" s="248"/>
      <c r="X1445" s="248" t="s">
        <v>1035</v>
      </c>
      <c r="Y1445" s="248"/>
      <c r="Z1445" s="248" t="s">
        <v>1035</v>
      </c>
      <c r="AA1445" s="248"/>
      <c r="AB1445" s="248" t="s">
        <v>1035</v>
      </c>
      <c r="AC1445" s="248"/>
      <c r="AD1445" s="248" t="s">
        <v>1035</v>
      </c>
      <c r="AE1445" s="248"/>
      <c r="AF1445" s="248" t="s">
        <v>1035</v>
      </c>
      <c r="AG1445" s="248"/>
      <c r="AH1445" s="248" t="s">
        <v>1035</v>
      </c>
      <c r="AI1445" s="248"/>
      <c r="AJ1445" s="248" t="s">
        <v>1035</v>
      </c>
      <c r="AK1445" s="248"/>
      <c r="AL1445" s="248" t="s">
        <v>1035</v>
      </c>
      <c r="AM1445" s="248"/>
      <c r="AN1445" s="248" t="s">
        <v>1035</v>
      </c>
      <c r="AO1445" s="248"/>
      <c r="AP1445" s="248" t="s">
        <v>1035</v>
      </c>
      <c r="AQ1445" s="248"/>
      <c r="AR1445" s="248" t="s">
        <v>1035</v>
      </c>
      <c r="AS1445" s="248"/>
      <c r="AT1445" s="248" t="s">
        <v>1035</v>
      </c>
      <c r="AU1445" s="248"/>
      <c r="AV1445" s="248" t="s">
        <v>1035</v>
      </c>
      <c r="AW1445" s="248" t="s">
        <v>1036</v>
      </c>
      <c r="AX1445" s="232"/>
      <c r="AY1445" s="232"/>
      <c r="AZ1445" s="232"/>
      <c r="BA1445" s="232"/>
    </row>
    <row r="1446" spans="1:53" x14ac:dyDescent="0.25">
      <c r="F1446" s="9"/>
    </row>
    <row r="1447" spans="1:53" x14ac:dyDescent="0.25">
      <c r="F1447" s="9"/>
    </row>
    <row r="1448" spans="1:53" x14ac:dyDescent="0.25">
      <c r="F1448" s="9"/>
    </row>
    <row r="1449" spans="1:53" x14ac:dyDescent="0.25">
      <c r="F1449" s="9"/>
    </row>
    <row r="1450" spans="1:53" x14ac:dyDescent="0.25">
      <c r="F1450" s="9"/>
    </row>
    <row r="1451" spans="1:53" x14ac:dyDescent="0.25">
      <c r="F1451" s="9"/>
    </row>
    <row r="1452" spans="1:53" x14ac:dyDescent="0.25">
      <c r="F1452" s="9"/>
    </row>
    <row r="1453" spans="1:53" x14ac:dyDescent="0.25">
      <c r="F1453" s="9"/>
    </row>
    <row r="1454" spans="1:53" x14ac:dyDescent="0.25">
      <c r="F1454" s="9"/>
    </row>
    <row r="1455" spans="1:53" x14ac:dyDescent="0.25">
      <c r="F1455" s="9"/>
    </row>
    <row r="1456" spans="1:53" x14ac:dyDescent="0.25">
      <c r="F1456" s="9"/>
    </row>
    <row r="1457" spans="6:6" x14ac:dyDescent="0.25">
      <c r="F1457" s="9"/>
    </row>
    <row r="1458" spans="6:6" x14ac:dyDescent="0.25">
      <c r="F1458" s="9"/>
    </row>
    <row r="1459" spans="6:6" x14ac:dyDescent="0.25">
      <c r="F1459" s="9"/>
    </row>
    <row r="1460" spans="6:6" x14ac:dyDescent="0.25">
      <c r="F1460" s="9"/>
    </row>
    <row r="1461" spans="6:6" x14ac:dyDescent="0.25">
      <c r="F1461" s="9"/>
    </row>
    <row r="1462" spans="6:6" x14ac:dyDescent="0.25">
      <c r="F1462" s="9"/>
    </row>
    <row r="1463" spans="6:6" x14ac:dyDescent="0.25">
      <c r="F1463" s="9"/>
    </row>
    <row r="1464" spans="6:6" x14ac:dyDescent="0.25">
      <c r="F1464" s="9"/>
    </row>
    <row r="1465" spans="6:6" x14ac:dyDescent="0.25">
      <c r="F1465" s="9"/>
    </row>
    <row r="1466" spans="6:6" x14ac:dyDescent="0.25">
      <c r="F1466" s="9"/>
    </row>
    <row r="1467" spans="6:6" x14ac:dyDescent="0.25">
      <c r="F1467" s="9"/>
    </row>
    <row r="1468" spans="6:6" x14ac:dyDescent="0.25">
      <c r="F1468" s="9"/>
    </row>
    <row r="1469" spans="6:6" x14ac:dyDescent="0.25">
      <c r="F1469" s="9"/>
    </row>
    <row r="1470" spans="6:6" x14ac:dyDescent="0.25">
      <c r="F1470" s="9"/>
    </row>
    <row r="1471" spans="6:6" x14ac:dyDescent="0.25">
      <c r="F1471" s="9"/>
    </row>
    <row r="1472" spans="6:6" x14ac:dyDescent="0.25">
      <c r="F1472" s="9"/>
    </row>
    <row r="1473" spans="6:6" x14ac:dyDescent="0.25">
      <c r="F1473" s="9"/>
    </row>
    <row r="1474" spans="6:6" x14ac:dyDescent="0.25">
      <c r="F1474" s="9"/>
    </row>
    <row r="1475" spans="6:6" x14ac:dyDescent="0.25">
      <c r="F1475" s="9"/>
    </row>
    <row r="1476" spans="6:6" x14ac:dyDescent="0.25">
      <c r="F1476" s="9"/>
    </row>
    <row r="1477" spans="6:6" x14ac:dyDescent="0.25">
      <c r="F1477" s="9"/>
    </row>
    <row r="1478" spans="6:6" x14ac:dyDescent="0.25">
      <c r="F1478" s="9"/>
    </row>
    <row r="1479" spans="6:6" x14ac:dyDescent="0.25">
      <c r="F1479" s="9"/>
    </row>
    <row r="1480" spans="6:6" x14ac:dyDescent="0.25">
      <c r="F1480" s="9"/>
    </row>
    <row r="1481" spans="6:6" x14ac:dyDescent="0.25">
      <c r="F1481" s="9"/>
    </row>
    <row r="1482" spans="6:6" x14ac:dyDescent="0.25">
      <c r="F1482" s="9"/>
    </row>
    <row r="1483" spans="6:6" x14ac:dyDescent="0.25">
      <c r="F1483" s="9"/>
    </row>
    <row r="1484" spans="6:6" x14ac:dyDescent="0.25">
      <c r="F1484" s="9"/>
    </row>
    <row r="1485" spans="6:6" x14ac:dyDescent="0.25">
      <c r="F1485" s="9"/>
    </row>
    <row r="1486" spans="6:6" x14ac:dyDescent="0.25">
      <c r="F1486" s="9"/>
    </row>
    <row r="1487" spans="6:6" x14ac:dyDescent="0.25">
      <c r="F1487" s="9"/>
    </row>
    <row r="1488" spans="6:6" x14ac:dyDescent="0.25">
      <c r="F1488" s="9"/>
    </row>
    <row r="1489" spans="6:6" x14ac:dyDescent="0.25">
      <c r="F1489" s="9"/>
    </row>
    <row r="1490" spans="6:6" x14ac:dyDescent="0.25">
      <c r="F1490" s="9"/>
    </row>
    <row r="1491" spans="6:6" x14ac:dyDescent="0.25">
      <c r="F1491" s="9"/>
    </row>
    <row r="1492" spans="6:6" x14ac:dyDescent="0.25">
      <c r="F1492" s="9"/>
    </row>
    <row r="1493" spans="6:6" x14ac:dyDescent="0.25">
      <c r="F1493" s="9"/>
    </row>
    <row r="1494" spans="6:6" x14ac:dyDescent="0.25">
      <c r="F1494" s="9"/>
    </row>
    <row r="1495" spans="6:6" x14ac:dyDescent="0.25">
      <c r="F1495" s="9"/>
    </row>
    <row r="1496" spans="6:6" x14ac:dyDescent="0.25">
      <c r="F1496" s="9"/>
    </row>
    <row r="1497" spans="6:6" x14ac:dyDescent="0.25">
      <c r="F1497" s="9"/>
    </row>
    <row r="1498" spans="6:6" x14ac:dyDescent="0.25">
      <c r="F1498" s="9"/>
    </row>
    <row r="1499" spans="6:6" x14ac:dyDescent="0.25">
      <c r="F1499" s="9"/>
    </row>
    <row r="1500" spans="6:6" x14ac:dyDescent="0.25">
      <c r="F1500" s="9"/>
    </row>
    <row r="1501" spans="6:6" x14ac:dyDescent="0.25">
      <c r="F1501" s="9"/>
    </row>
    <row r="1502" spans="6:6" x14ac:dyDescent="0.25">
      <c r="F1502" s="9"/>
    </row>
    <row r="1503" spans="6:6" x14ac:dyDescent="0.25">
      <c r="F1503" s="9"/>
    </row>
    <row r="1504" spans="6:6" x14ac:dyDescent="0.25">
      <c r="F1504" s="9"/>
    </row>
    <row r="1505" spans="6:6" x14ac:dyDescent="0.25">
      <c r="F1505" s="9"/>
    </row>
    <row r="1506" spans="6:6" x14ac:dyDescent="0.25">
      <c r="F1506" s="9"/>
    </row>
    <row r="1507" spans="6:6" x14ac:dyDescent="0.25">
      <c r="F1507" s="9"/>
    </row>
    <row r="1508" spans="6:6" x14ac:dyDescent="0.25">
      <c r="F1508" s="9"/>
    </row>
    <row r="1509" spans="6:6" x14ac:dyDescent="0.25">
      <c r="F1509" s="9"/>
    </row>
    <row r="1510" spans="6:6" x14ac:dyDescent="0.25">
      <c r="F1510" s="9"/>
    </row>
    <row r="1511" spans="6:6" x14ac:dyDescent="0.25">
      <c r="F1511" s="9"/>
    </row>
    <row r="1512" spans="6:6" x14ac:dyDescent="0.25">
      <c r="F1512" s="9"/>
    </row>
    <row r="1513" spans="6:6" x14ac:dyDescent="0.25">
      <c r="F1513" s="9"/>
    </row>
    <row r="1514" spans="6:6" x14ac:dyDescent="0.25">
      <c r="F1514" s="9"/>
    </row>
    <row r="1515" spans="6:6" x14ac:dyDescent="0.25">
      <c r="F1515" s="9"/>
    </row>
    <row r="1516" spans="6:6" x14ac:dyDescent="0.25">
      <c r="F1516" s="9"/>
    </row>
    <row r="1517" spans="6:6" x14ac:dyDescent="0.25">
      <c r="F1517" s="9"/>
    </row>
    <row r="1518" spans="6:6" x14ac:dyDescent="0.25">
      <c r="F1518" s="9"/>
    </row>
    <row r="1519" spans="6:6" x14ac:dyDescent="0.25">
      <c r="F1519" s="9"/>
    </row>
    <row r="1520" spans="6:6" x14ac:dyDescent="0.25">
      <c r="F1520" s="9"/>
    </row>
    <row r="1521" spans="6:6" x14ac:dyDescent="0.25">
      <c r="F1521" s="9"/>
    </row>
    <row r="1522" spans="6:6" x14ac:dyDescent="0.25">
      <c r="F1522" s="9"/>
    </row>
    <row r="1523" spans="6:6" x14ac:dyDescent="0.25">
      <c r="F1523" s="9"/>
    </row>
    <row r="1524" spans="6:6" x14ac:dyDescent="0.25">
      <c r="F1524" s="9"/>
    </row>
    <row r="1525" spans="6:6" x14ac:dyDescent="0.25">
      <c r="F1525" s="9"/>
    </row>
    <row r="1526" spans="6:6" x14ac:dyDescent="0.25">
      <c r="F1526" s="9"/>
    </row>
    <row r="1527" spans="6:6" x14ac:dyDescent="0.25">
      <c r="F1527" s="9"/>
    </row>
    <row r="1528" spans="6:6" x14ac:dyDescent="0.25">
      <c r="F1528" s="9"/>
    </row>
    <row r="1529" spans="6:6" x14ac:dyDescent="0.25">
      <c r="F1529" s="9"/>
    </row>
    <row r="1530" spans="6:6" x14ac:dyDescent="0.25">
      <c r="F1530" s="9"/>
    </row>
    <row r="1531" spans="6:6" x14ac:dyDescent="0.25">
      <c r="F1531" s="9"/>
    </row>
    <row r="1532" spans="6:6" x14ac:dyDescent="0.25">
      <c r="F1532" s="9"/>
    </row>
    <row r="1533" spans="6:6" x14ac:dyDescent="0.25">
      <c r="F1533" s="9"/>
    </row>
    <row r="1534" spans="6:6" x14ac:dyDescent="0.25">
      <c r="F1534" s="9"/>
    </row>
    <row r="1535" spans="6:6" x14ac:dyDescent="0.25">
      <c r="F1535" s="9"/>
    </row>
    <row r="1536" spans="6:6" x14ac:dyDescent="0.25">
      <c r="F1536" s="9"/>
    </row>
    <row r="1537" spans="6:6" x14ac:dyDescent="0.25">
      <c r="F1537" s="9"/>
    </row>
    <row r="1538" spans="6:6" x14ac:dyDescent="0.25">
      <c r="F1538" s="9"/>
    </row>
    <row r="1539" spans="6:6" x14ac:dyDescent="0.25">
      <c r="F1539" s="9"/>
    </row>
    <row r="1540" spans="6:6" x14ac:dyDescent="0.25">
      <c r="F1540" s="9"/>
    </row>
    <row r="1541" spans="6:6" x14ac:dyDescent="0.25">
      <c r="F1541" s="9"/>
    </row>
    <row r="1542" spans="6:6" x14ac:dyDescent="0.25">
      <c r="F1542" s="9"/>
    </row>
    <row r="1543" spans="6:6" x14ac:dyDescent="0.25">
      <c r="F1543" s="9"/>
    </row>
    <row r="1544" spans="6:6" x14ac:dyDescent="0.25">
      <c r="F1544" s="9"/>
    </row>
    <row r="1545" spans="6:6" x14ac:dyDescent="0.25">
      <c r="F1545" s="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N184"/>
  <sheetViews>
    <sheetView workbookViewId="0">
      <selection activeCell="N12" sqref="N12"/>
    </sheetView>
  </sheetViews>
  <sheetFormatPr baseColWidth="10" defaultRowHeight="15" x14ac:dyDescent="0.25"/>
  <cols>
    <col min="2" max="2" width="13.42578125" customWidth="1"/>
    <col min="3" max="3" width="22.7109375" style="9" bestFit="1" customWidth="1"/>
    <col min="4" max="4" width="13.42578125" style="9" customWidth="1"/>
    <col min="6" max="25" width="3.5703125" customWidth="1"/>
    <col min="26" max="26" width="3.5703125" style="9" customWidth="1"/>
    <col min="27" max="27" width="5.85546875" customWidth="1"/>
    <col min="28" max="48" width="3.5703125" style="9" customWidth="1"/>
    <col min="49" max="49" width="5.7109375" style="9" customWidth="1"/>
    <col min="50" max="70" width="3.5703125" style="9" customWidth="1"/>
    <col min="71" max="71" width="5.7109375" style="9" customWidth="1"/>
    <col min="72" max="92" width="3.5703125" style="9" customWidth="1"/>
    <col min="93" max="93" width="5.7109375" style="9" customWidth="1"/>
    <col min="94" max="114" width="3.5703125" style="9" customWidth="1"/>
    <col min="115" max="115" width="5.7109375" style="9" customWidth="1"/>
    <col min="116" max="136" width="3.5703125" style="9" customWidth="1"/>
    <col min="137" max="137" width="5.7109375" style="9" customWidth="1"/>
    <col min="138" max="159" width="3.5703125" style="9" customWidth="1"/>
    <col min="160" max="160" width="5.7109375" style="9" customWidth="1"/>
    <col min="161" max="181" width="3.5703125" style="9" customWidth="1"/>
    <col min="182" max="182" width="5.7109375" style="9" customWidth="1"/>
    <col min="183" max="203" width="3.5703125" style="9" customWidth="1"/>
    <col min="204" max="204" width="5.7109375" style="9" customWidth="1"/>
    <col min="205" max="225" width="3.5703125" style="9" customWidth="1"/>
    <col min="226" max="226" width="5.7109375" style="9" customWidth="1"/>
    <col min="227" max="247" width="3.5703125" style="9" customWidth="1"/>
    <col min="248" max="248" width="5.7109375" style="9" customWidth="1"/>
    <col min="249" max="269" width="3.5703125" style="9" customWidth="1"/>
    <col min="270" max="270" width="5.7109375" style="9" customWidth="1"/>
    <col min="271" max="291" width="3.5703125" style="9" customWidth="1"/>
    <col min="292" max="292" width="5.7109375" style="9" customWidth="1"/>
    <col min="293" max="313" width="3.5703125" style="9" customWidth="1"/>
    <col min="314" max="314" width="5.7109375" style="9" customWidth="1"/>
    <col min="315" max="335" width="3.5703125" style="9" customWidth="1"/>
    <col min="336" max="336" width="5.7109375" style="9" customWidth="1"/>
    <col min="337" max="357" width="3.5703125" style="9" customWidth="1"/>
    <col min="358" max="358" width="5.7109375" style="9" customWidth="1"/>
    <col min="359" max="379" width="3.5703125" style="9" customWidth="1"/>
    <col min="380" max="380" width="5.7109375" style="9" customWidth="1"/>
    <col min="381" max="401" width="3.5703125" style="9" customWidth="1"/>
    <col min="402" max="402" width="5.7109375" style="9" customWidth="1"/>
    <col min="403" max="423" width="3.5703125" style="9" customWidth="1"/>
    <col min="424" max="424" width="5.7109375" style="9" customWidth="1"/>
    <col min="425" max="445" width="3.5703125" style="9" customWidth="1"/>
    <col min="446" max="446" width="5.7109375" style="9" customWidth="1"/>
    <col min="447" max="467" width="3.5703125" style="9" customWidth="1"/>
    <col min="468" max="468" width="5.7109375" style="9" customWidth="1"/>
    <col min="469" max="489" width="3.5703125" style="9" customWidth="1"/>
    <col min="490" max="490" width="5.7109375" style="9" customWidth="1"/>
    <col min="491" max="511" width="3.5703125" style="9" customWidth="1"/>
    <col min="512" max="512" width="5.7109375" style="9" customWidth="1"/>
    <col min="513" max="533" width="3.5703125" style="9" customWidth="1"/>
    <col min="534" max="534" width="5.7109375" style="9" customWidth="1"/>
    <col min="535" max="555" width="3.5703125" style="9" customWidth="1"/>
    <col min="556" max="556" width="5.7109375" style="9" customWidth="1"/>
    <col min="557" max="577" width="3.5703125" style="9" customWidth="1"/>
    <col min="578" max="578" width="5.7109375" style="9" customWidth="1"/>
    <col min="579" max="599" width="3.5703125" style="9" customWidth="1"/>
    <col min="600" max="600" width="5.7109375" style="9" customWidth="1"/>
    <col min="601" max="621" width="3.5703125" style="9" customWidth="1"/>
    <col min="622" max="622" width="5.7109375" style="9" customWidth="1"/>
    <col min="623" max="643" width="3.5703125" style="9" customWidth="1"/>
    <col min="644" max="644" width="5.7109375" style="9" customWidth="1"/>
    <col min="645" max="665" width="3.5703125" style="9" customWidth="1"/>
    <col min="666" max="666" width="5.7109375" style="9" customWidth="1"/>
    <col min="667" max="687" width="3.5703125" style="9" customWidth="1"/>
    <col min="688" max="688" width="5.7109375" style="9" customWidth="1"/>
  </cols>
  <sheetData>
    <row r="1" spans="1:690" ht="21.75" thickBot="1" x14ac:dyDescent="0.3">
      <c r="A1" s="22" t="s">
        <v>1717</v>
      </c>
      <c r="O1" t="s">
        <v>547</v>
      </c>
      <c r="T1" s="206" t="e">
        <f>IF(AND(#REF!&gt;=F5+1,#REF!&gt;=F5+1,1)," ",IF(#REF!=F5," ",1))</f>
        <v>#REF!</v>
      </c>
      <c r="U1" s="206" t="e">
        <f>IF(AND(#REF!&gt;=G5+1,#REF!&gt;=G5+1,1)," ",IF(#REF!=G5," ",1))</f>
        <v>#REF!</v>
      </c>
      <c r="V1" s="206" t="e">
        <f>IF(AND(#REF!&gt;=H5+1,#REF!&gt;=H5+1,1)," ",IF(#REF!=H5," ",1))</f>
        <v>#REF!</v>
      </c>
      <c r="W1" s="206" t="e">
        <f>IF(AND(#REF!&gt;=I5+1,#REF!&gt;=I5+1,1)," ",IF(#REF!=I5," ",1))</f>
        <v>#REF!</v>
      </c>
      <c r="X1" s="230" t="e">
        <f>IF(AND(#REF!&gt;=J5+1,#REF!&gt;=J5+1,1)," ",IF(#REF!=J5," ",1))</f>
        <v>#REF!</v>
      </c>
      <c r="Y1" s="230" t="e">
        <f>IF(AND(#REF!&gt;=K5+1,#REF!&gt;=K5+1,1)," ",IF(#REF!=K5," ",1))</f>
        <v>#REF!</v>
      </c>
      <c r="Z1" s="230" t="e">
        <f>IF(AND(#REF!&gt;=L5+1,#REF!&gt;=L5+1,1)," ",IF(#REF!=L5," ",1))</f>
        <v>#REF!</v>
      </c>
      <c r="AA1" s="230" t="e">
        <f>IF(AND(#REF!&gt;=M5+1,#REF!&gt;=M5+1,1)," ",IF(#REF!=M5," ",1))</f>
        <v>#REF!</v>
      </c>
      <c r="AB1" s="231" t="e">
        <f>IF(AND(#REF!&gt;=N5+1,#REF!&gt;=N5+1,1)," ",IF(#REF!=N5," ",1))</f>
        <v>#REF!</v>
      </c>
      <c r="AC1" s="230" t="e">
        <f>IF(AND(#REF!&gt;=O5+1,#REF!&gt;=O5+1,1)," ",IF(#REF!=O5," ",1))</f>
        <v>#REF!</v>
      </c>
      <c r="AD1" s="230" t="e">
        <f>IF(AND(#REF!&gt;=P5+1,#REF!&gt;=P5+1,1)," ",IF(#REF!=P5," ",1))</f>
        <v>#REF!</v>
      </c>
      <c r="AE1" s="230" t="e">
        <f>IF(AND(#REF!&gt;=Q5+1,#REF!&gt;=Q5+1,1)," ",IF(#REF!=Q5," ",1))</f>
        <v>#REF!</v>
      </c>
      <c r="AF1" s="230" t="e">
        <f>IF(AND(#REF!&gt;=R5+1,#REF!&gt;=R5+1,1)," ",IF(#REF!=R5," ",1))</f>
        <v>#REF!</v>
      </c>
      <c r="AG1" s="230" t="e">
        <f>IF(AND(#REF!&gt;=S5+1,#REF!&gt;=S5+1,1)," ",IF(#REF!=S5," ",1))</f>
        <v>#REF!</v>
      </c>
      <c r="AH1" s="206" t="e">
        <f>IF(AND(#REF!&gt;=T5+1,#REF!&gt;=T5+1,1)," ",IF(#REF!=T5," ",1))</f>
        <v>#REF!</v>
      </c>
      <c r="AI1" s="206" t="e">
        <f>IF(AND(#REF!&gt;=U5+1,#REF!&gt;=U5+1,1)," ",IF(#REF!=U5," ",1))</f>
        <v>#REF!</v>
      </c>
      <c r="AJ1" s="206" t="e">
        <f>IF(AND(#REF!&gt;=V5+1,#REF!&gt;=V5+1,1)," ",IF(#REF!=V5," ",1))</f>
        <v>#REF!</v>
      </c>
      <c r="AK1" s="206" t="e">
        <f>IF(AND(#REF!&gt;=W5+1,#REF!&gt;=W5+1,1)," ",IF(#REF!=W5," ",1))</f>
        <v>#REF!</v>
      </c>
      <c r="AL1" s="206" t="e">
        <f>IF(AND(#REF!&gt;=X5+1,#REF!&gt;=X5+1,1)," ",IF(#REF!=X5," ",1))</f>
        <v>#REF!</v>
      </c>
      <c r="AM1" s="206" t="e">
        <f>IF(AND(#REF!&gt;=Y5+1,#REF!&gt;=Y5+1,1)," ",IF(#REF!=Y5," ",1))</f>
        <v>#REF!</v>
      </c>
      <c r="AN1" s="206"/>
      <c r="AO1"/>
    </row>
    <row r="2" spans="1:690" s="9" customFormat="1" ht="15" customHeight="1" thickTop="1" x14ac:dyDescent="0.25">
      <c r="A2" s="102"/>
      <c r="T2" s="206"/>
      <c r="U2" s="206"/>
      <c r="V2" s="206"/>
      <c r="W2" s="206"/>
      <c r="X2" s="230"/>
      <c r="Y2" s="230"/>
      <c r="Z2" s="230"/>
      <c r="AA2" s="230"/>
      <c r="AB2" s="231"/>
      <c r="AC2" s="230"/>
      <c r="AD2" s="230"/>
      <c r="AE2" s="230"/>
      <c r="AF2" s="230"/>
      <c r="AG2" s="230"/>
      <c r="AH2" s="206"/>
      <c r="AI2" s="206"/>
      <c r="AJ2" s="206"/>
      <c r="AK2" s="206"/>
      <c r="AL2" s="206"/>
      <c r="AM2" s="206"/>
      <c r="AN2" s="206"/>
    </row>
    <row r="3" spans="1:690" s="9" customFormat="1" ht="15" customHeight="1" x14ac:dyDescent="0.25">
      <c r="A3" s="102"/>
      <c r="F3" s="206"/>
      <c r="G3" s="206"/>
      <c r="H3" s="206"/>
      <c r="I3" s="206"/>
      <c r="J3" s="236"/>
      <c r="K3" s="236"/>
      <c r="L3" s="236"/>
      <c r="M3" s="236"/>
      <c r="N3" s="236"/>
      <c r="O3" s="236"/>
      <c r="P3" s="236"/>
      <c r="Q3" s="236"/>
      <c r="R3" s="236"/>
      <c r="S3" s="236"/>
      <c r="T3" s="206"/>
      <c r="U3" s="206"/>
      <c r="V3" s="206"/>
      <c r="W3" s="206"/>
      <c r="X3" s="206"/>
      <c r="Y3" s="206"/>
      <c r="Z3" s="206"/>
    </row>
    <row r="4" spans="1:690" ht="15.75" thickBot="1" x14ac:dyDescent="0.3"/>
    <row r="5" spans="1:690" ht="30.75" customHeight="1" thickBot="1" x14ac:dyDescent="0.3">
      <c r="E5" s="205"/>
      <c r="F5" s="240">
        <v>4</v>
      </c>
      <c r="G5" s="241">
        <v>5</v>
      </c>
      <c r="H5" s="241">
        <v>6</v>
      </c>
      <c r="I5" s="241">
        <v>7</v>
      </c>
      <c r="J5" s="241">
        <v>8</v>
      </c>
      <c r="K5" s="241">
        <v>9</v>
      </c>
      <c r="L5" s="241">
        <v>10</v>
      </c>
      <c r="M5" s="241">
        <v>11</v>
      </c>
      <c r="N5" s="241">
        <v>12</v>
      </c>
      <c r="O5" s="241">
        <v>13</v>
      </c>
      <c r="P5" s="241">
        <v>14</v>
      </c>
      <c r="Q5" s="241">
        <v>15</v>
      </c>
      <c r="R5" s="241">
        <v>16</v>
      </c>
      <c r="S5" s="241">
        <v>17</v>
      </c>
      <c r="T5" s="241">
        <v>18</v>
      </c>
      <c r="U5" s="241">
        <v>19</v>
      </c>
      <c r="V5" s="241">
        <v>20</v>
      </c>
      <c r="W5" s="241">
        <v>21</v>
      </c>
      <c r="X5" s="241">
        <v>22</v>
      </c>
      <c r="Y5" s="241">
        <v>23</v>
      </c>
      <c r="Z5" s="241">
        <v>24</v>
      </c>
      <c r="AA5" s="243" t="s">
        <v>545</v>
      </c>
      <c r="AB5" s="240">
        <v>4</v>
      </c>
      <c r="AC5" s="241">
        <v>5</v>
      </c>
      <c r="AD5" s="241">
        <v>6</v>
      </c>
      <c r="AE5" s="241">
        <v>7</v>
      </c>
      <c r="AF5" s="241">
        <v>8</v>
      </c>
      <c r="AG5" s="241">
        <v>9</v>
      </c>
      <c r="AH5" s="241">
        <v>10</v>
      </c>
      <c r="AI5" s="241">
        <v>11</v>
      </c>
      <c r="AJ5" s="241">
        <v>12</v>
      </c>
      <c r="AK5" s="241">
        <v>13</v>
      </c>
      <c r="AL5" s="241">
        <v>14</v>
      </c>
      <c r="AM5" s="241">
        <v>15</v>
      </c>
      <c r="AN5" s="241">
        <v>16</v>
      </c>
      <c r="AO5" s="241">
        <v>17</v>
      </c>
      <c r="AP5" s="241">
        <v>18</v>
      </c>
      <c r="AQ5" s="241">
        <v>19</v>
      </c>
      <c r="AR5" s="241">
        <v>20</v>
      </c>
      <c r="AS5" s="241">
        <v>21</v>
      </c>
      <c r="AT5" s="241">
        <v>22</v>
      </c>
      <c r="AU5" s="241">
        <v>23</v>
      </c>
      <c r="AV5" s="241">
        <v>24</v>
      </c>
      <c r="AW5" s="243" t="s">
        <v>545</v>
      </c>
      <c r="AX5" s="240">
        <v>4</v>
      </c>
      <c r="AY5" s="241">
        <v>5</v>
      </c>
      <c r="AZ5" s="241">
        <v>6</v>
      </c>
      <c r="BA5" s="241">
        <v>7</v>
      </c>
      <c r="BB5" s="241">
        <v>8</v>
      </c>
      <c r="BC5" s="241">
        <v>9</v>
      </c>
      <c r="BD5" s="241">
        <v>10</v>
      </c>
      <c r="BE5" s="241">
        <v>11</v>
      </c>
      <c r="BF5" s="241">
        <v>12</v>
      </c>
      <c r="BG5" s="241">
        <v>13</v>
      </c>
      <c r="BH5" s="241">
        <v>14</v>
      </c>
      <c r="BI5" s="241">
        <v>15</v>
      </c>
      <c r="BJ5" s="241">
        <v>16</v>
      </c>
      <c r="BK5" s="241">
        <v>17</v>
      </c>
      <c r="BL5" s="241">
        <v>18</v>
      </c>
      <c r="BM5" s="241">
        <v>19</v>
      </c>
      <c r="BN5" s="241">
        <v>20</v>
      </c>
      <c r="BO5" s="241">
        <v>21</v>
      </c>
      <c r="BP5" s="241">
        <v>22</v>
      </c>
      <c r="BQ5" s="241">
        <v>23</v>
      </c>
      <c r="BR5" s="241">
        <v>24</v>
      </c>
      <c r="BS5" s="243" t="s">
        <v>545</v>
      </c>
      <c r="BT5" s="240">
        <v>4</v>
      </c>
      <c r="BU5" s="241">
        <v>5</v>
      </c>
      <c r="BV5" s="241">
        <v>6</v>
      </c>
      <c r="BW5" s="241">
        <v>7</v>
      </c>
      <c r="BX5" s="241">
        <v>8</v>
      </c>
      <c r="BY5" s="241">
        <v>9</v>
      </c>
      <c r="BZ5" s="241">
        <v>10</v>
      </c>
      <c r="CA5" s="241">
        <v>11</v>
      </c>
      <c r="CB5" s="241">
        <v>12</v>
      </c>
      <c r="CC5" s="241">
        <v>13</v>
      </c>
      <c r="CD5" s="241">
        <v>14</v>
      </c>
      <c r="CE5" s="241">
        <v>15</v>
      </c>
      <c r="CF5" s="241">
        <v>16</v>
      </c>
      <c r="CG5" s="241">
        <v>17</v>
      </c>
      <c r="CH5" s="241">
        <v>18</v>
      </c>
      <c r="CI5" s="241">
        <v>19</v>
      </c>
      <c r="CJ5" s="241">
        <v>20</v>
      </c>
      <c r="CK5" s="241">
        <v>21</v>
      </c>
      <c r="CL5" s="241">
        <v>22</v>
      </c>
      <c r="CM5" s="241">
        <v>23</v>
      </c>
      <c r="CN5" s="241">
        <v>24</v>
      </c>
      <c r="CO5" s="243" t="s">
        <v>545</v>
      </c>
      <c r="CP5" s="240">
        <v>4</v>
      </c>
      <c r="CQ5" s="241">
        <v>5</v>
      </c>
      <c r="CR5" s="241">
        <v>6</v>
      </c>
      <c r="CS5" s="241">
        <v>7</v>
      </c>
      <c r="CT5" s="241">
        <v>8</v>
      </c>
      <c r="CU5" s="241">
        <v>9</v>
      </c>
      <c r="CV5" s="241">
        <v>10</v>
      </c>
      <c r="CW5" s="241">
        <v>11</v>
      </c>
      <c r="CX5" s="241">
        <v>12</v>
      </c>
      <c r="CY5" s="241">
        <v>13</v>
      </c>
      <c r="CZ5" s="241">
        <v>14</v>
      </c>
      <c r="DA5" s="241">
        <v>15</v>
      </c>
      <c r="DB5" s="241">
        <v>16</v>
      </c>
      <c r="DC5" s="241">
        <v>17</v>
      </c>
      <c r="DD5" s="241">
        <v>18</v>
      </c>
      <c r="DE5" s="241">
        <v>19</v>
      </c>
      <c r="DF5" s="241">
        <v>20</v>
      </c>
      <c r="DG5" s="241">
        <v>21</v>
      </c>
      <c r="DH5" s="241">
        <v>22</v>
      </c>
      <c r="DI5" s="241">
        <v>23</v>
      </c>
      <c r="DJ5" s="241">
        <v>24</v>
      </c>
      <c r="DK5" s="243" t="s">
        <v>545</v>
      </c>
      <c r="DL5" s="240">
        <v>4</v>
      </c>
      <c r="DM5" s="241">
        <v>5</v>
      </c>
      <c r="DN5" s="241">
        <v>6</v>
      </c>
      <c r="DO5" s="241">
        <v>7</v>
      </c>
      <c r="DP5" s="241">
        <v>8</v>
      </c>
      <c r="DQ5" s="241">
        <v>9</v>
      </c>
      <c r="DR5" s="241">
        <v>10</v>
      </c>
      <c r="DS5" s="241">
        <v>11</v>
      </c>
      <c r="DT5" s="241">
        <v>12</v>
      </c>
      <c r="DU5" s="241">
        <v>13</v>
      </c>
      <c r="DV5" s="241">
        <v>14</v>
      </c>
      <c r="DW5" s="241">
        <v>15</v>
      </c>
      <c r="DX5" s="241">
        <v>16</v>
      </c>
      <c r="DY5" s="241">
        <v>17</v>
      </c>
      <c r="DZ5" s="241">
        <v>18</v>
      </c>
      <c r="EA5" s="241">
        <v>19</v>
      </c>
      <c r="EB5" s="241">
        <v>20</v>
      </c>
      <c r="EC5" s="241">
        <v>21</v>
      </c>
      <c r="ED5" s="241">
        <v>22</v>
      </c>
      <c r="EE5" s="241">
        <v>23</v>
      </c>
      <c r="EF5" s="241">
        <v>24</v>
      </c>
      <c r="EG5" s="243" t="s">
        <v>545</v>
      </c>
      <c r="EH5" s="242" t="s">
        <v>546</v>
      </c>
      <c r="EI5" s="240">
        <v>4</v>
      </c>
      <c r="EJ5" s="241">
        <v>5</v>
      </c>
      <c r="EK5" s="241">
        <v>6</v>
      </c>
      <c r="EL5" s="241">
        <v>7</v>
      </c>
      <c r="EM5" s="241">
        <v>8</v>
      </c>
      <c r="EN5" s="241">
        <v>9</v>
      </c>
      <c r="EO5" s="241">
        <v>10</v>
      </c>
      <c r="EP5" s="241">
        <v>11</v>
      </c>
      <c r="EQ5" s="241">
        <v>12</v>
      </c>
      <c r="ER5" s="241">
        <v>13</v>
      </c>
      <c r="ES5" s="241">
        <v>14</v>
      </c>
      <c r="ET5" s="241">
        <v>15</v>
      </c>
      <c r="EU5" s="241">
        <v>16</v>
      </c>
      <c r="EV5" s="241">
        <v>17</v>
      </c>
      <c r="EW5" s="241">
        <v>18</v>
      </c>
      <c r="EX5" s="241">
        <v>19</v>
      </c>
      <c r="EY5" s="241">
        <v>20</v>
      </c>
      <c r="EZ5" s="241">
        <v>21</v>
      </c>
      <c r="FA5" s="241">
        <v>22</v>
      </c>
      <c r="FB5" s="241">
        <v>23</v>
      </c>
      <c r="FC5" s="241">
        <v>24</v>
      </c>
      <c r="FD5" s="243" t="s">
        <v>545</v>
      </c>
      <c r="FE5" s="240">
        <v>4</v>
      </c>
      <c r="FF5" s="241">
        <v>5</v>
      </c>
      <c r="FG5" s="241">
        <v>6</v>
      </c>
      <c r="FH5" s="241">
        <v>7</v>
      </c>
      <c r="FI5" s="241">
        <v>8</v>
      </c>
      <c r="FJ5" s="241">
        <v>9</v>
      </c>
      <c r="FK5" s="241">
        <v>10</v>
      </c>
      <c r="FL5" s="241">
        <v>11</v>
      </c>
      <c r="FM5" s="241">
        <v>12</v>
      </c>
      <c r="FN5" s="241">
        <v>13</v>
      </c>
      <c r="FO5" s="241">
        <v>14</v>
      </c>
      <c r="FP5" s="241">
        <v>15</v>
      </c>
      <c r="FQ5" s="241">
        <v>16</v>
      </c>
      <c r="FR5" s="241">
        <v>17</v>
      </c>
      <c r="FS5" s="241">
        <v>18</v>
      </c>
      <c r="FT5" s="241">
        <v>19</v>
      </c>
      <c r="FU5" s="241">
        <v>20</v>
      </c>
      <c r="FV5" s="241">
        <v>21</v>
      </c>
      <c r="FW5" s="241">
        <v>22</v>
      </c>
      <c r="FX5" s="241">
        <v>23</v>
      </c>
      <c r="FY5" s="241">
        <v>24</v>
      </c>
      <c r="FZ5" s="243" t="s">
        <v>545</v>
      </c>
      <c r="GA5" s="240">
        <v>4</v>
      </c>
      <c r="GB5" s="241">
        <v>5</v>
      </c>
      <c r="GC5" s="241">
        <v>6</v>
      </c>
      <c r="GD5" s="241">
        <v>7</v>
      </c>
      <c r="GE5" s="241">
        <v>8</v>
      </c>
      <c r="GF5" s="241">
        <v>9</v>
      </c>
      <c r="GG5" s="241">
        <v>10</v>
      </c>
      <c r="GH5" s="241">
        <v>11</v>
      </c>
      <c r="GI5" s="241">
        <v>12</v>
      </c>
      <c r="GJ5" s="241">
        <v>13</v>
      </c>
      <c r="GK5" s="241">
        <v>14</v>
      </c>
      <c r="GL5" s="241">
        <v>15</v>
      </c>
      <c r="GM5" s="241">
        <v>16</v>
      </c>
      <c r="GN5" s="241">
        <v>17</v>
      </c>
      <c r="GO5" s="241">
        <v>18</v>
      </c>
      <c r="GP5" s="241">
        <v>19</v>
      </c>
      <c r="GQ5" s="241">
        <v>20</v>
      </c>
      <c r="GR5" s="241">
        <v>21</v>
      </c>
      <c r="GS5" s="241">
        <v>22</v>
      </c>
      <c r="GT5" s="241">
        <v>23</v>
      </c>
      <c r="GU5" s="241">
        <v>24</v>
      </c>
      <c r="GV5" s="243" t="s">
        <v>545</v>
      </c>
      <c r="GW5" s="240">
        <v>4</v>
      </c>
      <c r="GX5" s="241">
        <v>5</v>
      </c>
      <c r="GY5" s="241">
        <v>6</v>
      </c>
      <c r="GZ5" s="241">
        <v>7</v>
      </c>
      <c r="HA5" s="241">
        <v>8</v>
      </c>
      <c r="HB5" s="241">
        <v>9</v>
      </c>
      <c r="HC5" s="241">
        <v>10</v>
      </c>
      <c r="HD5" s="241">
        <v>11</v>
      </c>
      <c r="HE5" s="241">
        <v>12</v>
      </c>
      <c r="HF5" s="241">
        <v>13</v>
      </c>
      <c r="HG5" s="241">
        <v>14</v>
      </c>
      <c r="HH5" s="241">
        <v>15</v>
      </c>
      <c r="HI5" s="241">
        <v>16</v>
      </c>
      <c r="HJ5" s="241">
        <v>17</v>
      </c>
      <c r="HK5" s="241">
        <v>18</v>
      </c>
      <c r="HL5" s="241">
        <v>19</v>
      </c>
      <c r="HM5" s="241">
        <v>20</v>
      </c>
      <c r="HN5" s="241">
        <v>21</v>
      </c>
      <c r="HO5" s="241">
        <v>22</v>
      </c>
      <c r="HP5" s="241">
        <v>23</v>
      </c>
      <c r="HQ5" s="241">
        <v>24</v>
      </c>
      <c r="HR5" s="243" t="s">
        <v>545</v>
      </c>
      <c r="HS5" s="240">
        <v>4</v>
      </c>
      <c r="HT5" s="241">
        <v>5</v>
      </c>
      <c r="HU5" s="241">
        <v>6</v>
      </c>
      <c r="HV5" s="241">
        <v>7</v>
      </c>
      <c r="HW5" s="241">
        <v>8</v>
      </c>
      <c r="HX5" s="241">
        <v>9</v>
      </c>
      <c r="HY5" s="241">
        <v>10</v>
      </c>
      <c r="HZ5" s="241">
        <v>11</v>
      </c>
      <c r="IA5" s="241">
        <v>12</v>
      </c>
      <c r="IB5" s="241">
        <v>13</v>
      </c>
      <c r="IC5" s="241">
        <v>14</v>
      </c>
      <c r="ID5" s="241">
        <v>15</v>
      </c>
      <c r="IE5" s="241">
        <v>16</v>
      </c>
      <c r="IF5" s="241">
        <v>17</v>
      </c>
      <c r="IG5" s="241">
        <v>18</v>
      </c>
      <c r="IH5" s="241">
        <v>19</v>
      </c>
      <c r="II5" s="241">
        <v>20</v>
      </c>
      <c r="IJ5" s="241">
        <v>21</v>
      </c>
      <c r="IK5" s="241">
        <v>22</v>
      </c>
      <c r="IL5" s="241">
        <v>23</v>
      </c>
      <c r="IM5" s="241">
        <v>24</v>
      </c>
      <c r="IN5" s="243" t="s">
        <v>545</v>
      </c>
      <c r="IO5" s="240">
        <v>4</v>
      </c>
      <c r="IP5" s="241">
        <v>5</v>
      </c>
      <c r="IQ5" s="241">
        <v>6</v>
      </c>
      <c r="IR5" s="241">
        <v>7</v>
      </c>
      <c r="IS5" s="241">
        <v>8</v>
      </c>
      <c r="IT5" s="241">
        <v>9</v>
      </c>
      <c r="IU5" s="241">
        <v>10</v>
      </c>
      <c r="IV5" s="241">
        <v>11</v>
      </c>
      <c r="IW5" s="241">
        <v>12</v>
      </c>
      <c r="IX5" s="241">
        <v>13</v>
      </c>
      <c r="IY5" s="241">
        <v>14</v>
      </c>
      <c r="IZ5" s="241">
        <v>15</v>
      </c>
      <c r="JA5" s="241">
        <v>16</v>
      </c>
      <c r="JB5" s="241">
        <v>17</v>
      </c>
      <c r="JC5" s="241">
        <v>18</v>
      </c>
      <c r="JD5" s="241">
        <v>19</v>
      </c>
      <c r="JE5" s="241">
        <v>20</v>
      </c>
      <c r="JF5" s="241">
        <v>21</v>
      </c>
      <c r="JG5" s="241">
        <v>22</v>
      </c>
      <c r="JH5" s="241">
        <v>23</v>
      </c>
      <c r="JI5" s="241">
        <v>24</v>
      </c>
      <c r="JJ5" s="243" t="s">
        <v>545</v>
      </c>
      <c r="JK5" s="240">
        <v>4</v>
      </c>
      <c r="JL5" s="241">
        <v>5</v>
      </c>
      <c r="JM5" s="241">
        <v>6</v>
      </c>
      <c r="JN5" s="241">
        <v>7</v>
      </c>
      <c r="JO5" s="241">
        <v>8</v>
      </c>
      <c r="JP5" s="241">
        <v>9</v>
      </c>
      <c r="JQ5" s="241">
        <v>10</v>
      </c>
      <c r="JR5" s="241">
        <v>11</v>
      </c>
      <c r="JS5" s="241">
        <v>12</v>
      </c>
      <c r="JT5" s="241">
        <v>13</v>
      </c>
      <c r="JU5" s="241">
        <v>14</v>
      </c>
      <c r="JV5" s="241">
        <v>15</v>
      </c>
      <c r="JW5" s="241">
        <v>16</v>
      </c>
      <c r="JX5" s="241">
        <v>17</v>
      </c>
      <c r="JY5" s="241">
        <v>18</v>
      </c>
      <c r="JZ5" s="241">
        <v>19</v>
      </c>
      <c r="KA5" s="241">
        <v>20</v>
      </c>
      <c r="KB5" s="241">
        <v>21</v>
      </c>
      <c r="KC5" s="241">
        <v>22</v>
      </c>
      <c r="KD5" s="241">
        <v>23</v>
      </c>
      <c r="KE5" s="241">
        <v>24</v>
      </c>
      <c r="KF5" s="243" t="s">
        <v>545</v>
      </c>
      <c r="KG5" s="240">
        <v>4</v>
      </c>
      <c r="KH5" s="241">
        <v>5</v>
      </c>
      <c r="KI5" s="241">
        <v>6</v>
      </c>
      <c r="KJ5" s="241">
        <v>7</v>
      </c>
      <c r="KK5" s="241">
        <v>8</v>
      </c>
      <c r="KL5" s="241">
        <v>9</v>
      </c>
      <c r="KM5" s="241">
        <v>10</v>
      </c>
      <c r="KN5" s="241">
        <v>11</v>
      </c>
      <c r="KO5" s="241">
        <v>12</v>
      </c>
      <c r="KP5" s="241">
        <v>13</v>
      </c>
      <c r="KQ5" s="241">
        <v>14</v>
      </c>
      <c r="KR5" s="241">
        <v>15</v>
      </c>
      <c r="KS5" s="241">
        <v>16</v>
      </c>
      <c r="KT5" s="241">
        <v>17</v>
      </c>
      <c r="KU5" s="241">
        <v>18</v>
      </c>
      <c r="KV5" s="241">
        <v>19</v>
      </c>
      <c r="KW5" s="241">
        <v>20</v>
      </c>
      <c r="KX5" s="241">
        <v>21</v>
      </c>
      <c r="KY5" s="241">
        <v>22</v>
      </c>
      <c r="KZ5" s="241">
        <v>23</v>
      </c>
      <c r="LA5" s="241">
        <v>24</v>
      </c>
      <c r="LB5" s="243" t="s">
        <v>545</v>
      </c>
      <c r="LC5" s="240">
        <v>4</v>
      </c>
      <c r="LD5" s="241">
        <v>5</v>
      </c>
      <c r="LE5" s="241">
        <v>6</v>
      </c>
      <c r="LF5" s="241">
        <v>7</v>
      </c>
      <c r="LG5" s="241">
        <v>8</v>
      </c>
      <c r="LH5" s="241">
        <v>9</v>
      </c>
      <c r="LI5" s="241">
        <v>10</v>
      </c>
      <c r="LJ5" s="241">
        <v>11</v>
      </c>
      <c r="LK5" s="241">
        <v>12</v>
      </c>
      <c r="LL5" s="241">
        <v>13</v>
      </c>
      <c r="LM5" s="241">
        <v>14</v>
      </c>
      <c r="LN5" s="241">
        <v>15</v>
      </c>
      <c r="LO5" s="241">
        <v>16</v>
      </c>
      <c r="LP5" s="241">
        <v>17</v>
      </c>
      <c r="LQ5" s="241">
        <v>18</v>
      </c>
      <c r="LR5" s="241">
        <v>19</v>
      </c>
      <c r="LS5" s="241">
        <v>20</v>
      </c>
      <c r="LT5" s="241">
        <v>21</v>
      </c>
      <c r="LU5" s="241">
        <v>22</v>
      </c>
      <c r="LV5" s="241">
        <v>23</v>
      </c>
      <c r="LW5" s="241">
        <v>24</v>
      </c>
      <c r="LX5" s="243" t="s">
        <v>545</v>
      </c>
      <c r="LY5" s="240">
        <v>4</v>
      </c>
      <c r="LZ5" s="241">
        <v>5</v>
      </c>
      <c r="MA5" s="241">
        <v>6</v>
      </c>
      <c r="MB5" s="241">
        <v>7</v>
      </c>
      <c r="MC5" s="241">
        <v>8</v>
      </c>
      <c r="MD5" s="241">
        <v>9</v>
      </c>
      <c r="ME5" s="241">
        <v>10</v>
      </c>
      <c r="MF5" s="241">
        <v>11</v>
      </c>
      <c r="MG5" s="241">
        <v>12</v>
      </c>
      <c r="MH5" s="241">
        <v>13</v>
      </c>
      <c r="MI5" s="241">
        <v>14</v>
      </c>
      <c r="MJ5" s="241">
        <v>15</v>
      </c>
      <c r="MK5" s="241">
        <v>16</v>
      </c>
      <c r="ML5" s="241">
        <v>17</v>
      </c>
      <c r="MM5" s="241">
        <v>18</v>
      </c>
      <c r="MN5" s="241">
        <v>19</v>
      </c>
      <c r="MO5" s="241">
        <v>20</v>
      </c>
      <c r="MP5" s="241">
        <v>21</v>
      </c>
      <c r="MQ5" s="241">
        <v>22</v>
      </c>
      <c r="MR5" s="241">
        <v>23</v>
      </c>
      <c r="MS5" s="241">
        <v>24</v>
      </c>
      <c r="MT5" s="243" t="s">
        <v>545</v>
      </c>
      <c r="MU5" s="240">
        <v>4</v>
      </c>
      <c r="MV5" s="241">
        <v>5</v>
      </c>
      <c r="MW5" s="241">
        <v>6</v>
      </c>
      <c r="MX5" s="241">
        <v>7</v>
      </c>
      <c r="MY5" s="241">
        <v>8</v>
      </c>
      <c r="MZ5" s="241">
        <v>9</v>
      </c>
      <c r="NA5" s="241">
        <v>10</v>
      </c>
      <c r="NB5" s="241">
        <v>11</v>
      </c>
      <c r="NC5" s="241">
        <v>12</v>
      </c>
      <c r="ND5" s="241">
        <v>13</v>
      </c>
      <c r="NE5" s="241">
        <v>14</v>
      </c>
      <c r="NF5" s="241">
        <v>15</v>
      </c>
      <c r="NG5" s="241">
        <v>16</v>
      </c>
      <c r="NH5" s="241">
        <v>17</v>
      </c>
      <c r="NI5" s="241">
        <v>18</v>
      </c>
      <c r="NJ5" s="241">
        <v>19</v>
      </c>
      <c r="NK5" s="241">
        <v>20</v>
      </c>
      <c r="NL5" s="241">
        <v>21</v>
      </c>
      <c r="NM5" s="241">
        <v>22</v>
      </c>
      <c r="NN5" s="241">
        <v>23</v>
      </c>
      <c r="NO5" s="241">
        <v>24</v>
      </c>
      <c r="NP5" s="243" t="s">
        <v>545</v>
      </c>
      <c r="NQ5" s="240">
        <v>4</v>
      </c>
      <c r="NR5" s="241">
        <v>5</v>
      </c>
      <c r="NS5" s="241">
        <v>6</v>
      </c>
      <c r="NT5" s="241">
        <v>7</v>
      </c>
      <c r="NU5" s="241">
        <v>8</v>
      </c>
      <c r="NV5" s="241">
        <v>9</v>
      </c>
      <c r="NW5" s="241">
        <v>10</v>
      </c>
      <c r="NX5" s="241">
        <v>11</v>
      </c>
      <c r="NY5" s="241">
        <v>12</v>
      </c>
      <c r="NZ5" s="241">
        <v>13</v>
      </c>
      <c r="OA5" s="241">
        <v>14</v>
      </c>
      <c r="OB5" s="241">
        <v>15</v>
      </c>
      <c r="OC5" s="241">
        <v>16</v>
      </c>
      <c r="OD5" s="241">
        <v>17</v>
      </c>
      <c r="OE5" s="241">
        <v>18</v>
      </c>
      <c r="OF5" s="241">
        <v>19</v>
      </c>
      <c r="OG5" s="241">
        <v>20</v>
      </c>
      <c r="OH5" s="241">
        <v>21</v>
      </c>
      <c r="OI5" s="241">
        <v>22</v>
      </c>
      <c r="OJ5" s="241">
        <v>23</v>
      </c>
      <c r="OK5" s="241">
        <v>24</v>
      </c>
      <c r="OL5" s="243" t="s">
        <v>545</v>
      </c>
      <c r="OM5" s="240">
        <v>4</v>
      </c>
      <c r="ON5" s="241">
        <v>5</v>
      </c>
      <c r="OO5" s="241">
        <v>6</v>
      </c>
      <c r="OP5" s="241">
        <v>7</v>
      </c>
      <c r="OQ5" s="241">
        <v>8</v>
      </c>
      <c r="OR5" s="241">
        <v>9</v>
      </c>
      <c r="OS5" s="241">
        <v>10</v>
      </c>
      <c r="OT5" s="241">
        <v>11</v>
      </c>
      <c r="OU5" s="241">
        <v>12</v>
      </c>
      <c r="OV5" s="241">
        <v>13</v>
      </c>
      <c r="OW5" s="241">
        <v>14</v>
      </c>
      <c r="OX5" s="241">
        <v>15</v>
      </c>
      <c r="OY5" s="241">
        <v>16</v>
      </c>
      <c r="OZ5" s="241">
        <v>17</v>
      </c>
      <c r="PA5" s="241">
        <v>18</v>
      </c>
      <c r="PB5" s="241">
        <v>19</v>
      </c>
      <c r="PC5" s="241">
        <v>20</v>
      </c>
      <c r="PD5" s="241">
        <v>21</v>
      </c>
      <c r="PE5" s="241">
        <v>22</v>
      </c>
      <c r="PF5" s="241">
        <v>23</v>
      </c>
      <c r="PG5" s="241">
        <v>24</v>
      </c>
      <c r="PH5" s="243" t="s">
        <v>545</v>
      </c>
      <c r="PI5" s="240">
        <v>4</v>
      </c>
      <c r="PJ5" s="241">
        <v>5</v>
      </c>
      <c r="PK5" s="241">
        <v>6</v>
      </c>
      <c r="PL5" s="241">
        <v>7</v>
      </c>
      <c r="PM5" s="241">
        <v>8</v>
      </c>
      <c r="PN5" s="241">
        <v>9</v>
      </c>
      <c r="PO5" s="241">
        <v>10</v>
      </c>
      <c r="PP5" s="241">
        <v>11</v>
      </c>
      <c r="PQ5" s="241">
        <v>12</v>
      </c>
      <c r="PR5" s="241">
        <v>13</v>
      </c>
      <c r="PS5" s="241">
        <v>14</v>
      </c>
      <c r="PT5" s="241">
        <v>15</v>
      </c>
      <c r="PU5" s="241">
        <v>16</v>
      </c>
      <c r="PV5" s="241">
        <v>17</v>
      </c>
      <c r="PW5" s="241">
        <v>18</v>
      </c>
      <c r="PX5" s="241">
        <v>19</v>
      </c>
      <c r="PY5" s="241">
        <v>20</v>
      </c>
      <c r="PZ5" s="241">
        <v>21</v>
      </c>
      <c r="QA5" s="241">
        <v>22</v>
      </c>
      <c r="QB5" s="241">
        <v>23</v>
      </c>
      <c r="QC5" s="241">
        <v>24</v>
      </c>
      <c r="QD5" s="243" t="s">
        <v>545</v>
      </c>
      <c r="QE5" s="240">
        <v>4</v>
      </c>
      <c r="QF5" s="241">
        <v>5</v>
      </c>
      <c r="QG5" s="241">
        <v>6</v>
      </c>
      <c r="QH5" s="241">
        <v>7</v>
      </c>
      <c r="QI5" s="241">
        <v>8</v>
      </c>
      <c r="QJ5" s="241">
        <v>9</v>
      </c>
      <c r="QK5" s="241">
        <v>10</v>
      </c>
      <c r="QL5" s="241">
        <v>11</v>
      </c>
      <c r="QM5" s="241">
        <v>12</v>
      </c>
      <c r="QN5" s="241">
        <v>13</v>
      </c>
      <c r="QO5" s="241">
        <v>14</v>
      </c>
      <c r="QP5" s="241">
        <v>15</v>
      </c>
      <c r="QQ5" s="241">
        <v>16</v>
      </c>
      <c r="QR5" s="241">
        <v>17</v>
      </c>
      <c r="QS5" s="241">
        <v>18</v>
      </c>
      <c r="QT5" s="241">
        <v>19</v>
      </c>
      <c r="QU5" s="241">
        <v>20</v>
      </c>
      <c r="QV5" s="241">
        <v>21</v>
      </c>
      <c r="QW5" s="241">
        <v>22</v>
      </c>
      <c r="QX5" s="241">
        <v>23</v>
      </c>
      <c r="QY5" s="241">
        <v>24</v>
      </c>
      <c r="QZ5" s="243" t="s">
        <v>545</v>
      </c>
      <c r="RA5" s="240">
        <v>4</v>
      </c>
      <c r="RB5" s="241">
        <v>5</v>
      </c>
      <c r="RC5" s="241">
        <v>6</v>
      </c>
      <c r="RD5" s="241">
        <v>7</v>
      </c>
      <c r="RE5" s="241">
        <v>8</v>
      </c>
      <c r="RF5" s="241">
        <v>9</v>
      </c>
      <c r="RG5" s="241">
        <v>10</v>
      </c>
      <c r="RH5" s="241">
        <v>11</v>
      </c>
      <c r="RI5" s="241">
        <v>12</v>
      </c>
      <c r="RJ5" s="241">
        <v>13</v>
      </c>
      <c r="RK5" s="241">
        <v>14</v>
      </c>
      <c r="RL5" s="241">
        <v>15</v>
      </c>
      <c r="RM5" s="241">
        <v>16</v>
      </c>
      <c r="RN5" s="241">
        <v>17</v>
      </c>
      <c r="RO5" s="241">
        <v>18</v>
      </c>
      <c r="RP5" s="241">
        <v>19</v>
      </c>
      <c r="RQ5" s="241">
        <v>20</v>
      </c>
      <c r="RR5" s="241">
        <v>21</v>
      </c>
      <c r="RS5" s="241">
        <v>22</v>
      </c>
      <c r="RT5" s="241">
        <v>23</v>
      </c>
      <c r="RU5" s="241">
        <v>24</v>
      </c>
      <c r="RV5" s="243" t="s">
        <v>545</v>
      </c>
      <c r="RW5" s="240">
        <v>4</v>
      </c>
      <c r="RX5" s="241">
        <v>5</v>
      </c>
      <c r="RY5" s="241">
        <v>6</v>
      </c>
      <c r="RZ5" s="241">
        <v>7</v>
      </c>
      <c r="SA5" s="241">
        <v>8</v>
      </c>
      <c r="SB5" s="241">
        <v>9</v>
      </c>
      <c r="SC5" s="241">
        <v>10</v>
      </c>
      <c r="SD5" s="241">
        <v>11</v>
      </c>
      <c r="SE5" s="241">
        <v>12</v>
      </c>
      <c r="SF5" s="241">
        <v>13</v>
      </c>
      <c r="SG5" s="241">
        <v>14</v>
      </c>
      <c r="SH5" s="241">
        <v>15</v>
      </c>
      <c r="SI5" s="241">
        <v>16</v>
      </c>
      <c r="SJ5" s="241">
        <v>17</v>
      </c>
      <c r="SK5" s="241">
        <v>18</v>
      </c>
      <c r="SL5" s="241">
        <v>19</v>
      </c>
      <c r="SM5" s="241">
        <v>20</v>
      </c>
      <c r="SN5" s="241">
        <v>21</v>
      </c>
      <c r="SO5" s="241">
        <v>22</v>
      </c>
      <c r="SP5" s="241">
        <v>23</v>
      </c>
      <c r="SQ5" s="241">
        <v>24</v>
      </c>
      <c r="SR5" s="243" t="s">
        <v>545</v>
      </c>
      <c r="SS5" s="240">
        <v>4</v>
      </c>
      <c r="ST5" s="241">
        <v>5</v>
      </c>
      <c r="SU5" s="241">
        <v>6</v>
      </c>
      <c r="SV5" s="241">
        <v>7</v>
      </c>
      <c r="SW5" s="241">
        <v>8</v>
      </c>
      <c r="SX5" s="241">
        <v>9</v>
      </c>
      <c r="SY5" s="241">
        <v>10</v>
      </c>
      <c r="SZ5" s="241">
        <v>11</v>
      </c>
      <c r="TA5" s="241">
        <v>12</v>
      </c>
      <c r="TB5" s="241">
        <v>13</v>
      </c>
      <c r="TC5" s="241">
        <v>14</v>
      </c>
      <c r="TD5" s="241">
        <v>15</v>
      </c>
      <c r="TE5" s="241">
        <v>16</v>
      </c>
      <c r="TF5" s="241">
        <v>17</v>
      </c>
      <c r="TG5" s="241">
        <v>18</v>
      </c>
      <c r="TH5" s="241">
        <v>19</v>
      </c>
      <c r="TI5" s="241">
        <v>20</v>
      </c>
      <c r="TJ5" s="241">
        <v>21</v>
      </c>
      <c r="TK5" s="241">
        <v>22</v>
      </c>
      <c r="TL5" s="241">
        <v>23</v>
      </c>
      <c r="TM5" s="241">
        <v>24</v>
      </c>
      <c r="TN5" s="243" t="s">
        <v>545</v>
      </c>
      <c r="TO5" s="240">
        <v>4</v>
      </c>
      <c r="TP5" s="241">
        <v>5</v>
      </c>
      <c r="TQ5" s="241">
        <v>6</v>
      </c>
      <c r="TR5" s="241">
        <v>7</v>
      </c>
      <c r="TS5" s="241">
        <v>8</v>
      </c>
      <c r="TT5" s="241">
        <v>9</v>
      </c>
      <c r="TU5" s="241">
        <v>10</v>
      </c>
      <c r="TV5" s="241">
        <v>11</v>
      </c>
      <c r="TW5" s="241">
        <v>12</v>
      </c>
      <c r="TX5" s="241">
        <v>13</v>
      </c>
      <c r="TY5" s="241">
        <v>14</v>
      </c>
      <c r="TZ5" s="241">
        <v>15</v>
      </c>
      <c r="UA5" s="241">
        <v>16</v>
      </c>
      <c r="UB5" s="241">
        <v>17</v>
      </c>
      <c r="UC5" s="241">
        <v>18</v>
      </c>
      <c r="UD5" s="241">
        <v>19</v>
      </c>
      <c r="UE5" s="241">
        <v>20</v>
      </c>
      <c r="UF5" s="241">
        <v>21</v>
      </c>
      <c r="UG5" s="241">
        <v>22</v>
      </c>
      <c r="UH5" s="241">
        <v>23</v>
      </c>
      <c r="UI5" s="241">
        <v>24</v>
      </c>
      <c r="UJ5" s="243" t="s">
        <v>545</v>
      </c>
      <c r="UK5" s="240">
        <v>4</v>
      </c>
      <c r="UL5" s="241">
        <v>5</v>
      </c>
      <c r="UM5" s="241">
        <v>6</v>
      </c>
      <c r="UN5" s="241">
        <v>7</v>
      </c>
      <c r="UO5" s="241">
        <v>8</v>
      </c>
      <c r="UP5" s="241">
        <v>9</v>
      </c>
      <c r="UQ5" s="241">
        <v>10</v>
      </c>
      <c r="UR5" s="241">
        <v>11</v>
      </c>
      <c r="US5" s="241">
        <v>12</v>
      </c>
      <c r="UT5" s="241">
        <v>13</v>
      </c>
      <c r="UU5" s="241">
        <v>14</v>
      </c>
      <c r="UV5" s="241">
        <v>15</v>
      </c>
      <c r="UW5" s="241">
        <v>16</v>
      </c>
      <c r="UX5" s="241">
        <v>17</v>
      </c>
      <c r="UY5" s="241">
        <v>18</v>
      </c>
      <c r="UZ5" s="241">
        <v>19</v>
      </c>
      <c r="VA5" s="241">
        <v>20</v>
      </c>
      <c r="VB5" s="241">
        <v>21</v>
      </c>
      <c r="VC5" s="241">
        <v>22</v>
      </c>
      <c r="VD5" s="241">
        <v>23</v>
      </c>
      <c r="VE5" s="241">
        <v>24</v>
      </c>
      <c r="VF5" s="243" t="s">
        <v>545</v>
      </c>
      <c r="VG5" s="240">
        <v>4</v>
      </c>
      <c r="VH5" s="241">
        <v>5</v>
      </c>
      <c r="VI5" s="241">
        <v>6</v>
      </c>
      <c r="VJ5" s="241">
        <v>7</v>
      </c>
      <c r="VK5" s="241">
        <v>8</v>
      </c>
      <c r="VL5" s="241">
        <v>9</v>
      </c>
      <c r="VM5" s="241">
        <v>10</v>
      </c>
      <c r="VN5" s="241">
        <v>11</v>
      </c>
      <c r="VO5" s="241">
        <v>12</v>
      </c>
      <c r="VP5" s="241">
        <v>13</v>
      </c>
      <c r="VQ5" s="241">
        <v>14</v>
      </c>
      <c r="VR5" s="241">
        <v>15</v>
      </c>
      <c r="VS5" s="241">
        <v>16</v>
      </c>
      <c r="VT5" s="241">
        <v>17</v>
      </c>
      <c r="VU5" s="241">
        <v>18</v>
      </c>
      <c r="VV5" s="241">
        <v>19</v>
      </c>
      <c r="VW5" s="241">
        <v>20</v>
      </c>
      <c r="VX5" s="241">
        <v>21</v>
      </c>
      <c r="VY5" s="241">
        <v>22</v>
      </c>
      <c r="VZ5" s="241">
        <v>23</v>
      </c>
      <c r="WA5" s="241">
        <v>24</v>
      </c>
      <c r="WB5" s="243" t="s">
        <v>545</v>
      </c>
      <c r="WC5" s="240">
        <v>4</v>
      </c>
      <c r="WD5" s="241">
        <v>5</v>
      </c>
      <c r="WE5" s="241">
        <v>6</v>
      </c>
      <c r="WF5" s="241">
        <v>7</v>
      </c>
      <c r="WG5" s="241">
        <v>8</v>
      </c>
      <c r="WH5" s="241">
        <v>9</v>
      </c>
      <c r="WI5" s="241">
        <v>10</v>
      </c>
      <c r="WJ5" s="241">
        <v>11</v>
      </c>
      <c r="WK5" s="241">
        <v>12</v>
      </c>
      <c r="WL5" s="241">
        <v>13</v>
      </c>
      <c r="WM5" s="241">
        <v>14</v>
      </c>
      <c r="WN5" s="241">
        <v>15</v>
      </c>
      <c r="WO5" s="241">
        <v>16</v>
      </c>
      <c r="WP5" s="241">
        <v>17</v>
      </c>
      <c r="WQ5" s="241">
        <v>18</v>
      </c>
      <c r="WR5" s="241">
        <v>19</v>
      </c>
      <c r="WS5" s="241">
        <v>20</v>
      </c>
      <c r="WT5" s="241">
        <v>21</v>
      </c>
      <c r="WU5" s="241">
        <v>22</v>
      </c>
      <c r="WV5" s="241">
        <v>23</v>
      </c>
      <c r="WW5" s="241">
        <v>24</v>
      </c>
      <c r="WX5" s="243" t="s">
        <v>545</v>
      </c>
      <c r="WY5" s="240">
        <v>4</v>
      </c>
      <c r="WZ5" s="241">
        <v>5</v>
      </c>
      <c r="XA5" s="241">
        <v>6</v>
      </c>
      <c r="XB5" s="241">
        <v>7</v>
      </c>
      <c r="XC5" s="241">
        <v>8</v>
      </c>
      <c r="XD5" s="241">
        <v>9</v>
      </c>
      <c r="XE5" s="241">
        <v>10</v>
      </c>
      <c r="XF5" s="241">
        <v>11</v>
      </c>
      <c r="XG5" s="241">
        <v>12</v>
      </c>
      <c r="XH5" s="241">
        <v>13</v>
      </c>
      <c r="XI5" s="241">
        <v>14</v>
      </c>
      <c r="XJ5" s="241">
        <v>15</v>
      </c>
      <c r="XK5" s="241">
        <v>16</v>
      </c>
      <c r="XL5" s="241">
        <v>17</v>
      </c>
      <c r="XM5" s="241">
        <v>18</v>
      </c>
      <c r="XN5" s="241">
        <v>19</v>
      </c>
      <c r="XO5" s="241">
        <v>20</v>
      </c>
      <c r="XP5" s="241">
        <v>21</v>
      </c>
      <c r="XQ5" s="241">
        <v>22</v>
      </c>
      <c r="XR5" s="241">
        <v>23</v>
      </c>
      <c r="XS5" s="241">
        <v>24</v>
      </c>
      <c r="XT5" s="243" t="s">
        <v>545</v>
      </c>
      <c r="XU5" s="240">
        <v>4</v>
      </c>
      <c r="XV5" s="241">
        <v>5</v>
      </c>
      <c r="XW5" s="241">
        <v>6</v>
      </c>
      <c r="XX5" s="241">
        <v>7</v>
      </c>
      <c r="XY5" s="241">
        <v>8</v>
      </c>
      <c r="XZ5" s="241">
        <v>9</v>
      </c>
      <c r="YA5" s="241">
        <v>10</v>
      </c>
      <c r="YB5" s="241">
        <v>11</v>
      </c>
      <c r="YC5" s="241">
        <v>12</v>
      </c>
      <c r="YD5" s="241">
        <v>13</v>
      </c>
      <c r="YE5" s="241">
        <v>14</v>
      </c>
      <c r="YF5" s="241">
        <v>15</v>
      </c>
      <c r="YG5" s="241">
        <v>16</v>
      </c>
      <c r="YH5" s="241">
        <v>17</v>
      </c>
      <c r="YI5" s="241">
        <v>18</v>
      </c>
      <c r="YJ5" s="241">
        <v>19</v>
      </c>
      <c r="YK5" s="241">
        <v>20</v>
      </c>
      <c r="YL5" s="241">
        <v>21</v>
      </c>
      <c r="YM5" s="241">
        <v>22</v>
      </c>
      <c r="YN5" s="241">
        <v>23</v>
      </c>
      <c r="YO5" s="241">
        <v>24</v>
      </c>
      <c r="YP5" s="243" t="s">
        <v>545</v>
      </c>
      <c r="YQ5" s="240">
        <v>4</v>
      </c>
      <c r="YR5" s="241">
        <v>5</v>
      </c>
      <c r="YS5" s="241">
        <v>6</v>
      </c>
      <c r="YT5" s="241">
        <v>7</v>
      </c>
      <c r="YU5" s="241">
        <v>8</v>
      </c>
      <c r="YV5" s="241">
        <v>9</v>
      </c>
      <c r="YW5" s="241">
        <v>10</v>
      </c>
      <c r="YX5" s="241">
        <v>11</v>
      </c>
      <c r="YY5" s="241">
        <v>12</v>
      </c>
      <c r="YZ5" s="241">
        <v>13</v>
      </c>
      <c r="ZA5" s="241">
        <v>14</v>
      </c>
      <c r="ZB5" s="241">
        <v>15</v>
      </c>
      <c r="ZC5" s="241">
        <v>16</v>
      </c>
      <c r="ZD5" s="241">
        <v>17</v>
      </c>
      <c r="ZE5" s="241">
        <v>18</v>
      </c>
      <c r="ZF5" s="241">
        <v>19</v>
      </c>
      <c r="ZG5" s="241">
        <v>20</v>
      </c>
      <c r="ZH5" s="241">
        <v>21</v>
      </c>
      <c r="ZI5" s="241">
        <v>22</v>
      </c>
      <c r="ZJ5" s="241">
        <v>23</v>
      </c>
      <c r="ZK5" s="241">
        <v>24</v>
      </c>
      <c r="ZL5" s="250" t="s">
        <v>545</v>
      </c>
      <c r="ZM5" t="s">
        <v>548</v>
      </c>
    </row>
    <row r="6" spans="1:690" ht="15" customHeight="1" x14ac:dyDescent="0.25">
      <c r="B6" s="9"/>
      <c r="E6" s="9"/>
      <c r="F6" s="592" t="s">
        <v>538</v>
      </c>
      <c r="G6" s="593"/>
      <c r="H6" s="593"/>
      <c r="I6" s="593"/>
      <c r="J6" s="593"/>
      <c r="K6" s="593"/>
      <c r="L6" s="593"/>
      <c r="M6" s="593"/>
      <c r="N6" s="593"/>
      <c r="O6" s="593"/>
      <c r="P6" s="593"/>
      <c r="Q6" s="593"/>
      <c r="R6" s="593"/>
      <c r="S6" s="593"/>
      <c r="T6" s="593"/>
      <c r="U6" s="593"/>
      <c r="V6" s="593"/>
      <c r="W6" s="593"/>
      <c r="X6" s="593"/>
      <c r="Y6" s="593"/>
      <c r="Z6" s="593"/>
      <c r="AA6" s="593"/>
      <c r="AB6" s="587" t="s">
        <v>540</v>
      </c>
      <c r="AC6" s="588"/>
      <c r="AD6" s="588"/>
      <c r="AE6" s="588"/>
      <c r="AF6" s="588"/>
      <c r="AG6" s="588"/>
      <c r="AH6" s="588"/>
      <c r="AI6" s="588"/>
      <c r="AJ6" s="588"/>
      <c r="AK6" s="588"/>
      <c r="AL6" s="588"/>
      <c r="AM6" s="588"/>
      <c r="AN6" s="588"/>
      <c r="AO6" s="588"/>
      <c r="AP6" s="588"/>
      <c r="AQ6" s="588"/>
      <c r="AR6" s="588"/>
      <c r="AS6" s="588"/>
      <c r="AT6" s="588"/>
      <c r="AU6" s="588"/>
      <c r="AV6" s="588"/>
      <c r="AW6" s="588"/>
      <c r="AX6" s="587" t="s">
        <v>541</v>
      </c>
      <c r="AY6" s="588"/>
      <c r="AZ6" s="588"/>
      <c r="BA6" s="588"/>
      <c r="BB6" s="588"/>
      <c r="BC6" s="588"/>
      <c r="BD6" s="588"/>
      <c r="BE6" s="588"/>
      <c r="BF6" s="588"/>
      <c r="BG6" s="588"/>
      <c r="BH6" s="588"/>
      <c r="BI6" s="588"/>
      <c r="BJ6" s="588"/>
      <c r="BK6" s="588"/>
      <c r="BL6" s="588"/>
      <c r="BM6" s="588"/>
      <c r="BN6" s="588"/>
      <c r="BO6" s="588"/>
      <c r="BP6" s="588"/>
      <c r="BQ6" s="588"/>
      <c r="BR6" s="588"/>
      <c r="BS6" s="588"/>
      <c r="BT6" s="587" t="s">
        <v>542</v>
      </c>
      <c r="BU6" s="588"/>
      <c r="BV6" s="588"/>
      <c r="BW6" s="588"/>
      <c r="BX6" s="588"/>
      <c r="BY6" s="588"/>
      <c r="BZ6" s="588"/>
      <c r="CA6" s="588"/>
      <c r="CB6" s="588"/>
      <c r="CC6" s="588"/>
      <c r="CD6" s="588"/>
      <c r="CE6" s="588"/>
      <c r="CF6" s="588"/>
      <c r="CG6" s="588"/>
      <c r="CH6" s="588"/>
      <c r="CI6" s="588"/>
      <c r="CJ6" s="588"/>
      <c r="CK6" s="588"/>
      <c r="CL6" s="588"/>
      <c r="CM6" s="588"/>
      <c r="CN6" s="588"/>
      <c r="CO6" s="588"/>
      <c r="CP6" s="587" t="s">
        <v>314</v>
      </c>
      <c r="CQ6" s="588"/>
      <c r="CR6" s="588"/>
      <c r="CS6" s="588"/>
      <c r="CT6" s="588"/>
      <c r="CU6" s="588"/>
      <c r="CV6" s="588"/>
      <c r="CW6" s="588"/>
      <c r="CX6" s="588"/>
      <c r="CY6" s="588"/>
      <c r="CZ6" s="588"/>
      <c r="DA6" s="588"/>
      <c r="DB6" s="588"/>
      <c r="DC6" s="588"/>
      <c r="DD6" s="588"/>
      <c r="DE6" s="588"/>
      <c r="DF6" s="588"/>
      <c r="DG6" s="588"/>
      <c r="DH6" s="588"/>
      <c r="DI6" s="588"/>
      <c r="DJ6" s="588"/>
      <c r="DK6" s="588"/>
      <c r="DL6" s="587" t="s">
        <v>543</v>
      </c>
      <c r="DM6" s="588"/>
      <c r="DN6" s="588"/>
      <c r="DO6" s="588"/>
      <c r="DP6" s="588"/>
      <c r="DQ6" s="588"/>
      <c r="DR6" s="588"/>
      <c r="DS6" s="588"/>
      <c r="DT6" s="588"/>
      <c r="DU6" s="588"/>
      <c r="DV6" s="588"/>
      <c r="DW6" s="588"/>
      <c r="DX6" s="588"/>
      <c r="DY6" s="588"/>
      <c r="DZ6" s="588"/>
      <c r="EA6" s="588"/>
      <c r="EB6" s="588"/>
      <c r="EC6" s="588"/>
      <c r="ED6" s="588"/>
      <c r="EE6" s="588"/>
      <c r="EF6" s="588"/>
      <c r="EG6" s="588"/>
      <c r="EH6" s="589"/>
      <c r="EI6" s="587" t="s">
        <v>544</v>
      </c>
      <c r="EJ6" s="588"/>
      <c r="EK6" s="588"/>
      <c r="EL6" s="588"/>
      <c r="EM6" s="588"/>
      <c r="EN6" s="588"/>
      <c r="EO6" s="588"/>
      <c r="EP6" s="588"/>
      <c r="EQ6" s="588"/>
      <c r="ER6" s="588"/>
      <c r="ES6" s="588"/>
      <c r="ET6" s="588"/>
      <c r="EU6" s="588"/>
      <c r="EV6" s="588"/>
      <c r="EW6" s="588"/>
      <c r="EX6" s="588"/>
      <c r="EY6" s="588"/>
      <c r="EZ6" s="588"/>
      <c r="FA6" s="588"/>
      <c r="FB6" s="588"/>
      <c r="FC6" s="588"/>
      <c r="FD6" s="588"/>
      <c r="FE6" s="587" t="s">
        <v>538</v>
      </c>
      <c r="FF6" s="588"/>
      <c r="FG6" s="588"/>
      <c r="FH6" s="588"/>
      <c r="FI6" s="588"/>
      <c r="FJ6" s="588"/>
      <c r="FK6" s="588"/>
      <c r="FL6" s="588"/>
      <c r="FM6" s="588"/>
      <c r="FN6" s="588"/>
      <c r="FO6" s="588"/>
      <c r="FP6" s="588"/>
      <c r="FQ6" s="588"/>
      <c r="FR6" s="588"/>
      <c r="FS6" s="588"/>
      <c r="FT6" s="588"/>
      <c r="FU6" s="588"/>
      <c r="FV6" s="588"/>
      <c r="FW6" s="588"/>
      <c r="FX6" s="588"/>
      <c r="FY6" s="588"/>
      <c r="FZ6" s="588"/>
      <c r="GA6" s="587" t="s">
        <v>540</v>
      </c>
      <c r="GB6" s="588"/>
      <c r="GC6" s="588"/>
      <c r="GD6" s="588"/>
      <c r="GE6" s="588"/>
      <c r="GF6" s="588"/>
      <c r="GG6" s="588"/>
      <c r="GH6" s="588"/>
      <c r="GI6" s="588"/>
      <c r="GJ6" s="588"/>
      <c r="GK6" s="588"/>
      <c r="GL6" s="588"/>
      <c r="GM6" s="588"/>
      <c r="GN6" s="588"/>
      <c r="GO6" s="588"/>
      <c r="GP6" s="588"/>
      <c r="GQ6" s="588"/>
      <c r="GR6" s="588"/>
      <c r="GS6" s="588"/>
      <c r="GT6" s="588"/>
      <c r="GU6" s="588"/>
      <c r="GV6" s="588"/>
      <c r="GW6" s="587" t="s">
        <v>541</v>
      </c>
      <c r="GX6" s="588"/>
      <c r="GY6" s="588"/>
      <c r="GZ6" s="588"/>
      <c r="HA6" s="588"/>
      <c r="HB6" s="588"/>
      <c r="HC6" s="588"/>
      <c r="HD6" s="588"/>
      <c r="HE6" s="588"/>
      <c r="HF6" s="588"/>
      <c r="HG6" s="588"/>
      <c r="HH6" s="588"/>
      <c r="HI6" s="588"/>
      <c r="HJ6" s="588"/>
      <c r="HK6" s="588"/>
      <c r="HL6" s="588"/>
      <c r="HM6" s="588"/>
      <c r="HN6" s="588"/>
      <c r="HO6" s="588"/>
      <c r="HP6" s="588"/>
      <c r="HQ6" s="588"/>
      <c r="HR6" s="588"/>
      <c r="HS6" s="587" t="s">
        <v>542</v>
      </c>
      <c r="HT6" s="588"/>
      <c r="HU6" s="588"/>
      <c r="HV6" s="588"/>
      <c r="HW6" s="588"/>
      <c r="HX6" s="588"/>
      <c r="HY6" s="588"/>
      <c r="HZ6" s="588"/>
      <c r="IA6" s="588"/>
      <c r="IB6" s="588"/>
      <c r="IC6" s="588"/>
      <c r="ID6" s="588"/>
      <c r="IE6" s="588"/>
      <c r="IF6" s="588"/>
      <c r="IG6" s="588"/>
      <c r="IH6" s="588"/>
      <c r="II6" s="588"/>
      <c r="IJ6" s="588"/>
      <c r="IK6" s="588"/>
      <c r="IL6" s="588"/>
      <c r="IM6" s="588"/>
      <c r="IN6" s="588"/>
      <c r="IO6" s="587" t="s">
        <v>314</v>
      </c>
      <c r="IP6" s="588"/>
      <c r="IQ6" s="588"/>
      <c r="IR6" s="588"/>
      <c r="IS6" s="588"/>
      <c r="IT6" s="588"/>
      <c r="IU6" s="588"/>
      <c r="IV6" s="588"/>
      <c r="IW6" s="588"/>
      <c r="IX6" s="588"/>
      <c r="IY6" s="588"/>
      <c r="IZ6" s="588"/>
      <c r="JA6" s="588"/>
      <c r="JB6" s="588"/>
      <c r="JC6" s="588"/>
      <c r="JD6" s="588"/>
      <c r="JE6" s="588"/>
      <c r="JF6" s="588"/>
      <c r="JG6" s="588"/>
      <c r="JH6" s="588"/>
      <c r="JI6" s="588"/>
      <c r="JJ6" s="588"/>
      <c r="JK6" s="587" t="s">
        <v>543</v>
      </c>
      <c r="JL6" s="588"/>
      <c r="JM6" s="588"/>
      <c r="JN6" s="588"/>
      <c r="JO6" s="588"/>
      <c r="JP6" s="588"/>
      <c r="JQ6" s="588"/>
      <c r="JR6" s="588"/>
      <c r="JS6" s="588"/>
      <c r="JT6" s="588"/>
      <c r="JU6" s="588"/>
      <c r="JV6" s="588"/>
      <c r="JW6" s="588"/>
      <c r="JX6" s="588"/>
      <c r="JY6" s="588"/>
      <c r="JZ6" s="588"/>
      <c r="KA6" s="588"/>
      <c r="KB6" s="588"/>
      <c r="KC6" s="588"/>
      <c r="KD6" s="588"/>
      <c r="KE6" s="588"/>
      <c r="KF6" s="588"/>
      <c r="KG6" s="587" t="s">
        <v>544</v>
      </c>
      <c r="KH6" s="588"/>
      <c r="KI6" s="588"/>
      <c r="KJ6" s="588"/>
      <c r="KK6" s="588"/>
      <c r="KL6" s="588"/>
      <c r="KM6" s="588"/>
      <c r="KN6" s="588"/>
      <c r="KO6" s="588"/>
      <c r="KP6" s="588"/>
      <c r="KQ6" s="588"/>
      <c r="KR6" s="588"/>
      <c r="KS6" s="588"/>
      <c r="KT6" s="588"/>
      <c r="KU6" s="588"/>
      <c r="KV6" s="588"/>
      <c r="KW6" s="588"/>
      <c r="KX6" s="588"/>
      <c r="KY6" s="588"/>
      <c r="KZ6" s="588"/>
      <c r="LA6" s="588"/>
      <c r="LB6" s="588"/>
      <c r="LC6" s="587" t="s">
        <v>538</v>
      </c>
      <c r="LD6" s="588"/>
      <c r="LE6" s="588"/>
      <c r="LF6" s="588"/>
      <c r="LG6" s="588"/>
      <c r="LH6" s="588"/>
      <c r="LI6" s="588"/>
      <c r="LJ6" s="588"/>
      <c r="LK6" s="588"/>
      <c r="LL6" s="588"/>
      <c r="LM6" s="588"/>
      <c r="LN6" s="588"/>
      <c r="LO6" s="588"/>
      <c r="LP6" s="588"/>
      <c r="LQ6" s="588"/>
      <c r="LR6" s="588"/>
      <c r="LS6" s="588"/>
      <c r="LT6" s="588"/>
      <c r="LU6" s="588"/>
      <c r="LV6" s="588"/>
      <c r="LW6" s="588"/>
      <c r="LX6" s="588"/>
      <c r="LY6" s="587" t="s">
        <v>540</v>
      </c>
      <c r="LZ6" s="588"/>
      <c r="MA6" s="588"/>
      <c r="MB6" s="588"/>
      <c r="MC6" s="588"/>
      <c r="MD6" s="588"/>
      <c r="ME6" s="588"/>
      <c r="MF6" s="588"/>
      <c r="MG6" s="588"/>
      <c r="MH6" s="588"/>
      <c r="MI6" s="588"/>
      <c r="MJ6" s="588"/>
      <c r="MK6" s="588"/>
      <c r="ML6" s="588"/>
      <c r="MM6" s="588"/>
      <c r="MN6" s="588"/>
      <c r="MO6" s="588"/>
      <c r="MP6" s="588"/>
      <c r="MQ6" s="588"/>
      <c r="MR6" s="588"/>
      <c r="MS6" s="588"/>
      <c r="MT6" s="588"/>
      <c r="MU6" s="587" t="s">
        <v>541</v>
      </c>
      <c r="MV6" s="588"/>
      <c r="MW6" s="588"/>
      <c r="MX6" s="588"/>
      <c r="MY6" s="588"/>
      <c r="MZ6" s="588"/>
      <c r="NA6" s="588"/>
      <c r="NB6" s="588"/>
      <c r="NC6" s="588"/>
      <c r="ND6" s="588"/>
      <c r="NE6" s="588"/>
      <c r="NF6" s="588"/>
      <c r="NG6" s="588"/>
      <c r="NH6" s="588"/>
      <c r="NI6" s="588"/>
      <c r="NJ6" s="588"/>
      <c r="NK6" s="588"/>
      <c r="NL6" s="588"/>
      <c r="NM6" s="588"/>
      <c r="NN6" s="588"/>
      <c r="NO6" s="588"/>
      <c r="NP6" s="588"/>
      <c r="NQ6" s="587" t="s">
        <v>542</v>
      </c>
      <c r="NR6" s="588"/>
      <c r="NS6" s="588"/>
      <c r="NT6" s="588"/>
      <c r="NU6" s="588"/>
      <c r="NV6" s="588"/>
      <c r="NW6" s="588"/>
      <c r="NX6" s="588"/>
      <c r="NY6" s="588"/>
      <c r="NZ6" s="588"/>
      <c r="OA6" s="588"/>
      <c r="OB6" s="588"/>
      <c r="OC6" s="588"/>
      <c r="OD6" s="588"/>
      <c r="OE6" s="588"/>
      <c r="OF6" s="588"/>
      <c r="OG6" s="588"/>
      <c r="OH6" s="588"/>
      <c r="OI6" s="588"/>
      <c r="OJ6" s="588"/>
      <c r="OK6" s="588"/>
      <c r="OL6" s="588"/>
      <c r="OM6" s="587" t="s">
        <v>314</v>
      </c>
      <c r="ON6" s="588"/>
      <c r="OO6" s="588"/>
      <c r="OP6" s="588"/>
      <c r="OQ6" s="588"/>
      <c r="OR6" s="588"/>
      <c r="OS6" s="588"/>
      <c r="OT6" s="588"/>
      <c r="OU6" s="588"/>
      <c r="OV6" s="588"/>
      <c r="OW6" s="588"/>
      <c r="OX6" s="588"/>
      <c r="OY6" s="588"/>
      <c r="OZ6" s="588"/>
      <c r="PA6" s="588"/>
      <c r="PB6" s="588"/>
      <c r="PC6" s="588"/>
      <c r="PD6" s="588"/>
      <c r="PE6" s="588"/>
      <c r="PF6" s="588"/>
      <c r="PG6" s="588"/>
      <c r="PH6" s="588"/>
      <c r="PI6" s="587" t="s">
        <v>543</v>
      </c>
      <c r="PJ6" s="588"/>
      <c r="PK6" s="588"/>
      <c r="PL6" s="588"/>
      <c r="PM6" s="588"/>
      <c r="PN6" s="588"/>
      <c r="PO6" s="588"/>
      <c r="PP6" s="588"/>
      <c r="PQ6" s="588"/>
      <c r="PR6" s="588"/>
      <c r="PS6" s="588"/>
      <c r="PT6" s="588"/>
      <c r="PU6" s="588"/>
      <c r="PV6" s="588"/>
      <c r="PW6" s="588"/>
      <c r="PX6" s="588"/>
      <c r="PY6" s="588"/>
      <c r="PZ6" s="588"/>
      <c r="QA6" s="588"/>
      <c r="QB6" s="588"/>
      <c r="QC6" s="588"/>
      <c r="QD6" s="588"/>
      <c r="QE6" s="587" t="s">
        <v>544</v>
      </c>
      <c r="QF6" s="588"/>
      <c r="QG6" s="588"/>
      <c r="QH6" s="588"/>
      <c r="QI6" s="588"/>
      <c r="QJ6" s="588"/>
      <c r="QK6" s="588"/>
      <c r="QL6" s="588"/>
      <c r="QM6" s="588"/>
      <c r="QN6" s="588"/>
      <c r="QO6" s="588"/>
      <c r="QP6" s="588"/>
      <c r="QQ6" s="588"/>
      <c r="QR6" s="588"/>
      <c r="QS6" s="588"/>
      <c r="QT6" s="588"/>
      <c r="QU6" s="588"/>
      <c r="QV6" s="588"/>
      <c r="QW6" s="588"/>
      <c r="QX6" s="588"/>
      <c r="QY6" s="588"/>
      <c r="QZ6" s="588"/>
      <c r="RA6" s="587" t="s">
        <v>538</v>
      </c>
      <c r="RB6" s="588"/>
      <c r="RC6" s="588"/>
      <c r="RD6" s="588"/>
      <c r="RE6" s="588"/>
      <c r="RF6" s="588"/>
      <c r="RG6" s="588"/>
      <c r="RH6" s="588"/>
      <c r="RI6" s="588"/>
      <c r="RJ6" s="588"/>
      <c r="RK6" s="588"/>
      <c r="RL6" s="588"/>
      <c r="RM6" s="588"/>
      <c r="RN6" s="588"/>
      <c r="RO6" s="588"/>
      <c r="RP6" s="588"/>
      <c r="RQ6" s="588"/>
      <c r="RR6" s="588"/>
      <c r="RS6" s="588"/>
      <c r="RT6" s="588"/>
      <c r="RU6" s="588"/>
      <c r="RV6" s="588"/>
      <c r="RW6" s="587" t="s">
        <v>540</v>
      </c>
      <c r="RX6" s="588"/>
      <c r="RY6" s="588"/>
      <c r="RZ6" s="588"/>
      <c r="SA6" s="588"/>
      <c r="SB6" s="588"/>
      <c r="SC6" s="588"/>
      <c r="SD6" s="588"/>
      <c r="SE6" s="588"/>
      <c r="SF6" s="588"/>
      <c r="SG6" s="588"/>
      <c r="SH6" s="588"/>
      <c r="SI6" s="588"/>
      <c r="SJ6" s="588"/>
      <c r="SK6" s="588"/>
      <c r="SL6" s="588"/>
      <c r="SM6" s="588"/>
      <c r="SN6" s="588"/>
      <c r="SO6" s="588"/>
      <c r="SP6" s="588"/>
      <c r="SQ6" s="588"/>
      <c r="SR6" s="588"/>
      <c r="SS6" s="587" t="s">
        <v>541</v>
      </c>
      <c r="ST6" s="588"/>
      <c r="SU6" s="588"/>
      <c r="SV6" s="588"/>
      <c r="SW6" s="588"/>
      <c r="SX6" s="588"/>
      <c r="SY6" s="588"/>
      <c r="SZ6" s="588"/>
      <c r="TA6" s="588"/>
      <c r="TB6" s="588"/>
      <c r="TC6" s="588"/>
      <c r="TD6" s="588"/>
      <c r="TE6" s="588"/>
      <c r="TF6" s="588"/>
      <c r="TG6" s="588"/>
      <c r="TH6" s="588"/>
      <c r="TI6" s="588"/>
      <c r="TJ6" s="588"/>
      <c r="TK6" s="588"/>
      <c r="TL6" s="588"/>
      <c r="TM6" s="588"/>
      <c r="TN6" s="588"/>
      <c r="TO6" s="587" t="s">
        <v>542</v>
      </c>
      <c r="TP6" s="588"/>
      <c r="TQ6" s="588"/>
      <c r="TR6" s="588"/>
      <c r="TS6" s="588"/>
      <c r="TT6" s="588"/>
      <c r="TU6" s="588"/>
      <c r="TV6" s="588"/>
      <c r="TW6" s="588"/>
      <c r="TX6" s="588"/>
      <c r="TY6" s="588"/>
      <c r="TZ6" s="588"/>
      <c r="UA6" s="588"/>
      <c r="UB6" s="588"/>
      <c r="UC6" s="588"/>
      <c r="UD6" s="588"/>
      <c r="UE6" s="588"/>
      <c r="UF6" s="588"/>
      <c r="UG6" s="588"/>
      <c r="UH6" s="588"/>
      <c r="UI6" s="588"/>
      <c r="UJ6" s="588"/>
      <c r="UK6" s="587" t="s">
        <v>314</v>
      </c>
      <c r="UL6" s="588"/>
      <c r="UM6" s="588"/>
      <c r="UN6" s="588"/>
      <c r="UO6" s="588"/>
      <c r="UP6" s="588"/>
      <c r="UQ6" s="588"/>
      <c r="UR6" s="588"/>
      <c r="US6" s="588"/>
      <c r="UT6" s="588"/>
      <c r="UU6" s="588"/>
      <c r="UV6" s="588"/>
      <c r="UW6" s="588"/>
      <c r="UX6" s="588"/>
      <c r="UY6" s="588"/>
      <c r="UZ6" s="588"/>
      <c r="VA6" s="588"/>
      <c r="VB6" s="588"/>
      <c r="VC6" s="588"/>
      <c r="VD6" s="588"/>
      <c r="VE6" s="588"/>
      <c r="VF6" s="588"/>
      <c r="VG6" s="587" t="s">
        <v>543</v>
      </c>
      <c r="VH6" s="588"/>
      <c r="VI6" s="588"/>
      <c r="VJ6" s="588"/>
      <c r="VK6" s="588"/>
      <c r="VL6" s="588"/>
      <c r="VM6" s="588"/>
      <c r="VN6" s="588"/>
      <c r="VO6" s="588"/>
      <c r="VP6" s="588"/>
      <c r="VQ6" s="588"/>
      <c r="VR6" s="588"/>
      <c r="VS6" s="588"/>
      <c r="VT6" s="588"/>
      <c r="VU6" s="588"/>
      <c r="VV6" s="588"/>
      <c r="VW6" s="588"/>
      <c r="VX6" s="588"/>
      <c r="VY6" s="588"/>
      <c r="VZ6" s="588"/>
      <c r="WA6" s="588"/>
      <c r="WB6" s="588"/>
      <c r="WC6" s="587" t="s">
        <v>544</v>
      </c>
      <c r="WD6" s="588"/>
      <c r="WE6" s="588"/>
      <c r="WF6" s="588"/>
      <c r="WG6" s="588"/>
      <c r="WH6" s="588"/>
      <c r="WI6" s="588"/>
      <c r="WJ6" s="588"/>
      <c r="WK6" s="588"/>
      <c r="WL6" s="588"/>
      <c r="WM6" s="588"/>
      <c r="WN6" s="588"/>
      <c r="WO6" s="588"/>
      <c r="WP6" s="588"/>
      <c r="WQ6" s="588"/>
      <c r="WR6" s="588"/>
      <c r="WS6" s="588"/>
      <c r="WT6" s="588"/>
      <c r="WU6" s="588"/>
      <c r="WV6" s="588"/>
      <c r="WW6" s="588"/>
      <c r="WX6" s="588"/>
      <c r="WY6" s="587" t="s">
        <v>538</v>
      </c>
      <c r="WZ6" s="588"/>
      <c r="XA6" s="588"/>
      <c r="XB6" s="588"/>
      <c r="XC6" s="588"/>
      <c r="XD6" s="588"/>
      <c r="XE6" s="588"/>
      <c r="XF6" s="588"/>
      <c r="XG6" s="588"/>
      <c r="XH6" s="588"/>
      <c r="XI6" s="588"/>
      <c r="XJ6" s="588"/>
      <c r="XK6" s="588"/>
      <c r="XL6" s="588"/>
      <c r="XM6" s="588"/>
      <c r="XN6" s="588"/>
      <c r="XO6" s="588"/>
      <c r="XP6" s="588"/>
      <c r="XQ6" s="588"/>
      <c r="XR6" s="588"/>
      <c r="XS6" s="588"/>
      <c r="XT6" s="588"/>
      <c r="XU6" s="587" t="s">
        <v>540</v>
      </c>
      <c r="XV6" s="588"/>
      <c r="XW6" s="588"/>
      <c r="XX6" s="588"/>
      <c r="XY6" s="588"/>
      <c r="XZ6" s="588"/>
      <c r="YA6" s="588"/>
      <c r="YB6" s="588"/>
      <c r="YC6" s="588"/>
      <c r="YD6" s="588"/>
      <c r="YE6" s="588"/>
      <c r="YF6" s="588"/>
      <c r="YG6" s="588"/>
      <c r="YH6" s="588"/>
      <c r="YI6" s="588"/>
      <c r="YJ6" s="588"/>
      <c r="YK6" s="588"/>
      <c r="YL6" s="588"/>
      <c r="YM6" s="588"/>
      <c r="YN6" s="588"/>
      <c r="YO6" s="588"/>
      <c r="YP6" s="588"/>
      <c r="YQ6" s="587" t="s">
        <v>541</v>
      </c>
      <c r="YR6" s="588"/>
      <c r="YS6" s="588"/>
      <c r="YT6" s="588"/>
      <c r="YU6" s="588"/>
      <c r="YV6" s="588"/>
      <c r="YW6" s="588"/>
      <c r="YX6" s="588"/>
      <c r="YY6" s="588"/>
      <c r="YZ6" s="588"/>
      <c r="ZA6" s="588"/>
      <c r="ZB6" s="588"/>
      <c r="ZC6" s="588"/>
      <c r="ZD6" s="588"/>
      <c r="ZE6" s="588"/>
      <c r="ZF6" s="588"/>
      <c r="ZG6" s="588"/>
      <c r="ZH6" s="588"/>
      <c r="ZI6" s="588"/>
      <c r="ZJ6" s="588"/>
      <c r="ZK6" s="588"/>
      <c r="ZL6" s="589"/>
    </row>
    <row r="7" spans="1:690" ht="46.5" customHeight="1" thickBot="1" x14ac:dyDescent="0.3">
      <c r="B7" s="9"/>
      <c r="E7" s="9"/>
      <c r="F7" s="590">
        <v>43282</v>
      </c>
      <c r="G7" s="591"/>
      <c r="H7" s="591"/>
      <c r="I7" s="591"/>
      <c r="J7" s="591"/>
      <c r="K7" s="591"/>
      <c r="L7" s="591"/>
      <c r="M7" s="591"/>
      <c r="N7" s="591"/>
      <c r="O7" s="591"/>
      <c r="P7" s="591"/>
      <c r="Q7" s="591"/>
      <c r="R7" s="591"/>
      <c r="S7" s="591"/>
      <c r="T7" s="591"/>
      <c r="U7" s="591"/>
      <c r="V7" s="591"/>
      <c r="W7" s="591"/>
      <c r="X7" s="591"/>
      <c r="Y7" s="591"/>
      <c r="Z7" s="591"/>
      <c r="AA7" s="591"/>
      <c r="AB7" s="584">
        <v>43283</v>
      </c>
      <c r="AC7" s="585"/>
      <c r="AD7" s="585"/>
      <c r="AE7" s="585"/>
      <c r="AF7" s="585"/>
      <c r="AG7" s="585"/>
      <c r="AH7" s="585"/>
      <c r="AI7" s="585"/>
      <c r="AJ7" s="585"/>
      <c r="AK7" s="585"/>
      <c r="AL7" s="585"/>
      <c r="AM7" s="585"/>
      <c r="AN7" s="585"/>
      <c r="AO7" s="585"/>
      <c r="AP7" s="585"/>
      <c r="AQ7" s="585"/>
      <c r="AR7" s="585"/>
      <c r="AS7" s="585"/>
      <c r="AT7" s="585"/>
      <c r="AU7" s="585"/>
      <c r="AV7" s="585"/>
      <c r="AW7" s="585"/>
      <c r="AX7" s="584">
        <v>43284</v>
      </c>
      <c r="AY7" s="585"/>
      <c r="AZ7" s="585"/>
      <c r="BA7" s="585"/>
      <c r="BB7" s="585"/>
      <c r="BC7" s="585"/>
      <c r="BD7" s="585"/>
      <c r="BE7" s="585"/>
      <c r="BF7" s="585"/>
      <c r="BG7" s="585"/>
      <c r="BH7" s="585"/>
      <c r="BI7" s="585"/>
      <c r="BJ7" s="585"/>
      <c r="BK7" s="585"/>
      <c r="BL7" s="585"/>
      <c r="BM7" s="585"/>
      <c r="BN7" s="585"/>
      <c r="BO7" s="585"/>
      <c r="BP7" s="585"/>
      <c r="BQ7" s="585"/>
      <c r="BR7" s="585"/>
      <c r="BS7" s="585"/>
      <c r="BT7" s="584">
        <v>43285</v>
      </c>
      <c r="BU7" s="585"/>
      <c r="BV7" s="585"/>
      <c r="BW7" s="585"/>
      <c r="BX7" s="585"/>
      <c r="BY7" s="585"/>
      <c r="BZ7" s="585"/>
      <c r="CA7" s="585"/>
      <c r="CB7" s="585"/>
      <c r="CC7" s="585"/>
      <c r="CD7" s="585"/>
      <c r="CE7" s="585"/>
      <c r="CF7" s="585"/>
      <c r="CG7" s="585"/>
      <c r="CH7" s="585"/>
      <c r="CI7" s="585"/>
      <c r="CJ7" s="585"/>
      <c r="CK7" s="585"/>
      <c r="CL7" s="585"/>
      <c r="CM7" s="585"/>
      <c r="CN7" s="585"/>
      <c r="CO7" s="585"/>
      <c r="CP7" s="584">
        <v>43286</v>
      </c>
      <c r="CQ7" s="585"/>
      <c r="CR7" s="585"/>
      <c r="CS7" s="585"/>
      <c r="CT7" s="585"/>
      <c r="CU7" s="585"/>
      <c r="CV7" s="585"/>
      <c r="CW7" s="585"/>
      <c r="CX7" s="585"/>
      <c r="CY7" s="585"/>
      <c r="CZ7" s="585"/>
      <c r="DA7" s="585"/>
      <c r="DB7" s="585"/>
      <c r="DC7" s="585"/>
      <c r="DD7" s="585"/>
      <c r="DE7" s="585"/>
      <c r="DF7" s="585"/>
      <c r="DG7" s="585"/>
      <c r="DH7" s="585"/>
      <c r="DI7" s="585"/>
      <c r="DJ7" s="585"/>
      <c r="DK7" s="585"/>
      <c r="DL7" s="584">
        <v>43287</v>
      </c>
      <c r="DM7" s="585"/>
      <c r="DN7" s="585"/>
      <c r="DO7" s="585"/>
      <c r="DP7" s="585"/>
      <c r="DQ7" s="585"/>
      <c r="DR7" s="585"/>
      <c r="DS7" s="585"/>
      <c r="DT7" s="585"/>
      <c r="DU7" s="585"/>
      <c r="DV7" s="585"/>
      <c r="DW7" s="585"/>
      <c r="DX7" s="585"/>
      <c r="DY7" s="585"/>
      <c r="DZ7" s="585"/>
      <c r="EA7" s="585"/>
      <c r="EB7" s="585"/>
      <c r="EC7" s="585"/>
      <c r="ED7" s="585"/>
      <c r="EE7" s="585"/>
      <c r="EF7" s="585"/>
      <c r="EG7" s="585"/>
      <c r="EH7" s="586"/>
      <c r="EI7" s="584">
        <v>43288</v>
      </c>
      <c r="EJ7" s="585"/>
      <c r="EK7" s="585"/>
      <c r="EL7" s="585"/>
      <c r="EM7" s="585"/>
      <c r="EN7" s="585"/>
      <c r="EO7" s="585"/>
      <c r="EP7" s="585"/>
      <c r="EQ7" s="585"/>
      <c r="ER7" s="585"/>
      <c r="ES7" s="585"/>
      <c r="ET7" s="585"/>
      <c r="EU7" s="585"/>
      <c r="EV7" s="585"/>
      <c r="EW7" s="585"/>
      <c r="EX7" s="585"/>
      <c r="EY7" s="585"/>
      <c r="EZ7" s="585"/>
      <c r="FA7" s="585"/>
      <c r="FB7" s="585"/>
      <c r="FC7" s="585"/>
      <c r="FD7" s="585"/>
      <c r="FE7" s="584">
        <v>43289</v>
      </c>
      <c r="FF7" s="585"/>
      <c r="FG7" s="585"/>
      <c r="FH7" s="585"/>
      <c r="FI7" s="585"/>
      <c r="FJ7" s="585"/>
      <c r="FK7" s="585"/>
      <c r="FL7" s="585"/>
      <c r="FM7" s="585"/>
      <c r="FN7" s="585"/>
      <c r="FO7" s="585"/>
      <c r="FP7" s="585"/>
      <c r="FQ7" s="585"/>
      <c r="FR7" s="585"/>
      <c r="FS7" s="585"/>
      <c r="FT7" s="585"/>
      <c r="FU7" s="585"/>
      <c r="FV7" s="585"/>
      <c r="FW7" s="585"/>
      <c r="FX7" s="585"/>
      <c r="FY7" s="585"/>
      <c r="FZ7" s="585"/>
      <c r="GA7" s="584">
        <v>43290</v>
      </c>
      <c r="GB7" s="585"/>
      <c r="GC7" s="585"/>
      <c r="GD7" s="585"/>
      <c r="GE7" s="585"/>
      <c r="GF7" s="585"/>
      <c r="GG7" s="585"/>
      <c r="GH7" s="585"/>
      <c r="GI7" s="585"/>
      <c r="GJ7" s="585"/>
      <c r="GK7" s="585"/>
      <c r="GL7" s="585"/>
      <c r="GM7" s="585"/>
      <c r="GN7" s="585"/>
      <c r="GO7" s="585"/>
      <c r="GP7" s="585"/>
      <c r="GQ7" s="585"/>
      <c r="GR7" s="585"/>
      <c r="GS7" s="585"/>
      <c r="GT7" s="585"/>
      <c r="GU7" s="585"/>
      <c r="GV7" s="585"/>
      <c r="GW7" s="584">
        <v>43291</v>
      </c>
      <c r="GX7" s="585"/>
      <c r="GY7" s="585"/>
      <c r="GZ7" s="585"/>
      <c r="HA7" s="585"/>
      <c r="HB7" s="585"/>
      <c r="HC7" s="585"/>
      <c r="HD7" s="585"/>
      <c r="HE7" s="585"/>
      <c r="HF7" s="585"/>
      <c r="HG7" s="585"/>
      <c r="HH7" s="585"/>
      <c r="HI7" s="585"/>
      <c r="HJ7" s="585"/>
      <c r="HK7" s="585"/>
      <c r="HL7" s="585"/>
      <c r="HM7" s="585"/>
      <c r="HN7" s="585"/>
      <c r="HO7" s="585"/>
      <c r="HP7" s="585"/>
      <c r="HQ7" s="585"/>
      <c r="HR7" s="585"/>
      <c r="HS7" s="584">
        <v>43292</v>
      </c>
      <c r="HT7" s="585"/>
      <c r="HU7" s="585"/>
      <c r="HV7" s="585"/>
      <c r="HW7" s="585"/>
      <c r="HX7" s="585"/>
      <c r="HY7" s="585"/>
      <c r="HZ7" s="585"/>
      <c r="IA7" s="585"/>
      <c r="IB7" s="585"/>
      <c r="IC7" s="585"/>
      <c r="ID7" s="585"/>
      <c r="IE7" s="585"/>
      <c r="IF7" s="585"/>
      <c r="IG7" s="585"/>
      <c r="IH7" s="585"/>
      <c r="II7" s="585"/>
      <c r="IJ7" s="585"/>
      <c r="IK7" s="585"/>
      <c r="IL7" s="585"/>
      <c r="IM7" s="585"/>
      <c r="IN7" s="585"/>
      <c r="IO7" s="584">
        <v>43293</v>
      </c>
      <c r="IP7" s="585"/>
      <c r="IQ7" s="585"/>
      <c r="IR7" s="585"/>
      <c r="IS7" s="585"/>
      <c r="IT7" s="585"/>
      <c r="IU7" s="585"/>
      <c r="IV7" s="585"/>
      <c r="IW7" s="585"/>
      <c r="IX7" s="585"/>
      <c r="IY7" s="585"/>
      <c r="IZ7" s="585"/>
      <c r="JA7" s="585"/>
      <c r="JB7" s="585"/>
      <c r="JC7" s="585"/>
      <c r="JD7" s="585"/>
      <c r="JE7" s="585"/>
      <c r="JF7" s="585"/>
      <c r="JG7" s="585"/>
      <c r="JH7" s="585"/>
      <c r="JI7" s="585"/>
      <c r="JJ7" s="585"/>
      <c r="JK7" s="584">
        <v>43294</v>
      </c>
      <c r="JL7" s="585"/>
      <c r="JM7" s="585"/>
      <c r="JN7" s="585"/>
      <c r="JO7" s="585"/>
      <c r="JP7" s="585"/>
      <c r="JQ7" s="585"/>
      <c r="JR7" s="585"/>
      <c r="JS7" s="585"/>
      <c r="JT7" s="585"/>
      <c r="JU7" s="585"/>
      <c r="JV7" s="585"/>
      <c r="JW7" s="585"/>
      <c r="JX7" s="585"/>
      <c r="JY7" s="585"/>
      <c r="JZ7" s="585"/>
      <c r="KA7" s="585"/>
      <c r="KB7" s="585"/>
      <c r="KC7" s="585"/>
      <c r="KD7" s="585"/>
      <c r="KE7" s="585"/>
      <c r="KF7" s="585"/>
      <c r="KG7" s="584">
        <v>43295</v>
      </c>
      <c r="KH7" s="585"/>
      <c r="KI7" s="585"/>
      <c r="KJ7" s="585"/>
      <c r="KK7" s="585"/>
      <c r="KL7" s="585"/>
      <c r="KM7" s="585"/>
      <c r="KN7" s="585"/>
      <c r="KO7" s="585"/>
      <c r="KP7" s="585"/>
      <c r="KQ7" s="585"/>
      <c r="KR7" s="585"/>
      <c r="KS7" s="585"/>
      <c r="KT7" s="585"/>
      <c r="KU7" s="585"/>
      <c r="KV7" s="585"/>
      <c r="KW7" s="585"/>
      <c r="KX7" s="585"/>
      <c r="KY7" s="585"/>
      <c r="KZ7" s="585"/>
      <c r="LA7" s="585"/>
      <c r="LB7" s="585"/>
      <c r="LC7" s="584">
        <v>43296</v>
      </c>
      <c r="LD7" s="585"/>
      <c r="LE7" s="585"/>
      <c r="LF7" s="585"/>
      <c r="LG7" s="585"/>
      <c r="LH7" s="585"/>
      <c r="LI7" s="585"/>
      <c r="LJ7" s="585"/>
      <c r="LK7" s="585"/>
      <c r="LL7" s="585"/>
      <c r="LM7" s="585"/>
      <c r="LN7" s="585"/>
      <c r="LO7" s="585"/>
      <c r="LP7" s="585"/>
      <c r="LQ7" s="585"/>
      <c r="LR7" s="585"/>
      <c r="LS7" s="585"/>
      <c r="LT7" s="585"/>
      <c r="LU7" s="585"/>
      <c r="LV7" s="585"/>
      <c r="LW7" s="585"/>
      <c r="LX7" s="585"/>
      <c r="LY7" s="584">
        <v>43297</v>
      </c>
      <c r="LZ7" s="585"/>
      <c r="MA7" s="585"/>
      <c r="MB7" s="585"/>
      <c r="MC7" s="585"/>
      <c r="MD7" s="585"/>
      <c r="ME7" s="585"/>
      <c r="MF7" s="585"/>
      <c r="MG7" s="585"/>
      <c r="MH7" s="585"/>
      <c r="MI7" s="585"/>
      <c r="MJ7" s="585"/>
      <c r="MK7" s="585"/>
      <c r="ML7" s="585"/>
      <c r="MM7" s="585"/>
      <c r="MN7" s="585"/>
      <c r="MO7" s="585"/>
      <c r="MP7" s="585"/>
      <c r="MQ7" s="585"/>
      <c r="MR7" s="585"/>
      <c r="MS7" s="585"/>
      <c r="MT7" s="585"/>
      <c r="MU7" s="584">
        <v>43298</v>
      </c>
      <c r="MV7" s="585"/>
      <c r="MW7" s="585"/>
      <c r="MX7" s="585"/>
      <c r="MY7" s="585"/>
      <c r="MZ7" s="585"/>
      <c r="NA7" s="585"/>
      <c r="NB7" s="585"/>
      <c r="NC7" s="585"/>
      <c r="ND7" s="585"/>
      <c r="NE7" s="585"/>
      <c r="NF7" s="585"/>
      <c r="NG7" s="585"/>
      <c r="NH7" s="585"/>
      <c r="NI7" s="585"/>
      <c r="NJ7" s="585"/>
      <c r="NK7" s="585"/>
      <c r="NL7" s="585"/>
      <c r="NM7" s="585"/>
      <c r="NN7" s="585"/>
      <c r="NO7" s="585"/>
      <c r="NP7" s="585"/>
      <c r="NQ7" s="584">
        <v>43299</v>
      </c>
      <c r="NR7" s="585"/>
      <c r="NS7" s="585"/>
      <c r="NT7" s="585"/>
      <c r="NU7" s="585"/>
      <c r="NV7" s="585"/>
      <c r="NW7" s="585"/>
      <c r="NX7" s="585"/>
      <c r="NY7" s="585"/>
      <c r="NZ7" s="585"/>
      <c r="OA7" s="585"/>
      <c r="OB7" s="585"/>
      <c r="OC7" s="585"/>
      <c r="OD7" s="585"/>
      <c r="OE7" s="585"/>
      <c r="OF7" s="585"/>
      <c r="OG7" s="585"/>
      <c r="OH7" s="585"/>
      <c r="OI7" s="585"/>
      <c r="OJ7" s="585"/>
      <c r="OK7" s="585"/>
      <c r="OL7" s="585"/>
      <c r="OM7" s="584">
        <v>43300</v>
      </c>
      <c r="ON7" s="585"/>
      <c r="OO7" s="585"/>
      <c r="OP7" s="585"/>
      <c r="OQ7" s="585"/>
      <c r="OR7" s="585"/>
      <c r="OS7" s="585"/>
      <c r="OT7" s="585"/>
      <c r="OU7" s="585"/>
      <c r="OV7" s="585"/>
      <c r="OW7" s="585"/>
      <c r="OX7" s="585"/>
      <c r="OY7" s="585"/>
      <c r="OZ7" s="585"/>
      <c r="PA7" s="585"/>
      <c r="PB7" s="585"/>
      <c r="PC7" s="585"/>
      <c r="PD7" s="585"/>
      <c r="PE7" s="585"/>
      <c r="PF7" s="585"/>
      <c r="PG7" s="585"/>
      <c r="PH7" s="585"/>
      <c r="PI7" s="584">
        <v>43301</v>
      </c>
      <c r="PJ7" s="585"/>
      <c r="PK7" s="585"/>
      <c r="PL7" s="585"/>
      <c r="PM7" s="585"/>
      <c r="PN7" s="585"/>
      <c r="PO7" s="585"/>
      <c r="PP7" s="585"/>
      <c r="PQ7" s="585"/>
      <c r="PR7" s="585"/>
      <c r="PS7" s="585"/>
      <c r="PT7" s="585"/>
      <c r="PU7" s="585"/>
      <c r="PV7" s="585"/>
      <c r="PW7" s="585"/>
      <c r="PX7" s="585"/>
      <c r="PY7" s="585"/>
      <c r="PZ7" s="585"/>
      <c r="QA7" s="585"/>
      <c r="QB7" s="585"/>
      <c r="QC7" s="585"/>
      <c r="QD7" s="585"/>
      <c r="QE7" s="584">
        <v>43302</v>
      </c>
      <c r="QF7" s="585"/>
      <c r="QG7" s="585"/>
      <c r="QH7" s="585"/>
      <c r="QI7" s="585"/>
      <c r="QJ7" s="585"/>
      <c r="QK7" s="585"/>
      <c r="QL7" s="585"/>
      <c r="QM7" s="585"/>
      <c r="QN7" s="585"/>
      <c r="QO7" s="585"/>
      <c r="QP7" s="585"/>
      <c r="QQ7" s="585"/>
      <c r="QR7" s="585"/>
      <c r="QS7" s="585"/>
      <c r="QT7" s="585"/>
      <c r="QU7" s="585"/>
      <c r="QV7" s="585"/>
      <c r="QW7" s="585"/>
      <c r="QX7" s="585"/>
      <c r="QY7" s="585"/>
      <c r="QZ7" s="585"/>
      <c r="RA7" s="584">
        <v>43303</v>
      </c>
      <c r="RB7" s="585"/>
      <c r="RC7" s="585"/>
      <c r="RD7" s="585"/>
      <c r="RE7" s="585"/>
      <c r="RF7" s="585"/>
      <c r="RG7" s="585"/>
      <c r="RH7" s="585"/>
      <c r="RI7" s="585"/>
      <c r="RJ7" s="585"/>
      <c r="RK7" s="585"/>
      <c r="RL7" s="585"/>
      <c r="RM7" s="585"/>
      <c r="RN7" s="585"/>
      <c r="RO7" s="585"/>
      <c r="RP7" s="585"/>
      <c r="RQ7" s="585"/>
      <c r="RR7" s="585"/>
      <c r="RS7" s="585"/>
      <c r="RT7" s="585"/>
      <c r="RU7" s="585"/>
      <c r="RV7" s="585"/>
      <c r="RW7" s="584">
        <v>43304</v>
      </c>
      <c r="RX7" s="585"/>
      <c r="RY7" s="585"/>
      <c r="RZ7" s="585"/>
      <c r="SA7" s="585"/>
      <c r="SB7" s="585"/>
      <c r="SC7" s="585"/>
      <c r="SD7" s="585"/>
      <c r="SE7" s="585"/>
      <c r="SF7" s="585"/>
      <c r="SG7" s="585"/>
      <c r="SH7" s="585"/>
      <c r="SI7" s="585"/>
      <c r="SJ7" s="585"/>
      <c r="SK7" s="585"/>
      <c r="SL7" s="585"/>
      <c r="SM7" s="585"/>
      <c r="SN7" s="585"/>
      <c r="SO7" s="585"/>
      <c r="SP7" s="585"/>
      <c r="SQ7" s="585"/>
      <c r="SR7" s="585"/>
      <c r="SS7" s="584">
        <v>43305</v>
      </c>
      <c r="ST7" s="585"/>
      <c r="SU7" s="585"/>
      <c r="SV7" s="585"/>
      <c r="SW7" s="585"/>
      <c r="SX7" s="585"/>
      <c r="SY7" s="585"/>
      <c r="SZ7" s="585"/>
      <c r="TA7" s="585"/>
      <c r="TB7" s="585"/>
      <c r="TC7" s="585"/>
      <c r="TD7" s="585"/>
      <c r="TE7" s="585"/>
      <c r="TF7" s="585"/>
      <c r="TG7" s="585"/>
      <c r="TH7" s="585"/>
      <c r="TI7" s="585"/>
      <c r="TJ7" s="585"/>
      <c r="TK7" s="585"/>
      <c r="TL7" s="585"/>
      <c r="TM7" s="585"/>
      <c r="TN7" s="585"/>
      <c r="TO7" s="584">
        <v>43306</v>
      </c>
      <c r="TP7" s="585"/>
      <c r="TQ7" s="585"/>
      <c r="TR7" s="585"/>
      <c r="TS7" s="585"/>
      <c r="TT7" s="585"/>
      <c r="TU7" s="585"/>
      <c r="TV7" s="585"/>
      <c r="TW7" s="585"/>
      <c r="TX7" s="585"/>
      <c r="TY7" s="585"/>
      <c r="TZ7" s="585"/>
      <c r="UA7" s="585"/>
      <c r="UB7" s="585"/>
      <c r="UC7" s="585"/>
      <c r="UD7" s="585"/>
      <c r="UE7" s="585"/>
      <c r="UF7" s="585"/>
      <c r="UG7" s="585"/>
      <c r="UH7" s="585"/>
      <c r="UI7" s="585"/>
      <c r="UJ7" s="585"/>
      <c r="UK7" s="584">
        <v>43307</v>
      </c>
      <c r="UL7" s="585"/>
      <c r="UM7" s="585"/>
      <c r="UN7" s="585"/>
      <c r="UO7" s="585"/>
      <c r="UP7" s="585"/>
      <c r="UQ7" s="585"/>
      <c r="UR7" s="585"/>
      <c r="US7" s="585"/>
      <c r="UT7" s="585"/>
      <c r="UU7" s="585"/>
      <c r="UV7" s="585"/>
      <c r="UW7" s="585"/>
      <c r="UX7" s="585"/>
      <c r="UY7" s="585"/>
      <c r="UZ7" s="585"/>
      <c r="VA7" s="585"/>
      <c r="VB7" s="585"/>
      <c r="VC7" s="585"/>
      <c r="VD7" s="585"/>
      <c r="VE7" s="585"/>
      <c r="VF7" s="585"/>
      <c r="VG7" s="584">
        <v>43308</v>
      </c>
      <c r="VH7" s="585"/>
      <c r="VI7" s="585"/>
      <c r="VJ7" s="585"/>
      <c r="VK7" s="585"/>
      <c r="VL7" s="585"/>
      <c r="VM7" s="585"/>
      <c r="VN7" s="585"/>
      <c r="VO7" s="585"/>
      <c r="VP7" s="585"/>
      <c r="VQ7" s="585"/>
      <c r="VR7" s="585"/>
      <c r="VS7" s="585"/>
      <c r="VT7" s="585"/>
      <c r="VU7" s="585"/>
      <c r="VV7" s="585"/>
      <c r="VW7" s="585"/>
      <c r="VX7" s="585"/>
      <c r="VY7" s="585"/>
      <c r="VZ7" s="585"/>
      <c r="WA7" s="585"/>
      <c r="WB7" s="585"/>
      <c r="WC7" s="584">
        <v>43309</v>
      </c>
      <c r="WD7" s="585"/>
      <c r="WE7" s="585"/>
      <c r="WF7" s="585"/>
      <c r="WG7" s="585"/>
      <c r="WH7" s="585"/>
      <c r="WI7" s="585"/>
      <c r="WJ7" s="585"/>
      <c r="WK7" s="585"/>
      <c r="WL7" s="585"/>
      <c r="WM7" s="585"/>
      <c r="WN7" s="585"/>
      <c r="WO7" s="585"/>
      <c r="WP7" s="585"/>
      <c r="WQ7" s="585"/>
      <c r="WR7" s="585"/>
      <c r="WS7" s="585"/>
      <c r="WT7" s="585"/>
      <c r="WU7" s="585"/>
      <c r="WV7" s="585"/>
      <c r="WW7" s="585"/>
      <c r="WX7" s="585"/>
      <c r="WY7" s="584">
        <v>43310</v>
      </c>
      <c r="WZ7" s="585"/>
      <c r="XA7" s="585"/>
      <c r="XB7" s="585"/>
      <c r="XC7" s="585"/>
      <c r="XD7" s="585"/>
      <c r="XE7" s="585"/>
      <c r="XF7" s="585"/>
      <c r="XG7" s="585"/>
      <c r="XH7" s="585"/>
      <c r="XI7" s="585"/>
      <c r="XJ7" s="585"/>
      <c r="XK7" s="585"/>
      <c r="XL7" s="585"/>
      <c r="XM7" s="585"/>
      <c r="XN7" s="585"/>
      <c r="XO7" s="585"/>
      <c r="XP7" s="585"/>
      <c r="XQ7" s="585"/>
      <c r="XR7" s="585"/>
      <c r="XS7" s="585"/>
      <c r="XT7" s="585"/>
      <c r="XU7" s="584">
        <v>43311</v>
      </c>
      <c r="XV7" s="585"/>
      <c r="XW7" s="585"/>
      <c r="XX7" s="585"/>
      <c r="XY7" s="585"/>
      <c r="XZ7" s="585"/>
      <c r="YA7" s="585"/>
      <c r="YB7" s="585"/>
      <c r="YC7" s="585"/>
      <c r="YD7" s="585"/>
      <c r="YE7" s="585"/>
      <c r="YF7" s="585"/>
      <c r="YG7" s="585"/>
      <c r="YH7" s="585"/>
      <c r="YI7" s="585"/>
      <c r="YJ7" s="585"/>
      <c r="YK7" s="585"/>
      <c r="YL7" s="585"/>
      <c r="YM7" s="585"/>
      <c r="YN7" s="585"/>
      <c r="YO7" s="585"/>
      <c r="YP7" s="585"/>
      <c r="YQ7" s="584">
        <v>43312</v>
      </c>
      <c r="YR7" s="585"/>
      <c r="YS7" s="585"/>
      <c r="YT7" s="585"/>
      <c r="YU7" s="585"/>
      <c r="YV7" s="585"/>
      <c r="YW7" s="585"/>
      <c r="YX7" s="585"/>
      <c r="YY7" s="585"/>
      <c r="YZ7" s="585"/>
      <c r="ZA7" s="585"/>
      <c r="ZB7" s="585"/>
      <c r="ZC7" s="585"/>
      <c r="ZD7" s="585"/>
      <c r="ZE7" s="585"/>
      <c r="ZF7" s="585"/>
      <c r="ZG7" s="585"/>
      <c r="ZH7" s="585"/>
      <c r="ZI7" s="585"/>
      <c r="ZJ7" s="585"/>
      <c r="ZK7" s="585"/>
      <c r="ZL7" s="586"/>
      <c r="ZM7" t="s">
        <v>549</v>
      </c>
      <c r="ZN7" t="s">
        <v>550</v>
      </c>
    </row>
    <row r="8" spans="1:690" x14ac:dyDescent="0.25">
      <c r="A8" t="s">
        <v>1713</v>
      </c>
      <c r="B8" s="9" t="s">
        <v>1714</v>
      </c>
      <c r="C8" s="9" t="s">
        <v>1</v>
      </c>
      <c r="E8" t="s">
        <v>1716</v>
      </c>
    </row>
    <row r="9" spans="1:690" s="16" customFormat="1" x14ac:dyDescent="0.25">
      <c r="A9" s="16" t="s">
        <v>0</v>
      </c>
      <c r="B9" s="9" t="s">
        <v>226</v>
      </c>
      <c r="C9" s="9" t="e">
        <f>VLOOKUP(B9,#REF!,2,0)</f>
        <v>#REF!</v>
      </c>
      <c r="D9" s="9" t="e">
        <f>VLOOKUP(B9,#REF!,3,0)</f>
        <v>#REF!</v>
      </c>
      <c r="E9" s="251" t="s">
        <v>1741</v>
      </c>
      <c r="F9" s="252" t="str">
        <f>IF(VLOOKUP($E$9,Scenarios!$A$5:$AV$1444,8,0)="x","x","")</f>
        <v>x</v>
      </c>
      <c r="G9" s="252" t="str">
        <f>IF(VLOOKUP($E$9,Scenarios!$A$5:$AV$1444,9,0)="x","x","")</f>
        <v>x</v>
      </c>
      <c r="H9" s="252" t="str">
        <f>IF(VLOOKUP($E$9,Scenarios!$A$5:$AV$1444,10,0)="x","x","")</f>
        <v>x</v>
      </c>
      <c r="I9" s="252" t="str">
        <f>IF(VLOOKUP($E$9,Scenarios!$A$5:$AV$1444,11,0)="x","x","")</f>
        <v>x</v>
      </c>
      <c r="J9" s="252" t="str">
        <f>IF(VLOOKUP($E$9,Scenarios!$A$5:$AV$1444,12,0)="x","x","")</f>
        <v>x</v>
      </c>
      <c r="K9" s="252" t="str">
        <f>IF(VLOOKUP($E$9,Scenarios!$A$5:$AV$1444,13,0)="x","x","")</f>
        <v>x</v>
      </c>
      <c r="L9" s="252" t="str">
        <f>IF(VLOOKUP($E$9,Scenarios!$A$5:$AV$1444,14,0)="x","x","")</f>
        <v>x</v>
      </c>
      <c r="M9" s="252" t="str">
        <f>IF(VLOOKUP($E$9,Scenarios!$A$5:$AV$1444,15,0)="x","x","")</f>
        <v>x</v>
      </c>
      <c r="N9" s="252" t="str">
        <f>IF(VLOOKUP($E$9,Scenarios!$A$5:$AV$1444,16,0)="x","x","")</f>
        <v>x</v>
      </c>
      <c r="O9" s="252" t="str">
        <f>IF(VLOOKUP($E$9,Scenarios!$A$5:$AV$1444,17,0)="x","x","")</f>
        <v/>
      </c>
      <c r="P9" s="252" t="str">
        <f>IF(VLOOKUP($E$9,Scenarios!$A$5:$AV$1444,18,0)="x","x","")</f>
        <v>x</v>
      </c>
      <c r="Q9" s="252" t="str">
        <f>IF(VLOOKUP($E$9,Scenarios!$A$5:$AV$1444,19,0)="x","x","")</f>
        <v>x</v>
      </c>
      <c r="R9" s="252" t="str">
        <f>IF(VLOOKUP($E$9,Scenarios!$A$5:$AV$1444,20,0)="x","x","")</f>
        <v/>
      </c>
      <c r="S9" s="252" t="str">
        <f>IF(VLOOKUP($E$9,Scenarios!$A$5:$AV$1444,21,0)="x","x","")</f>
        <v/>
      </c>
      <c r="T9" s="252" t="str">
        <f>IF(VLOOKUP($E$9,Scenarios!$A$5:$AV$1444,22,0)="x","x","")</f>
        <v/>
      </c>
      <c r="U9" s="252" t="str">
        <f>IF(VLOOKUP($E$9,Scenarios!$A$5:$AV$1444,23,0)="x","x","")</f>
        <v/>
      </c>
      <c r="V9" s="252" t="str">
        <f>IF(VLOOKUP($E$9,Scenarios!$A$5:$AV$1444,24,0)="x","x","")</f>
        <v/>
      </c>
      <c r="W9" s="252" t="str">
        <f>IF(VLOOKUP($E$9,Scenarios!$A$5:$AV$1444,25,0)="x","x","")</f>
        <v/>
      </c>
      <c r="X9" s="252" t="str">
        <f>IF(VLOOKUP($E$9,Scenarios!$A$5:$AV$1444,26,0)="x","x","")</f>
        <v/>
      </c>
      <c r="Y9" s="252" t="str">
        <f>IF(VLOOKUP($E$9,Scenarios!$A$5:$AV$1444,27,0)="x","x","")</f>
        <v/>
      </c>
      <c r="Z9" s="252" t="str">
        <f>IF(VLOOKUP($E$9,Scenarios!$A$5:$AV$1444,28,0)="x","x","")</f>
        <v/>
      </c>
      <c r="AA9" s="253" t="e">
        <f>#REF!</f>
        <v>#REF!</v>
      </c>
    </row>
    <row r="10" spans="1:690" s="16" customFormat="1" x14ac:dyDescent="0.25">
      <c r="B10" s="9"/>
      <c r="C10" s="9"/>
      <c r="D10" s="9"/>
      <c r="E10" s="9" t="s">
        <v>1715</v>
      </c>
      <c r="F10" s="206" t="e">
        <f>IF(F9="x",HLOOKUP($B$9,#REF!,3,0)," ")</f>
        <v>#REF!</v>
      </c>
      <c r="G10" s="206" t="e">
        <f>IF(G9="x",HLOOKUP($B$9,#REF!,3,0)," ")</f>
        <v>#REF!</v>
      </c>
      <c r="H10" s="206" t="e">
        <f>IF(H9="x",HLOOKUP($B$9,#REF!,3,0)," ")</f>
        <v>#REF!</v>
      </c>
      <c r="I10" s="206" t="e">
        <f>IF(I9="x",HLOOKUP($B$9,#REF!,3,0)," ")</f>
        <v>#REF!</v>
      </c>
      <c r="J10" s="206" t="e">
        <f>IF(J9="x",HLOOKUP($B$9,#REF!,3,0)," ")</f>
        <v>#REF!</v>
      </c>
      <c r="K10" s="206" t="e">
        <f>IF(K9="x",HLOOKUP($B$9,#REF!,3,0)," ")</f>
        <v>#REF!</v>
      </c>
      <c r="L10" s="206" t="e">
        <f>IF(L9="x",HLOOKUP($B$9,#REF!,3,0)," ")</f>
        <v>#REF!</v>
      </c>
      <c r="M10" s="206" t="e">
        <f>IF(M9="x",HLOOKUP($B$9,#REF!,3,0)," ")</f>
        <v>#REF!</v>
      </c>
      <c r="N10" s="206" t="e">
        <f>IF(N9="x",HLOOKUP($B$9,#REF!,3,0)," ")</f>
        <v>#REF!</v>
      </c>
      <c r="O10" s="206" t="str">
        <f>IF(O9="x",HLOOKUP($B$9,#REF!,3,0)," ")</f>
        <v xml:space="preserve"> </v>
      </c>
      <c r="P10" s="206" t="e">
        <f>IF(P9="x",HLOOKUP($B$9,#REF!,3,0)," ")</f>
        <v>#REF!</v>
      </c>
      <c r="Q10" s="206" t="e">
        <f>IF(Q9="x",HLOOKUP($B$9,#REF!,3,0)," ")</f>
        <v>#REF!</v>
      </c>
      <c r="R10" s="206" t="str">
        <f>IF(R9="x",HLOOKUP($B$9,#REF!,3,0)," ")</f>
        <v xml:space="preserve"> </v>
      </c>
      <c r="S10" s="206" t="str">
        <f>IF(S9="x",HLOOKUP($B$9,#REF!,3,0)," ")</f>
        <v xml:space="preserve"> </v>
      </c>
      <c r="T10" s="206" t="str">
        <f>IF(T9="x",HLOOKUP($B$9,#REF!,3,0)," ")</f>
        <v xml:space="preserve"> </v>
      </c>
      <c r="U10" s="206" t="str">
        <f>IF(U9="x",HLOOKUP($B$9,#REF!,3,0)," ")</f>
        <v xml:space="preserve"> </v>
      </c>
      <c r="V10" s="206" t="str">
        <f>IF(V9="x",HLOOKUP($B$9,#REF!,3,0)," ")</f>
        <v xml:space="preserve"> </v>
      </c>
      <c r="W10" s="206" t="str">
        <f>IF(W9="x",HLOOKUP($B$9,#REF!,3,0)," ")</f>
        <v xml:space="preserve"> </v>
      </c>
      <c r="X10" s="206" t="str">
        <f>IF(X9="x",HLOOKUP($B$9,#REF!,3,0)," ")</f>
        <v xml:space="preserve"> </v>
      </c>
      <c r="Y10" s="206" t="str">
        <f>IF(Y9="x",HLOOKUP($B$9,#REF!,3,0)," ")</f>
        <v xml:space="preserve"> </v>
      </c>
      <c r="Z10" s="206" t="str">
        <f>IF(Z9="x",HLOOKUP($B$9,#REF!,3,0)," ")</f>
        <v xml:space="preserve"> </v>
      </c>
      <c r="AA10" s="94"/>
    </row>
    <row r="11" spans="1:690" x14ac:dyDescent="0.25">
      <c r="B11" s="254" t="s">
        <v>227</v>
      </c>
      <c r="C11" s="9" t="e">
        <f>VLOOKUP(B11,#REF!,2,0)</f>
        <v>#REF!</v>
      </c>
      <c r="D11" s="9" t="e">
        <f>VLOOKUP(B11,#REF!,3,0)</f>
        <v>#REF!</v>
      </c>
      <c r="E11" s="23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  <c r="W11" s="206"/>
      <c r="X11" s="206"/>
      <c r="Y11" s="206"/>
      <c r="Z11" s="206"/>
      <c r="AA11" s="235"/>
    </row>
    <row r="12" spans="1:690" s="9" customFormat="1" x14ac:dyDescent="0.25">
      <c r="B12" s="254"/>
      <c r="E12" s="9" t="s">
        <v>1715</v>
      </c>
      <c r="F12" s="206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  <c r="U12" s="206"/>
      <c r="V12" s="206"/>
      <c r="W12" s="206"/>
      <c r="X12" s="206"/>
      <c r="Y12" s="206"/>
      <c r="Z12" s="206"/>
      <c r="AA12" s="235"/>
    </row>
    <row r="13" spans="1:690" s="236" customFormat="1" x14ac:dyDescent="0.25">
      <c r="B13" s="254" t="s">
        <v>318</v>
      </c>
      <c r="C13" s="9" t="e">
        <f>VLOOKUP(B13,#REF!,2,0)</f>
        <v>#REF!</v>
      </c>
      <c r="D13" s="9" t="e">
        <f>VLOOKUP(B13,#REF!,3,0)</f>
        <v>#REF!</v>
      </c>
      <c r="F13" s="235"/>
      <c r="G13" s="235"/>
      <c r="H13" s="235"/>
      <c r="I13" s="235"/>
      <c r="J13" s="235"/>
      <c r="K13" s="235"/>
      <c r="L13" s="235"/>
      <c r="M13" s="235"/>
      <c r="N13" s="235"/>
      <c r="O13" s="235"/>
      <c r="P13" s="235"/>
      <c r="Q13" s="235"/>
      <c r="R13" s="235"/>
      <c r="S13" s="235"/>
      <c r="T13" s="235"/>
      <c r="U13" s="235"/>
      <c r="V13" s="235"/>
      <c r="W13" s="235"/>
      <c r="X13" s="235"/>
      <c r="Y13" s="235"/>
      <c r="Z13" s="235"/>
      <c r="AA13" s="235"/>
    </row>
    <row r="14" spans="1:690" s="236" customFormat="1" x14ac:dyDescent="0.25">
      <c r="B14" s="254"/>
      <c r="C14" s="9"/>
      <c r="D14" s="9"/>
      <c r="E14" s="9" t="s">
        <v>1715</v>
      </c>
      <c r="F14" s="235"/>
      <c r="G14" s="235"/>
      <c r="H14" s="235"/>
      <c r="I14" s="235"/>
      <c r="J14" s="235"/>
      <c r="K14" s="235"/>
      <c r="L14" s="235"/>
      <c r="M14" s="235"/>
      <c r="N14" s="235"/>
      <c r="O14" s="235"/>
      <c r="P14" s="235"/>
      <c r="Q14" s="235"/>
      <c r="R14" s="235"/>
      <c r="S14" s="235"/>
      <c r="T14" s="235"/>
      <c r="U14" s="235"/>
      <c r="V14" s="235"/>
      <c r="W14" s="235"/>
      <c r="X14" s="235"/>
      <c r="Y14" s="235"/>
      <c r="Z14" s="235"/>
      <c r="AA14" s="235"/>
    </row>
    <row r="15" spans="1:690" s="236" customFormat="1" x14ac:dyDescent="0.25">
      <c r="B15" s="254" t="s">
        <v>228</v>
      </c>
      <c r="C15" s="9" t="e">
        <f>VLOOKUP(B15,#REF!,2,0)</f>
        <v>#REF!</v>
      </c>
      <c r="D15" s="9" t="e">
        <f>VLOOKUP(B15,#REF!,3,0)</f>
        <v>#REF!</v>
      </c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235"/>
      <c r="Q15" s="235"/>
      <c r="R15" s="235"/>
      <c r="S15" s="235"/>
      <c r="T15" s="235"/>
      <c r="U15" s="235"/>
      <c r="V15" s="235"/>
      <c r="W15" s="235"/>
      <c r="X15" s="235"/>
      <c r="Y15" s="235"/>
      <c r="Z15" s="235"/>
      <c r="AA15" s="235"/>
    </row>
    <row r="16" spans="1:690" s="236" customFormat="1" x14ac:dyDescent="0.25">
      <c r="B16" s="254"/>
      <c r="C16" s="9"/>
      <c r="D16" s="9"/>
      <c r="E16" s="9" t="s">
        <v>1715</v>
      </c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5"/>
      <c r="T16" s="235"/>
      <c r="U16" s="235"/>
      <c r="V16" s="235"/>
      <c r="W16" s="235"/>
      <c r="X16" s="235"/>
      <c r="Y16" s="235"/>
      <c r="Z16" s="235"/>
      <c r="AA16" s="235"/>
    </row>
    <row r="17" spans="2:27" s="236" customFormat="1" x14ac:dyDescent="0.25">
      <c r="B17" s="254" t="s">
        <v>229</v>
      </c>
      <c r="C17" s="9" t="e">
        <f>VLOOKUP(B17,#REF!,2,0)</f>
        <v>#REF!</v>
      </c>
      <c r="D17" s="9" t="e">
        <f>VLOOKUP(B17,#REF!,3,0)</f>
        <v>#REF!</v>
      </c>
      <c r="K17" s="237"/>
      <c r="L17" s="237"/>
      <c r="M17" s="237"/>
      <c r="N17" s="237"/>
      <c r="O17" s="238"/>
      <c r="P17" s="237"/>
      <c r="Q17" s="237"/>
      <c r="R17" s="237"/>
      <c r="S17" s="237"/>
      <c r="AA17" s="235"/>
    </row>
    <row r="18" spans="2:27" s="236" customFormat="1" x14ac:dyDescent="0.25">
      <c r="B18" s="254"/>
      <c r="C18" s="9"/>
      <c r="D18" s="9"/>
      <c r="E18" s="9" t="s">
        <v>1715</v>
      </c>
    </row>
    <row r="19" spans="2:27" s="236" customFormat="1" x14ac:dyDescent="0.25">
      <c r="B19" s="254" t="s">
        <v>230</v>
      </c>
      <c r="C19" s="9" t="e">
        <f>VLOOKUP(B19,#REF!,2,0)</f>
        <v>#REF!</v>
      </c>
      <c r="D19" s="9" t="e">
        <f>VLOOKUP(B19,#REF!,3,0)</f>
        <v>#REF!</v>
      </c>
    </row>
    <row r="20" spans="2:27" s="236" customFormat="1" x14ac:dyDescent="0.25">
      <c r="B20" s="254"/>
      <c r="C20" s="9"/>
      <c r="D20" s="9"/>
      <c r="E20" s="9" t="s">
        <v>1715</v>
      </c>
    </row>
    <row r="21" spans="2:27" s="236" customFormat="1" x14ac:dyDescent="0.25">
      <c r="B21" s="254" t="s">
        <v>231</v>
      </c>
      <c r="C21" s="9" t="e">
        <f>VLOOKUP(B21,#REF!,2,0)</f>
        <v>#REF!</v>
      </c>
      <c r="D21" s="9" t="e">
        <f>VLOOKUP(B21,#REF!,3,0)</f>
        <v>#REF!</v>
      </c>
    </row>
    <row r="22" spans="2:27" s="236" customFormat="1" x14ac:dyDescent="0.25">
      <c r="B22" s="254"/>
      <c r="C22" s="9"/>
      <c r="D22" s="9"/>
      <c r="E22" s="9" t="s">
        <v>1715</v>
      </c>
    </row>
    <row r="23" spans="2:27" s="257" customFormat="1" x14ac:dyDescent="0.25">
      <c r="B23" s="258" t="s">
        <v>311</v>
      </c>
      <c r="C23" s="259"/>
      <c r="D23" s="259"/>
    </row>
    <row r="24" spans="2:27" s="236" customFormat="1" x14ac:dyDescent="0.25">
      <c r="B24" s="255"/>
      <c r="C24" s="9"/>
      <c r="D24" s="9"/>
      <c r="E24"/>
      <c r="F24"/>
      <c r="G24"/>
      <c r="H24"/>
      <c r="I24"/>
      <c r="J24"/>
      <c r="K24"/>
      <c r="L24"/>
      <c r="M24"/>
      <c r="N24"/>
      <c r="O24" s="9"/>
      <c r="P24"/>
      <c r="Q24"/>
      <c r="R24"/>
      <c r="S24"/>
      <c r="T24"/>
      <c r="U24"/>
      <c r="V24"/>
      <c r="W24"/>
      <c r="X24"/>
      <c r="Y24"/>
      <c r="Z24" s="9"/>
      <c r="AA24" s="9"/>
    </row>
    <row r="25" spans="2:27" x14ac:dyDescent="0.25">
      <c r="B25" s="255"/>
      <c r="O25" s="9"/>
      <c r="AA25" s="9"/>
    </row>
    <row r="26" spans="2:27" x14ac:dyDescent="0.25">
      <c r="B26" s="255" t="s">
        <v>232</v>
      </c>
      <c r="C26" s="9" t="e">
        <f>VLOOKUP(B26,#REF!,2,0)</f>
        <v>#REF!</v>
      </c>
      <c r="D26" s="9" t="e">
        <f>VLOOKUP(B26,#REF!,3,0)</f>
        <v>#REF!</v>
      </c>
      <c r="O26" s="9"/>
    </row>
    <row r="27" spans="2:27" s="9" customFormat="1" x14ac:dyDescent="0.25">
      <c r="B27" s="255"/>
      <c r="E27" s="9" t="s">
        <v>1715</v>
      </c>
    </row>
    <row r="28" spans="2:27" x14ac:dyDescent="0.25">
      <c r="B28" s="256" t="s">
        <v>233</v>
      </c>
      <c r="C28" s="9" t="e">
        <f>VLOOKUP(B28,#REF!,2,0)</f>
        <v>#REF!</v>
      </c>
      <c r="D28" s="9" t="e">
        <f>VLOOKUP(B28,#REF!,3,0)</f>
        <v>#REF!</v>
      </c>
      <c r="E28" s="236"/>
      <c r="O28" s="9"/>
    </row>
    <row r="29" spans="2:27" s="9" customFormat="1" x14ac:dyDescent="0.25">
      <c r="B29" s="256"/>
      <c r="E29" s="9" t="s">
        <v>1715</v>
      </c>
    </row>
    <row r="30" spans="2:27" x14ac:dyDescent="0.25">
      <c r="B30" s="255" t="s">
        <v>234</v>
      </c>
      <c r="C30" s="9" t="e">
        <f>VLOOKUP(B30,#REF!,2,0)</f>
        <v>#REF!</v>
      </c>
      <c r="D30" s="9" t="e">
        <f>VLOOKUP(B30,#REF!,3,0)</f>
        <v>#REF!</v>
      </c>
      <c r="E30" s="236"/>
      <c r="O30" s="9"/>
    </row>
    <row r="31" spans="2:27" s="9" customFormat="1" x14ac:dyDescent="0.25">
      <c r="B31" s="255"/>
      <c r="E31" s="9" t="s">
        <v>1715</v>
      </c>
      <c r="O31" s="9" t="s">
        <v>1873</v>
      </c>
      <c r="P31" s="9" t="s">
        <v>1874</v>
      </c>
    </row>
    <row r="32" spans="2:27" x14ac:dyDescent="0.25">
      <c r="B32" s="255" t="s">
        <v>235</v>
      </c>
      <c r="C32" s="9" t="e">
        <f>VLOOKUP(B32,#REF!,2,0)</f>
        <v>#REF!</v>
      </c>
      <c r="D32" s="9" t="e">
        <f>VLOOKUP(B32,#REF!,3,0)</f>
        <v>#REF!</v>
      </c>
      <c r="E32" s="236"/>
      <c r="O32" s="9"/>
    </row>
    <row r="33" spans="2:15" s="9" customFormat="1" x14ac:dyDescent="0.25">
      <c r="B33" s="255"/>
      <c r="E33" s="9" t="s">
        <v>1715</v>
      </c>
    </row>
    <row r="34" spans="2:15" x14ac:dyDescent="0.25">
      <c r="B34" s="256" t="s">
        <v>236</v>
      </c>
      <c r="C34" s="9" t="e">
        <f>VLOOKUP(B34,#REF!,2,0)</f>
        <v>#REF!</v>
      </c>
      <c r="D34" s="9" t="e">
        <f>VLOOKUP(B34,#REF!,3,0)</f>
        <v>#REF!</v>
      </c>
      <c r="E34" s="236"/>
      <c r="O34" s="9"/>
    </row>
    <row r="35" spans="2:15" s="9" customFormat="1" x14ac:dyDescent="0.25">
      <c r="B35" s="256"/>
      <c r="E35" s="9" t="s">
        <v>1715</v>
      </c>
    </row>
    <row r="36" spans="2:15" x14ac:dyDescent="0.25">
      <c r="B36" s="256" t="s">
        <v>237</v>
      </c>
      <c r="C36" s="9" t="e">
        <f>VLOOKUP(B36,#REF!,2,0)</f>
        <v>#REF!</v>
      </c>
      <c r="D36" s="9" t="e">
        <f>VLOOKUP(B36,#REF!,3,0)</f>
        <v>#REF!</v>
      </c>
      <c r="E36" s="236"/>
      <c r="O36" s="9"/>
    </row>
    <row r="37" spans="2:15" s="9" customFormat="1" x14ac:dyDescent="0.25">
      <c r="B37" s="256"/>
      <c r="E37" s="9" t="s">
        <v>1715</v>
      </c>
    </row>
    <row r="38" spans="2:15" x14ac:dyDescent="0.25">
      <c r="B38" s="255" t="s">
        <v>238</v>
      </c>
      <c r="C38" s="9" t="e">
        <f>VLOOKUP(B38,#REF!,2,0)</f>
        <v>#REF!</v>
      </c>
      <c r="D38" s="9" t="e">
        <f>VLOOKUP(B38,#REF!,3,0)</f>
        <v>#REF!</v>
      </c>
      <c r="E38" s="236"/>
      <c r="O38" s="9"/>
    </row>
    <row r="39" spans="2:15" s="9" customFormat="1" x14ac:dyDescent="0.25">
      <c r="B39" s="255"/>
      <c r="E39" s="9" t="s">
        <v>1715</v>
      </c>
    </row>
    <row r="40" spans="2:15" x14ac:dyDescent="0.25">
      <c r="B40" s="255" t="s">
        <v>239</v>
      </c>
      <c r="C40" s="9" t="e">
        <f>VLOOKUP(B40,#REF!,2,0)</f>
        <v>#REF!</v>
      </c>
      <c r="D40" s="9" t="e">
        <f>VLOOKUP(B40,#REF!,3,0)</f>
        <v>#REF!</v>
      </c>
      <c r="E40" s="236"/>
    </row>
    <row r="41" spans="2:15" s="9" customFormat="1" x14ac:dyDescent="0.25">
      <c r="B41" s="255"/>
      <c r="E41" s="9" t="s">
        <v>1715</v>
      </c>
    </row>
    <row r="42" spans="2:15" x14ac:dyDescent="0.25">
      <c r="B42" s="256" t="s">
        <v>276</v>
      </c>
      <c r="C42" s="9" t="e">
        <f>VLOOKUP(B42,#REF!,2,0)</f>
        <v>#REF!</v>
      </c>
      <c r="D42" s="9" t="e">
        <f>VLOOKUP(B42,#REF!,3,0)</f>
        <v>#REF!</v>
      </c>
      <c r="E42" s="236"/>
    </row>
    <row r="43" spans="2:15" s="9" customFormat="1" x14ac:dyDescent="0.25">
      <c r="B43" s="256"/>
      <c r="E43" s="9" t="s">
        <v>1715</v>
      </c>
    </row>
    <row r="44" spans="2:15" x14ac:dyDescent="0.25">
      <c r="B44" s="256" t="s">
        <v>240</v>
      </c>
      <c r="C44" s="9" t="e">
        <f>VLOOKUP(B44,#REF!,2,0)</f>
        <v>#REF!</v>
      </c>
      <c r="D44" s="9" t="e">
        <f>VLOOKUP(B44,#REF!,3,0)</f>
        <v>#REF!</v>
      </c>
      <c r="E44" s="236"/>
    </row>
    <row r="45" spans="2:15" s="9" customFormat="1" x14ac:dyDescent="0.25">
      <c r="B45" s="256"/>
      <c r="E45" s="9" t="s">
        <v>1715</v>
      </c>
    </row>
    <row r="46" spans="2:15" x14ac:dyDescent="0.25">
      <c r="B46" s="255" t="s">
        <v>241</v>
      </c>
      <c r="C46" s="9" t="e">
        <f>VLOOKUP(B46,#REF!,2,0)</f>
        <v>#REF!</v>
      </c>
      <c r="D46" s="9" t="e">
        <f>VLOOKUP(B46,#REF!,3,0)</f>
        <v>#REF!</v>
      </c>
      <c r="E46" s="236"/>
    </row>
    <row r="47" spans="2:15" s="9" customFormat="1" x14ac:dyDescent="0.25">
      <c r="B47" s="255"/>
      <c r="E47" s="9" t="s">
        <v>1715</v>
      </c>
    </row>
    <row r="48" spans="2:15" x14ac:dyDescent="0.25">
      <c r="B48" s="255" t="s">
        <v>242</v>
      </c>
      <c r="C48" s="9" t="e">
        <f>VLOOKUP(B48,#REF!,2,0)</f>
        <v>#REF!</v>
      </c>
      <c r="D48" s="9" t="e">
        <f>VLOOKUP(B48,#REF!,3,0)</f>
        <v>#REF!</v>
      </c>
      <c r="E48" s="236"/>
    </row>
    <row r="49" spans="2:5" s="9" customFormat="1" x14ac:dyDescent="0.25">
      <c r="B49" s="255"/>
      <c r="E49" s="9" t="s">
        <v>1715</v>
      </c>
    </row>
    <row r="50" spans="2:5" x14ac:dyDescent="0.25">
      <c r="B50" s="256" t="s">
        <v>243</v>
      </c>
      <c r="C50" s="9" t="e">
        <f>VLOOKUP(B50,#REF!,2,0)</f>
        <v>#REF!</v>
      </c>
      <c r="D50" s="9" t="e">
        <f>VLOOKUP(B50,#REF!,3,0)</f>
        <v>#REF!</v>
      </c>
      <c r="E50" s="236"/>
    </row>
    <row r="51" spans="2:5" s="9" customFormat="1" x14ac:dyDescent="0.25">
      <c r="B51" s="256"/>
      <c r="E51" s="9" t="s">
        <v>1715</v>
      </c>
    </row>
    <row r="52" spans="2:5" x14ac:dyDescent="0.25">
      <c r="B52" s="256" t="s">
        <v>244</v>
      </c>
      <c r="C52" s="9" t="e">
        <f>VLOOKUP(B52,#REF!,2,0)</f>
        <v>#REF!</v>
      </c>
      <c r="D52" s="9" t="e">
        <f>VLOOKUP(B52,#REF!,3,0)</f>
        <v>#REF!</v>
      </c>
      <c r="E52" s="236"/>
    </row>
    <row r="53" spans="2:5" s="9" customFormat="1" x14ac:dyDescent="0.25">
      <c r="B53" s="256"/>
      <c r="E53" s="9" t="s">
        <v>1715</v>
      </c>
    </row>
    <row r="54" spans="2:5" x14ac:dyDescent="0.25">
      <c r="B54" s="255" t="s">
        <v>245</v>
      </c>
      <c r="C54" s="9" t="e">
        <f>VLOOKUP(B54,#REF!,2,0)</f>
        <v>#REF!</v>
      </c>
      <c r="D54" s="9" t="e">
        <f>VLOOKUP(B54,#REF!,3,0)</f>
        <v>#REF!</v>
      </c>
      <c r="E54" s="236"/>
    </row>
    <row r="55" spans="2:5" s="9" customFormat="1" x14ac:dyDescent="0.25">
      <c r="B55" s="255"/>
      <c r="E55" s="9" t="s">
        <v>1715</v>
      </c>
    </row>
    <row r="56" spans="2:5" x14ac:dyDescent="0.25">
      <c r="B56" s="255" t="s">
        <v>246</v>
      </c>
      <c r="C56" s="9" t="e">
        <f>VLOOKUP(B56,#REF!,2,0)</f>
        <v>#REF!</v>
      </c>
      <c r="D56" s="9" t="e">
        <f>VLOOKUP(B56,#REF!,3,0)</f>
        <v>#REF!</v>
      </c>
      <c r="E56" s="236"/>
    </row>
    <row r="57" spans="2:5" s="9" customFormat="1" x14ac:dyDescent="0.25">
      <c r="B57" s="255"/>
      <c r="E57" s="9" t="s">
        <v>1715</v>
      </c>
    </row>
    <row r="58" spans="2:5" x14ac:dyDescent="0.25">
      <c r="B58" s="256" t="s">
        <v>247</v>
      </c>
      <c r="C58" s="9" t="e">
        <f>VLOOKUP(B58,#REF!,2,0)</f>
        <v>#REF!</v>
      </c>
      <c r="D58" s="9" t="e">
        <f>VLOOKUP(B58,#REF!,3,0)</f>
        <v>#REF!</v>
      </c>
      <c r="E58" s="236"/>
    </row>
    <row r="59" spans="2:5" s="9" customFormat="1" x14ac:dyDescent="0.25">
      <c r="B59" s="256"/>
      <c r="E59" s="9" t="s">
        <v>1715</v>
      </c>
    </row>
    <row r="60" spans="2:5" x14ac:dyDescent="0.25">
      <c r="B60" s="256" t="s">
        <v>248</v>
      </c>
      <c r="C60" s="9" t="e">
        <f>VLOOKUP(B60,#REF!,2,0)</f>
        <v>#REF!</v>
      </c>
      <c r="D60" s="9" t="e">
        <f>VLOOKUP(B60,#REF!,3,0)</f>
        <v>#REF!</v>
      </c>
      <c r="E60" s="236"/>
    </row>
    <row r="61" spans="2:5" s="9" customFormat="1" x14ac:dyDescent="0.25">
      <c r="B61" s="256"/>
      <c r="E61" s="9" t="s">
        <v>1715</v>
      </c>
    </row>
    <row r="62" spans="2:5" x14ac:dyDescent="0.25">
      <c r="B62" s="255" t="s">
        <v>249</v>
      </c>
      <c r="C62" s="9" t="e">
        <f>VLOOKUP(B62,#REF!,2,0)</f>
        <v>#REF!</v>
      </c>
      <c r="D62" s="9" t="e">
        <f>VLOOKUP(B62,#REF!,3,0)</f>
        <v>#REF!</v>
      </c>
      <c r="E62" s="236"/>
    </row>
    <row r="63" spans="2:5" s="9" customFormat="1" x14ac:dyDescent="0.25">
      <c r="B63" s="255"/>
      <c r="E63" s="9" t="s">
        <v>1715</v>
      </c>
    </row>
    <row r="64" spans="2:5" x14ac:dyDescent="0.25">
      <c r="B64" s="255" t="s">
        <v>268</v>
      </c>
      <c r="C64" s="9" t="e">
        <f>VLOOKUP(B64,#REF!,2,0)</f>
        <v>#REF!</v>
      </c>
      <c r="D64" s="9" t="e">
        <f>VLOOKUP(B64,#REF!,3,0)</f>
        <v>#REF!</v>
      </c>
      <c r="E64" s="236"/>
    </row>
    <row r="65" spans="2:5" s="9" customFormat="1" x14ac:dyDescent="0.25">
      <c r="B65" s="255"/>
      <c r="E65" s="9" t="s">
        <v>1715</v>
      </c>
    </row>
    <row r="66" spans="2:5" x14ac:dyDescent="0.25">
      <c r="B66" s="256" t="s">
        <v>264</v>
      </c>
      <c r="C66" s="9" t="e">
        <f>VLOOKUP(B66,#REF!,2,0)</f>
        <v>#REF!</v>
      </c>
      <c r="D66" s="9" t="e">
        <f>VLOOKUP(B66,#REF!,3,0)</f>
        <v>#REF!</v>
      </c>
      <c r="E66" s="236"/>
    </row>
    <row r="67" spans="2:5" s="9" customFormat="1" x14ac:dyDescent="0.25">
      <c r="B67" s="256"/>
      <c r="E67" s="9" t="s">
        <v>1715</v>
      </c>
    </row>
    <row r="68" spans="2:5" x14ac:dyDescent="0.25">
      <c r="B68" s="256" t="s">
        <v>265</v>
      </c>
      <c r="C68" s="9" t="e">
        <f>VLOOKUP(B68,#REF!,2,0)</f>
        <v>#REF!</v>
      </c>
      <c r="D68" s="9" t="e">
        <f>VLOOKUP(B68,#REF!,3,0)</f>
        <v>#REF!</v>
      </c>
      <c r="E68" s="236"/>
    </row>
    <row r="69" spans="2:5" s="9" customFormat="1" x14ac:dyDescent="0.25">
      <c r="B69" s="256"/>
      <c r="E69" s="9" t="s">
        <v>1715</v>
      </c>
    </row>
    <row r="70" spans="2:5" x14ac:dyDescent="0.25">
      <c r="B70" s="255" t="s">
        <v>277</v>
      </c>
      <c r="C70" s="9" t="e">
        <f>VLOOKUP(B70,#REF!,2,0)</f>
        <v>#REF!</v>
      </c>
      <c r="D70" s="9" t="e">
        <f>VLOOKUP(B70,#REF!,3,0)</f>
        <v>#REF!</v>
      </c>
      <c r="E70" s="236"/>
    </row>
    <row r="71" spans="2:5" s="9" customFormat="1" x14ac:dyDescent="0.25">
      <c r="B71" s="255"/>
      <c r="E71" s="9" t="s">
        <v>1715</v>
      </c>
    </row>
    <row r="72" spans="2:5" x14ac:dyDescent="0.25">
      <c r="B72" s="255" t="s">
        <v>278</v>
      </c>
      <c r="C72" s="9" t="e">
        <f>VLOOKUP(B72,#REF!,2,0)</f>
        <v>#REF!</v>
      </c>
      <c r="D72" s="9" t="e">
        <f>VLOOKUP(B72,#REF!,3,0)</f>
        <v>#REF!</v>
      </c>
      <c r="E72" s="236"/>
    </row>
    <row r="73" spans="2:5" s="9" customFormat="1" x14ac:dyDescent="0.25">
      <c r="B73" s="255"/>
      <c r="E73" s="9" t="s">
        <v>1715</v>
      </c>
    </row>
    <row r="74" spans="2:5" x14ac:dyDescent="0.25">
      <c r="B74" s="256" t="s">
        <v>266</v>
      </c>
      <c r="C74" s="9" t="e">
        <f>VLOOKUP(B74,#REF!,2,0)</f>
        <v>#REF!</v>
      </c>
      <c r="D74" s="9" t="e">
        <f>VLOOKUP(B74,#REF!,3,0)</f>
        <v>#REF!</v>
      </c>
      <c r="E74" s="236"/>
    </row>
    <row r="75" spans="2:5" s="9" customFormat="1" x14ac:dyDescent="0.25">
      <c r="B75" s="256"/>
      <c r="E75" s="9" t="s">
        <v>1715</v>
      </c>
    </row>
    <row r="76" spans="2:5" x14ac:dyDescent="0.25">
      <c r="B76" s="256" t="s">
        <v>267</v>
      </c>
      <c r="C76" s="9" t="e">
        <f>VLOOKUP(B76,#REF!,2,0)</f>
        <v>#REF!</v>
      </c>
      <c r="D76" s="9" t="e">
        <f>VLOOKUP(B76,#REF!,3,0)</f>
        <v>#REF!</v>
      </c>
      <c r="E76" s="236"/>
    </row>
    <row r="77" spans="2:5" s="9" customFormat="1" x14ac:dyDescent="0.25">
      <c r="B77" s="256"/>
      <c r="E77" s="9" t="s">
        <v>1715</v>
      </c>
    </row>
    <row r="78" spans="2:5" x14ac:dyDescent="0.25">
      <c r="B78" s="255" t="s">
        <v>279</v>
      </c>
      <c r="C78" s="9" t="e">
        <f>VLOOKUP(B78,#REF!,2,0)</f>
        <v>#REF!</v>
      </c>
      <c r="D78" s="9" t="e">
        <f>VLOOKUP(B78,#REF!,3,0)</f>
        <v>#REF!</v>
      </c>
      <c r="E78" s="236"/>
    </row>
    <row r="79" spans="2:5" s="9" customFormat="1" x14ac:dyDescent="0.25">
      <c r="B79" s="255"/>
      <c r="E79" s="9" t="s">
        <v>1715</v>
      </c>
    </row>
    <row r="80" spans="2:5" x14ac:dyDescent="0.25">
      <c r="B80" s="255" t="s">
        <v>280</v>
      </c>
      <c r="C80" s="9" t="e">
        <f>VLOOKUP(B80,#REF!,2,0)</f>
        <v>#REF!</v>
      </c>
      <c r="D80" s="9" t="e">
        <f>VLOOKUP(B80,#REF!,3,0)</f>
        <v>#REF!</v>
      </c>
      <c r="E80" s="236"/>
    </row>
    <row r="81" spans="2:5" s="9" customFormat="1" x14ac:dyDescent="0.25">
      <c r="B81" s="255"/>
      <c r="E81" s="9" t="s">
        <v>1715</v>
      </c>
    </row>
    <row r="82" spans="2:5" x14ac:dyDescent="0.25">
      <c r="B82" s="256" t="s">
        <v>250</v>
      </c>
      <c r="C82" s="9" t="e">
        <f>VLOOKUP(B82,#REF!,2,0)</f>
        <v>#REF!</v>
      </c>
      <c r="D82" s="9" t="e">
        <f>VLOOKUP(B82,#REF!,3,0)</f>
        <v>#REF!</v>
      </c>
      <c r="E82" s="236"/>
    </row>
    <row r="83" spans="2:5" s="9" customFormat="1" x14ac:dyDescent="0.25">
      <c r="B83" s="256"/>
      <c r="E83" s="9" t="s">
        <v>1715</v>
      </c>
    </row>
    <row r="84" spans="2:5" x14ac:dyDescent="0.25">
      <c r="B84" s="256" t="s">
        <v>251</v>
      </c>
      <c r="C84" s="9" t="e">
        <f>VLOOKUP(B84,#REF!,2,0)</f>
        <v>#REF!</v>
      </c>
      <c r="D84" s="9" t="e">
        <f>VLOOKUP(B84,#REF!,3,0)</f>
        <v>#REF!</v>
      </c>
      <c r="E84" s="236"/>
    </row>
    <row r="85" spans="2:5" s="9" customFormat="1" x14ac:dyDescent="0.25">
      <c r="B85" s="256"/>
      <c r="E85" s="9" t="s">
        <v>1715</v>
      </c>
    </row>
    <row r="86" spans="2:5" x14ac:dyDescent="0.25">
      <c r="B86" s="255" t="s">
        <v>273</v>
      </c>
      <c r="C86" s="9" t="e">
        <f>VLOOKUP(B86,#REF!,2,0)</f>
        <v>#REF!</v>
      </c>
      <c r="D86" s="9" t="e">
        <f>VLOOKUP(B86,#REF!,3,0)</f>
        <v>#REF!</v>
      </c>
      <c r="E86" s="236"/>
    </row>
    <row r="87" spans="2:5" s="9" customFormat="1" x14ac:dyDescent="0.25">
      <c r="B87" s="255"/>
      <c r="E87" s="9" t="s">
        <v>1715</v>
      </c>
    </row>
    <row r="88" spans="2:5" x14ac:dyDescent="0.25">
      <c r="B88" s="255" t="s">
        <v>274</v>
      </c>
      <c r="C88" s="9" t="e">
        <f>VLOOKUP(B88,#REF!,2,0)</f>
        <v>#REF!</v>
      </c>
      <c r="D88" s="9" t="e">
        <f>VLOOKUP(B88,#REF!,3,0)</f>
        <v>#REF!</v>
      </c>
      <c r="E88" s="236"/>
    </row>
    <row r="89" spans="2:5" s="9" customFormat="1" x14ac:dyDescent="0.25">
      <c r="B89" s="255"/>
      <c r="E89" s="9" t="s">
        <v>1715</v>
      </c>
    </row>
    <row r="90" spans="2:5" x14ac:dyDescent="0.25">
      <c r="B90" s="256" t="s">
        <v>253</v>
      </c>
      <c r="C90" s="9" t="e">
        <f>VLOOKUP(B90,#REF!,2,0)</f>
        <v>#REF!</v>
      </c>
      <c r="D90" s="9" t="e">
        <f>VLOOKUP(B90,#REF!,3,0)</f>
        <v>#REF!</v>
      </c>
      <c r="E90" s="236"/>
    </row>
    <row r="91" spans="2:5" s="9" customFormat="1" x14ac:dyDescent="0.25">
      <c r="B91" s="256"/>
      <c r="E91" s="9" t="s">
        <v>1715</v>
      </c>
    </row>
    <row r="92" spans="2:5" x14ac:dyDescent="0.25">
      <c r="B92" s="256" t="s">
        <v>254</v>
      </c>
      <c r="C92" s="9" t="e">
        <f>VLOOKUP(B92,#REF!,2,0)</f>
        <v>#REF!</v>
      </c>
      <c r="D92" s="9" t="e">
        <f>VLOOKUP(B92,#REF!,3,0)</f>
        <v>#REF!</v>
      </c>
      <c r="E92" s="236"/>
    </row>
    <row r="93" spans="2:5" s="9" customFormat="1" x14ac:dyDescent="0.25">
      <c r="B93" s="256"/>
      <c r="E93" s="9" t="s">
        <v>1715</v>
      </c>
    </row>
    <row r="94" spans="2:5" x14ac:dyDescent="0.25">
      <c r="B94" s="255" t="s">
        <v>281</v>
      </c>
      <c r="C94" s="9" t="e">
        <f>VLOOKUP(B94,#REF!,2,0)</f>
        <v>#REF!</v>
      </c>
      <c r="D94" s="9" t="e">
        <f>VLOOKUP(B94,#REF!,3,0)</f>
        <v>#REF!</v>
      </c>
      <c r="E94" s="236"/>
    </row>
    <row r="95" spans="2:5" s="9" customFormat="1" x14ac:dyDescent="0.25">
      <c r="B95" s="255"/>
      <c r="E95" s="9" t="s">
        <v>1715</v>
      </c>
    </row>
    <row r="96" spans="2:5" x14ac:dyDescent="0.25">
      <c r="B96" s="255" t="s">
        <v>255</v>
      </c>
      <c r="C96" s="9" t="e">
        <f>VLOOKUP(B96,#REF!,2,0)</f>
        <v>#REF!</v>
      </c>
      <c r="D96" s="9" t="e">
        <f>VLOOKUP(B96,#REF!,3,0)</f>
        <v>#REF!</v>
      </c>
      <c r="E96" s="236"/>
    </row>
    <row r="97" spans="2:5" s="9" customFormat="1" x14ac:dyDescent="0.25">
      <c r="B97" s="255"/>
      <c r="E97" s="9" t="s">
        <v>1715</v>
      </c>
    </row>
    <row r="98" spans="2:5" x14ac:dyDescent="0.25">
      <c r="B98" s="256" t="s">
        <v>256</v>
      </c>
      <c r="C98" s="9" t="e">
        <f>VLOOKUP(B98,#REF!,2,0)</f>
        <v>#REF!</v>
      </c>
      <c r="D98" s="9" t="e">
        <f>VLOOKUP(B98,#REF!,3,0)</f>
        <v>#REF!</v>
      </c>
      <c r="E98" s="236"/>
    </row>
    <row r="99" spans="2:5" s="9" customFormat="1" x14ac:dyDescent="0.25">
      <c r="B99" s="256"/>
      <c r="E99" s="9" t="s">
        <v>1715</v>
      </c>
    </row>
    <row r="100" spans="2:5" x14ac:dyDescent="0.25">
      <c r="B100" s="256" t="s">
        <v>321</v>
      </c>
      <c r="C100" s="9" t="e">
        <f>VLOOKUP(B100,#REF!,2,0)</f>
        <v>#REF!</v>
      </c>
      <c r="D100" s="9" t="e">
        <f>VLOOKUP(B100,#REF!,3,0)</f>
        <v>#REF!</v>
      </c>
      <c r="E100" s="236"/>
    </row>
    <row r="101" spans="2:5" s="9" customFormat="1" x14ac:dyDescent="0.25">
      <c r="B101" s="256"/>
      <c r="E101" s="9" t="s">
        <v>1715</v>
      </c>
    </row>
    <row r="102" spans="2:5" x14ac:dyDescent="0.25">
      <c r="B102" s="255" t="s">
        <v>269</v>
      </c>
      <c r="C102" s="9" t="e">
        <f>VLOOKUP(B102,#REF!,2,0)</f>
        <v>#REF!</v>
      </c>
      <c r="D102" s="9" t="e">
        <f>VLOOKUP(B102,#REF!,3,0)</f>
        <v>#REF!</v>
      </c>
      <c r="E102" s="236"/>
    </row>
    <row r="103" spans="2:5" s="9" customFormat="1" x14ac:dyDescent="0.25">
      <c r="B103" s="255"/>
      <c r="E103" s="9" t="s">
        <v>1715</v>
      </c>
    </row>
    <row r="104" spans="2:5" x14ac:dyDescent="0.25">
      <c r="B104" s="255" t="s">
        <v>270</v>
      </c>
      <c r="C104" s="9" t="e">
        <f>VLOOKUP(B104,#REF!,2,0)</f>
        <v>#REF!</v>
      </c>
      <c r="D104" s="9" t="e">
        <f>VLOOKUP(B104,#REF!,3,0)</f>
        <v>#REF!</v>
      </c>
      <c r="E104" s="236"/>
    </row>
    <row r="105" spans="2:5" s="9" customFormat="1" x14ac:dyDescent="0.25">
      <c r="B105" s="255"/>
      <c r="E105" s="9" t="s">
        <v>1715</v>
      </c>
    </row>
    <row r="106" spans="2:5" x14ac:dyDescent="0.25">
      <c r="B106" s="256" t="s">
        <v>257</v>
      </c>
      <c r="C106" s="9" t="e">
        <f>VLOOKUP(B106,#REF!,2,0)</f>
        <v>#REF!</v>
      </c>
      <c r="D106" s="9" t="e">
        <f>VLOOKUP(B106,#REF!,3,0)</f>
        <v>#REF!</v>
      </c>
      <c r="E106" s="236"/>
    </row>
    <row r="107" spans="2:5" s="9" customFormat="1" x14ac:dyDescent="0.25">
      <c r="B107" s="256"/>
      <c r="E107" s="9" t="s">
        <v>1715</v>
      </c>
    </row>
    <row r="108" spans="2:5" x14ac:dyDescent="0.25">
      <c r="B108" s="256" t="s">
        <v>282</v>
      </c>
      <c r="C108" s="9" t="e">
        <f>VLOOKUP(B108,#REF!,2,0)</f>
        <v>#REF!</v>
      </c>
      <c r="D108" s="9" t="e">
        <f>VLOOKUP(B108,#REF!,3,0)</f>
        <v>#REF!</v>
      </c>
      <c r="E108" s="236"/>
    </row>
    <row r="109" spans="2:5" s="9" customFormat="1" x14ac:dyDescent="0.25">
      <c r="B109" s="256"/>
      <c r="E109" s="9" t="s">
        <v>1715</v>
      </c>
    </row>
    <row r="110" spans="2:5" x14ac:dyDescent="0.25">
      <c r="B110" s="255" t="s">
        <v>258</v>
      </c>
      <c r="C110" s="9" t="e">
        <f>VLOOKUP(B110,#REF!,2,0)</f>
        <v>#REF!</v>
      </c>
      <c r="D110" s="9" t="e">
        <f>VLOOKUP(B110,#REF!,3,0)</f>
        <v>#REF!</v>
      </c>
      <c r="E110" s="236"/>
    </row>
    <row r="111" spans="2:5" s="9" customFormat="1" x14ac:dyDescent="0.25">
      <c r="B111" s="255"/>
      <c r="E111" s="9" t="s">
        <v>1715</v>
      </c>
    </row>
    <row r="112" spans="2:5" x14ac:dyDescent="0.25">
      <c r="B112" s="255" t="s">
        <v>259</v>
      </c>
      <c r="C112" s="9" t="e">
        <f>VLOOKUP(B112,#REF!,2,0)</f>
        <v>#REF!</v>
      </c>
      <c r="D112" s="9" t="e">
        <f>VLOOKUP(B112,#REF!,3,0)</f>
        <v>#REF!</v>
      </c>
      <c r="E112" s="236"/>
    </row>
    <row r="113" spans="2:5" s="9" customFormat="1" x14ac:dyDescent="0.25">
      <c r="B113" s="255"/>
      <c r="E113" s="9" t="s">
        <v>1715</v>
      </c>
    </row>
    <row r="114" spans="2:5" x14ac:dyDescent="0.25">
      <c r="B114" s="256" t="s">
        <v>260</v>
      </c>
      <c r="C114" s="9" t="e">
        <f>VLOOKUP(B114,#REF!,2,0)</f>
        <v>#REF!</v>
      </c>
      <c r="D114" s="9" t="e">
        <f>VLOOKUP(B114,#REF!,3,0)</f>
        <v>#REF!</v>
      </c>
      <c r="E114" s="236"/>
    </row>
    <row r="115" spans="2:5" s="9" customFormat="1" x14ac:dyDescent="0.25">
      <c r="B115" s="256"/>
      <c r="E115" s="9" t="s">
        <v>1715</v>
      </c>
    </row>
    <row r="116" spans="2:5" x14ac:dyDescent="0.25">
      <c r="B116" s="256" t="s">
        <v>261</v>
      </c>
      <c r="C116" s="9" t="e">
        <f>VLOOKUP(B116,#REF!,2,0)</f>
        <v>#REF!</v>
      </c>
      <c r="D116" s="9" t="e">
        <f>VLOOKUP(B116,#REF!,3,0)</f>
        <v>#REF!</v>
      </c>
      <c r="E116" s="236"/>
    </row>
    <row r="117" spans="2:5" s="9" customFormat="1" x14ac:dyDescent="0.25">
      <c r="B117" s="256"/>
      <c r="E117" s="9" t="s">
        <v>1715</v>
      </c>
    </row>
    <row r="118" spans="2:5" x14ac:dyDescent="0.25">
      <c r="B118" s="255" t="s">
        <v>271</v>
      </c>
      <c r="C118" s="9" t="e">
        <f>VLOOKUP(B118,#REF!,2,0)</f>
        <v>#REF!</v>
      </c>
      <c r="D118" s="9" t="e">
        <f>VLOOKUP(B118,#REF!,3,0)</f>
        <v>#REF!</v>
      </c>
      <c r="E118" s="236"/>
    </row>
    <row r="119" spans="2:5" s="9" customFormat="1" x14ac:dyDescent="0.25">
      <c r="B119" s="255"/>
      <c r="E119" s="9" t="s">
        <v>1715</v>
      </c>
    </row>
    <row r="120" spans="2:5" x14ac:dyDescent="0.25">
      <c r="B120" s="255" t="s">
        <v>262</v>
      </c>
      <c r="C120" s="9" t="e">
        <f>VLOOKUP(B120,#REF!,2,0)</f>
        <v>#REF!</v>
      </c>
      <c r="D120" s="9" t="e">
        <f>VLOOKUP(B120,#REF!,3,0)</f>
        <v>#REF!</v>
      </c>
      <c r="E120" s="236"/>
    </row>
    <row r="121" spans="2:5" s="9" customFormat="1" x14ac:dyDescent="0.25">
      <c r="B121" s="255"/>
      <c r="E121" s="9" t="s">
        <v>1715</v>
      </c>
    </row>
    <row r="122" spans="2:5" x14ac:dyDescent="0.25">
      <c r="B122" s="256" t="s">
        <v>263</v>
      </c>
      <c r="C122" s="9" t="e">
        <f>VLOOKUP(B122,#REF!,2,0)</f>
        <v>#REF!</v>
      </c>
      <c r="D122" s="9" t="e">
        <f>VLOOKUP(B122,#REF!,3,0)</f>
        <v>#REF!</v>
      </c>
      <c r="E122" s="236"/>
    </row>
    <row r="123" spans="2:5" s="9" customFormat="1" x14ac:dyDescent="0.25">
      <c r="B123" s="256"/>
      <c r="E123" s="9" t="s">
        <v>1715</v>
      </c>
    </row>
    <row r="124" spans="2:5" x14ac:dyDescent="0.25">
      <c r="B124" s="256" t="s">
        <v>272</v>
      </c>
      <c r="C124" s="9" t="e">
        <f>VLOOKUP(B124,#REF!,2,0)</f>
        <v>#REF!</v>
      </c>
      <c r="D124" s="9" t="e">
        <f>VLOOKUP(B124,#REF!,3,0)</f>
        <v>#REF!</v>
      </c>
      <c r="E124" s="236"/>
    </row>
    <row r="125" spans="2:5" s="9" customFormat="1" x14ac:dyDescent="0.25">
      <c r="B125" s="256"/>
      <c r="E125" s="9" t="s">
        <v>1715</v>
      </c>
    </row>
    <row r="126" spans="2:5" s="259" customFormat="1" x14ac:dyDescent="0.25">
      <c r="B126" s="260" t="s">
        <v>310</v>
      </c>
      <c r="E126" s="257"/>
    </row>
    <row r="127" spans="2:5" x14ac:dyDescent="0.25">
      <c r="B127" s="255"/>
    </row>
    <row r="128" spans="2:5" x14ac:dyDescent="0.25">
      <c r="B128" s="256"/>
    </row>
    <row r="129" spans="2:5" x14ac:dyDescent="0.25">
      <c r="B129" s="256" t="s">
        <v>283</v>
      </c>
      <c r="C129" s="9" t="e">
        <f>VLOOKUP(B129,#REF!,2,0)</f>
        <v>#REF!</v>
      </c>
      <c r="D129" s="9" t="e">
        <f>VLOOKUP(B129,#REF!,3,0)</f>
        <v>#REF!</v>
      </c>
    </row>
    <row r="130" spans="2:5" s="9" customFormat="1" x14ac:dyDescent="0.25">
      <c r="B130" s="256"/>
      <c r="E130" s="9" t="s">
        <v>1715</v>
      </c>
    </row>
    <row r="131" spans="2:5" x14ac:dyDescent="0.25">
      <c r="B131" s="255" t="s">
        <v>275</v>
      </c>
      <c r="C131" s="9" t="e">
        <f>VLOOKUP(B131,#REF!,2,0)</f>
        <v>#REF!</v>
      </c>
      <c r="D131" s="9" t="e">
        <f>VLOOKUP(B131,#REF!,3,0)</f>
        <v>#REF!</v>
      </c>
      <c r="E131" s="236"/>
    </row>
    <row r="132" spans="2:5" s="9" customFormat="1" x14ac:dyDescent="0.25">
      <c r="B132" s="255"/>
      <c r="E132" s="9" t="s">
        <v>1715</v>
      </c>
    </row>
    <row r="133" spans="2:5" x14ac:dyDescent="0.25">
      <c r="B133" s="255" t="s">
        <v>284</v>
      </c>
      <c r="C133" s="9" t="e">
        <f>VLOOKUP(B133,#REF!,2,0)</f>
        <v>#REF!</v>
      </c>
      <c r="D133" s="9" t="e">
        <f>VLOOKUP(B133,#REF!,3,0)</f>
        <v>#REF!</v>
      </c>
      <c r="E133" s="236"/>
    </row>
    <row r="134" spans="2:5" s="9" customFormat="1" x14ac:dyDescent="0.25">
      <c r="B134" s="255"/>
      <c r="E134" s="9" t="s">
        <v>1715</v>
      </c>
    </row>
    <row r="135" spans="2:5" x14ac:dyDescent="0.25">
      <c r="B135" s="256" t="s">
        <v>287</v>
      </c>
      <c r="C135" s="9" t="e">
        <f>VLOOKUP(B135,#REF!,2,0)</f>
        <v>#REF!</v>
      </c>
      <c r="D135" s="9" t="e">
        <f>VLOOKUP(B135,#REF!,3,0)</f>
        <v>#REF!</v>
      </c>
      <c r="E135" s="236"/>
    </row>
    <row r="136" spans="2:5" s="9" customFormat="1" x14ac:dyDescent="0.25">
      <c r="B136" s="256"/>
      <c r="E136" s="9" t="s">
        <v>1715</v>
      </c>
    </row>
    <row r="137" spans="2:5" x14ac:dyDescent="0.25">
      <c r="B137" s="256" t="s">
        <v>288</v>
      </c>
      <c r="C137" s="9" t="e">
        <f>VLOOKUP(B137,#REF!,2,0)</f>
        <v>#REF!</v>
      </c>
      <c r="D137" s="9" t="e">
        <f>VLOOKUP(B137,#REF!,3,0)</f>
        <v>#REF!</v>
      </c>
      <c r="E137" s="236"/>
    </row>
    <row r="138" spans="2:5" s="9" customFormat="1" x14ac:dyDescent="0.25">
      <c r="B138" s="256"/>
      <c r="E138" s="9" t="s">
        <v>1715</v>
      </c>
    </row>
    <row r="139" spans="2:5" x14ac:dyDescent="0.25">
      <c r="B139" s="255" t="s">
        <v>289</v>
      </c>
      <c r="C139" s="9" t="e">
        <f>VLOOKUP(B139,#REF!,2,0)</f>
        <v>#REF!</v>
      </c>
      <c r="D139" s="9" t="e">
        <f>VLOOKUP(B139,#REF!,3,0)</f>
        <v>#REF!</v>
      </c>
      <c r="E139" s="236"/>
    </row>
    <row r="140" spans="2:5" s="9" customFormat="1" x14ac:dyDescent="0.25">
      <c r="B140" s="255"/>
      <c r="E140" s="9" t="s">
        <v>1715</v>
      </c>
    </row>
    <row r="141" spans="2:5" x14ac:dyDescent="0.25">
      <c r="B141" s="255" t="s">
        <v>290</v>
      </c>
      <c r="C141" s="9" t="e">
        <f>VLOOKUP(B141,#REF!,2,0)</f>
        <v>#REF!</v>
      </c>
      <c r="D141" s="9" t="e">
        <f>VLOOKUP(B141,#REF!,3,0)</f>
        <v>#REF!</v>
      </c>
      <c r="E141" s="236"/>
    </row>
    <row r="142" spans="2:5" s="9" customFormat="1" x14ac:dyDescent="0.25">
      <c r="B142" s="255"/>
      <c r="E142" s="9" t="s">
        <v>1715</v>
      </c>
    </row>
    <row r="143" spans="2:5" x14ac:dyDescent="0.25">
      <c r="B143" s="256" t="s">
        <v>291</v>
      </c>
      <c r="C143" s="9" t="e">
        <f>VLOOKUP(B143,#REF!,2,0)</f>
        <v>#REF!</v>
      </c>
      <c r="D143" s="9" t="e">
        <f>VLOOKUP(B143,#REF!,3,0)</f>
        <v>#REF!</v>
      </c>
      <c r="E143" s="236"/>
    </row>
    <row r="144" spans="2:5" s="9" customFormat="1" x14ac:dyDescent="0.25">
      <c r="B144" s="256"/>
      <c r="E144" s="9" t="s">
        <v>1715</v>
      </c>
    </row>
    <row r="145" spans="2:5" x14ac:dyDescent="0.25">
      <c r="B145" s="256" t="s">
        <v>292</v>
      </c>
      <c r="C145" s="9" t="e">
        <f>VLOOKUP(B145,#REF!,2,0)</f>
        <v>#REF!</v>
      </c>
      <c r="D145" s="9" t="e">
        <f>VLOOKUP(B145,#REF!,3,0)</f>
        <v>#REF!</v>
      </c>
      <c r="E145" s="236"/>
    </row>
    <row r="146" spans="2:5" s="9" customFormat="1" x14ac:dyDescent="0.25">
      <c r="B146" s="256"/>
      <c r="E146" s="9" t="s">
        <v>1715</v>
      </c>
    </row>
    <row r="147" spans="2:5" x14ac:dyDescent="0.25">
      <c r="B147" s="255" t="s">
        <v>293</v>
      </c>
      <c r="C147" s="9" t="e">
        <f>VLOOKUP(B147,#REF!,2,0)</f>
        <v>#REF!</v>
      </c>
      <c r="D147" s="9" t="e">
        <f>VLOOKUP(B147,#REF!,3,0)</f>
        <v>#REF!</v>
      </c>
      <c r="E147" s="236"/>
    </row>
    <row r="148" spans="2:5" s="9" customFormat="1" x14ac:dyDescent="0.25">
      <c r="B148" s="255"/>
      <c r="E148" s="9" t="s">
        <v>1715</v>
      </c>
    </row>
    <row r="149" spans="2:5" x14ac:dyDescent="0.25">
      <c r="B149" s="255" t="s">
        <v>294</v>
      </c>
      <c r="C149" s="9" t="e">
        <f>VLOOKUP(B149,#REF!,2,0)</f>
        <v>#REF!</v>
      </c>
      <c r="D149" s="9" t="e">
        <f>VLOOKUP(B149,#REF!,3,0)</f>
        <v>#REF!</v>
      </c>
      <c r="E149" s="236"/>
    </row>
    <row r="150" spans="2:5" s="9" customFormat="1" x14ac:dyDescent="0.25">
      <c r="B150" s="255"/>
      <c r="E150" s="9" t="s">
        <v>1715</v>
      </c>
    </row>
    <row r="151" spans="2:5" x14ac:dyDescent="0.25">
      <c r="B151" s="256" t="s">
        <v>285</v>
      </c>
      <c r="C151" s="9" t="e">
        <f>VLOOKUP(B151,#REF!,2,0)</f>
        <v>#REF!</v>
      </c>
      <c r="D151" s="9" t="e">
        <f>VLOOKUP(B151,#REF!,3,0)</f>
        <v>#REF!</v>
      </c>
      <c r="E151" s="236"/>
    </row>
    <row r="152" spans="2:5" s="9" customFormat="1" x14ac:dyDescent="0.25">
      <c r="B152" s="256"/>
      <c r="E152" s="9" t="s">
        <v>1715</v>
      </c>
    </row>
    <row r="153" spans="2:5" x14ac:dyDescent="0.25">
      <c r="B153" s="256" t="s">
        <v>295</v>
      </c>
      <c r="C153" s="9" t="e">
        <f>VLOOKUP(B153,#REF!,2,0)</f>
        <v>#REF!</v>
      </c>
      <c r="D153" s="9" t="e">
        <f>VLOOKUP(B153,#REF!,3,0)</f>
        <v>#REF!</v>
      </c>
      <c r="E153" s="236"/>
    </row>
    <row r="154" spans="2:5" s="9" customFormat="1" x14ac:dyDescent="0.25">
      <c r="B154" s="256"/>
      <c r="E154" s="9" t="s">
        <v>1715</v>
      </c>
    </row>
    <row r="155" spans="2:5" x14ac:dyDescent="0.25">
      <c r="B155" s="255" t="s">
        <v>297</v>
      </c>
      <c r="C155" s="9" t="e">
        <f>VLOOKUP(B155,#REF!,2,0)</f>
        <v>#REF!</v>
      </c>
      <c r="D155" s="9" t="e">
        <f>VLOOKUP(B155,#REF!,3,0)</f>
        <v>#REF!</v>
      </c>
      <c r="E155" s="236"/>
    </row>
    <row r="156" spans="2:5" s="9" customFormat="1" x14ac:dyDescent="0.25">
      <c r="B156" s="255"/>
      <c r="E156" s="9" t="s">
        <v>1715</v>
      </c>
    </row>
    <row r="157" spans="2:5" x14ac:dyDescent="0.25">
      <c r="B157" s="255" t="s">
        <v>296</v>
      </c>
      <c r="C157" s="9" t="e">
        <f>VLOOKUP(B157,#REF!,2,0)</f>
        <v>#REF!</v>
      </c>
      <c r="D157" s="9" t="e">
        <f>VLOOKUP(B157,#REF!,3,0)</f>
        <v>#REF!</v>
      </c>
      <c r="E157" s="236"/>
    </row>
    <row r="158" spans="2:5" s="9" customFormat="1" x14ac:dyDescent="0.25">
      <c r="B158" s="255"/>
      <c r="E158" s="9" t="s">
        <v>1715</v>
      </c>
    </row>
    <row r="159" spans="2:5" x14ac:dyDescent="0.25">
      <c r="B159" s="256" t="s">
        <v>298</v>
      </c>
      <c r="C159" s="9" t="e">
        <f>VLOOKUP(B159,#REF!,2,0)</f>
        <v>#REF!</v>
      </c>
      <c r="D159" s="9" t="e">
        <f>VLOOKUP(B159,#REF!,3,0)</f>
        <v>#REF!</v>
      </c>
      <c r="E159" s="236"/>
    </row>
    <row r="160" spans="2:5" s="9" customFormat="1" x14ac:dyDescent="0.25">
      <c r="B160" s="256"/>
      <c r="E160" s="9" t="s">
        <v>1715</v>
      </c>
    </row>
    <row r="161" spans="2:5" x14ac:dyDescent="0.25">
      <c r="B161" s="256" t="s">
        <v>286</v>
      </c>
      <c r="C161" s="9" t="e">
        <f>VLOOKUP(B161,#REF!,2,0)</f>
        <v>#REF!</v>
      </c>
      <c r="D161" s="9" t="e">
        <f>VLOOKUP(B161,#REF!,3,0)</f>
        <v>#REF!</v>
      </c>
      <c r="E161" s="236"/>
    </row>
    <row r="162" spans="2:5" s="9" customFormat="1" x14ac:dyDescent="0.25">
      <c r="B162" s="256"/>
      <c r="E162" s="9" t="s">
        <v>1715</v>
      </c>
    </row>
    <row r="163" spans="2:5" x14ac:dyDescent="0.25">
      <c r="B163" s="255" t="s">
        <v>299</v>
      </c>
      <c r="C163" s="9" t="e">
        <f>VLOOKUP(B163,#REF!,2,0)</f>
        <v>#REF!</v>
      </c>
      <c r="D163" s="9" t="e">
        <f>VLOOKUP(B163,#REF!,3,0)</f>
        <v>#REF!</v>
      </c>
      <c r="E163" s="236"/>
    </row>
    <row r="164" spans="2:5" s="9" customFormat="1" x14ac:dyDescent="0.25">
      <c r="B164" s="255"/>
      <c r="E164" s="9" t="s">
        <v>1715</v>
      </c>
    </row>
    <row r="165" spans="2:5" s="259" customFormat="1" x14ac:dyDescent="0.25">
      <c r="B165" s="260" t="s">
        <v>312</v>
      </c>
      <c r="E165" s="257"/>
    </row>
    <row r="166" spans="2:5" x14ac:dyDescent="0.25">
      <c r="B166" s="256"/>
      <c r="E166" s="9"/>
    </row>
    <row r="167" spans="2:5" x14ac:dyDescent="0.25">
      <c r="B167" s="256"/>
      <c r="E167" s="236"/>
    </row>
    <row r="168" spans="2:5" x14ac:dyDescent="0.25">
      <c r="B168" s="255" t="s">
        <v>300</v>
      </c>
      <c r="C168" s="9" t="e">
        <f>VLOOKUP(B168,#REF!,2,0)</f>
        <v>#REF!</v>
      </c>
      <c r="D168" s="9" t="e">
        <f>VLOOKUP(B168,#REF!,3,0)</f>
        <v>#REF!</v>
      </c>
      <c r="E168" s="9"/>
    </row>
    <row r="169" spans="2:5" s="9" customFormat="1" x14ac:dyDescent="0.25">
      <c r="B169" s="255"/>
      <c r="E169" s="9" t="s">
        <v>1715</v>
      </c>
    </row>
    <row r="170" spans="2:5" x14ac:dyDescent="0.25">
      <c r="B170" s="255" t="s">
        <v>301</v>
      </c>
      <c r="C170" s="9" t="e">
        <f>VLOOKUP(B170,#REF!,2,0)</f>
        <v>#REF!</v>
      </c>
      <c r="D170" s="9" t="e">
        <f>VLOOKUP(B170,#REF!,3,0)</f>
        <v>#REF!</v>
      </c>
      <c r="E170" s="236"/>
    </row>
    <row r="171" spans="2:5" s="9" customFormat="1" x14ac:dyDescent="0.25">
      <c r="B171" s="255"/>
      <c r="E171" s="9" t="s">
        <v>1715</v>
      </c>
    </row>
    <row r="172" spans="2:5" x14ac:dyDescent="0.25">
      <c r="B172" s="256" t="s">
        <v>306</v>
      </c>
      <c r="C172" s="9" t="e">
        <f>VLOOKUP(B172,#REF!,2,0)</f>
        <v>#REF!</v>
      </c>
      <c r="D172" s="9" t="e">
        <f>VLOOKUP(B172,#REF!,3,0)</f>
        <v>#REF!</v>
      </c>
      <c r="E172" s="236"/>
    </row>
    <row r="173" spans="2:5" s="9" customFormat="1" x14ac:dyDescent="0.25">
      <c r="B173" s="256"/>
      <c r="E173" s="9" t="s">
        <v>1715</v>
      </c>
    </row>
    <row r="174" spans="2:5" x14ac:dyDescent="0.25">
      <c r="B174" s="256" t="s">
        <v>303</v>
      </c>
      <c r="C174" s="9" t="e">
        <f>VLOOKUP(B174,#REF!,2,0)</f>
        <v>#REF!</v>
      </c>
      <c r="D174" s="9" t="e">
        <f>VLOOKUP(B174,#REF!,3,0)</f>
        <v>#REF!</v>
      </c>
      <c r="E174" s="236"/>
    </row>
    <row r="175" spans="2:5" s="9" customFormat="1" x14ac:dyDescent="0.25">
      <c r="B175" s="256"/>
      <c r="E175" s="9" t="s">
        <v>1715</v>
      </c>
    </row>
    <row r="176" spans="2:5" x14ac:dyDescent="0.25">
      <c r="B176" s="255" t="s">
        <v>305</v>
      </c>
      <c r="C176" s="9" t="e">
        <f>VLOOKUP(B176,#REF!,2,0)</f>
        <v>#REF!</v>
      </c>
      <c r="D176" s="9" t="e">
        <f>VLOOKUP(B176,#REF!,3,0)</f>
        <v>#REF!</v>
      </c>
      <c r="E176" s="236"/>
    </row>
    <row r="177" spans="2:5" s="9" customFormat="1" x14ac:dyDescent="0.25">
      <c r="B177" s="255"/>
      <c r="E177" s="9" t="s">
        <v>1715</v>
      </c>
    </row>
    <row r="178" spans="2:5" x14ac:dyDescent="0.25">
      <c r="B178" s="255" t="s">
        <v>302</v>
      </c>
      <c r="C178" s="9" t="e">
        <f>VLOOKUP(B178,#REF!,2,0)</f>
        <v>#REF!</v>
      </c>
      <c r="D178" s="9" t="e">
        <f>VLOOKUP(B178,#REF!,3,0)</f>
        <v>#REF!</v>
      </c>
      <c r="E178" s="236"/>
    </row>
    <row r="179" spans="2:5" s="9" customFormat="1" x14ac:dyDescent="0.25">
      <c r="B179" s="255"/>
      <c r="E179" s="9" t="s">
        <v>1715</v>
      </c>
    </row>
    <row r="180" spans="2:5" x14ac:dyDescent="0.25">
      <c r="B180" s="256" t="s">
        <v>304</v>
      </c>
      <c r="C180" s="9" t="e">
        <f>VLOOKUP(B180,#REF!,2,0)</f>
        <v>#REF!</v>
      </c>
      <c r="D180" s="9" t="e">
        <f>VLOOKUP(B180,#REF!,3,0)</f>
        <v>#REF!</v>
      </c>
      <c r="E180" s="236"/>
    </row>
    <row r="181" spans="2:5" s="9" customFormat="1" x14ac:dyDescent="0.25">
      <c r="B181" s="256"/>
      <c r="E181" s="9" t="s">
        <v>1715</v>
      </c>
    </row>
    <row r="182" spans="2:5" x14ac:dyDescent="0.25">
      <c r="B182" s="256" t="s">
        <v>307</v>
      </c>
      <c r="C182" s="9" t="e">
        <f>VLOOKUP(B182,#REF!,2,0)</f>
        <v>#REF!</v>
      </c>
      <c r="D182" s="9" t="e">
        <f>VLOOKUP(B182,#REF!,3,0)</f>
        <v>#REF!</v>
      </c>
      <c r="E182" s="236"/>
    </row>
    <row r="183" spans="2:5" s="9" customFormat="1" x14ac:dyDescent="0.25">
      <c r="B183" s="256"/>
      <c r="C183" s="256"/>
      <c r="D183" s="256"/>
      <c r="E183" s="9" t="s">
        <v>1715</v>
      </c>
    </row>
    <row r="184" spans="2:5" s="259" customFormat="1" x14ac:dyDescent="0.25">
      <c r="B184" s="259" t="s">
        <v>313</v>
      </c>
      <c r="E184" s="257"/>
    </row>
  </sheetData>
  <autoFilter ref="A8:ABB182"/>
  <mergeCells count="62">
    <mergeCell ref="BT6:CO6"/>
    <mergeCell ref="CP6:DK6"/>
    <mergeCell ref="BT7:CO7"/>
    <mergeCell ref="CP7:DK7"/>
    <mergeCell ref="F7:AA7"/>
    <mergeCell ref="F6:AA6"/>
    <mergeCell ref="AB6:AW6"/>
    <mergeCell ref="AB7:AW7"/>
    <mergeCell ref="AX6:BS6"/>
    <mergeCell ref="AX7:BS7"/>
    <mergeCell ref="DL6:EH6"/>
    <mergeCell ref="EI6:FD6"/>
    <mergeCell ref="FE6:FZ6"/>
    <mergeCell ref="DL7:EH7"/>
    <mergeCell ref="EI7:FD7"/>
    <mergeCell ref="FE7:FZ7"/>
    <mergeCell ref="KG6:LB6"/>
    <mergeCell ref="LC6:LX6"/>
    <mergeCell ref="LY6:MT6"/>
    <mergeCell ref="GA7:GV7"/>
    <mergeCell ref="GW7:HR7"/>
    <mergeCell ref="HS7:IN7"/>
    <mergeCell ref="IO7:JJ7"/>
    <mergeCell ref="JK7:KF7"/>
    <mergeCell ref="KG7:LB7"/>
    <mergeCell ref="LC7:LX7"/>
    <mergeCell ref="LY7:MT7"/>
    <mergeCell ref="GA6:GV6"/>
    <mergeCell ref="GW6:HR6"/>
    <mergeCell ref="HS6:IN6"/>
    <mergeCell ref="IO6:JJ6"/>
    <mergeCell ref="JK6:KF6"/>
    <mergeCell ref="MU6:NP6"/>
    <mergeCell ref="NQ6:OL6"/>
    <mergeCell ref="OM6:PH6"/>
    <mergeCell ref="PI6:QD6"/>
    <mergeCell ref="QE6:QZ6"/>
    <mergeCell ref="RA6:RV6"/>
    <mergeCell ref="RW6:SR6"/>
    <mergeCell ref="SS6:TN6"/>
    <mergeCell ref="TO6:UJ6"/>
    <mergeCell ref="UK6:VF6"/>
    <mergeCell ref="VG6:WB6"/>
    <mergeCell ref="WC6:WX6"/>
    <mergeCell ref="WY6:XT6"/>
    <mergeCell ref="XU6:YP6"/>
    <mergeCell ref="YQ6:ZL6"/>
    <mergeCell ref="VG7:WB7"/>
    <mergeCell ref="WC7:WX7"/>
    <mergeCell ref="WY7:XT7"/>
    <mergeCell ref="XU7:YP7"/>
    <mergeCell ref="YQ7:ZL7"/>
    <mergeCell ref="RA7:RV7"/>
    <mergeCell ref="RW7:SR7"/>
    <mergeCell ref="SS7:TN7"/>
    <mergeCell ref="TO7:UJ7"/>
    <mergeCell ref="UK7:VF7"/>
    <mergeCell ref="MU7:NP7"/>
    <mergeCell ref="NQ7:OL7"/>
    <mergeCell ref="OM7:PH7"/>
    <mergeCell ref="PI7:QD7"/>
    <mergeCell ref="QE7:QZ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00"/>
  <sheetViews>
    <sheetView workbookViewId="0">
      <selection activeCell="A25" sqref="A25:XFD25"/>
    </sheetView>
  </sheetViews>
  <sheetFormatPr baseColWidth="10" defaultRowHeight="15" x14ac:dyDescent="0.25"/>
  <cols>
    <col min="2" max="2" width="34.85546875" bestFit="1" customWidth="1"/>
  </cols>
  <sheetData>
    <row r="1" spans="1:63" ht="21" x14ac:dyDescent="0.35">
      <c r="A1" s="108" t="s">
        <v>186</v>
      </c>
      <c r="B1" s="7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</row>
    <row r="2" spans="1:63" x14ac:dyDescent="0.25">
      <c r="A2" s="7" t="s">
        <v>187</v>
      </c>
      <c r="B2" s="7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</row>
    <row r="3" spans="1:63" ht="15.75" thickBot="1" x14ac:dyDescent="0.3">
      <c r="A3" s="7"/>
      <c r="B3" s="7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</row>
    <row r="4" spans="1:63" ht="30" x14ac:dyDescent="0.35">
      <c r="A4" s="109"/>
      <c r="B4" s="110" t="s">
        <v>0</v>
      </c>
      <c r="C4" s="111" t="s">
        <v>4</v>
      </c>
      <c r="D4" s="112" t="s">
        <v>10</v>
      </c>
      <c r="E4" s="112" t="s">
        <v>11</v>
      </c>
      <c r="F4" s="112" t="s">
        <v>12</v>
      </c>
      <c r="G4" s="112" t="s">
        <v>14</v>
      </c>
      <c r="H4" s="112" t="s">
        <v>115</v>
      </c>
      <c r="I4" s="112" t="s">
        <v>15</v>
      </c>
      <c r="J4" s="113" t="s">
        <v>111</v>
      </c>
      <c r="K4" s="114" t="s">
        <v>162</v>
      </c>
      <c r="L4" s="115"/>
      <c r="M4" s="116" t="s">
        <v>188</v>
      </c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</row>
    <row r="5" spans="1:63" ht="15.75" thickBot="1" x14ac:dyDescent="0.3">
      <c r="A5" s="117"/>
      <c r="B5" s="118"/>
      <c r="C5" s="119" t="s">
        <v>3</v>
      </c>
      <c r="D5" s="120" t="s">
        <v>3</v>
      </c>
      <c r="E5" s="120" t="s">
        <v>3</v>
      </c>
      <c r="F5" s="120" t="s">
        <v>3</v>
      </c>
      <c r="G5" s="120" t="s">
        <v>3</v>
      </c>
      <c r="H5" s="120" t="s">
        <v>3</v>
      </c>
      <c r="I5" s="120" t="s">
        <v>3</v>
      </c>
      <c r="J5" s="120" t="s">
        <v>3</v>
      </c>
      <c r="K5" s="121" t="s">
        <v>3</v>
      </c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  <c r="AX5" s="115"/>
      <c r="AY5" s="115"/>
      <c r="AZ5" s="115"/>
      <c r="BA5" s="115"/>
      <c r="BB5" s="115"/>
      <c r="BC5" s="115"/>
      <c r="BD5" s="115"/>
      <c r="BE5" s="115"/>
      <c r="BF5" s="115"/>
      <c r="BG5" s="115"/>
      <c r="BH5" s="115"/>
      <c r="BI5" s="115"/>
      <c r="BJ5" s="115"/>
      <c r="BK5" s="115"/>
    </row>
    <row r="6" spans="1:63" x14ac:dyDescent="0.25">
      <c r="A6" s="122" t="s">
        <v>189</v>
      </c>
      <c r="B6" s="123" t="s">
        <v>190</v>
      </c>
      <c r="C6" s="124">
        <v>21723</v>
      </c>
      <c r="D6" s="125">
        <v>10758.75</v>
      </c>
      <c r="E6" s="125">
        <v>11715.05</v>
      </c>
      <c r="F6" s="125">
        <v>12579</v>
      </c>
      <c r="G6" s="125">
        <v>17419</v>
      </c>
      <c r="H6" s="125">
        <v>2147.6999999999998</v>
      </c>
      <c r="I6" s="125">
        <v>18277.3</v>
      </c>
      <c r="J6" s="126">
        <v>25078.15</v>
      </c>
      <c r="K6" s="127">
        <f>SUM(C6:J6)</f>
        <v>119697.95000000001</v>
      </c>
      <c r="L6" s="128"/>
      <c r="M6" s="128">
        <f>K6+BJ37+Y69</f>
        <v>1055285.2499999998</v>
      </c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128"/>
      <c r="AT6" s="128"/>
      <c r="AU6" s="128"/>
      <c r="AV6" s="128"/>
      <c r="AW6" s="128"/>
      <c r="AX6" s="128"/>
      <c r="AY6" s="128"/>
      <c r="AZ6" s="128"/>
      <c r="BA6" s="128"/>
      <c r="BB6" s="128"/>
      <c r="BC6" s="128"/>
      <c r="BD6" s="128"/>
      <c r="BE6" s="128"/>
      <c r="BF6" s="128"/>
      <c r="BG6" s="128"/>
      <c r="BH6" s="128"/>
      <c r="BI6" s="128"/>
      <c r="BJ6" s="128"/>
      <c r="BK6" s="128"/>
    </row>
    <row r="7" spans="1:63" ht="15.75" thickBot="1" x14ac:dyDescent="0.3">
      <c r="A7" s="129" t="s">
        <v>191</v>
      </c>
      <c r="B7" s="130" t="s">
        <v>192</v>
      </c>
      <c r="C7" s="131">
        <v>11441.75</v>
      </c>
      <c r="D7" s="132">
        <v>734.45</v>
      </c>
      <c r="E7" s="132">
        <v>1433.8</v>
      </c>
      <c r="F7" s="132">
        <v>2297.75</v>
      </c>
      <c r="G7" s="132">
        <v>7137.75</v>
      </c>
      <c r="H7" s="132">
        <v>146.9</v>
      </c>
      <c r="I7" s="132">
        <v>7996.05</v>
      </c>
      <c r="J7" s="133">
        <v>14796.6</v>
      </c>
      <c r="K7" s="134">
        <f t="shared" ref="K7:K14" si="0">SUM(C7:J7)</f>
        <v>45985.05</v>
      </c>
      <c r="L7" s="128"/>
      <c r="M7" s="128">
        <f>K7+BJ38+Y70</f>
        <v>443783.30000000005</v>
      </c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128"/>
      <c r="AJ7" s="128"/>
      <c r="AK7" s="128"/>
      <c r="AL7" s="128"/>
      <c r="AM7" s="128"/>
      <c r="AN7" s="128"/>
      <c r="AO7" s="128"/>
      <c r="AP7" s="128"/>
      <c r="AQ7" s="128"/>
      <c r="AR7" s="128"/>
      <c r="AS7" s="128"/>
      <c r="AT7" s="128"/>
      <c r="AU7" s="128"/>
      <c r="AV7" s="128"/>
      <c r="AW7" s="128"/>
      <c r="AX7" s="128"/>
      <c r="AY7" s="128"/>
      <c r="AZ7" s="128"/>
      <c r="BA7" s="128"/>
      <c r="BB7" s="128"/>
      <c r="BC7" s="128"/>
      <c r="BD7" s="128"/>
      <c r="BE7" s="128"/>
      <c r="BF7" s="128"/>
      <c r="BG7" s="128"/>
      <c r="BH7" s="128"/>
      <c r="BI7" s="128"/>
      <c r="BJ7" s="128"/>
      <c r="BK7" s="128"/>
    </row>
    <row r="8" spans="1:63" ht="15.75" thickBot="1" x14ac:dyDescent="0.3">
      <c r="A8" s="135" t="s">
        <v>193</v>
      </c>
      <c r="B8" s="136"/>
      <c r="C8" s="137"/>
      <c r="D8" s="138"/>
      <c r="E8" s="138"/>
      <c r="F8" s="138"/>
      <c r="G8" s="138"/>
      <c r="H8" s="138"/>
      <c r="I8" s="138"/>
      <c r="J8" s="138"/>
      <c r="K8" s="139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</row>
    <row r="9" spans="1:63" x14ac:dyDescent="0.25">
      <c r="A9" s="122" t="s">
        <v>194</v>
      </c>
      <c r="B9" s="123" t="s">
        <v>195</v>
      </c>
      <c r="C9" s="124">
        <v>1113.3</v>
      </c>
      <c r="D9" s="125">
        <v>551.4</v>
      </c>
      <c r="E9" s="125">
        <v>600.4</v>
      </c>
      <c r="F9" s="125">
        <v>644.65</v>
      </c>
      <c r="G9" s="125">
        <v>892.7</v>
      </c>
      <c r="H9" s="125">
        <v>110.05</v>
      </c>
      <c r="I9" s="125">
        <v>936.7</v>
      </c>
      <c r="J9" s="126">
        <v>1285.25</v>
      </c>
      <c r="K9" s="127">
        <f t="shared" si="0"/>
        <v>6134.45</v>
      </c>
      <c r="L9" s="128"/>
      <c r="M9" s="128">
        <f t="shared" ref="M9:M15" si="1">K9+BJ40+Y72</f>
        <v>53823.25</v>
      </c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128"/>
      <c r="AL9" s="128"/>
      <c r="AM9" s="128"/>
      <c r="AN9" s="128"/>
      <c r="AO9" s="128"/>
      <c r="AP9" s="128"/>
      <c r="AQ9" s="128"/>
      <c r="AR9" s="128"/>
      <c r="AS9" s="128"/>
      <c r="AT9" s="128"/>
      <c r="AU9" s="128"/>
      <c r="AV9" s="128"/>
      <c r="AW9" s="128"/>
      <c r="AX9" s="128"/>
      <c r="AY9" s="128"/>
      <c r="AZ9" s="128"/>
      <c r="BA9" s="128"/>
      <c r="BB9" s="128"/>
      <c r="BC9" s="128"/>
      <c r="BD9" s="128"/>
      <c r="BE9" s="128"/>
      <c r="BF9" s="128"/>
      <c r="BG9" s="128"/>
      <c r="BH9" s="128"/>
      <c r="BI9" s="128"/>
      <c r="BJ9" s="128"/>
      <c r="BK9" s="128"/>
    </row>
    <row r="10" spans="1:63" x14ac:dyDescent="0.25">
      <c r="A10" s="140" t="s">
        <v>196</v>
      </c>
      <c r="B10" s="141" t="s">
        <v>197</v>
      </c>
      <c r="C10" s="142">
        <v>10</v>
      </c>
      <c r="D10" s="143">
        <v>4.95</v>
      </c>
      <c r="E10" s="143">
        <v>5.4</v>
      </c>
      <c r="F10" s="143">
        <v>5.8</v>
      </c>
      <c r="G10" s="143">
        <v>8</v>
      </c>
      <c r="H10" s="143">
        <v>1</v>
      </c>
      <c r="I10" s="143">
        <v>8.4</v>
      </c>
      <c r="J10" s="144">
        <v>11.55</v>
      </c>
      <c r="K10" s="145">
        <f t="shared" si="0"/>
        <v>55.100000000000009</v>
      </c>
      <c r="L10" s="128"/>
      <c r="M10" s="128">
        <f t="shared" si="1"/>
        <v>482.48</v>
      </c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</row>
    <row r="11" spans="1:63" x14ac:dyDescent="0.25">
      <c r="A11" s="140" t="s">
        <v>198</v>
      </c>
      <c r="B11" s="141" t="s">
        <v>199</v>
      </c>
      <c r="C11" s="142">
        <v>238.95</v>
      </c>
      <c r="D11" s="143">
        <v>118.35</v>
      </c>
      <c r="E11" s="143">
        <v>128.85</v>
      </c>
      <c r="F11" s="143">
        <v>138.35</v>
      </c>
      <c r="G11" s="143">
        <v>191.6</v>
      </c>
      <c r="H11" s="143">
        <v>23.6</v>
      </c>
      <c r="I11" s="143">
        <v>201.05</v>
      </c>
      <c r="J11" s="144">
        <v>275.85000000000002</v>
      </c>
      <c r="K11" s="145">
        <f t="shared" si="0"/>
        <v>1316.6</v>
      </c>
      <c r="L11" s="128"/>
      <c r="M11" s="128">
        <f t="shared" si="1"/>
        <v>11453.35</v>
      </c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128"/>
      <c r="BF11" s="128"/>
      <c r="BG11" s="128"/>
      <c r="BH11" s="128"/>
      <c r="BI11" s="128"/>
      <c r="BJ11" s="128"/>
      <c r="BK11" s="128"/>
    </row>
    <row r="12" spans="1:63" x14ac:dyDescent="0.25">
      <c r="A12" s="140" t="s">
        <v>200</v>
      </c>
      <c r="B12" s="141" t="s">
        <v>201</v>
      </c>
      <c r="C12" s="142">
        <v>45.85</v>
      </c>
      <c r="D12" s="143">
        <v>22.7</v>
      </c>
      <c r="E12" s="143">
        <v>24.7</v>
      </c>
      <c r="F12" s="143">
        <v>26.55</v>
      </c>
      <c r="G12" s="143">
        <v>36.75</v>
      </c>
      <c r="H12" s="143">
        <v>4.55</v>
      </c>
      <c r="I12" s="143">
        <v>38.549999999999997</v>
      </c>
      <c r="J12" s="144">
        <v>52.9</v>
      </c>
      <c r="K12" s="145">
        <f t="shared" si="0"/>
        <v>252.55000000000004</v>
      </c>
      <c r="L12" s="128"/>
      <c r="M12" s="128">
        <f t="shared" si="1"/>
        <v>2194.5500000000002</v>
      </c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28"/>
      <c r="AN12" s="128"/>
      <c r="AO12" s="128"/>
      <c r="AP12" s="128"/>
      <c r="AQ12" s="128"/>
      <c r="AR12" s="128"/>
      <c r="AS12" s="128"/>
      <c r="AT12" s="128"/>
      <c r="AU12" s="128"/>
      <c r="AV12" s="128"/>
      <c r="AW12" s="128"/>
      <c r="AX12" s="128"/>
      <c r="AY12" s="128"/>
      <c r="AZ12" s="128"/>
      <c r="BA12" s="128"/>
      <c r="BB12" s="128"/>
      <c r="BC12" s="128"/>
      <c r="BD12" s="128"/>
      <c r="BE12" s="128"/>
      <c r="BF12" s="128"/>
      <c r="BG12" s="128"/>
      <c r="BH12" s="128"/>
      <c r="BI12" s="128"/>
      <c r="BJ12" s="128"/>
      <c r="BK12" s="128"/>
    </row>
    <row r="13" spans="1:63" x14ac:dyDescent="0.25">
      <c r="A13" s="140" t="s">
        <v>202</v>
      </c>
      <c r="B13" s="141" t="s">
        <v>203</v>
      </c>
      <c r="C13" s="142">
        <v>292.14999999999998</v>
      </c>
      <c r="D13" s="143">
        <v>144.69999999999999</v>
      </c>
      <c r="E13" s="143">
        <v>157.55000000000001</v>
      </c>
      <c r="F13" s="143">
        <v>169.2</v>
      </c>
      <c r="G13" s="143">
        <v>264.3</v>
      </c>
      <c r="H13" s="143">
        <v>22.05</v>
      </c>
      <c r="I13" s="143">
        <v>245.85</v>
      </c>
      <c r="J13" s="144">
        <v>257.55</v>
      </c>
      <c r="K13" s="145">
        <f t="shared" si="0"/>
        <v>1553.3499999999997</v>
      </c>
      <c r="L13" s="128"/>
      <c r="M13" s="128">
        <f t="shared" si="1"/>
        <v>13339.949999999997</v>
      </c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  <c r="AN13" s="128"/>
      <c r="AO13" s="128"/>
      <c r="AP13" s="128"/>
      <c r="AQ13" s="128"/>
      <c r="AR13" s="128"/>
      <c r="AS13" s="128"/>
      <c r="AT13" s="128"/>
      <c r="AU13" s="128"/>
      <c r="AV13" s="128"/>
      <c r="AW13" s="128"/>
      <c r="AX13" s="128"/>
      <c r="AY13" s="128"/>
      <c r="AZ13" s="128"/>
      <c r="BA13" s="128"/>
      <c r="BB13" s="128"/>
      <c r="BC13" s="128"/>
      <c r="BD13" s="128"/>
      <c r="BE13" s="128"/>
      <c r="BF13" s="128"/>
      <c r="BG13" s="128"/>
      <c r="BH13" s="128"/>
      <c r="BI13" s="128"/>
      <c r="BJ13" s="128"/>
      <c r="BK13" s="128"/>
    </row>
    <row r="14" spans="1:63" ht="15.75" thickBot="1" x14ac:dyDescent="0.3">
      <c r="A14" s="129" t="s">
        <v>204</v>
      </c>
      <c r="B14" s="130" t="s">
        <v>205</v>
      </c>
      <c r="C14" s="131">
        <v>97.25</v>
      </c>
      <c r="D14" s="132">
        <v>40.75</v>
      </c>
      <c r="E14" s="132">
        <v>114.7</v>
      </c>
      <c r="F14" s="132">
        <v>183.8</v>
      </c>
      <c r="G14" s="132">
        <v>396.15</v>
      </c>
      <c r="H14" s="132">
        <v>6.85</v>
      </c>
      <c r="I14" s="132">
        <v>443.8</v>
      </c>
      <c r="J14" s="133">
        <v>688.05</v>
      </c>
      <c r="K14" s="134">
        <f t="shared" si="0"/>
        <v>1971.35</v>
      </c>
      <c r="L14" s="128"/>
      <c r="M14" s="128">
        <f t="shared" si="1"/>
        <v>22099.25</v>
      </c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  <c r="AZ14" s="128"/>
      <c r="BA14" s="128"/>
      <c r="BB14" s="128"/>
      <c r="BC14" s="128"/>
      <c r="BD14" s="128"/>
      <c r="BE14" s="128"/>
      <c r="BF14" s="128"/>
      <c r="BG14" s="128"/>
      <c r="BH14" s="128"/>
      <c r="BI14" s="128"/>
      <c r="BJ14" s="128"/>
      <c r="BK14" s="128"/>
    </row>
    <row r="15" spans="1:63" x14ac:dyDescent="0.25">
      <c r="A15" s="146"/>
      <c r="B15" s="147" t="s">
        <v>206</v>
      </c>
      <c r="C15" s="148">
        <f>SUM(C9:C14)</f>
        <v>1797.5</v>
      </c>
      <c r="D15" s="149">
        <f t="shared" ref="D15:K15" si="2">SUM(D9:D14)</f>
        <v>882.85000000000014</v>
      </c>
      <c r="E15" s="149">
        <f t="shared" si="2"/>
        <v>1031.6000000000001</v>
      </c>
      <c r="F15" s="149">
        <f t="shared" si="2"/>
        <v>1168.3499999999999</v>
      </c>
      <c r="G15" s="149">
        <f t="shared" si="2"/>
        <v>1789.5</v>
      </c>
      <c r="H15" s="149">
        <f t="shared" si="2"/>
        <v>168.10000000000002</v>
      </c>
      <c r="I15" s="149">
        <f t="shared" si="2"/>
        <v>1874.35</v>
      </c>
      <c r="J15" s="150">
        <f t="shared" si="2"/>
        <v>2571.15</v>
      </c>
      <c r="K15" s="151">
        <f t="shared" si="2"/>
        <v>11283.4</v>
      </c>
      <c r="L15" s="152"/>
      <c r="M15" s="128">
        <f t="shared" si="1"/>
        <v>103392.82999999999</v>
      </c>
      <c r="N15" s="152"/>
      <c r="O15" s="152"/>
      <c r="P15" s="152"/>
      <c r="Q15" s="152"/>
      <c r="R15" s="152"/>
      <c r="S15" s="152"/>
      <c r="T15" s="152"/>
      <c r="U15" s="152"/>
      <c r="V15" s="152"/>
      <c r="W15" s="152"/>
      <c r="X15" s="152"/>
      <c r="Y15" s="152"/>
      <c r="Z15" s="152"/>
      <c r="AA15" s="152"/>
      <c r="AB15" s="152"/>
      <c r="AC15" s="152"/>
      <c r="AD15" s="152"/>
      <c r="AE15" s="152"/>
      <c r="AF15" s="152"/>
      <c r="AG15" s="152"/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  <c r="BI15" s="152"/>
      <c r="BJ15" s="152"/>
      <c r="BK15" s="152"/>
    </row>
    <row r="16" spans="1:63" ht="16.5" thickBot="1" x14ac:dyDescent="0.3">
      <c r="A16" s="153"/>
      <c r="B16" s="154" t="s">
        <v>207</v>
      </c>
      <c r="C16" s="180">
        <f>C15/C6</f>
        <v>8.2746397827187776E-2</v>
      </c>
      <c r="D16" s="178">
        <f t="shared" ref="D16:K16" si="3">D15/D6</f>
        <v>8.2058789357499717E-2</v>
      </c>
      <c r="E16" s="156">
        <f t="shared" si="3"/>
        <v>8.8057669408154488E-2</v>
      </c>
      <c r="F16" s="156">
        <f t="shared" si="3"/>
        <v>9.2880992129740034E-2</v>
      </c>
      <c r="G16" s="157">
        <f t="shared" si="3"/>
        <v>0.10273264825764969</v>
      </c>
      <c r="H16" s="156">
        <f t="shared" si="3"/>
        <v>7.826977697071287E-2</v>
      </c>
      <c r="I16" s="157">
        <f t="shared" si="3"/>
        <v>0.10255070497283515</v>
      </c>
      <c r="J16" s="158">
        <f t="shared" si="3"/>
        <v>0.10252550527052434</v>
      </c>
      <c r="K16" s="159">
        <f t="shared" si="3"/>
        <v>9.4265607723440531E-2</v>
      </c>
      <c r="L16" s="17"/>
      <c r="M16" s="160">
        <f>M15/M6</f>
        <v>9.7976191745312469E-2</v>
      </c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</row>
    <row r="17" spans="1:63" x14ac:dyDescent="0.25">
      <c r="A17" s="17"/>
      <c r="B17" s="161" t="s">
        <v>208</v>
      </c>
      <c r="C17" s="162" t="str">
        <f>IF(C16&gt;$K$16,"!!"," ")</f>
        <v xml:space="preserve"> </v>
      </c>
      <c r="D17" s="162" t="str">
        <f t="shared" ref="D17:J17" si="4">IF(D16&gt;$K$16,"!!"," ")</f>
        <v xml:space="preserve"> </v>
      </c>
      <c r="E17" s="162" t="str">
        <f t="shared" si="4"/>
        <v xml:space="preserve"> </v>
      </c>
      <c r="F17" s="162" t="str">
        <f t="shared" si="4"/>
        <v xml:space="preserve"> </v>
      </c>
      <c r="G17" s="162" t="str">
        <f t="shared" si="4"/>
        <v>!!</v>
      </c>
      <c r="H17" s="162" t="str">
        <f t="shared" si="4"/>
        <v xml:space="preserve"> </v>
      </c>
      <c r="I17" s="162" t="str">
        <f t="shared" si="4"/>
        <v>!!</v>
      </c>
      <c r="J17" s="162" t="str">
        <f t="shared" si="4"/>
        <v>!!</v>
      </c>
      <c r="K17" s="163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</row>
    <row r="18" spans="1:63" x14ac:dyDescent="0.25">
      <c r="A18" s="17"/>
      <c r="B18" s="164"/>
      <c r="C18" s="162"/>
      <c r="D18" s="162"/>
      <c r="E18" s="162"/>
      <c r="F18" s="162"/>
      <c r="G18" s="162"/>
      <c r="H18" s="162"/>
      <c r="I18" s="162"/>
      <c r="J18" s="162"/>
      <c r="K18" s="163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</row>
    <row r="19" spans="1:63" x14ac:dyDescent="0.25">
      <c r="A19" s="135" t="s">
        <v>209</v>
      </c>
      <c r="B19" s="136"/>
      <c r="C19" s="103"/>
      <c r="D19" s="103"/>
      <c r="E19" s="103"/>
      <c r="F19" s="103"/>
      <c r="G19" s="103"/>
      <c r="H19" s="103"/>
      <c r="I19" s="103"/>
      <c r="J19" s="103"/>
      <c r="K19" s="103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</row>
    <row r="20" spans="1:63" x14ac:dyDescent="0.25">
      <c r="A20" s="165" t="s">
        <v>194</v>
      </c>
      <c r="B20" s="7" t="s">
        <v>195</v>
      </c>
      <c r="C20" s="166">
        <f t="shared" ref="C20:K20" si="5">C9/C6</f>
        <v>5.1249827371909952E-2</v>
      </c>
      <c r="D20" s="166">
        <f t="shared" si="5"/>
        <v>5.1251307075636111E-2</v>
      </c>
      <c r="E20" s="166">
        <f t="shared" si="5"/>
        <v>5.1250314766048799E-2</v>
      </c>
      <c r="F20" s="166">
        <f t="shared" si="5"/>
        <v>5.1248111932586056E-2</v>
      </c>
      <c r="G20" s="166">
        <f t="shared" si="5"/>
        <v>5.1248636546300019E-2</v>
      </c>
      <c r="H20" s="166">
        <f t="shared" si="5"/>
        <v>5.124086231782838E-2</v>
      </c>
      <c r="I20" s="166">
        <f t="shared" si="5"/>
        <v>5.1249363965137087E-2</v>
      </c>
      <c r="J20" s="166">
        <f t="shared" si="5"/>
        <v>5.1249793146623653E-2</v>
      </c>
      <c r="K20" s="166">
        <f t="shared" si="5"/>
        <v>5.1249415716810513E-2</v>
      </c>
      <c r="L20" s="9"/>
      <c r="M20" s="166">
        <f>M9/M6</f>
        <v>5.1003508293136865E-2</v>
      </c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</row>
    <row r="21" spans="1:63" x14ac:dyDescent="0.25">
      <c r="A21" s="165" t="s">
        <v>196</v>
      </c>
      <c r="B21" s="7" t="s">
        <v>197</v>
      </c>
      <c r="C21" s="166">
        <f t="shared" ref="C21:K21" si="6">C10/C6</f>
        <v>4.6034157344749805E-4</v>
      </c>
      <c r="D21" s="166">
        <f t="shared" si="6"/>
        <v>4.6009062391077035E-4</v>
      </c>
      <c r="E21" s="166">
        <f t="shared" si="6"/>
        <v>4.6094553587052556E-4</v>
      </c>
      <c r="F21" s="166">
        <f t="shared" si="6"/>
        <v>4.6108593687892516E-4</v>
      </c>
      <c r="G21" s="166">
        <f t="shared" si="6"/>
        <v>4.5926861473104079E-4</v>
      </c>
      <c r="H21" s="166">
        <f t="shared" si="6"/>
        <v>4.6561437817199799E-4</v>
      </c>
      <c r="I21" s="166">
        <f t="shared" si="6"/>
        <v>4.5958648159192004E-4</v>
      </c>
      <c r="J21" s="166">
        <f t="shared" si="6"/>
        <v>4.6056028853803011E-4</v>
      </c>
      <c r="K21" s="166">
        <f t="shared" si="6"/>
        <v>4.6032534391775298E-4</v>
      </c>
      <c r="L21" s="9"/>
      <c r="M21" s="166">
        <f>M10/M6</f>
        <v>4.5720339595384295E-4</v>
      </c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</row>
    <row r="22" spans="1:63" x14ac:dyDescent="0.25">
      <c r="A22" s="165" t="s">
        <v>198</v>
      </c>
      <c r="B22" s="7" t="s">
        <v>199</v>
      </c>
      <c r="C22" s="166">
        <f t="shared" ref="C22:K22" si="7">C11/C6</f>
        <v>1.0999861897527965E-2</v>
      </c>
      <c r="D22" s="166">
        <f t="shared" si="7"/>
        <v>1.1000348553502962E-2</v>
      </c>
      <c r="E22" s="166">
        <f t="shared" si="7"/>
        <v>1.0998672647577262E-2</v>
      </c>
      <c r="F22" s="166">
        <f t="shared" si="7"/>
        <v>1.0998489546068845E-2</v>
      </c>
      <c r="G22" s="166">
        <f t="shared" si="7"/>
        <v>1.0999483322808427E-2</v>
      </c>
      <c r="H22" s="166">
        <f t="shared" si="7"/>
        <v>1.0988499324859154E-2</v>
      </c>
      <c r="I22" s="166">
        <f t="shared" si="7"/>
        <v>1.0999983586197087E-2</v>
      </c>
      <c r="J22" s="166">
        <f t="shared" si="7"/>
        <v>1.0999615202875811E-2</v>
      </c>
      <c r="K22" s="166">
        <f t="shared" si="7"/>
        <v>1.0999352954666307E-2</v>
      </c>
      <c r="L22" s="9"/>
      <c r="M22" s="166">
        <f>M11/M6</f>
        <v>1.0853321412385895E-2</v>
      </c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</row>
    <row r="23" spans="1:63" x14ac:dyDescent="0.25">
      <c r="A23" s="165" t="s">
        <v>200</v>
      </c>
      <c r="B23" s="7" t="s">
        <v>201</v>
      </c>
      <c r="C23" s="166">
        <f t="shared" ref="C23:K23" si="8">C12/C6</f>
        <v>2.1106661142567787E-3</v>
      </c>
      <c r="D23" s="166">
        <f t="shared" si="8"/>
        <v>2.1099105379342397E-3</v>
      </c>
      <c r="E23" s="166">
        <f t="shared" si="8"/>
        <v>2.1083990251855519E-3</v>
      </c>
      <c r="F23" s="166">
        <f t="shared" si="8"/>
        <v>2.1106606248509421E-3</v>
      </c>
      <c r="G23" s="166">
        <f t="shared" si="8"/>
        <v>2.1097651989207189E-3</v>
      </c>
      <c r="H23" s="166">
        <f t="shared" si="8"/>
        <v>2.1185454206825906E-3</v>
      </c>
      <c r="I23" s="166">
        <f t="shared" si="8"/>
        <v>2.109173674448633E-3</v>
      </c>
      <c r="J23" s="166">
        <f t="shared" si="8"/>
        <v>2.1094059968538347E-3</v>
      </c>
      <c r="K23" s="166">
        <f t="shared" si="8"/>
        <v>2.1098941126393559E-3</v>
      </c>
      <c r="L23" s="9"/>
      <c r="M23" s="166">
        <f>M12/M6</f>
        <v>2.0795799050541078E-3</v>
      </c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</row>
    <row r="24" spans="1:63" x14ac:dyDescent="0.25">
      <c r="A24" s="165" t="s">
        <v>202</v>
      </c>
      <c r="B24" s="7" t="s">
        <v>203</v>
      </c>
      <c r="C24" s="166">
        <f t="shared" ref="C24:K24" si="9">C13/C6</f>
        <v>1.3448879068268655E-2</v>
      </c>
      <c r="D24" s="166">
        <f t="shared" si="9"/>
        <v>1.34495178343209E-2</v>
      </c>
      <c r="E24" s="166">
        <f t="shared" si="9"/>
        <v>1.3448512810444686E-2</v>
      </c>
      <c r="F24" s="166">
        <f t="shared" si="9"/>
        <v>1.3450989744812783E-2</v>
      </c>
      <c r="G24" s="167">
        <f t="shared" si="9"/>
        <v>1.5173086859176762E-2</v>
      </c>
      <c r="H24" s="166">
        <f t="shared" si="9"/>
        <v>1.0266797038692555E-2</v>
      </c>
      <c r="I24" s="166">
        <f t="shared" si="9"/>
        <v>1.345111148802066E-2</v>
      </c>
      <c r="J24" s="166">
        <f t="shared" si="9"/>
        <v>1.0269896304153217E-2</v>
      </c>
      <c r="K24" s="166">
        <f t="shared" si="9"/>
        <v>1.2977248148360097E-2</v>
      </c>
      <c r="L24" s="9"/>
      <c r="M24" s="166">
        <f>M13/M6</f>
        <v>1.2641084484029319E-2</v>
      </c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</row>
    <row r="25" spans="1:63" x14ac:dyDescent="0.25">
      <c r="A25" s="165" t="s">
        <v>204</v>
      </c>
      <c r="B25" s="7" t="s">
        <v>205</v>
      </c>
      <c r="C25" s="166">
        <f>C14/C6</f>
        <v>4.476821801776918E-3</v>
      </c>
      <c r="D25" s="166">
        <f t="shared" ref="D25:K25" si="10">D14/D6</f>
        <v>3.7876147321947253E-3</v>
      </c>
      <c r="E25" s="166">
        <f t="shared" si="10"/>
        <v>9.7908246230276452E-3</v>
      </c>
      <c r="F25" s="166">
        <f t="shared" si="10"/>
        <v>1.4611654344542492E-2</v>
      </c>
      <c r="G25" s="166">
        <f t="shared" si="10"/>
        <v>2.2742407715712728E-2</v>
      </c>
      <c r="H25" s="166">
        <f t="shared" si="10"/>
        <v>3.1894584904781859E-3</v>
      </c>
      <c r="I25" s="166">
        <f t="shared" si="10"/>
        <v>2.4281485777439778E-2</v>
      </c>
      <c r="J25" s="166">
        <f t="shared" si="10"/>
        <v>2.7436234331479792E-2</v>
      </c>
      <c r="K25" s="166">
        <f t="shared" si="10"/>
        <v>1.6469371447046501E-2</v>
      </c>
      <c r="L25" s="9" t="s">
        <v>210</v>
      </c>
      <c r="M25" s="166">
        <f t="shared" ref="M25" si="11">M14/M6</f>
        <v>2.0941494254752453E-2</v>
      </c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</row>
    <row r="26" spans="1:63" x14ac:dyDescent="0.25">
      <c r="A26" s="7"/>
      <c r="B26" s="165"/>
      <c r="C26" s="168">
        <f>SUM(C20:C25)</f>
        <v>8.2746397827187762E-2</v>
      </c>
      <c r="D26" s="168">
        <f t="shared" ref="D26:M26" si="12">SUM(D20:D25)</f>
        <v>8.2058789357499717E-2</v>
      </c>
      <c r="E26" s="168">
        <f t="shared" si="12"/>
        <v>8.8057669408154474E-2</v>
      </c>
      <c r="F26" s="168">
        <f t="shared" si="12"/>
        <v>9.2880992129740048E-2</v>
      </c>
      <c r="G26" s="168">
        <f t="shared" si="12"/>
        <v>0.10273264825764969</v>
      </c>
      <c r="H26" s="168">
        <f t="shared" si="12"/>
        <v>7.826977697071287E-2</v>
      </c>
      <c r="I26" s="168">
        <f t="shared" si="12"/>
        <v>0.10255070497283514</v>
      </c>
      <c r="J26" s="168">
        <f t="shared" si="12"/>
        <v>0.10252550527052433</v>
      </c>
      <c r="K26" s="168">
        <f t="shared" si="12"/>
        <v>9.4265607723440531E-2</v>
      </c>
      <c r="L26" s="9"/>
      <c r="M26" s="168">
        <f t="shared" si="12"/>
        <v>9.7976191745312469E-2</v>
      </c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</row>
    <row r="27" spans="1:63" x14ac:dyDescent="0.25">
      <c r="A27" s="7"/>
      <c r="B27" s="165"/>
      <c r="C27" s="21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</row>
    <row r="28" spans="1:63" x14ac:dyDescent="0.25">
      <c r="A28" s="7"/>
      <c r="B28" s="165" t="s">
        <v>211</v>
      </c>
      <c r="C28" s="21">
        <f t="shared" ref="C28:K28" si="13">(SUM(C9:C13)/C6)</f>
        <v>7.8269576025410861E-2</v>
      </c>
      <c r="D28" s="21">
        <f t="shared" si="13"/>
        <v>7.8271174625305001E-2</v>
      </c>
      <c r="E28" s="21">
        <f t="shared" si="13"/>
        <v>7.8266844785126841E-2</v>
      </c>
      <c r="F28" s="21">
        <f t="shared" si="13"/>
        <v>7.8269337785197554E-2</v>
      </c>
      <c r="G28" s="169">
        <f t="shared" si="13"/>
        <v>7.9990240541936958E-2</v>
      </c>
      <c r="H28" s="21">
        <f t="shared" si="13"/>
        <v>7.5080318480234692E-2</v>
      </c>
      <c r="I28" s="21">
        <f t="shared" si="13"/>
        <v>7.8269219195395381E-2</v>
      </c>
      <c r="J28" s="21">
        <f t="shared" si="13"/>
        <v>7.508927093904455E-2</v>
      </c>
      <c r="K28" s="21">
        <f t="shared" si="13"/>
        <v>7.7796236276394024E-2</v>
      </c>
      <c r="L28" s="9"/>
      <c r="M28" s="21">
        <f>(SUM(M9:M13)/M6)</f>
        <v>7.7034697490560036E-2</v>
      </c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</row>
    <row r="29" spans="1:63" x14ac:dyDescent="0.25">
      <c r="A29" s="165"/>
      <c r="B29" s="165" t="s">
        <v>212</v>
      </c>
      <c r="C29" s="21">
        <f t="shared" ref="C29:K29" si="14">C16-C28</f>
        <v>4.4768218017769146E-3</v>
      </c>
      <c r="D29" s="21">
        <f t="shared" si="14"/>
        <v>3.7876147321947162E-3</v>
      </c>
      <c r="E29" s="21">
        <f t="shared" si="14"/>
        <v>9.7908246230276469E-3</v>
      </c>
      <c r="F29" s="21">
        <f t="shared" si="14"/>
        <v>1.461165434454248E-2</v>
      </c>
      <c r="G29" s="21">
        <f t="shared" si="14"/>
        <v>2.2742407715712731E-2</v>
      </c>
      <c r="H29" s="21">
        <f t="shared" si="14"/>
        <v>3.1894584904781781E-3</v>
      </c>
      <c r="I29" s="21">
        <f t="shared" si="14"/>
        <v>2.4281485777439771E-2</v>
      </c>
      <c r="J29" s="21">
        <f t="shared" si="14"/>
        <v>2.7436234331479792E-2</v>
      </c>
      <c r="K29" s="21">
        <f t="shared" si="14"/>
        <v>1.6469371447046507E-2</v>
      </c>
      <c r="L29" s="9"/>
      <c r="M29" s="21">
        <f>M16-M28</f>
        <v>2.0941494254752432E-2</v>
      </c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</row>
    <row r="30" spans="1:63" x14ac:dyDescent="0.25">
      <c r="A30" s="7"/>
      <c r="B30" s="161" t="s">
        <v>208</v>
      </c>
      <c r="C30" s="170" t="str">
        <f>IF(C28&gt;7.84%,"!!"," ")</f>
        <v xml:space="preserve"> </v>
      </c>
      <c r="D30" s="170" t="str">
        <f t="shared" ref="D30:K30" si="15">IF(D28&gt;7.84%,"!!"," ")</f>
        <v xml:space="preserve"> </v>
      </c>
      <c r="E30" s="170" t="str">
        <f t="shared" si="15"/>
        <v xml:space="preserve"> </v>
      </c>
      <c r="F30" s="170" t="str">
        <f t="shared" si="15"/>
        <v xml:space="preserve"> </v>
      </c>
      <c r="G30" s="170" t="str">
        <f t="shared" si="15"/>
        <v>!!</v>
      </c>
      <c r="H30" s="170" t="str">
        <f t="shared" si="15"/>
        <v xml:space="preserve"> </v>
      </c>
      <c r="I30" s="170" t="str">
        <f t="shared" si="15"/>
        <v xml:space="preserve"> </v>
      </c>
      <c r="J30" s="170" t="str">
        <f t="shared" si="15"/>
        <v xml:space="preserve"> </v>
      </c>
      <c r="K30" s="170" t="str">
        <f t="shared" si="15"/>
        <v xml:space="preserve"> 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</row>
    <row r="31" spans="1:63" x14ac:dyDescent="0.25">
      <c r="A31" s="7"/>
      <c r="B31" s="7"/>
      <c r="C31" s="170"/>
      <c r="D31" s="170"/>
      <c r="E31" s="170"/>
      <c r="F31" s="170"/>
      <c r="G31" s="170"/>
      <c r="H31" s="170"/>
      <c r="I31" s="170"/>
      <c r="J31" s="170"/>
      <c r="K31" s="170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</row>
    <row r="32" spans="1:63" x14ac:dyDescent="0.25">
      <c r="A32" s="7"/>
      <c r="B32" s="171" t="s">
        <v>213</v>
      </c>
      <c r="C32" s="21">
        <f>C14/C7</f>
        <v>8.4995739288133369E-3</v>
      </c>
      <c r="D32" s="21">
        <f t="shared" ref="D32:J32" si="16">D14/D7</f>
        <v>5.5483695282183942E-2</v>
      </c>
      <c r="E32" s="21">
        <f t="shared" si="16"/>
        <v>7.9997210210629097E-2</v>
      </c>
      <c r="F32" s="21">
        <f t="shared" si="16"/>
        <v>7.9991295832879991E-2</v>
      </c>
      <c r="G32" s="21">
        <f t="shared" si="16"/>
        <v>5.5500682988336658E-2</v>
      </c>
      <c r="H32" s="21">
        <f t="shared" si="16"/>
        <v>4.6630360789652818E-2</v>
      </c>
      <c r="I32" s="21">
        <f t="shared" si="16"/>
        <v>5.5502404312129112E-2</v>
      </c>
      <c r="J32" s="21">
        <f t="shared" si="16"/>
        <v>4.6500547423056642E-2</v>
      </c>
      <c r="K32" s="21"/>
      <c r="L32" s="9"/>
      <c r="M32" s="21">
        <f t="shared" ref="M32" si="17">M14/M7</f>
        <v>4.9797389852209398E-2</v>
      </c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</row>
    <row r="33" spans="1:63" x14ac:dyDescent="0.25">
      <c r="A33" s="7"/>
      <c r="B33" s="165" t="s">
        <v>214</v>
      </c>
      <c r="C33" s="21">
        <f>C32*2</f>
        <v>1.6999147857626674E-2</v>
      </c>
      <c r="D33" s="21">
        <f t="shared" ref="D33:J33" si="18">D32*2</f>
        <v>0.11096739056436788</v>
      </c>
      <c r="E33" s="21">
        <f t="shared" si="18"/>
        <v>0.15999442042125819</v>
      </c>
      <c r="F33" s="21">
        <f t="shared" si="18"/>
        <v>0.15998259166575998</v>
      </c>
      <c r="G33" s="21">
        <f t="shared" si="18"/>
        <v>0.11100136597667332</v>
      </c>
      <c r="H33" s="21">
        <f t="shared" si="18"/>
        <v>9.3260721579305636E-2</v>
      </c>
      <c r="I33" s="21">
        <f t="shared" si="18"/>
        <v>0.11100480862425822</v>
      </c>
      <c r="J33" s="21">
        <f t="shared" si="18"/>
        <v>9.3001094846113283E-2</v>
      </c>
      <c r="K33" s="21"/>
      <c r="L33" s="9"/>
      <c r="M33" s="21">
        <f t="shared" ref="M33" si="19">M32*2</f>
        <v>9.9594779704418795E-2</v>
      </c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</row>
    <row r="34" spans="1:63" ht="15.75" thickBot="1" x14ac:dyDescent="0.3">
      <c r="A34" s="7"/>
      <c r="B34" s="7"/>
      <c r="C34" s="21"/>
      <c r="D34" s="21"/>
      <c r="E34" s="21"/>
      <c r="F34" s="21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</row>
    <row r="35" spans="1:63" ht="45" x14ac:dyDescent="0.35">
      <c r="A35" s="172"/>
      <c r="B35" s="110" t="s">
        <v>215</v>
      </c>
      <c r="C35" s="111" t="s">
        <v>7</v>
      </c>
      <c r="D35" s="112" t="s">
        <v>20</v>
      </c>
      <c r="E35" s="112" t="s">
        <v>27</v>
      </c>
      <c r="F35" s="112" t="s">
        <v>39</v>
      </c>
      <c r="G35" s="112" t="s">
        <v>91</v>
      </c>
      <c r="H35" s="112" t="s">
        <v>62</v>
      </c>
      <c r="I35" s="112" t="s">
        <v>17</v>
      </c>
      <c r="J35" s="112" t="s">
        <v>123</v>
      </c>
      <c r="K35" s="112" t="s">
        <v>93</v>
      </c>
      <c r="L35" s="112" t="s">
        <v>24</v>
      </c>
      <c r="M35" s="112" t="s">
        <v>18</v>
      </c>
      <c r="N35" s="112" t="s">
        <v>94</v>
      </c>
      <c r="O35" s="112" t="s">
        <v>130</v>
      </c>
      <c r="P35" s="112" t="s">
        <v>22</v>
      </c>
      <c r="Q35" s="112" t="s">
        <v>95</v>
      </c>
      <c r="R35" s="112" t="s">
        <v>60</v>
      </c>
      <c r="S35" s="112" t="s">
        <v>216</v>
      </c>
      <c r="T35" s="112" t="s">
        <v>114</v>
      </c>
      <c r="U35" s="112" t="s">
        <v>96</v>
      </c>
      <c r="V35" s="112" t="s">
        <v>28</v>
      </c>
      <c r="W35" s="112" t="s">
        <v>124</v>
      </c>
      <c r="X35" s="112" t="s">
        <v>131</v>
      </c>
      <c r="Y35" s="112" t="s">
        <v>30</v>
      </c>
      <c r="Z35" s="112" t="s">
        <v>132</v>
      </c>
      <c r="AA35" s="112" t="s">
        <v>32</v>
      </c>
      <c r="AB35" s="112" t="s">
        <v>34</v>
      </c>
      <c r="AC35" s="112" t="s">
        <v>35</v>
      </c>
      <c r="AD35" s="112" t="s">
        <v>36</v>
      </c>
      <c r="AE35" s="112" t="s">
        <v>217</v>
      </c>
      <c r="AF35" s="112" t="s">
        <v>37</v>
      </c>
      <c r="AG35" s="112" t="s">
        <v>218</v>
      </c>
      <c r="AH35" s="112" t="s">
        <v>219</v>
      </c>
      <c r="AI35" s="112" t="s">
        <v>133</v>
      </c>
      <c r="AJ35" s="112" t="s">
        <v>220</v>
      </c>
      <c r="AK35" s="112" t="s">
        <v>134</v>
      </c>
      <c r="AL35" s="112" t="s">
        <v>41</v>
      </c>
      <c r="AM35" s="112" t="s">
        <v>149</v>
      </c>
      <c r="AN35" s="112" t="s">
        <v>42</v>
      </c>
      <c r="AO35" s="112" t="s">
        <v>125</v>
      </c>
      <c r="AP35" s="112" t="s">
        <v>135</v>
      </c>
      <c r="AQ35" s="112" t="s">
        <v>44</v>
      </c>
      <c r="AR35" s="112" t="s">
        <v>136</v>
      </c>
      <c r="AS35" s="112" t="s">
        <v>98</v>
      </c>
      <c r="AT35" s="112" t="s">
        <v>100</v>
      </c>
      <c r="AU35" s="112" t="s">
        <v>102</v>
      </c>
      <c r="AV35" s="112" t="s">
        <v>45</v>
      </c>
      <c r="AW35" s="112" t="s">
        <v>221</v>
      </c>
      <c r="AX35" s="112" t="s">
        <v>46</v>
      </c>
      <c r="AY35" s="112" t="s">
        <v>47</v>
      </c>
      <c r="AZ35" s="112" t="s">
        <v>106</v>
      </c>
      <c r="BA35" s="112" t="s">
        <v>222</v>
      </c>
      <c r="BB35" s="112" t="s">
        <v>49</v>
      </c>
      <c r="BC35" s="112" t="s">
        <v>223</v>
      </c>
      <c r="BD35" s="112" t="s">
        <v>51</v>
      </c>
      <c r="BE35" s="112" t="s">
        <v>53</v>
      </c>
      <c r="BF35" s="112" t="s">
        <v>55</v>
      </c>
      <c r="BG35" s="112" t="s">
        <v>57</v>
      </c>
      <c r="BH35" s="112" t="s">
        <v>105</v>
      </c>
      <c r="BI35" s="112" t="s">
        <v>58</v>
      </c>
      <c r="BJ35" s="114" t="s">
        <v>162</v>
      </c>
      <c r="BK35" s="115"/>
    </row>
    <row r="36" spans="1:63" ht="21.75" thickBot="1" x14ac:dyDescent="0.4">
      <c r="A36" s="173"/>
      <c r="B36" s="174"/>
      <c r="C36" s="119" t="s">
        <v>3</v>
      </c>
      <c r="D36" s="120" t="s">
        <v>3</v>
      </c>
      <c r="E36" s="120" t="s">
        <v>3</v>
      </c>
      <c r="F36" s="120" t="s">
        <v>3</v>
      </c>
      <c r="G36" s="120" t="s">
        <v>3</v>
      </c>
      <c r="H36" s="120" t="s">
        <v>3</v>
      </c>
      <c r="I36" s="120" t="s">
        <v>3</v>
      </c>
      <c r="J36" s="120" t="s">
        <v>3</v>
      </c>
      <c r="K36" s="120" t="s">
        <v>3</v>
      </c>
      <c r="L36" s="120" t="s">
        <v>3</v>
      </c>
      <c r="M36" s="120" t="s">
        <v>3</v>
      </c>
      <c r="N36" s="120" t="s">
        <v>3</v>
      </c>
      <c r="O36" s="120" t="s">
        <v>3</v>
      </c>
      <c r="P36" s="120" t="s">
        <v>3</v>
      </c>
      <c r="Q36" s="120" t="s">
        <v>3</v>
      </c>
      <c r="R36" s="120" t="s">
        <v>3</v>
      </c>
      <c r="S36" s="120" t="s">
        <v>3</v>
      </c>
      <c r="T36" s="120" t="s">
        <v>3</v>
      </c>
      <c r="U36" s="120" t="s">
        <v>3</v>
      </c>
      <c r="V36" s="120" t="s">
        <v>3</v>
      </c>
      <c r="W36" s="120" t="s">
        <v>3</v>
      </c>
      <c r="X36" s="120" t="s">
        <v>3</v>
      </c>
      <c r="Y36" s="120" t="s">
        <v>3</v>
      </c>
      <c r="Z36" s="120" t="s">
        <v>3</v>
      </c>
      <c r="AA36" s="120" t="s">
        <v>3</v>
      </c>
      <c r="AB36" s="120" t="s">
        <v>3</v>
      </c>
      <c r="AC36" s="120" t="s">
        <v>3</v>
      </c>
      <c r="AD36" s="120" t="s">
        <v>3</v>
      </c>
      <c r="AE36" s="120" t="s">
        <v>3</v>
      </c>
      <c r="AF36" s="120" t="s">
        <v>3</v>
      </c>
      <c r="AG36" s="120" t="s">
        <v>3</v>
      </c>
      <c r="AH36" s="120" t="s">
        <v>3</v>
      </c>
      <c r="AI36" s="120" t="s">
        <v>3</v>
      </c>
      <c r="AJ36" s="120" t="s">
        <v>3</v>
      </c>
      <c r="AK36" s="120" t="s">
        <v>3</v>
      </c>
      <c r="AL36" s="120" t="s">
        <v>3</v>
      </c>
      <c r="AM36" s="120" t="s">
        <v>3</v>
      </c>
      <c r="AN36" s="120" t="s">
        <v>3</v>
      </c>
      <c r="AO36" s="120" t="s">
        <v>3</v>
      </c>
      <c r="AP36" s="120" t="s">
        <v>3</v>
      </c>
      <c r="AQ36" s="120" t="s">
        <v>3</v>
      </c>
      <c r="AR36" s="120" t="s">
        <v>3</v>
      </c>
      <c r="AS36" s="120" t="s">
        <v>3</v>
      </c>
      <c r="AT36" s="120" t="s">
        <v>3</v>
      </c>
      <c r="AU36" s="120" t="s">
        <v>3</v>
      </c>
      <c r="AV36" s="120" t="s">
        <v>3</v>
      </c>
      <c r="AW36" s="120" t="s">
        <v>3</v>
      </c>
      <c r="AX36" s="120" t="s">
        <v>3</v>
      </c>
      <c r="AY36" s="120" t="s">
        <v>3</v>
      </c>
      <c r="AZ36" s="120" t="s">
        <v>3</v>
      </c>
      <c r="BA36" s="120" t="s">
        <v>3</v>
      </c>
      <c r="BB36" s="120" t="s">
        <v>3</v>
      </c>
      <c r="BC36" s="120" t="s">
        <v>3</v>
      </c>
      <c r="BD36" s="120" t="s">
        <v>3</v>
      </c>
      <c r="BE36" s="120" t="s">
        <v>3</v>
      </c>
      <c r="BF36" s="120" t="s">
        <v>3</v>
      </c>
      <c r="BG36" s="120" t="s">
        <v>3</v>
      </c>
      <c r="BH36" s="120" t="s">
        <v>3</v>
      </c>
      <c r="BI36" s="120" t="s">
        <v>3</v>
      </c>
      <c r="BJ36" s="121" t="s">
        <v>3</v>
      </c>
      <c r="BK36" s="115"/>
    </row>
    <row r="37" spans="1:63" x14ac:dyDescent="0.25">
      <c r="A37" s="122" t="s">
        <v>189</v>
      </c>
      <c r="B37" s="123" t="s">
        <v>190</v>
      </c>
      <c r="C37" s="124"/>
      <c r="D37" s="125">
        <v>16651.2</v>
      </c>
      <c r="E37" s="125">
        <v>26890.85</v>
      </c>
      <c r="F37" s="125">
        <v>19100.55</v>
      </c>
      <c r="G37" s="125">
        <v>27232.5</v>
      </c>
      <c r="H37" s="125">
        <v>5852.2</v>
      </c>
      <c r="I37" s="125">
        <v>6402.5</v>
      </c>
      <c r="J37" s="125">
        <v>4046.1</v>
      </c>
      <c r="K37" s="125">
        <v>2525.65</v>
      </c>
      <c r="L37" s="125">
        <v>18780.349999999999</v>
      </c>
      <c r="M37" s="125">
        <v>23519.3</v>
      </c>
      <c r="N37" s="125">
        <v>1944.15</v>
      </c>
      <c r="O37" s="125">
        <v>1254.3499999999999</v>
      </c>
      <c r="P37" s="125">
        <v>19603.900000000001</v>
      </c>
      <c r="Q37" s="125">
        <v>1640.85</v>
      </c>
      <c r="R37" s="125">
        <v>5431.2</v>
      </c>
      <c r="S37" s="125">
        <v>1906.7</v>
      </c>
      <c r="T37" s="125">
        <v>4698.5</v>
      </c>
      <c r="U37" s="125">
        <v>5895.5</v>
      </c>
      <c r="V37" s="125">
        <v>23170.3</v>
      </c>
      <c r="W37" s="125">
        <v>11532.45</v>
      </c>
      <c r="X37" s="125">
        <v>1680.6</v>
      </c>
      <c r="Y37" s="125">
        <v>20670.45</v>
      </c>
      <c r="Z37" s="125">
        <v>6446.45</v>
      </c>
      <c r="AA37" s="125">
        <v>16704.55</v>
      </c>
      <c r="AB37" s="125">
        <v>18433.75</v>
      </c>
      <c r="AC37" s="125">
        <v>9059.2999999999993</v>
      </c>
      <c r="AD37" s="125">
        <v>24939.599999999999</v>
      </c>
      <c r="AE37" s="125">
        <v>8753.2999999999993</v>
      </c>
      <c r="AF37" s="125">
        <v>15684.45</v>
      </c>
      <c r="AG37" s="125">
        <v>6999.85</v>
      </c>
      <c r="AH37" s="125">
        <v>1648.85</v>
      </c>
      <c r="AI37" s="125">
        <v>8240.0499999999993</v>
      </c>
      <c r="AJ37" s="125">
        <v>6617.7</v>
      </c>
      <c r="AK37" s="125">
        <v>6925.75</v>
      </c>
      <c r="AL37" s="125">
        <v>24777</v>
      </c>
      <c r="AM37" s="125">
        <v>1237.8499999999999</v>
      </c>
      <c r="AN37" s="125">
        <v>1264.5999999999999</v>
      </c>
      <c r="AO37" s="125">
        <v>6347.75</v>
      </c>
      <c r="AP37" s="125">
        <v>3204.2</v>
      </c>
      <c r="AQ37" s="125">
        <v>13964.6</v>
      </c>
      <c r="AR37" s="125">
        <v>2213.3000000000002</v>
      </c>
      <c r="AS37" s="125">
        <v>9807.6</v>
      </c>
      <c r="AT37" s="125">
        <v>1109.05</v>
      </c>
      <c r="AU37" s="125">
        <v>2632.1</v>
      </c>
      <c r="AV37" s="125">
        <v>25203.200000000001</v>
      </c>
      <c r="AW37" s="125">
        <v>2415</v>
      </c>
      <c r="AX37" s="125">
        <v>9035.35</v>
      </c>
      <c r="AY37" s="125">
        <v>16565.05</v>
      </c>
      <c r="AZ37" s="125">
        <v>5087.7</v>
      </c>
      <c r="BA37" s="125">
        <v>1829.35</v>
      </c>
      <c r="BB37" s="125">
        <v>15566.85</v>
      </c>
      <c r="BC37" s="125">
        <v>7152.95</v>
      </c>
      <c r="BD37" s="125">
        <v>13653.35</v>
      </c>
      <c r="BE37" s="125">
        <v>26016.5</v>
      </c>
      <c r="BF37" s="125">
        <v>26433.3</v>
      </c>
      <c r="BG37" s="125">
        <v>15866.45</v>
      </c>
      <c r="BH37" s="125">
        <v>16354.5</v>
      </c>
      <c r="BI37" s="125">
        <v>27055</v>
      </c>
      <c r="BJ37" s="127">
        <f>SUM(C37:BI37)</f>
        <v>655676.34999999974</v>
      </c>
      <c r="BK37" s="16"/>
    </row>
    <row r="38" spans="1:63" ht="15.75" thickBot="1" x14ac:dyDescent="0.3">
      <c r="A38" s="129" t="s">
        <v>191</v>
      </c>
      <c r="B38" s="130" t="s">
        <v>192</v>
      </c>
      <c r="C38" s="131"/>
      <c r="D38" s="132">
        <v>6369.95</v>
      </c>
      <c r="E38" s="132">
        <v>16609.599999999999</v>
      </c>
      <c r="F38" s="132">
        <v>8819.2999999999993</v>
      </c>
      <c r="G38" s="132">
        <v>25176.25</v>
      </c>
      <c r="H38" s="132">
        <v>3963.55</v>
      </c>
      <c r="I38" s="132">
        <v>440.65</v>
      </c>
      <c r="J38" s="132">
        <v>0</v>
      </c>
      <c r="K38" s="132">
        <v>0</v>
      </c>
      <c r="L38" s="132">
        <v>8499.1</v>
      </c>
      <c r="M38" s="132">
        <v>19406.8</v>
      </c>
      <c r="N38" s="132">
        <v>0</v>
      </c>
      <c r="O38" s="132">
        <v>0</v>
      </c>
      <c r="P38" s="132">
        <v>9322.65</v>
      </c>
      <c r="Q38" s="132">
        <v>0</v>
      </c>
      <c r="R38" s="132">
        <v>1318.7</v>
      </c>
      <c r="S38" s="132">
        <v>0</v>
      </c>
      <c r="T38" s="132">
        <v>2642.25</v>
      </c>
      <c r="U38" s="132">
        <v>0</v>
      </c>
      <c r="V38" s="132">
        <v>12889.05</v>
      </c>
      <c r="W38" s="132">
        <v>0</v>
      </c>
      <c r="X38" s="132">
        <v>0</v>
      </c>
      <c r="Y38" s="132">
        <v>10389.200000000001</v>
      </c>
      <c r="Z38" s="132">
        <v>0</v>
      </c>
      <c r="AA38" s="132">
        <v>6423.3</v>
      </c>
      <c r="AB38" s="132">
        <v>8152.5</v>
      </c>
      <c r="AC38" s="132">
        <v>2890.55</v>
      </c>
      <c r="AD38" s="132">
        <v>14658.35</v>
      </c>
      <c r="AE38" s="132">
        <v>0</v>
      </c>
      <c r="AF38" s="132">
        <v>5403.2</v>
      </c>
      <c r="AG38" s="132">
        <v>0</v>
      </c>
      <c r="AH38" s="132">
        <v>0</v>
      </c>
      <c r="AI38" s="132">
        <v>0</v>
      </c>
      <c r="AJ38" s="132">
        <v>0</v>
      </c>
      <c r="AK38" s="132">
        <v>0</v>
      </c>
      <c r="AL38" s="132">
        <v>14495.75</v>
      </c>
      <c r="AM38" s="132">
        <v>0</v>
      </c>
      <c r="AN38" s="132">
        <v>0</v>
      </c>
      <c r="AO38" s="132">
        <v>0</v>
      </c>
      <c r="AP38" s="132">
        <v>0</v>
      </c>
      <c r="AQ38" s="132">
        <v>7795.85</v>
      </c>
      <c r="AR38" s="132">
        <v>0</v>
      </c>
      <c r="AS38" s="132">
        <v>1582.6</v>
      </c>
      <c r="AT38" s="132">
        <v>0</v>
      </c>
      <c r="AU38" s="132">
        <v>0</v>
      </c>
      <c r="AV38" s="132">
        <v>14921.95</v>
      </c>
      <c r="AW38" s="132">
        <v>0</v>
      </c>
      <c r="AX38" s="132">
        <v>2866.6</v>
      </c>
      <c r="AY38" s="132">
        <v>6283.8</v>
      </c>
      <c r="AZ38" s="132">
        <v>0</v>
      </c>
      <c r="BA38" s="132">
        <v>0</v>
      </c>
      <c r="BB38" s="132">
        <v>5285.6</v>
      </c>
      <c r="BC38" s="132">
        <v>0</v>
      </c>
      <c r="BD38" s="132">
        <v>9995.0499999999993</v>
      </c>
      <c r="BE38" s="132">
        <v>15735.25</v>
      </c>
      <c r="BF38" s="132">
        <v>16152.05</v>
      </c>
      <c r="BG38" s="132">
        <v>5585.2</v>
      </c>
      <c r="BH38" s="132">
        <v>10185.75</v>
      </c>
      <c r="BI38" s="132">
        <v>16773.75</v>
      </c>
      <c r="BJ38" s="134">
        <f>SUM(C38:BI38)</f>
        <v>291034.15000000002</v>
      </c>
      <c r="BK38" s="16"/>
    </row>
    <row r="39" spans="1:63" ht="15.75" thickBot="1" x14ac:dyDescent="0.3">
      <c r="A39" s="135" t="s">
        <v>193</v>
      </c>
      <c r="B39" s="136"/>
      <c r="C39" s="137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  <c r="AA39" s="138"/>
      <c r="AB39" s="138"/>
      <c r="AC39" s="138"/>
      <c r="AD39" s="138"/>
      <c r="AE39" s="138"/>
      <c r="AF39" s="138"/>
      <c r="AG39" s="138"/>
      <c r="AH39" s="138"/>
      <c r="AI39" s="138"/>
      <c r="AJ39" s="138"/>
      <c r="AK39" s="138"/>
      <c r="AL39" s="138"/>
      <c r="AM39" s="138"/>
      <c r="AN39" s="138"/>
      <c r="AO39" s="138"/>
      <c r="AP39" s="138"/>
      <c r="AQ39" s="138"/>
      <c r="AR39" s="138"/>
      <c r="AS39" s="138"/>
      <c r="AT39" s="138"/>
      <c r="AU39" s="138"/>
      <c r="AV39" s="138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8"/>
      <c r="BJ39" s="139"/>
      <c r="BK39" s="16"/>
    </row>
    <row r="40" spans="1:63" x14ac:dyDescent="0.25">
      <c r="A40" s="122" t="s">
        <v>194</v>
      </c>
      <c r="B40" s="123" t="s">
        <v>195</v>
      </c>
      <c r="C40" s="124"/>
      <c r="D40" s="125">
        <v>853.35</v>
      </c>
      <c r="E40" s="125">
        <v>1378.15</v>
      </c>
      <c r="F40" s="125">
        <v>978.9</v>
      </c>
      <c r="G40" s="125">
        <v>1395.65</v>
      </c>
      <c r="H40" s="125">
        <v>299.95</v>
      </c>
      <c r="I40" s="125">
        <v>328.15</v>
      </c>
      <c r="J40" s="125">
        <v>207.35</v>
      </c>
      <c r="K40" s="125">
        <v>129.44999999999999</v>
      </c>
      <c r="L40" s="125">
        <v>962.5</v>
      </c>
      <c r="M40" s="125">
        <v>1205.3499999999999</v>
      </c>
      <c r="N40" s="125">
        <v>99.65</v>
      </c>
      <c r="O40" s="125">
        <v>64.3</v>
      </c>
      <c r="P40" s="125">
        <v>1004.7</v>
      </c>
      <c r="Q40" s="125">
        <v>84.1</v>
      </c>
      <c r="R40" s="125">
        <v>278.35000000000002</v>
      </c>
      <c r="S40" s="125">
        <v>97.7</v>
      </c>
      <c r="T40" s="125">
        <v>240.8</v>
      </c>
      <c r="U40" s="125">
        <v>15.15</v>
      </c>
      <c r="V40" s="125">
        <v>1187.5</v>
      </c>
      <c r="W40" s="125">
        <v>591.04999999999995</v>
      </c>
      <c r="X40" s="125">
        <v>86.15</v>
      </c>
      <c r="Y40" s="125">
        <v>1059.3499999999999</v>
      </c>
      <c r="Z40" s="125">
        <v>330.4</v>
      </c>
      <c r="AA40" s="125">
        <v>856.1</v>
      </c>
      <c r="AB40" s="125">
        <v>944.75</v>
      </c>
      <c r="AC40" s="125">
        <v>464.3</v>
      </c>
      <c r="AD40" s="125">
        <v>1278.1500000000001</v>
      </c>
      <c r="AE40" s="125">
        <v>448.6</v>
      </c>
      <c r="AF40" s="125">
        <v>803.85</v>
      </c>
      <c r="AG40" s="125">
        <v>358.75</v>
      </c>
      <c r="AH40" s="125">
        <v>84.5</v>
      </c>
      <c r="AI40" s="125">
        <v>422.3</v>
      </c>
      <c r="AJ40" s="125">
        <v>339.15</v>
      </c>
      <c r="AK40" s="125">
        <v>354.95</v>
      </c>
      <c r="AL40" s="125">
        <v>1269.8</v>
      </c>
      <c r="AM40" s="125">
        <v>63.45</v>
      </c>
      <c r="AN40" s="125">
        <v>64.8</v>
      </c>
      <c r="AO40" s="125">
        <v>325.3</v>
      </c>
      <c r="AP40" s="125">
        <v>164.2</v>
      </c>
      <c r="AQ40" s="125">
        <v>715.7</v>
      </c>
      <c r="AR40" s="125">
        <v>113.45</v>
      </c>
      <c r="AS40" s="125">
        <v>502.65</v>
      </c>
      <c r="AT40" s="125">
        <v>56.85</v>
      </c>
      <c r="AU40" s="125">
        <v>134.9</v>
      </c>
      <c r="AV40" s="125">
        <v>1291.6500000000001</v>
      </c>
      <c r="AW40" s="125">
        <v>123.75</v>
      </c>
      <c r="AX40" s="125">
        <v>463.05</v>
      </c>
      <c r="AY40" s="125">
        <v>848.95</v>
      </c>
      <c r="AZ40" s="125">
        <v>260.75</v>
      </c>
      <c r="BA40" s="125">
        <v>93.75</v>
      </c>
      <c r="BB40" s="125">
        <v>797.8</v>
      </c>
      <c r="BC40" s="125">
        <v>366.6</v>
      </c>
      <c r="BD40" s="125">
        <v>699.75</v>
      </c>
      <c r="BE40" s="125">
        <v>1333.35</v>
      </c>
      <c r="BF40" s="125">
        <v>1354.7</v>
      </c>
      <c r="BG40" s="125">
        <v>813.15</v>
      </c>
      <c r="BH40" s="125">
        <v>838.15</v>
      </c>
      <c r="BI40" s="125">
        <v>1386.55</v>
      </c>
      <c r="BJ40" s="127">
        <f t="shared" ref="BJ40:BJ45" si="20">SUM(C40:BI40)</f>
        <v>33316.450000000004</v>
      </c>
      <c r="BK40" s="16"/>
    </row>
    <row r="41" spans="1:63" x14ac:dyDescent="0.25">
      <c r="A41" s="140" t="s">
        <v>196</v>
      </c>
      <c r="B41" s="141" t="s">
        <v>197</v>
      </c>
      <c r="C41" s="142"/>
      <c r="D41" s="143">
        <v>7.65</v>
      </c>
      <c r="E41" s="143">
        <v>12.35</v>
      </c>
      <c r="F41" s="143">
        <v>8.8000000000000007</v>
      </c>
      <c r="G41" s="143">
        <v>12.55</v>
      </c>
      <c r="H41" s="143">
        <v>2.7</v>
      </c>
      <c r="I41" s="143">
        <v>2.95</v>
      </c>
      <c r="J41" s="143">
        <v>1.85</v>
      </c>
      <c r="K41" s="143">
        <v>1.1499999999999999</v>
      </c>
      <c r="L41" s="143">
        <v>8.65</v>
      </c>
      <c r="M41" s="143">
        <v>10.8</v>
      </c>
      <c r="N41" s="143">
        <v>0.9</v>
      </c>
      <c r="O41" s="143">
        <v>0.6</v>
      </c>
      <c r="P41" s="143">
        <v>9</v>
      </c>
      <c r="Q41" s="143">
        <v>0.75</v>
      </c>
      <c r="R41" s="143">
        <v>2.5</v>
      </c>
      <c r="S41" s="143">
        <v>0.9</v>
      </c>
      <c r="T41" s="143">
        <v>2.15</v>
      </c>
      <c r="U41" s="143">
        <v>0.15</v>
      </c>
      <c r="V41" s="143">
        <v>10.65</v>
      </c>
      <c r="W41" s="143">
        <v>5.3</v>
      </c>
      <c r="X41" s="143">
        <v>0.75</v>
      </c>
      <c r="Y41" s="143">
        <v>9.5</v>
      </c>
      <c r="Z41" s="143">
        <v>2.95</v>
      </c>
      <c r="AA41" s="143">
        <v>7.7</v>
      </c>
      <c r="AB41" s="143">
        <v>8.5</v>
      </c>
      <c r="AC41" s="143">
        <v>4.1500000000000004</v>
      </c>
      <c r="AD41" s="143">
        <v>11.45</v>
      </c>
      <c r="AE41" s="143">
        <v>4.05</v>
      </c>
      <c r="AF41" s="143">
        <v>7.2</v>
      </c>
      <c r="AG41" s="143">
        <v>3.2</v>
      </c>
      <c r="AH41" s="143">
        <v>0.75</v>
      </c>
      <c r="AI41" s="143">
        <v>3.8</v>
      </c>
      <c r="AJ41" s="143">
        <v>3.05</v>
      </c>
      <c r="AK41" s="143">
        <v>3.2</v>
      </c>
      <c r="AL41" s="143">
        <v>11.4</v>
      </c>
      <c r="AM41" s="143">
        <v>0.55000000000000004</v>
      </c>
      <c r="AN41" s="143">
        <v>0.6</v>
      </c>
      <c r="AO41" s="143">
        <v>2.9</v>
      </c>
      <c r="AP41" s="143">
        <v>1.45</v>
      </c>
      <c r="AQ41" s="143">
        <v>6.4</v>
      </c>
      <c r="AR41" s="143">
        <v>1</v>
      </c>
      <c r="AS41" s="143">
        <v>4.5</v>
      </c>
      <c r="AT41" s="143">
        <v>0.5</v>
      </c>
      <c r="AU41" s="143">
        <v>1.2</v>
      </c>
      <c r="AV41" s="143">
        <v>11.6</v>
      </c>
      <c r="AW41" s="143">
        <v>1.1000000000000001</v>
      </c>
      <c r="AX41" s="143">
        <v>4.1500000000000004</v>
      </c>
      <c r="AY41" s="143">
        <v>7.6</v>
      </c>
      <c r="AZ41" s="143">
        <v>2.35</v>
      </c>
      <c r="BA41" s="143">
        <v>0.85</v>
      </c>
      <c r="BB41" s="143">
        <v>7.15</v>
      </c>
      <c r="BC41" s="143">
        <v>3.3</v>
      </c>
      <c r="BD41" s="143">
        <v>6.3</v>
      </c>
      <c r="BE41" s="143">
        <v>11.95</v>
      </c>
      <c r="BF41" s="143">
        <v>12.15</v>
      </c>
      <c r="BG41" s="143">
        <v>7.3</v>
      </c>
      <c r="BH41" s="143">
        <v>7.5</v>
      </c>
      <c r="BI41" s="143">
        <v>12.45</v>
      </c>
      <c r="BJ41" s="145">
        <f t="shared" si="20"/>
        <v>298.85000000000002</v>
      </c>
      <c r="BK41" s="16"/>
    </row>
    <row r="42" spans="1:63" x14ac:dyDescent="0.25">
      <c r="A42" s="140" t="s">
        <v>198</v>
      </c>
      <c r="B42" s="141" t="s">
        <v>199</v>
      </c>
      <c r="C42" s="142"/>
      <c r="D42" s="143">
        <v>183.15</v>
      </c>
      <c r="E42" s="143">
        <v>295.8</v>
      </c>
      <c r="F42" s="143">
        <v>210.1</v>
      </c>
      <c r="G42" s="143">
        <v>299.55</v>
      </c>
      <c r="H42" s="143">
        <v>64.349999999999994</v>
      </c>
      <c r="I42" s="143">
        <v>70.45</v>
      </c>
      <c r="J42" s="143">
        <v>44.5</v>
      </c>
      <c r="K42" s="143">
        <v>27.8</v>
      </c>
      <c r="L42" s="143">
        <v>206.6</v>
      </c>
      <c r="M42" s="143">
        <v>258.7</v>
      </c>
      <c r="N42" s="143">
        <v>21.4</v>
      </c>
      <c r="O42" s="143">
        <v>13.8</v>
      </c>
      <c r="P42" s="143">
        <v>215.65</v>
      </c>
      <c r="Q42" s="143">
        <v>18.05</v>
      </c>
      <c r="R42" s="143">
        <v>59.75</v>
      </c>
      <c r="S42" s="143">
        <v>20.95</v>
      </c>
      <c r="T42" s="143">
        <v>51.7</v>
      </c>
      <c r="U42" s="143">
        <v>0</v>
      </c>
      <c r="V42" s="143">
        <v>254.85</v>
      </c>
      <c r="W42" s="143">
        <v>126.85</v>
      </c>
      <c r="X42" s="143">
        <v>18.5</v>
      </c>
      <c r="Y42" s="143">
        <v>227.35</v>
      </c>
      <c r="Z42" s="143">
        <v>70.900000000000006</v>
      </c>
      <c r="AA42" s="143">
        <v>183.75</v>
      </c>
      <c r="AB42" s="143">
        <v>202.75</v>
      </c>
      <c r="AC42" s="143">
        <v>9.65</v>
      </c>
      <c r="AD42" s="143">
        <v>274.35000000000002</v>
      </c>
      <c r="AE42" s="143">
        <v>96.3</v>
      </c>
      <c r="AF42" s="143">
        <v>172.55</v>
      </c>
      <c r="AG42" s="143">
        <v>77</v>
      </c>
      <c r="AH42" s="143">
        <v>18.149999999999999</v>
      </c>
      <c r="AI42" s="143">
        <v>90.65</v>
      </c>
      <c r="AJ42" s="143">
        <v>72.8</v>
      </c>
      <c r="AK42" s="143">
        <v>76.2</v>
      </c>
      <c r="AL42" s="143">
        <v>272.55</v>
      </c>
      <c r="AM42" s="143">
        <v>13.6</v>
      </c>
      <c r="AN42" s="143">
        <v>13.9</v>
      </c>
      <c r="AO42" s="143">
        <v>69.849999999999994</v>
      </c>
      <c r="AP42" s="143">
        <v>35.25</v>
      </c>
      <c r="AQ42" s="143">
        <v>153.6</v>
      </c>
      <c r="AR42" s="143">
        <v>24.35</v>
      </c>
      <c r="AS42" s="143">
        <v>107.9</v>
      </c>
      <c r="AT42" s="143">
        <v>12.2</v>
      </c>
      <c r="AU42" s="143">
        <v>28.95</v>
      </c>
      <c r="AV42" s="143">
        <v>277.25</v>
      </c>
      <c r="AW42" s="143">
        <v>26.55</v>
      </c>
      <c r="AX42" s="143">
        <v>99.4</v>
      </c>
      <c r="AY42" s="143">
        <v>182.2</v>
      </c>
      <c r="AZ42" s="143">
        <v>55.95</v>
      </c>
      <c r="BA42" s="143">
        <v>20.100000000000001</v>
      </c>
      <c r="BB42" s="143">
        <v>171.25</v>
      </c>
      <c r="BC42" s="143">
        <v>78.7</v>
      </c>
      <c r="BD42" s="143">
        <v>150.19999999999999</v>
      </c>
      <c r="BE42" s="143">
        <v>286.2</v>
      </c>
      <c r="BF42" s="143">
        <v>290.75</v>
      </c>
      <c r="BG42" s="143">
        <v>174.55</v>
      </c>
      <c r="BH42" s="143">
        <v>179.9</v>
      </c>
      <c r="BI42" s="143">
        <v>297.60000000000002</v>
      </c>
      <c r="BJ42" s="145">
        <f t="shared" si="20"/>
        <v>7057.6500000000005</v>
      </c>
      <c r="BK42" s="16"/>
    </row>
    <row r="43" spans="1:63" x14ac:dyDescent="0.25">
      <c r="A43" s="140" t="s">
        <v>200</v>
      </c>
      <c r="B43" s="141" t="s">
        <v>201</v>
      </c>
      <c r="C43" s="142"/>
      <c r="D43" s="143">
        <v>35.15</v>
      </c>
      <c r="E43" s="143">
        <v>56.75</v>
      </c>
      <c r="F43" s="143">
        <v>40.299999999999997</v>
      </c>
      <c r="G43" s="143">
        <v>57.45</v>
      </c>
      <c r="H43" s="143">
        <v>12.35</v>
      </c>
      <c r="I43" s="143">
        <v>13.5</v>
      </c>
      <c r="J43" s="143">
        <v>8.5500000000000007</v>
      </c>
      <c r="K43" s="143">
        <v>5.35</v>
      </c>
      <c r="L43" s="143">
        <v>39.65</v>
      </c>
      <c r="M43" s="143">
        <v>49.65</v>
      </c>
      <c r="N43" s="143">
        <v>4.0999999999999996</v>
      </c>
      <c r="O43" s="143">
        <v>2.65</v>
      </c>
      <c r="P43" s="143">
        <v>41.35</v>
      </c>
      <c r="Q43" s="143">
        <v>3.45</v>
      </c>
      <c r="R43" s="143">
        <v>11.45</v>
      </c>
      <c r="S43" s="143">
        <v>4</v>
      </c>
      <c r="T43" s="143">
        <v>9.9</v>
      </c>
      <c r="U43" s="143">
        <v>12.45</v>
      </c>
      <c r="V43" s="143">
        <v>48.9</v>
      </c>
      <c r="W43" s="143">
        <v>24.35</v>
      </c>
      <c r="X43" s="143">
        <v>3.55</v>
      </c>
      <c r="Y43" s="143">
        <v>43.6</v>
      </c>
      <c r="Z43" s="143">
        <v>13.6</v>
      </c>
      <c r="AA43" s="143">
        <v>35.25</v>
      </c>
      <c r="AB43" s="143">
        <v>38.9</v>
      </c>
      <c r="AC43" s="143">
        <v>19.100000000000001</v>
      </c>
      <c r="AD43" s="143">
        <v>52.6</v>
      </c>
      <c r="AE43" s="143">
        <v>18.45</v>
      </c>
      <c r="AF43" s="143">
        <v>33.1</v>
      </c>
      <c r="AG43" s="143">
        <v>14.75</v>
      </c>
      <c r="AH43" s="143">
        <v>3.5</v>
      </c>
      <c r="AI43" s="143">
        <v>17.399999999999999</v>
      </c>
      <c r="AJ43" s="143">
        <v>13.95</v>
      </c>
      <c r="AK43" s="143">
        <v>14.6</v>
      </c>
      <c r="AL43" s="143">
        <v>52.3</v>
      </c>
      <c r="AM43" s="143">
        <v>2.6</v>
      </c>
      <c r="AN43" s="143">
        <v>2.65</v>
      </c>
      <c r="AO43" s="143">
        <v>13.4</v>
      </c>
      <c r="AP43" s="143">
        <v>6.75</v>
      </c>
      <c r="AQ43" s="143">
        <v>29.45</v>
      </c>
      <c r="AR43" s="143">
        <v>4.6500000000000004</v>
      </c>
      <c r="AS43" s="143">
        <v>20.7</v>
      </c>
      <c r="AT43" s="143">
        <v>2.35</v>
      </c>
      <c r="AU43" s="143">
        <v>5.55</v>
      </c>
      <c r="AV43" s="143">
        <v>53.2</v>
      </c>
      <c r="AW43" s="143">
        <v>5.0999999999999996</v>
      </c>
      <c r="AX43" s="143">
        <v>19.05</v>
      </c>
      <c r="AY43" s="143">
        <v>34.950000000000003</v>
      </c>
      <c r="AZ43" s="143">
        <v>10.75</v>
      </c>
      <c r="BA43" s="143">
        <v>3.85</v>
      </c>
      <c r="BB43" s="143">
        <v>32.85</v>
      </c>
      <c r="BC43" s="143">
        <v>15.1</v>
      </c>
      <c r="BD43" s="143">
        <v>28.8</v>
      </c>
      <c r="BE43" s="143">
        <v>54.9</v>
      </c>
      <c r="BF43" s="143">
        <v>55.75</v>
      </c>
      <c r="BG43" s="143">
        <v>33.5</v>
      </c>
      <c r="BH43" s="143">
        <v>34.5</v>
      </c>
      <c r="BI43" s="143">
        <v>57.1</v>
      </c>
      <c r="BJ43" s="145">
        <f t="shared" si="20"/>
        <v>1383.4499999999998</v>
      </c>
      <c r="BK43" s="16"/>
    </row>
    <row r="44" spans="1:63" x14ac:dyDescent="0.25">
      <c r="A44" s="140" t="s">
        <v>202</v>
      </c>
      <c r="B44" s="141" t="s">
        <v>203</v>
      </c>
      <c r="C44" s="142"/>
      <c r="D44" s="143">
        <v>223.95</v>
      </c>
      <c r="E44" s="143">
        <v>276.14999999999998</v>
      </c>
      <c r="F44" s="143">
        <v>256.89999999999998</v>
      </c>
      <c r="G44" s="143">
        <v>279.7</v>
      </c>
      <c r="H44" s="143">
        <v>78.75</v>
      </c>
      <c r="I44" s="143">
        <v>65.75</v>
      </c>
      <c r="J44" s="143">
        <v>54.4</v>
      </c>
      <c r="K44" s="143">
        <v>25.95</v>
      </c>
      <c r="L44" s="143">
        <v>252.6</v>
      </c>
      <c r="M44" s="143">
        <v>241.55</v>
      </c>
      <c r="N44" s="143">
        <v>26.15</v>
      </c>
      <c r="O44" s="143">
        <v>16.850000000000001</v>
      </c>
      <c r="P44" s="143">
        <v>263.64999999999998</v>
      </c>
      <c r="Q44" s="143">
        <v>22.1</v>
      </c>
      <c r="R44" s="143">
        <v>55.8</v>
      </c>
      <c r="S44" s="143">
        <v>25.85</v>
      </c>
      <c r="T44" s="143">
        <v>63.2</v>
      </c>
      <c r="U44" s="143">
        <v>79.3</v>
      </c>
      <c r="V44" s="143">
        <v>311.64999999999998</v>
      </c>
      <c r="W44" s="143">
        <v>155.1</v>
      </c>
      <c r="X44" s="143">
        <v>22.6</v>
      </c>
      <c r="Y44" s="143">
        <v>212.3</v>
      </c>
      <c r="Z44" s="143">
        <v>86.7</v>
      </c>
      <c r="AA44" s="143">
        <v>224.7</v>
      </c>
      <c r="AB44" s="143">
        <v>247.95</v>
      </c>
      <c r="AC44" s="143">
        <v>121.85</v>
      </c>
      <c r="AD44" s="143">
        <v>256.14999999999998</v>
      </c>
      <c r="AE44" s="143">
        <v>117.75</v>
      </c>
      <c r="AF44" s="143">
        <v>210.95</v>
      </c>
      <c r="AG44" s="143">
        <v>71.900000000000006</v>
      </c>
      <c r="AH44" s="143">
        <v>16.95</v>
      </c>
      <c r="AI44" s="143">
        <v>110.85</v>
      </c>
      <c r="AJ44" s="143">
        <v>89</v>
      </c>
      <c r="AK44" s="143">
        <v>71.150000000000006</v>
      </c>
      <c r="AL44" s="143">
        <v>333.25</v>
      </c>
      <c r="AM44" s="143">
        <v>12.7</v>
      </c>
      <c r="AN44" s="143">
        <v>13</v>
      </c>
      <c r="AO44" s="143">
        <v>85.4</v>
      </c>
      <c r="AP44" s="143">
        <v>43.1</v>
      </c>
      <c r="AQ44" s="143">
        <v>187.8</v>
      </c>
      <c r="AR44" s="143">
        <v>29.75</v>
      </c>
      <c r="AS44" s="143">
        <v>131.9</v>
      </c>
      <c r="AT44" s="143">
        <v>14.9</v>
      </c>
      <c r="AU44" s="143">
        <v>35.4</v>
      </c>
      <c r="AV44" s="143">
        <v>258.85000000000002</v>
      </c>
      <c r="AW44" s="143">
        <v>32.5</v>
      </c>
      <c r="AX44" s="143">
        <v>121.55</v>
      </c>
      <c r="AY44" s="143">
        <v>222.8</v>
      </c>
      <c r="AZ44" s="143">
        <v>68.45</v>
      </c>
      <c r="BA44" s="143">
        <v>24.6</v>
      </c>
      <c r="BB44" s="143">
        <v>209.35</v>
      </c>
      <c r="BC44" s="143">
        <v>96.2</v>
      </c>
      <c r="BD44" s="143">
        <v>140.19999999999999</v>
      </c>
      <c r="BE44" s="143">
        <v>349.9</v>
      </c>
      <c r="BF44" s="143">
        <v>355.55</v>
      </c>
      <c r="BG44" s="143">
        <v>213.4</v>
      </c>
      <c r="BH44" s="143">
        <v>219.95</v>
      </c>
      <c r="BI44" s="143">
        <v>363.9</v>
      </c>
      <c r="BJ44" s="145">
        <f t="shared" si="20"/>
        <v>8200.5499999999975</v>
      </c>
      <c r="BK44" s="16"/>
    </row>
    <row r="45" spans="1:63" ht="15.75" thickBot="1" x14ac:dyDescent="0.3">
      <c r="A45" s="129" t="s">
        <v>204</v>
      </c>
      <c r="B45" s="130" t="s">
        <v>205</v>
      </c>
      <c r="C45" s="131"/>
      <c r="D45" s="132">
        <v>353.55</v>
      </c>
      <c r="E45" s="132">
        <v>772.35</v>
      </c>
      <c r="F45" s="132">
        <v>705.55</v>
      </c>
      <c r="G45" s="132">
        <v>1235.45</v>
      </c>
      <c r="H45" s="132">
        <v>1.25</v>
      </c>
      <c r="I45" s="132">
        <v>20.5</v>
      </c>
      <c r="J45" s="132">
        <v>0</v>
      </c>
      <c r="K45" s="132">
        <v>0</v>
      </c>
      <c r="L45" s="132">
        <v>471.7</v>
      </c>
      <c r="M45" s="132">
        <v>267.2</v>
      </c>
      <c r="N45" s="132">
        <v>0</v>
      </c>
      <c r="O45" s="132">
        <v>0</v>
      </c>
      <c r="P45" s="132">
        <v>517.4</v>
      </c>
      <c r="Q45" s="132">
        <v>0</v>
      </c>
      <c r="R45" s="132">
        <v>8.5500000000000007</v>
      </c>
      <c r="S45" s="132">
        <v>0</v>
      </c>
      <c r="T45" s="132">
        <v>144.5</v>
      </c>
      <c r="U45" s="132">
        <v>0</v>
      </c>
      <c r="V45" s="132">
        <v>715.35</v>
      </c>
      <c r="W45" s="132">
        <v>0</v>
      </c>
      <c r="X45" s="132">
        <v>0</v>
      </c>
      <c r="Y45" s="132">
        <v>67.55</v>
      </c>
      <c r="Z45" s="132">
        <v>0</v>
      </c>
      <c r="AA45" s="132">
        <v>513.85</v>
      </c>
      <c r="AB45" s="132">
        <v>69.3</v>
      </c>
      <c r="AC45" s="132">
        <v>24.55</v>
      </c>
      <c r="AD45" s="132">
        <v>726.25</v>
      </c>
      <c r="AE45" s="132">
        <v>0</v>
      </c>
      <c r="AF45" s="132">
        <v>432.25</v>
      </c>
      <c r="AG45" s="132">
        <v>0</v>
      </c>
      <c r="AH45" s="132">
        <v>0</v>
      </c>
      <c r="AI45" s="132">
        <v>0</v>
      </c>
      <c r="AJ45" s="132">
        <v>0</v>
      </c>
      <c r="AK45" s="132">
        <v>0</v>
      </c>
      <c r="AL45" s="132">
        <v>1159.6500000000001</v>
      </c>
      <c r="AM45" s="132">
        <v>0</v>
      </c>
      <c r="AN45" s="132">
        <v>0</v>
      </c>
      <c r="AO45" s="132">
        <v>0</v>
      </c>
      <c r="AP45" s="132">
        <v>0</v>
      </c>
      <c r="AQ45" s="132">
        <v>432.65</v>
      </c>
      <c r="AR45" s="132">
        <v>0</v>
      </c>
      <c r="AS45" s="132">
        <v>126.6</v>
      </c>
      <c r="AT45" s="132">
        <v>0</v>
      </c>
      <c r="AU45" s="132">
        <v>0</v>
      </c>
      <c r="AV45" s="132">
        <v>1022.15</v>
      </c>
      <c r="AW45" s="132">
        <v>0</v>
      </c>
      <c r="AX45" s="132">
        <v>11</v>
      </c>
      <c r="AY45" s="132">
        <v>666.1</v>
      </c>
      <c r="AZ45" s="132">
        <v>0</v>
      </c>
      <c r="BA45" s="132">
        <v>0</v>
      </c>
      <c r="BB45" s="132">
        <v>293.35000000000002</v>
      </c>
      <c r="BC45" s="132">
        <v>0</v>
      </c>
      <c r="BD45" s="132">
        <v>13.65</v>
      </c>
      <c r="BE45" s="132">
        <v>873.3</v>
      </c>
      <c r="BF45" s="132">
        <v>896.45</v>
      </c>
      <c r="BG45" s="132">
        <v>592.04999999999995</v>
      </c>
      <c r="BH45" s="132">
        <v>148.30000000000001</v>
      </c>
      <c r="BI45" s="132">
        <v>142.6</v>
      </c>
      <c r="BJ45" s="134">
        <f t="shared" si="20"/>
        <v>13424.95</v>
      </c>
      <c r="BK45" s="16"/>
    </row>
    <row r="46" spans="1:63" x14ac:dyDescent="0.25">
      <c r="A46" s="146"/>
      <c r="B46" s="147" t="s">
        <v>206</v>
      </c>
      <c r="C46" s="148">
        <f t="shared" ref="C46:BJ46" si="21">SUM(C40:C45)</f>
        <v>0</v>
      </c>
      <c r="D46" s="149">
        <f t="shared" si="21"/>
        <v>1656.8000000000002</v>
      </c>
      <c r="E46" s="149">
        <f t="shared" si="21"/>
        <v>2791.5499999999997</v>
      </c>
      <c r="F46" s="149">
        <f t="shared" si="21"/>
        <v>2200.5500000000002</v>
      </c>
      <c r="G46" s="149">
        <f t="shared" si="21"/>
        <v>3280.3500000000004</v>
      </c>
      <c r="H46" s="149">
        <f t="shared" si="21"/>
        <v>459.35</v>
      </c>
      <c r="I46" s="149">
        <f t="shared" si="21"/>
        <v>501.29999999999995</v>
      </c>
      <c r="J46" s="149">
        <f t="shared" si="21"/>
        <v>316.64999999999998</v>
      </c>
      <c r="K46" s="149">
        <f t="shared" si="21"/>
        <v>189.7</v>
      </c>
      <c r="L46" s="149">
        <f t="shared" si="21"/>
        <v>1941.7</v>
      </c>
      <c r="M46" s="149">
        <f t="shared" si="21"/>
        <v>2033.25</v>
      </c>
      <c r="N46" s="149">
        <f t="shared" si="21"/>
        <v>152.20000000000002</v>
      </c>
      <c r="O46" s="149">
        <f t="shared" si="21"/>
        <v>98.199999999999989</v>
      </c>
      <c r="P46" s="149">
        <f t="shared" si="21"/>
        <v>2051.75</v>
      </c>
      <c r="Q46" s="149">
        <f t="shared" si="21"/>
        <v>128.44999999999999</v>
      </c>
      <c r="R46" s="149">
        <f t="shared" si="21"/>
        <v>416.40000000000003</v>
      </c>
      <c r="S46" s="149">
        <f t="shared" si="21"/>
        <v>149.4</v>
      </c>
      <c r="T46" s="149">
        <f t="shared" si="21"/>
        <v>512.25</v>
      </c>
      <c r="U46" s="149">
        <f t="shared" si="21"/>
        <v>107.05</v>
      </c>
      <c r="V46" s="149">
        <f t="shared" si="21"/>
        <v>2528.9</v>
      </c>
      <c r="W46" s="149">
        <f t="shared" si="21"/>
        <v>902.65</v>
      </c>
      <c r="X46" s="149">
        <f t="shared" si="21"/>
        <v>131.55000000000001</v>
      </c>
      <c r="Y46" s="149">
        <f t="shared" si="21"/>
        <v>1619.6499999999996</v>
      </c>
      <c r="Z46" s="149">
        <f t="shared" si="21"/>
        <v>504.55</v>
      </c>
      <c r="AA46" s="149">
        <f t="shared" si="21"/>
        <v>1821.3500000000004</v>
      </c>
      <c r="AB46" s="149">
        <f t="shared" si="21"/>
        <v>1512.15</v>
      </c>
      <c r="AC46" s="149">
        <f t="shared" si="21"/>
        <v>643.59999999999991</v>
      </c>
      <c r="AD46" s="149">
        <f t="shared" si="21"/>
        <v>2598.9500000000003</v>
      </c>
      <c r="AE46" s="149">
        <f t="shared" si="21"/>
        <v>685.15000000000009</v>
      </c>
      <c r="AF46" s="149">
        <f t="shared" si="21"/>
        <v>1659.9</v>
      </c>
      <c r="AG46" s="149">
        <f t="shared" si="21"/>
        <v>525.6</v>
      </c>
      <c r="AH46" s="149">
        <f t="shared" si="21"/>
        <v>123.85000000000001</v>
      </c>
      <c r="AI46" s="149">
        <f t="shared" si="21"/>
        <v>645</v>
      </c>
      <c r="AJ46" s="149">
        <f t="shared" si="21"/>
        <v>517.95000000000005</v>
      </c>
      <c r="AK46" s="149">
        <f t="shared" si="21"/>
        <v>520.1</v>
      </c>
      <c r="AL46" s="149">
        <f t="shared" si="21"/>
        <v>3098.95</v>
      </c>
      <c r="AM46" s="149">
        <f t="shared" si="21"/>
        <v>92.899999999999991</v>
      </c>
      <c r="AN46" s="149">
        <f t="shared" si="21"/>
        <v>94.95</v>
      </c>
      <c r="AO46" s="149">
        <f t="shared" si="21"/>
        <v>496.84999999999991</v>
      </c>
      <c r="AP46" s="149">
        <f t="shared" si="21"/>
        <v>250.74999999999997</v>
      </c>
      <c r="AQ46" s="149">
        <f t="shared" si="21"/>
        <v>1525.6</v>
      </c>
      <c r="AR46" s="149">
        <f t="shared" si="21"/>
        <v>173.20000000000002</v>
      </c>
      <c r="AS46" s="149">
        <f t="shared" si="21"/>
        <v>894.25</v>
      </c>
      <c r="AT46" s="149">
        <f t="shared" si="21"/>
        <v>86.8</v>
      </c>
      <c r="AU46" s="149">
        <f t="shared" si="21"/>
        <v>206</v>
      </c>
      <c r="AV46" s="149">
        <f t="shared" si="21"/>
        <v>2914.7000000000003</v>
      </c>
      <c r="AW46" s="149">
        <f t="shared" si="21"/>
        <v>189</v>
      </c>
      <c r="AX46" s="149">
        <f t="shared" si="21"/>
        <v>718.19999999999993</v>
      </c>
      <c r="AY46" s="149">
        <f t="shared" si="21"/>
        <v>1962.6</v>
      </c>
      <c r="AZ46" s="149">
        <f t="shared" si="21"/>
        <v>398.25</v>
      </c>
      <c r="BA46" s="149">
        <f t="shared" si="21"/>
        <v>143.14999999999998</v>
      </c>
      <c r="BB46" s="149">
        <f t="shared" si="21"/>
        <v>1511.75</v>
      </c>
      <c r="BC46" s="149">
        <f t="shared" si="21"/>
        <v>559.90000000000009</v>
      </c>
      <c r="BD46" s="149">
        <f t="shared" si="21"/>
        <v>1038.9000000000001</v>
      </c>
      <c r="BE46" s="149">
        <f t="shared" si="21"/>
        <v>2909.6000000000004</v>
      </c>
      <c r="BF46" s="149">
        <f t="shared" si="21"/>
        <v>2965.3500000000004</v>
      </c>
      <c r="BG46" s="149">
        <f t="shared" si="21"/>
        <v>1833.95</v>
      </c>
      <c r="BH46" s="149">
        <f t="shared" si="21"/>
        <v>1428.3</v>
      </c>
      <c r="BI46" s="149">
        <f t="shared" si="21"/>
        <v>2260.1999999999998</v>
      </c>
      <c r="BJ46" s="151">
        <f t="shared" si="21"/>
        <v>63681.899999999994</v>
      </c>
      <c r="BK46" s="17"/>
    </row>
    <row r="47" spans="1:63" ht="15.75" thickBot="1" x14ac:dyDescent="0.3">
      <c r="A47" s="153"/>
      <c r="B47" s="154" t="s">
        <v>207</v>
      </c>
      <c r="C47" s="155" t="e">
        <f t="shared" ref="C47:BJ47" si="22">C46/C37</f>
        <v>#DIV/0!</v>
      </c>
      <c r="D47" s="182">
        <f t="shared" si="22"/>
        <v>9.9500336312097634E-2</v>
      </c>
      <c r="E47" s="181">
        <f t="shared" si="22"/>
        <v>0.10381040391062386</v>
      </c>
      <c r="F47" s="181">
        <f t="shared" si="22"/>
        <v>0.11520872435610495</v>
      </c>
      <c r="G47" s="157">
        <f t="shared" si="22"/>
        <v>0.12045717433213991</v>
      </c>
      <c r="H47" s="156">
        <f t="shared" si="22"/>
        <v>7.8491849219097104E-2</v>
      </c>
      <c r="I47" s="156">
        <f t="shared" si="22"/>
        <v>7.8297540023428341E-2</v>
      </c>
      <c r="J47" s="156">
        <f t="shared" si="22"/>
        <v>7.8260547193593821E-2</v>
      </c>
      <c r="K47" s="156">
        <f t="shared" si="22"/>
        <v>7.5109377783936795E-2</v>
      </c>
      <c r="L47" s="157">
        <f t="shared" si="22"/>
        <v>0.10338997941997888</v>
      </c>
      <c r="M47" s="156">
        <f t="shared" si="22"/>
        <v>8.6450277006543563E-2</v>
      </c>
      <c r="N47" s="156">
        <f t="shared" si="22"/>
        <v>7.8286140472700161E-2</v>
      </c>
      <c r="O47" s="156">
        <f t="shared" si="22"/>
        <v>7.8287559293658063E-2</v>
      </c>
      <c r="P47" s="157">
        <f t="shared" si="22"/>
        <v>0.10466029718576406</v>
      </c>
      <c r="Q47" s="156">
        <f t="shared" si="22"/>
        <v>7.8282597434256626E-2</v>
      </c>
      <c r="R47" s="156">
        <f t="shared" si="22"/>
        <v>7.6668139637649152E-2</v>
      </c>
      <c r="S47" s="179">
        <f t="shared" si="22"/>
        <v>7.835527350920439E-2</v>
      </c>
      <c r="T47" s="157">
        <f t="shared" si="22"/>
        <v>0.109024156645738</v>
      </c>
      <c r="U47" s="156">
        <f t="shared" si="22"/>
        <v>1.8157917055381223E-2</v>
      </c>
      <c r="V47" s="157">
        <f t="shared" si="22"/>
        <v>0.10914403352567728</v>
      </c>
      <c r="W47" s="156">
        <f t="shared" si="22"/>
        <v>7.8270445568808009E-2</v>
      </c>
      <c r="X47" s="156">
        <f t="shared" si="22"/>
        <v>7.8275615851481628E-2</v>
      </c>
      <c r="Y47" s="156">
        <f t="shared" si="22"/>
        <v>7.8355817120575488E-2</v>
      </c>
      <c r="Z47" s="156">
        <f t="shared" si="22"/>
        <v>7.8267883874070229E-2</v>
      </c>
      <c r="AA47" s="156">
        <f t="shared" si="22"/>
        <v>0.10903316761002245</v>
      </c>
      <c r="AB47" s="156">
        <f t="shared" si="22"/>
        <v>8.2031599647385919E-2</v>
      </c>
      <c r="AC47" s="156">
        <f t="shared" si="22"/>
        <v>7.1043016568609049E-2</v>
      </c>
      <c r="AD47" s="157">
        <f t="shared" si="22"/>
        <v>0.10420977080626796</v>
      </c>
      <c r="AE47" s="179">
        <f t="shared" si="22"/>
        <v>7.8273336912935712E-2</v>
      </c>
      <c r="AF47" s="157">
        <f t="shared" si="22"/>
        <v>0.10583093446056445</v>
      </c>
      <c r="AG47" s="178">
        <f t="shared" si="22"/>
        <v>7.5087323299785E-2</v>
      </c>
      <c r="AH47" s="178">
        <f t="shared" si="22"/>
        <v>7.5112957515844389E-2</v>
      </c>
      <c r="AI47" s="156">
        <f t="shared" si="22"/>
        <v>7.8276224052038532E-2</v>
      </c>
      <c r="AJ47" s="178">
        <f t="shared" si="22"/>
        <v>7.8267373861009126E-2</v>
      </c>
      <c r="AK47" s="156">
        <f t="shared" si="22"/>
        <v>7.5096559939356752E-2</v>
      </c>
      <c r="AL47" s="157">
        <f t="shared" si="22"/>
        <v>0.12507365702062395</v>
      </c>
      <c r="AM47" s="156">
        <f t="shared" si="22"/>
        <v>7.504948095488144E-2</v>
      </c>
      <c r="AN47" s="156">
        <f t="shared" si="22"/>
        <v>7.5083030207180143E-2</v>
      </c>
      <c r="AO47" s="156">
        <f t="shared" si="22"/>
        <v>7.8271828600685267E-2</v>
      </c>
      <c r="AP47" s="156">
        <f t="shared" si="22"/>
        <v>7.8256663129642343E-2</v>
      </c>
      <c r="AQ47" s="157">
        <f t="shared" si="22"/>
        <v>0.10924766910616844</v>
      </c>
      <c r="AR47" s="156">
        <f t="shared" si="22"/>
        <v>7.8254190575159269E-2</v>
      </c>
      <c r="AS47" s="156">
        <f t="shared" si="22"/>
        <v>9.1179289530568128E-2</v>
      </c>
      <c r="AT47" s="156">
        <f t="shared" si="22"/>
        <v>7.8265181912447593E-2</v>
      </c>
      <c r="AU47" s="156">
        <f t="shared" si="22"/>
        <v>7.8264503628281606E-2</v>
      </c>
      <c r="AV47" s="157">
        <f t="shared" si="22"/>
        <v>0.11564801295073643</v>
      </c>
      <c r="AW47" s="178">
        <f t="shared" si="22"/>
        <v>7.8260869565217397E-2</v>
      </c>
      <c r="AX47" s="156">
        <f t="shared" si="22"/>
        <v>7.9487789626301125E-2</v>
      </c>
      <c r="AY47" s="157">
        <f t="shared" si="22"/>
        <v>0.11847836257662971</v>
      </c>
      <c r="AZ47" s="156">
        <f t="shared" si="22"/>
        <v>7.8277021050769502E-2</v>
      </c>
      <c r="BA47" s="156">
        <f t="shared" si="22"/>
        <v>7.8251838084565553E-2</v>
      </c>
      <c r="BB47" s="156">
        <f t="shared" si="22"/>
        <v>9.7113417293800602E-2</v>
      </c>
      <c r="BC47" s="156">
        <f t="shared" si="22"/>
        <v>7.8275396864230851E-2</v>
      </c>
      <c r="BD47" s="156">
        <f t="shared" si="22"/>
        <v>7.609121570896521E-2</v>
      </c>
      <c r="BE47" s="157">
        <f t="shared" si="22"/>
        <v>0.11183671900524668</v>
      </c>
      <c r="BF47" s="157">
        <f t="shared" si="22"/>
        <v>0.11218236088570101</v>
      </c>
      <c r="BG47" s="157">
        <f t="shared" si="22"/>
        <v>0.11558666242291124</v>
      </c>
      <c r="BH47" s="156">
        <f t="shared" si="22"/>
        <v>8.7333761350087136E-2</v>
      </c>
      <c r="BI47" s="156">
        <f t="shared" si="22"/>
        <v>8.3540935132138228E-2</v>
      </c>
      <c r="BJ47" s="159">
        <f t="shared" si="22"/>
        <v>9.7123985027064069E-2</v>
      </c>
      <c r="BK47" s="17"/>
    </row>
    <row r="48" spans="1:63" x14ac:dyDescent="0.25">
      <c r="A48" s="7"/>
      <c r="B48" s="161" t="s">
        <v>208</v>
      </c>
      <c r="C48" s="175" t="e">
        <f>IF(C47&gt;$BJ$47,"!!"," ")</f>
        <v>#DIV/0!</v>
      </c>
      <c r="D48" s="176" t="str">
        <f t="shared" ref="D48:BI48" si="23">IF(D47&gt;$BJ$47,"!!"," ")</f>
        <v>!!</v>
      </c>
      <c r="E48" s="176" t="str">
        <f t="shared" si="23"/>
        <v>!!</v>
      </c>
      <c r="F48" s="176" t="str">
        <f t="shared" si="23"/>
        <v>!!</v>
      </c>
      <c r="G48" s="176" t="str">
        <f t="shared" si="23"/>
        <v>!!</v>
      </c>
      <c r="H48" s="176" t="str">
        <f t="shared" si="23"/>
        <v xml:space="preserve"> </v>
      </c>
      <c r="I48" s="176" t="str">
        <f t="shared" si="23"/>
        <v xml:space="preserve"> </v>
      </c>
      <c r="J48" s="176" t="str">
        <f t="shared" si="23"/>
        <v xml:space="preserve"> </v>
      </c>
      <c r="K48" s="176" t="str">
        <f t="shared" si="23"/>
        <v xml:space="preserve"> </v>
      </c>
      <c r="L48" s="176" t="str">
        <f t="shared" si="23"/>
        <v>!!</v>
      </c>
      <c r="M48" s="176" t="str">
        <f t="shared" si="23"/>
        <v xml:space="preserve"> </v>
      </c>
      <c r="N48" s="176" t="str">
        <f t="shared" si="23"/>
        <v xml:space="preserve"> </v>
      </c>
      <c r="O48" s="176" t="str">
        <f t="shared" si="23"/>
        <v xml:space="preserve"> </v>
      </c>
      <c r="P48" s="176" t="str">
        <f t="shared" si="23"/>
        <v>!!</v>
      </c>
      <c r="Q48" s="176" t="str">
        <f t="shared" si="23"/>
        <v xml:space="preserve"> </v>
      </c>
      <c r="R48" s="176" t="str">
        <f t="shared" si="23"/>
        <v xml:space="preserve"> </v>
      </c>
      <c r="S48" s="176" t="str">
        <f t="shared" si="23"/>
        <v xml:space="preserve"> </v>
      </c>
      <c r="T48" s="176" t="str">
        <f t="shared" si="23"/>
        <v>!!</v>
      </c>
      <c r="U48" s="176" t="str">
        <f t="shared" si="23"/>
        <v xml:space="preserve"> </v>
      </c>
      <c r="V48" s="176" t="str">
        <f t="shared" si="23"/>
        <v>!!</v>
      </c>
      <c r="W48" s="176" t="str">
        <f t="shared" si="23"/>
        <v xml:space="preserve"> </v>
      </c>
      <c r="X48" s="176" t="str">
        <f t="shared" si="23"/>
        <v xml:space="preserve"> </v>
      </c>
      <c r="Y48" s="176" t="str">
        <f t="shared" si="23"/>
        <v xml:space="preserve"> </v>
      </c>
      <c r="Z48" s="176" t="str">
        <f t="shared" si="23"/>
        <v xml:space="preserve"> </v>
      </c>
      <c r="AA48" s="176" t="str">
        <f t="shared" si="23"/>
        <v>!!</v>
      </c>
      <c r="AB48" s="176" t="str">
        <f t="shared" si="23"/>
        <v xml:space="preserve"> </v>
      </c>
      <c r="AC48" s="176" t="str">
        <f t="shared" si="23"/>
        <v xml:space="preserve"> </v>
      </c>
      <c r="AD48" s="176" t="str">
        <f t="shared" si="23"/>
        <v>!!</v>
      </c>
      <c r="AE48" s="176" t="str">
        <f t="shared" si="23"/>
        <v xml:space="preserve"> </v>
      </c>
      <c r="AF48" s="176" t="str">
        <f t="shared" si="23"/>
        <v>!!</v>
      </c>
      <c r="AG48" s="176" t="str">
        <f t="shared" si="23"/>
        <v xml:space="preserve"> </v>
      </c>
      <c r="AH48" s="176" t="str">
        <f t="shared" si="23"/>
        <v xml:space="preserve"> </v>
      </c>
      <c r="AI48" s="176" t="str">
        <f t="shared" si="23"/>
        <v xml:space="preserve"> </v>
      </c>
      <c r="AJ48" s="176" t="str">
        <f t="shared" si="23"/>
        <v xml:space="preserve"> </v>
      </c>
      <c r="AK48" s="176" t="str">
        <f t="shared" si="23"/>
        <v xml:space="preserve"> </v>
      </c>
      <c r="AL48" s="176" t="str">
        <f t="shared" si="23"/>
        <v>!!</v>
      </c>
      <c r="AM48" s="176" t="str">
        <f t="shared" si="23"/>
        <v xml:space="preserve"> </v>
      </c>
      <c r="AN48" s="176" t="str">
        <f t="shared" si="23"/>
        <v xml:space="preserve"> </v>
      </c>
      <c r="AO48" s="176" t="str">
        <f t="shared" si="23"/>
        <v xml:space="preserve"> </v>
      </c>
      <c r="AP48" s="176" t="str">
        <f t="shared" si="23"/>
        <v xml:space="preserve"> </v>
      </c>
      <c r="AQ48" s="176" t="str">
        <f t="shared" si="23"/>
        <v>!!</v>
      </c>
      <c r="AR48" s="176" t="str">
        <f t="shared" si="23"/>
        <v xml:space="preserve"> </v>
      </c>
      <c r="AS48" s="176" t="str">
        <f t="shared" si="23"/>
        <v xml:space="preserve"> </v>
      </c>
      <c r="AT48" s="176" t="str">
        <f t="shared" si="23"/>
        <v xml:space="preserve"> </v>
      </c>
      <c r="AU48" s="176" t="str">
        <f t="shared" si="23"/>
        <v xml:space="preserve"> </v>
      </c>
      <c r="AV48" s="176" t="str">
        <f t="shared" si="23"/>
        <v>!!</v>
      </c>
      <c r="AW48" s="176" t="str">
        <f t="shared" si="23"/>
        <v xml:space="preserve"> </v>
      </c>
      <c r="AX48" s="176" t="str">
        <f t="shared" si="23"/>
        <v xml:space="preserve"> </v>
      </c>
      <c r="AY48" s="176" t="str">
        <f t="shared" si="23"/>
        <v>!!</v>
      </c>
      <c r="AZ48" s="176" t="str">
        <f t="shared" si="23"/>
        <v xml:space="preserve"> </v>
      </c>
      <c r="BA48" s="176" t="str">
        <f t="shared" si="23"/>
        <v xml:space="preserve"> </v>
      </c>
      <c r="BB48" s="176" t="str">
        <f t="shared" si="23"/>
        <v xml:space="preserve"> </v>
      </c>
      <c r="BC48" s="176" t="str">
        <f t="shared" si="23"/>
        <v xml:space="preserve"> </v>
      </c>
      <c r="BD48" s="176" t="str">
        <f t="shared" si="23"/>
        <v xml:space="preserve"> </v>
      </c>
      <c r="BE48" s="176" t="str">
        <f t="shared" si="23"/>
        <v>!!</v>
      </c>
      <c r="BF48" s="176" t="str">
        <f t="shared" si="23"/>
        <v>!!</v>
      </c>
      <c r="BG48" s="176" t="str">
        <f t="shared" si="23"/>
        <v>!!</v>
      </c>
      <c r="BH48" s="176" t="str">
        <f t="shared" si="23"/>
        <v xml:space="preserve"> </v>
      </c>
      <c r="BI48" s="176" t="str">
        <f t="shared" si="23"/>
        <v xml:space="preserve"> </v>
      </c>
      <c r="BJ48" s="9"/>
      <c r="BK48" s="9"/>
    </row>
    <row r="49" spans="1:63" x14ac:dyDescent="0.25">
      <c r="A49" s="7"/>
      <c r="B49" s="7"/>
      <c r="C49" s="175"/>
      <c r="D49" s="176"/>
      <c r="E49" s="176"/>
      <c r="F49" s="176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6"/>
      <c r="AE49" s="176"/>
      <c r="AF49" s="176"/>
      <c r="AG49" s="176"/>
      <c r="AH49" s="176"/>
      <c r="AI49" s="176"/>
      <c r="AJ49" s="176"/>
      <c r="AK49" s="176"/>
      <c r="AL49" s="176"/>
      <c r="AM49" s="176"/>
      <c r="AN49" s="176"/>
      <c r="AO49" s="176"/>
      <c r="AP49" s="176"/>
      <c r="AQ49" s="176"/>
      <c r="AR49" s="176"/>
      <c r="AS49" s="176"/>
      <c r="AT49" s="176"/>
      <c r="AU49" s="176"/>
      <c r="AV49" s="176"/>
      <c r="AW49" s="176"/>
      <c r="AX49" s="176"/>
      <c r="AY49" s="176"/>
      <c r="AZ49" s="176"/>
      <c r="BA49" s="176"/>
      <c r="BB49" s="176"/>
      <c r="BC49" s="176"/>
      <c r="BD49" s="176"/>
      <c r="BE49" s="176"/>
      <c r="BF49" s="176"/>
      <c r="BG49" s="176"/>
      <c r="BH49" s="176"/>
      <c r="BI49" s="176"/>
      <c r="BJ49" s="9"/>
      <c r="BK49" s="9"/>
    </row>
    <row r="50" spans="1:63" x14ac:dyDescent="0.25">
      <c r="A50" s="135" t="s">
        <v>209</v>
      </c>
      <c r="B50" s="136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3"/>
      <c r="AC50" s="103"/>
      <c r="AD50" s="103"/>
      <c r="AE50" s="103"/>
      <c r="AF50" s="103"/>
      <c r="AG50" s="103"/>
      <c r="AH50" s="103"/>
      <c r="AI50" s="103"/>
      <c r="AJ50" s="103"/>
      <c r="AK50" s="103"/>
      <c r="AL50" s="103"/>
      <c r="AM50" s="103"/>
      <c r="AN50" s="103"/>
      <c r="AO50" s="103"/>
      <c r="AP50" s="103"/>
      <c r="AQ50" s="103"/>
      <c r="AR50" s="103"/>
      <c r="AS50" s="103"/>
      <c r="AT50" s="103"/>
      <c r="AU50" s="103"/>
      <c r="AV50" s="103"/>
      <c r="AW50" s="103"/>
      <c r="AX50" s="103"/>
      <c r="AY50" s="103"/>
      <c r="AZ50" s="103"/>
      <c r="BA50" s="103"/>
      <c r="BB50" s="103"/>
      <c r="BC50" s="103"/>
      <c r="BD50" s="103"/>
      <c r="BE50" s="103"/>
      <c r="BF50" s="103"/>
      <c r="BG50" s="103"/>
      <c r="BH50" s="103"/>
      <c r="BI50" s="103"/>
      <c r="BJ50" s="103"/>
      <c r="BK50" s="9"/>
    </row>
    <row r="51" spans="1:63" x14ac:dyDescent="0.25">
      <c r="A51" s="165" t="s">
        <v>194</v>
      </c>
      <c r="B51" s="7" t="s">
        <v>195</v>
      </c>
      <c r="C51" s="166" t="e">
        <f t="shared" ref="C51:BJ51" si="24">C40/C37</f>
        <v>#DIV/0!</v>
      </c>
      <c r="D51" s="166">
        <f t="shared" si="24"/>
        <v>5.1248558662438742E-2</v>
      </c>
      <c r="E51" s="166">
        <f t="shared" si="24"/>
        <v>5.1249774551566804E-2</v>
      </c>
      <c r="F51" s="166">
        <f t="shared" si="24"/>
        <v>5.1249833119988694E-2</v>
      </c>
      <c r="G51" s="166">
        <f t="shared" si="24"/>
        <v>5.1249426237032963E-2</v>
      </c>
      <c r="H51" s="166">
        <f t="shared" si="24"/>
        <v>5.1254229178770379E-2</v>
      </c>
      <c r="I51" s="166">
        <f t="shared" si="24"/>
        <v>5.1253416634127288E-2</v>
      </c>
      <c r="J51" s="166">
        <f t="shared" si="24"/>
        <v>5.1246879711326958E-2</v>
      </c>
      <c r="K51" s="166">
        <f t="shared" si="24"/>
        <v>5.125413259952883E-2</v>
      </c>
      <c r="L51" s="166">
        <f t="shared" si="24"/>
        <v>5.1250376057954197E-2</v>
      </c>
      <c r="M51" s="166">
        <f t="shared" si="24"/>
        <v>5.1249399429404784E-2</v>
      </c>
      <c r="N51" s="166">
        <f t="shared" si="24"/>
        <v>5.1256333101869715E-2</v>
      </c>
      <c r="O51" s="166">
        <f t="shared" si="24"/>
        <v>5.1261609598596887E-2</v>
      </c>
      <c r="P51" s="166">
        <f t="shared" si="24"/>
        <v>5.125000637628227E-2</v>
      </c>
      <c r="Q51" s="166">
        <f t="shared" si="24"/>
        <v>5.1253923271475148E-2</v>
      </c>
      <c r="R51" s="166">
        <f t="shared" si="24"/>
        <v>5.1250184121372812E-2</v>
      </c>
      <c r="S51" s="166">
        <f t="shared" si="24"/>
        <v>5.1240362930717993E-2</v>
      </c>
      <c r="T51" s="166">
        <f t="shared" si="24"/>
        <v>5.1250399063530919E-2</v>
      </c>
      <c r="U51" s="177">
        <f t="shared" si="24"/>
        <v>2.5697565940123825E-3</v>
      </c>
      <c r="V51" s="166">
        <f t="shared" si="24"/>
        <v>5.1250954886212091E-2</v>
      </c>
      <c r="W51" s="166">
        <f t="shared" si="24"/>
        <v>5.1251035122632217E-2</v>
      </c>
      <c r="X51" s="166">
        <f t="shared" si="24"/>
        <v>5.1261454242532437E-2</v>
      </c>
      <c r="Y51" s="166">
        <f t="shared" si="24"/>
        <v>5.1249489004835398E-2</v>
      </c>
      <c r="Z51" s="166">
        <f t="shared" si="24"/>
        <v>5.125301522543415E-2</v>
      </c>
      <c r="AA51" s="166">
        <f t="shared" si="24"/>
        <v>5.1249509864078953E-2</v>
      </c>
      <c r="AB51" s="166">
        <f t="shared" si="24"/>
        <v>5.1251101919034377E-2</v>
      </c>
      <c r="AC51" s="166">
        <f t="shared" si="24"/>
        <v>5.1251200423873815E-2</v>
      </c>
      <c r="AD51" s="166">
        <f t="shared" si="24"/>
        <v>5.1249819564066795E-2</v>
      </c>
      <c r="AE51" s="166">
        <f t="shared" si="24"/>
        <v>5.1249243142586234E-2</v>
      </c>
      <c r="AF51" s="166">
        <f t="shared" si="24"/>
        <v>5.1251398678308767E-2</v>
      </c>
      <c r="AG51" s="166">
        <f t="shared" si="24"/>
        <v>5.1251098237819377E-2</v>
      </c>
      <c r="AH51" s="166">
        <f t="shared" si="24"/>
        <v>5.1247839403220433E-2</v>
      </c>
      <c r="AI51" s="166">
        <f t="shared" si="24"/>
        <v>5.1249689018877317E-2</v>
      </c>
      <c r="AJ51" s="166">
        <f t="shared" si="24"/>
        <v>5.1248923341946598E-2</v>
      </c>
      <c r="AK51" s="166">
        <f t="shared" si="24"/>
        <v>5.1250767064938814E-2</v>
      </c>
      <c r="AL51" s="166">
        <f t="shared" si="24"/>
        <v>5.1249142349759857E-2</v>
      </c>
      <c r="AM51" s="166">
        <f t="shared" si="24"/>
        <v>5.125822999555682E-2</v>
      </c>
      <c r="AN51" s="166">
        <f t="shared" si="24"/>
        <v>5.1241499288312509E-2</v>
      </c>
      <c r="AO51" s="166">
        <f t="shared" si="24"/>
        <v>5.1246504667007996E-2</v>
      </c>
      <c r="AP51" s="166">
        <f t="shared" si="24"/>
        <v>5.1245240621684042E-2</v>
      </c>
      <c r="AQ51" s="166">
        <f t="shared" si="24"/>
        <v>5.1251020437391694E-2</v>
      </c>
      <c r="AR51" s="166">
        <f t="shared" si="24"/>
        <v>5.1258302082862688E-2</v>
      </c>
      <c r="AS51" s="166">
        <f t="shared" si="24"/>
        <v>5.1251070598311507E-2</v>
      </c>
      <c r="AT51" s="166">
        <f t="shared" si="24"/>
        <v>5.1260087462242462E-2</v>
      </c>
      <c r="AU51" s="166">
        <f t="shared" si="24"/>
        <v>5.1251852133277612E-2</v>
      </c>
      <c r="AV51" s="166">
        <f t="shared" si="24"/>
        <v>5.1249444514982229E-2</v>
      </c>
      <c r="AW51" s="166">
        <f t="shared" si="24"/>
        <v>5.124223602484472E-2</v>
      </c>
      <c r="AX51" s="166">
        <f t="shared" si="24"/>
        <v>5.1248706469588894E-2</v>
      </c>
      <c r="AY51" s="166">
        <f t="shared" si="24"/>
        <v>5.1249468006435241E-2</v>
      </c>
      <c r="AZ51" s="166">
        <f t="shared" si="24"/>
        <v>5.125105646952454E-2</v>
      </c>
      <c r="BA51" s="166">
        <f t="shared" si="24"/>
        <v>5.1247710935578214E-2</v>
      </c>
      <c r="BB51" s="166">
        <f t="shared" si="24"/>
        <v>5.1249931745985855E-2</v>
      </c>
      <c r="BC51" s="166">
        <f t="shared" si="24"/>
        <v>5.1251581515318861E-2</v>
      </c>
      <c r="BD51" s="166">
        <f t="shared" si="24"/>
        <v>5.1251158140676094E-2</v>
      </c>
      <c r="BE51" s="166">
        <f t="shared" si="24"/>
        <v>5.1250168162512245E-2</v>
      </c>
      <c r="BF51" s="166">
        <f t="shared" si="24"/>
        <v>5.1249749369166923E-2</v>
      </c>
      <c r="BG51" s="166">
        <f t="shared" si="24"/>
        <v>5.1249649417481537E-2</v>
      </c>
      <c r="BH51" s="166">
        <f t="shared" si="24"/>
        <v>5.1248891742333914E-2</v>
      </c>
      <c r="BI51" s="166">
        <f t="shared" si="24"/>
        <v>5.1249306967288855E-2</v>
      </c>
      <c r="BJ51" s="166">
        <f t="shared" si="24"/>
        <v>5.0812340570160902E-2</v>
      </c>
      <c r="BK51" s="9"/>
    </row>
    <row r="52" spans="1:63" x14ac:dyDescent="0.25">
      <c r="A52" s="165" t="s">
        <v>196</v>
      </c>
      <c r="B52" s="7" t="s">
        <v>197</v>
      </c>
      <c r="C52" s="166" t="e">
        <f t="shared" ref="C52:BJ52" si="25">C41/C37</f>
        <v>#DIV/0!</v>
      </c>
      <c r="D52" s="166">
        <f t="shared" si="25"/>
        <v>4.594263476506198E-4</v>
      </c>
      <c r="E52" s="166">
        <f t="shared" si="25"/>
        <v>4.5926402475191376E-4</v>
      </c>
      <c r="F52" s="166">
        <f t="shared" si="25"/>
        <v>4.6071971749504602E-4</v>
      </c>
      <c r="G52" s="166">
        <f t="shared" si="25"/>
        <v>4.6084641512898192E-4</v>
      </c>
      <c r="H52" s="166">
        <f t="shared" si="25"/>
        <v>4.6136495676839484E-4</v>
      </c>
      <c r="I52" s="166">
        <f t="shared" si="25"/>
        <v>4.6075751659508009E-4</v>
      </c>
      <c r="J52" s="166">
        <f t="shared" si="25"/>
        <v>4.5723041941622802E-4</v>
      </c>
      <c r="K52" s="166">
        <f t="shared" si="25"/>
        <v>4.5532833132065008E-4</v>
      </c>
      <c r="L52" s="166">
        <f t="shared" si="25"/>
        <v>4.6058779522213384E-4</v>
      </c>
      <c r="M52" s="166">
        <f t="shared" si="25"/>
        <v>4.591973400568895E-4</v>
      </c>
      <c r="N52" s="166">
        <f t="shared" si="25"/>
        <v>4.6292724326826634E-4</v>
      </c>
      <c r="O52" s="166">
        <f t="shared" si="25"/>
        <v>4.7833539283294139E-4</v>
      </c>
      <c r="P52" s="166">
        <f t="shared" si="25"/>
        <v>4.5909232346624904E-4</v>
      </c>
      <c r="Q52" s="166">
        <f t="shared" si="25"/>
        <v>4.5708017186214464E-4</v>
      </c>
      <c r="R52" s="166">
        <f t="shared" si="25"/>
        <v>4.6030343202238918E-4</v>
      </c>
      <c r="S52" s="166">
        <f t="shared" si="25"/>
        <v>4.720197199349662E-4</v>
      </c>
      <c r="T52" s="166">
        <f t="shared" si="25"/>
        <v>4.5759284878152601E-4</v>
      </c>
      <c r="U52" s="166">
        <f t="shared" si="25"/>
        <v>2.5443134594182001E-5</v>
      </c>
      <c r="V52" s="166">
        <f t="shared" si="25"/>
        <v>4.5964014276897582E-4</v>
      </c>
      <c r="W52" s="166">
        <f t="shared" si="25"/>
        <v>4.5957277074689241E-4</v>
      </c>
      <c r="X52" s="166">
        <f t="shared" si="25"/>
        <v>4.4626918957515175E-4</v>
      </c>
      <c r="Y52" s="166">
        <f t="shared" si="25"/>
        <v>4.5959328413266282E-4</v>
      </c>
      <c r="Z52" s="166">
        <f t="shared" si="25"/>
        <v>4.5761620736994786E-4</v>
      </c>
      <c r="AA52" s="166">
        <f t="shared" si="25"/>
        <v>4.609522555231958E-4</v>
      </c>
      <c r="AB52" s="166">
        <f t="shared" si="25"/>
        <v>4.6111073438665493E-4</v>
      </c>
      <c r="AC52" s="166">
        <f t="shared" si="25"/>
        <v>4.5809278862605287E-4</v>
      </c>
      <c r="AD52" s="166">
        <f t="shared" si="25"/>
        <v>4.5910920784615633E-4</v>
      </c>
      <c r="AE52" s="166">
        <f t="shared" si="25"/>
        <v>4.6268264540230545E-4</v>
      </c>
      <c r="AF52" s="166">
        <f t="shared" si="25"/>
        <v>4.5905339364784865E-4</v>
      </c>
      <c r="AG52" s="166">
        <f t="shared" si="25"/>
        <v>4.571526532711415E-4</v>
      </c>
      <c r="AH52" s="166">
        <f t="shared" si="25"/>
        <v>4.548624799102405E-4</v>
      </c>
      <c r="AI52" s="166">
        <f t="shared" si="25"/>
        <v>4.6116225022906418E-4</v>
      </c>
      <c r="AJ52" s="166">
        <f t="shared" si="25"/>
        <v>4.6088520180727441E-4</v>
      </c>
      <c r="AK52" s="166">
        <f t="shared" si="25"/>
        <v>4.6204382196873985E-4</v>
      </c>
      <c r="AL52" s="166">
        <f t="shared" si="25"/>
        <v>4.6010412882915608E-4</v>
      </c>
      <c r="AM52" s="166">
        <f t="shared" si="25"/>
        <v>4.4431877852728531E-4</v>
      </c>
      <c r="AN52" s="166">
        <f t="shared" si="25"/>
        <v>4.7445832674363435E-4</v>
      </c>
      <c r="AO52" s="166">
        <f t="shared" si="25"/>
        <v>4.5685479106770112E-4</v>
      </c>
      <c r="AP52" s="166">
        <f t="shared" si="25"/>
        <v>4.5253105299294678E-4</v>
      </c>
      <c r="AQ52" s="166">
        <f t="shared" si="25"/>
        <v>4.5830170574166106E-4</v>
      </c>
      <c r="AR52" s="166">
        <f t="shared" si="25"/>
        <v>4.518140333438756E-4</v>
      </c>
      <c r="AS52" s="166">
        <f t="shared" si="25"/>
        <v>4.5882784779150863E-4</v>
      </c>
      <c r="AT52" s="166">
        <f t="shared" si="25"/>
        <v>4.5083630133898385E-4</v>
      </c>
      <c r="AU52" s="166">
        <f t="shared" si="25"/>
        <v>4.5590972987348506E-4</v>
      </c>
      <c r="AV52" s="166">
        <f t="shared" si="25"/>
        <v>4.6025901472828844E-4</v>
      </c>
      <c r="AW52" s="166">
        <f t="shared" si="25"/>
        <v>4.5548654244306422E-4</v>
      </c>
      <c r="AX52" s="166">
        <f t="shared" si="25"/>
        <v>4.5930705506704223E-4</v>
      </c>
      <c r="AY52" s="166">
        <f t="shared" si="25"/>
        <v>4.5879728705919992E-4</v>
      </c>
      <c r="AZ52" s="166">
        <f t="shared" si="25"/>
        <v>4.6189830375218668E-4</v>
      </c>
      <c r="BA52" s="166">
        <f t="shared" si="25"/>
        <v>4.6464591248257579E-4</v>
      </c>
      <c r="BB52" s="166">
        <f t="shared" si="25"/>
        <v>4.5930936573552133E-4</v>
      </c>
      <c r="BC52" s="166">
        <f t="shared" si="25"/>
        <v>4.6134811511334484E-4</v>
      </c>
      <c r="BD52" s="166">
        <f t="shared" si="25"/>
        <v>4.6142521798679442E-4</v>
      </c>
      <c r="BE52" s="166">
        <f t="shared" si="25"/>
        <v>4.5932389060788343E-4</v>
      </c>
      <c r="BF52" s="166">
        <f t="shared" si="25"/>
        <v>4.5964749009771766E-4</v>
      </c>
      <c r="BG52" s="166">
        <f t="shared" si="25"/>
        <v>4.6009031635936201E-4</v>
      </c>
      <c r="BH52" s="166">
        <f t="shared" si="25"/>
        <v>4.5858937906998072E-4</v>
      </c>
      <c r="BI52" s="166">
        <f t="shared" si="25"/>
        <v>4.601737201995934E-4</v>
      </c>
      <c r="BJ52" s="166">
        <f t="shared" si="25"/>
        <v>4.5578889645783342E-4</v>
      </c>
      <c r="BK52" s="9"/>
    </row>
    <row r="53" spans="1:63" x14ac:dyDescent="0.25">
      <c r="A53" s="165" t="s">
        <v>198</v>
      </c>
      <c r="B53" s="7" t="s">
        <v>199</v>
      </c>
      <c r="C53" s="166" t="e">
        <f t="shared" ref="C53:BJ53" si="26">C42/C37</f>
        <v>#DIV/0!</v>
      </c>
      <c r="D53" s="166">
        <f t="shared" si="26"/>
        <v>1.0999207264341308E-2</v>
      </c>
      <c r="E53" s="166">
        <f t="shared" si="26"/>
        <v>1.1000024171790777E-2</v>
      </c>
      <c r="F53" s="166">
        <f t="shared" si="26"/>
        <v>1.0999683255194223E-2</v>
      </c>
      <c r="G53" s="166">
        <f t="shared" si="26"/>
        <v>1.0999724593775819E-2</v>
      </c>
      <c r="H53" s="166">
        <f t="shared" si="26"/>
        <v>1.0995864802980076E-2</v>
      </c>
      <c r="I53" s="166">
        <f t="shared" si="26"/>
        <v>1.1003514252245217E-2</v>
      </c>
      <c r="J53" s="166">
        <f t="shared" si="26"/>
        <v>1.0998245223795755E-2</v>
      </c>
      <c r="K53" s="166">
        <f t="shared" si="26"/>
        <v>1.1007067487577455E-2</v>
      </c>
      <c r="L53" s="166">
        <f t="shared" si="26"/>
        <v>1.1000859941374895E-2</v>
      </c>
      <c r="M53" s="166">
        <f t="shared" si="26"/>
        <v>1.0999477025251602E-2</v>
      </c>
      <c r="N53" s="166">
        <f t="shared" si="26"/>
        <v>1.1007381117712109E-2</v>
      </c>
      <c r="O53" s="166">
        <f t="shared" si="26"/>
        <v>1.1001714035157652E-2</v>
      </c>
      <c r="P53" s="166">
        <f t="shared" si="26"/>
        <v>1.1000362172832956E-2</v>
      </c>
      <c r="Q53" s="166">
        <f t="shared" si="26"/>
        <v>1.1000396136148949E-2</v>
      </c>
      <c r="R53" s="166">
        <f t="shared" si="26"/>
        <v>1.1001252025335102E-2</v>
      </c>
      <c r="S53" s="166">
        <f t="shared" si="26"/>
        <v>1.0987570147375045E-2</v>
      </c>
      <c r="T53" s="166">
        <f t="shared" si="26"/>
        <v>1.1003511759072045E-2</v>
      </c>
      <c r="U53" s="166">
        <f t="shared" si="26"/>
        <v>0</v>
      </c>
      <c r="V53" s="166">
        <f t="shared" si="26"/>
        <v>1.099899440231676E-2</v>
      </c>
      <c r="W53" s="166">
        <f t="shared" si="26"/>
        <v>1.0999397352687415E-2</v>
      </c>
      <c r="X53" s="166">
        <f t="shared" si="26"/>
        <v>1.1007973342853743E-2</v>
      </c>
      <c r="Y53" s="166">
        <f t="shared" si="26"/>
        <v>1.0998792962901146E-2</v>
      </c>
      <c r="Z53" s="166">
        <f t="shared" si="26"/>
        <v>1.0998301390687899E-2</v>
      </c>
      <c r="AA53" s="166">
        <f t="shared" si="26"/>
        <v>1.0999997006803536E-2</v>
      </c>
      <c r="AB53" s="166">
        <f t="shared" si="26"/>
        <v>1.0998847223164033E-2</v>
      </c>
      <c r="AC53" s="166">
        <f t="shared" si="26"/>
        <v>1.0652037133111832E-3</v>
      </c>
      <c r="AD53" s="166">
        <f t="shared" si="26"/>
        <v>1.1000577394986288E-2</v>
      </c>
      <c r="AE53" s="166">
        <f t="shared" si="26"/>
        <v>1.1001565124010374E-2</v>
      </c>
      <c r="AF53" s="166">
        <f t="shared" si="26"/>
        <v>1.1001342093602262E-2</v>
      </c>
      <c r="AG53" s="166">
        <f t="shared" si="26"/>
        <v>1.1000235719336842E-2</v>
      </c>
      <c r="AH53" s="166">
        <f t="shared" si="26"/>
        <v>1.1007672013827819E-2</v>
      </c>
      <c r="AI53" s="166">
        <f t="shared" si="26"/>
        <v>1.1001146837701229E-2</v>
      </c>
      <c r="AJ53" s="166">
        <f t="shared" si="26"/>
        <v>1.1000800882481829E-2</v>
      </c>
      <c r="AK53" s="166">
        <f t="shared" si="26"/>
        <v>1.1002418510630618E-2</v>
      </c>
      <c r="AL53" s="166">
        <f t="shared" si="26"/>
        <v>1.1000121080033903E-2</v>
      </c>
      <c r="AM53" s="166">
        <f t="shared" si="26"/>
        <v>1.0986791614492871E-2</v>
      </c>
      <c r="AN53" s="166">
        <f t="shared" si="26"/>
        <v>1.0991617902894197E-2</v>
      </c>
      <c r="AO53" s="166">
        <f t="shared" si="26"/>
        <v>1.100389901933756E-2</v>
      </c>
      <c r="AP53" s="166">
        <f t="shared" si="26"/>
        <v>1.1001185943449223E-2</v>
      </c>
      <c r="AQ53" s="166">
        <f t="shared" si="26"/>
        <v>1.0999240937799864E-2</v>
      </c>
      <c r="AR53" s="166">
        <f t="shared" si="26"/>
        <v>1.1001671711923372E-2</v>
      </c>
      <c r="AS53" s="166">
        <f t="shared" si="26"/>
        <v>1.100167217260084E-2</v>
      </c>
      <c r="AT53" s="166">
        <f t="shared" si="26"/>
        <v>1.1000405752671204E-2</v>
      </c>
      <c r="AU53" s="166">
        <f t="shared" si="26"/>
        <v>1.0998822233197827E-2</v>
      </c>
      <c r="AV53" s="166">
        <f t="shared" si="26"/>
        <v>1.100058722701879E-2</v>
      </c>
      <c r="AW53" s="166">
        <f t="shared" si="26"/>
        <v>1.0993788819875778E-2</v>
      </c>
      <c r="AX53" s="166">
        <f t="shared" si="26"/>
        <v>1.1001234041846747E-2</v>
      </c>
      <c r="AY53" s="166">
        <f t="shared" si="26"/>
        <v>1.0999061276603451E-2</v>
      </c>
      <c r="AZ53" s="166">
        <f t="shared" si="26"/>
        <v>1.0997110678695679E-2</v>
      </c>
      <c r="BA53" s="166">
        <f t="shared" si="26"/>
        <v>1.0987509224587969E-2</v>
      </c>
      <c r="BB53" s="166">
        <f t="shared" si="26"/>
        <v>1.1000941102406717E-2</v>
      </c>
      <c r="BC53" s="166">
        <f t="shared" si="26"/>
        <v>1.1002453533157649E-2</v>
      </c>
      <c r="BD53" s="166">
        <f t="shared" si="26"/>
        <v>1.1000963133589923E-2</v>
      </c>
      <c r="BE53" s="166">
        <f t="shared" si="26"/>
        <v>1.1000711087194665E-2</v>
      </c>
      <c r="BF53" s="166">
        <f t="shared" si="26"/>
        <v>1.0999383353572955E-2</v>
      </c>
      <c r="BG53" s="166">
        <f t="shared" si="26"/>
        <v>1.1001200646647486E-2</v>
      </c>
      <c r="BH53" s="166">
        <f t="shared" si="26"/>
        <v>1.1000030572625271E-2</v>
      </c>
      <c r="BI53" s="166">
        <f t="shared" si="26"/>
        <v>1.0999815191277029E-2</v>
      </c>
      <c r="BJ53" s="166">
        <f t="shared" si="26"/>
        <v>1.0763923389946889E-2</v>
      </c>
      <c r="BK53" s="9"/>
    </row>
    <row r="54" spans="1:63" x14ac:dyDescent="0.25">
      <c r="A54" s="165" t="s">
        <v>200</v>
      </c>
      <c r="B54" s="7" t="s">
        <v>201</v>
      </c>
      <c r="C54" s="166" t="e">
        <f t="shared" ref="C54:BJ54" si="27">C43/C37</f>
        <v>#DIV/0!</v>
      </c>
      <c r="D54" s="166">
        <f t="shared" si="27"/>
        <v>2.1109589699240894E-3</v>
      </c>
      <c r="E54" s="166">
        <f t="shared" si="27"/>
        <v>2.1103832716332879E-3</v>
      </c>
      <c r="F54" s="166">
        <f t="shared" si="27"/>
        <v>2.1098868880739035E-3</v>
      </c>
      <c r="G54" s="166">
        <f t="shared" si="27"/>
        <v>2.1096116772239054E-3</v>
      </c>
      <c r="H54" s="166">
        <f t="shared" si="27"/>
        <v>2.1103174874406204E-3</v>
      </c>
      <c r="I54" s="166">
        <f t="shared" si="27"/>
        <v>2.1085513471300272E-3</v>
      </c>
      <c r="J54" s="166">
        <f t="shared" si="27"/>
        <v>2.1131459924371618E-3</v>
      </c>
      <c r="K54" s="166">
        <f t="shared" si="27"/>
        <v>2.1182665848395459E-3</v>
      </c>
      <c r="L54" s="166">
        <f t="shared" si="27"/>
        <v>2.1112492578679314E-3</v>
      </c>
      <c r="M54" s="166">
        <f t="shared" si="27"/>
        <v>2.1110322160948669E-3</v>
      </c>
      <c r="N54" s="166">
        <f t="shared" si="27"/>
        <v>2.1088907748887686E-3</v>
      </c>
      <c r="O54" s="166">
        <f t="shared" si="27"/>
        <v>2.1126479850121578E-3</v>
      </c>
      <c r="P54" s="166">
        <f t="shared" si="27"/>
        <v>2.1092741750365998E-3</v>
      </c>
      <c r="Q54" s="166">
        <f t="shared" si="27"/>
        <v>2.1025687905658653E-3</v>
      </c>
      <c r="R54" s="166">
        <f t="shared" si="27"/>
        <v>2.1081897186625421E-3</v>
      </c>
      <c r="S54" s="166">
        <f t="shared" si="27"/>
        <v>2.0978654219331828E-3</v>
      </c>
      <c r="T54" s="166">
        <f t="shared" si="27"/>
        <v>2.1070554432265618E-3</v>
      </c>
      <c r="U54" s="166">
        <f t="shared" si="27"/>
        <v>2.1117801713171061E-3</v>
      </c>
      <c r="V54" s="166">
        <f t="shared" si="27"/>
        <v>2.1104603738406496E-3</v>
      </c>
      <c r="W54" s="166">
        <f t="shared" si="27"/>
        <v>2.1114333901295908E-3</v>
      </c>
      <c r="X54" s="166">
        <f t="shared" si="27"/>
        <v>2.1123408306557181E-3</v>
      </c>
      <c r="Y54" s="166">
        <f t="shared" si="27"/>
        <v>2.1092912829667474E-3</v>
      </c>
      <c r="Z54" s="166">
        <f t="shared" si="27"/>
        <v>2.1096882780445051E-3</v>
      </c>
      <c r="AA54" s="166">
        <f t="shared" si="27"/>
        <v>2.110203507427617E-3</v>
      </c>
      <c r="AB54" s="166">
        <f t="shared" si="27"/>
        <v>2.1102597138401031E-3</v>
      </c>
      <c r="AC54" s="166">
        <f t="shared" si="27"/>
        <v>2.1083306657247252E-3</v>
      </c>
      <c r="AD54" s="166">
        <f t="shared" si="27"/>
        <v>2.1090955749089803E-3</v>
      </c>
      <c r="AE54" s="166">
        <f t="shared" si="27"/>
        <v>2.1077764957216135E-3</v>
      </c>
      <c r="AF54" s="166">
        <f t="shared" si="27"/>
        <v>2.1103704624644156E-3</v>
      </c>
      <c r="AG54" s="166">
        <f t="shared" si="27"/>
        <v>2.107188011171668E-3</v>
      </c>
      <c r="AH54" s="166">
        <f t="shared" si="27"/>
        <v>2.1226915729144558E-3</v>
      </c>
      <c r="AI54" s="166">
        <f t="shared" si="27"/>
        <v>2.1116376721015042E-3</v>
      </c>
      <c r="AJ54" s="166">
        <f t="shared" si="27"/>
        <v>2.107983136134911E-3</v>
      </c>
      <c r="AK54" s="166">
        <f t="shared" si="27"/>
        <v>2.1080749377323754E-3</v>
      </c>
      <c r="AL54" s="166">
        <f t="shared" si="27"/>
        <v>2.1108285910320054E-3</v>
      </c>
      <c r="AM54" s="166">
        <f t="shared" si="27"/>
        <v>2.1004160439471666E-3</v>
      </c>
      <c r="AN54" s="166">
        <f t="shared" si="27"/>
        <v>2.0955242764510518E-3</v>
      </c>
      <c r="AO54" s="166">
        <f t="shared" si="27"/>
        <v>2.1109842070024813E-3</v>
      </c>
      <c r="AP54" s="166">
        <f t="shared" si="27"/>
        <v>2.1066100742775109E-3</v>
      </c>
      <c r="AQ54" s="166">
        <f t="shared" si="27"/>
        <v>2.1089039428268622E-3</v>
      </c>
      <c r="AR54" s="166">
        <f t="shared" si="27"/>
        <v>2.1009352550490218E-3</v>
      </c>
      <c r="AS54" s="166">
        <f t="shared" si="27"/>
        <v>2.1106080998409397E-3</v>
      </c>
      <c r="AT54" s="166">
        <f t="shared" si="27"/>
        <v>2.1189306162932241E-3</v>
      </c>
      <c r="AU54" s="166">
        <f t="shared" si="27"/>
        <v>2.1085825006648684E-3</v>
      </c>
      <c r="AV54" s="166">
        <f t="shared" si="27"/>
        <v>2.1108430675469783E-3</v>
      </c>
      <c r="AW54" s="166">
        <f t="shared" si="27"/>
        <v>2.1118012422360246E-3</v>
      </c>
      <c r="AX54" s="166">
        <f t="shared" si="27"/>
        <v>2.1083853973559406E-3</v>
      </c>
      <c r="AY54" s="166">
        <f t="shared" si="27"/>
        <v>2.1098638398314527E-3</v>
      </c>
      <c r="AZ54" s="166">
        <f t="shared" si="27"/>
        <v>2.1129390490791516E-3</v>
      </c>
      <c r="BA54" s="166">
        <f t="shared" si="27"/>
        <v>2.1045726624210788E-3</v>
      </c>
      <c r="BB54" s="166">
        <f t="shared" si="27"/>
        <v>2.1102535194981644E-3</v>
      </c>
      <c r="BC54" s="166">
        <f t="shared" si="27"/>
        <v>2.1110171327913658E-3</v>
      </c>
      <c r="BD54" s="166">
        <f t="shared" si="27"/>
        <v>2.1093724250824887E-3</v>
      </c>
      <c r="BE54" s="166">
        <f t="shared" si="27"/>
        <v>2.1101992966002345E-3</v>
      </c>
      <c r="BF54" s="166">
        <f t="shared" si="27"/>
        <v>2.1090821047693629E-3</v>
      </c>
      <c r="BG54" s="166">
        <f t="shared" si="27"/>
        <v>2.1113733695943327E-3</v>
      </c>
      <c r="BH54" s="166">
        <f t="shared" si="27"/>
        <v>2.1095111437219112E-3</v>
      </c>
      <c r="BI54" s="166">
        <f t="shared" si="27"/>
        <v>2.110515616337091E-3</v>
      </c>
      <c r="BJ54" s="166">
        <f t="shared" si="27"/>
        <v>2.1099586709204935E-3</v>
      </c>
      <c r="BK54" s="9"/>
    </row>
    <row r="55" spans="1:63" x14ac:dyDescent="0.25">
      <c r="A55" s="165" t="s">
        <v>202</v>
      </c>
      <c r="B55" s="7" t="s">
        <v>203</v>
      </c>
      <c r="C55" s="166" t="e">
        <f t="shared" ref="C55:BJ55" si="28">C44/C37</f>
        <v>#DIV/0!</v>
      </c>
      <c r="D55" s="166">
        <f t="shared" si="28"/>
        <v>1.3449481118477945E-2</v>
      </c>
      <c r="E55" s="166">
        <f t="shared" si="28"/>
        <v>1.0269292342934493E-2</v>
      </c>
      <c r="F55" s="166">
        <f t="shared" si="28"/>
        <v>1.3449874480054238E-2</v>
      </c>
      <c r="G55" s="166">
        <f t="shared" si="28"/>
        <v>1.0270816120444322E-2</v>
      </c>
      <c r="H55" s="166">
        <f t="shared" si="28"/>
        <v>1.3456477905744849E-2</v>
      </c>
      <c r="I55" s="166">
        <f t="shared" si="28"/>
        <v>1.0269426005466615E-2</v>
      </c>
      <c r="J55" s="166">
        <f t="shared" si="28"/>
        <v>1.344504584661773E-2</v>
      </c>
      <c r="K55" s="166">
        <f t="shared" si="28"/>
        <v>1.0274582780670323E-2</v>
      </c>
      <c r="L55" s="166">
        <f t="shared" si="28"/>
        <v>1.3450228563365434E-2</v>
      </c>
      <c r="M55" s="166">
        <f t="shared" si="28"/>
        <v>1.0270288656550153E-2</v>
      </c>
      <c r="N55" s="166">
        <f t="shared" si="28"/>
        <v>1.3450608234961293E-2</v>
      </c>
      <c r="O55" s="166">
        <f t="shared" si="28"/>
        <v>1.3433252282058439E-2</v>
      </c>
      <c r="P55" s="166">
        <f t="shared" si="28"/>
        <v>1.3448854564652949E-2</v>
      </c>
      <c r="Q55" s="166">
        <f t="shared" si="28"/>
        <v>1.346862906420453E-2</v>
      </c>
      <c r="R55" s="166">
        <f t="shared" si="28"/>
        <v>1.0273972602739725E-2</v>
      </c>
      <c r="S55" s="166">
        <f t="shared" si="28"/>
        <v>1.3557455289243195E-2</v>
      </c>
      <c r="T55" s="166">
        <f t="shared" si="28"/>
        <v>1.3451101415345324E-2</v>
      </c>
      <c r="U55" s="166">
        <f t="shared" si="28"/>
        <v>1.3450937155457553E-2</v>
      </c>
      <c r="V55" s="166">
        <f t="shared" si="28"/>
        <v>1.3450408497084629E-2</v>
      </c>
      <c r="W55" s="166">
        <f t="shared" si="28"/>
        <v>1.344900693261189E-2</v>
      </c>
      <c r="X55" s="166">
        <f t="shared" si="28"/>
        <v>1.3447578245864573E-2</v>
      </c>
      <c r="Y55" s="166">
        <f t="shared" si="28"/>
        <v>1.0270700444354139E-2</v>
      </c>
      <c r="Z55" s="166">
        <f t="shared" si="28"/>
        <v>1.3449262772533721E-2</v>
      </c>
      <c r="AA55" s="166">
        <f t="shared" si="28"/>
        <v>1.3451424911176894E-2</v>
      </c>
      <c r="AB55" s="166">
        <f t="shared" si="28"/>
        <v>1.3450871363667186E-2</v>
      </c>
      <c r="AC55" s="166">
        <f t="shared" si="28"/>
        <v>1.345026657688784E-2</v>
      </c>
      <c r="AD55" s="166">
        <f t="shared" si="28"/>
        <v>1.027081428731816E-2</v>
      </c>
      <c r="AE55" s="166">
        <f t="shared" si="28"/>
        <v>1.3452069505215178E-2</v>
      </c>
      <c r="AF55" s="166">
        <f t="shared" si="28"/>
        <v>1.3449626859724121E-2</v>
      </c>
      <c r="AG55" s="166">
        <f t="shared" si="28"/>
        <v>1.0271648678185962E-2</v>
      </c>
      <c r="AH55" s="166">
        <f t="shared" si="28"/>
        <v>1.0279892045971436E-2</v>
      </c>
      <c r="AI55" s="166">
        <f t="shared" si="28"/>
        <v>1.3452588273129411E-2</v>
      </c>
      <c r="AJ55" s="166">
        <f t="shared" si="28"/>
        <v>1.3448781298638501E-2</v>
      </c>
      <c r="AK55" s="166">
        <f t="shared" si="28"/>
        <v>1.0273255604086201E-2</v>
      </c>
      <c r="AL55" s="166">
        <f t="shared" si="28"/>
        <v>1.3449973765992655E-2</v>
      </c>
      <c r="AM55" s="166">
        <f t="shared" si="28"/>
        <v>1.0259724522357313E-2</v>
      </c>
      <c r="AN55" s="166">
        <f t="shared" si="28"/>
        <v>1.0279930412778745E-2</v>
      </c>
      <c r="AO55" s="166">
        <f t="shared" si="28"/>
        <v>1.3453585916269545E-2</v>
      </c>
      <c r="AP55" s="166">
        <f t="shared" si="28"/>
        <v>1.3451095437238625E-2</v>
      </c>
      <c r="AQ55" s="166">
        <f t="shared" si="28"/>
        <v>1.3448290677856868E-2</v>
      </c>
      <c r="AR55" s="166">
        <f t="shared" si="28"/>
        <v>1.3441467491980301E-2</v>
      </c>
      <c r="AS55" s="166">
        <f t="shared" si="28"/>
        <v>1.3448754027488886E-2</v>
      </c>
      <c r="AT55" s="166">
        <f t="shared" si="28"/>
        <v>1.3434921779901719E-2</v>
      </c>
      <c r="AU55" s="166">
        <f t="shared" si="28"/>
        <v>1.3449337031267808E-2</v>
      </c>
      <c r="AV55" s="166">
        <f t="shared" si="28"/>
        <v>1.027052120365668E-2</v>
      </c>
      <c r="AW55" s="166">
        <f t="shared" si="28"/>
        <v>1.3457556935817806E-2</v>
      </c>
      <c r="AX55" s="166">
        <f t="shared" si="28"/>
        <v>1.3452716275517826E-2</v>
      </c>
      <c r="AY55" s="166">
        <f t="shared" si="28"/>
        <v>1.3450004678524969E-2</v>
      </c>
      <c r="AZ55" s="166">
        <f t="shared" si="28"/>
        <v>1.3454016549717947E-2</v>
      </c>
      <c r="BA55" s="166">
        <f t="shared" si="28"/>
        <v>1.3447399349495725E-2</v>
      </c>
      <c r="BB55" s="166">
        <f t="shared" si="28"/>
        <v>1.3448449750591802E-2</v>
      </c>
      <c r="BC55" s="166">
        <f t="shared" si="28"/>
        <v>1.344899656784963E-2</v>
      </c>
      <c r="BD55" s="166">
        <f t="shared" si="28"/>
        <v>1.0268542152658504E-2</v>
      </c>
      <c r="BE55" s="166">
        <f t="shared" si="28"/>
        <v>1.3449157265581458E-2</v>
      </c>
      <c r="BF55" s="166">
        <f t="shared" si="28"/>
        <v>1.3450836634094116E-2</v>
      </c>
      <c r="BG55" s="166">
        <f t="shared" si="28"/>
        <v>1.3449763494669569E-2</v>
      </c>
      <c r="BH55" s="166">
        <f t="shared" si="28"/>
        <v>1.3448897856858967E-2</v>
      </c>
      <c r="BI55" s="166">
        <f t="shared" si="28"/>
        <v>1.3450378857882091E-2</v>
      </c>
      <c r="BJ55" s="166">
        <f t="shared" si="28"/>
        <v>1.2507008983929344E-2</v>
      </c>
      <c r="BK55" s="9"/>
    </row>
    <row r="56" spans="1:63" x14ac:dyDescent="0.25">
      <c r="A56" s="165" t="s">
        <v>204</v>
      </c>
      <c r="B56" s="7" t="s">
        <v>205</v>
      </c>
      <c r="C56" s="166" t="e">
        <f>C45/C37</f>
        <v>#DIV/0!</v>
      </c>
      <c r="D56" s="166">
        <f t="shared" ref="D56:BJ56" si="29">D45/D37</f>
        <v>2.1232703949264919E-2</v>
      </c>
      <c r="E56" s="166">
        <f t="shared" si="29"/>
        <v>2.8721665547946609E-2</v>
      </c>
      <c r="F56" s="166">
        <f t="shared" si="29"/>
        <v>3.6938726895298826E-2</v>
      </c>
      <c r="G56" s="166">
        <f t="shared" si="29"/>
        <v>4.5366749288533924E-2</v>
      </c>
      <c r="H56" s="166">
        <f t="shared" si="29"/>
        <v>2.1359488739277537E-4</v>
      </c>
      <c r="I56" s="166">
        <f t="shared" si="29"/>
        <v>3.2018742678641154E-3</v>
      </c>
      <c r="J56" s="166">
        <f t="shared" si="29"/>
        <v>0</v>
      </c>
      <c r="K56" s="166">
        <f t="shared" si="29"/>
        <v>0</v>
      </c>
      <c r="L56" s="166">
        <f t="shared" si="29"/>
        <v>2.5116677804194278E-2</v>
      </c>
      <c r="M56" s="166">
        <f t="shared" si="29"/>
        <v>1.1360882339185264E-2</v>
      </c>
      <c r="N56" s="166">
        <f t="shared" si="29"/>
        <v>0</v>
      </c>
      <c r="O56" s="166">
        <f t="shared" si="29"/>
        <v>0</v>
      </c>
      <c r="P56" s="166">
        <f t="shared" si="29"/>
        <v>2.6392707573493025E-2</v>
      </c>
      <c r="Q56" s="166">
        <f t="shared" si="29"/>
        <v>0</v>
      </c>
      <c r="R56" s="166">
        <f t="shared" si="29"/>
        <v>1.5742377375165711E-3</v>
      </c>
      <c r="S56" s="166">
        <f t="shared" si="29"/>
        <v>0</v>
      </c>
      <c r="T56" s="166">
        <f t="shared" si="29"/>
        <v>3.0754496115781634E-2</v>
      </c>
      <c r="U56" s="166">
        <f t="shared" si="29"/>
        <v>0</v>
      </c>
      <c r="V56" s="166">
        <f t="shared" si="29"/>
        <v>3.0873575223454165E-2</v>
      </c>
      <c r="W56" s="166">
        <f t="shared" si="29"/>
        <v>0</v>
      </c>
      <c r="X56" s="166">
        <f t="shared" si="29"/>
        <v>0</v>
      </c>
      <c r="Y56" s="166">
        <f t="shared" si="29"/>
        <v>3.2679501413854072E-3</v>
      </c>
      <c r="Z56" s="166">
        <f t="shared" si="29"/>
        <v>0</v>
      </c>
      <c r="AA56" s="166">
        <f t="shared" si="29"/>
        <v>3.0761080065012231E-2</v>
      </c>
      <c r="AB56" s="166">
        <f t="shared" si="29"/>
        <v>3.7594086932935511E-3</v>
      </c>
      <c r="AC56" s="166">
        <f t="shared" si="29"/>
        <v>2.7099224001854451E-3</v>
      </c>
      <c r="AD56" s="166">
        <f t="shared" si="29"/>
        <v>2.9120354777141574E-2</v>
      </c>
      <c r="AE56" s="166">
        <f t="shared" si="29"/>
        <v>0</v>
      </c>
      <c r="AF56" s="166">
        <f t="shared" si="29"/>
        <v>2.7559142972817023E-2</v>
      </c>
      <c r="AG56" s="166">
        <f t="shared" si="29"/>
        <v>0</v>
      </c>
      <c r="AH56" s="166">
        <f t="shared" si="29"/>
        <v>0</v>
      </c>
      <c r="AI56" s="166">
        <f t="shared" si="29"/>
        <v>0</v>
      </c>
      <c r="AJ56" s="166">
        <f t="shared" si="29"/>
        <v>0</v>
      </c>
      <c r="AK56" s="166">
        <f t="shared" si="29"/>
        <v>0</v>
      </c>
      <c r="AL56" s="166">
        <f t="shared" si="29"/>
        <v>4.6803487104976393E-2</v>
      </c>
      <c r="AM56" s="166">
        <f t="shared" si="29"/>
        <v>0</v>
      </c>
      <c r="AN56" s="166">
        <f t="shared" si="29"/>
        <v>0</v>
      </c>
      <c r="AO56" s="166">
        <f t="shared" si="29"/>
        <v>0</v>
      </c>
      <c r="AP56" s="166">
        <f t="shared" si="29"/>
        <v>0</v>
      </c>
      <c r="AQ56" s="166">
        <f t="shared" si="29"/>
        <v>3.0981911404551508E-2</v>
      </c>
      <c r="AR56" s="166">
        <f t="shared" si="29"/>
        <v>0</v>
      </c>
      <c r="AS56" s="166">
        <f t="shared" si="29"/>
        <v>1.2908356784534442E-2</v>
      </c>
      <c r="AT56" s="166">
        <f t="shared" si="29"/>
        <v>0</v>
      </c>
      <c r="AU56" s="166">
        <f t="shared" si="29"/>
        <v>0</v>
      </c>
      <c r="AV56" s="166">
        <f t="shared" si="29"/>
        <v>4.0556357922803453E-2</v>
      </c>
      <c r="AW56" s="166">
        <f t="shared" si="29"/>
        <v>0</v>
      </c>
      <c r="AX56" s="166">
        <f t="shared" si="29"/>
        <v>1.2174403869246902E-3</v>
      </c>
      <c r="AY56" s="166">
        <f t="shared" si="29"/>
        <v>4.0211167488175409E-2</v>
      </c>
      <c r="AZ56" s="166">
        <f t="shared" si="29"/>
        <v>0</v>
      </c>
      <c r="BA56" s="166">
        <f t="shared" si="29"/>
        <v>0</v>
      </c>
      <c r="BB56" s="166">
        <f t="shared" si="29"/>
        <v>1.8844531809582545E-2</v>
      </c>
      <c r="BC56" s="166">
        <f t="shared" si="29"/>
        <v>0</v>
      </c>
      <c r="BD56" s="166">
        <f t="shared" si="29"/>
        <v>9.99754638971388E-4</v>
      </c>
      <c r="BE56" s="166">
        <f t="shared" si="29"/>
        <v>3.3567159302750178E-2</v>
      </c>
      <c r="BF56" s="166">
        <f t="shared" si="29"/>
        <v>3.3913661933999917E-2</v>
      </c>
      <c r="BG56" s="166">
        <f t="shared" si="29"/>
        <v>3.7314585178158943E-2</v>
      </c>
      <c r="BH56" s="166">
        <f t="shared" si="29"/>
        <v>9.0678406554770864E-3</v>
      </c>
      <c r="BI56" s="166">
        <f t="shared" si="29"/>
        <v>5.2707447791535758E-3</v>
      </c>
      <c r="BJ56" s="166">
        <f t="shared" si="29"/>
        <v>2.0474964515648623E-2</v>
      </c>
      <c r="BK56" s="9" t="s">
        <v>210</v>
      </c>
    </row>
    <row r="57" spans="1:63" x14ac:dyDescent="0.25">
      <c r="A57" s="7"/>
      <c r="B57" s="165"/>
      <c r="C57" s="168" t="e">
        <f>SUM(C51:C56)</f>
        <v>#DIV/0!</v>
      </c>
      <c r="D57" s="168">
        <f t="shared" ref="D57:BJ57" si="30">SUM(D51:D56)</f>
        <v>9.9500336312097634E-2</v>
      </c>
      <c r="E57" s="168">
        <f t="shared" si="30"/>
        <v>0.10381040391062391</v>
      </c>
      <c r="F57" s="168">
        <f t="shared" si="30"/>
        <v>0.11520872435610492</v>
      </c>
      <c r="G57" s="168">
        <f t="shared" si="30"/>
        <v>0.1204571743321399</v>
      </c>
      <c r="H57" s="168">
        <f t="shared" si="30"/>
        <v>7.849184921909709E-2</v>
      </c>
      <c r="I57" s="168">
        <f t="shared" si="30"/>
        <v>7.8297540023428341E-2</v>
      </c>
      <c r="J57" s="168">
        <f t="shared" si="30"/>
        <v>7.8260547193593821E-2</v>
      </c>
      <c r="K57" s="168">
        <f t="shared" si="30"/>
        <v>7.5109377783936809E-2</v>
      </c>
      <c r="L57" s="168">
        <f t="shared" si="30"/>
        <v>0.10338997941997888</v>
      </c>
      <c r="M57" s="168">
        <f t="shared" si="30"/>
        <v>8.6450277006543549E-2</v>
      </c>
      <c r="N57" s="168">
        <f t="shared" si="30"/>
        <v>7.8286140472700147E-2</v>
      </c>
      <c r="O57" s="168">
        <f t="shared" si="30"/>
        <v>7.8287559293658091E-2</v>
      </c>
      <c r="P57" s="168">
        <f t="shared" si="30"/>
        <v>0.10466029718576406</v>
      </c>
      <c r="Q57" s="168">
        <f t="shared" si="30"/>
        <v>7.8282597434256626E-2</v>
      </c>
      <c r="R57" s="168">
        <f t="shared" si="30"/>
        <v>7.6668139637649138E-2</v>
      </c>
      <c r="S57" s="168">
        <f t="shared" si="30"/>
        <v>7.835527350920439E-2</v>
      </c>
      <c r="T57" s="168">
        <f t="shared" si="30"/>
        <v>0.109024156645738</v>
      </c>
      <c r="U57" s="168">
        <f t="shared" si="30"/>
        <v>1.8157917055381223E-2</v>
      </c>
      <c r="V57" s="168">
        <f t="shared" si="30"/>
        <v>0.10914403352567728</v>
      </c>
      <c r="W57" s="168">
        <f t="shared" si="30"/>
        <v>7.8270445568808009E-2</v>
      </c>
      <c r="X57" s="168">
        <f t="shared" si="30"/>
        <v>7.8275615851481628E-2</v>
      </c>
      <c r="Y57" s="168">
        <f t="shared" si="30"/>
        <v>7.8355817120575502E-2</v>
      </c>
      <c r="Z57" s="168">
        <f t="shared" si="30"/>
        <v>7.8267883874070215E-2</v>
      </c>
      <c r="AA57" s="168">
        <f t="shared" si="30"/>
        <v>0.10903316761002242</v>
      </c>
      <c r="AB57" s="168">
        <f t="shared" si="30"/>
        <v>8.2031599647385905E-2</v>
      </c>
      <c r="AC57" s="168">
        <f t="shared" si="30"/>
        <v>7.1043016568609063E-2</v>
      </c>
      <c r="AD57" s="168">
        <f t="shared" si="30"/>
        <v>0.10420977080626796</v>
      </c>
      <c r="AE57" s="168">
        <f t="shared" si="30"/>
        <v>7.8273336912935698E-2</v>
      </c>
      <c r="AF57" s="168">
        <f t="shared" si="30"/>
        <v>0.10583093446056444</v>
      </c>
      <c r="AG57" s="168">
        <f t="shared" si="30"/>
        <v>7.5087323299784986E-2</v>
      </c>
      <c r="AH57" s="168">
        <f t="shared" si="30"/>
        <v>7.5112957515844389E-2</v>
      </c>
      <c r="AI57" s="168">
        <f t="shared" si="30"/>
        <v>7.8276224052038518E-2</v>
      </c>
      <c r="AJ57" s="168">
        <f t="shared" si="30"/>
        <v>7.8267373861009112E-2</v>
      </c>
      <c r="AK57" s="168">
        <f t="shared" si="30"/>
        <v>7.5096559939356752E-2</v>
      </c>
      <c r="AL57" s="168">
        <f t="shared" si="30"/>
        <v>0.12507365702062398</v>
      </c>
      <c r="AM57" s="168">
        <f t="shared" si="30"/>
        <v>7.5049480954881453E-2</v>
      </c>
      <c r="AN57" s="168">
        <f t="shared" si="30"/>
        <v>7.5083030207180143E-2</v>
      </c>
      <c r="AO57" s="168">
        <f t="shared" si="30"/>
        <v>7.8271828600685295E-2</v>
      </c>
      <c r="AP57" s="168">
        <f t="shared" si="30"/>
        <v>7.8256663129642356E-2</v>
      </c>
      <c r="AQ57" s="168">
        <f t="shared" si="30"/>
        <v>0.10924766910616845</v>
      </c>
      <c r="AR57" s="168">
        <f t="shared" si="30"/>
        <v>7.8254190575159269E-2</v>
      </c>
      <c r="AS57" s="168">
        <f t="shared" si="30"/>
        <v>9.1179289530568142E-2</v>
      </c>
      <c r="AT57" s="168">
        <f t="shared" si="30"/>
        <v>7.8265181912447593E-2</v>
      </c>
      <c r="AU57" s="168">
        <f t="shared" si="30"/>
        <v>7.8264503628281606E-2</v>
      </c>
      <c r="AV57" s="168">
        <f t="shared" si="30"/>
        <v>0.11564801295073643</v>
      </c>
      <c r="AW57" s="168">
        <f t="shared" si="30"/>
        <v>7.8260869565217397E-2</v>
      </c>
      <c r="AX57" s="168">
        <f t="shared" si="30"/>
        <v>7.9487789626301125E-2</v>
      </c>
      <c r="AY57" s="168">
        <f t="shared" si="30"/>
        <v>0.11847836257662973</v>
      </c>
      <c r="AZ57" s="168">
        <f t="shared" si="30"/>
        <v>7.8277021050769502E-2</v>
      </c>
      <c r="BA57" s="168">
        <f t="shared" si="30"/>
        <v>7.8251838084565553E-2</v>
      </c>
      <c r="BB57" s="168">
        <f t="shared" si="30"/>
        <v>9.7113417293800602E-2</v>
      </c>
      <c r="BC57" s="168">
        <f t="shared" si="30"/>
        <v>7.8275396864230851E-2</v>
      </c>
      <c r="BD57" s="168">
        <f t="shared" si="30"/>
        <v>7.6091215708965196E-2</v>
      </c>
      <c r="BE57" s="168">
        <f t="shared" si="30"/>
        <v>0.11183671900524667</v>
      </c>
      <c r="BF57" s="168">
        <f t="shared" si="30"/>
        <v>0.11218236088570099</v>
      </c>
      <c r="BG57" s="168">
        <f t="shared" si="30"/>
        <v>0.11558666242291123</v>
      </c>
      <c r="BH57" s="168">
        <f t="shared" si="30"/>
        <v>8.7333761350087136E-2</v>
      </c>
      <c r="BI57" s="168">
        <f t="shared" si="30"/>
        <v>8.3540935132138228E-2</v>
      </c>
      <c r="BJ57" s="168">
        <f t="shared" si="30"/>
        <v>9.7123985027064069E-2</v>
      </c>
      <c r="BK57" s="9"/>
    </row>
    <row r="58" spans="1:63" x14ac:dyDescent="0.25">
      <c r="A58" s="7"/>
      <c r="B58" s="165"/>
      <c r="C58" s="168"/>
      <c r="D58" s="168"/>
      <c r="E58" s="168"/>
      <c r="F58" s="168"/>
      <c r="G58" s="168"/>
      <c r="H58" s="168"/>
      <c r="I58" s="168"/>
      <c r="J58" s="168"/>
      <c r="K58" s="168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</row>
    <row r="59" spans="1:63" x14ac:dyDescent="0.25">
      <c r="A59" s="7"/>
      <c r="B59" s="165" t="s">
        <v>211</v>
      </c>
      <c r="C59" s="21" t="e">
        <f t="shared" ref="C59:AH59" si="31">(SUM(C40:C44)/C37)</f>
        <v>#DIV/0!</v>
      </c>
      <c r="D59" s="21">
        <f t="shared" si="31"/>
        <v>7.8267632362832726E-2</v>
      </c>
      <c r="E59" s="21">
        <f t="shared" si="31"/>
        <v>7.5088738362677265E-2</v>
      </c>
      <c r="F59" s="21">
        <f t="shared" si="31"/>
        <v>7.8269997460806109E-2</v>
      </c>
      <c r="G59" s="21">
        <f t="shared" si="31"/>
        <v>7.5090425043605982E-2</v>
      </c>
      <c r="H59" s="21">
        <f t="shared" si="31"/>
        <v>7.8278254331704322E-2</v>
      </c>
      <c r="I59" s="21">
        <f t="shared" si="31"/>
        <v>7.5095665755564228E-2</v>
      </c>
      <c r="J59" s="21">
        <f t="shared" si="31"/>
        <v>7.8260547193593821E-2</v>
      </c>
      <c r="K59" s="21">
        <f t="shared" si="31"/>
        <v>7.5109377783936795E-2</v>
      </c>
      <c r="L59" s="21">
        <f t="shared" si="31"/>
        <v>7.8273301615784593E-2</v>
      </c>
      <c r="M59" s="21">
        <f t="shared" si="31"/>
        <v>7.5089394667358297E-2</v>
      </c>
      <c r="N59" s="21">
        <f t="shared" si="31"/>
        <v>7.8286140472700161E-2</v>
      </c>
      <c r="O59" s="21">
        <f t="shared" si="31"/>
        <v>7.8287559293658063E-2</v>
      </c>
      <c r="P59" s="21">
        <f t="shared" si="31"/>
        <v>7.8267589612271024E-2</v>
      </c>
      <c r="Q59" s="21">
        <f t="shared" si="31"/>
        <v>7.8282597434256626E-2</v>
      </c>
      <c r="R59" s="21">
        <f t="shared" si="31"/>
        <v>7.509390190013257E-2</v>
      </c>
      <c r="S59" s="21">
        <f t="shared" si="31"/>
        <v>7.835527350920439E-2</v>
      </c>
      <c r="T59" s="21">
        <f t="shared" si="31"/>
        <v>7.8269660529956375E-2</v>
      </c>
      <c r="U59" s="21">
        <f t="shared" si="31"/>
        <v>1.8157917055381223E-2</v>
      </c>
      <c r="V59" s="21">
        <f t="shared" si="31"/>
        <v>7.8270458302223109E-2</v>
      </c>
      <c r="W59" s="21">
        <f t="shared" si="31"/>
        <v>7.8270445568808009E-2</v>
      </c>
      <c r="X59" s="21">
        <f t="shared" si="31"/>
        <v>7.8275615851481628E-2</v>
      </c>
      <c r="Y59" s="21">
        <f t="shared" si="31"/>
        <v>7.5087866979190079E-2</v>
      </c>
      <c r="Z59" s="21">
        <f t="shared" si="31"/>
        <v>7.8267883874070229E-2</v>
      </c>
      <c r="AA59" s="21">
        <f t="shared" si="31"/>
        <v>7.8272087545010208E-2</v>
      </c>
      <c r="AB59" s="21">
        <f t="shared" si="31"/>
        <v>7.8272190954092366E-2</v>
      </c>
      <c r="AC59" s="21">
        <f t="shared" si="31"/>
        <v>6.8333094168423605E-2</v>
      </c>
      <c r="AD59" s="21">
        <f t="shared" si="31"/>
        <v>7.5089416029126388E-2</v>
      </c>
      <c r="AE59" s="21">
        <f t="shared" si="31"/>
        <v>7.8273336912935712E-2</v>
      </c>
      <c r="AF59" s="21">
        <f t="shared" si="31"/>
        <v>7.8271791487747419E-2</v>
      </c>
      <c r="AG59" s="21">
        <f t="shared" si="31"/>
        <v>7.5087323299785E-2</v>
      </c>
      <c r="AH59" s="21">
        <f t="shared" si="31"/>
        <v>7.5112957515844389E-2</v>
      </c>
      <c r="AI59" s="21">
        <f t="shared" ref="AI59:BJ59" si="32">(SUM(AI40:AI44)/AI37)</f>
        <v>7.8276224052038532E-2</v>
      </c>
      <c r="AJ59" s="21">
        <f t="shared" si="32"/>
        <v>7.8267373861009126E-2</v>
      </c>
      <c r="AK59" s="21">
        <f t="shared" si="32"/>
        <v>7.5096559939356752E-2</v>
      </c>
      <c r="AL59" s="21">
        <f t="shared" si="32"/>
        <v>7.8270169915647572E-2</v>
      </c>
      <c r="AM59" s="21">
        <f t="shared" si="32"/>
        <v>7.504948095488144E-2</v>
      </c>
      <c r="AN59" s="21">
        <f t="shared" si="32"/>
        <v>7.5083030207180143E-2</v>
      </c>
      <c r="AO59" s="21">
        <f t="shared" si="32"/>
        <v>7.8271828600685267E-2</v>
      </c>
      <c r="AP59" s="21">
        <f t="shared" si="32"/>
        <v>7.8256663129642343E-2</v>
      </c>
      <c r="AQ59" s="21">
        <f t="shared" si="32"/>
        <v>7.826575770161695E-2</v>
      </c>
      <c r="AR59" s="21">
        <f t="shared" si="32"/>
        <v>7.8254190575159269E-2</v>
      </c>
      <c r="AS59" s="21">
        <f t="shared" si="32"/>
        <v>7.8270932746033681E-2</v>
      </c>
      <c r="AT59" s="21">
        <f t="shared" si="32"/>
        <v>7.8265181912447593E-2</v>
      </c>
      <c r="AU59" s="21">
        <f t="shared" si="32"/>
        <v>7.8264503628281606E-2</v>
      </c>
      <c r="AV59" s="21">
        <f t="shared" si="32"/>
        <v>7.5091655027932969E-2</v>
      </c>
      <c r="AW59" s="21">
        <f t="shared" si="32"/>
        <v>7.8260869565217397E-2</v>
      </c>
      <c r="AX59" s="21">
        <f t="shared" si="32"/>
        <v>7.8270349239376438E-2</v>
      </c>
      <c r="AY59" s="21">
        <f t="shared" si="32"/>
        <v>7.8267195088454311E-2</v>
      </c>
      <c r="AZ59" s="21">
        <f t="shared" si="32"/>
        <v>7.8277021050769502E-2</v>
      </c>
      <c r="BA59" s="21">
        <f t="shared" si="32"/>
        <v>7.8251838084565553E-2</v>
      </c>
      <c r="BB59" s="21">
        <f t="shared" si="32"/>
        <v>7.8268885484218051E-2</v>
      </c>
      <c r="BC59" s="21">
        <f t="shared" si="32"/>
        <v>7.8275396864230851E-2</v>
      </c>
      <c r="BD59" s="21">
        <f t="shared" si="32"/>
        <v>7.5091461069993815E-2</v>
      </c>
      <c r="BE59" s="21">
        <f t="shared" si="32"/>
        <v>7.8269559702496494E-2</v>
      </c>
      <c r="BF59" s="21">
        <f t="shared" si="32"/>
        <v>7.8268698951701077E-2</v>
      </c>
      <c r="BG59" s="21">
        <f t="shared" si="32"/>
        <v>7.8272077244752297E-2</v>
      </c>
      <c r="BH59" s="21">
        <f t="shared" si="32"/>
        <v>7.8265920694610053E-2</v>
      </c>
      <c r="BI59" s="21">
        <f t="shared" si="32"/>
        <v>7.8270190352984659E-2</v>
      </c>
      <c r="BJ59" s="21">
        <f t="shared" si="32"/>
        <v>7.664902051141545E-2</v>
      </c>
      <c r="BK59" s="9"/>
    </row>
    <row r="60" spans="1:63" x14ac:dyDescent="0.25">
      <c r="A60" s="7"/>
      <c r="B60" s="165" t="s">
        <v>212</v>
      </c>
      <c r="C60" s="21" t="e">
        <f t="shared" ref="C60:BJ60" si="33">C47-C59</f>
        <v>#DIV/0!</v>
      </c>
      <c r="D60" s="21">
        <f t="shared" si="33"/>
        <v>2.1232703949264908E-2</v>
      </c>
      <c r="E60" s="21">
        <f t="shared" si="33"/>
        <v>2.8721665547946598E-2</v>
      </c>
      <c r="F60" s="21">
        <f t="shared" si="33"/>
        <v>3.693872689529884E-2</v>
      </c>
      <c r="G60" s="21">
        <f t="shared" si="33"/>
        <v>4.5366749288533931E-2</v>
      </c>
      <c r="H60" s="21">
        <f t="shared" si="33"/>
        <v>2.1359488739278176E-4</v>
      </c>
      <c r="I60" s="21">
        <f t="shared" si="33"/>
        <v>3.2018742678641132E-3</v>
      </c>
      <c r="J60" s="21">
        <f t="shared" si="33"/>
        <v>0</v>
      </c>
      <c r="K60" s="21">
        <f t="shared" si="33"/>
        <v>0</v>
      </c>
      <c r="L60" s="21">
        <f t="shared" si="33"/>
        <v>2.5116677804194285E-2</v>
      </c>
      <c r="M60" s="21">
        <f t="shared" si="33"/>
        <v>1.1360882339185266E-2</v>
      </c>
      <c r="N60" s="21">
        <f t="shared" si="33"/>
        <v>0</v>
      </c>
      <c r="O60" s="21">
        <f t="shared" si="33"/>
        <v>0</v>
      </c>
      <c r="P60" s="21">
        <f t="shared" si="33"/>
        <v>2.6392707573493032E-2</v>
      </c>
      <c r="Q60" s="21">
        <f t="shared" si="33"/>
        <v>0</v>
      </c>
      <c r="R60" s="21">
        <f t="shared" si="33"/>
        <v>1.5742377375165817E-3</v>
      </c>
      <c r="S60" s="21">
        <f t="shared" si="33"/>
        <v>0</v>
      </c>
      <c r="T60" s="21">
        <f t="shared" si="33"/>
        <v>3.0754496115781627E-2</v>
      </c>
      <c r="U60" s="21">
        <f t="shared" si="33"/>
        <v>0</v>
      </c>
      <c r="V60" s="21">
        <f t="shared" si="33"/>
        <v>3.0873575223454172E-2</v>
      </c>
      <c r="W60" s="21">
        <f t="shared" si="33"/>
        <v>0</v>
      </c>
      <c r="X60" s="21">
        <f t="shared" si="33"/>
        <v>0</v>
      </c>
      <c r="Y60" s="21">
        <f t="shared" si="33"/>
        <v>3.267950141385409E-3</v>
      </c>
      <c r="Z60" s="21">
        <f t="shared" si="33"/>
        <v>0</v>
      </c>
      <c r="AA60" s="21">
        <f t="shared" si="33"/>
        <v>3.0761080065012242E-2</v>
      </c>
      <c r="AB60" s="21">
        <f t="shared" si="33"/>
        <v>3.7594086932935533E-3</v>
      </c>
      <c r="AC60" s="21">
        <f t="shared" si="33"/>
        <v>2.7099224001854438E-3</v>
      </c>
      <c r="AD60" s="21">
        <f t="shared" si="33"/>
        <v>2.9120354777141574E-2</v>
      </c>
      <c r="AE60" s="21">
        <f t="shared" si="33"/>
        <v>0</v>
      </c>
      <c r="AF60" s="21">
        <f t="shared" si="33"/>
        <v>2.755914297281703E-2</v>
      </c>
      <c r="AG60" s="21">
        <f t="shared" si="33"/>
        <v>0</v>
      </c>
      <c r="AH60" s="21">
        <f t="shared" si="33"/>
        <v>0</v>
      </c>
      <c r="AI60" s="21">
        <f t="shared" si="33"/>
        <v>0</v>
      </c>
      <c r="AJ60" s="21">
        <f t="shared" si="33"/>
        <v>0</v>
      </c>
      <c r="AK60" s="21">
        <f t="shared" si="33"/>
        <v>0</v>
      </c>
      <c r="AL60" s="21">
        <f t="shared" si="33"/>
        <v>4.680348710497638E-2</v>
      </c>
      <c r="AM60" s="21">
        <f t="shared" si="33"/>
        <v>0</v>
      </c>
      <c r="AN60" s="21">
        <f t="shared" si="33"/>
        <v>0</v>
      </c>
      <c r="AO60" s="21">
        <f t="shared" si="33"/>
        <v>0</v>
      </c>
      <c r="AP60" s="21">
        <f t="shared" si="33"/>
        <v>0</v>
      </c>
      <c r="AQ60" s="21">
        <f t="shared" si="33"/>
        <v>3.098191140455149E-2</v>
      </c>
      <c r="AR60" s="21">
        <f t="shared" si="33"/>
        <v>0</v>
      </c>
      <c r="AS60" s="21">
        <f t="shared" si="33"/>
        <v>1.2908356784534447E-2</v>
      </c>
      <c r="AT60" s="21">
        <f t="shared" si="33"/>
        <v>0</v>
      </c>
      <c r="AU60" s="21">
        <f t="shared" si="33"/>
        <v>0</v>
      </c>
      <c r="AV60" s="21">
        <f t="shared" si="33"/>
        <v>4.055635792280346E-2</v>
      </c>
      <c r="AW60" s="21">
        <f t="shared" si="33"/>
        <v>0</v>
      </c>
      <c r="AX60" s="21">
        <f t="shared" si="33"/>
        <v>1.2174403869246869E-3</v>
      </c>
      <c r="AY60" s="21">
        <f t="shared" si="33"/>
        <v>4.0211167488175395E-2</v>
      </c>
      <c r="AZ60" s="21">
        <f t="shared" si="33"/>
        <v>0</v>
      </c>
      <c r="BA60" s="21">
        <f t="shared" si="33"/>
        <v>0</v>
      </c>
      <c r="BB60" s="21">
        <f t="shared" si="33"/>
        <v>1.8844531809582551E-2</v>
      </c>
      <c r="BC60" s="21">
        <f t="shared" si="33"/>
        <v>0</v>
      </c>
      <c r="BD60" s="21">
        <f t="shared" si="33"/>
        <v>9.9975463897139516E-4</v>
      </c>
      <c r="BE60" s="21">
        <f t="shared" si="33"/>
        <v>3.3567159302750185E-2</v>
      </c>
      <c r="BF60" s="21">
        <f t="shared" si="33"/>
        <v>3.3913661933999931E-2</v>
      </c>
      <c r="BG60" s="21">
        <f t="shared" si="33"/>
        <v>3.7314585178158943E-2</v>
      </c>
      <c r="BH60" s="21">
        <f t="shared" si="33"/>
        <v>9.067840655477083E-3</v>
      </c>
      <c r="BI60" s="21">
        <f t="shared" si="33"/>
        <v>5.2707447791535689E-3</v>
      </c>
      <c r="BJ60" s="21">
        <f t="shared" si="33"/>
        <v>2.0474964515648619E-2</v>
      </c>
      <c r="BK60" s="9"/>
    </row>
    <row r="61" spans="1:63" x14ac:dyDescent="0.25">
      <c r="A61" s="7"/>
      <c r="B61" s="161" t="s">
        <v>208</v>
      </c>
      <c r="C61" s="170" t="e">
        <f>IF(C59&gt;7.84%,"!!"," ")</f>
        <v>#DIV/0!</v>
      </c>
      <c r="D61" s="170" t="str">
        <f t="shared" ref="D61:BI61" si="34">IF(D59&gt;7.84%,"!!"," ")</f>
        <v xml:space="preserve"> </v>
      </c>
      <c r="E61" s="170" t="str">
        <f t="shared" si="34"/>
        <v xml:space="preserve"> </v>
      </c>
      <c r="F61" s="170" t="str">
        <f t="shared" si="34"/>
        <v xml:space="preserve"> </v>
      </c>
      <c r="G61" s="170" t="str">
        <f t="shared" si="34"/>
        <v xml:space="preserve"> </v>
      </c>
      <c r="H61" s="170" t="str">
        <f t="shared" si="34"/>
        <v xml:space="preserve"> </v>
      </c>
      <c r="I61" s="170" t="str">
        <f t="shared" si="34"/>
        <v xml:space="preserve"> </v>
      </c>
      <c r="J61" s="170" t="str">
        <f t="shared" si="34"/>
        <v xml:space="preserve"> </v>
      </c>
      <c r="K61" s="170" t="str">
        <f t="shared" si="34"/>
        <v xml:space="preserve"> </v>
      </c>
      <c r="L61" s="170" t="str">
        <f t="shared" si="34"/>
        <v xml:space="preserve"> </v>
      </c>
      <c r="M61" s="170" t="str">
        <f t="shared" si="34"/>
        <v xml:space="preserve"> </v>
      </c>
      <c r="N61" s="170" t="str">
        <f t="shared" si="34"/>
        <v xml:space="preserve"> </v>
      </c>
      <c r="O61" s="170" t="str">
        <f t="shared" si="34"/>
        <v xml:space="preserve"> </v>
      </c>
      <c r="P61" s="170" t="str">
        <f t="shared" si="34"/>
        <v xml:space="preserve"> </v>
      </c>
      <c r="Q61" s="170" t="str">
        <f t="shared" si="34"/>
        <v xml:space="preserve"> </v>
      </c>
      <c r="R61" s="170" t="str">
        <f t="shared" si="34"/>
        <v xml:space="preserve"> </v>
      </c>
      <c r="S61" s="170" t="str">
        <f t="shared" si="34"/>
        <v xml:space="preserve"> </v>
      </c>
      <c r="T61" s="170" t="str">
        <f t="shared" si="34"/>
        <v xml:space="preserve"> </v>
      </c>
      <c r="U61" s="170" t="str">
        <f t="shared" si="34"/>
        <v xml:space="preserve"> </v>
      </c>
      <c r="V61" s="170" t="str">
        <f t="shared" si="34"/>
        <v xml:space="preserve"> </v>
      </c>
      <c r="W61" s="170" t="str">
        <f t="shared" si="34"/>
        <v xml:space="preserve"> </v>
      </c>
      <c r="X61" s="170" t="str">
        <f t="shared" si="34"/>
        <v xml:space="preserve"> </v>
      </c>
      <c r="Y61" s="170" t="str">
        <f t="shared" si="34"/>
        <v xml:space="preserve"> </v>
      </c>
      <c r="Z61" s="170" t="str">
        <f t="shared" si="34"/>
        <v xml:space="preserve"> </v>
      </c>
      <c r="AA61" s="170" t="str">
        <f t="shared" si="34"/>
        <v xml:space="preserve"> </v>
      </c>
      <c r="AB61" s="170" t="str">
        <f t="shared" si="34"/>
        <v xml:space="preserve"> </v>
      </c>
      <c r="AC61" s="170" t="str">
        <f t="shared" si="34"/>
        <v xml:space="preserve"> </v>
      </c>
      <c r="AD61" s="170" t="str">
        <f t="shared" si="34"/>
        <v xml:space="preserve"> </v>
      </c>
      <c r="AE61" s="170" t="str">
        <f t="shared" si="34"/>
        <v xml:space="preserve"> </v>
      </c>
      <c r="AF61" s="170" t="str">
        <f t="shared" si="34"/>
        <v xml:space="preserve"> </v>
      </c>
      <c r="AG61" s="170" t="str">
        <f t="shared" si="34"/>
        <v xml:space="preserve"> </v>
      </c>
      <c r="AH61" s="170" t="str">
        <f t="shared" si="34"/>
        <v xml:space="preserve"> </v>
      </c>
      <c r="AI61" s="170" t="str">
        <f t="shared" si="34"/>
        <v xml:space="preserve"> </v>
      </c>
      <c r="AJ61" s="170" t="str">
        <f t="shared" si="34"/>
        <v xml:space="preserve"> </v>
      </c>
      <c r="AK61" s="170" t="str">
        <f t="shared" si="34"/>
        <v xml:space="preserve"> </v>
      </c>
      <c r="AL61" s="170" t="str">
        <f t="shared" si="34"/>
        <v xml:space="preserve"> </v>
      </c>
      <c r="AM61" s="170" t="str">
        <f t="shared" si="34"/>
        <v xml:space="preserve"> </v>
      </c>
      <c r="AN61" s="170" t="str">
        <f t="shared" si="34"/>
        <v xml:space="preserve"> </v>
      </c>
      <c r="AO61" s="170" t="str">
        <f t="shared" si="34"/>
        <v xml:space="preserve"> </v>
      </c>
      <c r="AP61" s="170" t="str">
        <f t="shared" si="34"/>
        <v xml:space="preserve"> </v>
      </c>
      <c r="AQ61" s="170" t="str">
        <f t="shared" si="34"/>
        <v xml:space="preserve"> </v>
      </c>
      <c r="AR61" s="170" t="str">
        <f t="shared" si="34"/>
        <v xml:space="preserve"> </v>
      </c>
      <c r="AS61" s="170" t="str">
        <f t="shared" si="34"/>
        <v xml:space="preserve"> </v>
      </c>
      <c r="AT61" s="170" t="str">
        <f t="shared" si="34"/>
        <v xml:space="preserve"> </v>
      </c>
      <c r="AU61" s="170" t="str">
        <f t="shared" si="34"/>
        <v xml:space="preserve"> </v>
      </c>
      <c r="AV61" s="170" t="str">
        <f t="shared" si="34"/>
        <v xml:space="preserve"> </v>
      </c>
      <c r="AW61" s="170" t="str">
        <f t="shared" si="34"/>
        <v xml:space="preserve"> </v>
      </c>
      <c r="AX61" s="170" t="str">
        <f t="shared" si="34"/>
        <v xml:space="preserve"> </v>
      </c>
      <c r="AY61" s="170" t="str">
        <f t="shared" si="34"/>
        <v xml:space="preserve"> </v>
      </c>
      <c r="AZ61" s="170" t="str">
        <f t="shared" si="34"/>
        <v xml:space="preserve"> </v>
      </c>
      <c r="BA61" s="170" t="str">
        <f t="shared" si="34"/>
        <v xml:space="preserve"> </v>
      </c>
      <c r="BB61" s="170" t="str">
        <f t="shared" si="34"/>
        <v xml:space="preserve"> </v>
      </c>
      <c r="BC61" s="170" t="str">
        <f t="shared" si="34"/>
        <v xml:space="preserve"> </v>
      </c>
      <c r="BD61" s="170" t="str">
        <f t="shared" si="34"/>
        <v xml:space="preserve"> </v>
      </c>
      <c r="BE61" s="170" t="str">
        <f t="shared" si="34"/>
        <v xml:space="preserve"> </v>
      </c>
      <c r="BF61" s="170" t="str">
        <f t="shared" si="34"/>
        <v xml:space="preserve"> </v>
      </c>
      <c r="BG61" s="170" t="str">
        <f t="shared" si="34"/>
        <v xml:space="preserve"> </v>
      </c>
      <c r="BH61" s="170" t="str">
        <f t="shared" si="34"/>
        <v xml:space="preserve"> </v>
      </c>
      <c r="BI61" s="170" t="str">
        <f t="shared" si="34"/>
        <v xml:space="preserve"> </v>
      </c>
      <c r="BJ61" s="9"/>
      <c r="BK61" s="9"/>
    </row>
    <row r="62" spans="1:63" x14ac:dyDescent="0.25">
      <c r="A62" s="7"/>
      <c r="B62" s="165"/>
      <c r="C62" s="168"/>
      <c r="D62" s="168"/>
      <c r="E62" s="168"/>
      <c r="F62" s="168"/>
      <c r="G62" s="168"/>
      <c r="H62" s="168"/>
      <c r="I62" s="168"/>
      <c r="J62" s="168"/>
      <c r="K62" s="168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</row>
    <row r="63" spans="1:63" x14ac:dyDescent="0.25">
      <c r="A63" s="7"/>
      <c r="B63" s="171" t="s">
        <v>213</v>
      </c>
      <c r="C63" s="21" t="e">
        <f>C45/C38</f>
        <v>#DIV/0!</v>
      </c>
      <c r="D63" s="21">
        <f t="shared" ref="D63:BI63" si="35">D45/D38</f>
        <v>5.5502790445764887E-2</v>
      </c>
      <c r="E63" s="21">
        <f t="shared" si="35"/>
        <v>4.6500216742125039E-2</v>
      </c>
      <c r="F63" s="21">
        <f t="shared" si="35"/>
        <v>8.0000680326102983E-2</v>
      </c>
      <c r="G63" s="21">
        <f t="shared" si="35"/>
        <v>4.9072042103172633E-2</v>
      </c>
      <c r="H63" s="21">
        <f t="shared" si="35"/>
        <v>3.1537384415486117E-4</v>
      </c>
      <c r="I63" s="21">
        <f t="shared" si="35"/>
        <v>4.6522183138545337E-2</v>
      </c>
      <c r="J63" s="21" t="e">
        <f t="shared" si="35"/>
        <v>#DIV/0!</v>
      </c>
      <c r="K63" s="21" t="e">
        <f t="shared" si="35"/>
        <v>#DIV/0!</v>
      </c>
      <c r="L63" s="21">
        <f t="shared" si="35"/>
        <v>5.5499994117024151E-2</v>
      </c>
      <c r="M63" s="21">
        <f t="shared" si="35"/>
        <v>1.3768369849743389E-2</v>
      </c>
      <c r="N63" s="21" t="e">
        <f t="shared" si="35"/>
        <v>#DIV/0!</v>
      </c>
      <c r="O63" s="21" t="e">
        <f t="shared" si="35"/>
        <v>#DIV/0!</v>
      </c>
      <c r="P63" s="21">
        <f t="shared" si="35"/>
        <v>5.5499241095611225E-2</v>
      </c>
      <c r="Q63" s="21" t="e">
        <f t="shared" si="35"/>
        <v>#DIV/0!</v>
      </c>
      <c r="R63" s="21">
        <f t="shared" si="35"/>
        <v>6.4836581481762341E-3</v>
      </c>
      <c r="S63" s="21" t="e">
        <f t="shared" si="35"/>
        <v>#DIV/0!</v>
      </c>
      <c r="T63" s="21">
        <f t="shared" si="35"/>
        <v>5.4688239190084212E-2</v>
      </c>
      <c r="U63" s="21" t="e">
        <f t="shared" si="35"/>
        <v>#DIV/0!</v>
      </c>
      <c r="V63" s="21">
        <f t="shared" si="35"/>
        <v>5.5500599345956456E-2</v>
      </c>
      <c r="W63" s="21" t="e">
        <f t="shared" si="35"/>
        <v>#DIV/0!</v>
      </c>
      <c r="X63" s="21" t="e">
        <f t="shared" si="35"/>
        <v>#DIV/0!</v>
      </c>
      <c r="Y63" s="21">
        <f t="shared" si="35"/>
        <v>6.5019443268009083E-3</v>
      </c>
      <c r="Z63" s="21" t="e">
        <f t="shared" si="35"/>
        <v>#DIV/0!</v>
      </c>
      <c r="AA63" s="21">
        <f t="shared" si="35"/>
        <v>7.9997820434978911E-2</v>
      </c>
      <c r="AB63" s="21">
        <f t="shared" si="35"/>
        <v>8.5004599816007349E-3</v>
      </c>
      <c r="AC63" s="21">
        <f t="shared" si="35"/>
        <v>8.4931933369082006E-3</v>
      </c>
      <c r="AD63" s="21">
        <f t="shared" si="35"/>
        <v>4.9545139800864356E-2</v>
      </c>
      <c r="AE63" s="21" t="e">
        <f t="shared" si="35"/>
        <v>#DIV/0!</v>
      </c>
      <c r="AF63" s="21">
        <f t="shared" si="35"/>
        <v>7.9998889546935154E-2</v>
      </c>
      <c r="AG63" s="21" t="e">
        <f t="shared" si="35"/>
        <v>#DIV/0!</v>
      </c>
      <c r="AH63" s="21" t="e">
        <f t="shared" si="35"/>
        <v>#DIV/0!</v>
      </c>
      <c r="AI63" s="21" t="e">
        <f t="shared" si="35"/>
        <v>#DIV/0!</v>
      </c>
      <c r="AJ63" s="21" t="e">
        <f t="shared" si="35"/>
        <v>#DIV/0!</v>
      </c>
      <c r="AK63" s="21" t="e">
        <f t="shared" si="35"/>
        <v>#DIV/0!</v>
      </c>
      <c r="AL63" s="21">
        <f t="shared" si="35"/>
        <v>7.9999310142628025E-2</v>
      </c>
      <c r="AM63" s="21" t="e">
        <f t="shared" si="35"/>
        <v>#DIV/0!</v>
      </c>
      <c r="AN63" s="21" t="e">
        <f t="shared" si="35"/>
        <v>#DIV/0!</v>
      </c>
      <c r="AO63" s="21" t="e">
        <f t="shared" si="35"/>
        <v>#DIV/0!</v>
      </c>
      <c r="AP63" s="21" t="e">
        <f t="shared" si="35"/>
        <v>#DIV/0!</v>
      </c>
      <c r="AQ63" s="21">
        <f t="shared" si="35"/>
        <v>5.5497476221322881E-2</v>
      </c>
      <c r="AR63" s="21" t="e">
        <f t="shared" si="35"/>
        <v>#DIV/0!</v>
      </c>
      <c r="AS63" s="21">
        <f t="shared" si="35"/>
        <v>7.9994945027170486E-2</v>
      </c>
      <c r="AT63" s="21" t="e">
        <f t="shared" si="35"/>
        <v>#DIV/0!</v>
      </c>
      <c r="AU63" s="21" t="e">
        <f t="shared" si="35"/>
        <v>#DIV/0!</v>
      </c>
      <c r="AV63" s="21">
        <f t="shared" si="35"/>
        <v>6.8499760420052333E-2</v>
      </c>
      <c r="AW63" s="21" t="e">
        <f t="shared" si="35"/>
        <v>#DIV/0!</v>
      </c>
      <c r="AX63" s="21">
        <f t="shared" si="35"/>
        <v>3.8372985418265544E-3</v>
      </c>
      <c r="AY63" s="21">
        <f t="shared" si="35"/>
        <v>0.10600273719723734</v>
      </c>
      <c r="AZ63" s="21" t="e">
        <f t="shared" si="35"/>
        <v>#DIV/0!</v>
      </c>
      <c r="BA63" s="21" t="e">
        <f t="shared" si="35"/>
        <v>#DIV/0!</v>
      </c>
      <c r="BB63" s="21">
        <f t="shared" si="35"/>
        <v>5.5499848645376118E-2</v>
      </c>
      <c r="BC63" s="21" t="e">
        <f t="shared" si="35"/>
        <v>#DIV/0!</v>
      </c>
      <c r="BD63" s="21">
        <f t="shared" si="35"/>
        <v>1.3656760096247644E-3</v>
      </c>
      <c r="BE63" s="21">
        <f t="shared" si="35"/>
        <v>5.549959485867717E-2</v>
      </c>
      <c r="BF63" s="21">
        <f t="shared" si="35"/>
        <v>5.5500694958225121E-2</v>
      </c>
      <c r="BG63" s="21">
        <f t="shared" si="35"/>
        <v>0.10600336603881687</v>
      </c>
      <c r="BH63" s="21">
        <f t="shared" si="35"/>
        <v>1.4559556242790173E-2</v>
      </c>
      <c r="BI63" s="21">
        <f t="shared" si="35"/>
        <v>8.5013786422237121E-3</v>
      </c>
      <c r="BJ63" s="9"/>
      <c r="BK63" s="9"/>
    </row>
    <row r="64" spans="1:63" x14ac:dyDescent="0.25">
      <c r="A64" s="7"/>
      <c r="B64" s="171" t="s">
        <v>214</v>
      </c>
      <c r="C64" s="21" t="e">
        <f>C63*2</f>
        <v>#DIV/0!</v>
      </c>
      <c r="D64" s="21">
        <f t="shared" ref="D64:BI64" si="36">D63*2</f>
        <v>0.11100558089152977</v>
      </c>
      <c r="E64" s="21">
        <f t="shared" si="36"/>
        <v>9.3000433484250078E-2</v>
      </c>
      <c r="F64" s="21">
        <f t="shared" si="36"/>
        <v>0.16000136065220597</v>
      </c>
      <c r="G64" s="21">
        <f t="shared" si="36"/>
        <v>9.8144084206345267E-2</v>
      </c>
      <c r="H64" s="21">
        <f t="shared" si="36"/>
        <v>6.3074768830972234E-4</v>
      </c>
      <c r="I64" s="21">
        <f t="shared" si="36"/>
        <v>9.3044366277090673E-2</v>
      </c>
      <c r="J64" s="21" t="e">
        <f t="shared" si="36"/>
        <v>#DIV/0!</v>
      </c>
      <c r="K64" s="21" t="e">
        <f t="shared" si="36"/>
        <v>#DIV/0!</v>
      </c>
      <c r="L64" s="21">
        <f t="shared" si="36"/>
        <v>0.1109999882340483</v>
      </c>
      <c r="M64" s="21">
        <f t="shared" si="36"/>
        <v>2.7536739699486779E-2</v>
      </c>
      <c r="N64" s="21" t="e">
        <f t="shared" si="36"/>
        <v>#DIV/0!</v>
      </c>
      <c r="O64" s="21" t="e">
        <f t="shared" si="36"/>
        <v>#DIV/0!</v>
      </c>
      <c r="P64" s="21">
        <f t="shared" si="36"/>
        <v>0.11099848219122245</v>
      </c>
      <c r="Q64" s="21" t="e">
        <f t="shared" si="36"/>
        <v>#DIV/0!</v>
      </c>
      <c r="R64" s="21">
        <f t="shared" si="36"/>
        <v>1.2967316296352468E-2</v>
      </c>
      <c r="S64" s="21" t="e">
        <f t="shared" si="36"/>
        <v>#DIV/0!</v>
      </c>
      <c r="T64" s="21">
        <f t="shared" si="36"/>
        <v>0.10937647838016842</v>
      </c>
      <c r="U64" s="21" t="e">
        <f t="shared" si="36"/>
        <v>#DIV/0!</v>
      </c>
      <c r="V64" s="21">
        <f t="shared" si="36"/>
        <v>0.11100119869191291</v>
      </c>
      <c r="W64" s="21" t="e">
        <f t="shared" si="36"/>
        <v>#DIV/0!</v>
      </c>
      <c r="X64" s="21" t="e">
        <f t="shared" si="36"/>
        <v>#DIV/0!</v>
      </c>
      <c r="Y64" s="21">
        <f t="shared" si="36"/>
        <v>1.3003888653601817E-2</v>
      </c>
      <c r="Z64" s="21" t="e">
        <f t="shared" si="36"/>
        <v>#DIV/0!</v>
      </c>
      <c r="AA64" s="21">
        <f t="shared" si="36"/>
        <v>0.15999564086995782</v>
      </c>
      <c r="AB64" s="21">
        <f t="shared" si="36"/>
        <v>1.700091996320147E-2</v>
      </c>
      <c r="AC64" s="21">
        <f t="shared" si="36"/>
        <v>1.6986386673816401E-2</v>
      </c>
      <c r="AD64" s="21">
        <f t="shared" si="36"/>
        <v>9.9090279601728712E-2</v>
      </c>
      <c r="AE64" s="21" t="e">
        <f t="shared" si="36"/>
        <v>#DIV/0!</v>
      </c>
      <c r="AF64" s="21">
        <f t="shared" si="36"/>
        <v>0.15999777909387031</v>
      </c>
      <c r="AG64" s="21" t="e">
        <f t="shared" si="36"/>
        <v>#DIV/0!</v>
      </c>
      <c r="AH64" s="21" t="e">
        <f t="shared" si="36"/>
        <v>#DIV/0!</v>
      </c>
      <c r="AI64" s="21" t="e">
        <f t="shared" si="36"/>
        <v>#DIV/0!</v>
      </c>
      <c r="AJ64" s="21" t="e">
        <f t="shared" si="36"/>
        <v>#DIV/0!</v>
      </c>
      <c r="AK64" s="21" t="e">
        <f t="shared" si="36"/>
        <v>#DIV/0!</v>
      </c>
      <c r="AL64" s="21">
        <f t="shared" si="36"/>
        <v>0.15999862028525605</v>
      </c>
      <c r="AM64" s="21" t="e">
        <f t="shared" si="36"/>
        <v>#DIV/0!</v>
      </c>
      <c r="AN64" s="21" t="e">
        <f t="shared" si="36"/>
        <v>#DIV/0!</v>
      </c>
      <c r="AO64" s="21" t="e">
        <f t="shared" si="36"/>
        <v>#DIV/0!</v>
      </c>
      <c r="AP64" s="21" t="e">
        <f t="shared" si="36"/>
        <v>#DIV/0!</v>
      </c>
      <c r="AQ64" s="21">
        <f t="shared" si="36"/>
        <v>0.11099495244264576</v>
      </c>
      <c r="AR64" s="21" t="e">
        <f t="shared" si="36"/>
        <v>#DIV/0!</v>
      </c>
      <c r="AS64" s="21">
        <f t="shared" si="36"/>
        <v>0.15998989005434097</v>
      </c>
      <c r="AT64" s="21" t="e">
        <f t="shared" si="36"/>
        <v>#DIV/0!</v>
      </c>
      <c r="AU64" s="21" t="e">
        <f t="shared" si="36"/>
        <v>#DIV/0!</v>
      </c>
      <c r="AV64" s="21">
        <f t="shared" si="36"/>
        <v>0.13699952084010467</v>
      </c>
      <c r="AW64" s="21" t="e">
        <f t="shared" si="36"/>
        <v>#DIV/0!</v>
      </c>
      <c r="AX64" s="21">
        <f t="shared" si="36"/>
        <v>7.6745970836531088E-3</v>
      </c>
      <c r="AY64" s="21">
        <f t="shared" si="36"/>
        <v>0.21200547439447467</v>
      </c>
      <c r="AZ64" s="21" t="e">
        <f t="shared" si="36"/>
        <v>#DIV/0!</v>
      </c>
      <c r="BA64" s="21" t="e">
        <f t="shared" si="36"/>
        <v>#DIV/0!</v>
      </c>
      <c r="BB64" s="21">
        <f t="shared" si="36"/>
        <v>0.11099969729075224</v>
      </c>
      <c r="BC64" s="21" t="e">
        <f t="shared" si="36"/>
        <v>#DIV/0!</v>
      </c>
      <c r="BD64" s="21">
        <f t="shared" si="36"/>
        <v>2.7313520192495289E-3</v>
      </c>
      <c r="BE64" s="21">
        <f t="shared" si="36"/>
        <v>0.11099918971735434</v>
      </c>
      <c r="BF64" s="21">
        <f t="shared" si="36"/>
        <v>0.11100138991645024</v>
      </c>
      <c r="BG64" s="21">
        <f t="shared" si="36"/>
        <v>0.21200673207763374</v>
      </c>
      <c r="BH64" s="21">
        <f t="shared" si="36"/>
        <v>2.9119112485580346E-2</v>
      </c>
      <c r="BI64" s="21">
        <f t="shared" si="36"/>
        <v>1.7002757284447424E-2</v>
      </c>
      <c r="BJ64" s="9"/>
      <c r="BK64" s="9"/>
    </row>
    <row r="65" spans="1:63" x14ac:dyDescent="0.25">
      <c r="A65" s="7"/>
      <c r="B65" s="165"/>
      <c r="C65" s="168"/>
      <c r="D65" s="168"/>
      <c r="E65" s="168"/>
      <c r="F65" s="168"/>
      <c r="G65" s="168"/>
      <c r="H65" s="168"/>
      <c r="I65" s="168"/>
      <c r="J65" s="168"/>
      <c r="K65" s="168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</row>
    <row r="66" spans="1:63" ht="15.75" thickBot="1" x14ac:dyDescent="0.3">
      <c r="A66" s="7"/>
      <c r="B66" s="165"/>
      <c r="C66" s="168"/>
      <c r="D66" s="168"/>
      <c r="E66" s="168"/>
      <c r="F66" s="168"/>
      <c r="G66" s="168"/>
      <c r="H66" s="168"/>
      <c r="I66" s="168"/>
      <c r="J66" s="168"/>
      <c r="K66" s="168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</row>
    <row r="67" spans="1:63" ht="30" x14ac:dyDescent="0.35">
      <c r="A67" s="172"/>
      <c r="B67" s="110" t="s">
        <v>224</v>
      </c>
      <c r="C67" s="111" t="s">
        <v>69</v>
      </c>
      <c r="D67" s="112" t="s">
        <v>64</v>
      </c>
      <c r="E67" s="112" t="s">
        <v>65</v>
      </c>
      <c r="F67" s="112" t="s">
        <v>67</v>
      </c>
      <c r="G67" s="112" t="s">
        <v>118</v>
      </c>
      <c r="H67" s="112" t="s">
        <v>109</v>
      </c>
      <c r="I67" s="112" t="s">
        <v>70</v>
      </c>
      <c r="J67" s="112" t="s">
        <v>71</v>
      </c>
      <c r="K67" s="112" t="s">
        <v>72</v>
      </c>
      <c r="L67" s="112" t="s">
        <v>73</v>
      </c>
      <c r="M67" s="112" t="s">
        <v>75</v>
      </c>
      <c r="N67" s="112" t="s">
        <v>76</v>
      </c>
      <c r="O67" s="112" t="s">
        <v>78</v>
      </c>
      <c r="P67" s="112" t="s">
        <v>120</v>
      </c>
      <c r="Q67" s="112" t="s">
        <v>80</v>
      </c>
      <c r="R67" s="112" t="s">
        <v>81</v>
      </c>
      <c r="S67" s="112" t="s">
        <v>83</v>
      </c>
      <c r="T67" s="112" t="s">
        <v>116</v>
      </c>
      <c r="U67" s="112" t="s">
        <v>84</v>
      </c>
      <c r="V67" s="112" t="s">
        <v>85</v>
      </c>
      <c r="W67" s="112" t="s">
        <v>87</v>
      </c>
      <c r="X67" s="112" t="s">
        <v>108</v>
      </c>
      <c r="Y67" s="114" t="s">
        <v>162</v>
      </c>
      <c r="Z67" s="115"/>
      <c r="AA67" s="115"/>
      <c r="AB67" s="115"/>
      <c r="AC67" s="115"/>
      <c r="AD67" s="115"/>
      <c r="AE67" s="115"/>
      <c r="AF67" s="115"/>
      <c r="AG67" s="115"/>
      <c r="AH67" s="115"/>
      <c r="AI67" s="115"/>
      <c r="AJ67" s="115"/>
      <c r="AK67" s="115"/>
      <c r="AL67" s="115"/>
      <c r="AM67" s="115"/>
      <c r="AN67" s="115"/>
      <c r="AO67" s="115"/>
      <c r="AP67" s="115"/>
      <c r="AQ67" s="115"/>
      <c r="AR67" s="115"/>
      <c r="AS67" s="115"/>
      <c r="AT67" s="115"/>
      <c r="AU67" s="115"/>
      <c r="AV67" s="115"/>
      <c r="AW67" s="115"/>
      <c r="AX67" s="115"/>
      <c r="AY67" s="115"/>
      <c r="AZ67" s="115"/>
      <c r="BA67" s="115"/>
      <c r="BB67" s="115"/>
      <c r="BC67" s="115"/>
      <c r="BD67" s="115"/>
      <c r="BE67" s="115"/>
      <c r="BF67" s="115"/>
      <c r="BG67" s="115"/>
      <c r="BH67" s="115"/>
      <c r="BI67" s="115"/>
      <c r="BJ67" s="115"/>
      <c r="BK67" s="115"/>
    </row>
    <row r="68" spans="1:63" ht="21.75" thickBot="1" x14ac:dyDescent="0.4">
      <c r="A68" s="173"/>
      <c r="B68" s="174"/>
      <c r="C68" s="119" t="s">
        <v>3</v>
      </c>
      <c r="D68" s="120" t="s">
        <v>3</v>
      </c>
      <c r="E68" s="120" t="s">
        <v>3</v>
      </c>
      <c r="F68" s="120" t="s">
        <v>3</v>
      </c>
      <c r="G68" s="120" t="s">
        <v>3</v>
      </c>
      <c r="H68" s="120" t="s">
        <v>3</v>
      </c>
      <c r="I68" s="120" t="s">
        <v>3</v>
      </c>
      <c r="J68" s="120" t="s">
        <v>3</v>
      </c>
      <c r="K68" s="120" t="s">
        <v>3</v>
      </c>
      <c r="L68" s="120" t="s">
        <v>3</v>
      </c>
      <c r="M68" s="120" t="s">
        <v>3</v>
      </c>
      <c r="N68" s="120" t="s">
        <v>3</v>
      </c>
      <c r="O68" s="120" t="s">
        <v>3</v>
      </c>
      <c r="P68" s="120" t="s">
        <v>3</v>
      </c>
      <c r="Q68" s="120" t="s">
        <v>3</v>
      </c>
      <c r="R68" s="120" t="s">
        <v>3</v>
      </c>
      <c r="S68" s="120" t="s">
        <v>3</v>
      </c>
      <c r="T68" s="120" t="s">
        <v>3</v>
      </c>
      <c r="U68" s="120" t="s">
        <v>3</v>
      </c>
      <c r="V68" s="120" t="s">
        <v>3</v>
      </c>
      <c r="W68" s="120" t="s">
        <v>3</v>
      </c>
      <c r="X68" s="120" t="s">
        <v>3</v>
      </c>
      <c r="Y68" s="121" t="s">
        <v>3</v>
      </c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5"/>
      <c r="AL68" s="115"/>
      <c r="AM68" s="115"/>
      <c r="AN68" s="115"/>
      <c r="AO68" s="115"/>
      <c r="AP68" s="115"/>
      <c r="AQ68" s="115"/>
      <c r="AR68" s="115"/>
      <c r="AS68" s="115"/>
      <c r="AT68" s="115"/>
      <c r="AU68" s="115"/>
      <c r="AV68" s="115"/>
      <c r="AW68" s="115"/>
      <c r="AX68" s="115"/>
      <c r="AY68" s="115"/>
      <c r="AZ68" s="115"/>
      <c r="BA68" s="115"/>
      <c r="BB68" s="115"/>
      <c r="BC68" s="115"/>
      <c r="BD68" s="115"/>
      <c r="BE68" s="115"/>
      <c r="BF68" s="115"/>
      <c r="BG68" s="115"/>
      <c r="BH68" s="115"/>
      <c r="BI68" s="115"/>
      <c r="BJ68" s="115"/>
      <c r="BK68" s="115"/>
    </row>
    <row r="69" spans="1:63" x14ac:dyDescent="0.25">
      <c r="A69" s="122" t="s">
        <v>189</v>
      </c>
      <c r="B69" s="123" t="s">
        <v>190</v>
      </c>
      <c r="C69" s="124">
        <v>24236.1</v>
      </c>
      <c r="D69" s="125">
        <v>24115</v>
      </c>
      <c r="E69" s="125">
        <v>15958.35</v>
      </c>
      <c r="F69" s="125">
        <v>20994.45</v>
      </c>
      <c r="G69" s="125">
        <v>4661.1499999999996</v>
      </c>
      <c r="H69" s="125">
        <v>1821</v>
      </c>
      <c r="I69" s="125">
        <v>15872.45</v>
      </c>
      <c r="J69" s="125">
        <v>9149.5499999999993</v>
      </c>
      <c r="K69" s="125">
        <v>21263.3</v>
      </c>
      <c r="L69" s="125">
        <v>21048.85</v>
      </c>
      <c r="M69" s="125">
        <v>3017.25</v>
      </c>
      <c r="N69" s="125">
        <v>18725.8</v>
      </c>
      <c r="O69" s="125">
        <v>10343.299999999999</v>
      </c>
      <c r="P69" s="125">
        <v>1985.7</v>
      </c>
      <c r="Q69" s="125">
        <v>11037.2</v>
      </c>
      <c r="R69" s="125">
        <v>15026.4</v>
      </c>
      <c r="S69" s="125">
        <v>17067.45</v>
      </c>
      <c r="T69" s="125">
        <v>3719.9</v>
      </c>
      <c r="U69" s="125">
        <v>20078.2</v>
      </c>
      <c r="V69" s="125">
        <v>14796.6</v>
      </c>
      <c r="W69" s="125">
        <v>2775.15</v>
      </c>
      <c r="X69" s="125">
        <v>2217.8000000000002</v>
      </c>
      <c r="Y69" s="127">
        <f>SUM(C69:X69)</f>
        <v>279910.95</v>
      </c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</row>
    <row r="70" spans="1:63" ht="15.75" thickBot="1" x14ac:dyDescent="0.3">
      <c r="A70" s="129" t="s">
        <v>191</v>
      </c>
      <c r="B70" s="130" t="s">
        <v>192</v>
      </c>
      <c r="C70" s="131">
        <v>13954.85</v>
      </c>
      <c r="D70" s="132">
        <v>13833.75</v>
      </c>
      <c r="E70" s="132">
        <v>5677.1</v>
      </c>
      <c r="F70" s="132">
        <v>0</v>
      </c>
      <c r="G70" s="132">
        <v>0</v>
      </c>
      <c r="H70" s="132">
        <v>0</v>
      </c>
      <c r="I70" s="132">
        <v>7647.45</v>
      </c>
      <c r="J70" s="132">
        <v>2980.8</v>
      </c>
      <c r="K70" s="132">
        <v>10982.05</v>
      </c>
      <c r="L70" s="132">
        <v>10767.6</v>
      </c>
      <c r="M70" s="132">
        <v>0</v>
      </c>
      <c r="N70" s="132">
        <v>8444.5499999999993</v>
      </c>
      <c r="O70" s="132">
        <v>4174.55</v>
      </c>
      <c r="P70" s="132">
        <v>0</v>
      </c>
      <c r="Q70" s="132">
        <v>9082.4</v>
      </c>
      <c r="R70" s="132">
        <v>4745.1499999999996</v>
      </c>
      <c r="S70" s="132">
        <v>0</v>
      </c>
      <c r="T70" s="132">
        <v>0</v>
      </c>
      <c r="U70" s="132">
        <v>9796.9500000000007</v>
      </c>
      <c r="V70" s="132">
        <v>4515.3500000000004</v>
      </c>
      <c r="W70" s="132">
        <v>0</v>
      </c>
      <c r="X70" s="132">
        <v>161.55000000000001</v>
      </c>
      <c r="Y70" s="134">
        <f t="shared" ref="Y70:Y77" si="37">SUM(C70:X70)</f>
        <v>106764.1</v>
      </c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</row>
    <row r="71" spans="1:63" ht="15.75" thickBot="1" x14ac:dyDescent="0.3">
      <c r="A71" s="135" t="s">
        <v>193</v>
      </c>
      <c r="B71" s="136"/>
      <c r="C71" s="137"/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8"/>
      <c r="S71" s="138"/>
      <c r="T71" s="138"/>
      <c r="U71" s="138"/>
      <c r="V71" s="138"/>
      <c r="W71" s="138"/>
      <c r="X71" s="138"/>
      <c r="Y71" s="139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</row>
    <row r="72" spans="1:63" x14ac:dyDescent="0.25">
      <c r="A72" s="122" t="s">
        <v>194</v>
      </c>
      <c r="B72" s="123" t="s">
        <v>195</v>
      </c>
      <c r="C72" s="124">
        <v>1242.0999999999999</v>
      </c>
      <c r="D72" s="125">
        <v>1235.9000000000001</v>
      </c>
      <c r="E72" s="125">
        <v>817.85</v>
      </c>
      <c r="F72" s="125">
        <v>1075.95</v>
      </c>
      <c r="G72" s="125">
        <v>238.9</v>
      </c>
      <c r="H72" s="125">
        <v>93.35</v>
      </c>
      <c r="I72" s="125">
        <v>813.45</v>
      </c>
      <c r="J72" s="125">
        <v>468.9</v>
      </c>
      <c r="K72" s="125">
        <v>1089.75</v>
      </c>
      <c r="L72" s="125">
        <v>1078.75</v>
      </c>
      <c r="M72" s="125">
        <v>154.65</v>
      </c>
      <c r="N72" s="125">
        <v>959.7</v>
      </c>
      <c r="O72" s="125">
        <v>530.1</v>
      </c>
      <c r="P72" s="125">
        <v>101.75</v>
      </c>
      <c r="Q72" s="125">
        <v>565.54999999999995</v>
      </c>
      <c r="R72" s="125">
        <v>770.1</v>
      </c>
      <c r="S72" s="125">
        <v>874.7</v>
      </c>
      <c r="T72" s="125">
        <v>190.65</v>
      </c>
      <c r="U72" s="125">
        <v>1029</v>
      </c>
      <c r="V72" s="125">
        <v>785.35</v>
      </c>
      <c r="W72" s="125">
        <v>142.25</v>
      </c>
      <c r="X72" s="125">
        <v>113.65</v>
      </c>
      <c r="Y72" s="127">
        <f t="shared" si="37"/>
        <v>14372.35</v>
      </c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</row>
    <row r="73" spans="1:63" x14ac:dyDescent="0.25">
      <c r="A73" s="140" t="s">
        <v>196</v>
      </c>
      <c r="B73" s="141" t="s">
        <v>197</v>
      </c>
      <c r="C73" s="142">
        <v>11.15</v>
      </c>
      <c r="D73" s="143">
        <v>11.1</v>
      </c>
      <c r="E73" s="143">
        <v>7.35</v>
      </c>
      <c r="F73" s="143">
        <v>9.65</v>
      </c>
      <c r="G73" s="143">
        <v>2.15</v>
      </c>
      <c r="H73" s="143">
        <v>0.57999999999999996</v>
      </c>
      <c r="I73" s="143">
        <v>7.3</v>
      </c>
      <c r="J73" s="143">
        <v>4.2</v>
      </c>
      <c r="K73" s="143">
        <v>9.8000000000000007</v>
      </c>
      <c r="L73" s="143">
        <v>9.6999999999999993</v>
      </c>
      <c r="M73" s="143">
        <v>1.4</v>
      </c>
      <c r="N73" s="143">
        <v>8.6</v>
      </c>
      <c r="O73" s="143">
        <v>4.75</v>
      </c>
      <c r="P73" s="143">
        <v>0.9</v>
      </c>
      <c r="Q73" s="143">
        <v>5.0999999999999996</v>
      </c>
      <c r="R73" s="143">
        <v>6.9</v>
      </c>
      <c r="S73" s="143">
        <v>7.85</v>
      </c>
      <c r="T73" s="143">
        <v>1.7</v>
      </c>
      <c r="U73" s="143">
        <v>9.25</v>
      </c>
      <c r="V73" s="143">
        <v>6.8</v>
      </c>
      <c r="W73" s="143">
        <v>1.3</v>
      </c>
      <c r="X73" s="143">
        <v>1</v>
      </c>
      <c r="Y73" s="145">
        <f t="shared" si="37"/>
        <v>128.53</v>
      </c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</row>
    <row r="74" spans="1:63" x14ac:dyDescent="0.25">
      <c r="A74" s="140" t="s">
        <v>198</v>
      </c>
      <c r="B74" s="141" t="s">
        <v>199</v>
      </c>
      <c r="C74" s="142">
        <v>266.60000000000002</v>
      </c>
      <c r="D74" s="143">
        <v>265.25</v>
      </c>
      <c r="E74" s="143">
        <v>175.55</v>
      </c>
      <c r="F74" s="143">
        <v>230.95</v>
      </c>
      <c r="G74" s="143">
        <v>51.25</v>
      </c>
      <c r="H74" s="143">
        <v>20.05</v>
      </c>
      <c r="I74" s="143">
        <v>174.6</v>
      </c>
      <c r="J74" s="143">
        <v>100.65</v>
      </c>
      <c r="K74" s="143">
        <v>233.9</v>
      </c>
      <c r="L74" s="143">
        <v>231.55</v>
      </c>
      <c r="M74" s="143">
        <v>33.200000000000003</v>
      </c>
      <c r="N74" s="143">
        <v>206</v>
      </c>
      <c r="O74" s="143">
        <v>113.8</v>
      </c>
      <c r="P74" s="143">
        <v>21.85</v>
      </c>
      <c r="Q74" s="143">
        <v>121.4</v>
      </c>
      <c r="R74" s="143">
        <v>165.3</v>
      </c>
      <c r="S74" s="143">
        <v>187.75</v>
      </c>
      <c r="T74" s="143">
        <v>40.9</v>
      </c>
      <c r="U74" s="143">
        <v>220.85</v>
      </c>
      <c r="V74" s="143">
        <v>162.75</v>
      </c>
      <c r="W74" s="143">
        <v>30.55</v>
      </c>
      <c r="X74" s="143">
        <v>24.4</v>
      </c>
      <c r="Y74" s="145">
        <f t="shared" si="37"/>
        <v>3079.1000000000008</v>
      </c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</row>
    <row r="75" spans="1:63" x14ac:dyDescent="0.25">
      <c r="A75" s="140" t="s">
        <v>200</v>
      </c>
      <c r="B75" s="141" t="s">
        <v>201</v>
      </c>
      <c r="C75" s="142">
        <v>51.15</v>
      </c>
      <c r="D75" s="143">
        <v>50.9</v>
      </c>
      <c r="E75" s="143">
        <v>33.65</v>
      </c>
      <c r="F75" s="143">
        <v>12.3</v>
      </c>
      <c r="G75" s="143">
        <v>9.85</v>
      </c>
      <c r="H75" s="143">
        <v>3.85</v>
      </c>
      <c r="I75" s="143">
        <v>33.5</v>
      </c>
      <c r="J75" s="143">
        <v>19.3</v>
      </c>
      <c r="K75" s="143">
        <v>44.85</v>
      </c>
      <c r="L75" s="143">
        <v>44.4</v>
      </c>
      <c r="M75" s="143">
        <v>6.35</v>
      </c>
      <c r="N75" s="143">
        <v>39.5</v>
      </c>
      <c r="O75" s="143">
        <v>21.8</v>
      </c>
      <c r="P75" s="143">
        <v>4.2</v>
      </c>
      <c r="Q75" s="143">
        <v>23.3</v>
      </c>
      <c r="R75" s="143">
        <v>31.7</v>
      </c>
      <c r="S75" s="143">
        <v>36</v>
      </c>
      <c r="T75" s="143">
        <v>7.85</v>
      </c>
      <c r="U75" s="143">
        <v>42.35</v>
      </c>
      <c r="V75" s="143">
        <v>31.2</v>
      </c>
      <c r="W75" s="143">
        <v>5.85</v>
      </c>
      <c r="X75" s="143">
        <v>4.7</v>
      </c>
      <c r="Y75" s="145">
        <f t="shared" si="37"/>
        <v>558.55000000000018</v>
      </c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</row>
    <row r="76" spans="1:63" x14ac:dyDescent="0.25">
      <c r="A76" s="140" t="s">
        <v>202</v>
      </c>
      <c r="B76" s="141" t="s">
        <v>203</v>
      </c>
      <c r="C76" s="142">
        <v>326</v>
      </c>
      <c r="D76" s="143">
        <v>247.65</v>
      </c>
      <c r="E76" s="143">
        <v>214.65</v>
      </c>
      <c r="F76" s="143">
        <v>282.39999999999998</v>
      </c>
      <c r="G76" s="143">
        <v>62.65</v>
      </c>
      <c r="H76" s="143">
        <v>24.5</v>
      </c>
      <c r="I76" s="143">
        <v>213.5</v>
      </c>
      <c r="J76" s="143">
        <v>123.05</v>
      </c>
      <c r="K76" s="143">
        <v>286</v>
      </c>
      <c r="L76" s="143">
        <v>216.15</v>
      </c>
      <c r="M76" s="143">
        <v>40.6</v>
      </c>
      <c r="N76" s="143">
        <v>251.85</v>
      </c>
      <c r="O76" s="143">
        <v>139.1</v>
      </c>
      <c r="P76" s="143">
        <v>26.7</v>
      </c>
      <c r="Q76" s="143">
        <v>113.35</v>
      </c>
      <c r="R76" s="143">
        <v>202.1</v>
      </c>
      <c r="S76" s="143">
        <v>229.55</v>
      </c>
      <c r="T76" s="143">
        <v>50</v>
      </c>
      <c r="U76" s="143">
        <v>270.05</v>
      </c>
      <c r="V76" s="143">
        <v>199</v>
      </c>
      <c r="W76" s="143">
        <v>37.35</v>
      </c>
      <c r="X76" s="143">
        <v>29.85</v>
      </c>
      <c r="Y76" s="145">
        <f t="shared" si="37"/>
        <v>3586.0499999999997</v>
      </c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</row>
    <row r="77" spans="1:63" ht="15.75" thickBot="1" x14ac:dyDescent="0.3">
      <c r="A77" s="129" t="s">
        <v>204</v>
      </c>
      <c r="B77" s="130" t="s">
        <v>205</v>
      </c>
      <c r="C77" s="131">
        <v>1116.4000000000001</v>
      </c>
      <c r="D77" s="132">
        <v>643.25</v>
      </c>
      <c r="E77" s="132">
        <v>315.10000000000002</v>
      </c>
      <c r="F77" s="132">
        <v>1099.25</v>
      </c>
      <c r="G77" s="132">
        <v>0</v>
      </c>
      <c r="H77" s="132">
        <v>0</v>
      </c>
      <c r="I77" s="132">
        <v>65</v>
      </c>
      <c r="J77" s="132">
        <v>25.35</v>
      </c>
      <c r="K77" s="132">
        <v>609.5</v>
      </c>
      <c r="L77" s="132">
        <v>737.6</v>
      </c>
      <c r="M77" s="132">
        <v>0</v>
      </c>
      <c r="N77" s="132">
        <v>675.55</v>
      </c>
      <c r="O77" s="132">
        <v>179.05</v>
      </c>
      <c r="P77" s="132">
        <v>0</v>
      </c>
      <c r="Q77" s="132">
        <v>0.95</v>
      </c>
      <c r="R77" s="132">
        <v>379.6</v>
      </c>
      <c r="S77" s="132">
        <v>410.5</v>
      </c>
      <c r="T77" s="132">
        <v>0</v>
      </c>
      <c r="U77" s="132">
        <v>83.25</v>
      </c>
      <c r="V77" s="132">
        <v>361.25</v>
      </c>
      <c r="W77" s="132">
        <v>0</v>
      </c>
      <c r="X77" s="132">
        <v>1.35</v>
      </c>
      <c r="Y77" s="134">
        <f t="shared" si="37"/>
        <v>6702.9500000000007</v>
      </c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</row>
    <row r="78" spans="1:63" x14ac:dyDescent="0.25">
      <c r="A78" s="146"/>
      <c r="B78" s="147" t="s">
        <v>206</v>
      </c>
      <c r="C78" s="148">
        <f t="shared" ref="C78:Y78" si="38">SUM(C72:C77)</f>
        <v>3013.4</v>
      </c>
      <c r="D78" s="149">
        <f t="shared" si="38"/>
        <v>2454.0500000000002</v>
      </c>
      <c r="E78" s="149">
        <f t="shared" si="38"/>
        <v>1564.15</v>
      </c>
      <c r="F78" s="149">
        <f t="shared" si="38"/>
        <v>2710.5</v>
      </c>
      <c r="G78" s="149">
        <f t="shared" si="38"/>
        <v>364.8</v>
      </c>
      <c r="H78" s="149">
        <f t="shared" si="38"/>
        <v>142.32999999999998</v>
      </c>
      <c r="I78" s="149">
        <f t="shared" si="38"/>
        <v>1307.3499999999999</v>
      </c>
      <c r="J78" s="149">
        <f t="shared" si="38"/>
        <v>741.44999999999993</v>
      </c>
      <c r="K78" s="149">
        <f t="shared" si="38"/>
        <v>2273.8000000000002</v>
      </c>
      <c r="L78" s="149">
        <f t="shared" si="38"/>
        <v>2318.15</v>
      </c>
      <c r="M78" s="149">
        <f t="shared" si="38"/>
        <v>236.2</v>
      </c>
      <c r="N78" s="149">
        <f t="shared" si="38"/>
        <v>2141.1999999999998</v>
      </c>
      <c r="O78" s="149">
        <f t="shared" si="38"/>
        <v>988.59999999999991</v>
      </c>
      <c r="P78" s="149">
        <f t="shared" si="38"/>
        <v>155.39999999999998</v>
      </c>
      <c r="Q78" s="149">
        <f t="shared" si="38"/>
        <v>829.65</v>
      </c>
      <c r="R78" s="149">
        <f t="shared" si="38"/>
        <v>1555.6999999999998</v>
      </c>
      <c r="S78" s="149">
        <f t="shared" si="38"/>
        <v>1746.3500000000001</v>
      </c>
      <c r="T78" s="149">
        <f t="shared" si="38"/>
        <v>291.10000000000002</v>
      </c>
      <c r="U78" s="149">
        <f t="shared" si="38"/>
        <v>1654.7499999999998</v>
      </c>
      <c r="V78" s="149">
        <f t="shared" si="38"/>
        <v>1546.35</v>
      </c>
      <c r="W78" s="149">
        <f t="shared" si="38"/>
        <v>217.3</v>
      </c>
      <c r="X78" s="149">
        <f t="shared" si="38"/>
        <v>174.95</v>
      </c>
      <c r="Y78" s="151">
        <f t="shared" si="38"/>
        <v>28427.530000000002</v>
      </c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</row>
    <row r="79" spans="1:63" ht="15.75" thickBot="1" x14ac:dyDescent="0.3">
      <c r="A79" s="153"/>
      <c r="B79" s="154" t="s">
        <v>207</v>
      </c>
      <c r="C79" s="183">
        <f t="shared" ref="C79:Y79" si="39">C78/C69</f>
        <v>0.12433518594163254</v>
      </c>
      <c r="D79" s="157">
        <f t="shared" si="39"/>
        <v>0.10176446195314121</v>
      </c>
      <c r="E79" s="156">
        <f t="shared" si="39"/>
        <v>9.8014519044888726E-2</v>
      </c>
      <c r="F79" s="157">
        <f t="shared" si="39"/>
        <v>0.12910554932374985</v>
      </c>
      <c r="G79" s="156">
        <f t="shared" si="39"/>
        <v>7.8263947738219111E-2</v>
      </c>
      <c r="H79" s="156">
        <f t="shared" si="39"/>
        <v>7.8160351455244359E-2</v>
      </c>
      <c r="I79" s="156">
        <f t="shared" si="39"/>
        <v>8.2365986347413281E-2</v>
      </c>
      <c r="J79" s="156">
        <f t="shared" si="39"/>
        <v>8.103677230027706E-2</v>
      </c>
      <c r="K79" s="157">
        <f t="shared" si="39"/>
        <v>0.10693542394642414</v>
      </c>
      <c r="L79" s="157">
        <f t="shared" si="39"/>
        <v>0.11013190744387462</v>
      </c>
      <c r="M79" s="156">
        <f t="shared" si="39"/>
        <v>7.8283204905128842E-2</v>
      </c>
      <c r="N79" s="157">
        <f t="shared" si="39"/>
        <v>0.11434491450298519</v>
      </c>
      <c r="O79" s="156">
        <f t="shared" si="39"/>
        <v>9.5578780466582233E-2</v>
      </c>
      <c r="P79" s="156">
        <f t="shared" si="39"/>
        <v>7.825955582414261E-2</v>
      </c>
      <c r="Q79" s="156">
        <f t="shared" si="39"/>
        <v>7.516852100170332E-2</v>
      </c>
      <c r="R79" s="157">
        <f t="shared" si="39"/>
        <v>0.10353111856465952</v>
      </c>
      <c r="S79" s="157">
        <f t="shared" si="39"/>
        <v>0.10232049896147345</v>
      </c>
      <c r="T79" s="156">
        <f t="shared" si="39"/>
        <v>7.8254791795478382E-2</v>
      </c>
      <c r="U79" s="156">
        <f t="shared" si="39"/>
        <v>8.2415256347680557E-2</v>
      </c>
      <c r="V79" s="157">
        <f t="shared" si="39"/>
        <v>0.10450711649973642</v>
      </c>
      <c r="W79" s="156">
        <f t="shared" si="39"/>
        <v>7.830207376177864E-2</v>
      </c>
      <c r="X79" s="156">
        <f t="shared" si="39"/>
        <v>7.88844801154297E-2</v>
      </c>
      <c r="Y79" s="159">
        <f t="shared" si="39"/>
        <v>0.10155919230741063</v>
      </c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</row>
    <row r="80" spans="1:63" x14ac:dyDescent="0.25">
      <c r="A80" s="7"/>
      <c r="B80" s="161" t="s">
        <v>208</v>
      </c>
      <c r="C80" s="176" t="str">
        <f>IF(C79&gt;$Y$79,"!!"," ")</f>
        <v>!!</v>
      </c>
      <c r="D80" s="176" t="str">
        <f t="shared" ref="D80:X80" si="40">IF(D79&gt;$Y$79,"!!"," ")</f>
        <v>!!</v>
      </c>
      <c r="E80" s="176" t="str">
        <f t="shared" si="40"/>
        <v xml:space="preserve"> </v>
      </c>
      <c r="F80" s="176" t="str">
        <f t="shared" si="40"/>
        <v>!!</v>
      </c>
      <c r="G80" s="176" t="str">
        <f t="shared" si="40"/>
        <v xml:space="preserve"> </v>
      </c>
      <c r="H80" s="176" t="str">
        <f t="shared" si="40"/>
        <v xml:space="preserve"> </v>
      </c>
      <c r="I80" s="176" t="str">
        <f t="shared" si="40"/>
        <v xml:space="preserve"> </v>
      </c>
      <c r="J80" s="176" t="str">
        <f t="shared" si="40"/>
        <v xml:space="preserve"> </v>
      </c>
      <c r="K80" s="176" t="str">
        <f t="shared" si="40"/>
        <v>!!</v>
      </c>
      <c r="L80" s="176" t="str">
        <f t="shared" si="40"/>
        <v>!!</v>
      </c>
      <c r="M80" s="176" t="str">
        <f t="shared" si="40"/>
        <v xml:space="preserve"> </v>
      </c>
      <c r="N80" s="176" t="str">
        <f t="shared" si="40"/>
        <v>!!</v>
      </c>
      <c r="O80" s="176" t="str">
        <f t="shared" si="40"/>
        <v xml:space="preserve"> </v>
      </c>
      <c r="P80" s="176" t="str">
        <f t="shared" si="40"/>
        <v xml:space="preserve"> </v>
      </c>
      <c r="Q80" s="176" t="str">
        <f t="shared" si="40"/>
        <v xml:space="preserve"> </v>
      </c>
      <c r="R80" s="176" t="str">
        <f t="shared" si="40"/>
        <v>!!</v>
      </c>
      <c r="S80" s="176" t="str">
        <f t="shared" si="40"/>
        <v>!!</v>
      </c>
      <c r="T80" s="176" t="str">
        <f t="shared" si="40"/>
        <v xml:space="preserve"> </v>
      </c>
      <c r="U80" s="176" t="str">
        <f t="shared" si="40"/>
        <v xml:space="preserve"> </v>
      </c>
      <c r="V80" s="176" t="str">
        <f t="shared" si="40"/>
        <v>!!</v>
      </c>
      <c r="W80" s="176" t="str">
        <f t="shared" si="40"/>
        <v xml:space="preserve"> </v>
      </c>
      <c r="X80" s="176" t="str">
        <f t="shared" si="40"/>
        <v xml:space="preserve"> </v>
      </c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</row>
    <row r="81" spans="1:63" x14ac:dyDescent="0.25">
      <c r="A81" s="7"/>
      <c r="B81" s="7"/>
      <c r="C81" s="176"/>
      <c r="D81" s="176"/>
      <c r="E81" s="176"/>
      <c r="F81" s="176"/>
      <c r="G81" s="176"/>
      <c r="H81" s="176"/>
      <c r="I81" s="176"/>
      <c r="J81" s="176"/>
      <c r="K81" s="176"/>
      <c r="L81" s="176"/>
      <c r="M81" s="176"/>
      <c r="N81" s="176"/>
      <c r="O81" s="176"/>
      <c r="P81" s="176"/>
      <c r="Q81" s="176"/>
      <c r="R81" s="176"/>
      <c r="S81" s="176"/>
      <c r="T81" s="176"/>
      <c r="U81" s="176"/>
      <c r="V81" s="176"/>
      <c r="W81" s="176"/>
      <c r="X81" s="176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</row>
    <row r="82" spans="1:63" x14ac:dyDescent="0.25">
      <c r="A82" s="135" t="s">
        <v>209</v>
      </c>
      <c r="B82" s="136"/>
      <c r="C82" s="103"/>
      <c r="D82" s="103"/>
      <c r="E82" s="103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</row>
    <row r="83" spans="1:63" x14ac:dyDescent="0.25">
      <c r="A83" s="165" t="s">
        <v>194</v>
      </c>
      <c r="B83" s="7" t="s">
        <v>195</v>
      </c>
      <c r="C83" s="166">
        <f>C72/C69</f>
        <v>5.1249994842404514E-2</v>
      </c>
      <c r="D83" s="166">
        <f t="shared" ref="D83:Y83" si="41">D72/D69</f>
        <v>5.1250259174787482E-2</v>
      </c>
      <c r="E83" s="166">
        <f t="shared" si="41"/>
        <v>5.1249032638086015E-2</v>
      </c>
      <c r="F83" s="166">
        <f t="shared" si="41"/>
        <v>5.1249258732665059E-2</v>
      </c>
      <c r="G83" s="166">
        <f t="shared" si="41"/>
        <v>5.1253446037994921E-2</v>
      </c>
      <c r="H83" s="166">
        <f t="shared" si="41"/>
        <v>5.1263042284459083E-2</v>
      </c>
      <c r="I83" s="166">
        <f t="shared" si="41"/>
        <v>5.1249177033161231E-2</v>
      </c>
      <c r="J83" s="166">
        <f t="shared" si="41"/>
        <v>5.1248422053543616E-2</v>
      </c>
      <c r="K83" s="166">
        <f t="shared" si="41"/>
        <v>5.1250276297658409E-2</v>
      </c>
      <c r="L83" s="166">
        <f t="shared" si="41"/>
        <v>5.1249830750848623E-2</v>
      </c>
      <c r="M83" s="166">
        <f t="shared" si="41"/>
        <v>5.1255282127765353E-2</v>
      </c>
      <c r="N83" s="166">
        <f t="shared" si="41"/>
        <v>5.1250146856209086E-2</v>
      </c>
      <c r="O83" s="166">
        <f t="shared" si="41"/>
        <v>5.1250568000541417E-2</v>
      </c>
      <c r="P83" s="166">
        <f t="shared" si="41"/>
        <v>5.1241375837236237E-2</v>
      </c>
      <c r="Q83" s="166">
        <f t="shared" si="41"/>
        <v>5.124035081361214E-2</v>
      </c>
      <c r="R83" s="166">
        <f t="shared" si="41"/>
        <v>5.1249800351381568E-2</v>
      </c>
      <c r="S83" s="166">
        <f t="shared" si="41"/>
        <v>5.1249600848398559E-2</v>
      </c>
      <c r="T83" s="166">
        <f t="shared" si="41"/>
        <v>5.1251377725207665E-2</v>
      </c>
      <c r="U83" s="166">
        <f t="shared" si="41"/>
        <v>5.1249614009223933E-2</v>
      </c>
      <c r="V83" s="177">
        <f t="shared" si="41"/>
        <v>5.3076382412175771E-2</v>
      </c>
      <c r="W83" s="166">
        <f t="shared" si="41"/>
        <v>5.1258490532043309E-2</v>
      </c>
      <c r="X83" s="166">
        <f t="shared" si="41"/>
        <v>5.1244476508251417E-2</v>
      </c>
      <c r="Y83" s="166">
        <f t="shared" si="41"/>
        <v>5.1346151338488188E-2</v>
      </c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</row>
    <row r="84" spans="1:63" x14ac:dyDescent="0.25">
      <c r="A84" s="165" t="s">
        <v>196</v>
      </c>
      <c r="B84" s="7" t="s">
        <v>197</v>
      </c>
      <c r="C84" s="166">
        <f>C73/C69</f>
        <v>4.6005751750487911E-4</v>
      </c>
      <c r="D84" s="166">
        <f t="shared" ref="D84:Y84" si="42">D73/D69</f>
        <v>4.6029442255857351E-4</v>
      </c>
      <c r="E84" s="166">
        <f t="shared" si="42"/>
        <v>4.6057393151547617E-4</v>
      </c>
      <c r="F84" s="166">
        <f t="shared" si="42"/>
        <v>4.5964528720685705E-4</v>
      </c>
      <c r="G84" s="166">
        <f t="shared" si="42"/>
        <v>4.6125956040891198E-4</v>
      </c>
      <c r="H84" s="166">
        <f t="shared" si="42"/>
        <v>3.1850631521142226E-4</v>
      </c>
      <c r="I84" s="166">
        <f t="shared" si="42"/>
        <v>4.5991639601951806E-4</v>
      </c>
      <c r="J84" s="166">
        <f t="shared" si="42"/>
        <v>4.590389691296294E-4</v>
      </c>
      <c r="K84" s="166">
        <f t="shared" si="42"/>
        <v>4.6088800891677212E-4</v>
      </c>
      <c r="L84" s="166">
        <f t="shared" si="42"/>
        <v>4.6083277708758438E-4</v>
      </c>
      <c r="M84" s="166">
        <f t="shared" si="42"/>
        <v>4.6399867428950203E-4</v>
      </c>
      <c r="N84" s="166">
        <f t="shared" si="42"/>
        <v>4.5925941748817142E-4</v>
      </c>
      <c r="O84" s="166">
        <f t="shared" si="42"/>
        <v>4.5923448029158974E-4</v>
      </c>
      <c r="P84" s="166">
        <f t="shared" si="42"/>
        <v>4.5324067079619278E-4</v>
      </c>
      <c r="Q84" s="166">
        <f t="shared" si="42"/>
        <v>4.620737143478418E-4</v>
      </c>
      <c r="R84" s="166">
        <f t="shared" si="42"/>
        <v>4.591918223925891E-4</v>
      </c>
      <c r="S84" s="166">
        <f t="shared" si="42"/>
        <v>4.5993982698059753E-4</v>
      </c>
      <c r="T84" s="166">
        <f t="shared" si="42"/>
        <v>4.5700153229925536E-4</v>
      </c>
      <c r="U84" s="166">
        <f t="shared" si="42"/>
        <v>4.6069866820730942E-4</v>
      </c>
      <c r="V84" s="166">
        <f t="shared" si="42"/>
        <v>4.5956503521079163E-4</v>
      </c>
      <c r="W84" s="166">
        <f t="shared" si="42"/>
        <v>4.6844314721726754E-4</v>
      </c>
      <c r="X84" s="166">
        <f t="shared" si="42"/>
        <v>4.5089728559834067E-4</v>
      </c>
      <c r="Y84" s="166">
        <f t="shared" si="42"/>
        <v>4.5918175048171569E-4</v>
      </c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</row>
    <row r="85" spans="1:63" x14ac:dyDescent="0.25">
      <c r="A85" s="165" t="s">
        <v>198</v>
      </c>
      <c r="B85" s="7" t="s">
        <v>199</v>
      </c>
      <c r="C85" s="166">
        <f>C74/C69</f>
        <v>1.1000119656215317E-2</v>
      </c>
      <c r="D85" s="166">
        <f t="shared" ref="D85:Y85" si="43">D74/D69</f>
        <v>1.0999377980510056E-2</v>
      </c>
      <c r="E85" s="166">
        <f t="shared" si="43"/>
        <v>1.1000510704427462E-2</v>
      </c>
      <c r="F85" s="166">
        <f t="shared" si="43"/>
        <v>1.1000526329577577E-2</v>
      </c>
      <c r="G85" s="166">
        <f t="shared" si="43"/>
        <v>1.0995140684165926E-2</v>
      </c>
      <c r="H85" s="166">
        <f t="shared" si="43"/>
        <v>1.1010433827567272E-2</v>
      </c>
      <c r="I85" s="166">
        <f t="shared" si="43"/>
        <v>1.1000192156850391E-2</v>
      </c>
      <c r="J85" s="166">
        <f t="shared" si="43"/>
        <v>1.1000541010213619E-2</v>
      </c>
      <c r="K85" s="166">
        <f t="shared" si="43"/>
        <v>1.100017400873806E-2</v>
      </c>
      <c r="L85" s="166">
        <f t="shared" si="43"/>
        <v>1.1000600982951563E-2</v>
      </c>
      <c r="M85" s="166">
        <f t="shared" si="43"/>
        <v>1.1003397133151049E-2</v>
      </c>
      <c r="N85" s="166">
        <f t="shared" si="43"/>
        <v>1.1000865116577128E-2</v>
      </c>
      <c r="O85" s="166">
        <f t="shared" si="43"/>
        <v>1.1002291338354297E-2</v>
      </c>
      <c r="P85" s="166">
        <f t="shared" si="43"/>
        <v>1.1003676285440902E-2</v>
      </c>
      <c r="Q85" s="166">
        <f t="shared" si="43"/>
        <v>1.0999166455260391E-2</v>
      </c>
      <c r="R85" s="166">
        <f t="shared" si="43"/>
        <v>1.1000638875578983E-2</v>
      </c>
      <c r="S85" s="166">
        <f t="shared" si="43"/>
        <v>1.1000471658039133E-2</v>
      </c>
      <c r="T85" s="166">
        <f t="shared" si="43"/>
        <v>1.0994919218258554E-2</v>
      </c>
      <c r="U85" s="166">
        <f t="shared" si="43"/>
        <v>1.0999491986333435E-2</v>
      </c>
      <c r="V85" s="166">
        <f t="shared" si="43"/>
        <v>1.0999148453022991E-2</v>
      </c>
      <c r="W85" s="166">
        <f t="shared" si="43"/>
        <v>1.1008413959605787E-2</v>
      </c>
      <c r="X85" s="166">
        <f t="shared" si="43"/>
        <v>1.1001893768599511E-2</v>
      </c>
      <c r="Y85" s="166">
        <f t="shared" si="43"/>
        <v>1.1000284197527823E-2</v>
      </c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</row>
    <row r="86" spans="1:63" x14ac:dyDescent="0.25">
      <c r="A86" s="165" t="s">
        <v>200</v>
      </c>
      <c r="B86" s="7" t="s">
        <v>201</v>
      </c>
      <c r="C86" s="166">
        <f>C75/C69</f>
        <v>2.1104880735761944E-3</v>
      </c>
      <c r="D86" s="166">
        <f t="shared" ref="D86:Y86" si="44">D75/D69</f>
        <v>2.110719469210035E-3</v>
      </c>
      <c r="E86" s="166">
        <f t="shared" si="44"/>
        <v>2.108613985781738E-3</v>
      </c>
      <c r="F86" s="166">
        <f t="shared" si="44"/>
        <v>5.8586912255381783E-4</v>
      </c>
      <c r="G86" s="166">
        <f t="shared" si="44"/>
        <v>2.113212404664085E-3</v>
      </c>
      <c r="H86" s="166">
        <f t="shared" si="44"/>
        <v>2.1142229544206482E-3</v>
      </c>
      <c r="I86" s="166">
        <f t="shared" si="44"/>
        <v>2.1105752420073776E-3</v>
      </c>
      <c r="J86" s="166">
        <f t="shared" si="44"/>
        <v>2.1093933581432969E-3</v>
      </c>
      <c r="K86" s="166">
        <f t="shared" si="44"/>
        <v>2.109268081624207E-3</v>
      </c>
      <c r="L86" s="166">
        <f t="shared" si="44"/>
        <v>2.1093788971844069E-3</v>
      </c>
      <c r="M86" s="166">
        <f t="shared" si="44"/>
        <v>2.1045654155273843E-3</v>
      </c>
      <c r="N86" s="166">
        <f t="shared" si="44"/>
        <v>2.109389184974741E-3</v>
      </c>
      <c r="O86" s="166">
        <f t="shared" si="44"/>
        <v>2.1076445621803488E-3</v>
      </c>
      <c r="P86" s="166">
        <f t="shared" si="44"/>
        <v>2.1151231303822328E-3</v>
      </c>
      <c r="Q86" s="166">
        <f t="shared" si="44"/>
        <v>2.1110426557460226E-3</v>
      </c>
      <c r="R86" s="166">
        <f t="shared" si="44"/>
        <v>2.1096204014268223E-3</v>
      </c>
      <c r="S86" s="166">
        <f t="shared" si="44"/>
        <v>2.1092781874269442E-3</v>
      </c>
      <c r="T86" s="166">
        <f t="shared" si="44"/>
        <v>2.1102717814995026E-3</v>
      </c>
      <c r="U86" s="166">
        <f t="shared" si="44"/>
        <v>2.1092528214680601E-3</v>
      </c>
      <c r="V86" s="166">
        <f t="shared" si="44"/>
        <v>2.1085925144965732E-3</v>
      </c>
      <c r="W86" s="166">
        <f t="shared" si="44"/>
        <v>2.1079941624777038E-3</v>
      </c>
      <c r="X86" s="166">
        <f t="shared" si="44"/>
        <v>2.1192172423122012E-3</v>
      </c>
      <c r="Y86" s="166">
        <f t="shared" si="44"/>
        <v>1.9954560548631631E-3</v>
      </c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</row>
    <row r="87" spans="1:63" x14ac:dyDescent="0.25">
      <c r="A87" s="165" t="s">
        <v>202</v>
      </c>
      <c r="B87" s="7" t="s">
        <v>203</v>
      </c>
      <c r="C87" s="166">
        <f>C76/C69</f>
        <v>1.345100903198122E-2</v>
      </c>
      <c r="D87" s="166">
        <f t="shared" ref="D87:Y87" si="45">D76/D69</f>
        <v>1.0269541778975742E-2</v>
      </c>
      <c r="E87" s="166">
        <f t="shared" si="45"/>
        <v>1.3450638693849928E-2</v>
      </c>
      <c r="F87" s="166">
        <f t="shared" si="45"/>
        <v>1.3451174000747815E-2</v>
      </c>
      <c r="G87" s="166">
        <f t="shared" si="45"/>
        <v>1.3440889050985273E-2</v>
      </c>
      <c r="H87" s="166">
        <f t="shared" si="45"/>
        <v>1.3454146073585941E-2</v>
      </c>
      <c r="I87" s="166">
        <f t="shared" si="45"/>
        <v>1.3450979527420153E-2</v>
      </c>
      <c r="J87" s="166">
        <f t="shared" si="45"/>
        <v>1.344874884557164E-2</v>
      </c>
      <c r="K87" s="166">
        <f t="shared" si="45"/>
        <v>1.3450405158183349E-2</v>
      </c>
      <c r="L87" s="166">
        <f t="shared" si="45"/>
        <v>1.0268969563657873E-2</v>
      </c>
      <c r="M87" s="166">
        <f t="shared" si="45"/>
        <v>1.345596155439556E-2</v>
      </c>
      <c r="N87" s="166">
        <f t="shared" si="45"/>
        <v>1.3449358638883252E-2</v>
      </c>
      <c r="O87" s="166">
        <f t="shared" si="45"/>
        <v>1.3448319201802133E-2</v>
      </c>
      <c r="P87" s="166">
        <f t="shared" si="45"/>
        <v>1.3446139900287053E-2</v>
      </c>
      <c r="Q87" s="166">
        <f t="shared" si="45"/>
        <v>1.0269814808103503E-2</v>
      </c>
      <c r="R87" s="166">
        <f t="shared" si="45"/>
        <v>1.3449661928339456E-2</v>
      </c>
      <c r="S87" s="166">
        <f t="shared" si="45"/>
        <v>1.3449577997884862E-2</v>
      </c>
      <c r="T87" s="166">
        <f t="shared" si="45"/>
        <v>1.3441221538213392E-2</v>
      </c>
      <c r="U87" s="166">
        <f t="shared" si="45"/>
        <v>1.3449910848582044E-2</v>
      </c>
      <c r="V87" s="166">
        <f t="shared" si="45"/>
        <v>1.3449035589256992E-2</v>
      </c>
      <c r="W87" s="166">
        <f t="shared" si="45"/>
        <v>1.3458731960434572E-2</v>
      </c>
      <c r="X87" s="166">
        <f t="shared" si="45"/>
        <v>1.3459283975110469E-2</v>
      </c>
      <c r="Y87" s="166">
        <f t="shared" si="45"/>
        <v>1.2811395910020668E-2</v>
      </c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</row>
    <row r="88" spans="1:63" x14ac:dyDescent="0.25">
      <c r="A88" s="165" t="s">
        <v>204</v>
      </c>
      <c r="B88" s="7" t="s">
        <v>205</v>
      </c>
      <c r="C88" s="166">
        <f>C77/C69</f>
        <v>4.6063516819950412E-2</v>
      </c>
      <c r="D88" s="166">
        <f t="shared" ref="D88:Y88" si="46">D77/D69</f>
        <v>2.6674269127099314E-2</v>
      </c>
      <c r="E88" s="166">
        <f t="shared" si="46"/>
        <v>1.9745149091228105E-2</v>
      </c>
      <c r="F88" s="166">
        <f t="shared" si="46"/>
        <v>5.2359075850998714E-2</v>
      </c>
      <c r="G88" s="166">
        <f t="shared" si="46"/>
        <v>0</v>
      </c>
      <c r="H88" s="166">
        <f t="shared" si="46"/>
        <v>0</v>
      </c>
      <c r="I88" s="166">
        <f t="shared" si="46"/>
        <v>4.0951459919546128E-3</v>
      </c>
      <c r="J88" s="166">
        <f t="shared" si="46"/>
        <v>2.7706280636752632E-3</v>
      </c>
      <c r="K88" s="166">
        <f t="shared" si="46"/>
        <v>2.8664412391303327E-2</v>
      </c>
      <c r="L88" s="166">
        <f t="shared" si="46"/>
        <v>3.5042294472144561E-2</v>
      </c>
      <c r="M88" s="166">
        <f t="shared" si="46"/>
        <v>0</v>
      </c>
      <c r="N88" s="166">
        <f t="shared" si="46"/>
        <v>3.6075895288852813E-2</v>
      </c>
      <c r="O88" s="166">
        <f t="shared" si="46"/>
        <v>1.7310722883412451E-2</v>
      </c>
      <c r="P88" s="166">
        <f t="shared" si="46"/>
        <v>0</v>
      </c>
      <c r="Q88" s="166">
        <f t="shared" si="46"/>
        <v>8.6072554633421505E-5</v>
      </c>
      <c r="R88" s="166">
        <f t="shared" si="46"/>
        <v>2.5262205185540117E-2</v>
      </c>
      <c r="S88" s="166">
        <f t="shared" si="46"/>
        <v>2.405163044274335E-2</v>
      </c>
      <c r="T88" s="166">
        <f t="shared" si="46"/>
        <v>0</v>
      </c>
      <c r="U88" s="166">
        <f t="shared" si="46"/>
        <v>4.146288013865785E-3</v>
      </c>
      <c r="V88" s="166">
        <f t="shared" si="46"/>
        <v>2.4414392495573308E-2</v>
      </c>
      <c r="W88" s="166">
        <f t="shared" si="46"/>
        <v>0</v>
      </c>
      <c r="X88" s="166">
        <f t="shared" si="46"/>
        <v>6.0871133555775992E-4</v>
      </c>
      <c r="Y88" s="166">
        <f t="shared" si="46"/>
        <v>2.394672305602907E-2</v>
      </c>
      <c r="Z88" s="9" t="s">
        <v>210</v>
      </c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</row>
    <row r="89" spans="1:63" x14ac:dyDescent="0.25">
      <c r="A89" s="7"/>
      <c r="B89" s="165"/>
      <c r="C89" s="168">
        <f>SUM(C83:C88)</f>
        <v>0.12433518594163254</v>
      </c>
      <c r="D89" s="168">
        <f t="shared" ref="D89:Y89" si="47">SUM(D83:D88)</f>
        <v>0.10176446195314119</v>
      </c>
      <c r="E89" s="168">
        <f t="shared" si="47"/>
        <v>9.8014519044888726E-2</v>
      </c>
      <c r="F89" s="168">
        <f t="shared" si="47"/>
        <v>0.12910554932374985</v>
      </c>
      <c r="G89" s="168">
        <f t="shared" si="47"/>
        <v>7.8263947738219111E-2</v>
      </c>
      <c r="H89" s="168">
        <f t="shared" si="47"/>
        <v>7.8160351455244373E-2</v>
      </c>
      <c r="I89" s="168">
        <f t="shared" si="47"/>
        <v>8.2365986347413281E-2</v>
      </c>
      <c r="J89" s="168">
        <f t="shared" si="47"/>
        <v>8.103677230027706E-2</v>
      </c>
      <c r="K89" s="168">
        <f t="shared" si="47"/>
        <v>0.10693542394642412</v>
      </c>
      <c r="L89" s="168">
        <f t="shared" si="47"/>
        <v>0.1101319074438746</v>
      </c>
      <c r="M89" s="168">
        <f t="shared" si="47"/>
        <v>7.8283204905128842E-2</v>
      </c>
      <c r="N89" s="168">
        <f t="shared" si="47"/>
        <v>0.11434491450298519</v>
      </c>
      <c r="O89" s="168">
        <f t="shared" si="47"/>
        <v>9.5578780466582233E-2</v>
      </c>
      <c r="P89" s="168">
        <f t="shared" si="47"/>
        <v>7.825955582414261E-2</v>
      </c>
      <c r="Q89" s="168">
        <f t="shared" si="47"/>
        <v>7.516852100170332E-2</v>
      </c>
      <c r="R89" s="168">
        <f t="shared" si="47"/>
        <v>0.10353111856465955</v>
      </c>
      <c r="S89" s="168">
        <f t="shared" si="47"/>
        <v>0.10232049896147344</v>
      </c>
      <c r="T89" s="168">
        <f t="shared" si="47"/>
        <v>7.8254791795478368E-2</v>
      </c>
      <c r="U89" s="168">
        <f t="shared" si="47"/>
        <v>8.2415256347680571E-2</v>
      </c>
      <c r="V89" s="168">
        <f t="shared" si="47"/>
        <v>0.10450711649973643</v>
      </c>
      <c r="W89" s="168">
        <f t="shared" si="47"/>
        <v>7.8302073761778626E-2</v>
      </c>
      <c r="X89" s="168">
        <f t="shared" si="47"/>
        <v>7.88844801154297E-2</v>
      </c>
      <c r="Y89" s="168">
        <f t="shared" si="47"/>
        <v>0.10155919230741063</v>
      </c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</row>
    <row r="90" spans="1:63" x14ac:dyDescent="0.25">
      <c r="A90" s="7"/>
      <c r="B90" s="7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</row>
    <row r="91" spans="1:63" x14ac:dyDescent="0.25">
      <c r="A91" s="7"/>
      <c r="B91" s="165" t="s">
        <v>211</v>
      </c>
      <c r="C91" s="21">
        <f t="shared" ref="C91:Y91" si="48">(SUM(C72:C76)/C69)</f>
        <v>7.8271669121682125E-2</v>
      </c>
      <c r="D91" s="21">
        <f t="shared" si="48"/>
        <v>7.5090192826041888E-2</v>
      </c>
      <c r="E91" s="21">
        <f t="shared" si="48"/>
        <v>7.8269369953660628E-2</v>
      </c>
      <c r="F91" s="21">
        <f t="shared" si="48"/>
        <v>7.6746473472751126E-2</v>
      </c>
      <c r="G91" s="21">
        <f t="shared" si="48"/>
        <v>7.8263947738219111E-2</v>
      </c>
      <c r="H91" s="21">
        <f t="shared" si="48"/>
        <v>7.8160351455244359E-2</v>
      </c>
      <c r="I91" s="21">
        <f t="shared" si="48"/>
        <v>7.8270840355458657E-2</v>
      </c>
      <c r="J91" s="21">
        <f t="shared" si="48"/>
        <v>7.826614423660179E-2</v>
      </c>
      <c r="K91" s="21">
        <f t="shared" si="48"/>
        <v>7.8271011555120798E-2</v>
      </c>
      <c r="L91" s="21">
        <f t="shared" si="48"/>
        <v>7.5089612971730058E-2</v>
      </c>
      <c r="M91" s="21">
        <f t="shared" si="48"/>
        <v>7.8283204905128842E-2</v>
      </c>
      <c r="N91" s="21">
        <f t="shared" si="48"/>
        <v>7.8269019214132388E-2</v>
      </c>
      <c r="O91" s="21">
        <f t="shared" si="48"/>
        <v>7.8268057583169778E-2</v>
      </c>
      <c r="P91" s="21">
        <f t="shared" si="48"/>
        <v>7.825955582414261E-2</v>
      </c>
      <c r="Q91" s="21">
        <f t="shared" si="48"/>
        <v>7.5082448447069891E-2</v>
      </c>
      <c r="R91" s="21">
        <f t="shared" si="48"/>
        <v>7.8268913379119412E-2</v>
      </c>
      <c r="S91" s="21">
        <f t="shared" si="48"/>
        <v>7.8268868518730106E-2</v>
      </c>
      <c r="T91" s="21">
        <f t="shared" si="48"/>
        <v>7.8254791795478382E-2</v>
      </c>
      <c r="U91" s="21">
        <f t="shared" si="48"/>
        <v>7.8268968333814776E-2</v>
      </c>
      <c r="V91" s="169">
        <f t="shared" si="48"/>
        <v>8.0092724004163104E-2</v>
      </c>
      <c r="W91" s="21">
        <f t="shared" si="48"/>
        <v>7.830207376177864E-2</v>
      </c>
      <c r="X91" s="21">
        <f t="shared" si="48"/>
        <v>7.827576877987194E-2</v>
      </c>
      <c r="Y91" s="21">
        <f t="shared" si="48"/>
        <v>7.7612469251381558E-2</v>
      </c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</row>
    <row r="92" spans="1:63" x14ac:dyDescent="0.25">
      <c r="A92" s="7"/>
      <c r="B92" s="165" t="s">
        <v>212</v>
      </c>
      <c r="C92" s="21">
        <f t="shared" ref="C92:Y92" si="49">C79-C91</f>
        <v>4.6063516819950412E-2</v>
      </c>
      <c r="D92" s="21">
        <f t="shared" si="49"/>
        <v>2.6674269127099318E-2</v>
      </c>
      <c r="E92" s="21">
        <f t="shared" si="49"/>
        <v>1.9745149091228098E-2</v>
      </c>
      <c r="F92" s="21">
        <f t="shared" si="49"/>
        <v>5.2359075850998721E-2</v>
      </c>
      <c r="G92" s="21">
        <f t="shared" si="49"/>
        <v>0</v>
      </c>
      <c r="H92" s="21">
        <f t="shared" si="49"/>
        <v>0</v>
      </c>
      <c r="I92" s="21">
        <f t="shared" si="49"/>
        <v>4.095145991954624E-3</v>
      </c>
      <c r="J92" s="21">
        <f t="shared" si="49"/>
        <v>2.7706280636752706E-3</v>
      </c>
      <c r="K92" s="21">
        <f t="shared" si="49"/>
        <v>2.8664412391303337E-2</v>
      </c>
      <c r="L92" s="21">
        <f t="shared" si="49"/>
        <v>3.5042294472144561E-2</v>
      </c>
      <c r="M92" s="21">
        <f t="shared" si="49"/>
        <v>0</v>
      </c>
      <c r="N92" s="21">
        <f t="shared" si="49"/>
        <v>3.60758952888528E-2</v>
      </c>
      <c r="O92" s="21">
        <f t="shared" si="49"/>
        <v>1.7310722883412455E-2</v>
      </c>
      <c r="P92" s="21">
        <f t="shared" si="49"/>
        <v>0</v>
      </c>
      <c r="Q92" s="21">
        <f t="shared" si="49"/>
        <v>8.6072554633428999E-5</v>
      </c>
      <c r="R92" s="21">
        <f t="shared" si="49"/>
        <v>2.5262205185540107E-2</v>
      </c>
      <c r="S92" s="21">
        <f t="shared" si="49"/>
        <v>2.4051630442743346E-2</v>
      </c>
      <c r="T92" s="21">
        <f t="shared" si="49"/>
        <v>0</v>
      </c>
      <c r="U92" s="21">
        <f t="shared" si="49"/>
        <v>4.1462880138657815E-3</v>
      </c>
      <c r="V92" s="21">
        <f t="shared" si="49"/>
        <v>2.4414392495573312E-2</v>
      </c>
      <c r="W92" s="21">
        <f t="shared" si="49"/>
        <v>0</v>
      </c>
      <c r="X92" s="21">
        <f t="shared" si="49"/>
        <v>6.0871133555776002E-4</v>
      </c>
      <c r="Y92" s="21">
        <f t="shared" si="49"/>
        <v>2.3946723056029073E-2</v>
      </c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</row>
    <row r="93" spans="1:63" x14ac:dyDescent="0.25">
      <c r="A93" s="7"/>
      <c r="B93" s="161" t="s">
        <v>208</v>
      </c>
      <c r="C93" s="170" t="str">
        <f>IF(C91&gt;7.84%,"!!"," ")</f>
        <v xml:space="preserve"> </v>
      </c>
      <c r="D93" s="170" t="str">
        <f t="shared" ref="D93:Y93" si="50">IF(D91&gt;7.84%,"!!"," ")</f>
        <v xml:space="preserve"> </v>
      </c>
      <c r="E93" s="170" t="str">
        <f t="shared" si="50"/>
        <v xml:space="preserve"> </v>
      </c>
      <c r="F93" s="170" t="str">
        <f t="shared" si="50"/>
        <v xml:space="preserve"> </v>
      </c>
      <c r="G93" s="170" t="str">
        <f t="shared" si="50"/>
        <v xml:space="preserve"> </v>
      </c>
      <c r="H93" s="170" t="str">
        <f t="shared" si="50"/>
        <v xml:space="preserve"> </v>
      </c>
      <c r="I93" s="170" t="str">
        <f t="shared" si="50"/>
        <v xml:space="preserve"> </v>
      </c>
      <c r="J93" s="170" t="str">
        <f t="shared" si="50"/>
        <v xml:space="preserve"> </v>
      </c>
      <c r="K93" s="170" t="str">
        <f t="shared" si="50"/>
        <v xml:space="preserve"> </v>
      </c>
      <c r="L93" s="170" t="str">
        <f t="shared" si="50"/>
        <v xml:space="preserve"> </v>
      </c>
      <c r="M93" s="170" t="str">
        <f t="shared" si="50"/>
        <v xml:space="preserve"> </v>
      </c>
      <c r="N93" s="170" t="str">
        <f t="shared" si="50"/>
        <v xml:space="preserve"> </v>
      </c>
      <c r="O93" s="170" t="str">
        <f t="shared" si="50"/>
        <v xml:space="preserve"> </v>
      </c>
      <c r="P93" s="170" t="str">
        <f t="shared" si="50"/>
        <v xml:space="preserve"> </v>
      </c>
      <c r="Q93" s="170" t="str">
        <f t="shared" si="50"/>
        <v xml:space="preserve"> </v>
      </c>
      <c r="R93" s="170" t="str">
        <f t="shared" si="50"/>
        <v xml:space="preserve"> </v>
      </c>
      <c r="S93" s="170" t="str">
        <f t="shared" si="50"/>
        <v xml:space="preserve"> </v>
      </c>
      <c r="T93" s="170" t="str">
        <f t="shared" si="50"/>
        <v xml:space="preserve"> </v>
      </c>
      <c r="U93" s="170" t="str">
        <f t="shared" si="50"/>
        <v xml:space="preserve"> </v>
      </c>
      <c r="V93" s="170" t="str">
        <f t="shared" si="50"/>
        <v>!!</v>
      </c>
      <c r="W93" s="170" t="str">
        <f t="shared" si="50"/>
        <v xml:space="preserve"> </v>
      </c>
      <c r="X93" s="170" t="str">
        <f t="shared" si="50"/>
        <v xml:space="preserve"> </v>
      </c>
      <c r="Y93" s="170" t="str">
        <f t="shared" si="50"/>
        <v xml:space="preserve"> </v>
      </c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</row>
    <row r="94" spans="1:63" x14ac:dyDescent="0.25">
      <c r="A94" s="7"/>
      <c r="B94" s="7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</row>
    <row r="95" spans="1:63" x14ac:dyDescent="0.25">
      <c r="A95" s="7"/>
      <c r="B95" s="171" t="s">
        <v>213</v>
      </c>
      <c r="C95" s="21">
        <f>C77/C70</f>
        <v>8.000085991608652E-2</v>
      </c>
      <c r="D95" s="21">
        <f t="shared" ref="D95:BI95" si="51">D77/D70</f>
        <v>4.6498599439775912E-2</v>
      </c>
      <c r="E95" s="21">
        <f t="shared" si="51"/>
        <v>5.5503690264395555E-2</v>
      </c>
      <c r="F95" s="21" t="e">
        <f t="shared" si="51"/>
        <v>#DIV/0!</v>
      </c>
      <c r="G95" s="21" t="e">
        <f t="shared" si="51"/>
        <v>#DIV/0!</v>
      </c>
      <c r="H95" s="21" t="e">
        <f t="shared" si="51"/>
        <v>#DIV/0!</v>
      </c>
      <c r="I95" s="21">
        <f t="shared" si="51"/>
        <v>8.4995652145486399E-3</v>
      </c>
      <c r="J95" s="21">
        <f t="shared" si="51"/>
        <v>8.5044283413848627E-3</v>
      </c>
      <c r="K95" s="21">
        <f t="shared" si="51"/>
        <v>5.5499656257256162E-2</v>
      </c>
      <c r="L95" s="21">
        <f t="shared" si="51"/>
        <v>6.8501801701400494E-2</v>
      </c>
      <c r="M95" s="21" t="e">
        <f t="shared" si="51"/>
        <v>#DIV/0!</v>
      </c>
      <c r="N95" s="21">
        <f t="shared" si="51"/>
        <v>7.9998342125986582E-2</v>
      </c>
      <c r="O95" s="21">
        <f t="shared" si="51"/>
        <v>4.2890850510833502E-2</v>
      </c>
      <c r="P95" s="21" t="e">
        <f t="shared" si="51"/>
        <v>#DIV/0!</v>
      </c>
      <c r="Q95" s="21">
        <f t="shared" si="51"/>
        <v>1.0459790363780498E-4</v>
      </c>
      <c r="R95" s="21">
        <f t="shared" si="51"/>
        <v>7.9997471102072656E-2</v>
      </c>
      <c r="S95" s="21" t="e">
        <f t="shared" si="51"/>
        <v>#DIV/0!</v>
      </c>
      <c r="T95" s="21" t="e">
        <f t="shared" si="51"/>
        <v>#DIV/0!</v>
      </c>
      <c r="U95" s="21">
        <f t="shared" si="51"/>
        <v>8.497542602544669E-3</v>
      </c>
      <c r="V95" s="21">
        <f t="shared" si="51"/>
        <v>8.0004872269037824E-2</v>
      </c>
      <c r="W95" s="21" t="e">
        <f t="shared" si="51"/>
        <v>#DIV/0!</v>
      </c>
      <c r="X95" s="21">
        <f t="shared" si="51"/>
        <v>8.356545961002786E-3</v>
      </c>
      <c r="Y95" s="21">
        <f t="shared" si="51"/>
        <v>6.2782808078745575E-2</v>
      </c>
      <c r="Z95" s="21" t="e">
        <f t="shared" si="51"/>
        <v>#DIV/0!</v>
      </c>
      <c r="AA95" s="21" t="e">
        <f t="shared" si="51"/>
        <v>#DIV/0!</v>
      </c>
      <c r="AB95" s="21" t="e">
        <f t="shared" si="51"/>
        <v>#DIV/0!</v>
      </c>
      <c r="AC95" s="21" t="e">
        <f t="shared" si="51"/>
        <v>#DIV/0!</v>
      </c>
      <c r="AD95" s="21" t="e">
        <f t="shared" si="51"/>
        <v>#DIV/0!</v>
      </c>
      <c r="AE95" s="21" t="e">
        <f t="shared" si="51"/>
        <v>#DIV/0!</v>
      </c>
      <c r="AF95" s="21" t="e">
        <f t="shared" si="51"/>
        <v>#DIV/0!</v>
      </c>
      <c r="AG95" s="21" t="e">
        <f t="shared" si="51"/>
        <v>#DIV/0!</v>
      </c>
      <c r="AH95" s="21" t="e">
        <f t="shared" si="51"/>
        <v>#DIV/0!</v>
      </c>
      <c r="AI95" s="21" t="e">
        <f t="shared" si="51"/>
        <v>#DIV/0!</v>
      </c>
      <c r="AJ95" s="21" t="e">
        <f t="shared" si="51"/>
        <v>#DIV/0!</v>
      </c>
      <c r="AK95" s="21" t="e">
        <f t="shared" si="51"/>
        <v>#DIV/0!</v>
      </c>
      <c r="AL95" s="21" t="e">
        <f t="shared" si="51"/>
        <v>#DIV/0!</v>
      </c>
      <c r="AM95" s="21" t="e">
        <f t="shared" si="51"/>
        <v>#DIV/0!</v>
      </c>
      <c r="AN95" s="21" t="e">
        <f t="shared" si="51"/>
        <v>#DIV/0!</v>
      </c>
      <c r="AO95" s="21" t="e">
        <f t="shared" si="51"/>
        <v>#DIV/0!</v>
      </c>
      <c r="AP95" s="21" t="e">
        <f t="shared" si="51"/>
        <v>#DIV/0!</v>
      </c>
      <c r="AQ95" s="21" t="e">
        <f t="shared" si="51"/>
        <v>#DIV/0!</v>
      </c>
      <c r="AR95" s="21" t="e">
        <f t="shared" si="51"/>
        <v>#DIV/0!</v>
      </c>
      <c r="AS95" s="21" t="e">
        <f t="shared" si="51"/>
        <v>#DIV/0!</v>
      </c>
      <c r="AT95" s="21" t="e">
        <f t="shared" si="51"/>
        <v>#DIV/0!</v>
      </c>
      <c r="AU95" s="21" t="e">
        <f t="shared" si="51"/>
        <v>#DIV/0!</v>
      </c>
      <c r="AV95" s="21" t="e">
        <f t="shared" si="51"/>
        <v>#DIV/0!</v>
      </c>
      <c r="AW95" s="21" t="e">
        <f t="shared" si="51"/>
        <v>#DIV/0!</v>
      </c>
      <c r="AX95" s="21" t="e">
        <f t="shared" si="51"/>
        <v>#DIV/0!</v>
      </c>
      <c r="AY95" s="21" t="e">
        <f t="shared" si="51"/>
        <v>#DIV/0!</v>
      </c>
      <c r="AZ95" s="21" t="e">
        <f t="shared" si="51"/>
        <v>#DIV/0!</v>
      </c>
      <c r="BA95" s="21" t="e">
        <f t="shared" si="51"/>
        <v>#DIV/0!</v>
      </c>
      <c r="BB95" s="21" t="e">
        <f t="shared" si="51"/>
        <v>#DIV/0!</v>
      </c>
      <c r="BC95" s="21" t="e">
        <f t="shared" si="51"/>
        <v>#DIV/0!</v>
      </c>
      <c r="BD95" s="21" t="e">
        <f t="shared" si="51"/>
        <v>#DIV/0!</v>
      </c>
      <c r="BE95" s="21" t="e">
        <f t="shared" si="51"/>
        <v>#DIV/0!</v>
      </c>
      <c r="BF95" s="21" t="e">
        <f t="shared" si="51"/>
        <v>#DIV/0!</v>
      </c>
      <c r="BG95" s="21" t="e">
        <f t="shared" si="51"/>
        <v>#DIV/0!</v>
      </c>
      <c r="BH95" s="21" t="e">
        <f t="shared" si="51"/>
        <v>#DIV/0!</v>
      </c>
      <c r="BI95" s="21" t="e">
        <f t="shared" si="51"/>
        <v>#DIV/0!</v>
      </c>
      <c r="BJ95" s="9"/>
      <c r="BK95" s="9"/>
    </row>
    <row r="96" spans="1:63" x14ac:dyDescent="0.25">
      <c r="A96" s="7"/>
      <c r="B96" s="171" t="s">
        <v>214</v>
      </c>
      <c r="C96" s="21">
        <f>C95*2</f>
        <v>0.16000171983217304</v>
      </c>
      <c r="D96" s="21">
        <f t="shared" ref="D96:BI96" si="52">D95*2</f>
        <v>9.2997198879551823E-2</v>
      </c>
      <c r="E96" s="21">
        <f t="shared" si="52"/>
        <v>0.11100738052879111</v>
      </c>
      <c r="F96" s="21" t="e">
        <f t="shared" si="52"/>
        <v>#DIV/0!</v>
      </c>
      <c r="G96" s="21" t="e">
        <f t="shared" si="52"/>
        <v>#DIV/0!</v>
      </c>
      <c r="H96" s="21" t="e">
        <f t="shared" si="52"/>
        <v>#DIV/0!</v>
      </c>
      <c r="I96" s="21">
        <f t="shared" si="52"/>
        <v>1.699913042909728E-2</v>
      </c>
      <c r="J96" s="21">
        <f t="shared" si="52"/>
        <v>1.7008856682769725E-2</v>
      </c>
      <c r="K96" s="21">
        <f t="shared" si="52"/>
        <v>0.11099931251451232</v>
      </c>
      <c r="L96" s="21">
        <f t="shared" si="52"/>
        <v>0.13700360340280099</v>
      </c>
      <c r="M96" s="21" t="e">
        <f t="shared" si="52"/>
        <v>#DIV/0!</v>
      </c>
      <c r="N96" s="21">
        <f t="shared" si="52"/>
        <v>0.15999668425197316</v>
      </c>
      <c r="O96" s="21">
        <f t="shared" si="52"/>
        <v>8.5781701021667003E-2</v>
      </c>
      <c r="P96" s="21" t="e">
        <f t="shared" si="52"/>
        <v>#DIV/0!</v>
      </c>
      <c r="Q96" s="21">
        <f t="shared" si="52"/>
        <v>2.0919580727560996E-4</v>
      </c>
      <c r="R96" s="21">
        <f t="shared" si="52"/>
        <v>0.15999494220414531</v>
      </c>
      <c r="S96" s="21" t="e">
        <f t="shared" si="52"/>
        <v>#DIV/0!</v>
      </c>
      <c r="T96" s="21" t="e">
        <f t="shared" si="52"/>
        <v>#DIV/0!</v>
      </c>
      <c r="U96" s="21">
        <f t="shared" si="52"/>
        <v>1.6995085205089338E-2</v>
      </c>
      <c r="V96" s="21">
        <f t="shared" si="52"/>
        <v>0.16000974453807565</v>
      </c>
      <c r="W96" s="21" t="e">
        <f t="shared" si="52"/>
        <v>#DIV/0!</v>
      </c>
      <c r="X96" s="21">
        <f t="shared" si="52"/>
        <v>1.6713091922005572E-2</v>
      </c>
      <c r="Y96" s="21">
        <f t="shared" si="52"/>
        <v>0.12556561615749115</v>
      </c>
      <c r="Z96" s="21" t="e">
        <f t="shared" si="52"/>
        <v>#DIV/0!</v>
      </c>
      <c r="AA96" s="21" t="e">
        <f t="shared" si="52"/>
        <v>#DIV/0!</v>
      </c>
      <c r="AB96" s="21" t="e">
        <f t="shared" si="52"/>
        <v>#DIV/0!</v>
      </c>
      <c r="AC96" s="21" t="e">
        <f t="shared" si="52"/>
        <v>#DIV/0!</v>
      </c>
      <c r="AD96" s="21" t="e">
        <f t="shared" si="52"/>
        <v>#DIV/0!</v>
      </c>
      <c r="AE96" s="21" t="e">
        <f t="shared" si="52"/>
        <v>#DIV/0!</v>
      </c>
      <c r="AF96" s="21" t="e">
        <f t="shared" si="52"/>
        <v>#DIV/0!</v>
      </c>
      <c r="AG96" s="21" t="e">
        <f t="shared" si="52"/>
        <v>#DIV/0!</v>
      </c>
      <c r="AH96" s="21" t="e">
        <f t="shared" si="52"/>
        <v>#DIV/0!</v>
      </c>
      <c r="AI96" s="21" t="e">
        <f t="shared" si="52"/>
        <v>#DIV/0!</v>
      </c>
      <c r="AJ96" s="21" t="e">
        <f t="shared" si="52"/>
        <v>#DIV/0!</v>
      </c>
      <c r="AK96" s="21" t="e">
        <f t="shared" si="52"/>
        <v>#DIV/0!</v>
      </c>
      <c r="AL96" s="21" t="e">
        <f t="shared" si="52"/>
        <v>#DIV/0!</v>
      </c>
      <c r="AM96" s="21" t="e">
        <f t="shared" si="52"/>
        <v>#DIV/0!</v>
      </c>
      <c r="AN96" s="21" t="e">
        <f t="shared" si="52"/>
        <v>#DIV/0!</v>
      </c>
      <c r="AO96" s="21" t="e">
        <f t="shared" si="52"/>
        <v>#DIV/0!</v>
      </c>
      <c r="AP96" s="21" t="e">
        <f t="shared" si="52"/>
        <v>#DIV/0!</v>
      </c>
      <c r="AQ96" s="21" t="e">
        <f t="shared" si="52"/>
        <v>#DIV/0!</v>
      </c>
      <c r="AR96" s="21" t="e">
        <f t="shared" si="52"/>
        <v>#DIV/0!</v>
      </c>
      <c r="AS96" s="21" t="e">
        <f t="shared" si="52"/>
        <v>#DIV/0!</v>
      </c>
      <c r="AT96" s="21" t="e">
        <f t="shared" si="52"/>
        <v>#DIV/0!</v>
      </c>
      <c r="AU96" s="21" t="e">
        <f t="shared" si="52"/>
        <v>#DIV/0!</v>
      </c>
      <c r="AV96" s="21" t="e">
        <f t="shared" si="52"/>
        <v>#DIV/0!</v>
      </c>
      <c r="AW96" s="21" t="e">
        <f t="shared" si="52"/>
        <v>#DIV/0!</v>
      </c>
      <c r="AX96" s="21" t="e">
        <f t="shared" si="52"/>
        <v>#DIV/0!</v>
      </c>
      <c r="AY96" s="21" t="e">
        <f t="shared" si="52"/>
        <v>#DIV/0!</v>
      </c>
      <c r="AZ96" s="21" t="e">
        <f t="shared" si="52"/>
        <v>#DIV/0!</v>
      </c>
      <c r="BA96" s="21" t="e">
        <f t="shared" si="52"/>
        <v>#DIV/0!</v>
      </c>
      <c r="BB96" s="21" t="e">
        <f t="shared" si="52"/>
        <v>#DIV/0!</v>
      </c>
      <c r="BC96" s="21" t="e">
        <f t="shared" si="52"/>
        <v>#DIV/0!</v>
      </c>
      <c r="BD96" s="21" t="e">
        <f t="shared" si="52"/>
        <v>#DIV/0!</v>
      </c>
      <c r="BE96" s="21" t="e">
        <f t="shared" si="52"/>
        <v>#DIV/0!</v>
      </c>
      <c r="BF96" s="21" t="e">
        <f t="shared" si="52"/>
        <v>#DIV/0!</v>
      </c>
      <c r="BG96" s="21" t="e">
        <f t="shared" si="52"/>
        <v>#DIV/0!</v>
      </c>
      <c r="BH96" s="21" t="e">
        <f t="shared" si="52"/>
        <v>#DIV/0!</v>
      </c>
      <c r="BI96" s="21" t="e">
        <f t="shared" si="52"/>
        <v>#DIV/0!</v>
      </c>
      <c r="BJ96" s="9"/>
      <c r="BK96" s="9"/>
    </row>
    <row r="97" spans="1:63" x14ac:dyDescent="0.25">
      <c r="A97" s="7"/>
      <c r="B97" s="7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</row>
    <row r="98" spans="1:63" x14ac:dyDescent="0.25">
      <c r="A98" s="7"/>
      <c r="B98" s="7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</row>
    <row r="99" spans="1:63" x14ac:dyDescent="0.25">
      <c r="A99" s="7"/>
      <c r="B99" s="7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</row>
    <row r="100" spans="1:63" x14ac:dyDescent="0.25">
      <c r="A100" s="7"/>
      <c r="B100" s="7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3. Old Detailed Planning</vt:lpstr>
      <vt:lpstr>November 18</vt:lpstr>
      <vt:lpstr>November 18 - Indiv Plan</vt:lpstr>
      <vt:lpstr>Scenarios</vt:lpstr>
      <vt:lpstr>PENDING_General Planning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Partema</dc:creator>
  <cp:lastModifiedBy>Cyril Debarge</cp:lastModifiedBy>
  <dcterms:created xsi:type="dcterms:W3CDTF">2018-02-23T05:04:01Z</dcterms:created>
  <dcterms:modified xsi:type="dcterms:W3CDTF">2018-11-05T16:49:55Z</dcterms:modified>
</cp:coreProperties>
</file>