
<file path=[Content_Types].xml><?xml version="1.0" encoding="utf-8"?>
<Types xmlns="http://schemas.openxmlformats.org/package/2006/content-types">
  <Default Extension="png" ContentType="image/png"/>
  <Default Extension="bin" ContentType="application/vnd.openxmlformats-officedocument.spreadsheetml.printerSettings"/>
  <Default Extension="jpeg" ContentType="image/jpeg"/>
  <Default Extension="emf" ContentType="image/x-emf"/>
  <Default Extension="wmf" ContentType="image/x-wmf"/>
  <Default Extension="rels" ContentType="application/vnd.openxmlformats-package.relationships+xml"/>
  <Default Extension="xml" ContentType="application/xml"/>
  <Default Extension="docx" ContentType="application/vnd.openxmlformats-officedocument.wordprocessingml.document"/>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827" codeName="{3D1A710C-6663-3D7B-7F91-EC182F24A4BC}"/>
  <workbookPr codeName="ThisWorkbook" defaultThemeVersion="124226"/>
  <mc:AlternateContent xmlns:mc="http://schemas.openxmlformats.org/markup-compatibility/2006">
    <mc:Choice Requires="x15">
      <x15ac:absPath xmlns:x15ac="http://schemas.microsoft.com/office/spreadsheetml/2010/11/ac" url="C:\Users\herve\Google Drive\Cours 18 - 19\Fiches outils\Escalade\"/>
    </mc:Choice>
  </mc:AlternateContent>
  <xr:revisionPtr revIDLastSave="0" documentId="13_ncr:1_{406DEF73-DED3-49D3-958B-19A6BEE664CF}" xr6:coauthVersionLast="37" xr6:coauthVersionMax="37" xr10:uidLastSave="{00000000-0000-0000-0000-000000000000}"/>
  <bookViews>
    <workbookView xWindow="360" yWindow="375" windowWidth="11670" windowHeight="5100" firstSheet="3" activeTab="5" xr2:uid="{00000000-000D-0000-FFFF-FFFF00000000}"/>
  </bookViews>
  <sheets>
    <sheet name="Présentation" sheetId="8" r:id="rId1"/>
    <sheet name="Utilisation Fichier" sheetId="7" r:id="rId2"/>
    <sheet name="Note sur 20" sheetId="4" r:id="rId3"/>
    <sheet name="Calcul IE (TxP)_h" sheetId="13" r:id="rId4"/>
    <sheet name="BAREME - Barème IE" sheetId="14" state="hidden" r:id="rId5"/>
    <sheet name="Evaluation projet et efficacité" sheetId="1" r:id="rId6"/>
    <sheet name="Evaluation efficacité Grimpeur" sheetId="6" r:id="rId7"/>
    <sheet name="Evaluation assureur" sheetId="5" r:id="rId8"/>
    <sheet name="barême performance" sheetId="3" r:id="rId9"/>
    <sheet name="liste déroulante" sheetId="2" r:id="rId10"/>
    <sheet name="Référentiel Evaluation" sheetId="9" r:id="rId11"/>
    <sheet name="Fiche ressource" sheetId="10" r:id="rId12"/>
  </sheets>
  <externalReferences>
    <externalReference r:id="rId13"/>
  </externalReferences>
  <definedNames>
    <definedName name="_?" localSheetId="8">'liste déroulante'!$B$1:$B$11</definedName>
    <definedName name="barême">'barême performance'!$A$1:$B$41</definedName>
    <definedName name="Barême_Performance">'barême performance'!$A$1:$B$23</definedName>
    <definedName name="cotations" localSheetId="5">'liste déroulante'!$A$1:$A$10</definedName>
    <definedName name="Cotations">[1]Feuil2!$A$2:$A$10</definedName>
    <definedName name="NomEleve1">'Note sur 20'!$A$6</definedName>
    <definedName name="NomEleve10">'Note sur 20'!$A$15</definedName>
    <definedName name="NomEleve11">'Note sur 20'!$A$16</definedName>
    <definedName name="NomEleve12">'Note sur 20'!$A$17</definedName>
    <definedName name="NomEleve13">'Note sur 20'!$A$18</definedName>
    <definedName name="NomEleve14">'Note sur 20'!$A$19</definedName>
    <definedName name="NomEleve15">'Note sur 20'!$A$20</definedName>
    <definedName name="NomEleve16">'Note sur 20'!$A$21</definedName>
    <definedName name="NomEleve17">'Note sur 20'!$A$22</definedName>
    <definedName name="NomEleve18">'Note sur 20'!$A$23</definedName>
    <definedName name="NomEleve19">'Note sur 20'!$A$24</definedName>
    <definedName name="NomEleve2">'Note sur 20'!$A$7</definedName>
    <definedName name="NomEleve20">'Note sur 20'!$A$25</definedName>
    <definedName name="NomEleve21">'Note sur 20'!$A$26</definedName>
    <definedName name="NomEleve22">'Note sur 20'!$A$27</definedName>
    <definedName name="NomEleve23">'Note sur 20'!$A$28</definedName>
    <definedName name="NomEleve24">'Note sur 20'!$A$29</definedName>
    <definedName name="NomEleve25">'Note sur 20'!$A$30</definedName>
    <definedName name="NomEleve26">'Note sur 20'!$A$31</definedName>
    <definedName name="NomEleve27">'Note sur 20'!$A$32</definedName>
    <definedName name="NomEleve3">'Note sur 20'!$A$8</definedName>
    <definedName name="NomEleve4">'Note sur 20'!$A$9</definedName>
    <definedName name="NomEleve5">'Note sur 20'!$A$10</definedName>
    <definedName name="NomEleve6">'Note sur 20'!$A$11</definedName>
    <definedName name="NomEleve7">'Note sur 20'!$A$12</definedName>
    <definedName name="NomEleve8">'Note sur 20'!$A$13</definedName>
    <definedName name="NomEleve9">'Note sur 20'!$A$14</definedName>
    <definedName name="OLE_LINK1" localSheetId="7">'Evaluation assureur'!$F$29</definedName>
    <definedName name="performances" localSheetId="5">'liste déroulante'!$B$1:$B$10</definedName>
    <definedName name="performances">[1]Feuil2!$F$3:$F$11</definedName>
    <definedName name="points_bonus">'liste déroulante'!$B$1:$B$11</definedName>
    <definedName name="Prenom1">'Note sur 20'!$B$6</definedName>
    <definedName name="Prenom10">'Note sur 20'!$B$15</definedName>
    <definedName name="Prenom11">'Note sur 20'!$B$16</definedName>
    <definedName name="Prenom12">'Note sur 20'!$B$17</definedName>
    <definedName name="Prenom13">'Note sur 20'!$B$18</definedName>
    <definedName name="Prenom14">'Note sur 20'!$B$19</definedName>
    <definedName name="Prenom15">'Note sur 20'!$B$20</definedName>
    <definedName name="Prenom16">'Note sur 20'!$B$21</definedName>
    <definedName name="Prenom17">'Note sur 20'!$B$22</definedName>
    <definedName name="Prenom18">'Note sur 20'!$B$23</definedName>
    <definedName name="Prenom19">'Note sur 20'!$B$24</definedName>
    <definedName name="Prenom2">'Note sur 20'!$B$7</definedName>
    <definedName name="Prenom20">'Note sur 20'!$B$25</definedName>
    <definedName name="Prenom21">'Note sur 20'!$B$26</definedName>
    <definedName name="Prenom22">'Note sur 20'!$B$27</definedName>
    <definedName name="Prenom23">'Note sur 20'!$B$28</definedName>
    <definedName name="Prenom24">'Note sur 20'!$B$29</definedName>
    <definedName name="Prenom25">'Note sur 20'!$B$30</definedName>
    <definedName name="Prenom26">'Note sur 20'!$B$31</definedName>
    <definedName name="Prenom27">'Note sur 20'!$B$32</definedName>
    <definedName name="Prenom3">'Note sur 20'!$B$8</definedName>
    <definedName name="Prenom4">'Note sur 20'!$B$9</definedName>
    <definedName name="Prenom5">'Note sur 20'!$B$10</definedName>
    <definedName name="Prenom6">'Note sur 20'!$B$11</definedName>
    <definedName name="Prenom7">'Note sur 20'!$B$12</definedName>
    <definedName name="Prenom8">'Note sur 20'!$B$13</definedName>
    <definedName name="Prenom9">'Note sur 20'!$B$14</definedName>
  </definedNames>
  <calcPr calcId="162913"/>
</workbook>
</file>

<file path=xl/calcChain.xml><?xml version="1.0" encoding="utf-8"?>
<calcChain xmlns="http://schemas.openxmlformats.org/spreadsheetml/2006/main">
  <c r="AM8" i="1" l="1"/>
  <c r="AN8" i="1" s="1"/>
  <c r="AQ8" i="1"/>
  <c r="AR8" i="1" s="1"/>
  <c r="AU8" i="1"/>
  <c r="AV8" i="1" s="1"/>
  <c r="AY8" i="1"/>
  <c r="AZ8" i="1" s="1"/>
  <c r="BC8" i="1"/>
  <c r="BD8" i="1" s="1"/>
  <c r="BG8" i="1"/>
  <c r="BH8" i="1" s="1"/>
  <c r="BK8" i="1"/>
  <c r="BL8" i="1" s="1"/>
  <c r="BO8" i="1"/>
  <c r="BP8" i="1" s="1"/>
  <c r="BS8" i="1"/>
  <c r="BT8" i="1" s="1"/>
  <c r="AM9" i="1"/>
  <c r="AN9" i="1" s="1"/>
  <c r="AQ9" i="1"/>
  <c r="AR9" i="1" s="1"/>
  <c r="AU9" i="1"/>
  <c r="AV9" i="1" s="1"/>
  <c r="AY9" i="1"/>
  <c r="AZ9" i="1" s="1"/>
  <c r="BC9" i="1"/>
  <c r="BD9" i="1" s="1"/>
  <c r="BG9" i="1"/>
  <c r="BH9" i="1" s="1"/>
  <c r="BK9" i="1"/>
  <c r="BL9" i="1" s="1"/>
  <c r="BO9" i="1"/>
  <c r="BP9" i="1" s="1"/>
  <c r="BS9" i="1"/>
  <c r="BT9" i="1" s="1"/>
  <c r="AM10" i="1"/>
  <c r="AN10" i="1" s="1"/>
  <c r="AQ10" i="1"/>
  <c r="AR10" i="1" s="1"/>
  <c r="AU10" i="1"/>
  <c r="AV10" i="1" s="1"/>
  <c r="AY10" i="1"/>
  <c r="AZ10" i="1" s="1"/>
  <c r="BC10" i="1"/>
  <c r="BD10" i="1" s="1"/>
  <c r="BG10" i="1"/>
  <c r="BH10" i="1" s="1"/>
  <c r="BK10" i="1"/>
  <c r="BL10" i="1" s="1"/>
  <c r="BO10" i="1"/>
  <c r="BP10" i="1" s="1"/>
  <c r="BS10" i="1"/>
  <c r="BT10" i="1" s="1"/>
  <c r="AM11" i="1"/>
  <c r="AN11" i="1" s="1"/>
  <c r="AQ11" i="1"/>
  <c r="AR11" i="1" s="1"/>
  <c r="AU11" i="1"/>
  <c r="AV11" i="1" s="1"/>
  <c r="AY11" i="1"/>
  <c r="AZ11" i="1" s="1"/>
  <c r="BC11" i="1"/>
  <c r="BD11" i="1" s="1"/>
  <c r="BG11" i="1"/>
  <c r="BH11" i="1" s="1"/>
  <c r="BK11" i="1"/>
  <c r="BL11" i="1" s="1"/>
  <c r="BO11" i="1"/>
  <c r="BP11" i="1" s="1"/>
  <c r="BS11" i="1"/>
  <c r="BT11" i="1" s="1"/>
  <c r="AM12" i="1"/>
  <c r="AN12" i="1" s="1"/>
  <c r="AQ12" i="1"/>
  <c r="AR12" i="1" s="1"/>
  <c r="AU12" i="1"/>
  <c r="AV12" i="1" s="1"/>
  <c r="AY12" i="1"/>
  <c r="AZ12" i="1" s="1"/>
  <c r="BC12" i="1"/>
  <c r="BD12" i="1" s="1"/>
  <c r="BG12" i="1"/>
  <c r="BH12" i="1" s="1"/>
  <c r="BK12" i="1"/>
  <c r="BL12" i="1" s="1"/>
  <c r="BO12" i="1"/>
  <c r="BP12" i="1" s="1"/>
  <c r="BS12" i="1"/>
  <c r="BT12" i="1" s="1"/>
  <c r="AM13" i="1"/>
  <c r="AN13" i="1" s="1"/>
  <c r="AQ13" i="1"/>
  <c r="AR13" i="1" s="1"/>
  <c r="AU13" i="1"/>
  <c r="AV13" i="1" s="1"/>
  <c r="AY13" i="1"/>
  <c r="AZ13" i="1" s="1"/>
  <c r="BC13" i="1"/>
  <c r="BD13" i="1" s="1"/>
  <c r="BG13" i="1"/>
  <c r="BH13" i="1" s="1"/>
  <c r="BK13" i="1"/>
  <c r="BL13" i="1" s="1"/>
  <c r="BO13" i="1"/>
  <c r="BP13" i="1" s="1"/>
  <c r="BS13" i="1"/>
  <c r="BT13" i="1" s="1"/>
  <c r="AM14" i="1"/>
  <c r="AN14" i="1" s="1"/>
  <c r="AQ14" i="1"/>
  <c r="AR14" i="1" s="1"/>
  <c r="AU14" i="1"/>
  <c r="AV14" i="1" s="1"/>
  <c r="AY14" i="1"/>
  <c r="AZ14" i="1" s="1"/>
  <c r="BC14" i="1"/>
  <c r="BD14" i="1" s="1"/>
  <c r="BG14" i="1"/>
  <c r="BH14" i="1" s="1"/>
  <c r="BK14" i="1"/>
  <c r="BL14" i="1" s="1"/>
  <c r="BO14" i="1"/>
  <c r="BP14" i="1" s="1"/>
  <c r="BS14" i="1"/>
  <c r="BT14" i="1" s="1"/>
  <c r="AM15" i="1"/>
  <c r="AN15" i="1" s="1"/>
  <c r="AQ15" i="1"/>
  <c r="AR15" i="1" s="1"/>
  <c r="AU15" i="1"/>
  <c r="AV15" i="1" s="1"/>
  <c r="AY15" i="1"/>
  <c r="AZ15" i="1" s="1"/>
  <c r="BC15" i="1"/>
  <c r="BD15" i="1" s="1"/>
  <c r="BG15" i="1"/>
  <c r="BH15" i="1" s="1"/>
  <c r="BK15" i="1"/>
  <c r="BL15" i="1" s="1"/>
  <c r="BO15" i="1"/>
  <c r="BP15" i="1" s="1"/>
  <c r="BS15" i="1"/>
  <c r="BT15" i="1" s="1"/>
  <c r="AM16" i="1"/>
  <c r="AN16" i="1" s="1"/>
  <c r="AQ16" i="1"/>
  <c r="AR16" i="1" s="1"/>
  <c r="AU16" i="1"/>
  <c r="AV16" i="1" s="1"/>
  <c r="AY16" i="1"/>
  <c r="AZ16" i="1" s="1"/>
  <c r="BC16" i="1"/>
  <c r="BD16" i="1" s="1"/>
  <c r="BG16" i="1"/>
  <c r="BH16" i="1" s="1"/>
  <c r="BK16" i="1"/>
  <c r="BL16" i="1" s="1"/>
  <c r="BO16" i="1"/>
  <c r="BP16" i="1" s="1"/>
  <c r="BS16" i="1"/>
  <c r="BT16" i="1" s="1"/>
  <c r="AM17" i="1"/>
  <c r="AN17" i="1" s="1"/>
  <c r="AQ17" i="1"/>
  <c r="AR17" i="1" s="1"/>
  <c r="AU17" i="1"/>
  <c r="AV17" i="1" s="1"/>
  <c r="AY17" i="1"/>
  <c r="AZ17" i="1" s="1"/>
  <c r="BC17" i="1"/>
  <c r="BD17" i="1" s="1"/>
  <c r="BG17" i="1"/>
  <c r="BH17" i="1" s="1"/>
  <c r="BK17" i="1"/>
  <c r="BL17" i="1" s="1"/>
  <c r="BO17" i="1"/>
  <c r="BP17" i="1" s="1"/>
  <c r="BS17" i="1"/>
  <c r="BT17" i="1" s="1"/>
  <c r="AM18" i="1"/>
  <c r="AN18" i="1" s="1"/>
  <c r="AQ18" i="1"/>
  <c r="AR18" i="1" s="1"/>
  <c r="AU18" i="1"/>
  <c r="AV18" i="1" s="1"/>
  <c r="AY18" i="1"/>
  <c r="AZ18" i="1" s="1"/>
  <c r="BC18" i="1"/>
  <c r="BD18" i="1" s="1"/>
  <c r="BG18" i="1"/>
  <c r="BH18" i="1" s="1"/>
  <c r="BK18" i="1"/>
  <c r="BL18" i="1" s="1"/>
  <c r="BO18" i="1"/>
  <c r="BP18" i="1" s="1"/>
  <c r="BS18" i="1"/>
  <c r="BT18" i="1" s="1"/>
  <c r="AM19" i="1"/>
  <c r="AN19" i="1" s="1"/>
  <c r="AQ19" i="1"/>
  <c r="AR19" i="1" s="1"/>
  <c r="AU19" i="1"/>
  <c r="AV19" i="1" s="1"/>
  <c r="AY19" i="1"/>
  <c r="AZ19" i="1" s="1"/>
  <c r="BC19" i="1"/>
  <c r="BD19" i="1" s="1"/>
  <c r="BG19" i="1"/>
  <c r="BH19" i="1" s="1"/>
  <c r="BK19" i="1"/>
  <c r="BL19" i="1" s="1"/>
  <c r="BO19" i="1"/>
  <c r="BP19" i="1" s="1"/>
  <c r="BS19" i="1"/>
  <c r="BT19" i="1" s="1"/>
  <c r="AM20" i="1"/>
  <c r="AN20" i="1" s="1"/>
  <c r="AQ20" i="1"/>
  <c r="AR20" i="1" s="1"/>
  <c r="AU20" i="1"/>
  <c r="AV20" i="1" s="1"/>
  <c r="AY20" i="1"/>
  <c r="AZ20" i="1" s="1"/>
  <c r="BC20" i="1"/>
  <c r="BD20" i="1" s="1"/>
  <c r="BG20" i="1"/>
  <c r="BH20" i="1" s="1"/>
  <c r="BK20" i="1"/>
  <c r="BL20" i="1" s="1"/>
  <c r="BO20" i="1"/>
  <c r="BP20" i="1" s="1"/>
  <c r="BS20" i="1"/>
  <c r="BT20" i="1" s="1"/>
  <c r="AM21" i="1"/>
  <c r="AN21" i="1" s="1"/>
  <c r="AQ21" i="1"/>
  <c r="AR21" i="1" s="1"/>
  <c r="AU21" i="1"/>
  <c r="AV21" i="1" s="1"/>
  <c r="AY21" i="1"/>
  <c r="AZ21" i="1" s="1"/>
  <c r="BC21" i="1"/>
  <c r="BD21" i="1" s="1"/>
  <c r="BG21" i="1"/>
  <c r="BH21" i="1" s="1"/>
  <c r="BK21" i="1"/>
  <c r="BL21" i="1" s="1"/>
  <c r="BO21" i="1"/>
  <c r="BP21" i="1" s="1"/>
  <c r="BS21" i="1"/>
  <c r="BT21" i="1" s="1"/>
  <c r="AM22" i="1"/>
  <c r="AN22" i="1" s="1"/>
  <c r="AQ22" i="1"/>
  <c r="AR22" i="1" s="1"/>
  <c r="AU22" i="1"/>
  <c r="AV22" i="1" s="1"/>
  <c r="AY22" i="1"/>
  <c r="AZ22" i="1" s="1"/>
  <c r="BC22" i="1"/>
  <c r="BD22" i="1" s="1"/>
  <c r="BG22" i="1"/>
  <c r="BH22" i="1" s="1"/>
  <c r="BK22" i="1"/>
  <c r="BL22" i="1" s="1"/>
  <c r="BO22" i="1"/>
  <c r="BP22" i="1" s="1"/>
  <c r="BS22" i="1"/>
  <c r="BT22" i="1" s="1"/>
  <c r="AM23" i="1"/>
  <c r="AN23" i="1" s="1"/>
  <c r="AQ23" i="1"/>
  <c r="AR23" i="1" s="1"/>
  <c r="AU23" i="1"/>
  <c r="AV23" i="1" s="1"/>
  <c r="AY23" i="1"/>
  <c r="AZ23" i="1" s="1"/>
  <c r="BC23" i="1"/>
  <c r="BD23" i="1" s="1"/>
  <c r="BG23" i="1"/>
  <c r="BH23" i="1" s="1"/>
  <c r="BK23" i="1"/>
  <c r="BL23" i="1" s="1"/>
  <c r="BO23" i="1"/>
  <c r="BP23" i="1" s="1"/>
  <c r="BS23" i="1"/>
  <c r="BT23" i="1" s="1"/>
  <c r="AM24" i="1"/>
  <c r="AN24" i="1" s="1"/>
  <c r="AQ24" i="1"/>
  <c r="AR24" i="1" s="1"/>
  <c r="AU24" i="1"/>
  <c r="AV24" i="1" s="1"/>
  <c r="AY24" i="1"/>
  <c r="AZ24" i="1" s="1"/>
  <c r="BC24" i="1"/>
  <c r="BD24" i="1" s="1"/>
  <c r="BG24" i="1"/>
  <c r="BH24" i="1" s="1"/>
  <c r="BK24" i="1"/>
  <c r="BL24" i="1" s="1"/>
  <c r="BO24" i="1"/>
  <c r="BP24" i="1" s="1"/>
  <c r="BS24" i="1"/>
  <c r="BT24" i="1" s="1"/>
  <c r="AM25" i="1"/>
  <c r="AN25" i="1" s="1"/>
  <c r="AQ25" i="1"/>
  <c r="AR25" i="1" s="1"/>
  <c r="AU25" i="1"/>
  <c r="AV25" i="1" s="1"/>
  <c r="AY25" i="1"/>
  <c r="AZ25" i="1" s="1"/>
  <c r="BC25" i="1"/>
  <c r="BD25" i="1" s="1"/>
  <c r="BG25" i="1"/>
  <c r="BH25" i="1" s="1"/>
  <c r="BK25" i="1"/>
  <c r="BL25" i="1" s="1"/>
  <c r="BO25" i="1"/>
  <c r="BP25" i="1" s="1"/>
  <c r="BS25" i="1"/>
  <c r="BT25" i="1" s="1"/>
  <c r="AM26" i="1"/>
  <c r="AN26" i="1" s="1"/>
  <c r="AQ26" i="1"/>
  <c r="AR26" i="1" s="1"/>
  <c r="AU26" i="1"/>
  <c r="AV26" i="1" s="1"/>
  <c r="AY26" i="1"/>
  <c r="AZ26" i="1" s="1"/>
  <c r="BC26" i="1"/>
  <c r="BD26" i="1" s="1"/>
  <c r="BG26" i="1"/>
  <c r="BH26" i="1" s="1"/>
  <c r="BK26" i="1"/>
  <c r="BL26" i="1" s="1"/>
  <c r="BO26" i="1"/>
  <c r="BP26" i="1" s="1"/>
  <c r="BS26" i="1"/>
  <c r="BT26" i="1" s="1"/>
  <c r="AM27" i="1"/>
  <c r="AN27" i="1" s="1"/>
  <c r="AQ27" i="1"/>
  <c r="AR27" i="1" s="1"/>
  <c r="AU27" i="1"/>
  <c r="AV27" i="1" s="1"/>
  <c r="AY27" i="1"/>
  <c r="AZ27" i="1" s="1"/>
  <c r="BC27" i="1"/>
  <c r="BD27" i="1" s="1"/>
  <c r="BG27" i="1"/>
  <c r="BH27" i="1" s="1"/>
  <c r="BK27" i="1"/>
  <c r="BL27" i="1" s="1"/>
  <c r="BO27" i="1"/>
  <c r="BP27" i="1" s="1"/>
  <c r="BS27" i="1"/>
  <c r="BT27" i="1" s="1"/>
  <c r="AM28" i="1"/>
  <c r="AN28" i="1" s="1"/>
  <c r="AQ28" i="1"/>
  <c r="AR28" i="1" s="1"/>
  <c r="AU28" i="1"/>
  <c r="AV28" i="1" s="1"/>
  <c r="AY28" i="1"/>
  <c r="AZ28" i="1" s="1"/>
  <c r="BC28" i="1"/>
  <c r="BD28" i="1" s="1"/>
  <c r="BG28" i="1"/>
  <c r="BH28" i="1" s="1"/>
  <c r="BK28" i="1"/>
  <c r="BL28" i="1" s="1"/>
  <c r="BO28" i="1"/>
  <c r="BP28" i="1" s="1"/>
  <c r="BS28" i="1"/>
  <c r="BT28" i="1" s="1"/>
  <c r="AM29" i="1"/>
  <c r="AN29" i="1" s="1"/>
  <c r="AQ29" i="1"/>
  <c r="AR29" i="1" s="1"/>
  <c r="AU29" i="1"/>
  <c r="AV29" i="1" s="1"/>
  <c r="AY29" i="1"/>
  <c r="AZ29" i="1" s="1"/>
  <c r="BC29" i="1"/>
  <c r="BD29" i="1" s="1"/>
  <c r="BG29" i="1"/>
  <c r="BH29" i="1" s="1"/>
  <c r="BK29" i="1"/>
  <c r="BL29" i="1" s="1"/>
  <c r="BO29" i="1"/>
  <c r="BP29" i="1" s="1"/>
  <c r="BS29" i="1"/>
  <c r="BT29" i="1" s="1"/>
  <c r="AM30" i="1"/>
  <c r="AN30" i="1" s="1"/>
  <c r="AQ30" i="1"/>
  <c r="AR30" i="1" s="1"/>
  <c r="AU30" i="1"/>
  <c r="AV30" i="1" s="1"/>
  <c r="AY30" i="1"/>
  <c r="AZ30" i="1" s="1"/>
  <c r="BC30" i="1"/>
  <c r="BD30" i="1" s="1"/>
  <c r="BG30" i="1"/>
  <c r="BH30" i="1" s="1"/>
  <c r="BK30" i="1"/>
  <c r="BL30" i="1" s="1"/>
  <c r="BO30" i="1"/>
  <c r="BP30" i="1" s="1"/>
  <c r="BS30" i="1"/>
  <c r="BT30" i="1" s="1"/>
  <c r="AM31" i="1"/>
  <c r="AN31" i="1" s="1"/>
  <c r="AQ31" i="1"/>
  <c r="AR31" i="1" s="1"/>
  <c r="AU31" i="1"/>
  <c r="AV31" i="1" s="1"/>
  <c r="AY31" i="1"/>
  <c r="AZ31" i="1" s="1"/>
  <c r="BC31" i="1"/>
  <c r="BD31" i="1" s="1"/>
  <c r="BG31" i="1"/>
  <c r="BH31" i="1" s="1"/>
  <c r="BK31" i="1"/>
  <c r="BL31" i="1" s="1"/>
  <c r="BO31" i="1"/>
  <c r="BP31" i="1" s="1"/>
  <c r="BS31" i="1"/>
  <c r="BT31" i="1" s="1"/>
  <c r="AM32" i="1"/>
  <c r="AN32" i="1" s="1"/>
  <c r="AQ32" i="1"/>
  <c r="AR32" i="1" s="1"/>
  <c r="AU32" i="1"/>
  <c r="AV32" i="1" s="1"/>
  <c r="AY32" i="1"/>
  <c r="AZ32" i="1" s="1"/>
  <c r="BC32" i="1"/>
  <c r="BD32" i="1" s="1"/>
  <c r="BG32" i="1"/>
  <c r="BH32" i="1" s="1"/>
  <c r="BK32" i="1"/>
  <c r="BL32" i="1" s="1"/>
  <c r="BO32" i="1"/>
  <c r="BP32" i="1" s="1"/>
  <c r="BS32" i="1"/>
  <c r="BT32" i="1" s="1"/>
  <c r="AM33" i="1"/>
  <c r="AN33" i="1" s="1"/>
  <c r="AQ33" i="1"/>
  <c r="AR33" i="1" s="1"/>
  <c r="AU33" i="1"/>
  <c r="AV33" i="1" s="1"/>
  <c r="AY33" i="1"/>
  <c r="AZ33" i="1" s="1"/>
  <c r="BC33" i="1"/>
  <c r="BD33" i="1" s="1"/>
  <c r="BG33" i="1"/>
  <c r="BH33" i="1" s="1"/>
  <c r="BK33" i="1"/>
  <c r="BL33" i="1" s="1"/>
  <c r="BO33" i="1"/>
  <c r="BP33" i="1" s="1"/>
  <c r="BS33" i="1"/>
  <c r="BT33" i="1" s="1"/>
  <c r="AM34" i="1"/>
  <c r="AN34" i="1" s="1"/>
  <c r="AQ34" i="1"/>
  <c r="AR34" i="1" s="1"/>
  <c r="AU34" i="1"/>
  <c r="AV34" i="1" s="1"/>
  <c r="AY34" i="1"/>
  <c r="AZ34" i="1" s="1"/>
  <c r="BC34" i="1"/>
  <c r="BD34" i="1"/>
  <c r="BG34" i="1"/>
  <c r="BH34" i="1"/>
  <c r="BK34" i="1"/>
  <c r="BL34" i="1"/>
  <c r="BO34" i="1"/>
  <c r="BP34" i="1"/>
  <c r="BS34" i="1"/>
  <c r="BT34" i="1"/>
  <c r="AM35" i="1"/>
  <c r="AN35" i="1"/>
  <c r="AQ35" i="1"/>
  <c r="AR35" i="1"/>
  <c r="AU35" i="1"/>
  <c r="AV35" i="1"/>
  <c r="AY35" i="1"/>
  <c r="AZ35" i="1"/>
  <c r="BC35" i="1"/>
  <c r="BD35" i="1"/>
  <c r="BG35" i="1"/>
  <c r="BH35" i="1"/>
  <c r="BK35" i="1"/>
  <c r="BL35" i="1"/>
  <c r="BO35" i="1"/>
  <c r="BP35" i="1"/>
  <c r="BS35" i="1"/>
  <c r="BT35" i="1"/>
  <c r="AM36" i="1"/>
  <c r="AN36" i="1"/>
  <c r="AQ36" i="1"/>
  <c r="AR36" i="1"/>
  <c r="AU36" i="1"/>
  <c r="AV36" i="1"/>
  <c r="AY36" i="1"/>
  <c r="AZ36" i="1"/>
  <c r="BC36" i="1"/>
  <c r="BD36" i="1"/>
  <c r="BG36" i="1"/>
  <c r="BH36" i="1"/>
  <c r="BK36" i="1"/>
  <c r="BL36" i="1"/>
  <c r="BO36" i="1"/>
  <c r="BP36" i="1"/>
  <c r="BS36" i="1"/>
  <c r="BT36" i="1"/>
  <c r="AM37" i="1"/>
  <c r="AN37" i="1"/>
  <c r="AQ37" i="1"/>
  <c r="AR37" i="1"/>
  <c r="AU37" i="1"/>
  <c r="AV37" i="1"/>
  <c r="AY37" i="1"/>
  <c r="AZ37" i="1"/>
  <c r="BC37" i="1"/>
  <c r="BD37" i="1"/>
  <c r="BG37" i="1"/>
  <c r="BH37" i="1"/>
  <c r="BK37" i="1"/>
  <c r="BL37" i="1"/>
  <c r="BO37" i="1"/>
  <c r="BP37" i="1"/>
  <c r="BS37" i="1"/>
  <c r="BT37" i="1"/>
  <c r="W8" i="1"/>
  <c r="X8" i="1"/>
  <c r="AA8" i="1"/>
  <c r="AB8" i="1"/>
  <c r="AE8" i="1"/>
  <c r="AF8" i="1"/>
  <c r="AI8" i="1"/>
  <c r="AJ8" i="1"/>
  <c r="W9" i="1"/>
  <c r="X9" i="1"/>
  <c r="AA9" i="1"/>
  <c r="AB9" i="1"/>
  <c r="AE9" i="1"/>
  <c r="AF9" i="1"/>
  <c r="AI9" i="1"/>
  <c r="AJ9" i="1"/>
  <c r="W10" i="1"/>
  <c r="X10" i="1"/>
  <c r="AA10" i="1"/>
  <c r="AB10" i="1"/>
  <c r="AE10" i="1"/>
  <c r="AF10" i="1"/>
  <c r="AI10" i="1"/>
  <c r="AJ10" i="1"/>
  <c r="W11" i="1"/>
  <c r="X11" i="1"/>
  <c r="AA11" i="1"/>
  <c r="AB11" i="1"/>
  <c r="AE11" i="1"/>
  <c r="AF11" i="1"/>
  <c r="AI11" i="1"/>
  <c r="AJ11" i="1"/>
  <c r="W12" i="1"/>
  <c r="X12" i="1"/>
  <c r="AA12" i="1"/>
  <c r="AB12" i="1"/>
  <c r="AE12" i="1"/>
  <c r="AF12" i="1"/>
  <c r="AI12" i="1"/>
  <c r="AJ12" i="1"/>
  <c r="W13" i="1"/>
  <c r="X13" i="1"/>
  <c r="AA13" i="1"/>
  <c r="AB13" i="1"/>
  <c r="AE13" i="1"/>
  <c r="AF13" i="1"/>
  <c r="AI13" i="1"/>
  <c r="AJ13" i="1"/>
  <c r="W14" i="1"/>
  <c r="X14" i="1"/>
  <c r="AA14" i="1"/>
  <c r="AB14" i="1"/>
  <c r="AE14" i="1"/>
  <c r="AF14" i="1"/>
  <c r="AI14" i="1"/>
  <c r="AJ14" i="1"/>
  <c r="W15" i="1"/>
  <c r="X15" i="1"/>
  <c r="AA15" i="1"/>
  <c r="AB15" i="1"/>
  <c r="AE15" i="1"/>
  <c r="AF15" i="1"/>
  <c r="AI15" i="1"/>
  <c r="AJ15" i="1"/>
  <c r="W16" i="1"/>
  <c r="X16" i="1"/>
  <c r="AA16" i="1"/>
  <c r="AB16" i="1"/>
  <c r="AE16" i="1"/>
  <c r="AF16" i="1"/>
  <c r="AI16" i="1"/>
  <c r="AJ16" i="1"/>
  <c r="W17" i="1"/>
  <c r="X17" i="1"/>
  <c r="AA17" i="1"/>
  <c r="AB17" i="1"/>
  <c r="AE17" i="1"/>
  <c r="AF17" i="1"/>
  <c r="AI17" i="1"/>
  <c r="AJ17" i="1"/>
  <c r="W18" i="1"/>
  <c r="X18" i="1"/>
  <c r="AA18" i="1"/>
  <c r="AB18" i="1"/>
  <c r="AE18" i="1"/>
  <c r="AF18" i="1"/>
  <c r="AI18" i="1"/>
  <c r="AJ18" i="1"/>
  <c r="W19" i="1"/>
  <c r="X19" i="1"/>
  <c r="AA19" i="1"/>
  <c r="AB19" i="1"/>
  <c r="AE19" i="1"/>
  <c r="AF19" i="1"/>
  <c r="AI19" i="1"/>
  <c r="AJ19" i="1"/>
  <c r="W20" i="1"/>
  <c r="X20" i="1"/>
  <c r="AA20" i="1"/>
  <c r="AB20" i="1"/>
  <c r="AE20" i="1"/>
  <c r="AF20" i="1"/>
  <c r="AI20" i="1"/>
  <c r="AJ20" i="1"/>
  <c r="W21" i="1"/>
  <c r="X21" i="1"/>
  <c r="AA21" i="1"/>
  <c r="AB21" i="1"/>
  <c r="AE21" i="1"/>
  <c r="AF21" i="1"/>
  <c r="AI21" i="1"/>
  <c r="AJ21" i="1"/>
  <c r="W22" i="1"/>
  <c r="X22" i="1"/>
  <c r="AA22" i="1"/>
  <c r="AB22" i="1"/>
  <c r="AE22" i="1"/>
  <c r="AF22" i="1"/>
  <c r="AI22" i="1"/>
  <c r="AJ22" i="1"/>
  <c r="W23" i="1"/>
  <c r="X23" i="1"/>
  <c r="AA23" i="1"/>
  <c r="AB23" i="1"/>
  <c r="AE23" i="1"/>
  <c r="AF23" i="1"/>
  <c r="AI23" i="1"/>
  <c r="AJ23" i="1"/>
  <c r="W24" i="1"/>
  <c r="X24" i="1"/>
  <c r="AA24" i="1"/>
  <c r="AB24" i="1"/>
  <c r="AE24" i="1"/>
  <c r="AF24" i="1"/>
  <c r="AI24" i="1"/>
  <c r="AJ24" i="1"/>
  <c r="W25" i="1"/>
  <c r="X25" i="1"/>
  <c r="AA25" i="1"/>
  <c r="AB25" i="1"/>
  <c r="AE25" i="1"/>
  <c r="AF25" i="1"/>
  <c r="AI25" i="1"/>
  <c r="AJ25" i="1"/>
  <c r="W26" i="1"/>
  <c r="X26" i="1"/>
  <c r="AA26" i="1"/>
  <c r="AB26" i="1"/>
  <c r="AE26" i="1"/>
  <c r="AF26" i="1"/>
  <c r="AI26" i="1"/>
  <c r="AJ26" i="1"/>
  <c r="W27" i="1"/>
  <c r="X27" i="1"/>
  <c r="AA27" i="1"/>
  <c r="AB27" i="1"/>
  <c r="AE27" i="1"/>
  <c r="AF27" i="1"/>
  <c r="AI27" i="1"/>
  <c r="AJ27" i="1"/>
  <c r="W28" i="1"/>
  <c r="X28" i="1"/>
  <c r="AA28" i="1"/>
  <c r="AB28" i="1"/>
  <c r="AE28" i="1"/>
  <c r="AF28" i="1"/>
  <c r="AI28" i="1"/>
  <c r="AJ28" i="1"/>
  <c r="W29" i="1"/>
  <c r="X29" i="1"/>
  <c r="AA29" i="1"/>
  <c r="AB29" i="1"/>
  <c r="AE29" i="1"/>
  <c r="AF29" i="1"/>
  <c r="AI29" i="1"/>
  <c r="AJ29" i="1"/>
  <c r="W30" i="1"/>
  <c r="X30" i="1"/>
  <c r="AA30" i="1"/>
  <c r="AB30" i="1"/>
  <c r="AE30" i="1"/>
  <c r="AF30" i="1"/>
  <c r="AI30" i="1"/>
  <c r="AJ30" i="1"/>
  <c r="W31" i="1"/>
  <c r="X31" i="1"/>
  <c r="AA31" i="1"/>
  <c r="AB31" i="1"/>
  <c r="AE31" i="1"/>
  <c r="AF31" i="1"/>
  <c r="AI31" i="1"/>
  <c r="AJ31" i="1"/>
  <c r="W32" i="1"/>
  <c r="X32" i="1"/>
  <c r="AA32" i="1"/>
  <c r="AB32" i="1"/>
  <c r="AE32" i="1"/>
  <c r="AF32" i="1"/>
  <c r="AI32" i="1"/>
  <c r="AJ32" i="1"/>
  <c r="W33" i="1"/>
  <c r="X33" i="1"/>
  <c r="AA33" i="1"/>
  <c r="AB33" i="1"/>
  <c r="AE33" i="1"/>
  <c r="AF33" i="1"/>
  <c r="AI33" i="1"/>
  <c r="AJ33" i="1"/>
  <c r="W34" i="1"/>
  <c r="X34" i="1"/>
  <c r="AA34" i="1"/>
  <c r="AB34" i="1"/>
  <c r="AE34" i="1"/>
  <c r="AF34" i="1"/>
  <c r="AI34" i="1"/>
  <c r="AJ34" i="1"/>
  <c r="W35" i="1"/>
  <c r="X35" i="1"/>
  <c r="AA35" i="1"/>
  <c r="AB35" i="1"/>
  <c r="AE35" i="1"/>
  <c r="AF35" i="1"/>
  <c r="AI35" i="1"/>
  <c r="AJ35" i="1"/>
  <c r="W36" i="1"/>
  <c r="X36" i="1"/>
  <c r="AA36" i="1"/>
  <c r="AB36" i="1"/>
  <c r="AE36" i="1"/>
  <c r="AF36" i="1"/>
  <c r="AI36" i="1"/>
  <c r="AJ36" i="1"/>
  <c r="W37" i="1"/>
  <c r="X37" i="1"/>
  <c r="AA37" i="1"/>
  <c r="AB37" i="1"/>
  <c r="AE37" i="1"/>
  <c r="AF37" i="1"/>
  <c r="AI37" i="1"/>
  <c r="AJ37" i="1"/>
  <c r="O8" i="1"/>
  <c r="P8" i="1" s="1"/>
  <c r="S8" i="1"/>
  <c r="T8" i="1" s="1"/>
  <c r="O9" i="1"/>
  <c r="P9" i="1" s="1"/>
  <c r="S9" i="1"/>
  <c r="T9" i="1" s="1"/>
  <c r="O10" i="1"/>
  <c r="P10" i="1" s="1"/>
  <c r="S10" i="1"/>
  <c r="T10" i="1" s="1"/>
  <c r="O11" i="1"/>
  <c r="P11" i="1" s="1"/>
  <c r="S11" i="1"/>
  <c r="T11" i="1" s="1"/>
  <c r="O12" i="1"/>
  <c r="P12" i="1" s="1"/>
  <c r="S12" i="1"/>
  <c r="T12" i="1" s="1"/>
  <c r="O13" i="1"/>
  <c r="P13" i="1" s="1"/>
  <c r="S13" i="1"/>
  <c r="T13" i="1" s="1"/>
  <c r="O14" i="1"/>
  <c r="P14" i="1" s="1"/>
  <c r="S14" i="1"/>
  <c r="T14" i="1" s="1"/>
  <c r="O15" i="1"/>
  <c r="P15" i="1" s="1"/>
  <c r="S15" i="1"/>
  <c r="T15" i="1" s="1"/>
  <c r="O16" i="1"/>
  <c r="P16" i="1" s="1"/>
  <c r="S16" i="1"/>
  <c r="T16" i="1" s="1"/>
  <c r="O17" i="1"/>
  <c r="P17" i="1" s="1"/>
  <c r="S17" i="1"/>
  <c r="T17" i="1" s="1"/>
  <c r="O18" i="1"/>
  <c r="P18" i="1" s="1"/>
  <c r="S18" i="1"/>
  <c r="T18" i="1" s="1"/>
  <c r="O19" i="1"/>
  <c r="P19" i="1" s="1"/>
  <c r="S19" i="1"/>
  <c r="T19" i="1" s="1"/>
  <c r="O20" i="1"/>
  <c r="P20" i="1" s="1"/>
  <c r="S20" i="1"/>
  <c r="T20" i="1" s="1"/>
  <c r="O21" i="1"/>
  <c r="P21" i="1" s="1"/>
  <c r="S21" i="1"/>
  <c r="T21" i="1" s="1"/>
  <c r="O22" i="1"/>
  <c r="P22" i="1" s="1"/>
  <c r="S22" i="1"/>
  <c r="T22" i="1" s="1"/>
  <c r="O23" i="1"/>
  <c r="P23" i="1" s="1"/>
  <c r="S23" i="1"/>
  <c r="T23" i="1" s="1"/>
  <c r="O24" i="1"/>
  <c r="P24" i="1" s="1"/>
  <c r="S24" i="1"/>
  <c r="T24" i="1" s="1"/>
  <c r="O25" i="1"/>
  <c r="P25" i="1" s="1"/>
  <c r="S25" i="1"/>
  <c r="T25" i="1" s="1"/>
  <c r="O26" i="1"/>
  <c r="P26" i="1" s="1"/>
  <c r="S26" i="1"/>
  <c r="T26" i="1" s="1"/>
  <c r="O27" i="1"/>
  <c r="P27" i="1" s="1"/>
  <c r="S27" i="1"/>
  <c r="T27" i="1" s="1"/>
  <c r="O28" i="1"/>
  <c r="P28" i="1" s="1"/>
  <c r="S28" i="1"/>
  <c r="T28" i="1" s="1"/>
  <c r="O29" i="1"/>
  <c r="P29" i="1" s="1"/>
  <c r="S29" i="1"/>
  <c r="T29" i="1" s="1"/>
  <c r="O30" i="1"/>
  <c r="P30" i="1" s="1"/>
  <c r="S30" i="1"/>
  <c r="T30" i="1" s="1"/>
  <c r="O31" i="1"/>
  <c r="P31" i="1" s="1"/>
  <c r="S31" i="1"/>
  <c r="T31" i="1" s="1"/>
  <c r="O32" i="1"/>
  <c r="P32" i="1" s="1"/>
  <c r="S32" i="1"/>
  <c r="T32" i="1" s="1"/>
  <c r="O33" i="1"/>
  <c r="P33" i="1" s="1"/>
  <c r="S33" i="1"/>
  <c r="T33" i="1" s="1"/>
  <c r="O34" i="1"/>
  <c r="P34" i="1" s="1"/>
  <c r="S34" i="1"/>
  <c r="T34" i="1" s="1"/>
  <c r="O35" i="1"/>
  <c r="P35" i="1" s="1"/>
  <c r="S35" i="1"/>
  <c r="T35" i="1" s="1"/>
  <c r="O36" i="1"/>
  <c r="P36" i="1" s="1"/>
  <c r="S36" i="1"/>
  <c r="T36" i="1" s="1"/>
  <c r="O37" i="1"/>
  <c r="P37" i="1" s="1"/>
  <c r="S37" i="1"/>
  <c r="T37" i="1" s="1"/>
  <c r="K26" i="13"/>
  <c r="K18" i="13"/>
  <c r="K19" i="13"/>
  <c r="K20" i="13"/>
  <c r="K21" i="13"/>
  <c r="K22" i="13"/>
  <c r="K23" i="13"/>
  <c r="K24" i="13"/>
  <c r="K25" i="13"/>
  <c r="K11" i="13"/>
  <c r="K12" i="13"/>
  <c r="K13" i="13"/>
  <c r="K14" i="13"/>
  <c r="K15" i="13"/>
  <c r="K16" i="13"/>
  <c r="K17" i="13"/>
  <c r="K4" i="13"/>
  <c r="K5" i="13"/>
  <c r="K6" i="13"/>
  <c r="K7" i="13"/>
  <c r="K8" i="13"/>
  <c r="K9" i="13"/>
  <c r="K10" i="13"/>
  <c r="D31" i="4" l="1"/>
  <c r="D32" i="4"/>
  <c r="O4" i="13"/>
  <c r="P4" i="13"/>
  <c r="G4" i="13" s="1"/>
  <c r="D8" i="4" s="1"/>
  <c r="O5" i="13"/>
  <c r="P5" i="13"/>
  <c r="G5" i="13" s="1"/>
  <c r="D9" i="4" s="1"/>
  <c r="O6" i="13"/>
  <c r="P6" i="13"/>
  <c r="G6" i="13" s="1"/>
  <c r="D10" i="4" s="1"/>
  <c r="O7" i="13"/>
  <c r="P7" i="13"/>
  <c r="G7" i="13" s="1"/>
  <c r="D11" i="4" s="1"/>
  <c r="O8" i="13"/>
  <c r="P8" i="13"/>
  <c r="G8" i="13" s="1"/>
  <c r="D12" i="4" s="1"/>
  <c r="O9" i="13"/>
  <c r="P9" i="13"/>
  <c r="G9" i="13" s="1"/>
  <c r="D13" i="4" s="1"/>
  <c r="O10" i="13"/>
  <c r="P10" i="13"/>
  <c r="G10" i="13" s="1"/>
  <c r="D14" i="4" s="1"/>
  <c r="O11" i="13"/>
  <c r="P11" i="13"/>
  <c r="G11" i="13" s="1"/>
  <c r="D15" i="4" s="1"/>
  <c r="O12" i="13"/>
  <c r="P12" i="13"/>
  <c r="G12" i="13" s="1"/>
  <c r="D16" i="4" s="1"/>
  <c r="O13" i="13"/>
  <c r="P13" i="13"/>
  <c r="G13" i="13" s="1"/>
  <c r="D17" i="4" s="1"/>
  <c r="O14" i="13"/>
  <c r="P14" i="13"/>
  <c r="G14" i="13" s="1"/>
  <c r="D18" i="4" s="1"/>
  <c r="O15" i="13"/>
  <c r="P15" i="13"/>
  <c r="G15" i="13" s="1"/>
  <c r="D19" i="4" s="1"/>
  <c r="O16" i="13"/>
  <c r="P16" i="13"/>
  <c r="G16" i="13" s="1"/>
  <c r="D20" i="4" s="1"/>
  <c r="O17" i="13"/>
  <c r="P17" i="13"/>
  <c r="G17" i="13" s="1"/>
  <c r="D21" i="4" s="1"/>
  <c r="O18" i="13"/>
  <c r="P18" i="13"/>
  <c r="G18" i="13" s="1"/>
  <c r="D22" i="4" s="1"/>
  <c r="O19" i="13"/>
  <c r="P19" i="13"/>
  <c r="G19" i="13" s="1"/>
  <c r="D23" i="4" s="1"/>
  <c r="O20" i="13"/>
  <c r="P20" i="13"/>
  <c r="G20" i="13" s="1"/>
  <c r="D24" i="4" s="1"/>
  <c r="O21" i="13"/>
  <c r="P21" i="13"/>
  <c r="G21" i="13" s="1"/>
  <c r="D25" i="4" s="1"/>
  <c r="O22" i="13"/>
  <c r="P22" i="13"/>
  <c r="G22" i="13" s="1"/>
  <c r="D26" i="4" s="1"/>
  <c r="O23" i="13"/>
  <c r="P23" i="13"/>
  <c r="G23" i="13" s="1"/>
  <c r="D27" i="4" s="1"/>
  <c r="O24" i="13"/>
  <c r="P24" i="13"/>
  <c r="G24" i="13" s="1"/>
  <c r="D28" i="4" s="1"/>
  <c r="O25" i="13"/>
  <c r="P25" i="13"/>
  <c r="G25" i="13" s="1"/>
  <c r="D29" i="4" s="1"/>
  <c r="O26" i="13"/>
  <c r="P26" i="13"/>
  <c r="G26" i="13" s="1"/>
  <c r="D30" i="4" s="1"/>
  <c r="O3" i="13"/>
  <c r="P3" i="13" s="1"/>
  <c r="G3" i="13" s="1"/>
  <c r="O2" i="13"/>
  <c r="P2" i="13" s="1"/>
  <c r="G2" i="13" s="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8" i="1"/>
  <c r="L2" i="13" l="1"/>
  <c r="M2" i="13" s="1"/>
  <c r="F2" i="13" s="1"/>
  <c r="K2" i="13" s="1"/>
  <c r="D6" i="4" l="1"/>
  <c r="A3" i="13"/>
  <c r="B3" i="13"/>
  <c r="A4" i="13"/>
  <c r="B4" i="13"/>
  <c r="A5" i="13"/>
  <c r="B5" i="13"/>
  <c r="A6" i="13"/>
  <c r="B6" i="13"/>
  <c r="A7" i="13"/>
  <c r="B7" i="13"/>
  <c r="A8" i="13"/>
  <c r="B8" i="13"/>
  <c r="A9" i="13"/>
  <c r="B9" i="13"/>
  <c r="A10" i="13"/>
  <c r="B10" i="13"/>
  <c r="A11" i="13"/>
  <c r="B11" i="13"/>
  <c r="A12" i="13"/>
  <c r="B12" i="13"/>
  <c r="A13" i="13"/>
  <c r="B13" i="13"/>
  <c r="A14" i="13"/>
  <c r="B14" i="13"/>
  <c r="A15" i="13"/>
  <c r="B15" i="13"/>
  <c r="A16" i="13"/>
  <c r="B16" i="13"/>
  <c r="A17" i="13"/>
  <c r="B17" i="13"/>
  <c r="A18" i="13"/>
  <c r="B18" i="13"/>
  <c r="A19" i="13"/>
  <c r="B19" i="13"/>
  <c r="A20" i="13"/>
  <c r="B20" i="13"/>
  <c r="A21" i="13"/>
  <c r="B21" i="13"/>
  <c r="A22" i="13"/>
  <c r="B22" i="13"/>
  <c r="A23" i="13"/>
  <c r="B23" i="13"/>
  <c r="A24" i="13"/>
  <c r="B24" i="13"/>
  <c r="A25" i="13"/>
  <c r="B25" i="13"/>
  <c r="A26" i="13"/>
  <c r="B26" i="13"/>
  <c r="B2" i="13"/>
  <c r="A2" i="13"/>
  <c r="C8" i="1"/>
  <c r="C9" i="1"/>
  <c r="D9" i="1"/>
  <c r="C10" i="1"/>
  <c r="D10" i="1"/>
  <c r="C11" i="1"/>
  <c r="D11" i="1"/>
  <c r="C12" i="1"/>
  <c r="D12" i="1"/>
  <c r="C13" i="1"/>
  <c r="D13" i="1"/>
  <c r="C14" i="1"/>
  <c r="D14" i="1"/>
  <c r="C15" i="1"/>
  <c r="D15" i="1"/>
  <c r="C16" i="1"/>
  <c r="D16" i="1"/>
  <c r="C17" i="1"/>
  <c r="D17" i="1"/>
  <c r="C18" i="1"/>
  <c r="D18" i="1"/>
  <c r="C19" i="1"/>
  <c r="D19" i="1"/>
  <c r="C20" i="1"/>
  <c r="D20" i="1"/>
  <c r="C21" i="1"/>
  <c r="D21" i="1"/>
  <c r="C22" i="1"/>
  <c r="D22" i="1"/>
  <c r="C23" i="1"/>
  <c r="D23" i="1"/>
  <c r="C24" i="1"/>
  <c r="D24" i="1"/>
  <c r="C25" i="1"/>
  <c r="D25" i="1"/>
  <c r="C26" i="1"/>
  <c r="D26" i="1"/>
  <c r="C27" i="1"/>
  <c r="D27" i="1"/>
  <c r="C28" i="1"/>
  <c r="D28" i="1"/>
  <c r="C29" i="1"/>
  <c r="D29" i="1"/>
  <c r="C30" i="1"/>
  <c r="D30" i="1"/>
  <c r="C31" i="1"/>
  <c r="D31" i="1"/>
  <c r="C32" i="1"/>
  <c r="D32" i="1"/>
  <c r="C33" i="1"/>
  <c r="D33" i="1"/>
  <c r="C34" i="1"/>
  <c r="D34" i="1"/>
  <c r="C35" i="1"/>
  <c r="D35" i="1"/>
  <c r="C36" i="1"/>
  <c r="D36" i="1"/>
  <c r="C37" i="1"/>
  <c r="D37" i="1"/>
  <c r="D8" i="1"/>
  <c r="B3" i="6"/>
  <c r="L11" i="13"/>
  <c r="M11" i="13" s="1"/>
  <c r="F11" i="13" s="1"/>
  <c r="L12" i="13"/>
  <c r="M12" i="13" s="1"/>
  <c r="F12" i="13" s="1"/>
  <c r="L13" i="13"/>
  <c r="L14" i="13"/>
  <c r="M14" i="13" s="1"/>
  <c r="F14" i="13" s="1"/>
  <c r="L15" i="13"/>
  <c r="L16" i="13"/>
  <c r="M16" i="13" s="1"/>
  <c r="F16" i="13" s="1"/>
  <c r="L17" i="13"/>
  <c r="M17" i="13" s="1"/>
  <c r="F17" i="13" s="1"/>
  <c r="L18" i="13"/>
  <c r="M18" i="13" s="1"/>
  <c r="F18" i="13" s="1"/>
  <c r="L19" i="13"/>
  <c r="L20" i="13"/>
  <c r="M20" i="13" s="1"/>
  <c r="F20" i="13" s="1"/>
  <c r="L21" i="13"/>
  <c r="L22" i="13"/>
  <c r="M22" i="13" s="1"/>
  <c r="F22" i="13" s="1"/>
  <c r="L23" i="13"/>
  <c r="M13" i="13"/>
  <c r="F13" i="13" s="1"/>
  <c r="M15" i="13"/>
  <c r="F15" i="13" s="1"/>
  <c r="M19" i="13"/>
  <c r="F19" i="13" s="1"/>
  <c r="M21" i="13"/>
  <c r="F21" i="13" s="1"/>
  <c r="M23" i="13"/>
  <c r="F23" i="13" s="1"/>
  <c r="L10" i="13"/>
  <c r="M10" i="13" s="1"/>
  <c r="F10" i="13" s="1"/>
  <c r="L24" i="13"/>
  <c r="M24" i="13" s="1"/>
  <c r="F24" i="13" s="1"/>
  <c r="A4" i="14"/>
  <c r="A5" i="14"/>
  <c r="A6" i="14" s="1"/>
  <c r="A7" i="14" s="1"/>
  <c r="A8" i="14" s="1"/>
  <c r="A9" i="14" s="1"/>
  <c r="A10" i="14" s="1"/>
  <c r="A11" i="14" s="1"/>
  <c r="A12" i="14" s="1"/>
  <c r="A13" i="14" s="1"/>
  <c r="A14" i="14" s="1"/>
  <c r="A15" i="14" s="1"/>
  <c r="A16" i="14" s="1"/>
  <c r="A17" i="14" s="1"/>
  <c r="A18" i="14" s="1"/>
  <c r="A19" i="14" s="1"/>
  <c r="A20" i="14" s="1"/>
  <c r="A21" i="14" s="1"/>
  <c r="A22" i="14" s="1"/>
  <c r="A23" i="14" s="1"/>
  <c r="A24" i="14" s="1"/>
  <c r="A25" i="14" s="1"/>
  <c r="A26" i="14" s="1"/>
  <c r="A27" i="14" s="1"/>
  <c r="A28" i="14" s="1"/>
  <c r="A29" i="14" s="1"/>
  <c r="A30" i="14" s="1"/>
  <c r="A31" i="14" s="1"/>
  <c r="A32" i="14" s="1"/>
  <c r="A33" i="14" s="1"/>
  <c r="A34" i="14" s="1"/>
  <c r="A35" i="14" s="1"/>
  <c r="A36" i="14" s="1"/>
  <c r="A37" i="14" s="1"/>
  <c r="A38" i="14" s="1"/>
  <c r="A39" i="14" s="1"/>
  <c r="A40" i="14" s="1"/>
  <c r="A41" i="14" s="1"/>
  <c r="A42" i="14" s="1"/>
  <c r="A43" i="14" s="1"/>
  <c r="A44" i="14" s="1"/>
  <c r="A45" i="14" s="1"/>
  <c r="A46" i="14" s="1"/>
  <c r="A47" i="14" s="1"/>
  <c r="A48" i="14" s="1"/>
  <c r="A49" i="14" s="1"/>
  <c r="A50" i="14" s="1"/>
  <c r="A51" i="14" s="1"/>
  <c r="A52" i="14" s="1"/>
  <c r="A53" i="14" s="1"/>
  <c r="A54" i="14" s="1"/>
  <c r="A55" i="14" s="1"/>
  <c r="A56" i="14" s="1"/>
  <c r="A57" i="14" s="1"/>
  <c r="A58" i="14" s="1"/>
  <c r="A59" i="14" s="1"/>
  <c r="A60" i="14" s="1"/>
  <c r="A61" i="14" s="1"/>
  <c r="A62" i="14" s="1"/>
  <c r="A63" i="14" s="1"/>
  <c r="A64" i="14" s="1"/>
  <c r="A65" i="14" s="1"/>
  <c r="A66" i="14" s="1"/>
  <c r="A67" i="14" s="1"/>
  <c r="A68" i="14" s="1"/>
  <c r="A69" i="14" s="1"/>
  <c r="A70" i="14" s="1"/>
  <c r="A71" i="14" s="1"/>
  <c r="A72" i="14" s="1"/>
  <c r="A73" i="14" s="1"/>
  <c r="A74" i="14" s="1"/>
  <c r="A75" i="14" s="1"/>
  <c r="A76" i="14" s="1"/>
  <c r="A77" i="14" s="1"/>
  <c r="A78" i="14" s="1"/>
  <c r="A79" i="14" s="1"/>
  <c r="A80" i="14" s="1"/>
  <c r="A81" i="14" s="1"/>
  <c r="A82" i="14" s="1"/>
  <c r="A83" i="14" s="1"/>
  <c r="A84" i="14" s="1"/>
  <c r="A85" i="14" s="1"/>
  <c r="A86" i="14" s="1"/>
  <c r="A87" i="14" s="1"/>
  <c r="A88" i="14" s="1"/>
  <c r="A89" i="14" s="1"/>
  <c r="A90" i="14" s="1"/>
  <c r="A91" i="14" s="1"/>
  <c r="A92" i="14" s="1"/>
  <c r="A93" i="14" s="1"/>
  <c r="A94" i="14" s="1"/>
  <c r="A95" i="14" s="1"/>
  <c r="A96" i="14" s="1"/>
  <c r="A97" i="14" s="1"/>
  <c r="A98" i="14" s="1"/>
  <c r="A99" i="14" s="1"/>
  <c r="A100" i="14" s="1"/>
  <c r="A101" i="14" s="1"/>
  <c r="A102" i="14" s="1"/>
  <c r="A103" i="14" s="1"/>
  <c r="A104" i="14" s="1"/>
  <c r="A105" i="14" s="1"/>
  <c r="A106" i="14" s="1"/>
  <c r="A107" i="14" s="1"/>
  <c r="A108" i="14" s="1"/>
  <c r="A109" i="14" s="1"/>
  <c r="A110" i="14" s="1"/>
  <c r="A111" i="14" s="1"/>
  <c r="A112" i="14" s="1"/>
  <c r="A113" i="14" s="1"/>
  <c r="A114" i="14" s="1"/>
  <c r="A115" i="14" s="1"/>
  <c r="A116" i="14" s="1"/>
  <c r="A117" i="14" s="1"/>
  <c r="A118" i="14" s="1"/>
  <c r="A119" i="14" s="1"/>
  <c r="A120" i="14" s="1"/>
  <c r="A121" i="14" s="1"/>
  <c r="A122" i="14" s="1"/>
  <c r="A123" i="14" s="1"/>
  <c r="A124" i="14" s="1"/>
  <c r="A125" i="14" s="1"/>
  <c r="A126" i="14" s="1"/>
  <c r="A127" i="14" s="1"/>
  <c r="A128" i="14" s="1"/>
  <c r="A129" i="14" s="1"/>
  <c r="A130" i="14" s="1"/>
  <c r="A131" i="14" s="1"/>
  <c r="A132" i="14" s="1"/>
  <c r="A133" i="14" s="1"/>
  <c r="A134" i="14" s="1"/>
  <c r="A135" i="14" s="1"/>
  <c r="A136" i="14" s="1"/>
  <c r="A137" i="14" s="1"/>
  <c r="A138" i="14" s="1"/>
  <c r="A139" i="14" s="1"/>
  <c r="A140" i="14" s="1"/>
  <c r="A141" i="14" s="1"/>
  <c r="A142" i="14" s="1"/>
  <c r="A143" i="14" s="1"/>
  <c r="A144" i="14" s="1"/>
  <c r="A145" i="14" s="1"/>
  <c r="A146" i="14" s="1"/>
  <c r="A147" i="14" s="1"/>
  <c r="A148" i="14" s="1"/>
  <c r="A149" i="14" s="1"/>
  <c r="A150" i="14" s="1"/>
  <c r="A151" i="14" s="1"/>
  <c r="A152" i="14" s="1"/>
  <c r="A153" i="14" s="1"/>
  <c r="A154" i="14" s="1"/>
  <c r="A155" i="14" s="1"/>
  <c r="A156" i="14" s="1"/>
  <c r="A157" i="14" s="1"/>
  <c r="A158" i="14" s="1"/>
  <c r="A159" i="14" s="1"/>
  <c r="A160" i="14" s="1"/>
  <c r="A161" i="14" s="1"/>
  <c r="A162" i="14" s="1"/>
  <c r="A163" i="14" s="1"/>
  <c r="A164" i="14" s="1"/>
  <c r="A165" i="14" s="1"/>
  <c r="A166" i="14" s="1"/>
  <c r="A167" i="14" s="1"/>
  <c r="A168" i="14" s="1"/>
  <c r="A169" i="14" s="1"/>
  <c r="A170" i="14" s="1"/>
  <c r="A171" i="14" s="1"/>
  <c r="A172" i="14" s="1"/>
  <c r="A173" i="14" s="1"/>
  <c r="A174" i="14" s="1"/>
  <c r="A175" i="14" s="1"/>
  <c r="A176" i="14" s="1"/>
  <c r="A177" i="14" s="1"/>
  <c r="A178" i="14" s="1"/>
  <c r="B48" i="14"/>
  <c r="B54" i="14"/>
  <c r="B58" i="14"/>
  <c r="A179" i="14"/>
  <c r="A180" i="14" s="1"/>
  <c r="A181" i="14" s="1"/>
  <c r="A182" i="14" s="1"/>
  <c r="A183" i="14" s="1"/>
  <c r="A184" i="14" s="1"/>
  <c r="A185" i="14" s="1"/>
  <c r="A186" i="14" s="1"/>
  <c r="A187" i="14" s="1"/>
  <c r="A188" i="14" s="1"/>
  <c r="A189" i="14" s="1"/>
  <c r="A190" i="14" s="1"/>
  <c r="A191" i="14" s="1"/>
  <c r="A192" i="14" s="1"/>
  <c r="A193" i="14" s="1"/>
  <c r="A194" i="14" s="1"/>
  <c r="A195" i="14" s="1"/>
  <c r="A196" i="14" s="1"/>
  <c r="A197" i="14" s="1"/>
  <c r="A198" i="14" s="1"/>
  <c r="A199" i="14" s="1"/>
  <c r="A200" i="14" s="1"/>
  <c r="A201" i="14" s="1"/>
  <c r="A202" i="14" s="1"/>
  <c r="A203" i="14" s="1"/>
  <c r="A204" i="14" s="1"/>
  <c r="A205" i="14" s="1"/>
  <c r="A206" i="14" s="1"/>
  <c r="A207" i="14" s="1"/>
  <c r="A208" i="14" s="1"/>
  <c r="A209" i="14" s="1"/>
  <c r="A210" i="14" s="1"/>
  <c r="A211" i="14" s="1"/>
  <c r="A212" i="14" s="1"/>
  <c r="A213" i="14" s="1"/>
  <c r="A214" i="14" s="1"/>
  <c r="A215" i="14" s="1"/>
  <c r="A216" i="14" s="1"/>
  <c r="A217" i="14" s="1"/>
  <c r="A218" i="14" s="1"/>
  <c r="A219" i="14" s="1"/>
  <c r="A220" i="14" s="1"/>
  <c r="A221" i="14" s="1"/>
  <c r="A222" i="14" s="1"/>
  <c r="A223" i="14" s="1"/>
  <c r="A224" i="14" s="1"/>
  <c r="A225" i="14" s="1"/>
  <c r="A226" i="14" s="1"/>
  <c r="A227" i="14" s="1"/>
  <c r="A228" i="14" s="1"/>
  <c r="A229" i="14" s="1"/>
  <c r="A230" i="14" s="1"/>
  <c r="A231" i="14" s="1"/>
  <c r="A232" i="14" s="1"/>
  <c r="A233" i="14" s="1"/>
  <c r="A234" i="14" s="1"/>
  <c r="A235" i="14" s="1"/>
  <c r="A236" i="14" s="1"/>
  <c r="A237" i="14" s="1"/>
  <c r="A238" i="14" s="1"/>
  <c r="A239" i="14" s="1"/>
  <c r="A240" i="14" s="1"/>
  <c r="A241" i="14" s="1"/>
  <c r="A242" i="14" s="1"/>
  <c r="A243" i="14" s="1"/>
  <c r="A244" i="14" s="1"/>
  <c r="A245" i="14" s="1"/>
  <c r="A246" i="14" s="1"/>
  <c r="A247" i="14" s="1"/>
  <c r="A248" i="14" s="1"/>
  <c r="A249" i="14" s="1"/>
  <c r="A250" i="14" s="1"/>
  <c r="A251" i="14" s="1"/>
  <c r="A252" i="14" s="1"/>
  <c r="A253" i="14" s="1"/>
  <c r="A254" i="14" s="1"/>
  <c r="A255" i="14" s="1"/>
  <c r="A256" i="14" s="1"/>
  <c r="A257" i="14" s="1"/>
  <c r="A258" i="14" s="1"/>
  <c r="L3" i="13"/>
  <c r="M3" i="13" s="1"/>
  <c r="F3" i="13" s="1"/>
  <c r="K3" i="13" s="1"/>
  <c r="L4" i="13"/>
  <c r="M4" i="13" s="1"/>
  <c r="F4" i="13" s="1"/>
  <c r="L5" i="13"/>
  <c r="M5" i="13" s="1"/>
  <c r="F5" i="13" s="1"/>
  <c r="L6" i="13"/>
  <c r="M6" i="13" s="1"/>
  <c r="F6" i="13" s="1"/>
  <c r="L7" i="13"/>
  <c r="M7" i="13" s="1"/>
  <c r="F7" i="13" s="1"/>
  <c r="L8" i="13"/>
  <c r="M8" i="13" s="1"/>
  <c r="F8" i="13" s="1"/>
  <c r="L9" i="13"/>
  <c r="M9" i="13" s="1"/>
  <c r="F9" i="13" s="1"/>
  <c r="L25" i="13"/>
  <c r="L26" i="13"/>
  <c r="D7" i="4" l="1"/>
  <c r="A259" i="14"/>
  <c r="A260" i="14" s="1"/>
  <c r="A261" i="14" s="1"/>
  <c r="A262" i="14" s="1"/>
  <c r="A263" i="14" s="1"/>
  <c r="A264" i="14" s="1"/>
  <c r="A265" i="14" s="1"/>
  <c r="A266" i="14" s="1"/>
  <c r="A267" i="14" s="1"/>
  <c r="A268" i="14" s="1"/>
  <c r="A269" i="14" s="1"/>
  <c r="A270" i="14" s="1"/>
  <c r="A271" i="14" s="1"/>
  <c r="A272" i="14" s="1"/>
  <c r="A273" i="14" s="1"/>
  <c r="A274" i="14" s="1"/>
  <c r="A275" i="14" s="1"/>
  <c r="A276" i="14" s="1"/>
  <c r="A277" i="14" s="1"/>
  <c r="A278" i="14" s="1"/>
  <c r="A279" i="14" s="1"/>
  <c r="A280" i="14" s="1"/>
  <c r="A281" i="14" s="1"/>
  <c r="A282" i="14" s="1"/>
  <c r="A283" i="14" s="1"/>
  <c r="A284" i="14" s="1"/>
  <c r="A285" i="14" s="1"/>
  <c r="A286" i="14" s="1"/>
  <c r="A287" i="14" s="1"/>
  <c r="A288" i="14" s="1"/>
  <c r="A289" i="14" s="1"/>
  <c r="A290" i="14" s="1"/>
  <c r="A291" i="14" s="1"/>
  <c r="A292" i="14" s="1"/>
  <c r="A293" i="14" s="1"/>
  <c r="A294" i="14" s="1"/>
  <c r="A295" i="14" s="1"/>
  <c r="A296" i="14" s="1"/>
  <c r="A297" i="14" s="1"/>
  <c r="A298" i="14" s="1"/>
  <c r="A299" i="14" s="1"/>
  <c r="A300" i="14" s="1"/>
  <c r="A301" i="14" s="1"/>
  <c r="A302" i="14" s="1"/>
  <c r="A303" i="14" s="1"/>
  <c r="A304" i="14" s="1"/>
  <c r="A305" i="14" s="1"/>
  <c r="A306" i="14" s="1"/>
  <c r="A307" i="14" s="1"/>
  <c r="A308" i="14" s="1"/>
  <c r="A309" i="14" s="1"/>
  <c r="A310" i="14" s="1"/>
  <c r="A311" i="14" s="1"/>
  <c r="A312" i="14" s="1"/>
  <c r="A313" i="14" s="1"/>
  <c r="A314" i="14" s="1"/>
  <c r="A315" i="14" s="1"/>
  <c r="A316" i="14" s="1"/>
  <c r="A317" i="14" s="1"/>
  <c r="A318" i="14" s="1"/>
  <c r="A319" i="14" s="1"/>
  <c r="A320" i="14" s="1"/>
  <c r="A321" i="14" s="1"/>
  <c r="A322" i="14" s="1"/>
  <c r="A323" i="14" s="1"/>
  <c r="A324" i="14" s="1"/>
  <c r="A325" i="14" s="1"/>
  <c r="A326" i="14" s="1"/>
  <c r="A327" i="14" s="1"/>
  <c r="A328" i="14" s="1"/>
  <c r="A329" i="14" s="1"/>
  <c r="A330" i="14" s="1"/>
  <c r="A331" i="14" s="1"/>
  <c r="A332" i="14" s="1"/>
  <c r="A333" i="14" s="1"/>
  <c r="A334" i="14" s="1"/>
  <c r="A335" i="14" s="1"/>
  <c r="A336" i="14" s="1"/>
  <c r="A337" i="14" s="1"/>
  <c r="A338" i="14" s="1"/>
  <c r="A339" i="14" s="1"/>
  <c r="A340" i="14" s="1"/>
  <c r="A341" i="14" s="1"/>
  <c r="A342" i="14" s="1"/>
  <c r="A343" i="14" s="1"/>
  <c r="M25" i="13"/>
  <c r="F25" i="13" s="1"/>
  <c r="M26" i="13"/>
  <c r="F26" i="13" s="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8" i="1"/>
  <c r="B4" i="6" l="1"/>
  <c r="C4" i="6"/>
  <c r="B5" i="6"/>
  <c r="C5" i="6"/>
  <c r="B6" i="6"/>
  <c r="C6" i="6"/>
  <c r="B7" i="6"/>
  <c r="C7" i="6"/>
  <c r="B8" i="6"/>
  <c r="C8" i="6"/>
  <c r="B9" i="6"/>
  <c r="C9" i="6"/>
  <c r="B10" i="6"/>
  <c r="C10" i="6"/>
  <c r="B11" i="6"/>
  <c r="C11" i="6"/>
  <c r="B12" i="6"/>
  <c r="C12" i="6"/>
  <c r="B13" i="6"/>
  <c r="C13" i="6"/>
  <c r="B14" i="6"/>
  <c r="C14" i="6"/>
  <c r="B15" i="6"/>
  <c r="C15" i="6"/>
  <c r="B16" i="6"/>
  <c r="C16" i="6"/>
  <c r="B17" i="6"/>
  <c r="C17" i="6"/>
  <c r="B18" i="6"/>
  <c r="C18" i="6"/>
  <c r="B19" i="6"/>
  <c r="C19" i="6"/>
  <c r="B20" i="6"/>
  <c r="C20" i="6"/>
  <c r="B21" i="6"/>
  <c r="C21" i="6"/>
  <c r="B22" i="6"/>
  <c r="C22" i="6"/>
  <c r="B23" i="6"/>
  <c r="C23" i="6"/>
  <c r="B24" i="6"/>
  <c r="C24" i="6"/>
  <c r="B25" i="6"/>
  <c r="C25" i="6"/>
  <c r="B26" i="6"/>
  <c r="C26" i="6"/>
  <c r="B27" i="6"/>
  <c r="C27" i="6"/>
  <c r="B28" i="6"/>
  <c r="C28" i="6"/>
  <c r="B29" i="6"/>
  <c r="C29" i="6"/>
  <c r="B30" i="6"/>
  <c r="C30" i="6"/>
  <c r="B31" i="6"/>
  <c r="C31" i="6"/>
  <c r="B32" i="6"/>
  <c r="C32" i="6"/>
  <c r="B33" i="6"/>
  <c r="C33" i="6"/>
  <c r="B34" i="6"/>
  <c r="C34" i="6"/>
  <c r="B10" i="5"/>
  <c r="C10" i="5"/>
  <c r="B11" i="5"/>
  <c r="C11" i="5"/>
  <c r="B12" i="5"/>
  <c r="C12" i="5"/>
  <c r="B13" i="5"/>
  <c r="C13" i="5"/>
  <c r="B14" i="5"/>
  <c r="C14" i="5"/>
  <c r="B15" i="5"/>
  <c r="C15" i="5"/>
  <c r="B16" i="5"/>
  <c r="C16" i="5"/>
  <c r="B17" i="5"/>
  <c r="C17" i="5"/>
  <c r="B18" i="5"/>
  <c r="C18" i="5"/>
  <c r="B19" i="5"/>
  <c r="C19" i="5"/>
  <c r="B20" i="5"/>
  <c r="C20" i="5"/>
  <c r="B21" i="5"/>
  <c r="C21" i="5"/>
  <c r="B22" i="5"/>
  <c r="C22" i="5"/>
  <c r="B23" i="5"/>
  <c r="C23" i="5"/>
  <c r="B24" i="5"/>
  <c r="C24" i="5"/>
  <c r="B25" i="5"/>
  <c r="C25" i="5"/>
  <c r="B26" i="5"/>
  <c r="C26" i="5"/>
  <c r="B27" i="5"/>
  <c r="C27" i="5"/>
  <c r="B28" i="5"/>
  <c r="C28" i="5"/>
  <c r="B29" i="5"/>
  <c r="C29" i="5"/>
  <c r="B30" i="5"/>
  <c r="C30" i="5"/>
  <c r="B31" i="5"/>
  <c r="C31" i="5"/>
  <c r="B32" i="5"/>
  <c r="C32" i="5"/>
  <c r="B33" i="5"/>
  <c r="C33" i="5"/>
  <c r="B34" i="5"/>
  <c r="C34" i="5"/>
  <c r="B35" i="5"/>
  <c r="C35" i="5"/>
  <c r="C9" i="5"/>
  <c r="B9" i="5"/>
  <c r="C3" i="6"/>
  <c r="G7" i="4" l="1"/>
  <c r="G8" i="4"/>
  <c r="G9" i="4"/>
  <c r="G10" i="4"/>
  <c r="G11" i="4"/>
  <c r="G12" i="4"/>
  <c r="G13" i="4"/>
  <c r="G14" i="4"/>
  <c r="G15" i="4"/>
  <c r="G16" i="4"/>
  <c r="G17" i="4"/>
  <c r="G18" i="4"/>
  <c r="G19" i="4"/>
  <c r="G20" i="4"/>
  <c r="G21" i="4"/>
  <c r="G22" i="4"/>
  <c r="G23" i="4"/>
  <c r="G24" i="4"/>
  <c r="G25" i="4"/>
  <c r="G26" i="4"/>
  <c r="G27" i="4"/>
  <c r="G28" i="4"/>
  <c r="G29" i="4"/>
  <c r="G30" i="4"/>
  <c r="G31" i="4"/>
  <c r="G32" i="4"/>
  <c r="G6" i="4"/>
  <c r="F7" i="4"/>
  <c r="F8" i="4"/>
  <c r="F9" i="4"/>
  <c r="F10" i="4"/>
  <c r="F11" i="4"/>
  <c r="F12" i="4"/>
  <c r="F13" i="4"/>
  <c r="F14" i="4"/>
  <c r="F15" i="4"/>
  <c r="F16" i="4"/>
  <c r="F17" i="4"/>
  <c r="F18" i="4"/>
  <c r="F19" i="4"/>
  <c r="F20" i="4"/>
  <c r="F21" i="4"/>
  <c r="F22" i="4"/>
  <c r="F23" i="4"/>
  <c r="F24" i="4"/>
  <c r="F25" i="4"/>
  <c r="F26" i="4"/>
  <c r="F27" i="4"/>
  <c r="F28" i="4"/>
  <c r="F29" i="4"/>
  <c r="F30" i="4"/>
  <c r="F31" i="4"/>
  <c r="F32" i="4"/>
  <c r="F6" i="4"/>
  <c r="L9" i="1" l="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H10" i="1"/>
  <c r="B10" i="1" s="1"/>
  <c r="H12" i="1"/>
  <c r="H13" i="1"/>
  <c r="H14" i="1"/>
  <c r="B14" i="1" s="1"/>
  <c r="H15" i="1"/>
  <c r="B15" i="1" s="1"/>
  <c r="H16" i="1"/>
  <c r="B16" i="1" s="1"/>
  <c r="H17" i="1"/>
  <c r="H18" i="1"/>
  <c r="B18" i="1" s="1"/>
  <c r="H19" i="1"/>
  <c r="B19" i="1" s="1"/>
  <c r="H20" i="1"/>
  <c r="B20" i="1" s="1"/>
  <c r="H21" i="1"/>
  <c r="B21" i="1" s="1"/>
  <c r="H22" i="1"/>
  <c r="B22" i="1" s="1"/>
  <c r="H23" i="1"/>
  <c r="B23" i="1" s="1"/>
  <c r="H24" i="1"/>
  <c r="B24" i="1" s="1"/>
  <c r="H25" i="1"/>
  <c r="H26" i="1"/>
  <c r="B26" i="1" s="1"/>
  <c r="H27" i="1"/>
  <c r="B27" i="1" s="1"/>
  <c r="H28" i="1"/>
  <c r="B28" i="1" s="1"/>
  <c r="H29" i="1"/>
  <c r="B29" i="1" s="1"/>
  <c r="H30" i="1"/>
  <c r="B30" i="1" s="1"/>
  <c r="H31" i="1"/>
  <c r="B31" i="1" s="1"/>
  <c r="H32" i="1"/>
  <c r="B32" i="1" s="1"/>
  <c r="H33" i="1"/>
  <c r="B33" i="1" s="1"/>
  <c r="H34" i="1"/>
  <c r="B34" i="1" s="1"/>
  <c r="H35" i="1"/>
  <c r="B35" i="1" s="1"/>
  <c r="H36" i="1"/>
  <c r="H37" i="1"/>
  <c r="B37" i="1" s="1"/>
  <c r="B12" i="1"/>
  <c r="B17" i="1"/>
  <c r="B36" i="1"/>
  <c r="H11" i="1" l="1"/>
  <c r="B11" i="1" s="1"/>
  <c r="H9" i="1"/>
  <c r="A36" i="1"/>
  <c r="A37" i="1"/>
  <c r="A35" i="1"/>
  <c r="A21" i="1" l="1"/>
  <c r="A29" i="1"/>
  <c r="A14" i="1"/>
  <c r="A16" i="1"/>
  <c r="A26" i="1"/>
  <c r="A10" i="1"/>
  <c r="A33" i="1"/>
  <c r="H8" i="1"/>
  <c r="L8" i="1"/>
  <c r="A22" i="1" l="1"/>
  <c r="A23" i="1"/>
  <c r="A28" i="1"/>
  <c r="A27" i="1"/>
  <c r="A20" i="1"/>
  <c r="A12" i="1"/>
  <c r="A13" i="1"/>
  <c r="A11" i="1"/>
  <c r="A9" i="1"/>
  <c r="B9" i="1" s="1"/>
  <c r="A34" i="1"/>
  <c r="A32" i="1"/>
  <c r="A31" i="1"/>
  <c r="A30" i="1"/>
  <c r="A25" i="1"/>
  <c r="B25" i="1" s="1"/>
  <c r="A24" i="1"/>
  <c r="A19" i="1"/>
  <c r="A18" i="1"/>
  <c r="A17" i="1"/>
  <c r="A15" i="1"/>
  <c r="A8" i="1"/>
  <c r="B8" i="1" s="1"/>
  <c r="E12" i="4"/>
  <c r="C12" i="4" s="1"/>
  <c r="B13" i="1" l="1"/>
  <c r="E11" i="4" s="1"/>
  <c r="C11" i="4" s="1"/>
  <c r="E8" i="4"/>
  <c r="C8" i="4" s="1"/>
  <c r="E7" i="4"/>
  <c r="C7" i="4" s="1"/>
  <c r="E9" i="4"/>
  <c r="C9" i="4" s="1"/>
  <c r="E10" i="4"/>
  <c r="C10" i="4" s="1"/>
  <c r="E6" i="4"/>
  <c r="C6" i="4" s="1"/>
  <c r="E24" i="4" l="1"/>
  <c r="C24" i="4" s="1"/>
  <c r="E17" i="4"/>
  <c r="C17" i="4" s="1"/>
  <c r="E19" i="4"/>
  <c r="C19" i="4" s="1"/>
  <c r="E14" i="4"/>
  <c r="C14" i="4" s="1"/>
  <c r="E16" i="4"/>
  <c r="C16" i="4" s="1"/>
  <c r="E30" i="4"/>
  <c r="C30" i="4" s="1"/>
  <c r="E15" i="4"/>
  <c r="C15" i="4" s="1"/>
  <c r="E21" i="4"/>
  <c r="C21" i="4" s="1"/>
  <c r="E13" i="4"/>
  <c r="C13" i="4" s="1"/>
  <c r="E26" i="4"/>
  <c r="C26" i="4" s="1"/>
  <c r="E18" i="4"/>
  <c r="C18" i="4" s="1"/>
  <c r="E28" i="4"/>
  <c r="C28" i="4" s="1"/>
  <c r="E32" i="4"/>
  <c r="C32" i="4" s="1"/>
  <c r="E27" i="4"/>
  <c r="C27" i="4" s="1"/>
  <c r="E20" i="4"/>
  <c r="C20" i="4" s="1"/>
  <c r="E23" i="4"/>
  <c r="C23" i="4" s="1"/>
  <c r="E22" i="4"/>
  <c r="C22" i="4" s="1"/>
  <c r="E31" i="4"/>
  <c r="C31" i="4" s="1"/>
  <c r="E25" i="4"/>
  <c r="C25" i="4" s="1"/>
  <c r="E29" i="4"/>
  <c r="C29" i="4" s="1"/>
</calcChain>
</file>

<file path=xl/sharedStrings.xml><?xml version="1.0" encoding="utf-8"?>
<sst xmlns="http://schemas.openxmlformats.org/spreadsheetml/2006/main" count="185" uniqueCount="110">
  <si>
    <t>Cot°</t>
  </si>
  <si>
    <t>Perf</t>
  </si>
  <si>
    <t xml:space="preserve"> Bonus</t>
  </si>
  <si>
    <t>Pts</t>
  </si>
  <si>
    <t>5b</t>
  </si>
  <si>
    <t>4c</t>
  </si>
  <si>
    <t>4b</t>
  </si>
  <si>
    <t>?</t>
  </si>
  <si>
    <t>3c</t>
  </si>
  <si>
    <t>4a</t>
  </si>
  <si>
    <t>5a</t>
  </si>
  <si>
    <t>5c</t>
  </si>
  <si>
    <t>6a</t>
  </si>
  <si>
    <t>6b</t>
  </si>
  <si>
    <t>VOIE 1</t>
  </si>
  <si>
    <t>VOIE 2</t>
  </si>
  <si>
    <t>Nom</t>
  </si>
  <si>
    <t>Prénom</t>
  </si>
  <si>
    <t>Note</t>
  </si>
  <si>
    <t xml:space="preserve">Note </t>
  </si>
  <si>
    <t>/ 20</t>
  </si>
  <si>
    <t>/ 4</t>
  </si>
  <si>
    <t>efficacité</t>
  </si>
  <si>
    <t>du projet</t>
  </si>
  <si>
    <t xml:space="preserve">efficacité du </t>
  </si>
  <si>
    <t>grimpeur</t>
  </si>
  <si>
    <t>Barême Projet élève (= barème performance)</t>
  </si>
  <si>
    <t>Total / 4 pts</t>
  </si>
  <si>
    <t>efficacité de</t>
  </si>
  <si>
    <t>l'assureur</t>
  </si>
  <si>
    <t>/ 8</t>
  </si>
  <si>
    <t>/ 8 pts</t>
  </si>
  <si>
    <t>Note / 8</t>
  </si>
  <si>
    <t>/ 100</t>
  </si>
  <si>
    <t>Indice d'efficacité</t>
  </si>
  <si>
    <t xml:space="preserve">IE </t>
  </si>
  <si>
    <t>Taille (cm)</t>
  </si>
  <si>
    <t>Points</t>
  </si>
  <si>
    <t>Barème IE</t>
  </si>
  <si>
    <t>Maeva</t>
  </si>
  <si>
    <t>Jason</t>
  </si>
  <si>
    <t>Faustine</t>
  </si>
  <si>
    <t>Hadrien</t>
  </si>
  <si>
    <t>Clément</t>
  </si>
  <si>
    <t>Quentin</t>
  </si>
  <si>
    <t>Melvyn</t>
  </si>
  <si>
    <t>Esteban</t>
  </si>
  <si>
    <t>Kerwann</t>
  </si>
  <si>
    <t>Emile</t>
  </si>
  <si>
    <t>Amandine</t>
  </si>
  <si>
    <t>Emerick</t>
  </si>
  <si>
    <t>Elsa</t>
  </si>
  <si>
    <t>Adrien</t>
  </si>
  <si>
    <t>Emie</t>
  </si>
  <si>
    <t>Kylian</t>
  </si>
  <si>
    <t>Zoe</t>
  </si>
  <si>
    <t>Léa</t>
  </si>
  <si>
    <t>Pauline</t>
  </si>
  <si>
    <t>Katarina</t>
  </si>
  <si>
    <t>Naelle</t>
  </si>
  <si>
    <t>VERLIN</t>
  </si>
  <si>
    <t>TERLON</t>
  </si>
  <si>
    <t>SCHROEVEN</t>
  </si>
  <si>
    <t>MATHON</t>
  </si>
  <si>
    <t>MARTEL</t>
  </si>
  <si>
    <t>MARECHAL</t>
  </si>
  <si>
    <t>LECONTE</t>
  </si>
  <si>
    <t>HERMANT</t>
  </si>
  <si>
    <t>HECQUEFEUILLE</t>
  </si>
  <si>
    <t>GOURDAIN</t>
  </si>
  <si>
    <t>DELMAIRE</t>
  </si>
  <si>
    <t>DEBUIGNY</t>
  </si>
  <si>
    <t>DAVID</t>
  </si>
  <si>
    <t>DA ROSA TAVARES</t>
  </si>
  <si>
    <t>CYR</t>
  </si>
  <si>
    <t>COLOMBEL</t>
  </si>
  <si>
    <t>COINT</t>
  </si>
  <si>
    <t>CAFFRAY</t>
  </si>
  <si>
    <t>BROU</t>
  </si>
  <si>
    <t>BIZET</t>
  </si>
  <si>
    <t>BAILLY</t>
  </si>
  <si>
    <t>ALLART</t>
  </si>
  <si>
    <t xml:space="preserve">Nbre de prises mains utilisées pour VOIE 1 </t>
  </si>
  <si>
    <t>Hauteur grimpée pour VOIE 1</t>
  </si>
  <si>
    <t>% Réussite pour VOIE 1</t>
  </si>
  <si>
    <t>IE voie 1</t>
  </si>
  <si>
    <t>% réussite Voie 1</t>
  </si>
  <si>
    <t>Hauteur du mur (m) voie 1</t>
  </si>
  <si>
    <t xml:space="preserve">Nbre de prises mains utilisées pour VOIE 2 </t>
  </si>
  <si>
    <t>Hauteur grimpée pour VOIE 2</t>
  </si>
  <si>
    <t>% Réussite pour VOIE 2</t>
  </si>
  <si>
    <t>IE voie 2</t>
  </si>
  <si>
    <t>% réussite Voie 2</t>
  </si>
  <si>
    <t>Hauteur du mur (m) voie 2</t>
  </si>
  <si>
    <t>% Réussite moyen</t>
  </si>
  <si>
    <t>MEILLEURE VOIE 1</t>
  </si>
  <si>
    <t>VOIE 3</t>
  </si>
  <si>
    <t>VOIE 4</t>
  </si>
  <si>
    <t>VOIE 5</t>
  </si>
  <si>
    <t>VOIE 6</t>
  </si>
  <si>
    <t>VOIE 7</t>
  </si>
  <si>
    <t>VOIE 8</t>
  </si>
  <si>
    <t>VOIE 9</t>
  </si>
  <si>
    <t>VOIE 11</t>
  </si>
  <si>
    <t>VOIE 12</t>
  </si>
  <si>
    <t>VOIE 14</t>
  </si>
  <si>
    <t>VOIE 15</t>
  </si>
  <si>
    <t>VOIE 16</t>
  </si>
  <si>
    <t>VOIE 17</t>
  </si>
  <si>
    <t>VOIE 2 difficulté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</si>
</sst>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4" x14ac:knownFonts="1">
    <font>
      <sz val="11"/>
      <color theme="1"/>
      <name val="Calibri"/>
      <family val="2"/>
      <scheme val="minor"/>
    </font>
    <font>
      <b/>
      <sz val="11"/>
      <color theme="1"/>
      <name val="Calibri"/>
      <family val="2"/>
      <scheme val="minor"/>
    </font>
    <font>
      <sz val="10"/>
      <color indexed="8"/>
      <name val="Calibri"/>
      <family val="2"/>
    </font>
    <font>
      <sz val="10"/>
      <color rgb="FFFF0000"/>
      <name val="Calibri"/>
      <family val="2"/>
    </font>
    <font>
      <b/>
      <sz val="11"/>
      <color rgb="FFFF0000"/>
      <name val="Calibri"/>
      <family val="2"/>
      <scheme val="minor"/>
    </font>
    <font>
      <sz val="10"/>
      <color theme="1"/>
      <name val="Calibri"/>
      <family val="2"/>
      <scheme val="minor"/>
    </font>
    <font>
      <sz val="9"/>
      <color rgb="FF000000"/>
      <name val="Times New Roman"/>
      <family val="1"/>
    </font>
    <font>
      <sz val="11"/>
      <color theme="3"/>
      <name val="Calibri"/>
      <family val="2"/>
      <scheme val="minor"/>
    </font>
    <font>
      <sz val="10"/>
      <color indexed="8"/>
      <name val="Helvetica"/>
    </font>
    <font>
      <b/>
      <sz val="20"/>
      <color indexed="8"/>
      <name val="Helvetica"/>
    </font>
    <font>
      <b/>
      <sz val="22"/>
      <color indexed="8"/>
      <name val="Helvetica"/>
    </font>
    <font>
      <b/>
      <sz val="19"/>
      <color indexed="8"/>
      <name val="Helvetica"/>
    </font>
    <font>
      <b/>
      <sz val="10"/>
      <color indexed="8"/>
      <name val="Helvetica"/>
    </font>
    <font>
      <sz val="12"/>
      <color indexed="8"/>
      <name val="Helvetica"/>
    </font>
  </fonts>
  <fills count="10">
    <fill>
      <patternFill patternType="none"/>
    </fill>
    <fill>
      <patternFill patternType="gray125"/>
    </fill>
    <fill>
      <patternFill patternType="solid">
        <fgColor rgb="FFFFFF99"/>
        <bgColor indexed="64"/>
      </patternFill>
    </fill>
    <fill>
      <patternFill patternType="solid">
        <fgColor theme="0"/>
        <bgColor indexed="64"/>
      </patternFill>
    </fill>
    <fill>
      <patternFill patternType="solid">
        <fgColor theme="8" tint="0.79998168889431442"/>
        <bgColor indexed="64"/>
      </patternFill>
    </fill>
    <fill>
      <patternFill patternType="solid">
        <fgColor indexed="17"/>
        <bgColor auto="1"/>
      </patternFill>
    </fill>
    <fill>
      <patternFill patternType="solid">
        <fgColor indexed="11"/>
        <bgColor auto="1"/>
      </patternFill>
    </fill>
    <fill>
      <patternFill patternType="solid">
        <fgColor rgb="FFFFFF00"/>
        <bgColor indexed="64"/>
      </patternFill>
    </fill>
    <fill>
      <patternFill patternType="solid">
        <fgColor theme="7" tint="0.59999389629810485"/>
        <bgColor indexed="64"/>
      </patternFill>
    </fill>
    <fill>
      <patternFill patternType="solid">
        <fgColor rgb="FFFEB1A4"/>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9"/>
      </left>
      <right style="thin">
        <color indexed="9"/>
      </right>
      <top style="thin">
        <color indexed="9"/>
      </top>
      <bottom style="thin">
        <color indexed="9"/>
      </bottom>
      <diagonal/>
    </border>
    <border>
      <left style="thin">
        <color indexed="9"/>
      </left>
      <right style="thin">
        <color indexed="9"/>
      </right>
      <top style="thin">
        <color indexed="10"/>
      </top>
      <bottom style="thin">
        <color indexed="9"/>
      </bottom>
      <diagonal/>
    </border>
    <border>
      <left style="thin">
        <color indexed="9"/>
      </left>
      <right style="thin">
        <color indexed="10"/>
      </right>
      <top style="thin">
        <color indexed="10"/>
      </top>
      <bottom style="thin">
        <color indexed="9"/>
      </bottom>
      <diagonal/>
    </border>
    <border>
      <left style="thin">
        <color indexed="9"/>
      </left>
      <right style="thin">
        <color indexed="9"/>
      </right>
      <top style="thin">
        <color indexed="9"/>
      </top>
      <bottom style="thin">
        <color indexed="10"/>
      </bottom>
      <diagonal/>
    </border>
    <border>
      <left style="thin">
        <color indexed="9"/>
      </left>
      <right style="thin">
        <color indexed="9"/>
      </right>
      <top style="thin">
        <color indexed="9"/>
      </top>
      <bottom/>
      <diagonal/>
    </border>
  </borders>
  <cellStyleXfs count="2">
    <xf numFmtId="0" fontId="0" fillId="0" borderId="0"/>
    <xf numFmtId="0" fontId="8" fillId="0" borderId="0" applyNumberFormat="0" applyFill="0" applyBorder="0" applyProtection="0">
      <alignment vertical="top" wrapText="1"/>
    </xf>
  </cellStyleXfs>
  <cellXfs count="85">
    <xf numFmtId="0" fontId="0" fillId="0" borderId="0" xfId="0"/>
    <xf numFmtId="0" fontId="0" fillId="0" borderId="0" xfId="0" applyAlignment="1">
      <alignment horizontal="center"/>
    </xf>
    <xf numFmtId="0" fontId="0" fillId="2" borderId="1" xfId="0" applyFill="1" applyBorder="1" applyAlignment="1">
      <alignment horizontal="center"/>
    </xf>
    <xf numFmtId="0" fontId="1" fillId="2" borderId="1" xfId="0" applyFont="1" applyFill="1" applyBorder="1" applyAlignment="1">
      <alignment horizontal="center"/>
    </xf>
    <xf numFmtId="0" fontId="0" fillId="3" borderId="1" xfId="0" applyFill="1" applyBorder="1" applyAlignment="1">
      <alignment horizontal="center"/>
    </xf>
    <xf numFmtId="0" fontId="0" fillId="3" borderId="0" xfId="0" applyFill="1"/>
    <xf numFmtId="0" fontId="1" fillId="0" borderId="0" xfId="0" applyFont="1" applyAlignment="1">
      <alignment horizontal="center"/>
    </xf>
    <xf numFmtId="0" fontId="0" fillId="0" borderId="1" xfId="0" applyBorder="1" applyAlignment="1">
      <alignment horizontal="center"/>
    </xf>
    <xf numFmtId="0" fontId="0" fillId="0" borderId="0" xfId="0" applyAlignment="1">
      <alignment horizontal="centerContinuous"/>
    </xf>
    <xf numFmtId="0" fontId="4" fillId="0" borderId="0" xfId="0" applyFont="1" applyAlignment="1">
      <alignment horizontal="center"/>
    </xf>
    <xf numFmtId="0" fontId="4" fillId="0" borderId="1" xfId="0" applyFont="1" applyBorder="1" applyAlignment="1">
      <alignment horizontal="center"/>
    </xf>
    <xf numFmtId="0" fontId="6" fillId="0" borderId="0" xfId="0" applyFont="1"/>
    <xf numFmtId="0" fontId="0" fillId="0" borderId="1" xfId="0" applyBorder="1"/>
    <xf numFmtId="0" fontId="7" fillId="0" borderId="1" xfId="0" applyFont="1" applyBorder="1"/>
    <xf numFmtId="0" fontId="3" fillId="3" borderId="7" xfId="0" applyFont="1" applyFill="1" applyBorder="1" applyAlignment="1">
      <alignment horizontal="center"/>
    </xf>
    <xf numFmtId="0" fontId="0" fillId="3" borderId="7" xfId="0" applyFill="1" applyBorder="1" applyAlignment="1">
      <alignment horizontal="center"/>
    </xf>
    <xf numFmtId="0" fontId="5" fillId="0" borderId="1" xfId="0" applyFont="1" applyBorder="1"/>
    <xf numFmtId="0" fontId="2" fillId="3" borderId="4" xfId="0" applyFont="1" applyFill="1" applyBorder="1" applyAlignment="1">
      <alignment horizontal="center"/>
    </xf>
    <xf numFmtId="0" fontId="1" fillId="0" borderId="2" xfId="0" applyFont="1" applyBorder="1" applyAlignment="1">
      <alignment horizontal="center"/>
    </xf>
    <xf numFmtId="0" fontId="0" fillId="3" borderId="4" xfId="0" applyFill="1" applyBorder="1" applyAlignment="1">
      <alignment horizontal="center"/>
    </xf>
    <xf numFmtId="0" fontId="0" fillId="0" borderId="6" xfId="0" applyFill="1" applyBorder="1" applyAlignment="1">
      <alignment horizontal="center"/>
    </xf>
    <xf numFmtId="0" fontId="0" fillId="0" borderId="0" xfId="0" applyFill="1"/>
    <xf numFmtId="0" fontId="0" fillId="4" borderId="1" xfId="0" applyFill="1" applyBorder="1" applyAlignment="1">
      <alignment horizontal="center"/>
    </xf>
    <xf numFmtId="0" fontId="4" fillId="4" borderId="6" xfId="0" applyFont="1" applyFill="1" applyBorder="1" applyAlignment="1">
      <alignment horizontal="center"/>
    </xf>
    <xf numFmtId="0" fontId="0" fillId="4" borderId="6" xfId="0" applyFill="1" applyBorder="1" applyAlignment="1">
      <alignment horizontal="center"/>
    </xf>
    <xf numFmtId="0" fontId="4" fillId="4" borderId="5" xfId="0" applyFont="1" applyFill="1" applyBorder="1" applyAlignment="1">
      <alignment horizontal="center"/>
    </xf>
    <xf numFmtId="0" fontId="0" fillId="4" borderId="5" xfId="0" applyFill="1" applyBorder="1" applyAlignment="1">
      <alignment horizontal="center"/>
    </xf>
    <xf numFmtId="0" fontId="4" fillId="4" borderId="7" xfId="0" applyFont="1" applyFill="1" applyBorder="1" applyAlignment="1">
      <alignment horizontal="center"/>
    </xf>
    <xf numFmtId="0" fontId="0" fillId="4" borderId="7" xfId="0" applyFill="1" applyBorder="1" applyAlignment="1">
      <alignment horizontal="center"/>
    </xf>
    <xf numFmtId="0" fontId="0" fillId="0" borderId="0" xfId="0" applyAlignment="1">
      <alignment horizontal="left"/>
    </xf>
    <xf numFmtId="0" fontId="0" fillId="0" borderId="4" xfId="0" applyBorder="1" applyAlignment="1">
      <alignment horizontal="center"/>
    </xf>
    <xf numFmtId="0" fontId="0" fillId="0" borderId="4" xfId="0" applyBorder="1" applyAlignment="1">
      <alignment horizontal="center"/>
    </xf>
    <xf numFmtId="0" fontId="1" fillId="0" borderId="0" xfId="0" applyFont="1" applyFill="1" applyBorder="1" applyAlignment="1">
      <alignment horizontal="center"/>
    </xf>
    <xf numFmtId="0" fontId="5" fillId="0" borderId="0" xfId="0" applyFont="1" applyFill="1" applyBorder="1" applyAlignment="1">
      <alignment horizontal="centerContinuous"/>
    </xf>
    <xf numFmtId="0" fontId="1" fillId="4" borderId="1" xfId="0" applyFont="1" applyFill="1" applyBorder="1" applyAlignment="1">
      <alignment horizontal="center"/>
    </xf>
    <xf numFmtId="0" fontId="0" fillId="0" borderId="4" xfId="0" applyBorder="1" applyAlignment="1">
      <alignment horizontal="center"/>
    </xf>
    <xf numFmtId="0" fontId="1" fillId="4" borderId="7" xfId="0" applyFont="1" applyFill="1" applyBorder="1" applyAlignment="1">
      <alignment horizontal="center"/>
    </xf>
    <xf numFmtId="0" fontId="8" fillId="0" borderId="0" xfId="1" applyFont="1" applyAlignment="1">
      <alignment vertical="top" wrapText="1"/>
    </xf>
    <xf numFmtId="0" fontId="8" fillId="0" borderId="0" xfId="1" applyNumberFormat="1" applyFont="1" applyAlignment="1">
      <alignment vertical="top" wrapText="1"/>
    </xf>
    <xf numFmtId="0" fontId="11" fillId="0" borderId="11" xfId="1" applyNumberFormat="1" applyFont="1" applyBorder="1" applyAlignment="1">
      <alignment horizontal="center" vertical="center" wrapText="1"/>
    </xf>
    <xf numFmtId="2" fontId="8" fillId="0" borderId="8" xfId="1" applyNumberFormat="1" applyFont="1" applyBorder="1" applyAlignment="1">
      <alignment vertical="top" wrapText="1"/>
    </xf>
    <xf numFmtId="0" fontId="8" fillId="0" borderId="8" xfId="1" applyNumberFormat="1" applyFont="1" applyBorder="1" applyAlignment="1">
      <alignment vertical="top" wrapText="1"/>
    </xf>
    <xf numFmtId="0" fontId="8" fillId="0" borderId="9" xfId="1" applyNumberFormat="1" applyFont="1" applyBorder="1" applyAlignment="1">
      <alignment vertical="top" wrapText="1"/>
    </xf>
    <xf numFmtId="49" fontId="12" fillId="6" borderId="11" xfId="1" applyNumberFormat="1" applyFont="1" applyFill="1" applyBorder="1" applyAlignment="1">
      <alignment vertical="top" wrapText="1"/>
    </xf>
    <xf numFmtId="1" fontId="3" fillId="3" borderId="7" xfId="0" applyNumberFormat="1" applyFont="1" applyFill="1" applyBorder="1" applyAlignment="1">
      <alignment horizontal="center"/>
    </xf>
    <xf numFmtId="164" fontId="3" fillId="3" borderId="7" xfId="0" applyNumberFormat="1" applyFont="1" applyFill="1" applyBorder="1" applyAlignment="1">
      <alignment horizontal="center"/>
    </xf>
    <xf numFmtId="0" fontId="9" fillId="0" borderId="0" xfId="1" applyFont="1" applyAlignment="1">
      <alignment vertical="top" wrapText="1"/>
    </xf>
    <xf numFmtId="0" fontId="11" fillId="0" borderId="10" xfId="1" applyNumberFormat="1" applyFont="1" applyBorder="1" applyAlignment="1">
      <alignment horizontal="center" vertical="center" wrapText="1"/>
    </xf>
    <xf numFmtId="49" fontId="9" fillId="0" borderId="12" xfId="1" applyNumberFormat="1" applyFont="1" applyBorder="1" applyAlignment="1" applyProtection="1">
      <alignment horizontal="center" vertical="center" wrapText="1"/>
      <protection locked="0"/>
    </xf>
    <xf numFmtId="49" fontId="9" fillId="6" borderId="12" xfId="1" applyNumberFormat="1" applyFont="1" applyFill="1" applyBorder="1" applyAlignment="1" applyProtection="1">
      <alignment horizontal="center" vertical="center" wrapText="1"/>
      <protection locked="0"/>
    </xf>
    <xf numFmtId="0" fontId="9" fillId="0" borderId="0" xfId="1" applyFont="1" applyAlignment="1" applyProtection="1">
      <alignment vertical="top" wrapText="1"/>
      <protection locked="0"/>
    </xf>
    <xf numFmtId="12" fontId="9" fillId="0" borderId="1" xfId="1" applyNumberFormat="1" applyFont="1" applyBorder="1" applyAlignment="1" applyProtection="1">
      <alignment horizontal="center" vertical="center" wrapText="1"/>
      <protection locked="0"/>
    </xf>
    <xf numFmtId="0" fontId="9" fillId="0" borderId="1" xfId="1" applyNumberFormat="1" applyFont="1" applyBorder="1" applyAlignment="1" applyProtection="1">
      <alignment horizontal="center" vertical="center" wrapText="1"/>
      <protection locked="0"/>
    </xf>
    <xf numFmtId="2" fontId="9" fillId="0" borderId="1" xfId="1" applyNumberFormat="1" applyFont="1" applyBorder="1" applyAlignment="1" applyProtection="1">
      <alignment horizontal="center" vertical="center" wrapText="1"/>
      <protection locked="0"/>
    </xf>
    <xf numFmtId="1" fontId="9" fillId="5" borderId="1" xfId="1" applyNumberFormat="1" applyFont="1" applyFill="1" applyBorder="1" applyAlignment="1" applyProtection="1">
      <alignment horizontal="center" vertical="center" wrapText="1"/>
      <protection locked="0"/>
    </xf>
    <xf numFmtId="0" fontId="8" fillId="0" borderId="0" xfId="1" applyNumberFormat="1" applyFont="1" applyAlignment="1" applyProtection="1">
      <alignment vertical="top" wrapText="1"/>
      <protection locked="0"/>
    </xf>
    <xf numFmtId="0" fontId="0" fillId="3" borderId="4" xfId="0" applyFill="1" applyBorder="1" applyAlignment="1" applyProtection="1">
      <alignment horizontal="center"/>
      <protection locked="0"/>
    </xf>
    <xf numFmtId="0" fontId="0" fillId="3" borderId="1" xfId="0" applyFill="1" applyBorder="1" applyAlignment="1" applyProtection="1">
      <alignment horizontal="center"/>
      <protection locked="0"/>
    </xf>
    <xf numFmtId="0" fontId="0" fillId="0" borderId="1" xfId="0" applyBorder="1" applyAlignment="1" applyProtection="1">
      <alignment horizontal="center"/>
      <protection locked="0"/>
    </xf>
    <xf numFmtId="0" fontId="0" fillId="0" borderId="4" xfId="0" applyBorder="1" applyAlignment="1" applyProtection="1">
      <alignment horizontal="center"/>
      <protection locked="0"/>
    </xf>
    <xf numFmtId="0" fontId="1" fillId="0" borderId="4" xfId="0" applyFont="1" applyBorder="1" applyAlignment="1" applyProtection="1">
      <alignment horizontal="center"/>
      <protection locked="0"/>
    </xf>
    <xf numFmtId="0" fontId="2" fillId="3" borderId="4" xfId="0" applyFont="1" applyFill="1" applyBorder="1" applyAlignment="1" applyProtection="1">
      <alignment horizontal="center"/>
      <protection locked="0"/>
    </xf>
    <xf numFmtId="0" fontId="8" fillId="0" borderId="0" xfId="1" applyFont="1" applyAlignment="1">
      <alignment horizontal="center" vertical="top" wrapText="1"/>
    </xf>
    <xf numFmtId="0" fontId="8" fillId="0" borderId="1" xfId="1" applyFont="1" applyBorder="1" applyAlignment="1">
      <alignment vertical="top" wrapText="1"/>
    </xf>
    <xf numFmtId="49" fontId="9" fillId="7" borderId="12" xfId="1" applyNumberFormat="1" applyFont="1" applyFill="1" applyBorder="1" applyAlignment="1" applyProtection="1">
      <alignment horizontal="center" vertical="center" wrapText="1"/>
      <protection locked="0"/>
    </xf>
    <xf numFmtId="0" fontId="9" fillId="7" borderId="0" xfId="1" applyFont="1" applyFill="1" applyAlignment="1" applyProtection="1">
      <alignment horizontal="center" vertical="top" wrapText="1"/>
      <protection locked="0"/>
    </xf>
    <xf numFmtId="0" fontId="9" fillId="7" borderId="0" xfId="1" applyFont="1" applyFill="1" applyAlignment="1">
      <alignment horizontal="center" vertical="top" wrapText="1"/>
    </xf>
    <xf numFmtId="0" fontId="10" fillId="7" borderId="1" xfId="1" applyNumberFormat="1" applyFont="1" applyFill="1" applyBorder="1" applyAlignment="1" applyProtection="1">
      <alignment horizontal="center" vertical="center" wrapText="1"/>
      <protection locked="0"/>
    </xf>
    <xf numFmtId="0" fontId="9" fillId="7" borderId="1" xfId="1" applyFont="1" applyFill="1" applyBorder="1" applyAlignment="1" applyProtection="1">
      <alignment vertical="top" wrapText="1"/>
      <protection locked="0"/>
    </xf>
    <xf numFmtId="1" fontId="9" fillId="7" borderId="1" xfId="1" applyNumberFormat="1" applyFont="1" applyFill="1" applyBorder="1" applyAlignment="1">
      <alignment vertical="top" wrapText="1"/>
    </xf>
    <xf numFmtId="49" fontId="9" fillId="8" borderId="12" xfId="1" applyNumberFormat="1" applyFont="1" applyFill="1" applyBorder="1" applyAlignment="1" applyProtection="1">
      <alignment horizontal="center" vertical="center" wrapText="1"/>
      <protection locked="0"/>
    </xf>
    <xf numFmtId="0" fontId="9" fillId="8" borderId="0" xfId="1" applyFont="1" applyFill="1" applyAlignment="1" applyProtection="1">
      <alignment horizontal="center" vertical="top" wrapText="1"/>
      <protection locked="0"/>
    </xf>
    <xf numFmtId="0" fontId="9" fillId="8" borderId="0" xfId="1" applyFont="1" applyFill="1" applyAlignment="1">
      <alignment horizontal="center" vertical="top" wrapText="1"/>
    </xf>
    <xf numFmtId="1" fontId="9" fillId="8" borderId="1" xfId="1" applyNumberFormat="1" applyFont="1" applyFill="1" applyBorder="1" applyAlignment="1">
      <alignment vertical="top" wrapText="1"/>
    </xf>
    <xf numFmtId="0" fontId="9" fillId="9" borderId="0" xfId="1" applyFont="1" applyFill="1" applyAlignment="1">
      <alignment horizontal="center" vertical="top" wrapText="1"/>
    </xf>
    <xf numFmtId="1" fontId="9" fillId="9" borderId="1" xfId="1" applyNumberFormat="1" applyFont="1" applyFill="1" applyBorder="1" applyAlignment="1">
      <alignment vertical="top" wrapText="1"/>
    </xf>
    <xf numFmtId="0" fontId="10" fillId="0" borderId="0" xfId="1" applyFont="1" applyAlignment="1">
      <alignment vertical="top" wrapText="1"/>
    </xf>
    <xf numFmtId="1" fontId="9" fillId="8" borderId="1" xfId="1" applyNumberFormat="1" applyFont="1" applyFill="1" applyBorder="1" applyAlignment="1" applyProtection="1">
      <alignment vertical="top" wrapText="1"/>
      <protection locked="0"/>
    </xf>
    <xf numFmtId="0" fontId="1" fillId="4" borderId="6" xfId="0" applyFont="1" applyFill="1" applyBorder="1" applyAlignment="1">
      <alignment horizontal="center" vertical="center" wrapText="1"/>
    </xf>
    <xf numFmtId="0" fontId="1" fillId="4" borderId="5" xfId="0" applyFont="1" applyFill="1" applyBorder="1" applyAlignment="1">
      <alignment horizontal="center" vertical="center" wrapText="1"/>
    </xf>
    <xf numFmtId="0" fontId="13" fillId="0" borderId="0" xfId="1" applyFont="1" applyAlignment="1">
      <alignment horizontal="center" vertical="center"/>
    </xf>
    <xf numFmtId="0" fontId="0" fillId="3" borderId="2" xfId="0" applyFill="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2" xfId="0" applyBorder="1" applyAlignment="1">
      <alignment horizontal="center"/>
    </xf>
  </cellXfs>
  <cellStyles count="2">
    <cellStyle name="Normal" xfId="0" builtinId="0"/>
    <cellStyle name="Normal 2" xfId="1" xr:uid="{88A56699-CE81-4091-A1B7-CC9746FF24AE}"/>
  </cellStyles>
  <dxfs count="13">
    <dxf>
      <font>
        <color rgb="FF000000"/>
      </font>
      <fill>
        <patternFill patternType="solid">
          <fgColor indexed="12"/>
          <bgColor indexed="16"/>
        </patternFill>
      </fill>
    </dxf>
    <dxf>
      <font>
        <color rgb="FF000000"/>
      </font>
      <fill>
        <patternFill patternType="solid">
          <fgColor indexed="12"/>
          <bgColor indexed="15"/>
        </patternFill>
      </fill>
    </dxf>
    <dxf>
      <font>
        <color rgb="FF000000"/>
      </font>
      <fill>
        <patternFill patternType="solid">
          <fgColor indexed="12"/>
          <bgColor indexed="14"/>
        </patternFill>
      </fill>
    </dxf>
    <dxf>
      <font>
        <color rgb="FF000000"/>
      </font>
      <fill>
        <patternFill patternType="solid">
          <fgColor indexed="12"/>
          <bgColor indexed="13"/>
        </patternFill>
      </fill>
    </dxf>
    <dxf>
      <font>
        <color rgb="FF000000"/>
      </font>
      <fill>
        <patternFill patternType="solid">
          <fgColor indexed="12"/>
          <bgColor indexed="18"/>
        </patternFill>
      </fill>
    </dxf>
    <dxf>
      <font>
        <color rgb="FF000000"/>
      </font>
      <fill>
        <patternFill patternType="solid">
          <fgColor indexed="12"/>
          <bgColor indexed="13"/>
        </patternFill>
      </fill>
    </dxf>
    <dxf>
      <font>
        <color rgb="FF000000"/>
      </font>
      <fill>
        <patternFill patternType="solid">
          <fgColor indexed="12"/>
          <bgColor indexed="14"/>
        </patternFill>
      </fill>
    </dxf>
    <dxf>
      <font>
        <color rgb="FF000000"/>
      </font>
      <fill>
        <patternFill patternType="solid">
          <fgColor indexed="12"/>
          <bgColor indexed="15"/>
        </patternFill>
      </fill>
    </dxf>
    <dxf>
      <font>
        <color rgb="FF000000"/>
      </font>
      <fill>
        <patternFill patternType="solid">
          <fgColor indexed="12"/>
          <bgColor indexed="16"/>
        </patternFill>
      </fill>
    </dxf>
    <dxf>
      <font>
        <color rgb="FF000000"/>
      </font>
      <fill>
        <patternFill patternType="solid">
          <fgColor indexed="12"/>
          <bgColor indexed="16"/>
        </patternFill>
      </fill>
    </dxf>
    <dxf>
      <font>
        <color rgb="FF000000"/>
      </font>
      <fill>
        <patternFill patternType="solid">
          <fgColor indexed="12"/>
          <bgColor indexed="15"/>
        </patternFill>
      </fill>
    </dxf>
    <dxf>
      <font>
        <color rgb="FF000000"/>
      </font>
      <fill>
        <patternFill patternType="solid">
          <fgColor indexed="12"/>
          <bgColor indexed="14"/>
        </patternFill>
      </fill>
    </dxf>
    <dxf>
      <font>
        <color rgb="FF000000"/>
      </font>
      <fill>
        <patternFill patternType="solid">
          <fgColor indexed="12"/>
          <bgColor indexed="13"/>
        </patternFill>
      </fill>
    </dxf>
  </dxfs>
  <tableStyles count="0" defaultTableStyle="TableStyleMedium9" defaultPivotStyle="PivotStyleLight16"/>
  <colors>
    <mruColors>
      <color rgb="FFFEB1A4"/>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hyperlink" Target="#'R&#233;f&#233;rentiel Evaluation'!A1"/><Relationship Id="rId3" Type="http://schemas.openxmlformats.org/officeDocument/2006/relationships/image" Target="../media/image2.jpeg"/><Relationship Id="rId7" Type="http://schemas.openxmlformats.org/officeDocument/2006/relationships/hyperlink" Target="#'Utilisation Fichier'!A1"/><Relationship Id="rId2" Type="http://schemas.openxmlformats.org/officeDocument/2006/relationships/hyperlink" Target="#'Evaluation efficacit&#233; Grimpeur'!A1"/><Relationship Id="rId1" Type="http://schemas.openxmlformats.org/officeDocument/2006/relationships/image" Target="../media/image1.png"/><Relationship Id="rId6" Type="http://schemas.openxmlformats.org/officeDocument/2006/relationships/hyperlink" Target="#'Evaluation assureur'!A1"/><Relationship Id="rId11" Type="http://schemas.openxmlformats.org/officeDocument/2006/relationships/image" Target="../media/image3.png"/><Relationship Id="rId5" Type="http://schemas.openxmlformats.org/officeDocument/2006/relationships/hyperlink" Target="#'Note sur 20'!A1"/><Relationship Id="rId10" Type="http://schemas.openxmlformats.org/officeDocument/2006/relationships/hyperlink" Target="#'Fiche ressource'!A1"/><Relationship Id="rId4" Type="http://schemas.openxmlformats.org/officeDocument/2006/relationships/hyperlink" Target="#'Evaluation projet et efficacit&#233;'!A1"/><Relationship Id="rId9" Type="http://schemas.openxmlformats.org/officeDocument/2006/relationships/hyperlink" Target="#'bar&#234;me performance'!A1"/></Relationships>
</file>

<file path=xl/drawings/_rels/drawing2.xml.rels><?xml version="1.0" encoding="UTF-8" standalone="yes"?>
<Relationships xmlns="http://schemas.openxmlformats.org/package/2006/relationships"><Relationship Id="rId1" Type="http://schemas.openxmlformats.org/officeDocument/2006/relationships/hyperlink" Target="#Pr&#233;sentation!A1"/></Relationships>
</file>

<file path=xl/drawings/_rels/drawing3.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hyperlink" Target="#Pr&#233;sentation!A1"/></Relationships>
</file>

<file path=xl/drawings/_rels/drawing4.xml.rels><?xml version="1.0" encoding="UTF-8" standalone="yes"?>
<Relationships xmlns="http://schemas.openxmlformats.org/package/2006/relationships"><Relationship Id="rId1" Type="http://schemas.openxmlformats.org/officeDocument/2006/relationships/hyperlink" Target="#Pr&#233;sentation!A1"/></Relationships>
</file>

<file path=xl/drawings/_rels/drawing5.xml.rels><?xml version="1.0" encoding="UTF-8" standalone="yes"?>
<Relationships xmlns="http://schemas.openxmlformats.org/package/2006/relationships"><Relationship Id="rId1" Type="http://schemas.openxmlformats.org/officeDocument/2006/relationships/hyperlink" Target="#Pr&#233;sentation!A1"/></Relationships>
</file>

<file path=xl/drawings/_rels/drawing6.xml.rels><?xml version="1.0" encoding="UTF-8" standalone="yes"?>
<Relationships xmlns="http://schemas.openxmlformats.org/package/2006/relationships"><Relationship Id="rId1" Type="http://schemas.openxmlformats.org/officeDocument/2006/relationships/hyperlink" Target="#Pr&#233;sentation!A1"/></Relationships>
</file>

<file path=xl/drawings/_rels/drawing7.xml.rels><?xml version="1.0" encoding="UTF-8" standalone="yes"?>
<Relationships xmlns="http://schemas.openxmlformats.org/package/2006/relationships"><Relationship Id="rId1" Type="http://schemas.openxmlformats.org/officeDocument/2006/relationships/hyperlink" Target="#Pr&#233;sentation!A1"/></Relationships>
</file>

<file path=xl/drawings/_rels/drawing8.xml.rels><?xml version="1.0" encoding="UTF-8" standalone="yes"?>
<Relationships xmlns="http://schemas.openxmlformats.org/package/2006/relationships"><Relationship Id="rId1" Type="http://schemas.openxmlformats.org/officeDocument/2006/relationships/hyperlink" Target="#Pr&#233;sentation!A1"/></Relationships>
</file>

<file path=xl/drawings/_rels/drawing9.xml.rels><?xml version="1.0" encoding="UTF-8" standalone="yes"?>
<Relationships xmlns="http://schemas.openxmlformats.org/package/2006/relationships"><Relationship Id="rId1" Type="http://schemas.openxmlformats.org/officeDocument/2006/relationships/hyperlink" Target="#Pr&#233;sentation!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xdr:twoCellAnchor editAs="oneCell">
    <xdr:from>
      <xdr:col>0</xdr:col>
      <xdr:colOff>295276</xdr:colOff>
      <xdr:row>2</xdr:row>
      <xdr:rowOff>133350</xdr:rowOff>
    </xdr:from>
    <xdr:to>
      <xdr:col>1</xdr:col>
      <xdr:colOff>625476</xdr:colOff>
      <xdr:row>6</xdr:row>
      <xdr:rowOff>133350</xdr:rowOff>
    </xdr:to>
    <xdr:pic>
      <xdr:nvPicPr>
        <xdr:cNvPr id="2" name="Picture 2" descr="Académie de Créteil">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295276" y="514350"/>
          <a:ext cx="1092200" cy="762000"/>
        </a:xfrm>
        <a:prstGeom prst="rect">
          <a:avLst/>
        </a:prstGeom>
        <a:noFill/>
      </xdr:spPr>
    </xdr:pic>
    <xdr:clientData/>
  </xdr:twoCellAnchor>
  <xdr:oneCellAnchor>
    <xdr:from>
      <xdr:col>5</xdr:col>
      <xdr:colOff>447675</xdr:colOff>
      <xdr:row>4</xdr:row>
      <xdr:rowOff>104775</xdr:rowOff>
    </xdr:from>
    <xdr:ext cx="184731" cy="264560"/>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257675" y="866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twoCellAnchor>
    <xdr:from>
      <xdr:col>3</xdr:col>
      <xdr:colOff>423862</xdr:colOff>
      <xdr:row>2</xdr:row>
      <xdr:rowOff>0</xdr:rowOff>
    </xdr:from>
    <xdr:to>
      <xdr:col>8</xdr:col>
      <xdr:colOff>185737</xdr:colOff>
      <xdr:row>9</xdr:row>
      <xdr:rowOff>9525</xdr:rowOff>
    </xdr:to>
    <xdr:sp macro="" textlink="">
      <xdr:nvSpPr>
        <xdr:cNvPr id="4" name="ZoneTexte 3">
          <a:extLst>
            <a:ext uri="{FF2B5EF4-FFF2-40B4-BE49-F238E27FC236}">
              <a16:creationId xmlns:a16="http://schemas.microsoft.com/office/drawing/2014/main" id="{00000000-0008-0000-0000-000004000000}"/>
            </a:ext>
          </a:extLst>
        </xdr:cNvPr>
        <xdr:cNvSpPr txBox="1"/>
      </xdr:nvSpPr>
      <xdr:spPr>
        <a:xfrm>
          <a:off x="2709862" y="381000"/>
          <a:ext cx="3571875" cy="1343025"/>
        </a:xfrm>
        <a:prstGeom prst="roundRect">
          <a:avLst/>
        </a:prstGeom>
        <a:ln/>
      </xdr:spPr>
      <xdr:style>
        <a:lnRef idx="1">
          <a:schemeClr val="accent4"/>
        </a:lnRef>
        <a:fillRef idx="2">
          <a:schemeClr val="accent4"/>
        </a:fillRef>
        <a:effectRef idx="1">
          <a:schemeClr val="accent4"/>
        </a:effectRef>
        <a:fontRef idx="minor">
          <a:schemeClr val="dk1"/>
        </a:fontRef>
      </xdr:style>
      <xdr:txBody>
        <a:bodyPr vertOverflow="clip" wrap="square" rtlCol="0" anchor="ctr" anchorCtr="0"/>
        <a:lstStyle/>
        <a:p>
          <a:pPr algn="ctr"/>
          <a:r>
            <a:rPr lang="fr-FR" sz="2000" b="1"/>
            <a:t>Proposition</a:t>
          </a:r>
          <a:r>
            <a:rPr lang="fr-FR" sz="2000" b="1" baseline="0"/>
            <a:t> d'évaluation Escalade Niveau 2</a:t>
          </a:r>
          <a:endParaRPr lang="fr-FR" sz="2000" b="1"/>
        </a:p>
      </xdr:txBody>
    </xdr:sp>
    <xdr:clientData/>
  </xdr:twoCellAnchor>
  <xdr:twoCellAnchor>
    <xdr:from>
      <xdr:col>0</xdr:col>
      <xdr:colOff>371475</xdr:colOff>
      <xdr:row>7</xdr:row>
      <xdr:rowOff>47625</xdr:rowOff>
    </xdr:from>
    <xdr:to>
      <xdr:col>2</xdr:col>
      <xdr:colOff>733425</xdr:colOff>
      <xdr:row>11</xdr:row>
      <xdr:rowOff>0</xdr:rowOff>
    </xdr:to>
    <xdr:sp macro="" textlink="">
      <xdr:nvSpPr>
        <xdr:cNvPr id="5" name="ZoneTexte 4">
          <a:extLst>
            <a:ext uri="{FF2B5EF4-FFF2-40B4-BE49-F238E27FC236}">
              <a16:creationId xmlns:a16="http://schemas.microsoft.com/office/drawing/2014/main" id="{00000000-0008-0000-0000-000005000000}"/>
            </a:ext>
          </a:extLst>
        </xdr:cNvPr>
        <xdr:cNvSpPr txBox="1"/>
      </xdr:nvSpPr>
      <xdr:spPr>
        <a:xfrm>
          <a:off x="371475" y="1381125"/>
          <a:ext cx="1885950" cy="7143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i="1"/>
            <a:t>Vincent PELTRE - Hervé</a:t>
          </a:r>
          <a:r>
            <a:rPr lang="fr-FR" sz="1100" b="1" i="1" baseline="0"/>
            <a:t> Demailly</a:t>
          </a:r>
          <a:endParaRPr lang="fr-FR" sz="1100" b="1" i="1"/>
        </a:p>
        <a:p>
          <a:r>
            <a:rPr lang="fr-FR" sz="1100" i="1"/>
            <a:t>Professeurs d'EPS certifiés</a:t>
          </a:r>
        </a:p>
        <a:p>
          <a:r>
            <a:rPr lang="fr-FR" sz="1100" i="1"/>
            <a:t>octobre 2018</a:t>
          </a:r>
        </a:p>
      </xdr:txBody>
    </xdr:sp>
    <xdr:clientData/>
  </xdr:twoCellAnchor>
  <xdr:oneCellAnchor>
    <xdr:from>
      <xdr:col>7</xdr:col>
      <xdr:colOff>238125</xdr:colOff>
      <xdr:row>25</xdr:row>
      <xdr:rowOff>95250</xdr:rowOff>
    </xdr:from>
    <xdr:ext cx="184731" cy="264560"/>
    <xdr:sp macro="" textlink="">
      <xdr:nvSpPr>
        <xdr:cNvPr id="13" name="ZoneTexte 12">
          <a:extLst>
            <a:ext uri="{FF2B5EF4-FFF2-40B4-BE49-F238E27FC236}">
              <a16:creationId xmlns:a16="http://schemas.microsoft.com/office/drawing/2014/main" id="{00000000-0008-0000-0000-00000D000000}"/>
            </a:ext>
          </a:extLst>
        </xdr:cNvPr>
        <xdr:cNvSpPr txBox="1"/>
      </xdr:nvSpPr>
      <xdr:spPr>
        <a:xfrm>
          <a:off x="5572125" y="4857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twoCellAnchor editAs="oneCell">
    <xdr:from>
      <xdr:col>4</xdr:col>
      <xdr:colOff>758825</xdr:colOff>
      <xdr:row>12</xdr:row>
      <xdr:rowOff>38100</xdr:rowOff>
    </xdr:from>
    <xdr:to>
      <xdr:col>6</xdr:col>
      <xdr:colOff>282575</xdr:colOff>
      <xdr:row>17</xdr:row>
      <xdr:rowOff>104774</xdr:rowOff>
    </xdr:to>
    <xdr:pic>
      <xdr:nvPicPr>
        <xdr:cNvPr id="18" name="Image 17" descr="Résultat de recherche d'images pour &quot;logos escalade&quot;">
          <a:hlinkClick xmlns:r="http://schemas.openxmlformats.org/officeDocument/2006/relationships" r:id="rId2"/>
          <a:extLst>
            <a:ext uri="{FF2B5EF4-FFF2-40B4-BE49-F238E27FC236}">
              <a16:creationId xmlns:a16="http://schemas.microsoft.com/office/drawing/2014/main" id="{00000000-0008-0000-0000-000012000000}"/>
            </a:ext>
          </a:extLst>
        </xdr:cNvPr>
        <xdr:cNvPicPr/>
      </xdr:nvPicPr>
      <xdr:blipFill>
        <a:blip xmlns:r="http://schemas.openxmlformats.org/officeDocument/2006/relationships" r:embed="rId3" cstate="print">
          <a:duotone>
            <a:prstClr val="black"/>
            <a:schemeClr val="accent2">
              <a:tint val="45000"/>
              <a:satMod val="400000"/>
            </a:schemeClr>
          </a:duotone>
        </a:blip>
        <a:srcRect/>
        <a:stretch>
          <a:fillRect/>
        </a:stretch>
      </xdr:blipFill>
      <xdr:spPr bwMode="auto">
        <a:xfrm>
          <a:off x="3806825" y="2324100"/>
          <a:ext cx="1047750" cy="1019174"/>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twoCellAnchor editAs="oneCell">
    <xdr:from>
      <xdr:col>2</xdr:col>
      <xdr:colOff>584200</xdr:colOff>
      <xdr:row>12</xdr:row>
      <xdr:rowOff>0</xdr:rowOff>
    </xdr:from>
    <xdr:to>
      <xdr:col>4</xdr:col>
      <xdr:colOff>107950</xdr:colOff>
      <xdr:row>17</xdr:row>
      <xdr:rowOff>66674</xdr:rowOff>
    </xdr:to>
    <xdr:pic>
      <xdr:nvPicPr>
        <xdr:cNvPr id="19" name="Image 18" descr="Résultat de recherche d'images pour &quot;logos escalade&quot;">
          <a:hlinkClick xmlns:r="http://schemas.openxmlformats.org/officeDocument/2006/relationships" r:id="rId4"/>
          <a:extLst>
            <a:ext uri="{FF2B5EF4-FFF2-40B4-BE49-F238E27FC236}">
              <a16:creationId xmlns:a16="http://schemas.microsoft.com/office/drawing/2014/main" id="{00000000-0008-0000-0000-000013000000}"/>
            </a:ext>
          </a:extLst>
        </xdr:cNvPr>
        <xdr:cNvPicPr/>
      </xdr:nvPicPr>
      <xdr:blipFill>
        <a:blip xmlns:r="http://schemas.openxmlformats.org/officeDocument/2006/relationships" r:embed="rId3" cstate="print">
          <a:duotone>
            <a:prstClr val="black"/>
            <a:schemeClr val="accent1">
              <a:tint val="45000"/>
              <a:satMod val="400000"/>
            </a:schemeClr>
          </a:duotone>
        </a:blip>
        <a:srcRect/>
        <a:stretch>
          <a:fillRect/>
        </a:stretch>
      </xdr:blipFill>
      <xdr:spPr bwMode="auto">
        <a:xfrm>
          <a:off x="2108200" y="2286000"/>
          <a:ext cx="1047750" cy="1019174"/>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twoCellAnchor editAs="oneCell">
    <xdr:from>
      <xdr:col>0</xdr:col>
      <xdr:colOff>419100</xdr:colOff>
      <xdr:row>12</xdr:row>
      <xdr:rowOff>0</xdr:rowOff>
    </xdr:from>
    <xdr:to>
      <xdr:col>1</xdr:col>
      <xdr:colOff>704850</xdr:colOff>
      <xdr:row>17</xdr:row>
      <xdr:rowOff>66674</xdr:rowOff>
    </xdr:to>
    <xdr:pic>
      <xdr:nvPicPr>
        <xdr:cNvPr id="20" name="Image 19" descr="Résultat de recherche d'images pour &quot;logos escalade&quot;">
          <a:hlinkClick xmlns:r="http://schemas.openxmlformats.org/officeDocument/2006/relationships" r:id="rId5"/>
          <a:extLst>
            <a:ext uri="{FF2B5EF4-FFF2-40B4-BE49-F238E27FC236}">
              <a16:creationId xmlns:a16="http://schemas.microsoft.com/office/drawing/2014/main" id="{00000000-0008-0000-0000-000014000000}"/>
            </a:ext>
          </a:extLst>
        </xdr:cNvPr>
        <xdr:cNvPicPr/>
      </xdr:nvPicPr>
      <xdr:blipFill>
        <a:blip xmlns:r="http://schemas.openxmlformats.org/officeDocument/2006/relationships" r:embed="rId3" cstate="print">
          <a:duotone>
            <a:prstClr val="black"/>
            <a:schemeClr val="accent3">
              <a:tint val="45000"/>
              <a:satMod val="400000"/>
            </a:schemeClr>
          </a:duotone>
        </a:blip>
        <a:srcRect/>
        <a:stretch>
          <a:fillRect/>
        </a:stretch>
      </xdr:blipFill>
      <xdr:spPr bwMode="auto">
        <a:xfrm>
          <a:off x="419100" y="2286000"/>
          <a:ext cx="1047750" cy="1019174"/>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twoCellAnchor editAs="oneCell">
    <xdr:from>
      <xdr:col>7</xdr:col>
      <xdr:colOff>152400</xdr:colOff>
      <xdr:row>12</xdr:row>
      <xdr:rowOff>0</xdr:rowOff>
    </xdr:from>
    <xdr:to>
      <xdr:col>8</xdr:col>
      <xdr:colOff>438150</xdr:colOff>
      <xdr:row>17</xdr:row>
      <xdr:rowOff>66674</xdr:rowOff>
    </xdr:to>
    <xdr:pic>
      <xdr:nvPicPr>
        <xdr:cNvPr id="21" name="Image 20" descr="Résultat de recherche d'images pour &quot;logos escalade&quot;">
          <a:hlinkClick xmlns:r="http://schemas.openxmlformats.org/officeDocument/2006/relationships" r:id="rId6"/>
          <a:extLst>
            <a:ext uri="{FF2B5EF4-FFF2-40B4-BE49-F238E27FC236}">
              <a16:creationId xmlns:a16="http://schemas.microsoft.com/office/drawing/2014/main" id="{00000000-0008-0000-0000-000015000000}"/>
            </a:ext>
          </a:extLst>
        </xdr:cNvPr>
        <xdr:cNvPicPr/>
      </xdr:nvPicPr>
      <xdr:blipFill>
        <a:blip xmlns:r="http://schemas.openxmlformats.org/officeDocument/2006/relationships" r:embed="rId3" cstate="print">
          <a:duotone>
            <a:prstClr val="black"/>
            <a:schemeClr val="accent6">
              <a:tint val="45000"/>
              <a:satMod val="400000"/>
            </a:schemeClr>
          </a:duotone>
        </a:blip>
        <a:srcRect/>
        <a:stretch>
          <a:fillRect/>
        </a:stretch>
      </xdr:blipFill>
      <xdr:spPr bwMode="auto">
        <a:xfrm>
          <a:off x="5486400" y="2286000"/>
          <a:ext cx="1047750" cy="1019174"/>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twoCellAnchor>
    <xdr:from>
      <xdr:col>0</xdr:col>
      <xdr:colOff>257175</xdr:colOff>
      <xdr:row>18</xdr:row>
      <xdr:rowOff>66674</xdr:rowOff>
    </xdr:from>
    <xdr:to>
      <xdr:col>2</xdr:col>
      <xdr:colOff>114300</xdr:colOff>
      <xdr:row>20</xdr:row>
      <xdr:rowOff>152399</xdr:rowOff>
    </xdr:to>
    <xdr:sp macro="" textlink="">
      <xdr:nvSpPr>
        <xdr:cNvPr id="22" name="ZoneTexte 21">
          <a:extLst>
            <a:ext uri="{FF2B5EF4-FFF2-40B4-BE49-F238E27FC236}">
              <a16:creationId xmlns:a16="http://schemas.microsoft.com/office/drawing/2014/main" id="{00000000-0008-0000-0000-000016000000}"/>
            </a:ext>
          </a:extLst>
        </xdr:cNvPr>
        <xdr:cNvSpPr txBox="1"/>
      </xdr:nvSpPr>
      <xdr:spPr>
        <a:xfrm>
          <a:off x="257175" y="3495674"/>
          <a:ext cx="1381125" cy="46672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Note / 20</a:t>
          </a:r>
        </a:p>
        <a:p>
          <a:pPr algn="ctr"/>
          <a:r>
            <a:rPr lang="fr-FR" sz="1100" b="1" i="1">
              <a:ln>
                <a:noFill/>
              </a:ln>
            </a:rPr>
            <a:t>Tableau central</a:t>
          </a:r>
        </a:p>
      </xdr:txBody>
    </xdr:sp>
    <xdr:clientData/>
  </xdr:twoCellAnchor>
  <xdr:twoCellAnchor>
    <xdr:from>
      <xdr:col>2</xdr:col>
      <xdr:colOff>377825</xdr:colOff>
      <xdr:row>18</xdr:row>
      <xdr:rowOff>66674</xdr:rowOff>
    </xdr:from>
    <xdr:to>
      <xdr:col>4</xdr:col>
      <xdr:colOff>234950</xdr:colOff>
      <xdr:row>21</xdr:row>
      <xdr:rowOff>142874</xdr:rowOff>
    </xdr:to>
    <xdr:sp macro="" textlink="">
      <xdr:nvSpPr>
        <xdr:cNvPr id="23" name="ZoneTexte 22">
          <a:extLst>
            <a:ext uri="{FF2B5EF4-FFF2-40B4-BE49-F238E27FC236}">
              <a16:creationId xmlns:a16="http://schemas.microsoft.com/office/drawing/2014/main" id="{00000000-0008-0000-0000-000017000000}"/>
            </a:ext>
          </a:extLst>
        </xdr:cNvPr>
        <xdr:cNvSpPr txBox="1"/>
      </xdr:nvSpPr>
      <xdr:spPr>
        <a:xfrm>
          <a:off x="1901825" y="3495674"/>
          <a:ext cx="1381125" cy="647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Pertinence et efficacité du projet </a:t>
          </a:r>
        </a:p>
        <a:p>
          <a:pPr algn="ctr"/>
          <a:r>
            <a:rPr lang="fr-FR" sz="1100" b="1" i="1">
              <a:ln>
                <a:noFill/>
              </a:ln>
            </a:rPr>
            <a:t>/ 8 pts</a:t>
          </a:r>
        </a:p>
      </xdr:txBody>
    </xdr:sp>
    <xdr:clientData/>
  </xdr:twoCellAnchor>
  <xdr:twoCellAnchor>
    <xdr:from>
      <xdr:col>4</xdr:col>
      <xdr:colOff>498475</xdr:colOff>
      <xdr:row>18</xdr:row>
      <xdr:rowOff>66674</xdr:rowOff>
    </xdr:from>
    <xdr:to>
      <xdr:col>6</xdr:col>
      <xdr:colOff>517525</xdr:colOff>
      <xdr:row>21</xdr:row>
      <xdr:rowOff>142874</xdr:rowOff>
    </xdr:to>
    <xdr:sp macro="" textlink="">
      <xdr:nvSpPr>
        <xdr:cNvPr id="24" name="ZoneTexte 23">
          <a:extLst>
            <a:ext uri="{FF2B5EF4-FFF2-40B4-BE49-F238E27FC236}">
              <a16:creationId xmlns:a16="http://schemas.microsoft.com/office/drawing/2014/main" id="{00000000-0008-0000-0000-000018000000}"/>
            </a:ext>
          </a:extLst>
        </xdr:cNvPr>
        <xdr:cNvSpPr txBox="1"/>
      </xdr:nvSpPr>
      <xdr:spPr>
        <a:xfrm>
          <a:off x="3546475" y="3495674"/>
          <a:ext cx="1543050" cy="647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Efficacité du </a:t>
          </a:r>
        </a:p>
        <a:p>
          <a:pPr algn="ctr"/>
          <a:r>
            <a:rPr lang="fr-FR" sz="1100" b="1" i="1">
              <a:ln>
                <a:noFill/>
              </a:ln>
            </a:rPr>
            <a:t>grimpeur</a:t>
          </a:r>
        </a:p>
        <a:p>
          <a:pPr algn="ctr"/>
          <a:r>
            <a:rPr lang="fr-FR" sz="1100" b="1" i="1">
              <a:ln>
                <a:noFill/>
              </a:ln>
            </a:rPr>
            <a:t>/ 8 pts</a:t>
          </a:r>
        </a:p>
      </xdr:txBody>
    </xdr:sp>
    <xdr:clientData/>
  </xdr:twoCellAnchor>
  <xdr:twoCellAnchor>
    <xdr:from>
      <xdr:col>7</xdr:col>
      <xdr:colOff>19050</xdr:colOff>
      <xdr:row>18</xdr:row>
      <xdr:rowOff>66674</xdr:rowOff>
    </xdr:from>
    <xdr:to>
      <xdr:col>8</xdr:col>
      <xdr:colOff>638175</xdr:colOff>
      <xdr:row>21</xdr:row>
      <xdr:rowOff>142874</xdr:rowOff>
    </xdr:to>
    <xdr:sp macro="" textlink="">
      <xdr:nvSpPr>
        <xdr:cNvPr id="25" name="ZoneTexte 24">
          <a:extLst>
            <a:ext uri="{FF2B5EF4-FFF2-40B4-BE49-F238E27FC236}">
              <a16:creationId xmlns:a16="http://schemas.microsoft.com/office/drawing/2014/main" id="{00000000-0008-0000-0000-000019000000}"/>
            </a:ext>
          </a:extLst>
        </xdr:cNvPr>
        <xdr:cNvSpPr txBox="1"/>
      </xdr:nvSpPr>
      <xdr:spPr>
        <a:xfrm>
          <a:off x="5353050" y="3495674"/>
          <a:ext cx="1381125" cy="647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Efficacité dans le rôle de l'assureur</a:t>
          </a:r>
        </a:p>
        <a:p>
          <a:pPr algn="ctr"/>
          <a:r>
            <a:rPr lang="fr-FR" sz="1100" b="1" i="1">
              <a:ln>
                <a:noFill/>
              </a:ln>
            </a:rPr>
            <a:t>/ 4 pts</a:t>
          </a:r>
        </a:p>
      </xdr:txBody>
    </xdr:sp>
    <xdr:clientData/>
  </xdr:twoCellAnchor>
  <xdr:twoCellAnchor editAs="oneCell">
    <xdr:from>
      <xdr:col>0</xdr:col>
      <xdr:colOff>438150</xdr:colOff>
      <xdr:row>24</xdr:row>
      <xdr:rowOff>28574</xdr:rowOff>
    </xdr:from>
    <xdr:to>
      <xdr:col>1</xdr:col>
      <xdr:colOff>723900</xdr:colOff>
      <xdr:row>29</xdr:row>
      <xdr:rowOff>95248</xdr:rowOff>
    </xdr:to>
    <xdr:pic>
      <xdr:nvPicPr>
        <xdr:cNvPr id="26" name="Image 25" descr="Résultat de recherche d'images pour &quot;logos escalade&quot;">
          <a:hlinkClick xmlns:r="http://schemas.openxmlformats.org/officeDocument/2006/relationships" r:id="rId7"/>
          <a:extLst>
            <a:ext uri="{FF2B5EF4-FFF2-40B4-BE49-F238E27FC236}">
              <a16:creationId xmlns:a16="http://schemas.microsoft.com/office/drawing/2014/main" id="{00000000-0008-0000-0000-00001A000000}"/>
            </a:ext>
          </a:extLst>
        </xdr:cNvPr>
        <xdr:cNvPicPr/>
      </xdr:nvPicPr>
      <xdr:blipFill>
        <a:blip xmlns:r="http://schemas.openxmlformats.org/officeDocument/2006/relationships" r:embed="rId3" cstate="print">
          <a:duotone>
            <a:prstClr val="black"/>
            <a:srgbClr val="FFFF00">
              <a:tint val="45000"/>
              <a:satMod val="400000"/>
            </a:srgbClr>
          </a:duotone>
        </a:blip>
        <a:srcRect/>
        <a:stretch>
          <a:fillRect/>
        </a:stretch>
      </xdr:blipFill>
      <xdr:spPr bwMode="auto">
        <a:xfrm>
          <a:off x="438150" y="4600574"/>
          <a:ext cx="1047750" cy="1019174"/>
        </a:xfrm>
        <a:prstGeom prst="roundRect">
          <a:avLst>
            <a:gd name="adj" fmla="val 8594"/>
          </a:avLst>
        </a:prstGeom>
        <a:solidFill>
          <a:srgbClr val="FFFFFF">
            <a:shade val="85000"/>
          </a:srgbClr>
        </a:solidFill>
        <a:ln w="6350">
          <a:solidFill>
            <a:schemeClr val="tx1"/>
          </a:solidFill>
        </a:ln>
        <a:effectLst>
          <a:reflection blurRad="12700" stA="38000" endPos="28000" dist="5000" dir="5400000" sy="-100000" algn="bl" rotWithShape="0"/>
        </a:effectLst>
      </xdr:spPr>
    </xdr:pic>
    <xdr:clientData/>
  </xdr:twoCellAnchor>
  <xdr:twoCellAnchor editAs="oneCell">
    <xdr:from>
      <xdr:col>7</xdr:col>
      <xdr:colOff>158750</xdr:colOff>
      <xdr:row>24</xdr:row>
      <xdr:rowOff>28574</xdr:rowOff>
    </xdr:from>
    <xdr:to>
      <xdr:col>8</xdr:col>
      <xdr:colOff>444500</xdr:colOff>
      <xdr:row>29</xdr:row>
      <xdr:rowOff>95248</xdr:rowOff>
    </xdr:to>
    <xdr:pic>
      <xdr:nvPicPr>
        <xdr:cNvPr id="27" name="Image 26" descr="Résultat de recherche d'images pour &quot;logos escalade&quot;">
          <a:hlinkClick xmlns:r="http://schemas.openxmlformats.org/officeDocument/2006/relationships" r:id="rId8"/>
          <a:extLst>
            <a:ext uri="{FF2B5EF4-FFF2-40B4-BE49-F238E27FC236}">
              <a16:creationId xmlns:a16="http://schemas.microsoft.com/office/drawing/2014/main" id="{00000000-0008-0000-0000-00001B000000}"/>
            </a:ext>
          </a:extLst>
        </xdr:cNvPr>
        <xdr:cNvPicPr/>
      </xdr:nvPicPr>
      <xdr:blipFill>
        <a:blip xmlns:r="http://schemas.openxmlformats.org/officeDocument/2006/relationships" r:embed="rId3" cstate="print">
          <a:duotone>
            <a:prstClr val="black"/>
            <a:srgbClr val="00B0F0">
              <a:tint val="45000"/>
              <a:satMod val="400000"/>
            </a:srgbClr>
          </a:duotone>
        </a:blip>
        <a:srcRect/>
        <a:stretch>
          <a:fillRect/>
        </a:stretch>
      </xdr:blipFill>
      <xdr:spPr bwMode="auto">
        <a:xfrm>
          <a:off x="5492750" y="4600574"/>
          <a:ext cx="1047750" cy="1019174"/>
        </a:xfrm>
        <a:prstGeom prst="roundRect">
          <a:avLst>
            <a:gd name="adj" fmla="val 8594"/>
          </a:avLst>
        </a:prstGeom>
        <a:solidFill>
          <a:srgbClr val="FFFFFF">
            <a:shade val="85000"/>
          </a:srgbClr>
        </a:solidFill>
        <a:ln w="6350">
          <a:solidFill>
            <a:schemeClr val="tx1"/>
          </a:solidFill>
        </a:ln>
        <a:effectLst>
          <a:reflection blurRad="12700" stA="38000" endPos="28000" dist="5000" dir="5400000" sy="-100000" algn="bl" rotWithShape="0"/>
        </a:effectLst>
      </xdr:spPr>
    </xdr:pic>
    <xdr:clientData/>
  </xdr:twoCellAnchor>
  <xdr:twoCellAnchor editAs="oneCell">
    <xdr:from>
      <xdr:col>2</xdr:col>
      <xdr:colOff>599017</xdr:colOff>
      <xdr:row>24</xdr:row>
      <xdr:rowOff>28574</xdr:rowOff>
    </xdr:from>
    <xdr:to>
      <xdr:col>4</xdr:col>
      <xdr:colOff>122767</xdr:colOff>
      <xdr:row>29</xdr:row>
      <xdr:rowOff>95248</xdr:rowOff>
    </xdr:to>
    <xdr:pic>
      <xdr:nvPicPr>
        <xdr:cNvPr id="28" name="Image 27" descr="Résultat de recherche d'images pour &quot;logos escalade&quot;">
          <a:hlinkClick xmlns:r="http://schemas.openxmlformats.org/officeDocument/2006/relationships" r:id="rId9"/>
          <a:extLst>
            <a:ext uri="{FF2B5EF4-FFF2-40B4-BE49-F238E27FC236}">
              <a16:creationId xmlns:a16="http://schemas.microsoft.com/office/drawing/2014/main" id="{00000000-0008-0000-0000-00001C000000}"/>
            </a:ext>
          </a:extLst>
        </xdr:cNvPr>
        <xdr:cNvPicPr/>
      </xdr:nvPicPr>
      <xdr:blipFill>
        <a:blip xmlns:r="http://schemas.openxmlformats.org/officeDocument/2006/relationships" r:embed="rId3" cstate="print">
          <a:duotone>
            <a:prstClr val="black"/>
            <a:srgbClr val="00B050">
              <a:tint val="45000"/>
              <a:satMod val="400000"/>
            </a:srgbClr>
          </a:duotone>
        </a:blip>
        <a:srcRect/>
        <a:stretch>
          <a:fillRect/>
        </a:stretch>
      </xdr:blipFill>
      <xdr:spPr bwMode="auto">
        <a:xfrm>
          <a:off x="2123017" y="4600574"/>
          <a:ext cx="1047750" cy="1019174"/>
        </a:xfrm>
        <a:prstGeom prst="roundRect">
          <a:avLst>
            <a:gd name="adj" fmla="val 8594"/>
          </a:avLst>
        </a:prstGeom>
        <a:solidFill>
          <a:srgbClr val="FFFFFF">
            <a:shade val="85000"/>
          </a:srgbClr>
        </a:solidFill>
        <a:ln w="6350">
          <a:solidFill>
            <a:schemeClr val="tx1"/>
          </a:solidFill>
        </a:ln>
        <a:effectLst>
          <a:reflection blurRad="12700" stA="38000" endPos="28000" dist="5000" dir="5400000" sy="-100000" algn="bl" rotWithShape="0"/>
        </a:effectLst>
      </xdr:spPr>
    </xdr:pic>
    <xdr:clientData/>
  </xdr:twoCellAnchor>
  <xdr:twoCellAnchor>
    <xdr:from>
      <xdr:col>0</xdr:col>
      <xdr:colOff>123825</xdr:colOff>
      <xdr:row>31</xdr:row>
      <xdr:rowOff>85724</xdr:rowOff>
    </xdr:from>
    <xdr:to>
      <xdr:col>2</xdr:col>
      <xdr:colOff>142875</xdr:colOff>
      <xdr:row>34</xdr:row>
      <xdr:rowOff>161924</xdr:rowOff>
    </xdr:to>
    <xdr:sp macro="" textlink="">
      <xdr:nvSpPr>
        <xdr:cNvPr id="29" name="ZoneTexte 28">
          <a:extLst>
            <a:ext uri="{FF2B5EF4-FFF2-40B4-BE49-F238E27FC236}">
              <a16:creationId xmlns:a16="http://schemas.microsoft.com/office/drawing/2014/main" id="{00000000-0008-0000-0000-00001D000000}"/>
            </a:ext>
          </a:extLst>
        </xdr:cNvPr>
        <xdr:cNvSpPr txBox="1"/>
      </xdr:nvSpPr>
      <xdr:spPr>
        <a:xfrm>
          <a:off x="123825" y="5991224"/>
          <a:ext cx="1543050" cy="647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Explications pour utiliser le fichier</a:t>
          </a:r>
        </a:p>
      </xdr:txBody>
    </xdr:sp>
    <xdr:clientData/>
  </xdr:twoCellAnchor>
  <xdr:twoCellAnchor>
    <xdr:from>
      <xdr:col>2</xdr:col>
      <xdr:colOff>320675</xdr:colOff>
      <xdr:row>31</xdr:row>
      <xdr:rowOff>85724</xdr:rowOff>
    </xdr:from>
    <xdr:to>
      <xdr:col>4</xdr:col>
      <xdr:colOff>339725</xdr:colOff>
      <xdr:row>34</xdr:row>
      <xdr:rowOff>161924</xdr:rowOff>
    </xdr:to>
    <xdr:sp macro="" textlink="">
      <xdr:nvSpPr>
        <xdr:cNvPr id="30" name="ZoneTexte 29">
          <a:extLst>
            <a:ext uri="{FF2B5EF4-FFF2-40B4-BE49-F238E27FC236}">
              <a16:creationId xmlns:a16="http://schemas.microsoft.com/office/drawing/2014/main" id="{00000000-0008-0000-0000-00001E000000}"/>
            </a:ext>
          </a:extLst>
        </xdr:cNvPr>
        <xdr:cNvSpPr txBox="1"/>
      </xdr:nvSpPr>
      <xdr:spPr>
        <a:xfrm>
          <a:off x="1844675" y="5991224"/>
          <a:ext cx="1543050" cy="647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Barème performance</a:t>
          </a:r>
        </a:p>
        <a:p>
          <a:pPr algn="ctr"/>
          <a:r>
            <a:rPr lang="fr-FR" sz="1100" b="1" i="1">
              <a:ln>
                <a:noFill/>
              </a:ln>
            </a:rPr>
            <a:t>Cotations</a:t>
          </a:r>
          <a:r>
            <a:rPr lang="fr-FR" sz="1100" b="1" i="1" baseline="0">
              <a:ln>
                <a:noFill/>
              </a:ln>
            </a:rPr>
            <a:t> / mètres franchis</a:t>
          </a:r>
          <a:endParaRPr lang="fr-FR" sz="1100" b="1" i="1">
            <a:ln>
              <a:noFill/>
            </a:ln>
          </a:endParaRPr>
        </a:p>
      </xdr:txBody>
    </xdr:sp>
    <xdr:clientData/>
  </xdr:twoCellAnchor>
  <xdr:twoCellAnchor>
    <xdr:from>
      <xdr:col>6</xdr:col>
      <xdr:colOff>714375</xdr:colOff>
      <xdr:row>31</xdr:row>
      <xdr:rowOff>85724</xdr:rowOff>
    </xdr:from>
    <xdr:to>
      <xdr:col>8</xdr:col>
      <xdr:colOff>733425</xdr:colOff>
      <xdr:row>34</xdr:row>
      <xdr:rowOff>161924</xdr:rowOff>
    </xdr:to>
    <xdr:sp macro="" textlink="">
      <xdr:nvSpPr>
        <xdr:cNvPr id="31" name="ZoneTexte 30">
          <a:extLst>
            <a:ext uri="{FF2B5EF4-FFF2-40B4-BE49-F238E27FC236}">
              <a16:creationId xmlns:a16="http://schemas.microsoft.com/office/drawing/2014/main" id="{00000000-0008-0000-0000-00001F000000}"/>
            </a:ext>
          </a:extLst>
        </xdr:cNvPr>
        <xdr:cNvSpPr txBox="1"/>
      </xdr:nvSpPr>
      <xdr:spPr>
        <a:xfrm>
          <a:off x="5286375" y="5991224"/>
          <a:ext cx="1543050" cy="647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Référentiel</a:t>
          </a:r>
          <a:r>
            <a:rPr lang="fr-FR" sz="1100" b="1" i="1" baseline="0">
              <a:ln>
                <a:noFill/>
              </a:ln>
            </a:rPr>
            <a:t> </a:t>
          </a:r>
          <a:r>
            <a:rPr lang="fr-FR" sz="1100" b="1" i="1">
              <a:ln>
                <a:noFill/>
              </a:ln>
            </a:rPr>
            <a:t>évaluation</a:t>
          </a:r>
        </a:p>
        <a:p>
          <a:pPr algn="ctr"/>
          <a:r>
            <a:rPr lang="fr-FR" sz="1100" b="1" i="1">
              <a:ln>
                <a:noFill/>
              </a:ln>
            </a:rPr>
            <a:t>(proposition)</a:t>
          </a:r>
        </a:p>
      </xdr:txBody>
    </xdr:sp>
    <xdr:clientData/>
  </xdr:twoCellAnchor>
  <xdr:twoCellAnchor editAs="oneCell">
    <xdr:from>
      <xdr:col>4</xdr:col>
      <xdr:colOff>759884</xdr:colOff>
      <xdr:row>24</xdr:row>
      <xdr:rowOff>28574</xdr:rowOff>
    </xdr:from>
    <xdr:to>
      <xdr:col>6</xdr:col>
      <xdr:colOff>283634</xdr:colOff>
      <xdr:row>29</xdr:row>
      <xdr:rowOff>95248</xdr:rowOff>
    </xdr:to>
    <xdr:pic>
      <xdr:nvPicPr>
        <xdr:cNvPr id="32" name="Image 31" descr="Résultat de recherche d'images pour &quot;logos escalade&quot;">
          <a:hlinkClick xmlns:r="http://schemas.openxmlformats.org/officeDocument/2006/relationships" r:id="rId10"/>
          <a:extLst>
            <a:ext uri="{FF2B5EF4-FFF2-40B4-BE49-F238E27FC236}">
              <a16:creationId xmlns:a16="http://schemas.microsoft.com/office/drawing/2014/main" id="{00000000-0008-0000-0000-000020000000}"/>
            </a:ext>
          </a:extLst>
        </xdr:cNvPr>
        <xdr:cNvPicPr/>
      </xdr:nvPicPr>
      <xdr:blipFill>
        <a:blip xmlns:r="http://schemas.openxmlformats.org/officeDocument/2006/relationships" r:embed="rId3" cstate="print">
          <a:duotone>
            <a:prstClr val="black"/>
            <a:srgbClr val="7030A0">
              <a:tint val="45000"/>
              <a:satMod val="400000"/>
            </a:srgbClr>
          </a:duotone>
        </a:blip>
        <a:srcRect/>
        <a:stretch>
          <a:fillRect/>
        </a:stretch>
      </xdr:blipFill>
      <xdr:spPr bwMode="auto">
        <a:xfrm>
          <a:off x="3807884" y="4600574"/>
          <a:ext cx="1047750" cy="1019174"/>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twoCellAnchor>
    <xdr:from>
      <xdr:col>4</xdr:col>
      <xdr:colOff>517525</xdr:colOff>
      <xdr:row>31</xdr:row>
      <xdr:rowOff>85724</xdr:rowOff>
    </xdr:from>
    <xdr:to>
      <xdr:col>6</xdr:col>
      <xdr:colOff>536575</xdr:colOff>
      <xdr:row>34</xdr:row>
      <xdr:rowOff>161924</xdr:rowOff>
    </xdr:to>
    <xdr:sp macro="" textlink="">
      <xdr:nvSpPr>
        <xdr:cNvPr id="33" name="ZoneTexte 32">
          <a:extLst>
            <a:ext uri="{FF2B5EF4-FFF2-40B4-BE49-F238E27FC236}">
              <a16:creationId xmlns:a16="http://schemas.microsoft.com/office/drawing/2014/main" id="{00000000-0008-0000-0000-000021000000}"/>
            </a:ext>
          </a:extLst>
        </xdr:cNvPr>
        <xdr:cNvSpPr txBox="1"/>
      </xdr:nvSpPr>
      <xdr:spPr>
        <a:xfrm>
          <a:off x="3565525" y="5991224"/>
          <a:ext cx="1543050" cy="6477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i="1">
              <a:ln>
                <a:noFill/>
              </a:ln>
            </a:rPr>
            <a:t>Fiche Ressource</a:t>
          </a:r>
        </a:p>
      </xdr:txBody>
    </xdr:sp>
    <xdr:clientData/>
  </xdr:twoCellAnchor>
  <xdr:twoCellAnchor editAs="oneCell">
    <xdr:from>
      <xdr:col>1</xdr:col>
      <xdr:colOff>533400</xdr:colOff>
      <xdr:row>3</xdr:row>
      <xdr:rowOff>0</xdr:rowOff>
    </xdr:from>
    <xdr:to>
      <xdr:col>3</xdr:col>
      <xdr:colOff>280324</xdr:colOff>
      <xdr:row>6</xdr:row>
      <xdr:rowOff>76105</xdr:rowOff>
    </xdr:to>
    <xdr:pic>
      <xdr:nvPicPr>
        <xdr:cNvPr id="6" name="Image 5">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11"/>
        <a:stretch>
          <a:fillRect/>
        </a:stretch>
      </xdr:blipFill>
      <xdr:spPr>
        <a:xfrm>
          <a:off x="1295400" y="571500"/>
          <a:ext cx="1270924" cy="64760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1</xdr:row>
      <xdr:rowOff>0</xdr:rowOff>
    </xdr:from>
    <xdr:to>
      <xdr:col>1</xdr:col>
      <xdr:colOff>752475</xdr:colOff>
      <xdr:row>2</xdr:row>
      <xdr:rowOff>85725</xdr:rowOff>
    </xdr:to>
    <xdr:sp macro="" textlink="">
      <xdr:nvSpPr>
        <xdr:cNvPr id="7" name="ZoneTexte 6">
          <a:hlinkClick xmlns:r="http://schemas.openxmlformats.org/officeDocument/2006/relationships" r:id="rId1"/>
          <a:extLst>
            <a:ext uri="{FF2B5EF4-FFF2-40B4-BE49-F238E27FC236}">
              <a16:creationId xmlns:a16="http://schemas.microsoft.com/office/drawing/2014/main" id="{00000000-0008-0000-0100-000007000000}"/>
            </a:ext>
          </a:extLst>
        </xdr:cNvPr>
        <xdr:cNvSpPr txBox="1"/>
      </xdr:nvSpPr>
      <xdr:spPr>
        <a:xfrm>
          <a:off x="762000" y="190500"/>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xdr:twoCellAnchor>
    <xdr:from>
      <xdr:col>2</xdr:col>
      <xdr:colOff>676275</xdr:colOff>
      <xdr:row>0</xdr:row>
      <xdr:rowOff>171450</xdr:rowOff>
    </xdr:from>
    <xdr:to>
      <xdr:col>7</xdr:col>
      <xdr:colOff>485775</xdr:colOff>
      <xdr:row>5</xdr:row>
      <xdr:rowOff>85725</xdr:rowOff>
    </xdr:to>
    <xdr:sp macro="" textlink="">
      <xdr:nvSpPr>
        <xdr:cNvPr id="9" name="ZoneTexte 8">
          <a:extLst>
            <a:ext uri="{FF2B5EF4-FFF2-40B4-BE49-F238E27FC236}">
              <a16:creationId xmlns:a16="http://schemas.microsoft.com/office/drawing/2014/main" id="{00000000-0008-0000-0100-000009000000}"/>
            </a:ext>
          </a:extLst>
        </xdr:cNvPr>
        <xdr:cNvSpPr txBox="1"/>
      </xdr:nvSpPr>
      <xdr:spPr>
        <a:xfrm>
          <a:off x="2200275" y="171450"/>
          <a:ext cx="3619500" cy="866775"/>
        </a:xfrm>
        <a:prstGeom prst="rect">
          <a:avLst/>
        </a:prstGeom>
        <a:solidFill>
          <a:srgbClr val="92D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pPr algn="ctr"/>
          <a:r>
            <a:rPr lang="fr-FR" sz="1100" b="1"/>
            <a:t>COMMENT</a:t>
          </a:r>
          <a:r>
            <a:rPr lang="fr-FR" sz="1100" b="1" baseline="0"/>
            <a:t> UTILISER LE FICHIER ?</a:t>
          </a:r>
        </a:p>
        <a:p>
          <a:pPr algn="ctr"/>
          <a:r>
            <a:rPr lang="fr-FR" sz="1100" b="1" baseline="0"/>
            <a:t> </a:t>
          </a:r>
          <a:r>
            <a:rPr lang="fr-FR" sz="1100" b="0" i="1" baseline="0"/>
            <a:t>REMPLIR FEUILLE 2, 3 ET 4</a:t>
          </a:r>
        </a:p>
        <a:p>
          <a:pPr algn="ctr"/>
          <a:r>
            <a:rPr lang="fr-FR" sz="1100" b="0" i="1" baseline="0"/>
            <a:t>TOUT SE RÉPERCUTE ALORS DANS LE TABLEAU CENTRAL FEUILLE 1</a:t>
          </a:r>
          <a:endParaRPr lang="fr-FR" sz="1100" b="0" i="1"/>
        </a:p>
      </xdr:txBody>
    </xdr:sp>
    <xdr:clientData/>
  </xdr:twoCellAnchor>
  <xdr:twoCellAnchor>
    <xdr:from>
      <xdr:col>1</xdr:col>
      <xdr:colOff>9525</xdr:colOff>
      <xdr:row>6</xdr:row>
      <xdr:rowOff>66675</xdr:rowOff>
    </xdr:from>
    <xdr:to>
      <xdr:col>5</xdr:col>
      <xdr:colOff>47625</xdr:colOff>
      <xdr:row>13</xdr:row>
      <xdr:rowOff>66675</xdr:rowOff>
    </xdr:to>
    <xdr:sp macro="" textlink="">
      <xdr:nvSpPr>
        <xdr:cNvPr id="10" name="ZoneTexte 9">
          <a:extLst>
            <a:ext uri="{FF2B5EF4-FFF2-40B4-BE49-F238E27FC236}">
              <a16:creationId xmlns:a16="http://schemas.microsoft.com/office/drawing/2014/main" id="{00000000-0008-0000-0100-00000A000000}"/>
            </a:ext>
          </a:extLst>
        </xdr:cNvPr>
        <xdr:cNvSpPr txBox="1"/>
      </xdr:nvSpPr>
      <xdr:spPr>
        <a:xfrm>
          <a:off x="771525" y="1209675"/>
          <a:ext cx="3086100" cy="1333500"/>
        </a:xfrm>
        <a:prstGeom prst="rect">
          <a:avLst/>
        </a:prstGeom>
        <a:solidFill>
          <a:srgbClr val="FFC000"/>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t>Feuille</a:t>
          </a:r>
          <a:r>
            <a:rPr lang="fr-FR" sz="1100" b="1" baseline="0"/>
            <a:t> 1 : Note sur 20, Tableau central</a:t>
          </a:r>
        </a:p>
        <a:p>
          <a:endParaRPr lang="fr-FR" sz="1100" baseline="0"/>
        </a:p>
        <a:p>
          <a:r>
            <a:rPr lang="fr-FR" sz="1100"/>
            <a:t>Elle se remplit</a:t>
          </a:r>
          <a:r>
            <a:rPr lang="fr-FR" sz="1100" baseline="0"/>
            <a:t> au fur et à mesure qu'on complète les autres feuilles. Vous avez juste à remplir les noms qui se répercutteront dans les autres tableaux.La note finale de chaque élève apparait quand tout est complété.</a:t>
          </a:r>
          <a:endParaRPr lang="fr-FR" sz="1100"/>
        </a:p>
      </xdr:txBody>
    </xdr:sp>
    <xdr:clientData/>
  </xdr:twoCellAnchor>
  <xdr:twoCellAnchor>
    <xdr:from>
      <xdr:col>0</xdr:col>
      <xdr:colOff>752475</xdr:colOff>
      <xdr:row>14</xdr:row>
      <xdr:rowOff>47624</xdr:rowOff>
    </xdr:from>
    <xdr:to>
      <xdr:col>5</xdr:col>
      <xdr:colOff>28575</xdr:colOff>
      <xdr:row>29</xdr:row>
      <xdr:rowOff>85726</xdr:rowOff>
    </xdr:to>
    <xdr:sp macro="" textlink="">
      <xdr:nvSpPr>
        <xdr:cNvPr id="11" name="ZoneTexte 10">
          <a:extLst>
            <a:ext uri="{FF2B5EF4-FFF2-40B4-BE49-F238E27FC236}">
              <a16:creationId xmlns:a16="http://schemas.microsoft.com/office/drawing/2014/main" id="{00000000-0008-0000-0100-00000B000000}"/>
            </a:ext>
          </a:extLst>
        </xdr:cNvPr>
        <xdr:cNvSpPr txBox="1"/>
      </xdr:nvSpPr>
      <xdr:spPr>
        <a:xfrm>
          <a:off x="752475" y="2714624"/>
          <a:ext cx="3086100" cy="2895602"/>
        </a:xfrm>
        <a:prstGeom prst="rect">
          <a:avLst/>
        </a:prstGeom>
        <a:solidFill>
          <a:srgbClr val="00B0F0"/>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t>Feuille</a:t>
          </a:r>
          <a:r>
            <a:rPr lang="fr-FR" sz="1100" b="1" baseline="0"/>
            <a:t> 2 : Pertinence et efficacité du projet </a:t>
          </a:r>
        </a:p>
        <a:p>
          <a:pPr algn="ctr"/>
          <a:r>
            <a:rPr lang="fr-FR" sz="1100" b="1" baseline="0"/>
            <a:t>/ 10 pts</a:t>
          </a:r>
        </a:p>
        <a:p>
          <a:endParaRPr lang="fr-FR" sz="1100" baseline="0"/>
        </a:p>
        <a:p>
          <a:r>
            <a:rPr lang="fr-FR" sz="1100" baseline="0"/>
            <a:t>A remplir par l'élève si vous disposez d'un ordinateur et un vidéo projecteur afin qu'il puisse suivre le résultat de son projet.</a:t>
          </a:r>
        </a:p>
        <a:p>
          <a:endParaRPr lang="fr-FR" sz="1100" baseline="0"/>
        </a:p>
        <a:p>
          <a:r>
            <a:rPr lang="fr-FR" sz="1100" baseline="0"/>
            <a:t>2 voies différentes à grimper pour les élèves. A eux de bien se connaitre pour grimper les voies où le rapport cotation/bonus sera le plus avantageux selon leurs ressources et compétences.</a:t>
          </a:r>
        </a:p>
        <a:p>
          <a:endParaRPr lang="fr-FR" sz="1100" baseline="0"/>
        </a:p>
        <a:p>
          <a:r>
            <a:rPr lang="fr-FR" sz="1100" baseline="0"/>
            <a:t>Leurs cotations sont annoncées et remplies dans le tableau avant le début de l'épreuve. La performance atteinte est noté par le camarade qui l'a assuré et observé, ou par l'enseignant..</a:t>
          </a:r>
        </a:p>
        <a:p>
          <a:endParaRPr lang="fr-FR" sz="1100" baseline="0"/>
        </a:p>
      </xdr:txBody>
    </xdr:sp>
    <xdr:clientData/>
  </xdr:twoCellAnchor>
  <xdr:twoCellAnchor>
    <xdr:from>
      <xdr:col>0</xdr:col>
      <xdr:colOff>752475</xdr:colOff>
      <xdr:row>30</xdr:row>
      <xdr:rowOff>66675</xdr:rowOff>
    </xdr:from>
    <xdr:to>
      <xdr:col>5</xdr:col>
      <xdr:colOff>28575</xdr:colOff>
      <xdr:row>37</xdr:row>
      <xdr:rowOff>38100</xdr:rowOff>
    </xdr:to>
    <xdr:sp macro="" textlink="">
      <xdr:nvSpPr>
        <xdr:cNvPr id="12" name="ZoneTexte 11">
          <a:extLst>
            <a:ext uri="{FF2B5EF4-FFF2-40B4-BE49-F238E27FC236}">
              <a16:creationId xmlns:a16="http://schemas.microsoft.com/office/drawing/2014/main" id="{00000000-0008-0000-0100-00000C000000}"/>
            </a:ext>
          </a:extLst>
        </xdr:cNvPr>
        <xdr:cNvSpPr txBox="1"/>
      </xdr:nvSpPr>
      <xdr:spPr>
        <a:xfrm>
          <a:off x="752475" y="5781675"/>
          <a:ext cx="3086100" cy="1304925"/>
        </a:xfrm>
        <a:prstGeom prst="rect">
          <a:avLst/>
        </a:prstGeom>
        <a:solidFill>
          <a:schemeClr val="accent2">
            <a:lumMod val="60000"/>
            <a:lumOff val="40000"/>
          </a:schemeClr>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t>Feuille</a:t>
          </a:r>
          <a:r>
            <a:rPr lang="fr-FR" sz="1100" b="1" baseline="0"/>
            <a:t> 3 : Sécurité et autonomie</a:t>
          </a:r>
        </a:p>
        <a:p>
          <a:pPr algn="ctr"/>
          <a:r>
            <a:rPr lang="fr-FR" sz="1100" b="1" baseline="0"/>
            <a:t>/ 6 pts</a:t>
          </a:r>
        </a:p>
        <a:p>
          <a:endParaRPr lang="fr-FR" sz="1100" baseline="0"/>
        </a:p>
        <a:p>
          <a:r>
            <a:rPr lang="fr-FR" sz="1100"/>
            <a:t>A remplir par le prof. </a:t>
          </a:r>
        </a:p>
        <a:p>
          <a:endParaRPr lang="fr-FR" sz="1100"/>
        </a:p>
        <a:p>
          <a:r>
            <a:rPr lang="fr-FR" sz="1100"/>
            <a:t>Tableau accompagné par une grille d'observation. La note se répercute</a:t>
          </a:r>
          <a:r>
            <a:rPr lang="fr-FR" sz="1100" baseline="0"/>
            <a:t> dans le tableau central.</a:t>
          </a:r>
          <a:endParaRPr lang="fr-FR" sz="1100"/>
        </a:p>
      </xdr:txBody>
    </xdr:sp>
    <xdr:clientData/>
  </xdr:twoCellAnchor>
  <xdr:twoCellAnchor>
    <xdr:from>
      <xdr:col>5</xdr:col>
      <xdr:colOff>209550</xdr:colOff>
      <xdr:row>6</xdr:row>
      <xdr:rowOff>66675</xdr:rowOff>
    </xdr:from>
    <xdr:to>
      <xdr:col>9</xdr:col>
      <xdr:colOff>219075</xdr:colOff>
      <xdr:row>15</xdr:row>
      <xdr:rowOff>161925</xdr:rowOff>
    </xdr:to>
    <xdr:sp macro="" textlink="">
      <xdr:nvSpPr>
        <xdr:cNvPr id="13" name="ZoneTexte 12">
          <a:extLst>
            <a:ext uri="{FF2B5EF4-FFF2-40B4-BE49-F238E27FC236}">
              <a16:creationId xmlns:a16="http://schemas.microsoft.com/office/drawing/2014/main" id="{00000000-0008-0000-0100-00000D000000}"/>
            </a:ext>
          </a:extLst>
        </xdr:cNvPr>
        <xdr:cNvSpPr txBox="1"/>
      </xdr:nvSpPr>
      <xdr:spPr>
        <a:xfrm>
          <a:off x="4019550" y="1209675"/>
          <a:ext cx="3057525" cy="1809750"/>
        </a:xfrm>
        <a:prstGeom prst="rect">
          <a:avLst/>
        </a:prstGeom>
        <a:solidFill>
          <a:srgbClr val="FFFF00"/>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t>Feuille 4 : E</a:t>
          </a:r>
          <a:r>
            <a:rPr lang="fr-FR" sz="1100" b="1" baseline="0"/>
            <a:t>fficacité du grimpeur </a:t>
          </a:r>
        </a:p>
        <a:p>
          <a:pPr algn="ctr"/>
          <a:r>
            <a:rPr lang="fr-FR" sz="1100" b="1" baseline="0"/>
            <a:t>/ 4 pts</a:t>
          </a:r>
        </a:p>
        <a:p>
          <a:endParaRPr lang="fr-FR" sz="1100" baseline="0"/>
        </a:p>
        <a:p>
          <a:r>
            <a:rPr lang="fr-FR" sz="1100"/>
            <a:t>A remplir par le prof. </a:t>
          </a:r>
        </a:p>
        <a:p>
          <a:endParaRPr lang="fr-FR" sz="1100"/>
        </a:p>
        <a:p>
          <a:r>
            <a:rPr lang="fr-FR" sz="1100"/>
            <a:t>Note</a:t>
          </a:r>
          <a:r>
            <a:rPr lang="fr-FR" sz="1100" baseline="0"/>
            <a:t> en fonction de votre observation  du grimpeur lors de ses performances. Le tableau est accompagné d'une grille d'observation.</a:t>
          </a:r>
          <a:endParaRPr lang="fr-FR" sz="1100"/>
        </a:p>
      </xdr:txBody>
    </xdr:sp>
    <xdr:clientData/>
  </xdr:twoCellAnchor>
  <xdr:twoCellAnchor>
    <xdr:from>
      <xdr:col>5</xdr:col>
      <xdr:colOff>200025</xdr:colOff>
      <xdr:row>16</xdr:row>
      <xdr:rowOff>177800</xdr:rowOff>
    </xdr:from>
    <xdr:to>
      <xdr:col>9</xdr:col>
      <xdr:colOff>200025</xdr:colOff>
      <xdr:row>24</xdr:row>
      <xdr:rowOff>101600</xdr:rowOff>
    </xdr:to>
    <xdr:sp macro="" textlink="">
      <xdr:nvSpPr>
        <xdr:cNvPr id="14" name="ZoneTexte 13">
          <a:extLst>
            <a:ext uri="{FF2B5EF4-FFF2-40B4-BE49-F238E27FC236}">
              <a16:creationId xmlns:a16="http://schemas.microsoft.com/office/drawing/2014/main" id="{00000000-0008-0000-0100-00000E000000}"/>
            </a:ext>
          </a:extLst>
        </xdr:cNvPr>
        <xdr:cNvSpPr txBox="1"/>
      </xdr:nvSpPr>
      <xdr:spPr>
        <a:xfrm>
          <a:off x="4010025" y="3225800"/>
          <a:ext cx="3048000" cy="1447800"/>
        </a:xfrm>
        <a:prstGeom prst="rect">
          <a:avLst/>
        </a:prstGeom>
        <a:solidFill>
          <a:schemeClr val="accent3">
            <a:lumMod val="60000"/>
            <a:lumOff val="4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dk1"/>
        </a:lnRef>
        <a:fillRef idx="2">
          <a:schemeClr val="dk1"/>
        </a:fillRef>
        <a:effectRef idx="1">
          <a:schemeClr val="dk1"/>
        </a:effectRef>
        <a:fontRef idx="minor">
          <a:schemeClr val="dk1"/>
        </a:fontRef>
      </xdr:style>
      <xdr:txBody>
        <a:bodyPr vertOverflow="clip" wrap="square" rtlCol="0" anchor="t"/>
        <a:lstStyle/>
        <a:p>
          <a:pPr algn="ctr"/>
          <a:r>
            <a:rPr lang="fr-FR" sz="1100" b="1"/>
            <a:t>Feuille 5 : Barème performance que vous pouvez modifier</a:t>
          </a:r>
        </a:p>
        <a:p>
          <a:endParaRPr lang="fr-FR" sz="1100"/>
        </a:p>
        <a:p>
          <a:r>
            <a:rPr lang="fr-FR" sz="1100"/>
            <a:t>En</a:t>
          </a:r>
          <a:r>
            <a:rPr lang="fr-FR" sz="1100" baseline="0"/>
            <a:t> fonction de votre mur et du niveau des élèves, v</a:t>
          </a:r>
          <a:r>
            <a:rPr lang="fr-FR" sz="1100"/>
            <a:t>ous pouvez</a:t>
          </a:r>
          <a:r>
            <a:rPr lang="fr-FR" sz="1100" baseline="0"/>
            <a:t> faire évoluer le barème et conditionner la note sur 10 concernant l'efficacité du projet de l'élève.</a:t>
          </a:r>
          <a:endParaRPr lang="fr-FR" sz="1100"/>
        </a:p>
      </xdr:txBody>
    </xdr:sp>
    <xdr:clientData/>
  </xdr:twoCellAnchor>
  <xdr:twoCellAnchor>
    <xdr:from>
      <xdr:col>5</xdr:col>
      <xdr:colOff>142875</xdr:colOff>
      <xdr:row>25</xdr:row>
      <xdr:rowOff>117475</xdr:rowOff>
    </xdr:from>
    <xdr:to>
      <xdr:col>9</xdr:col>
      <xdr:colOff>142875</xdr:colOff>
      <xdr:row>31</xdr:row>
      <xdr:rowOff>41275</xdr:rowOff>
    </xdr:to>
    <xdr:sp macro="" textlink="">
      <xdr:nvSpPr>
        <xdr:cNvPr id="15" name="ZoneTexte 14">
          <a:extLst>
            <a:ext uri="{FF2B5EF4-FFF2-40B4-BE49-F238E27FC236}">
              <a16:creationId xmlns:a16="http://schemas.microsoft.com/office/drawing/2014/main" id="{00000000-0008-0000-0100-00000F000000}"/>
            </a:ext>
          </a:extLst>
        </xdr:cNvPr>
        <xdr:cNvSpPr txBox="1"/>
      </xdr:nvSpPr>
      <xdr:spPr>
        <a:xfrm>
          <a:off x="3952875" y="4879975"/>
          <a:ext cx="3048000" cy="1066800"/>
        </a:xfrm>
        <a:prstGeom prst="rect">
          <a:avLst/>
        </a:prstGeom>
        <a:solidFill>
          <a:schemeClr val="accent4">
            <a:lumMod val="40000"/>
            <a:lumOff val="6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dk1"/>
        </a:lnRef>
        <a:fillRef idx="2">
          <a:schemeClr val="dk1"/>
        </a:fillRef>
        <a:effectRef idx="1">
          <a:schemeClr val="dk1"/>
        </a:effectRef>
        <a:fontRef idx="minor">
          <a:schemeClr val="dk1"/>
        </a:fontRef>
      </xdr:style>
      <xdr:txBody>
        <a:bodyPr vertOverflow="clip" wrap="square" rtlCol="0" anchor="t"/>
        <a:lstStyle/>
        <a:p>
          <a:pPr algn="ctr"/>
          <a:r>
            <a:rPr lang="fr-FR" sz="1100" b="1"/>
            <a:t>Feuille 6 : proposition d'un référentiel</a:t>
          </a:r>
          <a:r>
            <a:rPr lang="fr-FR" sz="1100" b="1" baseline="0"/>
            <a:t> évaluation niveau 1</a:t>
          </a:r>
          <a:endParaRPr lang="fr-FR" sz="1100" b="1"/>
        </a:p>
        <a:p>
          <a:endParaRPr lang="fr-FR" sz="1100"/>
        </a:p>
        <a:p>
          <a:r>
            <a:rPr lang="fr-FR" sz="1100"/>
            <a:t>Le fichier est</a:t>
          </a:r>
          <a:r>
            <a:rPr lang="fr-FR" sz="1100" baseline="0"/>
            <a:t> construis dans le cadre de cette proposition.</a:t>
          </a:r>
          <a:endParaRPr lang="fr-FR" sz="1100"/>
        </a:p>
      </xdr:txBody>
    </xdr:sp>
    <xdr:clientData/>
  </xdr:twoCellAnchor>
  <xdr:twoCellAnchor>
    <xdr:from>
      <xdr:col>5</xdr:col>
      <xdr:colOff>133350</xdr:colOff>
      <xdr:row>32</xdr:row>
      <xdr:rowOff>57150</xdr:rowOff>
    </xdr:from>
    <xdr:to>
      <xdr:col>9</xdr:col>
      <xdr:colOff>133350</xdr:colOff>
      <xdr:row>34</xdr:row>
      <xdr:rowOff>76200</xdr:rowOff>
    </xdr:to>
    <xdr:sp macro="" textlink="">
      <xdr:nvSpPr>
        <xdr:cNvPr id="16" name="ZoneTexte 15">
          <a:extLst>
            <a:ext uri="{FF2B5EF4-FFF2-40B4-BE49-F238E27FC236}">
              <a16:creationId xmlns:a16="http://schemas.microsoft.com/office/drawing/2014/main" id="{00000000-0008-0000-0100-000010000000}"/>
            </a:ext>
          </a:extLst>
        </xdr:cNvPr>
        <xdr:cNvSpPr txBox="1"/>
      </xdr:nvSpPr>
      <xdr:spPr>
        <a:xfrm>
          <a:off x="3943350" y="6153150"/>
          <a:ext cx="3048000" cy="400050"/>
        </a:xfrm>
        <a:prstGeom prst="rect">
          <a:avLst/>
        </a:prstGeom>
        <a:solidFill>
          <a:schemeClr val="accent5">
            <a:lumMod val="60000"/>
            <a:lumOff val="4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dk1"/>
        </a:lnRef>
        <a:fillRef idx="2">
          <a:schemeClr val="dk1"/>
        </a:fillRef>
        <a:effectRef idx="1">
          <a:schemeClr val="dk1"/>
        </a:effectRef>
        <a:fontRef idx="minor">
          <a:schemeClr val="dk1"/>
        </a:fontRef>
      </xdr:style>
      <xdr:txBody>
        <a:bodyPr vertOverflow="clip" wrap="square" rtlCol="0" anchor="t"/>
        <a:lstStyle/>
        <a:p>
          <a:pPr algn="ctr"/>
          <a:r>
            <a:rPr lang="fr-FR" sz="1100" b="1"/>
            <a:t>Feuille 7 : fiche ressource pour</a:t>
          </a:r>
          <a:r>
            <a:rPr lang="fr-FR" sz="1100" b="1" baseline="0"/>
            <a:t> rappel</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219075</xdr:colOff>
      <xdr:row>3</xdr:row>
      <xdr:rowOff>114300</xdr:rowOff>
    </xdr:from>
    <xdr:to>
      <xdr:col>11</xdr:col>
      <xdr:colOff>619125</xdr:colOff>
      <xdr:row>12</xdr:row>
      <xdr:rowOff>114300</xdr:rowOff>
    </xdr:to>
    <xdr:sp macro="" textlink="">
      <xdr:nvSpPr>
        <xdr:cNvPr id="3" name="ZoneTexte 2">
          <a:extLst>
            <a:ext uri="{FF2B5EF4-FFF2-40B4-BE49-F238E27FC236}">
              <a16:creationId xmlns:a16="http://schemas.microsoft.com/office/drawing/2014/main" id="{00000000-0008-0000-0200-000003000000}"/>
            </a:ext>
          </a:extLst>
        </xdr:cNvPr>
        <xdr:cNvSpPr txBox="1"/>
      </xdr:nvSpPr>
      <xdr:spPr>
        <a:xfrm>
          <a:off x="6486525" y="685800"/>
          <a:ext cx="3448050" cy="1714500"/>
        </a:xfrm>
        <a:prstGeom prst="rect">
          <a:avLst/>
        </a:prstGeom>
        <a:solidFill>
          <a:schemeClr val="bg1">
            <a:lumMod val="85000"/>
          </a:schemeClr>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100"/>
            <a:t>Compétence NIVEAU</a:t>
          </a:r>
          <a:r>
            <a:rPr lang="fr-FR" sz="1100" baseline="0"/>
            <a:t> 2 attendu :</a:t>
          </a:r>
        </a:p>
        <a:p>
          <a:pPr algn="ctr"/>
          <a:endParaRPr lang="fr-FR" sz="1100"/>
        </a:p>
        <a:p>
          <a:r>
            <a:rPr lang="fr-FR" sz="1100">
              <a:solidFill>
                <a:schemeClr val="dk1"/>
              </a:solidFill>
              <a:latin typeface="+mn-lt"/>
              <a:ea typeface="+mn-ea"/>
              <a:cs typeface="+mn-cs"/>
            </a:rPr>
            <a:t>Choisir et conduire un déplacement pour grimper en moulinette et enchaîner deux voies différentes proches de son meilleur niveau, en optimisant les prises de mains et de pieds et en combinant</a:t>
          </a:r>
        </a:p>
        <a:p>
          <a:r>
            <a:rPr lang="fr-FR" sz="1100">
              <a:solidFill>
                <a:schemeClr val="dk1"/>
              </a:solidFill>
              <a:latin typeface="+mn-lt"/>
              <a:ea typeface="+mn-ea"/>
              <a:cs typeface="+mn-cs"/>
            </a:rPr>
            <a:t>efficacement la poussée des jambes et la traction des bras.</a:t>
          </a:r>
        </a:p>
        <a:p>
          <a:r>
            <a:rPr lang="fr-FR" sz="1100">
              <a:solidFill>
                <a:schemeClr val="dk1"/>
              </a:solidFill>
              <a:latin typeface="+mn-lt"/>
              <a:ea typeface="+mn-ea"/>
              <a:cs typeface="+mn-cs"/>
            </a:rPr>
            <a:t>Assurer un partenaire en toute sécurité.</a:t>
          </a:r>
          <a:endParaRPr lang="fr-FR" sz="1100"/>
        </a:p>
      </xdr:txBody>
    </xdr:sp>
    <xdr:clientData/>
  </xdr:twoCellAnchor>
  <xdr:twoCellAnchor>
    <xdr:from>
      <xdr:col>0</xdr:col>
      <xdr:colOff>304800</xdr:colOff>
      <xdr:row>1</xdr:row>
      <xdr:rowOff>38100</xdr:rowOff>
    </xdr:from>
    <xdr:to>
      <xdr:col>1</xdr:col>
      <xdr:colOff>123825</xdr:colOff>
      <xdr:row>2</xdr:row>
      <xdr:rowOff>123825</xdr:rowOff>
    </xdr:to>
    <xdr:sp macro="" textlink="">
      <xdr:nvSpPr>
        <xdr:cNvPr id="4" name="ZoneTexte 3">
          <a:hlinkClick xmlns:r="http://schemas.openxmlformats.org/officeDocument/2006/relationships" r:id="rId1"/>
          <a:extLst>
            <a:ext uri="{FF2B5EF4-FFF2-40B4-BE49-F238E27FC236}">
              <a16:creationId xmlns:a16="http://schemas.microsoft.com/office/drawing/2014/main" id="{00000000-0008-0000-0200-000004000000}"/>
            </a:ext>
          </a:extLst>
        </xdr:cNvPr>
        <xdr:cNvSpPr txBox="1"/>
      </xdr:nvSpPr>
      <xdr:spPr>
        <a:xfrm>
          <a:off x="304800" y="228600"/>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xdr:twoCellAnchor>
    <xdr:from>
      <xdr:col>7</xdr:col>
      <xdr:colOff>228600</xdr:colOff>
      <xdr:row>0</xdr:row>
      <xdr:rowOff>66675</xdr:rowOff>
    </xdr:from>
    <xdr:to>
      <xdr:col>8</xdr:col>
      <xdr:colOff>466725</xdr:colOff>
      <xdr:row>2</xdr:row>
      <xdr:rowOff>76200</xdr:rowOff>
    </xdr:to>
    <xdr:sp macro="[0]!Reset_noms" textlink="">
      <xdr:nvSpPr>
        <xdr:cNvPr id="5" name="ZoneTexte 4">
          <a:extLst>
            <a:ext uri="{FF2B5EF4-FFF2-40B4-BE49-F238E27FC236}">
              <a16:creationId xmlns:a16="http://schemas.microsoft.com/office/drawing/2014/main" id="{00000000-0008-0000-0200-000005000000}"/>
            </a:ext>
          </a:extLst>
        </xdr:cNvPr>
        <xdr:cNvSpPr txBox="1"/>
      </xdr:nvSpPr>
      <xdr:spPr>
        <a:xfrm>
          <a:off x="6496050" y="66675"/>
          <a:ext cx="1000125" cy="390525"/>
        </a:xfrm>
        <a:prstGeom prst="rect">
          <a:avLst/>
        </a:prstGeom>
        <a:solidFill>
          <a:schemeClr val="accent6">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Reset noms</a:t>
          </a:r>
        </a:p>
      </xdr:txBody>
    </xdr:sp>
    <xdr:clientData/>
  </xdr:twoCellAnchor>
  <xdr:twoCellAnchor editAs="oneCell">
    <xdr:from>
      <xdr:col>7</xdr:col>
      <xdr:colOff>323849</xdr:colOff>
      <xdr:row>21</xdr:row>
      <xdr:rowOff>171450</xdr:rowOff>
    </xdr:from>
    <xdr:to>
      <xdr:col>10</xdr:col>
      <xdr:colOff>571499</xdr:colOff>
      <xdr:row>34</xdr:row>
      <xdr:rowOff>152400</xdr:rowOff>
    </xdr:to>
    <xdr:pic>
      <xdr:nvPicPr>
        <xdr:cNvPr id="6" name="Image 5" descr="Résultat de recherche d'images pour &quot;logos escalade&quot;">
          <a:extLst>
            <a:ext uri="{FF2B5EF4-FFF2-40B4-BE49-F238E27FC236}">
              <a16:creationId xmlns:a16="http://schemas.microsoft.com/office/drawing/2014/main" id="{00000000-0008-0000-0200-000006000000}"/>
            </a:ext>
          </a:extLst>
        </xdr:cNvPr>
        <xdr:cNvPicPr/>
      </xdr:nvPicPr>
      <xdr:blipFill>
        <a:blip xmlns:r="http://schemas.openxmlformats.org/officeDocument/2006/relationships" r:embed="rId2" cstate="print"/>
        <a:srcRect/>
        <a:stretch>
          <a:fillRect/>
        </a:stretch>
      </xdr:blipFill>
      <xdr:spPr bwMode="auto">
        <a:xfrm>
          <a:off x="6591299" y="4171950"/>
          <a:ext cx="2533650" cy="2457450"/>
        </a:xfrm>
        <a:prstGeom prst="rect">
          <a:avLst/>
        </a:prstGeom>
        <a:noFill/>
        <a:ln w="9525">
          <a:noFill/>
          <a:miter lim="800000"/>
          <a:headEnd/>
          <a:tailEnd/>
        </a:ln>
      </xdr:spPr>
    </xdr:pic>
    <xdr:clientData/>
  </xdr:twoCellAnchor>
  <xdr:twoCellAnchor>
    <xdr:from>
      <xdr:col>7</xdr:col>
      <xdr:colOff>323849</xdr:colOff>
      <xdr:row>14</xdr:row>
      <xdr:rowOff>47625</xdr:rowOff>
    </xdr:from>
    <xdr:to>
      <xdr:col>11</xdr:col>
      <xdr:colOff>447674</xdr:colOff>
      <xdr:row>19</xdr:row>
      <xdr:rowOff>66675</xdr:rowOff>
    </xdr:to>
    <xdr:sp macro="" textlink="">
      <xdr:nvSpPr>
        <xdr:cNvPr id="7" name="ZoneTexte 6">
          <a:extLst>
            <a:ext uri="{FF2B5EF4-FFF2-40B4-BE49-F238E27FC236}">
              <a16:creationId xmlns:a16="http://schemas.microsoft.com/office/drawing/2014/main" id="{00000000-0008-0000-0200-000007000000}"/>
            </a:ext>
          </a:extLst>
        </xdr:cNvPr>
        <xdr:cNvSpPr txBox="1"/>
      </xdr:nvSpPr>
      <xdr:spPr>
        <a:xfrm>
          <a:off x="6591299" y="2714625"/>
          <a:ext cx="3171825" cy="971550"/>
        </a:xfrm>
        <a:prstGeom prst="round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a:t>Ce</a:t>
          </a:r>
          <a:r>
            <a:rPr lang="fr-FR" sz="1100" b="1" baseline="0"/>
            <a:t> tableau se remplit au fur et à mesure que vous évaluez les critères dans les autres feuilles excel. Vous n'avez rien à faire. Les notes se reportent automatiquement.</a:t>
          </a:r>
          <a:endParaRPr lang="fr-FR" sz="1100" b="1"/>
        </a:p>
      </xdr:txBody>
    </xdr:sp>
    <xdr:clientData/>
  </xdr:twoCellAnchor>
  <xdr:twoCellAnchor>
    <xdr:from>
      <xdr:col>0</xdr:col>
      <xdr:colOff>828675</xdr:colOff>
      <xdr:row>35</xdr:row>
      <xdr:rowOff>76200</xdr:rowOff>
    </xdr:from>
    <xdr:to>
      <xdr:col>4</xdr:col>
      <xdr:colOff>638175</xdr:colOff>
      <xdr:row>39</xdr:row>
      <xdr:rowOff>38100</xdr:rowOff>
    </xdr:to>
    <xdr:sp macro="" textlink="">
      <xdr:nvSpPr>
        <xdr:cNvPr id="8" name="ZoneTexte 7">
          <a:extLst>
            <a:ext uri="{FF2B5EF4-FFF2-40B4-BE49-F238E27FC236}">
              <a16:creationId xmlns:a16="http://schemas.microsoft.com/office/drawing/2014/main" id="{00000000-0008-0000-0200-000008000000}"/>
            </a:ext>
          </a:extLst>
        </xdr:cNvPr>
        <xdr:cNvSpPr txBox="1"/>
      </xdr:nvSpPr>
      <xdr:spPr>
        <a:xfrm>
          <a:off x="828675" y="6743700"/>
          <a:ext cx="2819400" cy="723900"/>
        </a:xfrm>
        <a:prstGeom prst="round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a:t>Copier-coller les noms et prénoms ici. Ils apparaitront automatiquement</a:t>
          </a:r>
          <a:r>
            <a:rPr lang="fr-FR" sz="1100" baseline="0"/>
            <a:t> </a:t>
          </a:r>
          <a:r>
            <a:rPr lang="fr-FR" sz="1100"/>
            <a:t>dans les autres feuilles.</a:t>
          </a:r>
        </a:p>
      </xdr:txBody>
    </xdr:sp>
    <xdr:clientData/>
  </xdr:twoCellAnchor>
  <xdr:twoCellAnchor>
    <xdr:from>
      <xdr:col>1</xdr:col>
      <xdr:colOff>838200</xdr:colOff>
      <xdr:row>32</xdr:row>
      <xdr:rowOff>28575</xdr:rowOff>
    </xdr:from>
    <xdr:to>
      <xdr:col>2</xdr:col>
      <xdr:colOff>266700</xdr:colOff>
      <xdr:row>35</xdr:row>
      <xdr:rowOff>76200</xdr:rowOff>
    </xdr:to>
    <xdr:cxnSp macro="">
      <xdr:nvCxnSpPr>
        <xdr:cNvPr id="10" name="Connecteur droit avec flèche 9">
          <a:extLst>
            <a:ext uri="{FF2B5EF4-FFF2-40B4-BE49-F238E27FC236}">
              <a16:creationId xmlns:a16="http://schemas.microsoft.com/office/drawing/2014/main" id="{00000000-0008-0000-0200-00000A000000}"/>
            </a:ext>
          </a:extLst>
        </xdr:cNvPr>
        <xdr:cNvCxnSpPr>
          <a:stCxn id="8" idx="0"/>
        </xdr:cNvCxnSpPr>
      </xdr:nvCxnSpPr>
      <xdr:spPr>
        <a:xfrm flipH="1" flipV="1">
          <a:off x="1771650" y="6124575"/>
          <a:ext cx="466725" cy="6191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484910</xdr:colOff>
      <xdr:row>1</xdr:row>
      <xdr:rowOff>0</xdr:rowOff>
    </xdr:from>
    <xdr:to>
      <xdr:col>9</xdr:col>
      <xdr:colOff>0</xdr:colOff>
      <xdr:row>4</xdr:row>
      <xdr:rowOff>9524</xdr:rowOff>
    </xdr:to>
    <xdr:sp macro="" textlink="">
      <xdr:nvSpPr>
        <xdr:cNvPr id="2" name="ZoneTexte 1">
          <a:extLst>
            <a:ext uri="{FF2B5EF4-FFF2-40B4-BE49-F238E27FC236}">
              <a16:creationId xmlns:a16="http://schemas.microsoft.com/office/drawing/2014/main" id="{00000000-0008-0000-0500-000002000000}"/>
            </a:ext>
          </a:extLst>
        </xdr:cNvPr>
        <xdr:cNvSpPr txBox="1"/>
      </xdr:nvSpPr>
      <xdr:spPr>
        <a:xfrm>
          <a:off x="2502478" y="190500"/>
          <a:ext cx="2701636" cy="581024"/>
        </a:xfrm>
        <a:prstGeom prst="roundRect">
          <a:avLst/>
        </a:prstGeom>
        <a:ln/>
      </xdr:spPr>
      <xdr:style>
        <a:lnRef idx="1">
          <a:schemeClr val="accent6"/>
        </a:lnRef>
        <a:fillRef idx="2">
          <a:schemeClr val="accent6"/>
        </a:fillRef>
        <a:effectRef idx="1">
          <a:schemeClr val="accent6"/>
        </a:effectRef>
        <a:fontRef idx="minor">
          <a:schemeClr val="dk1"/>
        </a:fontRef>
      </xdr:style>
      <xdr:txBody>
        <a:bodyPr wrap="square" rtlCol="0" anchor="t"/>
        <a:lstStyle/>
        <a:p>
          <a:pPr algn="ctr"/>
          <a:r>
            <a:rPr lang="fr-FR" sz="1600" b="1"/>
            <a:t>Evaluation</a:t>
          </a:r>
        </a:p>
        <a:p>
          <a:pPr algn="ctr"/>
          <a:r>
            <a:rPr lang="fr-FR" sz="1600" b="1"/>
            <a:t>du</a:t>
          </a:r>
          <a:r>
            <a:rPr lang="fr-FR" sz="1600" b="1" baseline="0"/>
            <a:t> projet de l'élève / 8 pts</a:t>
          </a:r>
          <a:endParaRPr lang="fr-FR" sz="1600" b="1"/>
        </a:p>
      </xdr:txBody>
    </xdr:sp>
    <xdr:clientData/>
  </xdr:twoCellAnchor>
  <xdr:twoCellAnchor>
    <xdr:from>
      <xdr:col>2</xdr:col>
      <xdr:colOff>0</xdr:colOff>
      <xdr:row>2</xdr:row>
      <xdr:rowOff>0</xdr:rowOff>
    </xdr:from>
    <xdr:to>
      <xdr:col>2</xdr:col>
      <xdr:colOff>752475</xdr:colOff>
      <xdr:row>3</xdr:row>
      <xdr:rowOff>85725</xdr:rowOff>
    </xdr:to>
    <xdr:sp macro="" textlink="">
      <xdr:nvSpPr>
        <xdr:cNvPr id="3" name="ZoneTexte 2">
          <a:hlinkClick xmlns:r="http://schemas.openxmlformats.org/officeDocument/2006/relationships" r:id="rId1"/>
          <a:extLst>
            <a:ext uri="{FF2B5EF4-FFF2-40B4-BE49-F238E27FC236}">
              <a16:creationId xmlns:a16="http://schemas.microsoft.com/office/drawing/2014/main" id="{00000000-0008-0000-0500-000003000000}"/>
            </a:ext>
          </a:extLst>
        </xdr:cNvPr>
        <xdr:cNvSpPr txBox="1"/>
      </xdr:nvSpPr>
      <xdr:spPr>
        <a:xfrm>
          <a:off x="1039091" y="381000"/>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xdr:twoCellAnchor>
    <xdr:from>
      <xdr:col>0</xdr:col>
      <xdr:colOff>173183</xdr:colOff>
      <xdr:row>0</xdr:row>
      <xdr:rowOff>103908</xdr:rowOff>
    </xdr:from>
    <xdr:to>
      <xdr:col>1</xdr:col>
      <xdr:colOff>303068</xdr:colOff>
      <xdr:row>1</xdr:row>
      <xdr:rowOff>164523</xdr:rowOff>
    </xdr:to>
    <xdr:sp macro="[0]!Reset1" textlink="">
      <xdr:nvSpPr>
        <xdr:cNvPr id="4" name="ZoneTexte 3">
          <a:extLst>
            <a:ext uri="{FF2B5EF4-FFF2-40B4-BE49-F238E27FC236}">
              <a16:creationId xmlns:a16="http://schemas.microsoft.com/office/drawing/2014/main" id="{00000000-0008-0000-0500-000004000000}"/>
            </a:ext>
          </a:extLst>
        </xdr:cNvPr>
        <xdr:cNvSpPr txBox="1"/>
      </xdr:nvSpPr>
      <xdr:spPr>
        <a:xfrm>
          <a:off x="173183" y="103908"/>
          <a:ext cx="502226" cy="251115"/>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wrap="square" rtlCol="0" anchor="t"/>
        <a:lstStyle/>
        <a:p>
          <a:r>
            <a:rPr lang="fr-FR" sz="800" b="1"/>
            <a:t>Reset </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4</xdr:col>
      <xdr:colOff>428625</xdr:colOff>
      <xdr:row>6</xdr:row>
      <xdr:rowOff>28575</xdr:rowOff>
    </xdr:from>
    <xdr:to>
      <xdr:col>8</xdr:col>
      <xdr:colOff>723900</xdr:colOff>
      <xdr:row>9</xdr:row>
      <xdr:rowOff>9525</xdr:rowOff>
    </xdr:to>
    <xdr:sp macro="" textlink="">
      <xdr:nvSpPr>
        <xdr:cNvPr id="3" name="ZoneTexte 2">
          <a:extLst>
            <a:ext uri="{FF2B5EF4-FFF2-40B4-BE49-F238E27FC236}">
              <a16:creationId xmlns:a16="http://schemas.microsoft.com/office/drawing/2014/main" id="{00000000-0008-0000-0600-000003000000}"/>
            </a:ext>
          </a:extLst>
        </xdr:cNvPr>
        <xdr:cNvSpPr txBox="1"/>
      </xdr:nvSpPr>
      <xdr:spPr>
        <a:xfrm>
          <a:off x="3981450" y="1171575"/>
          <a:ext cx="3438525" cy="552450"/>
        </a:xfrm>
        <a:prstGeom prst="roundRect">
          <a:avLst/>
        </a:prstGeom>
        <a:ln/>
      </xdr:spPr>
      <xdr:style>
        <a:lnRef idx="1">
          <a:schemeClr val="accent3"/>
        </a:lnRef>
        <a:fillRef idx="2">
          <a:schemeClr val="accent3"/>
        </a:fillRef>
        <a:effectRef idx="1">
          <a:schemeClr val="accent3"/>
        </a:effectRef>
        <a:fontRef idx="minor">
          <a:schemeClr val="dk1"/>
        </a:fontRef>
      </xdr:style>
      <xdr:txBody>
        <a:bodyPr wrap="square" rtlCol="0" anchor="t"/>
        <a:lstStyle/>
        <a:p>
          <a:pPr marL="0" marR="0" indent="0" algn="ctr" defTabSz="914400" eaLnBrk="1" fontAlgn="auto" latinLnBrk="0" hangingPunct="1">
            <a:lnSpc>
              <a:spcPct val="100000"/>
            </a:lnSpc>
            <a:spcBef>
              <a:spcPts val="0"/>
            </a:spcBef>
            <a:spcAft>
              <a:spcPts val="0"/>
            </a:spcAft>
            <a:buClrTx/>
            <a:buSzTx/>
            <a:buFontTx/>
            <a:buNone/>
            <a:tabLst/>
            <a:defRPr/>
          </a:pPr>
          <a:r>
            <a:rPr lang="fr-FR" sz="1400" b="1" baseline="0"/>
            <a:t>Evaluation de l'efficacité du grimpeur</a:t>
          </a:r>
        </a:p>
        <a:p>
          <a:pPr marL="0" marR="0" indent="0" algn="ctr" defTabSz="914400" eaLnBrk="1" fontAlgn="auto" latinLnBrk="0" hangingPunct="1">
            <a:lnSpc>
              <a:spcPct val="100000"/>
            </a:lnSpc>
            <a:spcBef>
              <a:spcPts val="0"/>
            </a:spcBef>
            <a:spcAft>
              <a:spcPts val="0"/>
            </a:spcAft>
            <a:buClrTx/>
            <a:buSzTx/>
            <a:buFontTx/>
            <a:buNone/>
            <a:tabLst/>
            <a:defRPr/>
          </a:pPr>
          <a:r>
            <a:rPr lang="fr-FR" sz="1400" b="1" baseline="0"/>
            <a:t>/ 8 pts</a:t>
          </a:r>
          <a:endParaRPr lang="fr-FR" sz="1400" b="1"/>
        </a:p>
      </xdr:txBody>
    </xdr:sp>
    <xdr:clientData/>
  </xdr:twoCellAnchor>
  <xdr:twoCellAnchor>
    <xdr:from>
      <xdr:col>4</xdr:col>
      <xdr:colOff>228600</xdr:colOff>
      <xdr:row>0</xdr:row>
      <xdr:rowOff>142875</xdr:rowOff>
    </xdr:from>
    <xdr:to>
      <xdr:col>5</xdr:col>
      <xdr:colOff>219075</xdr:colOff>
      <xdr:row>2</xdr:row>
      <xdr:rowOff>38100</xdr:rowOff>
    </xdr:to>
    <xdr:sp macro="" textlink="">
      <xdr:nvSpPr>
        <xdr:cNvPr id="4" name="ZoneTexte 3">
          <a:hlinkClick xmlns:r="http://schemas.openxmlformats.org/officeDocument/2006/relationships" r:id="rId1"/>
          <a:extLst>
            <a:ext uri="{FF2B5EF4-FFF2-40B4-BE49-F238E27FC236}">
              <a16:creationId xmlns:a16="http://schemas.microsoft.com/office/drawing/2014/main" id="{00000000-0008-0000-0600-000004000000}"/>
            </a:ext>
          </a:extLst>
        </xdr:cNvPr>
        <xdr:cNvSpPr txBox="1"/>
      </xdr:nvSpPr>
      <xdr:spPr>
        <a:xfrm>
          <a:off x="3019425" y="142875"/>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xdr:twoCellAnchor>
    <xdr:from>
      <xdr:col>5</xdr:col>
      <xdr:colOff>514350</xdr:colOff>
      <xdr:row>0</xdr:row>
      <xdr:rowOff>180975</xdr:rowOff>
    </xdr:from>
    <xdr:to>
      <xdr:col>6</xdr:col>
      <xdr:colOff>107373</xdr:colOff>
      <xdr:row>1</xdr:row>
      <xdr:rowOff>180975</xdr:rowOff>
    </xdr:to>
    <xdr:sp macro="[0]!Reset2" textlink="">
      <xdr:nvSpPr>
        <xdr:cNvPr id="5" name="ZoneTexte 4">
          <a:extLst>
            <a:ext uri="{FF2B5EF4-FFF2-40B4-BE49-F238E27FC236}">
              <a16:creationId xmlns:a16="http://schemas.microsoft.com/office/drawing/2014/main" id="{00000000-0008-0000-0600-000005000000}"/>
            </a:ext>
          </a:extLst>
        </xdr:cNvPr>
        <xdr:cNvSpPr txBox="1"/>
      </xdr:nvSpPr>
      <xdr:spPr>
        <a:xfrm>
          <a:off x="4067175" y="180975"/>
          <a:ext cx="450273" cy="190500"/>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wrap="square" rtlCol="0" anchor="t"/>
        <a:lstStyle/>
        <a:p>
          <a:r>
            <a:rPr lang="fr-FR" sz="800" b="1"/>
            <a:t>Reset</a:t>
          </a:r>
        </a:p>
      </xdr:txBody>
    </xdr:sp>
    <xdr:clientData/>
  </xdr:twoCellAnchor>
  <xdr:twoCellAnchor>
    <xdr:from>
      <xdr:col>4</xdr:col>
      <xdr:colOff>533399</xdr:colOff>
      <xdr:row>20</xdr:row>
      <xdr:rowOff>161925</xdr:rowOff>
    </xdr:from>
    <xdr:to>
      <xdr:col>10</xdr:col>
      <xdr:colOff>95250</xdr:colOff>
      <xdr:row>25</xdr:row>
      <xdr:rowOff>142875</xdr:rowOff>
    </xdr:to>
    <xdr:sp macro="" textlink="">
      <xdr:nvSpPr>
        <xdr:cNvPr id="6" name="ZoneTexte 5">
          <a:extLst>
            <a:ext uri="{FF2B5EF4-FFF2-40B4-BE49-F238E27FC236}">
              <a16:creationId xmlns:a16="http://schemas.microsoft.com/office/drawing/2014/main" id="{00000000-0008-0000-0600-000006000000}"/>
            </a:ext>
          </a:extLst>
        </xdr:cNvPr>
        <xdr:cNvSpPr txBox="1"/>
      </xdr:nvSpPr>
      <xdr:spPr>
        <a:xfrm>
          <a:off x="4086224" y="3981450"/>
          <a:ext cx="4943476" cy="933450"/>
        </a:xfrm>
        <a:prstGeom prst="ellipse">
          <a:avLst/>
        </a:prstGeom>
        <a:solidFill>
          <a:schemeClr val="accent6">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t>Tableau à double entrée </a:t>
          </a:r>
          <a:r>
            <a:rPr lang="fr-FR" sz="1100"/>
            <a:t>: d'un côté la technique du grimpeur et de l'autre la cotation. Un</a:t>
          </a:r>
          <a:r>
            <a:rPr lang="fr-FR" sz="1100" baseline="0"/>
            <a:t> bon grimpeur doit être capable de concilier efficacité et difficulté.</a:t>
          </a:r>
          <a:endParaRPr lang="fr-FR" sz="1100"/>
        </a:p>
      </xdr:txBody>
    </xdr:sp>
    <xdr:clientData/>
  </xdr:twoCellAnchor>
  <xdr:twoCellAnchor>
    <xdr:from>
      <xdr:col>7</xdr:col>
      <xdr:colOff>585788</xdr:colOff>
      <xdr:row>15</xdr:row>
      <xdr:rowOff>180975</xdr:rowOff>
    </xdr:from>
    <xdr:to>
      <xdr:col>7</xdr:col>
      <xdr:colOff>628650</xdr:colOff>
      <xdr:row>20</xdr:row>
      <xdr:rowOff>142875</xdr:rowOff>
    </xdr:to>
    <xdr:cxnSp macro="">
      <xdr:nvCxnSpPr>
        <xdr:cNvPr id="8" name="Connecteur droit avec flèche 7">
          <a:extLst>
            <a:ext uri="{FF2B5EF4-FFF2-40B4-BE49-F238E27FC236}">
              <a16:creationId xmlns:a16="http://schemas.microsoft.com/office/drawing/2014/main" id="{00000000-0008-0000-0600-000008000000}"/>
            </a:ext>
          </a:extLst>
        </xdr:cNvPr>
        <xdr:cNvCxnSpPr/>
      </xdr:nvCxnSpPr>
      <xdr:spPr>
        <a:xfrm flipV="1">
          <a:off x="6519863" y="3048000"/>
          <a:ext cx="42862" cy="9144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4</xdr:col>
          <xdr:colOff>361950</xdr:colOff>
          <xdr:row>10</xdr:row>
          <xdr:rowOff>47625</xdr:rowOff>
        </xdr:from>
        <xdr:to>
          <xdr:col>10</xdr:col>
          <xdr:colOff>723900</xdr:colOff>
          <xdr:row>15</xdr:row>
          <xdr:rowOff>161925</xdr:rowOff>
        </xdr:to>
        <xdr:sp macro="" textlink="">
          <xdr:nvSpPr>
            <xdr:cNvPr id="3077" name="Object 5" hidden="1">
              <a:extLst>
                <a:ext uri="{63B3BB69-23CF-44E3-9099-C40C66FF867C}">
                  <a14:compatExt spid="_x0000_s3077"/>
                </a:ext>
                <a:ext uri="{FF2B5EF4-FFF2-40B4-BE49-F238E27FC236}">
                  <a16:creationId xmlns:a16="http://schemas.microsoft.com/office/drawing/2014/main" id="{00000000-0008-0000-0600-0000050C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190500</xdr:colOff>
      <xdr:row>2</xdr:row>
      <xdr:rowOff>85725</xdr:rowOff>
    </xdr:from>
    <xdr:to>
      <xdr:col>4</xdr:col>
      <xdr:colOff>400050</xdr:colOff>
      <xdr:row>5</xdr:row>
      <xdr:rowOff>66675</xdr:rowOff>
    </xdr:to>
    <xdr:sp macro="" textlink="">
      <xdr:nvSpPr>
        <xdr:cNvPr id="2" name="ZoneTexte 1">
          <a:extLst>
            <a:ext uri="{FF2B5EF4-FFF2-40B4-BE49-F238E27FC236}">
              <a16:creationId xmlns:a16="http://schemas.microsoft.com/office/drawing/2014/main" id="{00000000-0008-0000-0700-000002000000}"/>
            </a:ext>
          </a:extLst>
        </xdr:cNvPr>
        <xdr:cNvSpPr txBox="1"/>
      </xdr:nvSpPr>
      <xdr:spPr>
        <a:xfrm>
          <a:off x="190500" y="466725"/>
          <a:ext cx="3571875" cy="552450"/>
        </a:xfrm>
        <a:prstGeom prst="roundRect">
          <a:avLst/>
        </a:prstGeom>
        <a:ln/>
      </xdr:spPr>
      <xdr:style>
        <a:lnRef idx="1">
          <a:schemeClr val="accent3"/>
        </a:lnRef>
        <a:fillRef idx="2">
          <a:schemeClr val="accent3"/>
        </a:fillRef>
        <a:effectRef idx="1">
          <a:schemeClr val="accent3"/>
        </a:effectRef>
        <a:fontRef idx="minor">
          <a:schemeClr val="dk1"/>
        </a:fontRef>
      </xdr:style>
      <xdr:txBody>
        <a:bodyPr wrap="square" rtlCol="0" anchor="t"/>
        <a:lstStyle/>
        <a:p>
          <a:pPr marL="0" marR="0" indent="0" algn="ctr" defTabSz="914400" eaLnBrk="1" fontAlgn="auto" latinLnBrk="0" hangingPunct="1">
            <a:lnSpc>
              <a:spcPct val="100000"/>
            </a:lnSpc>
            <a:spcBef>
              <a:spcPts val="0"/>
            </a:spcBef>
            <a:spcAft>
              <a:spcPts val="0"/>
            </a:spcAft>
            <a:buClrTx/>
            <a:buSzTx/>
            <a:buFontTx/>
            <a:buNone/>
            <a:tabLst/>
            <a:defRPr/>
          </a:pPr>
          <a:r>
            <a:rPr lang="fr-FR" sz="1400" b="1" baseline="0"/>
            <a:t>Evaluation de l'efficacité de l'assureur</a:t>
          </a:r>
        </a:p>
        <a:p>
          <a:pPr marL="0" marR="0" indent="0" algn="ctr" defTabSz="914400" eaLnBrk="1" fontAlgn="auto" latinLnBrk="0" hangingPunct="1">
            <a:lnSpc>
              <a:spcPct val="100000"/>
            </a:lnSpc>
            <a:spcBef>
              <a:spcPts val="0"/>
            </a:spcBef>
            <a:spcAft>
              <a:spcPts val="0"/>
            </a:spcAft>
            <a:buClrTx/>
            <a:buSzTx/>
            <a:buFontTx/>
            <a:buNone/>
            <a:tabLst/>
            <a:defRPr/>
          </a:pPr>
          <a:r>
            <a:rPr lang="fr-FR" sz="1400" b="1" baseline="0"/>
            <a:t>/ 4 pts</a:t>
          </a:r>
          <a:endParaRPr lang="fr-FR" sz="1400" b="1"/>
        </a:p>
      </xdr:txBody>
    </xdr:sp>
    <xdr:clientData/>
  </xdr:twoCellAnchor>
  <xdr:twoCellAnchor>
    <xdr:from>
      <xdr:col>5</xdr:col>
      <xdr:colOff>57150</xdr:colOff>
      <xdr:row>3</xdr:row>
      <xdr:rowOff>0</xdr:rowOff>
    </xdr:from>
    <xdr:to>
      <xdr:col>6</xdr:col>
      <xdr:colOff>47625</xdr:colOff>
      <xdr:row>4</xdr:row>
      <xdr:rowOff>85725</xdr:rowOff>
    </xdr:to>
    <xdr:sp macro="" textlink="">
      <xdr:nvSpPr>
        <xdr:cNvPr id="4" name="ZoneTexte 3">
          <a:hlinkClick xmlns:r="http://schemas.openxmlformats.org/officeDocument/2006/relationships" r:id="rId1"/>
          <a:extLst>
            <a:ext uri="{FF2B5EF4-FFF2-40B4-BE49-F238E27FC236}">
              <a16:creationId xmlns:a16="http://schemas.microsoft.com/office/drawing/2014/main" id="{00000000-0008-0000-0700-000004000000}"/>
            </a:ext>
          </a:extLst>
        </xdr:cNvPr>
        <xdr:cNvSpPr txBox="1"/>
      </xdr:nvSpPr>
      <xdr:spPr>
        <a:xfrm>
          <a:off x="4181475" y="571500"/>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xdr:twoCellAnchor>
    <xdr:from>
      <xdr:col>6</xdr:col>
      <xdr:colOff>723900</xdr:colOff>
      <xdr:row>3</xdr:row>
      <xdr:rowOff>28575</xdr:rowOff>
    </xdr:from>
    <xdr:to>
      <xdr:col>7</xdr:col>
      <xdr:colOff>412173</xdr:colOff>
      <xdr:row>4</xdr:row>
      <xdr:rowOff>28575</xdr:rowOff>
    </xdr:to>
    <xdr:sp macro="[0]!Reset3" textlink="">
      <xdr:nvSpPr>
        <xdr:cNvPr id="5" name="ZoneTexte 4">
          <a:extLst>
            <a:ext uri="{FF2B5EF4-FFF2-40B4-BE49-F238E27FC236}">
              <a16:creationId xmlns:a16="http://schemas.microsoft.com/office/drawing/2014/main" id="{00000000-0008-0000-0700-000005000000}"/>
            </a:ext>
          </a:extLst>
        </xdr:cNvPr>
        <xdr:cNvSpPr txBox="1"/>
      </xdr:nvSpPr>
      <xdr:spPr>
        <a:xfrm>
          <a:off x="5610225" y="600075"/>
          <a:ext cx="450273" cy="190500"/>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wrap="square" rtlCol="0" anchor="t"/>
        <a:lstStyle/>
        <a:p>
          <a:r>
            <a:rPr lang="fr-FR" sz="800" b="1"/>
            <a:t>Reset</a:t>
          </a:r>
        </a:p>
      </xdr:txBody>
    </xdr:sp>
    <xdr:clientData/>
  </xdr:twoCellAnchor>
  <mc:AlternateContent xmlns:mc="http://schemas.openxmlformats.org/markup-compatibility/2006">
    <mc:Choice xmlns:a14="http://schemas.microsoft.com/office/drawing/2010/main" Requires="a14">
      <xdr:twoCellAnchor editAs="oneCell">
        <xdr:from>
          <xdr:col>5</xdr:col>
          <xdr:colOff>9525</xdr:colOff>
          <xdr:row>8</xdr:row>
          <xdr:rowOff>114300</xdr:rowOff>
        </xdr:from>
        <xdr:to>
          <xdr:col>8</xdr:col>
          <xdr:colOff>66675</xdr:colOff>
          <xdr:row>16</xdr:row>
          <xdr:rowOff>76200</xdr:rowOff>
        </xdr:to>
        <xdr:sp macro="" textlink="">
          <xdr:nvSpPr>
            <xdr:cNvPr id="7173" name="Object 5" hidden="1">
              <a:extLst>
                <a:ext uri="{63B3BB69-23CF-44E3-9099-C40C66FF867C}">
                  <a14:compatExt spid="_x0000_s7173"/>
                </a:ext>
                <a:ext uri="{FF2B5EF4-FFF2-40B4-BE49-F238E27FC236}">
                  <a16:creationId xmlns:a16="http://schemas.microsoft.com/office/drawing/2014/main" id="{00000000-0008-0000-0700-0000051C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3</xdr:col>
      <xdr:colOff>0</xdr:colOff>
      <xdr:row>4</xdr:row>
      <xdr:rowOff>0</xdr:rowOff>
    </xdr:from>
    <xdr:to>
      <xdr:col>9</xdr:col>
      <xdr:colOff>0</xdr:colOff>
      <xdr:row>14</xdr:row>
      <xdr:rowOff>0</xdr:rowOff>
    </xdr:to>
    <xdr:sp macro="" textlink="">
      <xdr:nvSpPr>
        <xdr:cNvPr id="2" name="ZoneTexte 1">
          <a:extLst>
            <a:ext uri="{FF2B5EF4-FFF2-40B4-BE49-F238E27FC236}">
              <a16:creationId xmlns:a16="http://schemas.microsoft.com/office/drawing/2014/main" id="{00000000-0008-0000-0800-000002000000}"/>
            </a:ext>
          </a:extLst>
        </xdr:cNvPr>
        <xdr:cNvSpPr txBox="1"/>
      </xdr:nvSpPr>
      <xdr:spPr>
        <a:xfrm>
          <a:off x="2286000" y="762000"/>
          <a:ext cx="4572000" cy="1905000"/>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b="1"/>
            <a:t>Barême</a:t>
          </a:r>
          <a:r>
            <a:rPr lang="fr-FR" sz="1100" b="1" baseline="0"/>
            <a:t> de performance</a:t>
          </a:r>
        </a:p>
        <a:p>
          <a:pPr algn="ctr"/>
          <a:r>
            <a:rPr lang="fr-FR" sz="1100" b="1" baseline="0"/>
            <a:t>Pour un mur de 8 mètres avec des voies cotées entre le 3c et le 5c</a:t>
          </a:r>
        </a:p>
        <a:p>
          <a:pPr algn="ctr"/>
          <a:endParaRPr lang="fr-FR" sz="1100" baseline="0"/>
        </a:p>
        <a:p>
          <a:pPr algn="ctr"/>
          <a:r>
            <a:rPr lang="fr-FR" sz="1100" baseline="0"/>
            <a:t>Note maximale : 8/8 </a:t>
          </a:r>
        </a:p>
        <a:p>
          <a:pPr algn="ctr"/>
          <a:r>
            <a:rPr lang="fr-FR" sz="1100" baseline="0"/>
            <a:t>pour un élève qui sort 2 voies différentes côtées "5c "</a:t>
          </a:r>
        </a:p>
        <a:p>
          <a:pPr algn="ctr"/>
          <a:endParaRPr lang="fr-FR" sz="1100" baseline="0"/>
        </a:p>
        <a:p>
          <a:pPr algn="ctr"/>
          <a:r>
            <a:rPr lang="fr-FR" sz="1100" baseline="0"/>
            <a:t>Note minimale : 1/8</a:t>
          </a:r>
        </a:p>
        <a:p>
          <a:pPr algn="ctr"/>
          <a:r>
            <a:rPr lang="fr-FR" sz="1100" baseline="0"/>
            <a:t>pour un élève qui réalise à chaque fois 3 mètres maximum sur 2 voies côtées en 3c</a:t>
          </a:r>
          <a:endParaRPr lang="fr-FR" sz="1100"/>
        </a:p>
      </xdr:txBody>
    </xdr:sp>
    <xdr:clientData/>
  </xdr:twoCellAnchor>
  <xdr:twoCellAnchor>
    <xdr:from>
      <xdr:col>3</xdr:col>
      <xdr:colOff>0</xdr:colOff>
      <xdr:row>16</xdr:row>
      <xdr:rowOff>0</xdr:rowOff>
    </xdr:from>
    <xdr:to>
      <xdr:col>9</xdr:col>
      <xdr:colOff>0</xdr:colOff>
      <xdr:row>22</xdr:row>
      <xdr:rowOff>0</xdr:rowOff>
    </xdr:to>
    <xdr:sp macro="" textlink="">
      <xdr:nvSpPr>
        <xdr:cNvPr id="3" name="ZoneTexte 2">
          <a:extLst>
            <a:ext uri="{FF2B5EF4-FFF2-40B4-BE49-F238E27FC236}">
              <a16:creationId xmlns:a16="http://schemas.microsoft.com/office/drawing/2014/main" id="{00000000-0008-0000-0800-000003000000}"/>
            </a:ext>
          </a:extLst>
        </xdr:cNvPr>
        <xdr:cNvSpPr txBox="1"/>
      </xdr:nvSpPr>
      <xdr:spPr>
        <a:xfrm>
          <a:off x="2286000" y="3048000"/>
          <a:ext cx="4572000" cy="1143000"/>
        </a:xfrm>
        <a:prstGeom prst="roundRect">
          <a:avLst/>
        </a:prstGeom>
        <a:ln/>
      </xdr:spPr>
      <xdr:style>
        <a:lnRef idx="1">
          <a:schemeClr val="accent1"/>
        </a:lnRef>
        <a:fillRef idx="2">
          <a:schemeClr val="accent1"/>
        </a:fillRef>
        <a:effectRef idx="1">
          <a:schemeClr val="accent1"/>
        </a:effectRef>
        <a:fontRef idx="minor">
          <a:schemeClr val="dk1"/>
        </a:fontRef>
      </xdr:style>
      <xdr:txBody>
        <a:bodyPr vertOverflow="clip" wrap="square" rtlCol="0" anchor="t"/>
        <a:lstStyle/>
        <a:p>
          <a:pPr algn="ctr"/>
          <a:r>
            <a:rPr lang="fr-FR" sz="1100" b="1"/>
            <a:t>En fonction</a:t>
          </a:r>
          <a:r>
            <a:rPr lang="fr-FR" sz="1100" b="1" baseline="0"/>
            <a:t> de la hauteur du mur et des difficultés des voies dont vous disposez, vous pouvez faire évoluer votre barème.</a:t>
          </a:r>
        </a:p>
        <a:p>
          <a:pPr algn="ctr"/>
          <a:endParaRPr lang="fr-FR" sz="1100" b="1" baseline="0"/>
        </a:p>
        <a:p>
          <a:pPr algn="ctr"/>
          <a:r>
            <a:rPr lang="fr-FR" sz="1100" b="1" baseline="0"/>
            <a:t>Il se répercutera automatiquement dans le tableau</a:t>
          </a:r>
        </a:p>
        <a:p>
          <a:pPr algn="ctr"/>
          <a:r>
            <a:rPr lang="fr-FR" sz="1100" b="1" baseline="0"/>
            <a:t>évaluant le projet de l'élève</a:t>
          </a:r>
        </a:p>
        <a:p>
          <a:pPr algn="ctr"/>
          <a:endParaRPr lang="fr-FR" sz="1100"/>
        </a:p>
      </xdr:txBody>
    </xdr:sp>
    <xdr:clientData/>
  </xdr:twoCellAnchor>
  <xdr:twoCellAnchor>
    <xdr:from>
      <xdr:col>2</xdr:col>
      <xdr:colOff>0</xdr:colOff>
      <xdr:row>16</xdr:row>
      <xdr:rowOff>0</xdr:rowOff>
    </xdr:from>
    <xdr:to>
      <xdr:col>3</xdr:col>
      <xdr:colOff>0</xdr:colOff>
      <xdr:row>19</xdr:row>
      <xdr:rowOff>0</xdr:rowOff>
    </xdr:to>
    <xdr:cxnSp macro="">
      <xdr:nvCxnSpPr>
        <xdr:cNvPr id="5" name="Connecteur droit avec flèche 4">
          <a:extLst>
            <a:ext uri="{FF2B5EF4-FFF2-40B4-BE49-F238E27FC236}">
              <a16:creationId xmlns:a16="http://schemas.microsoft.com/office/drawing/2014/main" id="{00000000-0008-0000-0800-000005000000}"/>
            </a:ext>
          </a:extLst>
        </xdr:cNvPr>
        <xdr:cNvCxnSpPr/>
      </xdr:nvCxnSpPr>
      <xdr:spPr>
        <a:xfrm flipH="1" flipV="1">
          <a:off x="1524000" y="3048000"/>
          <a:ext cx="762000" cy="571500"/>
        </a:xfrm>
        <a:prstGeom prst="straightConnector1">
          <a:avLst/>
        </a:prstGeom>
        <a:ln>
          <a:headEnd type="none"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0</xdr:colOff>
      <xdr:row>1</xdr:row>
      <xdr:rowOff>104775</xdr:rowOff>
    </xdr:from>
    <xdr:to>
      <xdr:col>3</xdr:col>
      <xdr:colOff>752475</xdr:colOff>
      <xdr:row>3</xdr:row>
      <xdr:rowOff>0</xdr:rowOff>
    </xdr:to>
    <xdr:sp macro="" textlink="">
      <xdr:nvSpPr>
        <xdr:cNvPr id="6" name="ZoneTexte 5">
          <a:hlinkClick xmlns:r="http://schemas.openxmlformats.org/officeDocument/2006/relationships" r:id="rId1"/>
          <a:extLst>
            <a:ext uri="{FF2B5EF4-FFF2-40B4-BE49-F238E27FC236}">
              <a16:creationId xmlns:a16="http://schemas.microsoft.com/office/drawing/2014/main" id="{00000000-0008-0000-0800-000006000000}"/>
            </a:ext>
          </a:extLst>
        </xdr:cNvPr>
        <xdr:cNvSpPr txBox="1"/>
      </xdr:nvSpPr>
      <xdr:spPr>
        <a:xfrm>
          <a:off x="2286000" y="295275"/>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190500</xdr:colOff>
      <xdr:row>0</xdr:row>
      <xdr:rowOff>133350</xdr:rowOff>
    </xdr:from>
    <xdr:to>
      <xdr:col>1</xdr:col>
      <xdr:colOff>180975</xdr:colOff>
      <xdr:row>2</xdr:row>
      <xdr:rowOff>28575</xdr:rowOff>
    </xdr:to>
    <xdr:sp macro="" textlink="">
      <xdr:nvSpPr>
        <xdr:cNvPr id="2" name="ZoneTexte 1">
          <a:hlinkClick xmlns:r="http://schemas.openxmlformats.org/officeDocument/2006/relationships" r:id="rId1"/>
          <a:extLst>
            <a:ext uri="{FF2B5EF4-FFF2-40B4-BE49-F238E27FC236}">
              <a16:creationId xmlns:a16="http://schemas.microsoft.com/office/drawing/2014/main" id="{00000000-0008-0000-0A00-000002000000}"/>
            </a:ext>
          </a:extLst>
        </xdr:cNvPr>
        <xdr:cNvSpPr txBox="1"/>
      </xdr:nvSpPr>
      <xdr:spPr>
        <a:xfrm>
          <a:off x="190500" y="133350"/>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mc:AlternateContent xmlns:mc="http://schemas.openxmlformats.org/markup-compatibility/2006">
    <mc:Choice xmlns:a14="http://schemas.microsoft.com/office/drawing/2010/main" Requires="a14">
      <xdr:twoCellAnchor editAs="oneCell">
        <xdr:from>
          <xdr:col>0</xdr:col>
          <xdr:colOff>142875</xdr:colOff>
          <xdr:row>3</xdr:row>
          <xdr:rowOff>57150</xdr:rowOff>
        </xdr:from>
        <xdr:to>
          <xdr:col>12</xdr:col>
          <xdr:colOff>371475</xdr:colOff>
          <xdr:row>30</xdr:row>
          <xdr:rowOff>152400</xdr:rowOff>
        </xdr:to>
        <xdr:sp macro="" textlink="">
          <xdr:nvSpPr>
            <xdr:cNvPr id="10242" name="Object 2" hidden="1">
              <a:extLst>
                <a:ext uri="{63B3BB69-23CF-44E3-9099-C40C66FF867C}">
                  <a14:compatExt spid="_x0000_s10242"/>
                </a:ext>
                <a:ext uri="{FF2B5EF4-FFF2-40B4-BE49-F238E27FC236}">
                  <a16:creationId xmlns:a16="http://schemas.microsoft.com/office/drawing/2014/main" id="{00000000-0008-0000-0A00-00000228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0</xdr:col>
      <xdr:colOff>266700</xdr:colOff>
      <xdr:row>0</xdr:row>
      <xdr:rowOff>180975</xdr:rowOff>
    </xdr:from>
    <xdr:to>
      <xdr:col>1</xdr:col>
      <xdr:colOff>257175</xdr:colOff>
      <xdr:row>2</xdr:row>
      <xdr:rowOff>76200</xdr:rowOff>
    </xdr:to>
    <xdr:sp macro="" textlink="">
      <xdr:nvSpPr>
        <xdr:cNvPr id="2" name="ZoneTexte 1">
          <a:hlinkClick xmlns:r="http://schemas.openxmlformats.org/officeDocument/2006/relationships" r:id="rId1"/>
          <a:extLst>
            <a:ext uri="{FF2B5EF4-FFF2-40B4-BE49-F238E27FC236}">
              <a16:creationId xmlns:a16="http://schemas.microsoft.com/office/drawing/2014/main" id="{00000000-0008-0000-0B00-000002000000}"/>
            </a:ext>
          </a:extLst>
        </xdr:cNvPr>
        <xdr:cNvSpPr txBox="1"/>
      </xdr:nvSpPr>
      <xdr:spPr>
        <a:xfrm>
          <a:off x="266700" y="180975"/>
          <a:ext cx="752475" cy="276225"/>
        </a:xfrm>
        <a:prstGeom prst="round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pPr algn="ctr"/>
          <a:r>
            <a:rPr lang="fr-FR" sz="1100"/>
            <a:t>Accueil</a:t>
          </a:r>
        </a:p>
      </xdr:txBody>
    </xdr:sp>
    <xdr:clientData/>
  </xdr:twoCellAnchor>
  <mc:AlternateContent xmlns:mc="http://schemas.openxmlformats.org/markup-compatibility/2006">
    <mc:Choice xmlns:a14="http://schemas.microsoft.com/office/drawing/2010/main" Requires="a14">
      <xdr:twoCellAnchor editAs="oneCell">
        <xdr:from>
          <xdr:col>0</xdr:col>
          <xdr:colOff>161925</xdr:colOff>
          <xdr:row>3</xdr:row>
          <xdr:rowOff>142875</xdr:rowOff>
        </xdr:from>
        <xdr:to>
          <xdr:col>13</xdr:col>
          <xdr:colOff>714375</xdr:colOff>
          <xdr:row>41</xdr:row>
          <xdr:rowOff>95250</xdr:rowOff>
        </xdr:to>
        <xdr:sp macro="" textlink="">
          <xdr:nvSpPr>
            <xdr:cNvPr id="11621" name="Object 357" hidden="1">
              <a:extLst>
                <a:ext uri="{63B3BB69-23CF-44E3-9099-C40C66FF867C}">
                  <a14:compatExt spid="_x0000_s11621"/>
                </a:ext>
                <a:ext uri="{FF2B5EF4-FFF2-40B4-BE49-F238E27FC236}">
                  <a16:creationId xmlns:a16="http://schemas.microsoft.com/office/drawing/2014/main" id="{00000000-0008-0000-0B00-0000652D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LLEGE/Fichiers%20excell%20APSA/Logiciel%20escalad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refreshError="1"/>
      <sheetData sheetId="1">
        <row r="2">
          <cell r="A2" t="str">
            <v>3C</v>
          </cell>
        </row>
        <row r="3">
          <cell r="A3" t="str">
            <v>4a</v>
          </cell>
          <cell r="F3">
            <v>8</v>
          </cell>
        </row>
        <row r="4">
          <cell r="A4" t="str">
            <v>4b</v>
          </cell>
          <cell r="F4">
            <v>7</v>
          </cell>
        </row>
        <row r="5">
          <cell r="A5" t="str">
            <v>4c</v>
          </cell>
          <cell r="F5">
            <v>6</v>
          </cell>
        </row>
        <row r="6">
          <cell r="A6" t="str">
            <v>5a</v>
          </cell>
          <cell r="F6">
            <v>5</v>
          </cell>
        </row>
        <row r="7">
          <cell r="A7" t="str">
            <v>5b</v>
          </cell>
          <cell r="F7">
            <v>4</v>
          </cell>
        </row>
        <row r="8">
          <cell r="A8" t="str">
            <v>5c</v>
          </cell>
          <cell r="F8">
            <v>3</v>
          </cell>
        </row>
        <row r="9">
          <cell r="A9" t="str">
            <v>6a</v>
          </cell>
          <cell r="F9">
            <v>2</v>
          </cell>
        </row>
        <row r="10">
          <cell r="A10" t="str">
            <v>6b</v>
          </cell>
          <cell r="F10">
            <v>1</v>
          </cell>
        </row>
        <row r="11">
          <cell r="F11">
            <v>0</v>
          </cell>
        </row>
      </sheetData>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5.xml"/><Relationship Id="rId1" Type="http://schemas.openxmlformats.org/officeDocument/2006/relationships/printerSettings" Target="../printerSettings/printerSettings3.bin"/><Relationship Id="rId5" Type="http://schemas.openxmlformats.org/officeDocument/2006/relationships/image" Target="../media/image4.emf"/><Relationship Id="rId4" Type="http://schemas.openxmlformats.org/officeDocument/2006/relationships/package" Target="../embeddings/Microsoft_Word_Document.docx"/></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6.xml"/><Relationship Id="rId1" Type="http://schemas.openxmlformats.org/officeDocument/2006/relationships/printerSettings" Target="../printerSettings/printerSettings4.bin"/><Relationship Id="rId5" Type="http://schemas.openxmlformats.org/officeDocument/2006/relationships/image" Target="../media/image5.emf"/><Relationship Id="rId4" Type="http://schemas.openxmlformats.org/officeDocument/2006/relationships/package" Target="../embeddings/Microsoft_Word_Document1.docx"/></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1.xml.rels><?xml version="1.0" encoding="UTF-8" standalone="yes"?>
<Relationships xmlns="http://schemas.openxmlformats.org/package/2006/relationships"><Relationship Id="rId3" Type="http://schemas.openxmlformats.org/officeDocument/2006/relationships/package" Target="../embeddings/Microsoft_Word_Document2.docx"/><Relationship Id="rId2" Type="http://schemas.openxmlformats.org/officeDocument/2006/relationships/vmlDrawing" Target="../drawings/vmlDrawing3.vml"/><Relationship Id="rId1" Type="http://schemas.openxmlformats.org/officeDocument/2006/relationships/drawing" Target="../drawings/drawing8.xml"/><Relationship Id="rId4" Type="http://schemas.openxmlformats.org/officeDocument/2006/relationships/image" Target="../media/image6.emf"/></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9.xml"/><Relationship Id="rId1" Type="http://schemas.openxmlformats.org/officeDocument/2006/relationships/printerSettings" Target="../printerSettings/printerSettings5.bin"/><Relationship Id="rId5" Type="http://schemas.openxmlformats.org/officeDocument/2006/relationships/image" Target="../media/image7.emf"/><Relationship Id="rId4" Type="http://schemas.openxmlformats.org/officeDocument/2006/relationships/package" Target="../embeddings/Microsoft_Word_Document3.docx"/></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
  <sheetViews>
    <sheetView showGridLines="0" showRowColHeaders="0" workbookViewId="0">
      <selection activeCell="J7" sqref="J7"/>
    </sheetView>
  </sheetViews>
  <sheetFormatPr baseColWidth="10" defaultRowHeight="15" x14ac:dyDescent="0.25"/>
  <cols>
    <col min="1" max="16384" width="11.42578125" style="21"/>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showGridLines="0" showRowColHeaders="0" topLeftCell="A7"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3:J32"/>
  <sheetViews>
    <sheetView showGridLines="0" workbookViewId="0">
      <selection activeCell="D6" sqref="D6"/>
    </sheetView>
  </sheetViews>
  <sheetFormatPr baseColWidth="10" defaultRowHeight="15" x14ac:dyDescent="0.25"/>
  <cols>
    <col min="1" max="1" width="14" customWidth="1"/>
    <col min="2" max="2" width="15.5703125" customWidth="1"/>
    <col min="3" max="4" width="15.5703125" style="9" customWidth="1"/>
    <col min="5" max="5" width="12.5703125" style="1" customWidth="1"/>
    <col min="6" max="6" width="19.7109375" style="1" customWidth="1"/>
    <col min="7" max="7" width="16.5703125" style="1" customWidth="1"/>
  </cols>
  <sheetData>
    <row r="3" spans="1:10" x14ac:dyDescent="0.25">
      <c r="C3" s="23" t="s">
        <v>19</v>
      </c>
      <c r="D3" s="78" t="s">
        <v>34</v>
      </c>
      <c r="E3" s="24" t="s">
        <v>22</v>
      </c>
      <c r="F3" s="24" t="s">
        <v>24</v>
      </c>
      <c r="G3" s="24" t="s">
        <v>28</v>
      </c>
    </row>
    <row r="4" spans="1:10" x14ac:dyDescent="0.25">
      <c r="C4" s="25"/>
      <c r="D4" s="79"/>
      <c r="E4" s="26" t="s">
        <v>23</v>
      </c>
      <c r="F4" s="26" t="s">
        <v>25</v>
      </c>
      <c r="G4" s="26" t="s">
        <v>29</v>
      </c>
    </row>
    <row r="5" spans="1:10" x14ac:dyDescent="0.25">
      <c r="A5" s="22" t="s">
        <v>16</v>
      </c>
      <c r="B5" s="22" t="s">
        <v>17</v>
      </c>
      <c r="C5" s="27" t="s">
        <v>20</v>
      </c>
      <c r="D5" s="36" t="s">
        <v>33</v>
      </c>
      <c r="E5" s="28" t="s">
        <v>30</v>
      </c>
      <c r="F5" s="28" t="s">
        <v>30</v>
      </c>
      <c r="G5" s="28" t="s">
        <v>21</v>
      </c>
    </row>
    <row r="6" spans="1:10" s="5" customFormat="1" x14ac:dyDescent="0.25">
      <c r="A6" s="12" t="s">
        <v>81</v>
      </c>
      <c r="B6" s="16" t="s">
        <v>39</v>
      </c>
      <c r="C6" s="45" t="e">
        <f>E6+(F6*D6/100)+G6</f>
        <v>#DIV/0!</v>
      </c>
      <c r="D6" s="44" t="e">
        <f>'Calcul IE (TxP)_h'!K2</f>
        <v>#DIV/0!</v>
      </c>
      <c r="E6" s="15">
        <f>ROUND(('Evaluation projet et efficacité'!B8),0.25)</f>
        <v>0</v>
      </c>
      <c r="F6" s="15">
        <f>'Evaluation efficacité Grimpeur'!D3</f>
        <v>0</v>
      </c>
      <c r="G6" s="15">
        <f>'Evaluation assureur'!D9</f>
        <v>0</v>
      </c>
    </row>
    <row r="7" spans="1:10" s="5" customFormat="1" x14ac:dyDescent="0.25">
      <c r="A7" s="12" t="s">
        <v>80</v>
      </c>
      <c r="B7" s="16" t="s">
        <v>40</v>
      </c>
      <c r="C7" s="14" t="e">
        <f t="shared" ref="C7:C32" si="0">E7+(F7*D7)+G7</f>
        <v>#DIV/0!</v>
      </c>
      <c r="D7" s="44" t="e">
        <f>'Calcul IE (TxP)_h'!K3</f>
        <v>#DIV/0!</v>
      </c>
      <c r="E7" s="15">
        <f>ROUND(('Evaluation projet et efficacité'!B9),0.25)</f>
        <v>0</v>
      </c>
      <c r="F7" s="15">
        <f>'Evaluation efficacité Grimpeur'!D4</f>
        <v>0</v>
      </c>
      <c r="G7" s="15">
        <f>'Evaluation assureur'!D10</f>
        <v>0</v>
      </c>
      <c r="J7" s="11"/>
    </row>
    <row r="8" spans="1:10" s="5" customFormat="1" x14ac:dyDescent="0.25">
      <c r="A8" s="12" t="s">
        <v>79</v>
      </c>
      <c r="B8" s="16" t="s">
        <v>41</v>
      </c>
      <c r="C8" s="14" t="e">
        <f t="shared" si="0"/>
        <v>#DIV/0!</v>
      </c>
      <c r="D8" s="44" t="e">
        <f>'Calcul IE (TxP)_h'!K4</f>
        <v>#DIV/0!</v>
      </c>
      <c r="E8" s="15">
        <f>ROUND(('Evaluation projet et efficacité'!B10),0.25)</f>
        <v>0</v>
      </c>
      <c r="F8" s="15">
        <f>'Evaluation efficacité Grimpeur'!D5</f>
        <v>0</v>
      </c>
      <c r="G8" s="15">
        <f>'Evaluation assureur'!D11</f>
        <v>0</v>
      </c>
      <c r="J8" s="11"/>
    </row>
    <row r="9" spans="1:10" s="5" customFormat="1" x14ac:dyDescent="0.25">
      <c r="A9" s="12" t="s">
        <v>78</v>
      </c>
      <c r="B9" s="16" t="s">
        <v>42</v>
      </c>
      <c r="C9" s="14" t="e">
        <f t="shared" si="0"/>
        <v>#DIV/0!</v>
      </c>
      <c r="D9" s="44" t="e">
        <f>'Calcul IE (TxP)_h'!K5</f>
        <v>#DIV/0!</v>
      </c>
      <c r="E9" s="15">
        <f>ROUND(('Evaluation projet et efficacité'!B11),0.25)</f>
        <v>0</v>
      </c>
      <c r="F9" s="15">
        <f>'Evaluation efficacité Grimpeur'!D6</f>
        <v>0</v>
      </c>
      <c r="G9" s="15">
        <f>'Evaluation assureur'!D12</f>
        <v>0</v>
      </c>
      <c r="J9" s="11"/>
    </row>
    <row r="10" spans="1:10" s="5" customFormat="1" x14ac:dyDescent="0.25">
      <c r="A10" s="12" t="s">
        <v>77</v>
      </c>
      <c r="B10" s="16" t="s">
        <v>43</v>
      </c>
      <c r="C10" s="14" t="e">
        <f t="shared" si="0"/>
        <v>#DIV/0!</v>
      </c>
      <c r="D10" s="44" t="e">
        <f>'Calcul IE (TxP)_h'!K6</f>
        <v>#DIV/0!</v>
      </c>
      <c r="E10" s="15">
        <f>ROUND(('Evaluation projet et efficacité'!B12),0.25)</f>
        <v>0</v>
      </c>
      <c r="F10" s="15">
        <f>'Evaluation efficacité Grimpeur'!D7</f>
        <v>0</v>
      </c>
      <c r="G10" s="15">
        <f>'Evaluation assureur'!D13</f>
        <v>0</v>
      </c>
    </row>
    <row r="11" spans="1:10" s="5" customFormat="1" x14ac:dyDescent="0.25">
      <c r="A11" s="12" t="s">
        <v>76</v>
      </c>
      <c r="B11" s="16" t="s">
        <v>44</v>
      </c>
      <c r="C11" s="14" t="e">
        <f t="shared" si="0"/>
        <v>#DIV/0!</v>
      </c>
      <c r="D11" s="44" t="e">
        <f>'Calcul IE (TxP)_h'!K7</f>
        <v>#DIV/0!</v>
      </c>
      <c r="E11" s="15">
        <f>ROUND(('Evaluation projet et efficacité'!B13),0.25)</f>
        <v>0</v>
      </c>
      <c r="F11" s="15">
        <f>'Evaluation efficacité Grimpeur'!D8</f>
        <v>0</v>
      </c>
      <c r="G11" s="15">
        <f>'Evaluation assureur'!D14</f>
        <v>0</v>
      </c>
    </row>
    <row r="12" spans="1:10" s="5" customFormat="1" x14ac:dyDescent="0.25">
      <c r="A12" s="12" t="s">
        <v>75</v>
      </c>
      <c r="B12" s="16" t="s">
        <v>45</v>
      </c>
      <c r="C12" s="14" t="e">
        <f t="shared" si="0"/>
        <v>#DIV/0!</v>
      </c>
      <c r="D12" s="44" t="e">
        <f>'Calcul IE (TxP)_h'!K8</f>
        <v>#DIV/0!</v>
      </c>
      <c r="E12" s="15">
        <f>ROUND(('Evaluation projet et efficacité'!B14),0.25)</f>
        <v>0</v>
      </c>
      <c r="F12" s="15">
        <f>'Evaluation efficacité Grimpeur'!D9</f>
        <v>0</v>
      </c>
      <c r="G12" s="15">
        <f>'Evaluation assureur'!D15</f>
        <v>0</v>
      </c>
    </row>
    <row r="13" spans="1:10" s="5" customFormat="1" x14ac:dyDescent="0.25">
      <c r="A13" s="12" t="s">
        <v>74</v>
      </c>
      <c r="B13" s="16" t="s">
        <v>46</v>
      </c>
      <c r="C13" s="14" t="e">
        <f t="shared" si="0"/>
        <v>#DIV/0!</v>
      </c>
      <c r="D13" s="44" t="e">
        <f>'Calcul IE (TxP)_h'!K9</f>
        <v>#DIV/0!</v>
      </c>
      <c r="E13" s="15">
        <f>ROUND(('Evaluation projet et efficacité'!B15),0.25)</f>
        <v>0</v>
      </c>
      <c r="F13" s="15">
        <f>'Evaluation efficacité Grimpeur'!D10</f>
        <v>0</v>
      </c>
      <c r="G13" s="15">
        <f>'Evaluation assureur'!D16</f>
        <v>0</v>
      </c>
    </row>
    <row r="14" spans="1:10" s="5" customFormat="1" x14ac:dyDescent="0.25">
      <c r="A14" s="12" t="s">
        <v>73</v>
      </c>
      <c r="B14" s="16" t="s">
        <v>47</v>
      </c>
      <c r="C14" s="14" t="e">
        <f t="shared" si="0"/>
        <v>#DIV/0!</v>
      </c>
      <c r="D14" s="44" t="e">
        <f>'Calcul IE (TxP)_h'!K10</f>
        <v>#DIV/0!</v>
      </c>
      <c r="E14" s="15">
        <f>ROUND(('Evaluation projet et efficacité'!B16),0.25)</f>
        <v>0</v>
      </c>
      <c r="F14" s="15">
        <f>'Evaluation efficacité Grimpeur'!D11</f>
        <v>0</v>
      </c>
      <c r="G14" s="15">
        <f>'Evaluation assureur'!D17</f>
        <v>0</v>
      </c>
    </row>
    <row r="15" spans="1:10" s="5" customFormat="1" x14ac:dyDescent="0.25">
      <c r="A15" s="12" t="s">
        <v>72</v>
      </c>
      <c r="B15" s="16" t="s">
        <v>48</v>
      </c>
      <c r="C15" s="14" t="e">
        <f t="shared" si="0"/>
        <v>#DIV/0!</v>
      </c>
      <c r="D15" s="44" t="e">
        <f>'Calcul IE (TxP)_h'!K11</f>
        <v>#DIV/0!</v>
      </c>
      <c r="E15" s="15">
        <f>ROUND(('Evaluation projet et efficacité'!B17),0.25)</f>
        <v>0</v>
      </c>
      <c r="F15" s="15">
        <f>'Evaluation efficacité Grimpeur'!D12</f>
        <v>0</v>
      </c>
      <c r="G15" s="15">
        <f>'Evaluation assureur'!D18</f>
        <v>0</v>
      </c>
    </row>
    <row r="16" spans="1:10" s="5" customFormat="1" x14ac:dyDescent="0.25">
      <c r="A16" s="12" t="s">
        <v>71</v>
      </c>
      <c r="B16" s="16" t="s">
        <v>49</v>
      </c>
      <c r="C16" s="14" t="e">
        <f t="shared" si="0"/>
        <v>#DIV/0!</v>
      </c>
      <c r="D16" s="44" t="e">
        <f>'Calcul IE (TxP)_h'!K12</f>
        <v>#DIV/0!</v>
      </c>
      <c r="E16" s="15">
        <f>ROUND(('Evaluation projet et efficacité'!B18),0.25)</f>
        <v>0</v>
      </c>
      <c r="F16" s="15">
        <f>'Evaluation efficacité Grimpeur'!D13</f>
        <v>0</v>
      </c>
      <c r="G16" s="15">
        <f>'Evaluation assureur'!D19</f>
        <v>0</v>
      </c>
    </row>
    <row r="17" spans="1:7" s="5" customFormat="1" x14ac:dyDescent="0.25">
      <c r="A17" s="12" t="s">
        <v>70</v>
      </c>
      <c r="B17" s="16" t="s">
        <v>50</v>
      </c>
      <c r="C17" s="14" t="e">
        <f t="shared" si="0"/>
        <v>#DIV/0!</v>
      </c>
      <c r="D17" s="44" t="e">
        <f>'Calcul IE (TxP)_h'!K13</f>
        <v>#DIV/0!</v>
      </c>
      <c r="E17" s="15">
        <f>ROUND(('Evaluation projet et efficacité'!B19),0.25)</f>
        <v>0</v>
      </c>
      <c r="F17" s="15">
        <f>'Evaluation efficacité Grimpeur'!D14</f>
        <v>0</v>
      </c>
      <c r="G17" s="15">
        <f>'Evaluation assureur'!D20</f>
        <v>0</v>
      </c>
    </row>
    <row r="18" spans="1:7" s="5" customFormat="1" x14ac:dyDescent="0.25">
      <c r="A18" s="12" t="s">
        <v>69</v>
      </c>
      <c r="B18" s="16" t="s">
        <v>51</v>
      </c>
      <c r="C18" s="14" t="e">
        <f t="shared" si="0"/>
        <v>#DIV/0!</v>
      </c>
      <c r="D18" s="44" t="e">
        <f>'Calcul IE (TxP)_h'!K14</f>
        <v>#DIV/0!</v>
      </c>
      <c r="E18" s="15">
        <f>ROUND(('Evaluation projet et efficacité'!B20),0.25)</f>
        <v>0</v>
      </c>
      <c r="F18" s="15">
        <f>'Evaluation efficacité Grimpeur'!D15</f>
        <v>0</v>
      </c>
      <c r="G18" s="15">
        <f>'Evaluation assureur'!D21</f>
        <v>0</v>
      </c>
    </row>
    <row r="19" spans="1:7" s="5" customFormat="1" x14ac:dyDescent="0.25">
      <c r="A19" s="12" t="s">
        <v>68</v>
      </c>
      <c r="B19" s="16" t="s">
        <v>52</v>
      </c>
      <c r="C19" s="14" t="e">
        <f t="shared" si="0"/>
        <v>#DIV/0!</v>
      </c>
      <c r="D19" s="44" t="e">
        <f>'Calcul IE (TxP)_h'!K15</f>
        <v>#DIV/0!</v>
      </c>
      <c r="E19" s="15">
        <f>ROUND(('Evaluation projet et efficacité'!B21),0.25)</f>
        <v>0</v>
      </c>
      <c r="F19" s="15">
        <f>'Evaluation efficacité Grimpeur'!D16</f>
        <v>0</v>
      </c>
      <c r="G19" s="15">
        <f>'Evaluation assureur'!D22</f>
        <v>0</v>
      </c>
    </row>
    <row r="20" spans="1:7" s="5" customFormat="1" x14ac:dyDescent="0.25">
      <c r="A20" s="12" t="s">
        <v>67</v>
      </c>
      <c r="B20" s="16" t="s">
        <v>53</v>
      </c>
      <c r="C20" s="14" t="e">
        <f t="shared" si="0"/>
        <v>#DIV/0!</v>
      </c>
      <c r="D20" s="44" t="e">
        <f>'Calcul IE (TxP)_h'!K16</f>
        <v>#DIV/0!</v>
      </c>
      <c r="E20" s="15">
        <f>ROUND(('Evaluation projet et efficacité'!B22),0.25)</f>
        <v>0</v>
      </c>
      <c r="F20" s="15">
        <f>'Evaluation efficacité Grimpeur'!D17</f>
        <v>0</v>
      </c>
      <c r="G20" s="15">
        <f>'Evaluation assureur'!D23</f>
        <v>0</v>
      </c>
    </row>
    <row r="21" spans="1:7" s="5" customFormat="1" x14ac:dyDescent="0.25">
      <c r="A21" s="12" t="s">
        <v>66</v>
      </c>
      <c r="B21" s="16" t="s">
        <v>54</v>
      </c>
      <c r="C21" s="14" t="e">
        <f t="shared" si="0"/>
        <v>#DIV/0!</v>
      </c>
      <c r="D21" s="44" t="e">
        <f>'Calcul IE (TxP)_h'!K17</f>
        <v>#DIV/0!</v>
      </c>
      <c r="E21" s="15">
        <f>ROUND(('Evaluation projet et efficacité'!B23),0.25)</f>
        <v>0</v>
      </c>
      <c r="F21" s="15">
        <f>'Evaluation efficacité Grimpeur'!D18</f>
        <v>0</v>
      </c>
      <c r="G21" s="15">
        <f>'Evaluation assureur'!D24</f>
        <v>0</v>
      </c>
    </row>
    <row r="22" spans="1:7" s="5" customFormat="1" x14ac:dyDescent="0.25">
      <c r="A22" s="12" t="s">
        <v>65</v>
      </c>
      <c r="B22" s="16" t="s">
        <v>55</v>
      </c>
      <c r="C22" s="14" t="e">
        <f t="shared" si="0"/>
        <v>#DIV/0!</v>
      </c>
      <c r="D22" s="44" t="e">
        <f>'Calcul IE (TxP)_h'!K18</f>
        <v>#DIV/0!</v>
      </c>
      <c r="E22" s="15">
        <f>ROUND(('Evaluation projet et efficacité'!B24),0.25)</f>
        <v>0</v>
      </c>
      <c r="F22" s="15">
        <f>'Evaluation efficacité Grimpeur'!D19</f>
        <v>0</v>
      </c>
      <c r="G22" s="15">
        <f>'Evaluation assureur'!D25</f>
        <v>0</v>
      </c>
    </row>
    <row r="23" spans="1:7" s="5" customFormat="1" x14ac:dyDescent="0.25">
      <c r="A23" s="12" t="s">
        <v>64</v>
      </c>
      <c r="B23" s="16" t="s">
        <v>56</v>
      </c>
      <c r="C23" s="14" t="e">
        <f t="shared" si="0"/>
        <v>#DIV/0!</v>
      </c>
      <c r="D23" s="44" t="e">
        <f>'Calcul IE (TxP)_h'!K19</f>
        <v>#DIV/0!</v>
      </c>
      <c r="E23" s="15">
        <f>ROUND(('Evaluation projet et efficacité'!B25),0.25)</f>
        <v>0</v>
      </c>
      <c r="F23" s="15">
        <f>'Evaluation efficacité Grimpeur'!D20</f>
        <v>0</v>
      </c>
      <c r="G23" s="15">
        <f>'Evaluation assureur'!D26</f>
        <v>0</v>
      </c>
    </row>
    <row r="24" spans="1:7" s="5" customFormat="1" x14ac:dyDescent="0.25">
      <c r="A24" s="12" t="s">
        <v>63</v>
      </c>
      <c r="B24" s="16" t="s">
        <v>57</v>
      </c>
      <c r="C24" s="14" t="e">
        <f t="shared" si="0"/>
        <v>#DIV/0!</v>
      </c>
      <c r="D24" s="44" t="e">
        <f>'Calcul IE (TxP)_h'!K20</f>
        <v>#DIV/0!</v>
      </c>
      <c r="E24" s="15">
        <f>ROUND(('Evaluation projet et efficacité'!B26),0.25)</f>
        <v>0</v>
      </c>
      <c r="F24" s="15">
        <f>'Evaluation efficacité Grimpeur'!D21</f>
        <v>0</v>
      </c>
      <c r="G24" s="15">
        <f>'Evaluation assureur'!D27</f>
        <v>0</v>
      </c>
    </row>
    <row r="25" spans="1:7" s="5" customFormat="1" x14ac:dyDescent="0.25">
      <c r="A25" s="12" t="s">
        <v>62</v>
      </c>
      <c r="B25" s="16" t="s">
        <v>57</v>
      </c>
      <c r="C25" s="14" t="e">
        <f t="shared" si="0"/>
        <v>#DIV/0!</v>
      </c>
      <c r="D25" s="44" t="e">
        <f>'Calcul IE (TxP)_h'!K21</f>
        <v>#DIV/0!</v>
      </c>
      <c r="E25" s="15">
        <f>ROUND(('Evaluation projet et efficacité'!B27),0.25)</f>
        <v>0</v>
      </c>
      <c r="F25" s="15">
        <f>'Evaluation efficacité Grimpeur'!D22</f>
        <v>0</v>
      </c>
      <c r="G25" s="15">
        <f>'Evaluation assureur'!D28</f>
        <v>0</v>
      </c>
    </row>
    <row r="26" spans="1:7" s="5" customFormat="1" x14ac:dyDescent="0.25">
      <c r="A26" s="12" t="s">
        <v>61</v>
      </c>
      <c r="B26" s="16" t="s">
        <v>58</v>
      </c>
      <c r="C26" s="14" t="e">
        <f t="shared" si="0"/>
        <v>#DIV/0!</v>
      </c>
      <c r="D26" s="44" t="e">
        <f>'Calcul IE (TxP)_h'!K22</f>
        <v>#DIV/0!</v>
      </c>
      <c r="E26" s="15">
        <f>ROUND(('Evaluation projet et efficacité'!B28),0.25)</f>
        <v>0</v>
      </c>
      <c r="F26" s="15">
        <f>'Evaluation efficacité Grimpeur'!D23</f>
        <v>0</v>
      </c>
      <c r="G26" s="15">
        <f>'Evaluation assureur'!D29</f>
        <v>0</v>
      </c>
    </row>
    <row r="27" spans="1:7" s="5" customFormat="1" x14ac:dyDescent="0.25">
      <c r="A27" s="12" t="s">
        <v>60</v>
      </c>
      <c r="B27" s="16" t="s">
        <v>59</v>
      </c>
      <c r="C27" s="14" t="e">
        <f t="shared" si="0"/>
        <v>#DIV/0!</v>
      </c>
      <c r="D27" s="44" t="e">
        <f>'Calcul IE (TxP)_h'!K23</f>
        <v>#DIV/0!</v>
      </c>
      <c r="E27" s="15">
        <f>ROUND(('Evaluation projet et efficacité'!B29),0.25)</f>
        <v>0</v>
      </c>
      <c r="F27" s="15">
        <f>'Evaluation efficacité Grimpeur'!D24</f>
        <v>0</v>
      </c>
      <c r="G27" s="15">
        <f>'Evaluation assureur'!D30</f>
        <v>0</v>
      </c>
    </row>
    <row r="28" spans="1:7" s="5" customFormat="1" x14ac:dyDescent="0.25">
      <c r="A28" s="16"/>
      <c r="B28" s="16"/>
      <c r="C28" s="14" t="e">
        <f t="shared" si="0"/>
        <v>#DIV/0!</v>
      </c>
      <c r="D28" s="44" t="e">
        <f>'Calcul IE (TxP)_h'!K24</f>
        <v>#DIV/0!</v>
      </c>
      <c r="E28" s="15">
        <f>ROUND(('Evaluation projet et efficacité'!B30),0.25)</f>
        <v>0</v>
      </c>
      <c r="F28" s="15">
        <f>'Evaluation efficacité Grimpeur'!D25</f>
        <v>0</v>
      </c>
      <c r="G28" s="15">
        <f>'Evaluation assureur'!D31</f>
        <v>0</v>
      </c>
    </row>
    <row r="29" spans="1:7" s="5" customFormat="1" x14ac:dyDescent="0.25">
      <c r="A29" s="13"/>
      <c r="B29" s="13"/>
      <c r="C29" s="14" t="e">
        <f t="shared" si="0"/>
        <v>#DIV/0!</v>
      </c>
      <c r="D29" s="44" t="e">
        <f>'Calcul IE (TxP)_h'!K25</f>
        <v>#DIV/0!</v>
      </c>
      <c r="E29" s="15">
        <f>ROUND(('Evaluation projet et efficacité'!B31),0.25)</f>
        <v>0</v>
      </c>
      <c r="F29" s="15">
        <f>'Evaluation efficacité Grimpeur'!D26</f>
        <v>0</v>
      </c>
      <c r="G29" s="15">
        <f>'Evaluation assureur'!D32</f>
        <v>0</v>
      </c>
    </row>
    <row r="30" spans="1:7" s="5" customFormat="1" x14ac:dyDescent="0.25">
      <c r="A30" s="13"/>
      <c r="B30" s="13"/>
      <c r="C30" s="14" t="e">
        <f t="shared" si="0"/>
        <v>#DIV/0!</v>
      </c>
      <c r="D30" s="44" t="e">
        <f>'Calcul IE (TxP)_h'!K26</f>
        <v>#DIV/0!</v>
      </c>
      <c r="E30" s="15">
        <f>ROUND(('Evaluation projet et efficacité'!B32),0.25)</f>
        <v>0</v>
      </c>
      <c r="F30" s="15">
        <f>'Evaluation efficacité Grimpeur'!D27</f>
        <v>0</v>
      </c>
      <c r="G30" s="15">
        <f>'Evaluation assureur'!D33</f>
        <v>0</v>
      </c>
    </row>
    <row r="31" spans="1:7" s="5" customFormat="1" x14ac:dyDescent="0.25">
      <c r="A31" s="12"/>
      <c r="B31" s="12"/>
      <c r="C31" s="14">
        <f t="shared" si="0"/>
        <v>0</v>
      </c>
      <c r="D31" s="44">
        <f>'Calcul IE (TxP)_h'!K27</f>
        <v>0</v>
      </c>
      <c r="E31" s="15">
        <f>ROUND(('Evaluation projet et efficacité'!B33),0.25)</f>
        <v>0</v>
      </c>
      <c r="F31" s="15">
        <f>'Evaluation efficacité Grimpeur'!D28</f>
        <v>0</v>
      </c>
      <c r="G31" s="15">
        <f>'Evaluation assureur'!D34</f>
        <v>0</v>
      </c>
    </row>
    <row r="32" spans="1:7" s="5" customFormat="1" x14ac:dyDescent="0.25">
      <c r="A32" s="12"/>
      <c r="B32" s="12"/>
      <c r="C32" s="14">
        <f t="shared" si="0"/>
        <v>0</v>
      </c>
      <c r="D32" s="44">
        <f>'Calcul IE (TxP)_h'!K28</f>
        <v>0</v>
      </c>
      <c r="E32" s="15">
        <f>ROUND(('Evaluation projet et efficacité'!B34),0.25)</f>
        <v>0</v>
      </c>
      <c r="F32" s="15">
        <f>'Evaluation efficacité Grimpeur'!D29</f>
        <v>0</v>
      </c>
      <c r="G32" s="15">
        <f>'Evaluation assureur'!D35</f>
        <v>0</v>
      </c>
    </row>
  </sheetData>
  <sheetProtection sheet="1" objects="1" scenarios="1" selectLockedCells="1"/>
  <sortState ref="A3:B10">
    <sortCondition ref="A3:A10"/>
  </sortState>
  <mergeCells count="1">
    <mergeCell ref="D3:D4"/>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FC960A-E0AD-4823-B627-C41A2692B330}">
  <sheetPr>
    <pageSetUpPr fitToPage="1"/>
  </sheetPr>
  <dimension ref="A1:R26"/>
  <sheetViews>
    <sheetView showGridLines="0" zoomScale="69" workbookViewId="0">
      <pane xSplit="1" ySplit="1" topLeftCell="B2" activePane="bottomRight" state="frozen"/>
      <selection activeCell="B2" sqref="B2"/>
      <selection pane="topRight" activeCell="B2" sqref="B2"/>
      <selection pane="bottomLeft" activeCell="B2" sqref="B2"/>
      <selection pane="bottomRight" activeCell="H2" sqref="H2"/>
    </sheetView>
  </sheetViews>
  <sheetFormatPr baseColWidth="10" defaultColWidth="16.28515625" defaultRowHeight="18" customHeight="1" x14ac:dyDescent="0.25"/>
  <cols>
    <col min="1" max="2" width="25.5703125" style="38" customWidth="1"/>
    <col min="3" max="3" width="18" style="55" customWidth="1"/>
    <col min="4" max="4" width="18.42578125" style="55" customWidth="1"/>
    <col min="5" max="5" width="16.28515625" style="50"/>
    <col min="6" max="9" width="17.5703125" style="46" customWidth="1"/>
    <col min="10" max="10" width="0" hidden="1" customWidth="1"/>
    <col min="11" max="11" width="17.5703125" style="46" customWidth="1"/>
    <col min="12" max="12" width="13.140625" style="55" hidden="1" customWidth="1"/>
    <col min="13" max="13" width="18.85546875" style="55" hidden="1" customWidth="1"/>
    <col min="14" max="14" width="17.140625" style="55" hidden="1" customWidth="1"/>
    <col min="15" max="16" width="0" hidden="1" customWidth="1"/>
    <col min="17" max="18" width="16.28515625" style="37" hidden="1" customWidth="1"/>
    <col min="19" max="262" width="16.28515625" style="37" customWidth="1"/>
    <col min="263" max="16384" width="16.28515625" style="37"/>
  </cols>
  <sheetData>
    <row r="1" spans="1:18" s="62" customFormat="1" ht="153" customHeight="1" x14ac:dyDescent="0.25">
      <c r="A1" s="39"/>
      <c r="B1" s="39"/>
      <c r="C1" s="48" t="s">
        <v>36</v>
      </c>
      <c r="D1" s="64" t="s">
        <v>82</v>
      </c>
      <c r="E1" s="65" t="s">
        <v>83</v>
      </c>
      <c r="F1" s="66" t="s">
        <v>84</v>
      </c>
      <c r="G1" s="72" t="s">
        <v>90</v>
      </c>
      <c r="H1" s="70" t="s">
        <v>88</v>
      </c>
      <c r="I1" s="71" t="s">
        <v>89</v>
      </c>
      <c r="K1" s="74" t="s">
        <v>94</v>
      </c>
      <c r="L1" s="48" t="s">
        <v>85</v>
      </c>
      <c r="M1" s="49" t="s">
        <v>86</v>
      </c>
      <c r="N1" s="48" t="s">
        <v>87</v>
      </c>
      <c r="O1" s="48" t="s">
        <v>91</v>
      </c>
      <c r="P1" s="49" t="s">
        <v>92</v>
      </c>
      <c r="Q1" s="48" t="s">
        <v>93</v>
      </c>
    </row>
    <row r="2" spans="1:18" ht="35.25" customHeight="1" x14ac:dyDescent="0.25">
      <c r="A2" s="47" t="str">
        <f>IF('Note sur 20'!A6="","",'Note sur 20'!A6)</f>
        <v>ALLART</v>
      </c>
      <c r="B2" s="47" t="str">
        <f>IF('Note sur 20'!B6="","",'Note sur 20'!B6)</f>
        <v>Maeva</v>
      </c>
      <c r="C2" s="51"/>
      <c r="D2" s="67"/>
      <c r="E2" s="68"/>
      <c r="F2" s="69" t="e">
        <f>IF(E2=7,M2,M2*(E2/N2))</f>
        <v>#N/A</v>
      </c>
      <c r="G2" s="73" t="e">
        <f>IF(I2=5,P2,P2*(I2/Q2))</f>
        <v>#N/A</v>
      </c>
      <c r="H2" s="77"/>
      <c r="I2" s="77"/>
      <c r="K2" s="75" t="e">
        <f>SUMIF(F2:G2,"&lt;&gt;#N/A",F2:G2)/COUNTIF(F2:G2,"&lt;&gt;#N/A")</f>
        <v>#DIV/0!</v>
      </c>
      <c r="L2" s="53">
        <f t="shared" ref="L2:L26" si="0">(C2*D2)/(N2*100)</f>
        <v>0</v>
      </c>
      <c r="M2" s="54" t="e">
        <f>IF(L2="","",LOOKUP(L2,'BAREME - Barème IE'!A1:B342))*10</f>
        <v>#N/A</v>
      </c>
      <c r="N2" s="52">
        <v>7</v>
      </c>
      <c r="O2" s="12">
        <f>(C2*H2)/(Q2*100)</f>
        <v>0</v>
      </c>
      <c r="P2" s="12" t="e">
        <f>IF(O2="","",LOOKUP(O2,'BAREME - Barème IE'!A1:B342))*10</f>
        <v>#N/A</v>
      </c>
      <c r="Q2" s="63">
        <v>5</v>
      </c>
      <c r="R2" s="76">
        <v>1</v>
      </c>
    </row>
    <row r="3" spans="1:18" ht="35.25" customHeight="1" x14ac:dyDescent="0.25">
      <c r="A3" s="47" t="str">
        <f>IF('Note sur 20'!A7="","",'Note sur 20'!A7)</f>
        <v>BAILLY</v>
      </c>
      <c r="B3" s="47" t="str">
        <f>IF('Note sur 20'!B7="","",'Note sur 20'!B7)</f>
        <v>Jason</v>
      </c>
      <c r="C3" s="52"/>
      <c r="D3" s="67"/>
      <c r="E3" s="68"/>
      <c r="F3" s="69" t="e">
        <f t="shared" ref="F3:F26" si="1">IF(E3=7,M3,M3*(E3/N3))</f>
        <v>#N/A</v>
      </c>
      <c r="G3" s="73" t="e">
        <f>IF(I3=5,P3,P3*(I3/Q3))</f>
        <v>#N/A</v>
      </c>
      <c r="H3" s="77"/>
      <c r="I3" s="77"/>
      <c r="K3" s="75" t="e">
        <f>SUMIF(F3:G3,"&lt;&gt;#N/A",F3:G3)/COUNTIF(F3:G3,"&lt;&gt;#N/A")</f>
        <v>#DIV/0!</v>
      </c>
      <c r="L3" s="53">
        <f t="shared" si="0"/>
        <v>0</v>
      </c>
      <c r="M3" s="54" t="e">
        <f>IF(L3="","",LOOKUP(L3,'BAREME - Barème IE'!A2:B343))*10</f>
        <v>#N/A</v>
      </c>
      <c r="N3" s="52">
        <v>7</v>
      </c>
      <c r="O3" s="12">
        <f>(C3*H3)/(Q3*100)</f>
        <v>0</v>
      </c>
      <c r="P3" s="12" t="e">
        <f>IF(O3="","",LOOKUP(O3,'BAREME - Barème IE'!A2:B343))*10</f>
        <v>#N/A</v>
      </c>
      <c r="Q3" s="63">
        <v>5</v>
      </c>
      <c r="R3" s="76">
        <v>2</v>
      </c>
    </row>
    <row r="4" spans="1:18" ht="35.25" customHeight="1" x14ac:dyDescent="0.25">
      <c r="A4" s="47" t="str">
        <f>IF('Note sur 20'!A8="","",'Note sur 20'!A8)</f>
        <v>BIZET</v>
      </c>
      <c r="B4" s="47" t="str">
        <f>IF('Note sur 20'!B8="","",'Note sur 20'!B8)</f>
        <v>Faustine</v>
      </c>
      <c r="C4" s="52"/>
      <c r="D4" s="67"/>
      <c r="E4" s="68"/>
      <c r="F4" s="69" t="e">
        <f t="shared" si="1"/>
        <v>#N/A</v>
      </c>
      <c r="G4" s="73" t="e">
        <f>IF(I4=5,P4,P4*(I4/Q4))</f>
        <v>#N/A</v>
      </c>
      <c r="H4" s="77"/>
      <c r="I4" s="77"/>
      <c r="K4" s="75" t="e">
        <f t="shared" ref="K4:K25" si="2">SUMIF(F4:G4,"&lt;&gt;#N/A",F4:G4)/COUNTIF(F4:G4,"&lt;&gt;#N/A")</f>
        <v>#DIV/0!</v>
      </c>
      <c r="L4" s="53">
        <f t="shared" si="0"/>
        <v>0</v>
      </c>
      <c r="M4" s="54" t="e">
        <f>IF(L4="","",LOOKUP(L4,'BAREME - Barème IE'!A2:B343))*10</f>
        <v>#N/A</v>
      </c>
      <c r="N4" s="52">
        <v>7</v>
      </c>
      <c r="O4" s="12">
        <f t="shared" ref="O4:O26" si="3">(C4*H4)/(Q4*100)</f>
        <v>0</v>
      </c>
      <c r="P4" s="12" t="e">
        <f>IF(O4="","",LOOKUP(O4,'BAREME - Barème IE'!A3:B344))*10</f>
        <v>#N/A</v>
      </c>
      <c r="Q4" s="63">
        <v>5</v>
      </c>
      <c r="R4" s="76">
        <v>3</v>
      </c>
    </row>
    <row r="5" spans="1:18" ht="35.25" customHeight="1" x14ac:dyDescent="0.25">
      <c r="A5" s="47" t="str">
        <f>IF('Note sur 20'!A9="","",'Note sur 20'!A9)</f>
        <v>BROU</v>
      </c>
      <c r="B5" s="47" t="str">
        <f>IF('Note sur 20'!B9="","",'Note sur 20'!B9)</f>
        <v>Hadrien</v>
      </c>
      <c r="C5" s="52"/>
      <c r="D5" s="67"/>
      <c r="E5" s="68"/>
      <c r="F5" s="69" t="e">
        <f t="shared" si="1"/>
        <v>#N/A</v>
      </c>
      <c r="G5" s="73" t="e">
        <f>IF(I5=5,P5,P5*(I5/Q5))</f>
        <v>#N/A</v>
      </c>
      <c r="H5" s="77"/>
      <c r="I5" s="77"/>
      <c r="K5" s="75" t="e">
        <f t="shared" si="2"/>
        <v>#DIV/0!</v>
      </c>
      <c r="L5" s="53">
        <f t="shared" si="0"/>
        <v>0</v>
      </c>
      <c r="M5" s="54" t="e">
        <f>IF(L5="","",LOOKUP(L5,'BAREME - Barème IE'!A2:B343))*10</f>
        <v>#N/A</v>
      </c>
      <c r="N5" s="52">
        <v>7</v>
      </c>
      <c r="O5" s="12">
        <f t="shared" si="3"/>
        <v>0</v>
      </c>
      <c r="P5" s="12" t="e">
        <f>IF(O5="","",LOOKUP(O5,'BAREME - Barème IE'!A4:B345))*10</f>
        <v>#N/A</v>
      </c>
      <c r="Q5" s="63">
        <v>5</v>
      </c>
      <c r="R5" s="76">
        <v>4</v>
      </c>
    </row>
    <row r="6" spans="1:18" ht="35.25" customHeight="1" x14ac:dyDescent="0.25">
      <c r="A6" s="47" t="str">
        <f>IF('Note sur 20'!A10="","",'Note sur 20'!A10)</f>
        <v>CAFFRAY</v>
      </c>
      <c r="B6" s="47" t="str">
        <f>IF('Note sur 20'!B10="","",'Note sur 20'!B10)</f>
        <v>Clément</v>
      </c>
      <c r="C6" s="52"/>
      <c r="D6" s="67"/>
      <c r="E6" s="68"/>
      <c r="F6" s="69" t="e">
        <f t="shared" si="1"/>
        <v>#N/A</v>
      </c>
      <c r="G6" s="73" t="e">
        <f>IF(I6=5,P6,P6*(I6/Q6))</f>
        <v>#N/A</v>
      </c>
      <c r="H6" s="77"/>
      <c r="I6" s="77"/>
      <c r="K6" s="75" t="e">
        <f t="shared" si="2"/>
        <v>#DIV/0!</v>
      </c>
      <c r="L6" s="53">
        <f t="shared" si="0"/>
        <v>0</v>
      </c>
      <c r="M6" s="54" t="e">
        <f>IF(L6="","",LOOKUP(L6,'BAREME - Barème IE'!A2:B343))*10</f>
        <v>#N/A</v>
      </c>
      <c r="N6" s="52">
        <v>7</v>
      </c>
      <c r="O6" s="12">
        <f t="shared" si="3"/>
        <v>0</v>
      </c>
      <c r="P6" s="12" t="e">
        <f>IF(O6="","",LOOKUP(O6,'BAREME - Barème IE'!A5:B346))*10</f>
        <v>#N/A</v>
      </c>
      <c r="Q6" s="63">
        <v>5</v>
      </c>
      <c r="R6" s="76">
        <v>5</v>
      </c>
    </row>
    <row r="7" spans="1:18" ht="35.25" customHeight="1" x14ac:dyDescent="0.25">
      <c r="A7" s="47" t="str">
        <f>IF('Note sur 20'!A11="","",'Note sur 20'!A11)</f>
        <v>COINT</v>
      </c>
      <c r="B7" s="47" t="str">
        <f>IF('Note sur 20'!B11="","",'Note sur 20'!B11)</f>
        <v>Quentin</v>
      </c>
      <c r="C7" s="52"/>
      <c r="D7" s="67"/>
      <c r="E7" s="68"/>
      <c r="F7" s="69" t="e">
        <f t="shared" si="1"/>
        <v>#N/A</v>
      </c>
      <c r="G7" s="73" t="e">
        <f>IF(I7=5,P7,P7*(I7/Q7))</f>
        <v>#N/A</v>
      </c>
      <c r="H7" s="77"/>
      <c r="I7" s="77"/>
      <c r="K7" s="75" t="e">
        <f t="shared" si="2"/>
        <v>#DIV/0!</v>
      </c>
      <c r="L7" s="53">
        <f t="shared" si="0"/>
        <v>0</v>
      </c>
      <c r="M7" s="54" t="e">
        <f>IF(L7="","",LOOKUP(L7,'BAREME - Barème IE'!A2:B343))*10</f>
        <v>#N/A</v>
      </c>
      <c r="N7" s="52">
        <v>7</v>
      </c>
      <c r="O7" s="12">
        <f t="shared" si="3"/>
        <v>0</v>
      </c>
      <c r="P7" s="12" t="e">
        <f>IF(O7="","",LOOKUP(O7,'BAREME - Barème IE'!A6:B347))*10</f>
        <v>#N/A</v>
      </c>
      <c r="Q7" s="63">
        <v>5</v>
      </c>
      <c r="R7" s="37">
        <v>6</v>
      </c>
    </row>
    <row r="8" spans="1:18" ht="35.25" customHeight="1" x14ac:dyDescent="0.25">
      <c r="A8" s="47" t="str">
        <f>IF('Note sur 20'!A12="","",'Note sur 20'!A12)</f>
        <v>COLOMBEL</v>
      </c>
      <c r="B8" s="47" t="str">
        <f>IF('Note sur 20'!B12="","",'Note sur 20'!B12)</f>
        <v>Melvyn</v>
      </c>
      <c r="C8" s="52"/>
      <c r="D8" s="67"/>
      <c r="E8" s="68"/>
      <c r="F8" s="69" t="e">
        <f t="shared" si="1"/>
        <v>#N/A</v>
      </c>
      <c r="G8" s="73" t="e">
        <f>IF(I8=5,P8,P8*(I8/Q8))</f>
        <v>#N/A</v>
      </c>
      <c r="H8" s="77"/>
      <c r="I8" s="77"/>
      <c r="K8" s="75" t="e">
        <f t="shared" si="2"/>
        <v>#DIV/0!</v>
      </c>
      <c r="L8" s="53">
        <f t="shared" si="0"/>
        <v>0</v>
      </c>
      <c r="M8" s="54" t="e">
        <f>IF(L8="","",LOOKUP(L8,'BAREME - Barème IE'!A2:B343))*10</f>
        <v>#N/A</v>
      </c>
      <c r="N8" s="52">
        <v>7</v>
      </c>
      <c r="O8" s="12">
        <f t="shared" si="3"/>
        <v>0</v>
      </c>
      <c r="P8" s="12" t="e">
        <f>IF(O8="","",LOOKUP(O8,'BAREME - Barème IE'!A7:B348))*10</f>
        <v>#N/A</v>
      </c>
      <c r="Q8" s="63">
        <v>5</v>
      </c>
      <c r="R8" s="37">
        <v>7</v>
      </c>
    </row>
    <row r="9" spans="1:18" ht="35.25" customHeight="1" x14ac:dyDescent="0.25">
      <c r="A9" s="47" t="str">
        <f>IF('Note sur 20'!A13="","",'Note sur 20'!A13)</f>
        <v>CYR</v>
      </c>
      <c r="B9" s="47" t="str">
        <f>IF('Note sur 20'!B13="","",'Note sur 20'!B13)</f>
        <v>Esteban</v>
      </c>
      <c r="C9" s="52"/>
      <c r="D9" s="67"/>
      <c r="E9" s="68"/>
      <c r="F9" s="69" t="e">
        <f t="shared" si="1"/>
        <v>#N/A</v>
      </c>
      <c r="G9" s="73" t="e">
        <f>IF(I9=5,P9,P9*(I9/Q9))</f>
        <v>#N/A</v>
      </c>
      <c r="H9" s="77"/>
      <c r="I9" s="77"/>
      <c r="K9" s="75" t="e">
        <f t="shared" si="2"/>
        <v>#DIV/0!</v>
      </c>
      <c r="L9" s="53">
        <f t="shared" si="0"/>
        <v>0</v>
      </c>
      <c r="M9" s="54" t="e">
        <f>IF(L9="","",LOOKUP(L9,'BAREME - Barème IE'!$A$2:$B$343))*10</f>
        <v>#N/A</v>
      </c>
      <c r="N9" s="52">
        <v>7</v>
      </c>
      <c r="O9" s="12">
        <f t="shared" si="3"/>
        <v>0</v>
      </c>
      <c r="P9" s="12" t="e">
        <f>IF(O9="","",LOOKUP(O9,'BAREME - Barème IE'!A8:B349))*10</f>
        <v>#N/A</v>
      </c>
      <c r="Q9" s="63">
        <v>5</v>
      </c>
    </row>
    <row r="10" spans="1:18" ht="35.25" customHeight="1" x14ac:dyDescent="0.25">
      <c r="A10" s="47" t="str">
        <f>IF('Note sur 20'!A14="","",'Note sur 20'!A14)</f>
        <v>DA ROSA TAVARES</v>
      </c>
      <c r="B10" s="47" t="str">
        <f>IF('Note sur 20'!B14="","",'Note sur 20'!B14)</f>
        <v>Kerwann</v>
      </c>
      <c r="C10" s="52"/>
      <c r="D10" s="67"/>
      <c r="E10" s="68"/>
      <c r="F10" s="69" t="e">
        <f t="shared" si="1"/>
        <v>#N/A</v>
      </c>
      <c r="G10" s="73" t="e">
        <f>IF(I10=5,P10,P10*(I10/Q10))</f>
        <v>#N/A</v>
      </c>
      <c r="H10" s="77"/>
      <c r="I10" s="77"/>
      <c r="K10" s="75" t="e">
        <f t="shared" si="2"/>
        <v>#DIV/0!</v>
      </c>
      <c r="L10" s="53">
        <f t="shared" si="0"/>
        <v>0</v>
      </c>
      <c r="M10" s="54" t="e">
        <f>IF(L10="","",LOOKUP(L10,'BAREME - Barème IE'!$A$2:$B$343))*10</f>
        <v>#N/A</v>
      </c>
      <c r="N10" s="52">
        <v>7</v>
      </c>
      <c r="O10" s="12">
        <f t="shared" si="3"/>
        <v>0</v>
      </c>
      <c r="P10" s="12" t="e">
        <f>IF(O10="","",LOOKUP(O10,'BAREME - Barème IE'!A9:B350))*10</f>
        <v>#N/A</v>
      </c>
      <c r="Q10" s="63">
        <v>5</v>
      </c>
    </row>
    <row r="11" spans="1:18" ht="35.25" customHeight="1" x14ac:dyDescent="0.25">
      <c r="A11" s="47" t="str">
        <f>IF('Note sur 20'!A15="","",'Note sur 20'!A15)</f>
        <v>DAVID</v>
      </c>
      <c r="B11" s="47" t="str">
        <f>IF('Note sur 20'!B15="","",'Note sur 20'!B15)</f>
        <v>Emile</v>
      </c>
      <c r="C11" s="52"/>
      <c r="D11" s="67"/>
      <c r="E11" s="68"/>
      <c r="F11" s="69" t="e">
        <f t="shared" si="1"/>
        <v>#N/A</v>
      </c>
      <c r="G11" s="73" t="e">
        <f>IF(I11=5,P11,P11*(I11/Q11))</f>
        <v>#N/A</v>
      </c>
      <c r="H11" s="77"/>
      <c r="I11" s="77"/>
      <c r="K11" s="75" t="e">
        <f>SUMIF(F11:G11,"&lt;&gt;#N/A",F11:G11)/COUNTIF(F11:G11,"&lt;&gt;#N/A")</f>
        <v>#DIV/0!</v>
      </c>
      <c r="L11" s="53">
        <f t="shared" si="0"/>
        <v>0</v>
      </c>
      <c r="M11" s="54" t="e">
        <f>IF(L11="","",LOOKUP(L11,'BAREME - Barème IE'!$A$2:$B$343))*10</f>
        <v>#N/A</v>
      </c>
      <c r="N11" s="52">
        <v>7</v>
      </c>
      <c r="O11" s="12">
        <f t="shared" si="3"/>
        <v>0</v>
      </c>
      <c r="P11" s="12" t="e">
        <f>IF(O11="","",LOOKUP(O11,'BAREME - Barème IE'!A10:B351))*10</f>
        <v>#N/A</v>
      </c>
      <c r="Q11" s="63">
        <v>5</v>
      </c>
    </row>
    <row r="12" spans="1:18" ht="35.25" customHeight="1" x14ac:dyDescent="0.25">
      <c r="A12" s="47" t="str">
        <f>IF('Note sur 20'!A16="","",'Note sur 20'!A16)</f>
        <v>DEBUIGNY</v>
      </c>
      <c r="B12" s="47" t="str">
        <f>IF('Note sur 20'!B16="","",'Note sur 20'!B16)</f>
        <v>Amandine</v>
      </c>
      <c r="C12" s="52"/>
      <c r="D12" s="67"/>
      <c r="E12" s="68"/>
      <c r="F12" s="69" t="e">
        <f t="shared" si="1"/>
        <v>#N/A</v>
      </c>
      <c r="G12" s="73" t="e">
        <f>IF(I12=5,P12,P12*(I12/Q12))</f>
        <v>#N/A</v>
      </c>
      <c r="H12" s="77"/>
      <c r="I12" s="77"/>
      <c r="K12" s="75" t="e">
        <f t="shared" si="2"/>
        <v>#DIV/0!</v>
      </c>
      <c r="L12" s="53">
        <f t="shared" si="0"/>
        <v>0</v>
      </c>
      <c r="M12" s="54" t="e">
        <f>IF(L12="","",LOOKUP(L12,'BAREME - Barème IE'!$A$2:$B$343))*10</f>
        <v>#N/A</v>
      </c>
      <c r="N12" s="52">
        <v>7</v>
      </c>
      <c r="O12" s="12">
        <f t="shared" si="3"/>
        <v>0</v>
      </c>
      <c r="P12" s="12" t="e">
        <f>IF(O12="","",LOOKUP(O12,'BAREME - Barème IE'!A11:B352))*10</f>
        <v>#N/A</v>
      </c>
      <c r="Q12" s="63">
        <v>5</v>
      </c>
    </row>
    <row r="13" spans="1:18" ht="35.25" customHeight="1" x14ac:dyDescent="0.25">
      <c r="A13" s="47" t="str">
        <f>IF('Note sur 20'!A17="","",'Note sur 20'!A17)</f>
        <v>DELMAIRE</v>
      </c>
      <c r="B13" s="47" t="str">
        <f>IF('Note sur 20'!B17="","",'Note sur 20'!B17)</f>
        <v>Emerick</v>
      </c>
      <c r="C13" s="52"/>
      <c r="D13" s="67"/>
      <c r="E13" s="68"/>
      <c r="F13" s="69" t="e">
        <f t="shared" si="1"/>
        <v>#N/A</v>
      </c>
      <c r="G13" s="73" t="e">
        <f>IF(I13=5,P13,P13*(I13/Q13))</f>
        <v>#N/A</v>
      </c>
      <c r="H13" s="77"/>
      <c r="I13" s="77"/>
      <c r="K13" s="75" t="e">
        <f t="shared" si="2"/>
        <v>#DIV/0!</v>
      </c>
      <c r="L13" s="53">
        <f t="shared" si="0"/>
        <v>0</v>
      </c>
      <c r="M13" s="54" t="e">
        <f>IF(L13="","",LOOKUP(L13,'BAREME - Barème IE'!$A$2:$B$343))*10</f>
        <v>#N/A</v>
      </c>
      <c r="N13" s="52">
        <v>7</v>
      </c>
      <c r="O13" s="12">
        <f t="shared" si="3"/>
        <v>0</v>
      </c>
      <c r="P13" s="12" t="e">
        <f>IF(O13="","",LOOKUP(O13,'BAREME - Barème IE'!A12:B353))*10</f>
        <v>#N/A</v>
      </c>
      <c r="Q13" s="63">
        <v>5</v>
      </c>
    </row>
    <row r="14" spans="1:18" ht="35.25" customHeight="1" x14ac:dyDescent="0.25">
      <c r="A14" s="47" t="str">
        <f>IF('Note sur 20'!A18="","",'Note sur 20'!A18)</f>
        <v>GOURDAIN</v>
      </c>
      <c r="B14" s="47" t="str">
        <f>IF('Note sur 20'!B18="","",'Note sur 20'!B18)</f>
        <v>Elsa</v>
      </c>
      <c r="C14" s="52"/>
      <c r="D14" s="67"/>
      <c r="E14" s="68"/>
      <c r="F14" s="69" t="e">
        <f t="shared" si="1"/>
        <v>#N/A</v>
      </c>
      <c r="G14" s="73" t="e">
        <f>IF(I14=5,P14,P14*(I14/Q14))</f>
        <v>#N/A</v>
      </c>
      <c r="H14" s="77"/>
      <c r="I14" s="77"/>
      <c r="K14" s="75" t="e">
        <f t="shared" si="2"/>
        <v>#DIV/0!</v>
      </c>
      <c r="L14" s="53">
        <f t="shared" si="0"/>
        <v>0</v>
      </c>
      <c r="M14" s="54" t="e">
        <f>IF(L14="","",LOOKUP(L14,'BAREME - Barème IE'!$A$2:$B$343))*10</f>
        <v>#N/A</v>
      </c>
      <c r="N14" s="52">
        <v>7</v>
      </c>
      <c r="O14" s="12">
        <f t="shared" si="3"/>
        <v>0</v>
      </c>
      <c r="P14" s="12" t="e">
        <f>IF(O14="","",LOOKUP(O14,'BAREME - Barème IE'!A13:B354))*10</f>
        <v>#N/A</v>
      </c>
      <c r="Q14" s="63">
        <v>5</v>
      </c>
    </row>
    <row r="15" spans="1:18" ht="35.25" customHeight="1" x14ac:dyDescent="0.25">
      <c r="A15" s="47" t="str">
        <f>IF('Note sur 20'!A19="","",'Note sur 20'!A19)</f>
        <v>HECQUEFEUILLE</v>
      </c>
      <c r="B15" s="47" t="str">
        <f>IF('Note sur 20'!B19="","",'Note sur 20'!B19)</f>
        <v>Adrien</v>
      </c>
      <c r="C15" s="52"/>
      <c r="D15" s="67"/>
      <c r="E15" s="68"/>
      <c r="F15" s="69" t="e">
        <f t="shared" si="1"/>
        <v>#N/A</v>
      </c>
      <c r="G15" s="73" t="e">
        <f>IF(I15=5,P15,P15*(I15/Q15))</f>
        <v>#N/A</v>
      </c>
      <c r="H15" s="77"/>
      <c r="I15" s="77"/>
      <c r="K15" s="75" t="e">
        <f t="shared" si="2"/>
        <v>#DIV/0!</v>
      </c>
      <c r="L15" s="53">
        <f t="shared" si="0"/>
        <v>0</v>
      </c>
      <c r="M15" s="54" t="e">
        <f>IF(L15="","",LOOKUP(L15,'BAREME - Barème IE'!$A$2:$B$343))*10</f>
        <v>#N/A</v>
      </c>
      <c r="N15" s="52">
        <v>7</v>
      </c>
      <c r="O15" s="12">
        <f t="shared" si="3"/>
        <v>0</v>
      </c>
      <c r="P15" s="12" t="e">
        <f>IF(O15="","",LOOKUP(O15,'BAREME - Barème IE'!A14:B355))*10</f>
        <v>#N/A</v>
      </c>
      <c r="Q15" s="63">
        <v>5</v>
      </c>
    </row>
    <row r="16" spans="1:18" ht="35.25" customHeight="1" x14ac:dyDescent="0.25">
      <c r="A16" s="47" t="str">
        <f>IF('Note sur 20'!A20="","",'Note sur 20'!A20)</f>
        <v>HERMANT</v>
      </c>
      <c r="B16" s="47" t="str">
        <f>IF('Note sur 20'!B20="","",'Note sur 20'!B20)</f>
        <v>Emie</v>
      </c>
      <c r="C16" s="52"/>
      <c r="D16" s="67"/>
      <c r="E16" s="68"/>
      <c r="F16" s="69" t="e">
        <f t="shared" si="1"/>
        <v>#N/A</v>
      </c>
      <c r="G16" s="73" t="e">
        <f>IF(I16=5,P16,P16*(I16/Q16))</f>
        <v>#N/A</v>
      </c>
      <c r="H16" s="77"/>
      <c r="I16" s="77"/>
      <c r="K16" s="75" t="e">
        <f t="shared" si="2"/>
        <v>#DIV/0!</v>
      </c>
      <c r="L16" s="53">
        <f t="shared" si="0"/>
        <v>0</v>
      </c>
      <c r="M16" s="54" t="e">
        <f>IF(L16="","",LOOKUP(L16,'BAREME - Barème IE'!$A$2:$B$343))*10</f>
        <v>#N/A</v>
      </c>
      <c r="N16" s="52">
        <v>7</v>
      </c>
      <c r="O16" s="12">
        <f t="shared" si="3"/>
        <v>0</v>
      </c>
      <c r="P16" s="12" t="e">
        <f>IF(O16="","",LOOKUP(O16,'BAREME - Barème IE'!A15:B356))*10</f>
        <v>#N/A</v>
      </c>
      <c r="Q16" s="63">
        <v>5</v>
      </c>
    </row>
    <row r="17" spans="1:17" ht="35.25" customHeight="1" x14ac:dyDescent="0.25">
      <c r="A17" s="47" t="str">
        <f>IF('Note sur 20'!A21="","",'Note sur 20'!A21)</f>
        <v>LECONTE</v>
      </c>
      <c r="B17" s="47" t="str">
        <f>IF('Note sur 20'!B21="","",'Note sur 20'!B21)</f>
        <v>Kylian</v>
      </c>
      <c r="C17" s="52"/>
      <c r="D17" s="67"/>
      <c r="E17" s="68"/>
      <c r="F17" s="69" t="e">
        <f t="shared" si="1"/>
        <v>#N/A</v>
      </c>
      <c r="G17" s="73" t="e">
        <f>IF(I17=5,P17,P17*(I17/Q17))</f>
        <v>#N/A</v>
      </c>
      <c r="H17" s="77"/>
      <c r="I17" s="77"/>
      <c r="K17" s="75" t="e">
        <f t="shared" si="2"/>
        <v>#DIV/0!</v>
      </c>
      <c r="L17" s="53">
        <f t="shared" si="0"/>
        <v>0</v>
      </c>
      <c r="M17" s="54" t="e">
        <f>IF(L17="","",LOOKUP(L17,'BAREME - Barème IE'!$A$2:$B$343))*10</f>
        <v>#N/A</v>
      </c>
      <c r="N17" s="52">
        <v>7</v>
      </c>
      <c r="O17" s="12">
        <f t="shared" si="3"/>
        <v>0</v>
      </c>
      <c r="P17" s="12" t="e">
        <f>IF(O17="","",LOOKUP(O17,'BAREME - Barème IE'!A16:B357))*10</f>
        <v>#N/A</v>
      </c>
      <c r="Q17" s="63">
        <v>5</v>
      </c>
    </row>
    <row r="18" spans="1:17" ht="35.25" customHeight="1" x14ac:dyDescent="0.25">
      <c r="A18" s="47" t="str">
        <f>IF('Note sur 20'!A22="","",'Note sur 20'!A22)</f>
        <v>MARECHAL</v>
      </c>
      <c r="B18" s="47" t="str">
        <f>IF('Note sur 20'!B22="","",'Note sur 20'!B22)</f>
        <v>Zoe</v>
      </c>
      <c r="C18" s="52"/>
      <c r="D18" s="67"/>
      <c r="E18" s="68"/>
      <c r="F18" s="69" t="e">
        <f t="shared" si="1"/>
        <v>#N/A</v>
      </c>
      <c r="G18" s="73" t="e">
        <f>IF(I18=5,P18,P18*(I18/Q18))</f>
        <v>#N/A</v>
      </c>
      <c r="H18" s="77"/>
      <c r="I18" s="77"/>
      <c r="K18" s="75" t="e">
        <f>SUMIF(F18:G18,"&lt;&gt;#N/A",F18:G18)/COUNTIF(F18:G18,"&lt;&gt;#N/A")</f>
        <v>#DIV/0!</v>
      </c>
      <c r="L18" s="53">
        <f t="shared" si="0"/>
        <v>0</v>
      </c>
      <c r="M18" s="54" t="e">
        <f>IF(L18="","",LOOKUP(L18,'BAREME - Barème IE'!$A$2:$B$343))*10</f>
        <v>#N/A</v>
      </c>
      <c r="N18" s="52">
        <v>7</v>
      </c>
      <c r="O18" s="12">
        <f t="shared" si="3"/>
        <v>0</v>
      </c>
      <c r="P18" s="12" t="e">
        <f>IF(O18="","",LOOKUP(O18,'BAREME - Barème IE'!A17:B358))*10</f>
        <v>#N/A</v>
      </c>
      <c r="Q18" s="63">
        <v>5</v>
      </c>
    </row>
    <row r="19" spans="1:17" ht="35.25" customHeight="1" x14ac:dyDescent="0.25">
      <c r="A19" s="47" t="str">
        <f>IF('Note sur 20'!A23="","",'Note sur 20'!A23)</f>
        <v>MARTEL</v>
      </c>
      <c r="B19" s="47" t="str">
        <f>IF('Note sur 20'!B23="","",'Note sur 20'!B23)</f>
        <v>Léa</v>
      </c>
      <c r="C19" s="52"/>
      <c r="D19" s="67"/>
      <c r="E19" s="68"/>
      <c r="F19" s="69" t="e">
        <f t="shared" si="1"/>
        <v>#N/A</v>
      </c>
      <c r="G19" s="73" t="e">
        <f>IF(I19=5,P19,P19*(I19/Q19))</f>
        <v>#N/A</v>
      </c>
      <c r="H19" s="77"/>
      <c r="I19" s="77"/>
      <c r="K19" s="75" t="e">
        <f t="shared" si="2"/>
        <v>#DIV/0!</v>
      </c>
      <c r="L19" s="53">
        <f t="shared" si="0"/>
        <v>0</v>
      </c>
      <c r="M19" s="54" t="e">
        <f>IF(L19="","",LOOKUP(L19,'BAREME - Barème IE'!$A$2:$B$343))*10</f>
        <v>#N/A</v>
      </c>
      <c r="N19" s="52">
        <v>7</v>
      </c>
      <c r="O19" s="12">
        <f t="shared" si="3"/>
        <v>0</v>
      </c>
      <c r="P19" s="12" t="e">
        <f>IF(O19="","",LOOKUP(O19,'BAREME - Barème IE'!A18:B359))*10</f>
        <v>#N/A</v>
      </c>
      <c r="Q19" s="63">
        <v>5</v>
      </c>
    </row>
    <row r="20" spans="1:17" ht="35.25" customHeight="1" x14ac:dyDescent="0.25">
      <c r="A20" s="47" t="str">
        <f>IF('Note sur 20'!A24="","",'Note sur 20'!A24)</f>
        <v>MATHON</v>
      </c>
      <c r="B20" s="47" t="str">
        <f>IF('Note sur 20'!B24="","",'Note sur 20'!B24)</f>
        <v>Pauline</v>
      </c>
      <c r="C20" s="52"/>
      <c r="D20" s="67"/>
      <c r="E20" s="68"/>
      <c r="F20" s="69" t="e">
        <f t="shared" si="1"/>
        <v>#N/A</v>
      </c>
      <c r="G20" s="73" t="e">
        <f>IF(I20=5,P20,P20*(I20/Q20))</f>
        <v>#N/A</v>
      </c>
      <c r="H20" s="77"/>
      <c r="I20" s="77"/>
      <c r="K20" s="75" t="e">
        <f t="shared" si="2"/>
        <v>#DIV/0!</v>
      </c>
      <c r="L20" s="53">
        <f t="shared" si="0"/>
        <v>0</v>
      </c>
      <c r="M20" s="54" t="e">
        <f>IF(L20="","",LOOKUP(L20,'BAREME - Barème IE'!$A$2:$B$343))*10</f>
        <v>#N/A</v>
      </c>
      <c r="N20" s="52">
        <v>7</v>
      </c>
      <c r="O20" s="12">
        <f t="shared" si="3"/>
        <v>0</v>
      </c>
      <c r="P20" s="12" t="e">
        <f>IF(O20="","",LOOKUP(O20,'BAREME - Barème IE'!A19:B360))*10</f>
        <v>#N/A</v>
      </c>
      <c r="Q20" s="63">
        <v>5</v>
      </c>
    </row>
    <row r="21" spans="1:17" ht="35.25" customHeight="1" x14ac:dyDescent="0.25">
      <c r="A21" s="47" t="str">
        <f>IF('Note sur 20'!A25="","",'Note sur 20'!A25)</f>
        <v>SCHROEVEN</v>
      </c>
      <c r="B21" s="47" t="str">
        <f>IF('Note sur 20'!B25="","",'Note sur 20'!B25)</f>
        <v>Pauline</v>
      </c>
      <c r="C21" s="52"/>
      <c r="D21" s="67"/>
      <c r="E21" s="68"/>
      <c r="F21" s="69" t="e">
        <f t="shared" si="1"/>
        <v>#N/A</v>
      </c>
      <c r="G21" s="73" t="e">
        <f>IF(I21=5,P21,P21*(I21/Q21))</f>
        <v>#N/A</v>
      </c>
      <c r="H21" s="77"/>
      <c r="I21" s="77"/>
      <c r="K21" s="75" t="e">
        <f t="shared" si="2"/>
        <v>#DIV/0!</v>
      </c>
      <c r="L21" s="53">
        <f t="shared" si="0"/>
        <v>0</v>
      </c>
      <c r="M21" s="54" t="e">
        <f>IF(L21="","",LOOKUP(L21,'BAREME - Barème IE'!$A$2:$B$343))*10</f>
        <v>#N/A</v>
      </c>
      <c r="N21" s="52">
        <v>7</v>
      </c>
      <c r="O21" s="12">
        <f t="shared" si="3"/>
        <v>0</v>
      </c>
      <c r="P21" s="12" t="e">
        <f>IF(O21="","",LOOKUP(O21,'BAREME - Barème IE'!A20:B361))*10</f>
        <v>#N/A</v>
      </c>
      <c r="Q21" s="63">
        <v>5</v>
      </c>
    </row>
    <row r="22" spans="1:17" ht="35.25" customHeight="1" x14ac:dyDescent="0.25">
      <c r="A22" s="47" t="str">
        <f>IF('Note sur 20'!A26="","",'Note sur 20'!A26)</f>
        <v>TERLON</v>
      </c>
      <c r="B22" s="47" t="str">
        <f>IF('Note sur 20'!B26="","",'Note sur 20'!B26)</f>
        <v>Katarina</v>
      </c>
      <c r="C22" s="52"/>
      <c r="D22" s="67"/>
      <c r="E22" s="68"/>
      <c r="F22" s="69" t="e">
        <f t="shared" si="1"/>
        <v>#N/A</v>
      </c>
      <c r="G22" s="73" t="e">
        <f>IF(I22=5,P22,P22*(I22/Q22))</f>
        <v>#N/A</v>
      </c>
      <c r="H22" s="77"/>
      <c r="I22" s="77"/>
      <c r="K22" s="75" t="e">
        <f t="shared" si="2"/>
        <v>#DIV/0!</v>
      </c>
      <c r="L22" s="53">
        <f t="shared" si="0"/>
        <v>0</v>
      </c>
      <c r="M22" s="54" t="e">
        <f>IF(L22="","",LOOKUP(L22,'BAREME - Barème IE'!$A$2:$B$343))*10</f>
        <v>#N/A</v>
      </c>
      <c r="N22" s="52">
        <v>7</v>
      </c>
      <c r="O22" s="12">
        <f t="shared" si="3"/>
        <v>0</v>
      </c>
      <c r="P22" s="12" t="e">
        <f>IF(O22="","",LOOKUP(O22,'BAREME - Barème IE'!A21:B362))*10</f>
        <v>#N/A</v>
      </c>
      <c r="Q22" s="63">
        <v>5</v>
      </c>
    </row>
    <row r="23" spans="1:17" ht="35.25" customHeight="1" x14ac:dyDescent="0.25">
      <c r="A23" s="47" t="str">
        <f>IF('Note sur 20'!A27="","",'Note sur 20'!A27)</f>
        <v>VERLIN</v>
      </c>
      <c r="B23" s="47" t="str">
        <f>IF('Note sur 20'!B27="","",'Note sur 20'!B27)</f>
        <v>Naelle</v>
      </c>
      <c r="C23" s="52"/>
      <c r="D23" s="67"/>
      <c r="E23" s="68"/>
      <c r="F23" s="69" t="e">
        <f t="shared" si="1"/>
        <v>#N/A</v>
      </c>
      <c r="G23" s="73" t="e">
        <f>IF(I23=5,P23,P23*(I23/Q23))</f>
        <v>#N/A</v>
      </c>
      <c r="H23" s="77"/>
      <c r="I23" s="77"/>
      <c r="K23" s="75" t="e">
        <f t="shared" si="2"/>
        <v>#DIV/0!</v>
      </c>
      <c r="L23" s="53">
        <f t="shared" si="0"/>
        <v>0</v>
      </c>
      <c r="M23" s="54" t="e">
        <f>IF(L23="","",LOOKUP(L23,'BAREME - Barème IE'!$A$2:$B$343))*10</f>
        <v>#N/A</v>
      </c>
      <c r="N23" s="52">
        <v>7</v>
      </c>
      <c r="O23" s="12">
        <f t="shared" si="3"/>
        <v>0</v>
      </c>
      <c r="P23" s="12" t="e">
        <f>IF(O23="","",LOOKUP(O23,'BAREME - Barème IE'!A22:B363))*10</f>
        <v>#N/A</v>
      </c>
      <c r="Q23" s="63">
        <v>5</v>
      </c>
    </row>
    <row r="24" spans="1:17" ht="35.25" customHeight="1" x14ac:dyDescent="0.25">
      <c r="A24" s="47" t="str">
        <f>IF('Note sur 20'!A28="","",'Note sur 20'!A28)</f>
        <v/>
      </c>
      <c r="B24" s="47" t="str">
        <f>IF('Note sur 20'!B28="","",'Note sur 20'!B28)</f>
        <v/>
      </c>
      <c r="C24" s="52"/>
      <c r="D24" s="67"/>
      <c r="E24" s="68"/>
      <c r="F24" s="69" t="e">
        <f t="shared" si="1"/>
        <v>#N/A</v>
      </c>
      <c r="G24" s="73" t="e">
        <f>IF(I24=5,P24,P24*(I24/Q24))</f>
        <v>#N/A</v>
      </c>
      <c r="H24" s="77"/>
      <c r="I24" s="77"/>
      <c r="K24" s="75" t="e">
        <f t="shared" si="2"/>
        <v>#DIV/0!</v>
      </c>
      <c r="L24" s="53">
        <f t="shared" si="0"/>
        <v>0</v>
      </c>
      <c r="M24" s="54" t="e">
        <f>IF(L24="","",LOOKUP(L24,'BAREME - Barème IE'!A3:B344))*10</f>
        <v>#N/A</v>
      </c>
      <c r="N24" s="52">
        <v>7</v>
      </c>
      <c r="O24" s="12">
        <f t="shared" si="3"/>
        <v>0</v>
      </c>
      <c r="P24" s="12" t="e">
        <f>IF(O24="","",LOOKUP(O24,'BAREME - Barème IE'!A23:B364))*10</f>
        <v>#N/A</v>
      </c>
      <c r="Q24" s="63">
        <v>5</v>
      </c>
    </row>
    <row r="25" spans="1:17" ht="35.25" customHeight="1" x14ac:dyDescent="0.25">
      <c r="A25" s="47" t="str">
        <f>IF('Note sur 20'!A29="","",'Note sur 20'!A29)</f>
        <v/>
      </c>
      <c r="B25" s="47" t="str">
        <f>IF('Note sur 20'!B29="","",'Note sur 20'!B29)</f>
        <v/>
      </c>
      <c r="C25" s="52"/>
      <c r="D25" s="67"/>
      <c r="E25" s="68"/>
      <c r="F25" s="69" t="e">
        <f t="shared" si="1"/>
        <v>#N/A</v>
      </c>
      <c r="G25" s="73" t="e">
        <f>IF(I25=5,P25,P25*(I25/Q25))</f>
        <v>#N/A</v>
      </c>
      <c r="H25" s="77"/>
      <c r="I25" s="77"/>
      <c r="K25" s="75" t="e">
        <f t="shared" si="2"/>
        <v>#DIV/0!</v>
      </c>
      <c r="L25" s="53">
        <f t="shared" si="0"/>
        <v>0</v>
      </c>
      <c r="M25" s="54" t="e">
        <f>IF(L25="","",LOOKUP(L25,'BAREME - Barème IE'!A2:B343))*10</f>
        <v>#N/A</v>
      </c>
      <c r="N25" s="52">
        <v>7</v>
      </c>
      <c r="O25" s="12">
        <f t="shared" si="3"/>
        <v>0</v>
      </c>
      <c r="P25" s="12" t="e">
        <f>IF(O25="","",LOOKUP(O25,'BAREME - Barème IE'!A24:B365))*10</f>
        <v>#N/A</v>
      </c>
      <c r="Q25" s="63">
        <v>5</v>
      </c>
    </row>
    <row r="26" spans="1:17" ht="35.25" customHeight="1" x14ac:dyDescent="0.25">
      <c r="A26" s="47" t="str">
        <f>IF('Note sur 20'!A30="","",'Note sur 20'!A30)</f>
        <v/>
      </c>
      <c r="B26" s="47" t="str">
        <f>IF('Note sur 20'!B30="","",'Note sur 20'!B30)</f>
        <v/>
      </c>
      <c r="C26" s="52"/>
      <c r="D26" s="67"/>
      <c r="E26" s="68"/>
      <c r="F26" s="69" t="e">
        <f t="shared" si="1"/>
        <v>#N/A</v>
      </c>
      <c r="G26" s="73" t="e">
        <f>IF(I26=5,P26,P26*(I26/Q26))</f>
        <v>#N/A</v>
      </c>
      <c r="H26" s="77"/>
      <c r="I26" s="77"/>
      <c r="K26" s="75" t="e">
        <f>SUMIF(F26:G26,"&lt;&gt;#N/A",F26:G26)/COUNTIF(F26:G26,"&lt;&gt;#N/A")</f>
        <v>#DIV/0!</v>
      </c>
      <c r="L26" s="53">
        <f t="shared" si="0"/>
        <v>0</v>
      </c>
      <c r="M26" s="54" t="e">
        <f>IF(L26="","",LOOKUP(L26,'BAREME - Barème IE'!A2:B343))*10</f>
        <v>#N/A</v>
      </c>
      <c r="N26" s="52">
        <v>7</v>
      </c>
      <c r="O26" s="12">
        <f t="shared" si="3"/>
        <v>0</v>
      </c>
      <c r="P26" s="12" t="e">
        <f>IF(O26="","",LOOKUP(O26,'BAREME - Barème IE'!A25:B366))*10</f>
        <v>#N/A</v>
      </c>
      <c r="Q26" s="63">
        <v>5</v>
      </c>
    </row>
  </sheetData>
  <sheetProtection sheet="1" objects="1" scenarios="1" selectLockedCells="1"/>
  <conditionalFormatting sqref="M1">
    <cfRule type="cellIs" dxfId="12" priority="5" stopIfTrue="1" operator="greaterThan">
      <formula>75</formula>
    </cfRule>
    <cfRule type="cellIs" dxfId="11" priority="6" stopIfTrue="1" operator="between">
      <formula>50</formula>
      <formula>65</formula>
    </cfRule>
    <cfRule type="cellIs" dxfId="10" priority="7" stopIfTrue="1" operator="between">
      <formula>25</formula>
      <formula>50</formula>
    </cfRule>
    <cfRule type="cellIs" dxfId="9" priority="8" stopIfTrue="1" operator="between">
      <formula>0</formula>
      <formula>25</formula>
    </cfRule>
  </conditionalFormatting>
  <conditionalFormatting sqref="M2:M26">
    <cfRule type="cellIs" dxfId="8" priority="9" stopIfTrue="1" operator="between">
      <formula>0</formula>
      <formula>25</formula>
    </cfRule>
    <cfRule type="cellIs" dxfId="7" priority="10" stopIfTrue="1" operator="between">
      <formula>26</formula>
      <formula>50</formula>
    </cfRule>
    <cfRule type="cellIs" dxfId="6" priority="11" stopIfTrue="1" operator="between">
      <formula>51</formula>
      <formula>75</formula>
    </cfRule>
    <cfRule type="cellIs" dxfId="5" priority="12" stopIfTrue="1" operator="between">
      <formula>76</formula>
      <formula>99</formula>
    </cfRule>
    <cfRule type="cellIs" dxfId="4" priority="13" stopIfTrue="1" operator="greaterThanOrEqual">
      <formula>100</formula>
    </cfRule>
  </conditionalFormatting>
  <conditionalFormatting sqref="P1">
    <cfRule type="cellIs" dxfId="3" priority="1" stopIfTrue="1" operator="greaterThan">
      <formula>75</formula>
    </cfRule>
    <cfRule type="cellIs" dxfId="2" priority="2" stopIfTrue="1" operator="between">
      <formula>50</formula>
      <formula>65</formula>
    </cfRule>
    <cfRule type="cellIs" dxfId="1" priority="3" stopIfTrue="1" operator="between">
      <formula>25</formula>
      <formula>50</formula>
    </cfRule>
    <cfRule type="cellIs" dxfId="0" priority="4" stopIfTrue="1" operator="between">
      <formula>0</formula>
      <formula>25</formula>
    </cfRule>
  </conditionalFormatting>
  <dataValidations count="2">
    <dataValidation type="list" allowBlank="1" showInputMessage="1" showErrorMessage="1" sqref="I2:I26" xr:uid="{368B0900-55A5-4DA9-B39B-0E7BE953374B}">
      <formula1>$R$2:$R$6</formula1>
    </dataValidation>
    <dataValidation type="list" allowBlank="1" showInputMessage="1" showErrorMessage="1" sqref="E2:E26" xr:uid="{F0700F9F-0FE3-4EEA-8E90-E2981483F464}">
      <formula1>$R$2:$R$8</formula1>
    </dataValidation>
  </dataValidations>
  <pageMargins left="1" right="1" top="1" bottom="1" header="0.25" footer="0.25"/>
  <pageSetup orientation="portrait"/>
  <headerFooter>
    <oddFooter>&amp;C&amp;"Helvetica,Regular"&amp;12&amp;K000000&amp;P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0EECF3-7FB1-4BBF-8FA6-882615D65254}">
  <sheetPr>
    <pageSetUpPr fitToPage="1"/>
  </sheetPr>
  <dimension ref="A1:B343"/>
  <sheetViews>
    <sheetView showGridLines="0" workbookViewId="0">
      <pane ySplit="2" topLeftCell="A3" activePane="bottomLeft" state="frozen"/>
      <selection activeCell="B2" sqref="B2"/>
      <selection pane="bottomLeft" activeCell="B2" sqref="B2"/>
    </sheetView>
  </sheetViews>
  <sheetFormatPr baseColWidth="10" defaultColWidth="16.28515625" defaultRowHeight="18" customHeight="1" x14ac:dyDescent="0.25"/>
  <cols>
    <col min="1" max="1" width="19.140625" style="38" customWidth="1"/>
    <col min="2" max="2" width="17" style="38" customWidth="1"/>
    <col min="3" max="256" width="16.28515625" style="37" customWidth="1"/>
    <col min="257" max="16384" width="16.28515625" style="37"/>
  </cols>
  <sheetData>
    <row r="1" spans="1:2" ht="27.95" customHeight="1" x14ac:dyDescent="0.25">
      <c r="A1" s="80" t="s">
        <v>38</v>
      </c>
      <c r="B1" s="80"/>
    </row>
    <row r="2" spans="1:2" ht="26.25" customHeight="1" x14ac:dyDescent="0.25">
      <c r="A2" s="43" t="s">
        <v>35</v>
      </c>
      <c r="B2" s="43" t="s">
        <v>37</v>
      </c>
    </row>
    <row r="3" spans="1:2" ht="26.25" customHeight="1" x14ac:dyDescent="0.25">
      <c r="A3" s="42">
        <v>1</v>
      </c>
      <c r="B3" s="42">
        <v>10</v>
      </c>
    </row>
    <row r="4" spans="1:2" ht="26.1" customHeight="1" x14ac:dyDescent="0.25">
      <c r="A4" s="41">
        <f t="shared" ref="A4:A67" si="0">A3+0.01</f>
        <v>1.01</v>
      </c>
      <c r="B4" s="41">
        <v>10</v>
      </c>
    </row>
    <row r="5" spans="1:2" ht="26.1" customHeight="1" x14ac:dyDescent="0.25">
      <c r="A5" s="41">
        <f t="shared" si="0"/>
        <v>1.02</v>
      </c>
      <c r="B5" s="41">
        <v>10</v>
      </c>
    </row>
    <row r="6" spans="1:2" ht="26.1" customHeight="1" x14ac:dyDescent="0.25">
      <c r="A6" s="41">
        <f t="shared" si="0"/>
        <v>1.03</v>
      </c>
      <c r="B6" s="41">
        <v>10</v>
      </c>
    </row>
    <row r="7" spans="1:2" ht="26.1" customHeight="1" x14ac:dyDescent="0.25">
      <c r="A7" s="41">
        <f t="shared" si="0"/>
        <v>1.04</v>
      </c>
      <c r="B7" s="41">
        <v>10</v>
      </c>
    </row>
    <row r="8" spans="1:2" ht="26.1" customHeight="1" x14ac:dyDescent="0.25">
      <c r="A8" s="41">
        <f t="shared" si="0"/>
        <v>1.05</v>
      </c>
      <c r="B8" s="41">
        <v>10</v>
      </c>
    </row>
    <row r="9" spans="1:2" ht="26.1" customHeight="1" x14ac:dyDescent="0.25">
      <c r="A9" s="41">
        <f t="shared" si="0"/>
        <v>1.06</v>
      </c>
      <c r="B9" s="41">
        <v>10</v>
      </c>
    </row>
    <row r="10" spans="1:2" ht="26.1" customHeight="1" x14ac:dyDescent="0.25">
      <c r="A10" s="41">
        <f t="shared" si="0"/>
        <v>1.07</v>
      </c>
      <c r="B10" s="41">
        <v>10</v>
      </c>
    </row>
    <row r="11" spans="1:2" ht="26.1" customHeight="1" x14ac:dyDescent="0.25">
      <c r="A11" s="41">
        <f t="shared" si="0"/>
        <v>1.08</v>
      </c>
      <c r="B11" s="41">
        <v>10</v>
      </c>
    </row>
    <row r="12" spans="1:2" ht="26.1" customHeight="1" x14ac:dyDescent="0.25">
      <c r="A12" s="41">
        <f t="shared" si="0"/>
        <v>1.0900000000000001</v>
      </c>
      <c r="B12" s="41">
        <v>10</v>
      </c>
    </row>
    <row r="13" spans="1:2" ht="26.1" customHeight="1" x14ac:dyDescent="0.25">
      <c r="A13" s="41">
        <f t="shared" si="0"/>
        <v>1.1000000000000001</v>
      </c>
      <c r="B13" s="41">
        <v>10</v>
      </c>
    </row>
    <row r="14" spans="1:2" ht="26.1" customHeight="1" x14ac:dyDescent="0.25">
      <c r="A14" s="41">
        <f t="shared" si="0"/>
        <v>1.1100000000000001</v>
      </c>
      <c r="B14" s="41">
        <v>10</v>
      </c>
    </row>
    <row r="15" spans="1:2" ht="26.1" customHeight="1" x14ac:dyDescent="0.25">
      <c r="A15" s="41">
        <f t="shared" si="0"/>
        <v>1.1200000000000001</v>
      </c>
      <c r="B15" s="41">
        <v>10</v>
      </c>
    </row>
    <row r="16" spans="1:2" ht="26.1" customHeight="1" x14ac:dyDescent="0.25">
      <c r="A16" s="41">
        <f t="shared" si="0"/>
        <v>1.1300000000000001</v>
      </c>
      <c r="B16" s="41">
        <v>10</v>
      </c>
    </row>
    <row r="17" spans="1:2" ht="26.1" customHeight="1" x14ac:dyDescent="0.25">
      <c r="A17" s="41">
        <f t="shared" si="0"/>
        <v>1.1400000000000001</v>
      </c>
      <c r="B17" s="41">
        <v>10</v>
      </c>
    </row>
    <row r="18" spans="1:2" ht="26.1" customHeight="1" x14ac:dyDescent="0.25">
      <c r="A18" s="41">
        <f t="shared" si="0"/>
        <v>1.1500000000000001</v>
      </c>
      <c r="B18" s="41">
        <v>10</v>
      </c>
    </row>
    <row r="19" spans="1:2" ht="26.1" customHeight="1" x14ac:dyDescent="0.25">
      <c r="A19" s="41">
        <f t="shared" si="0"/>
        <v>1.1600000000000001</v>
      </c>
      <c r="B19" s="41">
        <v>10</v>
      </c>
    </row>
    <row r="20" spans="1:2" ht="26.1" customHeight="1" x14ac:dyDescent="0.25">
      <c r="A20" s="41">
        <f t="shared" si="0"/>
        <v>1.1700000000000002</v>
      </c>
      <c r="B20" s="41">
        <v>10</v>
      </c>
    </row>
    <row r="21" spans="1:2" ht="26.1" customHeight="1" x14ac:dyDescent="0.25">
      <c r="A21" s="41">
        <f t="shared" si="0"/>
        <v>1.1800000000000002</v>
      </c>
      <c r="B21" s="41">
        <v>10</v>
      </c>
    </row>
    <row r="22" spans="1:2" ht="26.1" customHeight="1" x14ac:dyDescent="0.25">
      <c r="A22" s="41">
        <f t="shared" si="0"/>
        <v>1.1900000000000002</v>
      </c>
      <c r="B22" s="41">
        <v>10</v>
      </c>
    </row>
    <row r="23" spans="1:2" ht="26.1" customHeight="1" x14ac:dyDescent="0.25">
      <c r="A23" s="41">
        <f t="shared" si="0"/>
        <v>1.2000000000000002</v>
      </c>
      <c r="B23" s="41">
        <v>10</v>
      </c>
    </row>
    <row r="24" spans="1:2" ht="26.1" customHeight="1" x14ac:dyDescent="0.25">
      <c r="A24" s="41">
        <f t="shared" si="0"/>
        <v>1.2100000000000002</v>
      </c>
      <c r="B24" s="41">
        <v>10</v>
      </c>
    </row>
    <row r="25" spans="1:2" ht="26.1" customHeight="1" x14ac:dyDescent="0.25">
      <c r="A25" s="41">
        <f t="shared" si="0"/>
        <v>1.2200000000000002</v>
      </c>
      <c r="B25" s="41">
        <v>10</v>
      </c>
    </row>
    <row r="26" spans="1:2" ht="26.1" customHeight="1" x14ac:dyDescent="0.25">
      <c r="A26" s="41">
        <f t="shared" si="0"/>
        <v>1.2300000000000002</v>
      </c>
      <c r="B26" s="41">
        <v>10</v>
      </c>
    </row>
    <row r="27" spans="1:2" ht="26.1" customHeight="1" x14ac:dyDescent="0.25">
      <c r="A27" s="41">
        <f t="shared" si="0"/>
        <v>1.2400000000000002</v>
      </c>
      <c r="B27" s="41">
        <v>10</v>
      </c>
    </row>
    <row r="28" spans="1:2" ht="26.1" customHeight="1" x14ac:dyDescent="0.25">
      <c r="A28" s="41">
        <f t="shared" si="0"/>
        <v>1.2500000000000002</v>
      </c>
      <c r="B28" s="41">
        <v>10</v>
      </c>
    </row>
    <row r="29" spans="1:2" ht="26.1" customHeight="1" x14ac:dyDescent="0.25">
      <c r="A29" s="41">
        <f t="shared" si="0"/>
        <v>1.2600000000000002</v>
      </c>
      <c r="B29" s="41">
        <v>10</v>
      </c>
    </row>
    <row r="30" spans="1:2" ht="26.1" customHeight="1" x14ac:dyDescent="0.25">
      <c r="A30" s="41">
        <f t="shared" si="0"/>
        <v>1.2700000000000002</v>
      </c>
      <c r="B30" s="41">
        <v>10</v>
      </c>
    </row>
    <row r="31" spans="1:2" ht="26.1" customHeight="1" x14ac:dyDescent="0.25">
      <c r="A31" s="41">
        <f t="shared" si="0"/>
        <v>1.2800000000000002</v>
      </c>
      <c r="B31" s="41">
        <v>10</v>
      </c>
    </row>
    <row r="32" spans="1:2" ht="26.1" customHeight="1" x14ac:dyDescent="0.25">
      <c r="A32" s="41">
        <f t="shared" si="0"/>
        <v>1.2900000000000003</v>
      </c>
      <c r="B32" s="41">
        <v>10</v>
      </c>
    </row>
    <row r="33" spans="1:2" ht="26.1" customHeight="1" x14ac:dyDescent="0.25">
      <c r="A33" s="41">
        <f t="shared" si="0"/>
        <v>1.3000000000000003</v>
      </c>
      <c r="B33" s="41">
        <v>10</v>
      </c>
    </row>
    <row r="34" spans="1:2" ht="26.1" customHeight="1" x14ac:dyDescent="0.25">
      <c r="A34" s="41">
        <f t="shared" si="0"/>
        <v>1.3100000000000003</v>
      </c>
      <c r="B34" s="41">
        <v>10</v>
      </c>
    </row>
    <row r="35" spans="1:2" ht="26.1" customHeight="1" x14ac:dyDescent="0.25">
      <c r="A35" s="41">
        <f t="shared" si="0"/>
        <v>1.3200000000000003</v>
      </c>
      <c r="B35" s="41">
        <v>10</v>
      </c>
    </row>
    <row r="36" spans="1:2" ht="26.1" customHeight="1" x14ac:dyDescent="0.25">
      <c r="A36" s="41">
        <f t="shared" si="0"/>
        <v>1.3300000000000003</v>
      </c>
      <c r="B36" s="41">
        <v>10</v>
      </c>
    </row>
    <row r="37" spans="1:2" ht="26.1" customHeight="1" x14ac:dyDescent="0.25">
      <c r="A37" s="41">
        <f t="shared" si="0"/>
        <v>1.3400000000000003</v>
      </c>
      <c r="B37" s="41">
        <v>10</v>
      </c>
    </row>
    <row r="38" spans="1:2" ht="26.1" customHeight="1" x14ac:dyDescent="0.25">
      <c r="A38" s="41">
        <f t="shared" si="0"/>
        <v>1.3500000000000003</v>
      </c>
      <c r="B38" s="41">
        <v>10</v>
      </c>
    </row>
    <row r="39" spans="1:2" ht="26.1" customHeight="1" x14ac:dyDescent="0.25">
      <c r="A39" s="41">
        <f t="shared" si="0"/>
        <v>1.3600000000000003</v>
      </c>
      <c r="B39" s="41">
        <v>10</v>
      </c>
    </row>
    <row r="40" spans="1:2" ht="26.1" customHeight="1" x14ac:dyDescent="0.25">
      <c r="A40" s="41">
        <f t="shared" si="0"/>
        <v>1.3700000000000003</v>
      </c>
      <c r="B40" s="41">
        <v>10</v>
      </c>
    </row>
    <row r="41" spans="1:2" ht="26.1" customHeight="1" x14ac:dyDescent="0.25">
      <c r="A41" s="41">
        <f t="shared" si="0"/>
        <v>1.3800000000000003</v>
      </c>
      <c r="B41" s="41">
        <v>10</v>
      </c>
    </row>
    <row r="42" spans="1:2" ht="26.1" customHeight="1" x14ac:dyDescent="0.25">
      <c r="A42" s="41">
        <f t="shared" si="0"/>
        <v>1.3900000000000003</v>
      </c>
      <c r="B42" s="41">
        <v>10</v>
      </c>
    </row>
    <row r="43" spans="1:2" ht="26.1" customHeight="1" x14ac:dyDescent="0.25">
      <c r="A43" s="41">
        <f t="shared" si="0"/>
        <v>1.4000000000000004</v>
      </c>
      <c r="B43" s="41">
        <v>10</v>
      </c>
    </row>
    <row r="44" spans="1:2" ht="26.1" customHeight="1" x14ac:dyDescent="0.25">
      <c r="A44" s="41">
        <f t="shared" si="0"/>
        <v>1.4100000000000004</v>
      </c>
      <c r="B44" s="41">
        <v>10</v>
      </c>
    </row>
    <row r="45" spans="1:2" ht="26.1" customHeight="1" x14ac:dyDescent="0.25">
      <c r="A45" s="41">
        <f t="shared" si="0"/>
        <v>1.4200000000000004</v>
      </c>
      <c r="B45" s="41">
        <v>10</v>
      </c>
    </row>
    <row r="46" spans="1:2" ht="26.1" customHeight="1" x14ac:dyDescent="0.25">
      <c r="A46" s="41">
        <f t="shared" si="0"/>
        <v>1.4300000000000004</v>
      </c>
      <c r="B46" s="41">
        <v>10</v>
      </c>
    </row>
    <row r="47" spans="1:2" ht="26.1" customHeight="1" x14ac:dyDescent="0.25">
      <c r="A47" s="41">
        <f t="shared" si="0"/>
        <v>1.4400000000000004</v>
      </c>
      <c r="B47" s="41">
        <v>10</v>
      </c>
    </row>
    <row r="48" spans="1:2" ht="26.1" customHeight="1" x14ac:dyDescent="0.25">
      <c r="A48" s="41">
        <f t="shared" si="0"/>
        <v>1.4500000000000004</v>
      </c>
      <c r="B48" s="41">
        <f>B47-0.25</f>
        <v>9.75</v>
      </c>
    </row>
    <row r="49" spans="1:2" ht="26.1" customHeight="1" x14ac:dyDescent="0.25">
      <c r="A49" s="41">
        <f t="shared" si="0"/>
        <v>1.4600000000000004</v>
      </c>
      <c r="B49" s="41">
        <v>9.75</v>
      </c>
    </row>
    <row r="50" spans="1:2" ht="26.1" customHeight="1" x14ac:dyDescent="0.25">
      <c r="A50" s="41">
        <f t="shared" si="0"/>
        <v>1.4700000000000004</v>
      </c>
      <c r="B50" s="41">
        <v>9.75</v>
      </c>
    </row>
    <row r="51" spans="1:2" ht="26.1" customHeight="1" x14ac:dyDescent="0.25">
      <c r="A51" s="41">
        <f t="shared" si="0"/>
        <v>1.4800000000000004</v>
      </c>
      <c r="B51" s="41">
        <v>9.75</v>
      </c>
    </row>
    <row r="52" spans="1:2" ht="26.1" customHeight="1" x14ac:dyDescent="0.25">
      <c r="A52" s="41">
        <f t="shared" si="0"/>
        <v>1.4900000000000004</v>
      </c>
      <c r="B52" s="41">
        <v>9.75</v>
      </c>
    </row>
    <row r="53" spans="1:2" ht="26.1" customHeight="1" x14ac:dyDescent="0.25">
      <c r="A53" s="41">
        <f t="shared" si="0"/>
        <v>1.5000000000000004</v>
      </c>
      <c r="B53" s="41">
        <v>9.75</v>
      </c>
    </row>
    <row r="54" spans="1:2" ht="26.1" customHeight="1" x14ac:dyDescent="0.25">
      <c r="A54" s="41">
        <f t="shared" si="0"/>
        <v>1.5100000000000005</v>
      </c>
      <c r="B54" s="41">
        <f>9.5</f>
        <v>9.5</v>
      </c>
    </row>
    <row r="55" spans="1:2" ht="26.1" customHeight="1" x14ac:dyDescent="0.25">
      <c r="A55" s="41">
        <f t="shared" si="0"/>
        <v>1.5200000000000005</v>
      </c>
      <c r="B55" s="41">
        <v>9.5</v>
      </c>
    </row>
    <row r="56" spans="1:2" ht="26.1" customHeight="1" x14ac:dyDescent="0.25">
      <c r="A56" s="41">
        <f t="shared" si="0"/>
        <v>1.5300000000000005</v>
      </c>
      <c r="B56" s="41">
        <v>9.5</v>
      </c>
    </row>
    <row r="57" spans="1:2" ht="26.1" customHeight="1" x14ac:dyDescent="0.25">
      <c r="A57" s="41">
        <f t="shared" si="0"/>
        <v>1.5400000000000005</v>
      </c>
      <c r="B57" s="41">
        <v>9.5</v>
      </c>
    </row>
    <row r="58" spans="1:2" ht="26.1" customHeight="1" x14ac:dyDescent="0.25">
      <c r="A58" s="41">
        <f t="shared" si="0"/>
        <v>1.5500000000000005</v>
      </c>
      <c r="B58" s="41">
        <f>B57-0.25</f>
        <v>9.25</v>
      </c>
    </row>
    <row r="59" spans="1:2" ht="26.1" customHeight="1" x14ac:dyDescent="0.25">
      <c r="A59" s="41">
        <f t="shared" si="0"/>
        <v>1.5600000000000005</v>
      </c>
      <c r="B59" s="41">
        <v>9.25</v>
      </c>
    </row>
    <row r="60" spans="1:2" ht="26.1" customHeight="1" x14ac:dyDescent="0.25">
      <c r="A60" s="41">
        <f t="shared" si="0"/>
        <v>1.5700000000000005</v>
      </c>
      <c r="B60" s="41">
        <v>9.25</v>
      </c>
    </row>
    <row r="61" spans="1:2" ht="26.1" customHeight="1" x14ac:dyDescent="0.25">
      <c r="A61" s="41">
        <f t="shared" si="0"/>
        <v>1.5800000000000005</v>
      </c>
      <c r="B61" s="41">
        <v>9</v>
      </c>
    </row>
    <row r="62" spans="1:2" ht="26.1" customHeight="1" x14ac:dyDescent="0.25">
      <c r="A62" s="41">
        <f t="shared" si="0"/>
        <v>1.5900000000000005</v>
      </c>
      <c r="B62" s="41">
        <v>9</v>
      </c>
    </row>
    <row r="63" spans="1:2" ht="26.1" customHeight="1" x14ac:dyDescent="0.25">
      <c r="A63" s="41">
        <f t="shared" si="0"/>
        <v>1.6000000000000005</v>
      </c>
      <c r="B63" s="41">
        <v>9</v>
      </c>
    </row>
    <row r="64" spans="1:2" ht="26.1" customHeight="1" x14ac:dyDescent="0.25">
      <c r="A64" s="41">
        <f t="shared" si="0"/>
        <v>1.6100000000000005</v>
      </c>
      <c r="B64" s="41">
        <v>9</v>
      </c>
    </row>
    <row r="65" spans="1:2" ht="26.1" customHeight="1" x14ac:dyDescent="0.25">
      <c r="A65" s="41">
        <f t="shared" si="0"/>
        <v>1.6200000000000006</v>
      </c>
      <c r="B65" s="41">
        <v>9</v>
      </c>
    </row>
    <row r="66" spans="1:2" ht="26.1" customHeight="1" x14ac:dyDescent="0.25">
      <c r="A66" s="41">
        <f t="shared" si="0"/>
        <v>1.6300000000000006</v>
      </c>
      <c r="B66" s="41">
        <v>8.75</v>
      </c>
    </row>
    <row r="67" spans="1:2" ht="26.1" customHeight="1" x14ac:dyDescent="0.25">
      <c r="A67" s="41">
        <f t="shared" si="0"/>
        <v>1.6400000000000006</v>
      </c>
      <c r="B67" s="41">
        <v>8.75</v>
      </c>
    </row>
    <row r="68" spans="1:2" ht="26.1" customHeight="1" x14ac:dyDescent="0.25">
      <c r="A68" s="41">
        <f t="shared" ref="A68:A131" si="1">A67+0.01</f>
        <v>1.6500000000000006</v>
      </c>
      <c r="B68" s="41">
        <v>8.75</v>
      </c>
    </row>
    <row r="69" spans="1:2" ht="26.1" customHeight="1" x14ac:dyDescent="0.25">
      <c r="A69" s="41">
        <f t="shared" si="1"/>
        <v>1.6600000000000006</v>
      </c>
      <c r="B69" s="41">
        <v>8.75</v>
      </c>
    </row>
    <row r="70" spans="1:2" ht="26.1" customHeight="1" x14ac:dyDescent="0.25">
      <c r="A70" s="41">
        <f t="shared" si="1"/>
        <v>1.6700000000000006</v>
      </c>
      <c r="B70" s="41">
        <v>8.75</v>
      </c>
    </row>
    <row r="71" spans="1:2" ht="26.1" customHeight="1" x14ac:dyDescent="0.25">
      <c r="A71" s="41">
        <f t="shared" si="1"/>
        <v>1.6800000000000006</v>
      </c>
      <c r="B71" s="41">
        <v>8.75</v>
      </c>
    </row>
    <row r="72" spans="1:2" ht="26.1" customHeight="1" x14ac:dyDescent="0.25">
      <c r="A72" s="41">
        <f t="shared" si="1"/>
        <v>1.6900000000000006</v>
      </c>
      <c r="B72" s="41">
        <v>8.75</v>
      </c>
    </row>
    <row r="73" spans="1:2" ht="26.1" customHeight="1" x14ac:dyDescent="0.25">
      <c r="A73" s="41">
        <f t="shared" si="1"/>
        <v>1.7000000000000006</v>
      </c>
      <c r="B73" s="41">
        <v>8.75</v>
      </c>
    </row>
    <row r="74" spans="1:2" ht="26.1" customHeight="1" x14ac:dyDescent="0.25">
      <c r="A74" s="41">
        <f t="shared" si="1"/>
        <v>1.7100000000000006</v>
      </c>
      <c r="B74" s="41">
        <v>8.75</v>
      </c>
    </row>
    <row r="75" spans="1:2" ht="26.1" customHeight="1" x14ac:dyDescent="0.25">
      <c r="A75" s="41">
        <f t="shared" si="1"/>
        <v>1.7200000000000006</v>
      </c>
      <c r="B75" s="41">
        <v>8.75</v>
      </c>
    </row>
    <row r="76" spans="1:2" ht="26.1" customHeight="1" x14ac:dyDescent="0.25">
      <c r="A76" s="41">
        <f t="shared" si="1"/>
        <v>1.7300000000000006</v>
      </c>
      <c r="B76" s="41">
        <v>8.75</v>
      </c>
    </row>
    <row r="77" spans="1:2" ht="26.1" customHeight="1" x14ac:dyDescent="0.25">
      <c r="A77" s="41">
        <f t="shared" si="1"/>
        <v>1.7400000000000007</v>
      </c>
      <c r="B77" s="41">
        <v>8.75</v>
      </c>
    </row>
    <row r="78" spans="1:2" ht="26.1" customHeight="1" x14ac:dyDescent="0.25">
      <c r="A78" s="41">
        <f t="shared" si="1"/>
        <v>1.7500000000000007</v>
      </c>
      <c r="B78" s="41">
        <v>8.5</v>
      </c>
    </row>
    <row r="79" spans="1:2" ht="26.1" customHeight="1" x14ac:dyDescent="0.25">
      <c r="A79" s="41">
        <f t="shared" si="1"/>
        <v>1.7600000000000007</v>
      </c>
      <c r="B79" s="41">
        <v>8.5</v>
      </c>
    </row>
    <row r="80" spans="1:2" ht="26.1" customHeight="1" x14ac:dyDescent="0.25">
      <c r="A80" s="41">
        <f t="shared" si="1"/>
        <v>1.7700000000000007</v>
      </c>
      <c r="B80" s="41">
        <v>8.5</v>
      </c>
    </row>
    <row r="81" spans="1:2" ht="26.1" customHeight="1" x14ac:dyDescent="0.25">
      <c r="A81" s="41">
        <f t="shared" si="1"/>
        <v>1.7800000000000007</v>
      </c>
      <c r="B81" s="41">
        <v>8.5</v>
      </c>
    </row>
    <row r="82" spans="1:2" ht="26.1" customHeight="1" x14ac:dyDescent="0.25">
      <c r="A82" s="41">
        <f t="shared" si="1"/>
        <v>1.7900000000000007</v>
      </c>
      <c r="B82" s="41">
        <v>8</v>
      </c>
    </row>
    <row r="83" spans="1:2" ht="26.1" customHeight="1" x14ac:dyDescent="0.25">
      <c r="A83" s="41">
        <f t="shared" si="1"/>
        <v>1.8000000000000007</v>
      </c>
      <c r="B83" s="41">
        <v>8</v>
      </c>
    </row>
    <row r="84" spans="1:2" ht="26.1" customHeight="1" x14ac:dyDescent="0.25">
      <c r="A84" s="41">
        <f t="shared" si="1"/>
        <v>1.8100000000000007</v>
      </c>
      <c r="B84" s="41">
        <v>8</v>
      </c>
    </row>
    <row r="85" spans="1:2" ht="26.1" customHeight="1" x14ac:dyDescent="0.25">
      <c r="A85" s="41">
        <f t="shared" si="1"/>
        <v>1.8200000000000007</v>
      </c>
      <c r="B85" s="41">
        <v>8</v>
      </c>
    </row>
    <row r="86" spans="1:2" ht="26.1" customHeight="1" x14ac:dyDescent="0.25">
      <c r="A86" s="41">
        <f t="shared" si="1"/>
        <v>1.8300000000000007</v>
      </c>
      <c r="B86" s="41">
        <v>8</v>
      </c>
    </row>
    <row r="87" spans="1:2" ht="26.1" customHeight="1" x14ac:dyDescent="0.25">
      <c r="A87" s="41">
        <f t="shared" si="1"/>
        <v>1.8400000000000007</v>
      </c>
      <c r="B87" s="41">
        <v>8</v>
      </c>
    </row>
    <row r="88" spans="1:2" ht="26.1" customHeight="1" x14ac:dyDescent="0.25">
      <c r="A88" s="41">
        <f t="shared" si="1"/>
        <v>1.8500000000000008</v>
      </c>
      <c r="B88" s="41">
        <v>8</v>
      </c>
    </row>
    <row r="89" spans="1:2" ht="26.1" customHeight="1" x14ac:dyDescent="0.25">
      <c r="A89" s="41">
        <f t="shared" si="1"/>
        <v>1.8600000000000008</v>
      </c>
      <c r="B89" s="41">
        <v>8</v>
      </c>
    </row>
    <row r="90" spans="1:2" ht="26.1" customHeight="1" x14ac:dyDescent="0.25">
      <c r="A90" s="41">
        <f t="shared" si="1"/>
        <v>1.8700000000000008</v>
      </c>
      <c r="B90" s="41">
        <v>8</v>
      </c>
    </row>
    <row r="91" spans="1:2" ht="26.1" customHeight="1" x14ac:dyDescent="0.25">
      <c r="A91" s="41">
        <f t="shared" si="1"/>
        <v>1.8800000000000008</v>
      </c>
      <c r="B91" s="41">
        <v>8</v>
      </c>
    </row>
    <row r="92" spans="1:2" ht="26.1" customHeight="1" x14ac:dyDescent="0.25">
      <c r="A92" s="41">
        <f t="shared" si="1"/>
        <v>1.8900000000000008</v>
      </c>
      <c r="B92" s="41">
        <v>8</v>
      </c>
    </row>
    <row r="93" spans="1:2" ht="26.1" customHeight="1" x14ac:dyDescent="0.25">
      <c r="A93" s="41">
        <f t="shared" si="1"/>
        <v>1.9000000000000008</v>
      </c>
      <c r="B93" s="41">
        <v>7.5</v>
      </c>
    </row>
    <row r="94" spans="1:2" ht="26.1" customHeight="1" x14ac:dyDescent="0.25">
      <c r="A94" s="41">
        <f t="shared" si="1"/>
        <v>1.9100000000000008</v>
      </c>
      <c r="B94" s="41">
        <v>7.5</v>
      </c>
    </row>
    <row r="95" spans="1:2" ht="26.1" customHeight="1" x14ac:dyDescent="0.25">
      <c r="A95" s="41">
        <f t="shared" si="1"/>
        <v>1.9200000000000008</v>
      </c>
      <c r="B95" s="41">
        <v>7.5</v>
      </c>
    </row>
    <row r="96" spans="1:2" ht="26.1" customHeight="1" x14ac:dyDescent="0.25">
      <c r="A96" s="41">
        <f t="shared" si="1"/>
        <v>1.9300000000000008</v>
      </c>
      <c r="B96" s="41">
        <v>7.5</v>
      </c>
    </row>
    <row r="97" spans="1:2" ht="26.1" customHeight="1" x14ac:dyDescent="0.25">
      <c r="A97" s="41">
        <f t="shared" si="1"/>
        <v>1.9400000000000008</v>
      </c>
      <c r="B97" s="41">
        <v>7.5</v>
      </c>
    </row>
    <row r="98" spans="1:2" ht="26.1" customHeight="1" x14ac:dyDescent="0.25">
      <c r="A98" s="41">
        <f t="shared" si="1"/>
        <v>1.9500000000000008</v>
      </c>
      <c r="B98" s="41">
        <v>7.5</v>
      </c>
    </row>
    <row r="99" spans="1:2" ht="26.1" customHeight="1" x14ac:dyDescent="0.25">
      <c r="A99" s="41">
        <f t="shared" si="1"/>
        <v>1.9600000000000009</v>
      </c>
      <c r="B99" s="41">
        <v>7.5</v>
      </c>
    </row>
    <row r="100" spans="1:2" ht="26.1" customHeight="1" x14ac:dyDescent="0.25">
      <c r="A100" s="41">
        <f t="shared" si="1"/>
        <v>1.9700000000000009</v>
      </c>
      <c r="B100" s="41">
        <v>7.5</v>
      </c>
    </row>
    <row r="101" spans="1:2" ht="26.1" customHeight="1" x14ac:dyDescent="0.25">
      <c r="A101" s="41">
        <f t="shared" si="1"/>
        <v>1.9800000000000009</v>
      </c>
      <c r="B101" s="41">
        <v>7.5</v>
      </c>
    </row>
    <row r="102" spans="1:2" ht="26.1" customHeight="1" x14ac:dyDescent="0.25">
      <c r="A102" s="41">
        <f t="shared" si="1"/>
        <v>1.9900000000000009</v>
      </c>
      <c r="B102" s="41">
        <v>7.5</v>
      </c>
    </row>
    <row r="103" spans="1:2" ht="26.1" customHeight="1" x14ac:dyDescent="0.25">
      <c r="A103" s="41">
        <f t="shared" si="1"/>
        <v>2.0000000000000009</v>
      </c>
      <c r="B103" s="41">
        <v>7.5</v>
      </c>
    </row>
    <row r="104" spans="1:2" ht="26.1" customHeight="1" x14ac:dyDescent="0.25">
      <c r="A104" s="41">
        <f t="shared" si="1"/>
        <v>2.0100000000000007</v>
      </c>
      <c r="B104" s="41">
        <v>7.5</v>
      </c>
    </row>
    <row r="105" spans="1:2" ht="26.1" customHeight="1" x14ac:dyDescent="0.25">
      <c r="A105" s="41">
        <f t="shared" si="1"/>
        <v>2.0200000000000005</v>
      </c>
      <c r="B105" s="41">
        <v>7.5</v>
      </c>
    </row>
    <row r="106" spans="1:2" ht="26.1" customHeight="1" x14ac:dyDescent="0.25">
      <c r="A106" s="41">
        <f t="shared" si="1"/>
        <v>2.0300000000000002</v>
      </c>
      <c r="B106" s="41">
        <v>7.5</v>
      </c>
    </row>
    <row r="107" spans="1:2" ht="26.1" customHeight="1" x14ac:dyDescent="0.25">
      <c r="A107" s="41">
        <f t="shared" si="1"/>
        <v>2.04</v>
      </c>
      <c r="B107" s="41">
        <v>7.5</v>
      </c>
    </row>
    <row r="108" spans="1:2" ht="26.1" customHeight="1" x14ac:dyDescent="0.25">
      <c r="A108" s="41">
        <f t="shared" si="1"/>
        <v>2.0499999999999998</v>
      </c>
      <c r="B108" s="41">
        <v>7.5</v>
      </c>
    </row>
    <row r="109" spans="1:2" ht="26.1" customHeight="1" x14ac:dyDescent="0.25">
      <c r="A109" s="41">
        <f t="shared" si="1"/>
        <v>2.0599999999999996</v>
      </c>
      <c r="B109" s="41">
        <v>7</v>
      </c>
    </row>
    <row r="110" spans="1:2" ht="26.1" customHeight="1" x14ac:dyDescent="0.25">
      <c r="A110" s="41">
        <f t="shared" si="1"/>
        <v>2.0699999999999994</v>
      </c>
      <c r="B110" s="41">
        <v>7</v>
      </c>
    </row>
    <row r="111" spans="1:2" ht="26.1" customHeight="1" x14ac:dyDescent="0.25">
      <c r="A111" s="41">
        <f t="shared" si="1"/>
        <v>2.0799999999999992</v>
      </c>
      <c r="B111" s="41">
        <v>7</v>
      </c>
    </row>
    <row r="112" spans="1:2" ht="26.1" customHeight="1" x14ac:dyDescent="0.25">
      <c r="A112" s="41">
        <f t="shared" si="1"/>
        <v>2.089999999999999</v>
      </c>
      <c r="B112" s="41">
        <v>7</v>
      </c>
    </row>
    <row r="113" spans="1:2" ht="26.1" customHeight="1" x14ac:dyDescent="0.25">
      <c r="A113" s="41">
        <f t="shared" si="1"/>
        <v>2.0999999999999988</v>
      </c>
      <c r="B113" s="41">
        <v>7</v>
      </c>
    </row>
    <row r="114" spans="1:2" ht="26.1" customHeight="1" x14ac:dyDescent="0.25">
      <c r="A114" s="41">
        <f t="shared" si="1"/>
        <v>2.1099999999999985</v>
      </c>
      <c r="B114" s="41">
        <v>7</v>
      </c>
    </row>
    <row r="115" spans="1:2" ht="26.1" customHeight="1" x14ac:dyDescent="0.25">
      <c r="A115" s="41">
        <f t="shared" si="1"/>
        <v>2.1199999999999983</v>
      </c>
      <c r="B115" s="41">
        <v>7</v>
      </c>
    </row>
    <row r="116" spans="1:2" ht="26.1" customHeight="1" x14ac:dyDescent="0.25">
      <c r="A116" s="41">
        <f t="shared" si="1"/>
        <v>2.1299999999999981</v>
      </c>
      <c r="B116" s="41">
        <v>7</v>
      </c>
    </row>
    <row r="117" spans="1:2" ht="26.1" customHeight="1" x14ac:dyDescent="0.25">
      <c r="A117" s="41">
        <f t="shared" si="1"/>
        <v>2.1399999999999979</v>
      </c>
      <c r="B117" s="41">
        <v>7</v>
      </c>
    </row>
    <row r="118" spans="1:2" ht="26.1" customHeight="1" x14ac:dyDescent="0.25">
      <c r="A118" s="41">
        <f t="shared" si="1"/>
        <v>2.1499999999999977</v>
      </c>
      <c r="B118" s="41">
        <v>7</v>
      </c>
    </row>
    <row r="119" spans="1:2" ht="26.1" customHeight="1" x14ac:dyDescent="0.25">
      <c r="A119" s="41">
        <f t="shared" si="1"/>
        <v>2.1599999999999975</v>
      </c>
      <c r="B119" s="41">
        <v>6.75</v>
      </c>
    </row>
    <row r="120" spans="1:2" ht="26.1" customHeight="1" x14ac:dyDescent="0.25">
      <c r="A120" s="41">
        <f t="shared" si="1"/>
        <v>2.1699999999999973</v>
      </c>
      <c r="B120" s="41">
        <v>6.75</v>
      </c>
    </row>
    <row r="121" spans="1:2" ht="26.1" customHeight="1" x14ac:dyDescent="0.25">
      <c r="A121" s="41">
        <f t="shared" si="1"/>
        <v>2.1799999999999971</v>
      </c>
      <c r="B121" s="41">
        <v>6.75</v>
      </c>
    </row>
    <row r="122" spans="1:2" ht="26.1" customHeight="1" x14ac:dyDescent="0.25">
      <c r="A122" s="41">
        <f t="shared" si="1"/>
        <v>2.1899999999999968</v>
      </c>
      <c r="B122" s="41">
        <v>6.75</v>
      </c>
    </row>
    <row r="123" spans="1:2" ht="26.1" customHeight="1" x14ac:dyDescent="0.25">
      <c r="A123" s="41">
        <f t="shared" si="1"/>
        <v>2.1999999999999966</v>
      </c>
      <c r="B123" s="41">
        <v>6.75</v>
      </c>
    </row>
    <row r="124" spans="1:2" ht="26.1" customHeight="1" x14ac:dyDescent="0.25">
      <c r="A124" s="41">
        <f t="shared" si="1"/>
        <v>2.2099999999999964</v>
      </c>
      <c r="B124" s="41">
        <v>6.75</v>
      </c>
    </row>
    <row r="125" spans="1:2" ht="26.1" customHeight="1" x14ac:dyDescent="0.25">
      <c r="A125" s="41">
        <f t="shared" si="1"/>
        <v>2.2199999999999962</v>
      </c>
      <c r="B125" s="41">
        <v>6.5</v>
      </c>
    </row>
    <row r="126" spans="1:2" ht="26.1" customHeight="1" x14ac:dyDescent="0.25">
      <c r="A126" s="41">
        <f t="shared" si="1"/>
        <v>2.229999999999996</v>
      </c>
      <c r="B126" s="41">
        <v>6.5</v>
      </c>
    </row>
    <row r="127" spans="1:2" ht="26.1" customHeight="1" x14ac:dyDescent="0.25">
      <c r="A127" s="41">
        <f t="shared" si="1"/>
        <v>2.2399999999999958</v>
      </c>
      <c r="B127" s="41">
        <v>6.5</v>
      </c>
    </row>
    <row r="128" spans="1:2" ht="26.1" customHeight="1" x14ac:dyDescent="0.25">
      <c r="A128" s="41">
        <f t="shared" si="1"/>
        <v>2.2499999999999956</v>
      </c>
      <c r="B128" s="41">
        <v>6.5</v>
      </c>
    </row>
    <row r="129" spans="1:2" ht="26.1" customHeight="1" x14ac:dyDescent="0.25">
      <c r="A129" s="41">
        <f t="shared" si="1"/>
        <v>2.2599999999999953</v>
      </c>
      <c r="B129" s="41">
        <v>6.5</v>
      </c>
    </row>
    <row r="130" spans="1:2" ht="26.1" customHeight="1" x14ac:dyDescent="0.25">
      <c r="A130" s="41">
        <f t="shared" si="1"/>
        <v>2.2699999999999951</v>
      </c>
      <c r="B130" s="41">
        <v>6.5</v>
      </c>
    </row>
    <row r="131" spans="1:2" ht="26.1" customHeight="1" x14ac:dyDescent="0.25">
      <c r="A131" s="40">
        <f t="shared" si="1"/>
        <v>2.2799999999999949</v>
      </c>
      <c r="B131" s="40">
        <v>6.26</v>
      </c>
    </row>
    <row r="132" spans="1:2" ht="26.1" customHeight="1" x14ac:dyDescent="0.25">
      <c r="A132" s="40">
        <f t="shared" ref="A132:A195" si="2">A131+0.01</f>
        <v>2.2899999999999947</v>
      </c>
      <c r="B132" s="40">
        <v>6.26</v>
      </c>
    </row>
    <row r="133" spans="1:2" ht="26.1" customHeight="1" x14ac:dyDescent="0.25">
      <c r="A133" s="40">
        <f t="shared" si="2"/>
        <v>2.2999999999999945</v>
      </c>
      <c r="B133" s="40">
        <v>6.26</v>
      </c>
    </row>
    <row r="134" spans="1:2" ht="26.1" customHeight="1" x14ac:dyDescent="0.25">
      <c r="A134" s="40">
        <f t="shared" si="2"/>
        <v>2.3099999999999943</v>
      </c>
      <c r="B134" s="40">
        <v>6.26</v>
      </c>
    </row>
    <row r="135" spans="1:2" ht="26.1" customHeight="1" x14ac:dyDescent="0.25">
      <c r="A135" s="40">
        <f t="shared" si="2"/>
        <v>2.3199999999999941</v>
      </c>
      <c r="B135" s="40">
        <v>6.26</v>
      </c>
    </row>
    <row r="136" spans="1:2" ht="26.1" customHeight="1" x14ac:dyDescent="0.25">
      <c r="A136" s="40">
        <f t="shared" si="2"/>
        <v>2.3299999999999939</v>
      </c>
      <c r="B136" s="40">
        <v>6.26</v>
      </c>
    </row>
    <row r="137" spans="1:2" ht="26.1" customHeight="1" x14ac:dyDescent="0.25">
      <c r="A137" s="40">
        <f t="shared" si="2"/>
        <v>2.3399999999999936</v>
      </c>
      <c r="B137" s="40">
        <v>6.26</v>
      </c>
    </row>
    <row r="138" spans="1:2" ht="26.1" customHeight="1" x14ac:dyDescent="0.25">
      <c r="A138" s="40">
        <f t="shared" si="2"/>
        <v>2.3499999999999934</v>
      </c>
      <c r="B138" s="40">
        <v>6.26</v>
      </c>
    </row>
    <row r="139" spans="1:2" ht="26.1" customHeight="1" x14ac:dyDescent="0.25">
      <c r="A139" s="40">
        <f t="shared" si="2"/>
        <v>2.3599999999999932</v>
      </c>
      <c r="B139" s="40">
        <v>6.26</v>
      </c>
    </row>
    <row r="140" spans="1:2" ht="26.1" customHeight="1" x14ac:dyDescent="0.25">
      <c r="A140" s="40">
        <f t="shared" si="2"/>
        <v>2.369999999999993</v>
      </c>
      <c r="B140" s="40">
        <v>6.26</v>
      </c>
    </row>
    <row r="141" spans="1:2" ht="26.1" customHeight="1" x14ac:dyDescent="0.25">
      <c r="A141" s="40">
        <f t="shared" si="2"/>
        <v>2.3799999999999928</v>
      </c>
      <c r="B141" s="40">
        <v>6.26</v>
      </c>
    </row>
    <row r="142" spans="1:2" ht="26.1" customHeight="1" x14ac:dyDescent="0.25">
      <c r="A142" s="40">
        <f t="shared" si="2"/>
        <v>2.3899999999999926</v>
      </c>
      <c r="B142" s="40">
        <v>6.26</v>
      </c>
    </row>
    <row r="143" spans="1:2" ht="26.1" customHeight="1" x14ac:dyDescent="0.25">
      <c r="A143" s="40">
        <f t="shared" si="2"/>
        <v>2.3999999999999924</v>
      </c>
      <c r="B143" s="40">
        <v>6</v>
      </c>
    </row>
    <row r="144" spans="1:2" ht="26.1" customHeight="1" x14ac:dyDescent="0.25">
      <c r="A144" s="40">
        <f t="shared" si="2"/>
        <v>2.4099999999999921</v>
      </c>
      <c r="B144" s="40">
        <v>6</v>
      </c>
    </row>
    <row r="145" spans="1:2" ht="26.1" customHeight="1" x14ac:dyDescent="0.25">
      <c r="A145" s="40">
        <f t="shared" si="2"/>
        <v>2.4199999999999919</v>
      </c>
      <c r="B145" s="40">
        <v>6</v>
      </c>
    </row>
    <row r="146" spans="1:2" ht="26.1" customHeight="1" x14ac:dyDescent="0.25">
      <c r="A146" s="40">
        <f t="shared" si="2"/>
        <v>2.4299999999999917</v>
      </c>
      <c r="B146" s="40">
        <v>6</v>
      </c>
    </row>
    <row r="147" spans="1:2" ht="26.1" customHeight="1" x14ac:dyDescent="0.25">
      <c r="A147" s="40">
        <f t="shared" si="2"/>
        <v>2.4399999999999915</v>
      </c>
      <c r="B147" s="40">
        <v>6</v>
      </c>
    </row>
    <row r="148" spans="1:2" ht="26.1" customHeight="1" x14ac:dyDescent="0.25">
      <c r="A148" s="40">
        <f t="shared" si="2"/>
        <v>2.4499999999999913</v>
      </c>
      <c r="B148" s="40">
        <v>6</v>
      </c>
    </row>
    <row r="149" spans="1:2" ht="26.1" customHeight="1" x14ac:dyDescent="0.25">
      <c r="A149" s="40">
        <f t="shared" si="2"/>
        <v>2.4599999999999911</v>
      </c>
      <c r="B149" s="40">
        <v>6</v>
      </c>
    </row>
    <row r="150" spans="1:2" ht="26.1" customHeight="1" x14ac:dyDescent="0.25">
      <c r="A150" s="40">
        <f t="shared" si="2"/>
        <v>2.4699999999999909</v>
      </c>
      <c r="B150" s="40">
        <v>6</v>
      </c>
    </row>
    <row r="151" spans="1:2" ht="26.1" customHeight="1" x14ac:dyDescent="0.25">
      <c r="A151" s="40">
        <f t="shared" si="2"/>
        <v>2.4799999999999907</v>
      </c>
      <c r="B151" s="40">
        <v>6</v>
      </c>
    </row>
    <row r="152" spans="1:2" ht="26.1" customHeight="1" x14ac:dyDescent="0.25">
      <c r="A152" s="40">
        <f t="shared" si="2"/>
        <v>2.4899999999999904</v>
      </c>
      <c r="B152" s="40">
        <v>6</v>
      </c>
    </row>
    <row r="153" spans="1:2" ht="26.1" customHeight="1" x14ac:dyDescent="0.25">
      <c r="A153" s="40">
        <f t="shared" si="2"/>
        <v>2.4999999999999902</v>
      </c>
      <c r="B153" s="40">
        <v>6</v>
      </c>
    </row>
    <row r="154" spans="1:2" ht="26.1" customHeight="1" x14ac:dyDescent="0.25">
      <c r="A154" s="40">
        <f t="shared" si="2"/>
        <v>2.50999999999999</v>
      </c>
      <c r="B154" s="40">
        <v>5.75</v>
      </c>
    </row>
    <row r="155" spans="1:2" ht="26.1" customHeight="1" x14ac:dyDescent="0.25">
      <c r="A155" s="40">
        <f t="shared" si="2"/>
        <v>2.5199999999999898</v>
      </c>
      <c r="B155" s="40">
        <v>5.75</v>
      </c>
    </row>
    <row r="156" spans="1:2" ht="26.1" customHeight="1" x14ac:dyDescent="0.25">
      <c r="A156" s="40">
        <f t="shared" si="2"/>
        <v>2.5299999999999896</v>
      </c>
      <c r="B156" s="40">
        <v>5.75</v>
      </c>
    </row>
    <row r="157" spans="1:2" ht="26.1" customHeight="1" x14ac:dyDescent="0.25">
      <c r="A157" s="40">
        <f t="shared" si="2"/>
        <v>2.5399999999999894</v>
      </c>
      <c r="B157" s="40">
        <v>5.75</v>
      </c>
    </row>
    <row r="158" spans="1:2" ht="26.1" customHeight="1" x14ac:dyDescent="0.25">
      <c r="A158" s="40">
        <f t="shared" si="2"/>
        <v>2.5499999999999892</v>
      </c>
      <c r="B158" s="40">
        <v>5.75</v>
      </c>
    </row>
    <row r="159" spans="1:2" ht="26.1" customHeight="1" x14ac:dyDescent="0.25">
      <c r="A159" s="40">
        <f t="shared" si="2"/>
        <v>2.559999999999989</v>
      </c>
      <c r="B159" s="40">
        <v>5.75</v>
      </c>
    </row>
    <row r="160" spans="1:2" ht="26.1" customHeight="1" x14ac:dyDescent="0.25">
      <c r="A160" s="40">
        <f t="shared" si="2"/>
        <v>2.5699999999999887</v>
      </c>
      <c r="B160" s="40">
        <v>5.5</v>
      </c>
    </row>
    <row r="161" spans="1:2" ht="26.1" customHeight="1" x14ac:dyDescent="0.25">
      <c r="A161" s="40">
        <f t="shared" si="2"/>
        <v>2.5799999999999885</v>
      </c>
      <c r="B161" s="40">
        <v>5.5</v>
      </c>
    </row>
    <row r="162" spans="1:2" ht="26.1" customHeight="1" x14ac:dyDescent="0.25">
      <c r="A162" s="40">
        <f t="shared" si="2"/>
        <v>2.5899999999999883</v>
      </c>
      <c r="B162" s="40">
        <v>5.5</v>
      </c>
    </row>
    <row r="163" spans="1:2" ht="26.1" customHeight="1" x14ac:dyDescent="0.25">
      <c r="A163" s="40">
        <f t="shared" si="2"/>
        <v>2.5999999999999881</v>
      </c>
      <c r="B163" s="40">
        <v>5.5</v>
      </c>
    </row>
    <row r="164" spans="1:2" ht="26.1" customHeight="1" x14ac:dyDescent="0.25">
      <c r="A164" s="40">
        <f t="shared" si="2"/>
        <v>2.6099999999999879</v>
      </c>
      <c r="B164" s="40">
        <v>5.5</v>
      </c>
    </row>
    <row r="165" spans="1:2" ht="26.1" customHeight="1" x14ac:dyDescent="0.25">
      <c r="A165" s="40">
        <f t="shared" si="2"/>
        <v>2.6199999999999877</v>
      </c>
      <c r="B165" s="40">
        <v>5.5</v>
      </c>
    </row>
    <row r="166" spans="1:2" ht="26.1" customHeight="1" x14ac:dyDescent="0.25">
      <c r="A166" s="40">
        <f t="shared" si="2"/>
        <v>2.6299999999999875</v>
      </c>
      <c r="B166" s="40">
        <v>5.5</v>
      </c>
    </row>
    <row r="167" spans="1:2" ht="26.1" customHeight="1" x14ac:dyDescent="0.25">
      <c r="A167" s="40">
        <f t="shared" si="2"/>
        <v>2.6399999999999872</v>
      </c>
      <c r="B167" s="40">
        <v>5.5</v>
      </c>
    </row>
    <row r="168" spans="1:2" ht="26.1" customHeight="1" x14ac:dyDescent="0.25">
      <c r="A168" s="40">
        <f t="shared" si="2"/>
        <v>2.649999999999987</v>
      </c>
      <c r="B168" s="40">
        <v>5.5</v>
      </c>
    </row>
    <row r="169" spans="1:2" ht="26.1" customHeight="1" x14ac:dyDescent="0.25">
      <c r="A169" s="40">
        <f t="shared" si="2"/>
        <v>2.6599999999999868</v>
      </c>
      <c r="B169" s="40">
        <v>5.5</v>
      </c>
    </row>
    <row r="170" spans="1:2" ht="26.1" customHeight="1" x14ac:dyDescent="0.25">
      <c r="A170" s="40">
        <f t="shared" si="2"/>
        <v>2.6699999999999866</v>
      </c>
      <c r="B170" s="40">
        <v>5.5</v>
      </c>
    </row>
    <row r="171" spans="1:2" ht="26.1" customHeight="1" x14ac:dyDescent="0.25">
      <c r="A171" s="40">
        <f t="shared" si="2"/>
        <v>2.6799999999999864</v>
      </c>
      <c r="B171" s="40">
        <v>5.25</v>
      </c>
    </row>
    <row r="172" spans="1:2" ht="26.1" customHeight="1" x14ac:dyDescent="0.25">
      <c r="A172" s="40">
        <f t="shared" si="2"/>
        <v>2.6899999999999862</v>
      </c>
      <c r="B172" s="40">
        <v>5.25</v>
      </c>
    </row>
    <row r="173" spans="1:2" ht="26.1" customHeight="1" x14ac:dyDescent="0.25">
      <c r="A173" s="40">
        <f t="shared" si="2"/>
        <v>2.699999999999986</v>
      </c>
      <c r="B173" s="40">
        <v>5.25</v>
      </c>
    </row>
    <row r="174" spans="1:2" ht="26.1" customHeight="1" x14ac:dyDescent="0.25">
      <c r="A174" s="40">
        <f t="shared" si="2"/>
        <v>2.7099999999999858</v>
      </c>
      <c r="B174" s="40">
        <v>5.25</v>
      </c>
    </row>
    <row r="175" spans="1:2" ht="26.1" customHeight="1" x14ac:dyDescent="0.25">
      <c r="A175" s="40">
        <f t="shared" si="2"/>
        <v>2.7199999999999855</v>
      </c>
      <c r="B175" s="40">
        <v>5.25</v>
      </c>
    </row>
    <row r="176" spans="1:2" ht="26.1" customHeight="1" x14ac:dyDescent="0.25">
      <c r="A176" s="40">
        <f t="shared" si="2"/>
        <v>2.7299999999999853</v>
      </c>
      <c r="B176" s="40">
        <v>5.25</v>
      </c>
    </row>
    <row r="177" spans="1:2" ht="26.1" customHeight="1" x14ac:dyDescent="0.25">
      <c r="A177" s="40">
        <f t="shared" si="2"/>
        <v>2.7399999999999851</v>
      </c>
      <c r="B177" s="40">
        <v>5</v>
      </c>
    </row>
    <row r="178" spans="1:2" ht="26.1" customHeight="1" x14ac:dyDescent="0.25">
      <c r="A178" s="40">
        <f t="shared" si="2"/>
        <v>2.7499999999999849</v>
      </c>
      <c r="B178" s="40">
        <v>5</v>
      </c>
    </row>
    <row r="179" spans="1:2" ht="26.1" customHeight="1" x14ac:dyDescent="0.25">
      <c r="A179" s="40">
        <f t="shared" si="2"/>
        <v>2.7599999999999847</v>
      </c>
      <c r="B179" s="40">
        <v>5</v>
      </c>
    </row>
    <row r="180" spans="1:2" ht="26.1" customHeight="1" x14ac:dyDescent="0.25">
      <c r="A180" s="40">
        <f t="shared" si="2"/>
        <v>2.7699999999999845</v>
      </c>
      <c r="B180" s="40">
        <v>5</v>
      </c>
    </row>
    <row r="181" spans="1:2" ht="26.1" customHeight="1" x14ac:dyDescent="0.25">
      <c r="A181" s="40">
        <f t="shared" si="2"/>
        <v>2.7799999999999843</v>
      </c>
      <c r="B181" s="40">
        <v>5</v>
      </c>
    </row>
    <row r="182" spans="1:2" ht="26.1" customHeight="1" x14ac:dyDescent="0.25">
      <c r="A182" s="40">
        <f t="shared" si="2"/>
        <v>2.789999999999984</v>
      </c>
      <c r="B182" s="40">
        <v>5</v>
      </c>
    </row>
    <row r="183" spans="1:2" ht="26.1" customHeight="1" x14ac:dyDescent="0.25">
      <c r="A183" s="40">
        <f t="shared" si="2"/>
        <v>2.7999999999999838</v>
      </c>
      <c r="B183" s="40">
        <v>5</v>
      </c>
    </row>
    <row r="184" spans="1:2" ht="26.1" customHeight="1" x14ac:dyDescent="0.25">
      <c r="A184" s="40">
        <f t="shared" si="2"/>
        <v>2.8099999999999836</v>
      </c>
      <c r="B184" s="40">
        <v>5</v>
      </c>
    </row>
    <row r="185" spans="1:2" ht="26.1" customHeight="1" x14ac:dyDescent="0.25">
      <c r="A185" s="40">
        <f t="shared" si="2"/>
        <v>2.8199999999999834</v>
      </c>
      <c r="B185" s="40">
        <v>5</v>
      </c>
    </row>
    <row r="186" spans="1:2" ht="26.1" customHeight="1" x14ac:dyDescent="0.25">
      <c r="A186" s="40">
        <f t="shared" si="2"/>
        <v>2.8299999999999832</v>
      </c>
      <c r="B186" s="40">
        <v>5</v>
      </c>
    </row>
    <row r="187" spans="1:2" ht="26.1" customHeight="1" x14ac:dyDescent="0.25">
      <c r="A187" s="40">
        <f t="shared" si="2"/>
        <v>2.839999999999983</v>
      </c>
      <c r="B187" s="40">
        <v>5</v>
      </c>
    </row>
    <row r="188" spans="1:2" ht="26.1" customHeight="1" x14ac:dyDescent="0.25">
      <c r="A188" s="40">
        <f t="shared" si="2"/>
        <v>2.8499999999999828</v>
      </c>
      <c r="B188" s="40">
        <v>5</v>
      </c>
    </row>
    <row r="189" spans="1:2" ht="26.1" customHeight="1" x14ac:dyDescent="0.25">
      <c r="A189" s="40">
        <f t="shared" si="2"/>
        <v>2.8599999999999826</v>
      </c>
      <c r="B189" s="40">
        <v>5</v>
      </c>
    </row>
    <row r="190" spans="1:2" ht="26.1" customHeight="1" x14ac:dyDescent="0.25">
      <c r="A190" s="40">
        <f t="shared" si="2"/>
        <v>2.8699999999999823</v>
      </c>
      <c r="B190" s="40">
        <v>4.75</v>
      </c>
    </row>
    <row r="191" spans="1:2" ht="26.1" customHeight="1" x14ac:dyDescent="0.25">
      <c r="A191" s="40">
        <f t="shared" si="2"/>
        <v>2.8799999999999821</v>
      </c>
      <c r="B191" s="40">
        <v>4.75</v>
      </c>
    </row>
    <row r="192" spans="1:2" ht="26.1" customHeight="1" x14ac:dyDescent="0.25">
      <c r="A192" s="40">
        <f t="shared" si="2"/>
        <v>2.8899999999999819</v>
      </c>
      <c r="B192" s="40">
        <v>4.75</v>
      </c>
    </row>
    <row r="193" spans="1:2" ht="26.1" customHeight="1" x14ac:dyDescent="0.25">
      <c r="A193" s="40">
        <f t="shared" si="2"/>
        <v>2.8999999999999817</v>
      </c>
      <c r="B193" s="40">
        <v>4.75</v>
      </c>
    </row>
    <row r="194" spans="1:2" ht="26.1" customHeight="1" x14ac:dyDescent="0.25">
      <c r="A194" s="40">
        <f t="shared" si="2"/>
        <v>2.9099999999999815</v>
      </c>
      <c r="B194" s="40">
        <v>4.75</v>
      </c>
    </row>
    <row r="195" spans="1:2" ht="26.1" customHeight="1" x14ac:dyDescent="0.25">
      <c r="A195" s="40">
        <f t="shared" si="2"/>
        <v>2.9199999999999813</v>
      </c>
      <c r="B195" s="40">
        <v>4.75</v>
      </c>
    </row>
    <row r="196" spans="1:2" ht="26.1" customHeight="1" x14ac:dyDescent="0.25">
      <c r="A196" s="40">
        <f t="shared" ref="A196:A259" si="3">A195+0.01</f>
        <v>2.9299999999999811</v>
      </c>
      <c r="B196" s="40">
        <v>4.75</v>
      </c>
    </row>
    <row r="197" spans="1:2" ht="26.1" customHeight="1" x14ac:dyDescent="0.25">
      <c r="A197" s="40">
        <f t="shared" si="3"/>
        <v>2.9399999999999809</v>
      </c>
      <c r="B197" s="40">
        <v>4.5</v>
      </c>
    </row>
    <row r="198" spans="1:2" ht="26.1" customHeight="1" x14ac:dyDescent="0.25">
      <c r="A198" s="40">
        <f t="shared" si="3"/>
        <v>2.9499999999999806</v>
      </c>
      <c r="B198" s="40">
        <v>4.5</v>
      </c>
    </row>
    <row r="199" spans="1:2" ht="26.1" customHeight="1" x14ac:dyDescent="0.25">
      <c r="A199" s="40">
        <f t="shared" si="3"/>
        <v>2.9599999999999804</v>
      </c>
      <c r="B199" s="40">
        <v>4.5</v>
      </c>
    </row>
    <row r="200" spans="1:2" ht="26.1" customHeight="1" x14ac:dyDescent="0.25">
      <c r="A200" s="40">
        <f t="shared" si="3"/>
        <v>2.9699999999999802</v>
      </c>
      <c r="B200" s="40">
        <v>4.5</v>
      </c>
    </row>
    <row r="201" spans="1:2" ht="26.1" customHeight="1" x14ac:dyDescent="0.25">
      <c r="A201" s="40">
        <f t="shared" si="3"/>
        <v>2.97999999999998</v>
      </c>
      <c r="B201" s="40">
        <v>4.5</v>
      </c>
    </row>
    <row r="202" spans="1:2" ht="26.1" customHeight="1" x14ac:dyDescent="0.25">
      <c r="A202" s="40">
        <f t="shared" si="3"/>
        <v>2.9899999999999798</v>
      </c>
      <c r="B202" s="40">
        <v>4.5</v>
      </c>
    </row>
    <row r="203" spans="1:2" ht="26.1" customHeight="1" x14ac:dyDescent="0.25">
      <c r="A203" s="40">
        <f t="shared" si="3"/>
        <v>2.9999999999999796</v>
      </c>
      <c r="B203" s="40">
        <v>4.5</v>
      </c>
    </row>
    <row r="204" spans="1:2" ht="26.1" customHeight="1" x14ac:dyDescent="0.25">
      <c r="A204" s="40">
        <f t="shared" si="3"/>
        <v>3.0099999999999794</v>
      </c>
      <c r="B204" s="40">
        <v>4</v>
      </c>
    </row>
    <row r="205" spans="1:2" ht="26.1" customHeight="1" x14ac:dyDescent="0.25">
      <c r="A205" s="40">
        <f t="shared" si="3"/>
        <v>3.0199999999999791</v>
      </c>
      <c r="B205" s="40">
        <v>4</v>
      </c>
    </row>
    <row r="206" spans="1:2" ht="26.1" customHeight="1" x14ac:dyDescent="0.25">
      <c r="A206" s="40">
        <f t="shared" si="3"/>
        <v>3.0299999999999789</v>
      </c>
      <c r="B206" s="40">
        <v>4</v>
      </c>
    </row>
    <row r="207" spans="1:2" ht="26.1" customHeight="1" x14ac:dyDescent="0.25">
      <c r="A207" s="40">
        <f t="shared" si="3"/>
        <v>3.0399999999999787</v>
      </c>
      <c r="B207" s="40">
        <v>4</v>
      </c>
    </row>
    <row r="208" spans="1:2" ht="26.1" customHeight="1" x14ac:dyDescent="0.25">
      <c r="A208" s="40">
        <f t="shared" si="3"/>
        <v>3.0499999999999785</v>
      </c>
      <c r="B208" s="40">
        <v>4</v>
      </c>
    </row>
    <row r="209" spans="1:2" ht="26.1" customHeight="1" x14ac:dyDescent="0.25">
      <c r="A209" s="40">
        <f t="shared" si="3"/>
        <v>3.0599999999999783</v>
      </c>
      <c r="B209" s="40">
        <v>4</v>
      </c>
    </row>
    <row r="210" spans="1:2" ht="26.1" customHeight="1" x14ac:dyDescent="0.25">
      <c r="A210" s="40">
        <f t="shared" si="3"/>
        <v>3.0699999999999781</v>
      </c>
      <c r="B210" s="40">
        <v>4</v>
      </c>
    </row>
    <row r="211" spans="1:2" ht="26.1" customHeight="1" x14ac:dyDescent="0.25">
      <c r="A211" s="40">
        <f t="shared" si="3"/>
        <v>3.0799999999999779</v>
      </c>
      <c r="B211" s="40">
        <v>4</v>
      </c>
    </row>
    <row r="212" spans="1:2" ht="26.1" customHeight="1" x14ac:dyDescent="0.25">
      <c r="A212" s="40">
        <f t="shared" si="3"/>
        <v>3.0899999999999777</v>
      </c>
      <c r="B212" s="40">
        <v>4</v>
      </c>
    </row>
    <row r="213" spans="1:2" ht="26.1" customHeight="1" x14ac:dyDescent="0.25">
      <c r="A213" s="40">
        <f t="shared" si="3"/>
        <v>3.0999999999999774</v>
      </c>
      <c r="B213" s="40">
        <v>4</v>
      </c>
    </row>
    <row r="214" spans="1:2" ht="26.1" customHeight="1" x14ac:dyDescent="0.25">
      <c r="A214" s="40">
        <f t="shared" si="3"/>
        <v>3.1099999999999772</v>
      </c>
      <c r="B214" s="40">
        <v>4</v>
      </c>
    </row>
    <row r="215" spans="1:2" ht="26.1" customHeight="1" x14ac:dyDescent="0.25">
      <c r="A215" s="40">
        <f t="shared" si="3"/>
        <v>3.119999999999977</v>
      </c>
      <c r="B215" s="40">
        <v>4</v>
      </c>
    </row>
    <row r="216" spans="1:2" ht="26.1" customHeight="1" x14ac:dyDescent="0.25">
      <c r="A216" s="40">
        <f t="shared" si="3"/>
        <v>3.1299999999999768</v>
      </c>
      <c r="B216" s="40">
        <v>4</v>
      </c>
    </row>
    <row r="217" spans="1:2" ht="26.1" customHeight="1" x14ac:dyDescent="0.25">
      <c r="A217" s="40">
        <f t="shared" si="3"/>
        <v>3.1399999999999766</v>
      </c>
      <c r="B217" s="40">
        <v>4</v>
      </c>
    </row>
    <row r="218" spans="1:2" ht="26.1" customHeight="1" x14ac:dyDescent="0.25">
      <c r="A218" s="40">
        <f t="shared" si="3"/>
        <v>3.1499999999999764</v>
      </c>
      <c r="B218" s="40">
        <v>4</v>
      </c>
    </row>
    <row r="219" spans="1:2" ht="26.1" customHeight="1" x14ac:dyDescent="0.25">
      <c r="A219" s="40">
        <f t="shared" si="3"/>
        <v>3.1599999999999762</v>
      </c>
      <c r="B219" s="40">
        <v>4</v>
      </c>
    </row>
    <row r="220" spans="1:2" ht="26.1" customHeight="1" x14ac:dyDescent="0.25">
      <c r="A220" s="40">
        <f t="shared" si="3"/>
        <v>3.1699999999999759</v>
      </c>
      <c r="B220" s="40">
        <v>4</v>
      </c>
    </row>
    <row r="221" spans="1:2" ht="26.1" customHeight="1" x14ac:dyDescent="0.25">
      <c r="A221" s="40">
        <f t="shared" si="3"/>
        <v>3.1799999999999757</v>
      </c>
      <c r="B221" s="40">
        <v>4</v>
      </c>
    </row>
    <row r="222" spans="1:2" ht="26.1" customHeight="1" x14ac:dyDescent="0.25">
      <c r="A222" s="40">
        <f t="shared" si="3"/>
        <v>3.1899999999999755</v>
      </c>
      <c r="B222" s="40">
        <v>4</v>
      </c>
    </row>
    <row r="223" spans="1:2" ht="26.1" customHeight="1" x14ac:dyDescent="0.25">
      <c r="A223" s="40">
        <f t="shared" si="3"/>
        <v>3.1999999999999753</v>
      </c>
      <c r="B223" s="40">
        <v>4</v>
      </c>
    </row>
    <row r="224" spans="1:2" ht="26.1" customHeight="1" x14ac:dyDescent="0.25">
      <c r="A224" s="40">
        <f t="shared" si="3"/>
        <v>3.2099999999999751</v>
      </c>
      <c r="B224" s="40">
        <v>4</v>
      </c>
    </row>
    <row r="225" spans="1:2" ht="26.1" customHeight="1" x14ac:dyDescent="0.25">
      <c r="A225" s="40">
        <f t="shared" si="3"/>
        <v>3.2199999999999749</v>
      </c>
      <c r="B225" s="40">
        <v>4</v>
      </c>
    </row>
    <row r="226" spans="1:2" ht="26.1" customHeight="1" x14ac:dyDescent="0.25">
      <c r="A226" s="40">
        <f t="shared" si="3"/>
        <v>3.2299999999999747</v>
      </c>
      <c r="B226" s="40">
        <v>4</v>
      </c>
    </row>
    <row r="227" spans="1:2" ht="26.1" customHeight="1" x14ac:dyDescent="0.25">
      <c r="A227" s="40">
        <f t="shared" si="3"/>
        <v>3.2399999999999745</v>
      </c>
      <c r="B227" s="40">
        <v>4</v>
      </c>
    </row>
    <row r="228" spans="1:2" ht="26.1" customHeight="1" x14ac:dyDescent="0.25">
      <c r="A228" s="40">
        <f t="shared" si="3"/>
        <v>3.2499999999999742</v>
      </c>
      <c r="B228" s="40">
        <v>4</v>
      </c>
    </row>
    <row r="229" spans="1:2" ht="26.1" customHeight="1" x14ac:dyDescent="0.25">
      <c r="A229" s="40">
        <f t="shared" si="3"/>
        <v>3.259999999999974</v>
      </c>
      <c r="B229" s="40">
        <v>3.75</v>
      </c>
    </row>
    <row r="230" spans="1:2" ht="26.1" customHeight="1" x14ac:dyDescent="0.25">
      <c r="A230" s="40">
        <f t="shared" si="3"/>
        <v>3.2699999999999738</v>
      </c>
      <c r="B230" s="40">
        <v>3.75</v>
      </c>
    </row>
    <row r="231" spans="1:2" ht="26.1" customHeight="1" x14ac:dyDescent="0.25">
      <c r="A231" s="40">
        <f t="shared" si="3"/>
        <v>3.2799999999999736</v>
      </c>
      <c r="B231" s="40">
        <v>3.75</v>
      </c>
    </row>
    <row r="232" spans="1:2" ht="26.1" customHeight="1" x14ac:dyDescent="0.25">
      <c r="A232" s="40">
        <f t="shared" si="3"/>
        <v>3.2899999999999734</v>
      </c>
      <c r="B232" s="40">
        <v>3.75</v>
      </c>
    </row>
    <row r="233" spans="1:2" ht="26.1" customHeight="1" x14ac:dyDescent="0.25">
      <c r="A233" s="40">
        <f t="shared" si="3"/>
        <v>3.2999999999999732</v>
      </c>
      <c r="B233" s="40">
        <v>3.75</v>
      </c>
    </row>
    <row r="234" spans="1:2" ht="26.1" customHeight="1" x14ac:dyDescent="0.25">
      <c r="A234" s="40">
        <f t="shared" si="3"/>
        <v>3.309999999999973</v>
      </c>
      <c r="B234" s="40">
        <v>3.75</v>
      </c>
    </row>
    <row r="235" spans="1:2" ht="26.1" customHeight="1" x14ac:dyDescent="0.25">
      <c r="A235" s="40">
        <f t="shared" si="3"/>
        <v>3.3199999999999728</v>
      </c>
      <c r="B235" s="40">
        <v>3.75</v>
      </c>
    </row>
    <row r="236" spans="1:2" ht="26.1" customHeight="1" x14ac:dyDescent="0.25">
      <c r="A236" s="40">
        <f t="shared" si="3"/>
        <v>3.3299999999999725</v>
      </c>
      <c r="B236" s="40">
        <v>3.75</v>
      </c>
    </row>
    <row r="237" spans="1:2" ht="26.1" customHeight="1" x14ac:dyDescent="0.25">
      <c r="A237" s="40">
        <f t="shared" si="3"/>
        <v>3.3399999999999723</v>
      </c>
      <c r="B237" s="40">
        <v>3.5</v>
      </c>
    </row>
    <row r="238" spans="1:2" ht="26.1" customHeight="1" x14ac:dyDescent="0.25">
      <c r="A238" s="40">
        <f t="shared" si="3"/>
        <v>3.3499999999999721</v>
      </c>
      <c r="B238" s="40">
        <v>3.5</v>
      </c>
    </row>
    <row r="239" spans="1:2" ht="26.1" customHeight="1" x14ac:dyDescent="0.25">
      <c r="A239" s="40">
        <f t="shared" si="3"/>
        <v>3.3599999999999719</v>
      </c>
      <c r="B239" s="40">
        <v>3.5</v>
      </c>
    </row>
    <row r="240" spans="1:2" ht="26.1" customHeight="1" x14ac:dyDescent="0.25">
      <c r="A240" s="40">
        <f t="shared" si="3"/>
        <v>3.3699999999999717</v>
      </c>
      <c r="B240" s="40">
        <v>3.5</v>
      </c>
    </row>
    <row r="241" spans="1:2" ht="26.1" customHeight="1" x14ac:dyDescent="0.25">
      <c r="A241" s="40">
        <f t="shared" si="3"/>
        <v>3.3799999999999715</v>
      </c>
      <c r="B241" s="40">
        <v>3.5</v>
      </c>
    </row>
    <row r="242" spans="1:2" ht="26.1" customHeight="1" x14ac:dyDescent="0.25">
      <c r="A242" s="40">
        <f t="shared" si="3"/>
        <v>3.3899999999999713</v>
      </c>
      <c r="B242" s="40">
        <v>3.5</v>
      </c>
    </row>
    <row r="243" spans="1:2" ht="26.1" customHeight="1" x14ac:dyDescent="0.25">
      <c r="A243" s="40">
        <f t="shared" si="3"/>
        <v>3.399999999999971</v>
      </c>
      <c r="B243" s="40">
        <v>3.5</v>
      </c>
    </row>
    <row r="244" spans="1:2" ht="26.1" customHeight="1" x14ac:dyDescent="0.25">
      <c r="A244" s="40">
        <f t="shared" si="3"/>
        <v>3.4099999999999708</v>
      </c>
      <c r="B244" s="40">
        <v>3.5</v>
      </c>
    </row>
    <row r="245" spans="1:2" ht="26.1" customHeight="1" x14ac:dyDescent="0.25">
      <c r="A245" s="40">
        <f t="shared" si="3"/>
        <v>3.4199999999999706</v>
      </c>
      <c r="B245" s="40">
        <v>3.25</v>
      </c>
    </row>
    <row r="246" spans="1:2" ht="26.1" customHeight="1" x14ac:dyDescent="0.25">
      <c r="A246" s="40">
        <f t="shared" si="3"/>
        <v>3.4299999999999704</v>
      </c>
      <c r="B246" s="40">
        <v>3.25</v>
      </c>
    </row>
    <row r="247" spans="1:2" ht="26.1" customHeight="1" x14ac:dyDescent="0.25">
      <c r="A247" s="40">
        <f t="shared" si="3"/>
        <v>3.4399999999999702</v>
      </c>
      <c r="B247" s="40">
        <v>3.25</v>
      </c>
    </row>
    <row r="248" spans="1:2" ht="26.1" customHeight="1" x14ac:dyDescent="0.25">
      <c r="A248" s="40">
        <f t="shared" si="3"/>
        <v>3.44999999999997</v>
      </c>
      <c r="B248" s="40">
        <v>3.25</v>
      </c>
    </row>
    <row r="249" spans="1:2" ht="26.1" customHeight="1" x14ac:dyDescent="0.25">
      <c r="A249" s="40">
        <f t="shared" si="3"/>
        <v>3.4599999999999698</v>
      </c>
      <c r="B249" s="40">
        <v>3.25</v>
      </c>
    </row>
    <row r="250" spans="1:2" ht="26.1" customHeight="1" x14ac:dyDescent="0.25">
      <c r="A250" s="40">
        <f t="shared" si="3"/>
        <v>3.4699999999999696</v>
      </c>
      <c r="B250" s="40">
        <v>3.25</v>
      </c>
    </row>
    <row r="251" spans="1:2" ht="26.1" customHeight="1" x14ac:dyDescent="0.25">
      <c r="A251" s="40">
        <f t="shared" si="3"/>
        <v>3.4799999999999693</v>
      </c>
      <c r="B251" s="40">
        <v>3.25</v>
      </c>
    </row>
    <row r="252" spans="1:2" ht="26.1" customHeight="1" x14ac:dyDescent="0.25">
      <c r="A252" s="40">
        <f t="shared" si="3"/>
        <v>3.4899999999999691</v>
      </c>
      <c r="B252" s="40">
        <v>3.25</v>
      </c>
    </row>
    <row r="253" spans="1:2" ht="26.1" customHeight="1" x14ac:dyDescent="0.25">
      <c r="A253" s="40">
        <f t="shared" si="3"/>
        <v>3.4999999999999689</v>
      </c>
      <c r="B253" s="40">
        <v>3.25</v>
      </c>
    </row>
    <row r="254" spans="1:2" ht="26.1" customHeight="1" x14ac:dyDescent="0.25">
      <c r="A254" s="40">
        <f t="shared" si="3"/>
        <v>3.5099999999999687</v>
      </c>
      <c r="B254" s="40">
        <v>3</v>
      </c>
    </row>
    <row r="255" spans="1:2" ht="26.1" customHeight="1" x14ac:dyDescent="0.25">
      <c r="A255" s="40">
        <f t="shared" si="3"/>
        <v>3.5199999999999685</v>
      </c>
      <c r="B255" s="40">
        <v>3</v>
      </c>
    </row>
    <row r="256" spans="1:2" ht="26.1" customHeight="1" x14ac:dyDescent="0.25">
      <c r="A256" s="40">
        <f t="shared" si="3"/>
        <v>3.5299999999999683</v>
      </c>
      <c r="B256" s="40">
        <v>3</v>
      </c>
    </row>
    <row r="257" spans="1:2" ht="26.1" customHeight="1" x14ac:dyDescent="0.25">
      <c r="A257" s="40">
        <f t="shared" si="3"/>
        <v>3.5399999999999681</v>
      </c>
      <c r="B257" s="40">
        <v>3</v>
      </c>
    </row>
    <row r="258" spans="1:2" ht="26.1" customHeight="1" x14ac:dyDescent="0.25">
      <c r="A258" s="40">
        <f t="shared" si="3"/>
        <v>3.5499999999999678</v>
      </c>
      <c r="B258" s="40">
        <v>3</v>
      </c>
    </row>
    <row r="259" spans="1:2" ht="26.1" customHeight="1" x14ac:dyDescent="0.25">
      <c r="A259" s="40">
        <f t="shared" si="3"/>
        <v>3.5599999999999676</v>
      </c>
      <c r="B259" s="40">
        <v>3</v>
      </c>
    </row>
    <row r="260" spans="1:2" ht="26.1" customHeight="1" x14ac:dyDescent="0.25">
      <c r="A260" s="40">
        <f t="shared" ref="A260:A323" si="4">A259+0.01</f>
        <v>3.5699999999999674</v>
      </c>
      <c r="B260" s="40">
        <v>3</v>
      </c>
    </row>
    <row r="261" spans="1:2" ht="26.1" customHeight="1" x14ac:dyDescent="0.25">
      <c r="A261" s="40">
        <f t="shared" si="4"/>
        <v>3.5799999999999672</v>
      </c>
      <c r="B261" s="40">
        <v>3</v>
      </c>
    </row>
    <row r="262" spans="1:2" ht="26.1" customHeight="1" x14ac:dyDescent="0.25">
      <c r="A262" s="40">
        <f t="shared" si="4"/>
        <v>3.589999999999967</v>
      </c>
      <c r="B262" s="40">
        <v>3</v>
      </c>
    </row>
    <row r="263" spans="1:2" ht="26.1" customHeight="1" x14ac:dyDescent="0.25">
      <c r="A263" s="40">
        <f t="shared" si="4"/>
        <v>3.5999999999999668</v>
      </c>
      <c r="B263" s="40">
        <v>3</v>
      </c>
    </row>
    <row r="264" spans="1:2" ht="26.1" customHeight="1" x14ac:dyDescent="0.25">
      <c r="A264" s="40">
        <f t="shared" si="4"/>
        <v>3.6099999999999666</v>
      </c>
      <c r="B264" s="40">
        <v>2.75</v>
      </c>
    </row>
    <row r="265" spans="1:2" ht="26.1" customHeight="1" x14ac:dyDescent="0.25">
      <c r="A265" s="40">
        <f t="shared" si="4"/>
        <v>3.6199999999999664</v>
      </c>
      <c r="B265" s="40">
        <v>2.75</v>
      </c>
    </row>
    <row r="266" spans="1:2" ht="26.1" customHeight="1" x14ac:dyDescent="0.25">
      <c r="A266" s="40">
        <f t="shared" si="4"/>
        <v>3.6299999999999661</v>
      </c>
      <c r="B266" s="40">
        <v>2.75</v>
      </c>
    </row>
    <row r="267" spans="1:2" ht="26.1" customHeight="1" x14ac:dyDescent="0.25">
      <c r="A267" s="40">
        <f t="shared" si="4"/>
        <v>3.6399999999999659</v>
      </c>
      <c r="B267" s="40">
        <v>2.75</v>
      </c>
    </row>
    <row r="268" spans="1:2" ht="26.1" customHeight="1" x14ac:dyDescent="0.25">
      <c r="A268" s="40">
        <f t="shared" si="4"/>
        <v>3.6499999999999657</v>
      </c>
      <c r="B268" s="40">
        <v>2.75</v>
      </c>
    </row>
    <row r="269" spans="1:2" ht="26.1" customHeight="1" x14ac:dyDescent="0.25">
      <c r="A269" s="40">
        <f t="shared" si="4"/>
        <v>3.6599999999999655</v>
      </c>
      <c r="B269" s="40">
        <v>2.75</v>
      </c>
    </row>
    <row r="270" spans="1:2" ht="26.1" customHeight="1" x14ac:dyDescent="0.25">
      <c r="A270" s="40">
        <f t="shared" si="4"/>
        <v>3.6699999999999653</v>
      </c>
      <c r="B270" s="40">
        <v>2.75</v>
      </c>
    </row>
    <row r="271" spans="1:2" ht="26.1" customHeight="1" x14ac:dyDescent="0.25">
      <c r="A271" s="40">
        <f t="shared" si="4"/>
        <v>3.6799999999999651</v>
      </c>
      <c r="B271" s="40">
        <v>2.75</v>
      </c>
    </row>
    <row r="272" spans="1:2" ht="26.1" customHeight="1" x14ac:dyDescent="0.25">
      <c r="A272" s="40">
        <f t="shared" si="4"/>
        <v>3.6899999999999649</v>
      </c>
      <c r="B272" s="40">
        <v>2.75</v>
      </c>
    </row>
    <row r="273" spans="1:2" ht="26.1" customHeight="1" x14ac:dyDescent="0.25">
      <c r="A273" s="40">
        <f t="shared" si="4"/>
        <v>3.6999999999999647</v>
      </c>
      <c r="B273" s="40">
        <v>2.75</v>
      </c>
    </row>
    <row r="274" spans="1:2" ht="26.1" customHeight="1" x14ac:dyDescent="0.25">
      <c r="A274" s="40">
        <f t="shared" si="4"/>
        <v>3.7099999999999644</v>
      </c>
      <c r="B274" s="40">
        <v>2.5</v>
      </c>
    </row>
    <row r="275" spans="1:2" ht="26.1" customHeight="1" x14ac:dyDescent="0.25">
      <c r="A275" s="40">
        <f t="shared" si="4"/>
        <v>3.7199999999999642</v>
      </c>
      <c r="B275" s="40">
        <v>2.5</v>
      </c>
    </row>
    <row r="276" spans="1:2" ht="26.1" customHeight="1" x14ac:dyDescent="0.25">
      <c r="A276" s="40">
        <f t="shared" si="4"/>
        <v>3.729999999999964</v>
      </c>
      <c r="B276" s="40">
        <v>2.5</v>
      </c>
    </row>
    <row r="277" spans="1:2" ht="26.1" customHeight="1" x14ac:dyDescent="0.25">
      <c r="A277" s="40">
        <f t="shared" si="4"/>
        <v>3.7399999999999638</v>
      </c>
      <c r="B277" s="40">
        <v>2.5</v>
      </c>
    </row>
    <row r="278" spans="1:2" ht="26.1" customHeight="1" x14ac:dyDescent="0.25">
      <c r="A278" s="40">
        <f t="shared" si="4"/>
        <v>3.7499999999999636</v>
      </c>
      <c r="B278" s="40">
        <v>2.5</v>
      </c>
    </row>
    <row r="279" spans="1:2" ht="26.1" customHeight="1" x14ac:dyDescent="0.25">
      <c r="A279" s="40">
        <f t="shared" si="4"/>
        <v>3.7599999999999634</v>
      </c>
      <c r="B279" s="40">
        <v>2.5</v>
      </c>
    </row>
    <row r="280" spans="1:2" ht="26.1" customHeight="1" x14ac:dyDescent="0.25">
      <c r="A280" s="40">
        <f t="shared" si="4"/>
        <v>3.7699999999999632</v>
      </c>
      <c r="B280" s="40">
        <v>2.5</v>
      </c>
    </row>
    <row r="281" spans="1:2" ht="26.1" customHeight="1" x14ac:dyDescent="0.25">
      <c r="A281" s="40">
        <f t="shared" si="4"/>
        <v>3.7799999999999629</v>
      </c>
      <c r="B281" s="40">
        <v>2.5</v>
      </c>
    </row>
    <row r="282" spans="1:2" ht="26.1" customHeight="1" x14ac:dyDescent="0.25">
      <c r="A282" s="40">
        <f t="shared" si="4"/>
        <v>3.7899999999999627</v>
      </c>
      <c r="B282" s="40">
        <v>2.5</v>
      </c>
    </row>
    <row r="283" spans="1:2" ht="26.1" customHeight="1" x14ac:dyDescent="0.25">
      <c r="A283" s="40">
        <f t="shared" si="4"/>
        <v>3.7999999999999625</v>
      </c>
      <c r="B283" s="40">
        <v>2.5</v>
      </c>
    </row>
    <row r="284" spans="1:2" ht="26.1" customHeight="1" x14ac:dyDescent="0.25">
      <c r="A284" s="40">
        <f t="shared" si="4"/>
        <v>3.8099999999999623</v>
      </c>
      <c r="B284" s="40">
        <v>2.25</v>
      </c>
    </row>
    <row r="285" spans="1:2" ht="26.1" customHeight="1" x14ac:dyDescent="0.25">
      <c r="A285" s="40">
        <f t="shared" si="4"/>
        <v>3.8199999999999621</v>
      </c>
      <c r="B285" s="40">
        <v>2.25</v>
      </c>
    </row>
    <row r="286" spans="1:2" ht="26.1" customHeight="1" x14ac:dyDescent="0.25">
      <c r="A286" s="40">
        <f t="shared" si="4"/>
        <v>3.8299999999999619</v>
      </c>
      <c r="B286" s="40">
        <v>2.25</v>
      </c>
    </row>
    <row r="287" spans="1:2" ht="26.1" customHeight="1" x14ac:dyDescent="0.25">
      <c r="A287" s="40">
        <f t="shared" si="4"/>
        <v>3.8399999999999617</v>
      </c>
      <c r="B287" s="40">
        <v>2.25</v>
      </c>
    </row>
    <row r="288" spans="1:2" ht="26.1" customHeight="1" x14ac:dyDescent="0.25">
      <c r="A288" s="40">
        <f t="shared" si="4"/>
        <v>3.8499999999999615</v>
      </c>
      <c r="B288" s="40">
        <v>2.25</v>
      </c>
    </row>
    <row r="289" spans="1:2" ht="26.1" customHeight="1" x14ac:dyDescent="0.25">
      <c r="A289" s="40">
        <f t="shared" si="4"/>
        <v>3.8599999999999612</v>
      </c>
      <c r="B289" s="40">
        <v>2.25</v>
      </c>
    </row>
    <row r="290" spans="1:2" ht="26.1" customHeight="1" x14ac:dyDescent="0.25">
      <c r="A290" s="40">
        <f t="shared" si="4"/>
        <v>3.869999999999961</v>
      </c>
      <c r="B290" s="40">
        <v>2.25</v>
      </c>
    </row>
    <row r="291" spans="1:2" ht="26.1" customHeight="1" x14ac:dyDescent="0.25">
      <c r="A291" s="40">
        <f t="shared" si="4"/>
        <v>3.8799999999999608</v>
      </c>
      <c r="B291" s="40">
        <v>2.25</v>
      </c>
    </row>
    <row r="292" spans="1:2" ht="26.1" customHeight="1" x14ac:dyDescent="0.25">
      <c r="A292" s="40">
        <f t="shared" si="4"/>
        <v>3.8899999999999606</v>
      </c>
      <c r="B292" s="40">
        <v>2.25</v>
      </c>
    </row>
    <row r="293" spans="1:2" ht="26.1" customHeight="1" x14ac:dyDescent="0.25">
      <c r="A293" s="40">
        <f t="shared" si="4"/>
        <v>3.8999999999999604</v>
      </c>
      <c r="B293" s="40">
        <v>2.25</v>
      </c>
    </row>
    <row r="294" spans="1:2" ht="26.1" customHeight="1" x14ac:dyDescent="0.25">
      <c r="A294" s="40">
        <f t="shared" si="4"/>
        <v>3.9099999999999602</v>
      </c>
      <c r="B294" s="40">
        <v>2</v>
      </c>
    </row>
    <row r="295" spans="1:2" ht="26.1" customHeight="1" x14ac:dyDescent="0.25">
      <c r="A295" s="40">
        <f t="shared" si="4"/>
        <v>3.91999999999996</v>
      </c>
      <c r="B295" s="40">
        <v>2</v>
      </c>
    </row>
    <row r="296" spans="1:2" ht="26.1" customHeight="1" x14ac:dyDescent="0.25">
      <c r="A296" s="40">
        <f t="shared" si="4"/>
        <v>3.9299999999999597</v>
      </c>
      <c r="B296" s="40">
        <v>2</v>
      </c>
    </row>
    <row r="297" spans="1:2" ht="26.1" customHeight="1" x14ac:dyDescent="0.25">
      <c r="A297" s="40">
        <f t="shared" si="4"/>
        <v>3.9399999999999595</v>
      </c>
      <c r="B297" s="40">
        <v>2</v>
      </c>
    </row>
    <row r="298" spans="1:2" ht="26.1" customHeight="1" x14ac:dyDescent="0.25">
      <c r="A298" s="40">
        <f t="shared" si="4"/>
        <v>3.9499999999999593</v>
      </c>
      <c r="B298" s="40">
        <v>2</v>
      </c>
    </row>
    <row r="299" spans="1:2" ht="26.1" customHeight="1" x14ac:dyDescent="0.25">
      <c r="A299" s="40">
        <f t="shared" si="4"/>
        <v>3.9599999999999591</v>
      </c>
      <c r="B299" s="40">
        <v>2</v>
      </c>
    </row>
    <row r="300" spans="1:2" ht="26.1" customHeight="1" x14ac:dyDescent="0.25">
      <c r="A300" s="40">
        <f t="shared" si="4"/>
        <v>3.9699999999999589</v>
      </c>
      <c r="B300" s="40">
        <v>2</v>
      </c>
    </row>
    <row r="301" spans="1:2" ht="26.1" customHeight="1" x14ac:dyDescent="0.25">
      <c r="A301" s="40">
        <f t="shared" si="4"/>
        <v>3.9799999999999587</v>
      </c>
      <c r="B301" s="40">
        <v>2</v>
      </c>
    </row>
    <row r="302" spans="1:2" ht="26.1" customHeight="1" x14ac:dyDescent="0.25">
      <c r="A302" s="40">
        <f t="shared" si="4"/>
        <v>3.9899999999999585</v>
      </c>
      <c r="B302" s="40">
        <v>2</v>
      </c>
    </row>
    <row r="303" spans="1:2" ht="26.1" customHeight="1" x14ac:dyDescent="0.25">
      <c r="A303" s="40">
        <f t="shared" si="4"/>
        <v>3.9999999999999583</v>
      </c>
      <c r="B303" s="40">
        <v>2</v>
      </c>
    </row>
    <row r="304" spans="1:2" ht="26.1" customHeight="1" x14ac:dyDescent="0.25">
      <c r="A304" s="40">
        <f t="shared" si="4"/>
        <v>4.009999999999958</v>
      </c>
      <c r="B304" s="40">
        <v>1.75</v>
      </c>
    </row>
    <row r="305" spans="1:2" ht="26.1" customHeight="1" x14ac:dyDescent="0.25">
      <c r="A305" s="40">
        <f t="shared" si="4"/>
        <v>4.0199999999999578</v>
      </c>
      <c r="B305" s="40">
        <v>1.75</v>
      </c>
    </row>
    <row r="306" spans="1:2" ht="26.1" customHeight="1" x14ac:dyDescent="0.25">
      <c r="A306" s="40">
        <f t="shared" si="4"/>
        <v>4.0299999999999576</v>
      </c>
      <c r="B306" s="40">
        <v>1.75</v>
      </c>
    </row>
    <row r="307" spans="1:2" ht="26.1" customHeight="1" x14ac:dyDescent="0.25">
      <c r="A307" s="40">
        <f t="shared" si="4"/>
        <v>4.0399999999999574</v>
      </c>
      <c r="B307" s="40">
        <v>1.5</v>
      </c>
    </row>
    <row r="308" spans="1:2" ht="26.1" customHeight="1" x14ac:dyDescent="0.25">
      <c r="A308" s="40">
        <f t="shared" si="4"/>
        <v>4.0499999999999572</v>
      </c>
      <c r="B308" s="40">
        <v>1.5</v>
      </c>
    </row>
    <row r="309" spans="1:2" ht="26.1" customHeight="1" x14ac:dyDescent="0.25">
      <c r="A309" s="40">
        <f t="shared" si="4"/>
        <v>4.059999999999957</v>
      </c>
      <c r="B309" s="40">
        <v>1.5</v>
      </c>
    </row>
    <row r="310" spans="1:2" ht="26.1" customHeight="1" x14ac:dyDescent="0.25">
      <c r="A310" s="40">
        <f t="shared" si="4"/>
        <v>4.0699999999999568</v>
      </c>
      <c r="B310" s="40">
        <v>1.5</v>
      </c>
    </row>
    <row r="311" spans="1:2" ht="26.1" customHeight="1" x14ac:dyDescent="0.25">
      <c r="A311" s="40">
        <f t="shared" si="4"/>
        <v>4.0799999999999566</v>
      </c>
      <c r="B311" s="40">
        <v>1.5</v>
      </c>
    </row>
    <row r="312" spans="1:2" ht="26.1" customHeight="1" x14ac:dyDescent="0.25">
      <c r="A312" s="40">
        <f t="shared" si="4"/>
        <v>4.0899999999999563</v>
      </c>
      <c r="B312" s="40">
        <v>1.5</v>
      </c>
    </row>
    <row r="313" spans="1:2" ht="26.1" customHeight="1" x14ac:dyDescent="0.25">
      <c r="A313" s="40">
        <f t="shared" si="4"/>
        <v>4.0999999999999561</v>
      </c>
      <c r="B313" s="40">
        <v>1.5</v>
      </c>
    </row>
    <row r="314" spans="1:2" ht="26.1" customHeight="1" x14ac:dyDescent="0.25">
      <c r="A314" s="40">
        <f t="shared" si="4"/>
        <v>4.1099999999999559</v>
      </c>
      <c r="B314" s="40">
        <v>1.5</v>
      </c>
    </row>
    <row r="315" spans="1:2" ht="26.1" customHeight="1" x14ac:dyDescent="0.25">
      <c r="A315" s="40">
        <f t="shared" si="4"/>
        <v>4.1199999999999557</v>
      </c>
      <c r="B315" s="40">
        <v>1.5</v>
      </c>
    </row>
    <row r="316" spans="1:2" ht="26.1" customHeight="1" x14ac:dyDescent="0.25">
      <c r="A316" s="40">
        <f t="shared" si="4"/>
        <v>4.1299999999999555</v>
      </c>
      <c r="B316" s="40">
        <v>1.5</v>
      </c>
    </row>
    <row r="317" spans="1:2" ht="26.1" customHeight="1" x14ac:dyDescent="0.25">
      <c r="A317" s="40">
        <f t="shared" si="4"/>
        <v>4.1399999999999553</v>
      </c>
      <c r="B317" s="40">
        <v>1.5</v>
      </c>
    </row>
    <row r="318" spans="1:2" ht="26.1" customHeight="1" x14ac:dyDescent="0.25">
      <c r="A318" s="40">
        <f t="shared" si="4"/>
        <v>4.1499999999999551</v>
      </c>
      <c r="B318" s="40">
        <v>1.5</v>
      </c>
    </row>
    <row r="319" spans="1:2" ht="26.1" customHeight="1" x14ac:dyDescent="0.25">
      <c r="A319" s="40">
        <f t="shared" si="4"/>
        <v>4.1599999999999548</v>
      </c>
      <c r="B319" s="40">
        <v>1.5</v>
      </c>
    </row>
    <row r="320" spans="1:2" ht="26.1" customHeight="1" x14ac:dyDescent="0.25">
      <c r="A320" s="40">
        <f t="shared" si="4"/>
        <v>4.1699999999999546</v>
      </c>
      <c r="B320" s="40">
        <v>1.5</v>
      </c>
    </row>
    <row r="321" spans="1:2" ht="26.1" customHeight="1" x14ac:dyDescent="0.25">
      <c r="A321" s="40">
        <f t="shared" si="4"/>
        <v>4.1799999999999544</v>
      </c>
      <c r="B321" s="40">
        <v>1.5</v>
      </c>
    </row>
    <row r="322" spans="1:2" ht="26.1" customHeight="1" x14ac:dyDescent="0.25">
      <c r="A322" s="40">
        <f t="shared" si="4"/>
        <v>4.1899999999999542</v>
      </c>
      <c r="B322" s="40">
        <v>1.5</v>
      </c>
    </row>
    <row r="323" spans="1:2" ht="26.1" customHeight="1" x14ac:dyDescent="0.25">
      <c r="A323" s="40">
        <f t="shared" si="4"/>
        <v>4.199999999999954</v>
      </c>
      <c r="B323" s="40">
        <v>1.5</v>
      </c>
    </row>
    <row r="324" spans="1:2" ht="26.1" customHeight="1" x14ac:dyDescent="0.25">
      <c r="A324" s="40">
        <f t="shared" ref="A324:A343" si="5">A323+0.01</f>
        <v>4.2099999999999538</v>
      </c>
      <c r="B324" s="40">
        <v>1.25</v>
      </c>
    </row>
    <row r="325" spans="1:2" ht="26.1" customHeight="1" x14ac:dyDescent="0.25">
      <c r="A325" s="40">
        <f t="shared" si="5"/>
        <v>4.2199999999999536</v>
      </c>
      <c r="B325" s="40">
        <v>1.25</v>
      </c>
    </row>
    <row r="326" spans="1:2" ht="26.1" customHeight="1" x14ac:dyDescent="0.25">
      <c r="A326" s="40">
        <f t="shared" si="5"/>
        <v>4.2299999999999534</v>
      </c>
      <c r="B326" s="40">
        <v>1.25</v>
      </c>
    </row>
    <row r="327" spans="1:2" ht="26.1" customHeight="1" x14ac:dyDescent="0.25">
      <c r="A327" s="40">
        <f t="shared" si="5"/>
        <v>4.2399999999999531</v>
      </c>
      <c r="B327" s="40">
        <v>1.25</v>
      </c>
    </row>
    <row r="328" spans="1:2" ht="26.1" customHeight="1" x14ac:dyDescent="0.25">
      <c r="A328" s="40">
        <f t="shared" si="5"/>
        <v>4.2499999999999529</v>
      </c>
      <c r="B328" s="40">
        <v>1.25</v>
      </c>
    </row>
    <row r="329" spans="1:2" ht="26.1" customHeight="1" x14ac:dyDescent="0.25">
      <c r="A329" s="40">
        <f t="shared" si="5"/>
        <v>4.2599999999999527</v>
      </c>
      <c r="B329" s="40">
        <v>1.25</v>
      </c>
    </row>
    <row r="330" spans="1:2" ht="26.1" customHeight="1" x14ac:dyDescent="0.25">
      <c r="A330" s="40">
        <f t="shared" si="5"/>
        <v>4.2699999999999525</v>
      </c>
      <c r="B330" s="40">
        <v>1.25</v>
      </c>
    </row>
    <row r="331" spans="1:2" ht="26.1" customHeight="1" x14ac:dyDescent="0.25">
      <c r="A331" s="40">
        <f t="shared" si="5"/>
        <v>4.2799999999999523</v>
      </c>
      <c r="B331" s="40">
        <v>1.25</v>
      </c>
    </row>
    <row r="332" spans="1:2" ht="26.1" customHeight="1" x14ac:dyDescent="0.25">
      <c r="A332" s="40">
        <f t="shared" si="5"/>
        <v>4.2899999999999521</v>
      </c>
      <c r="B332" s="40">
        <v>1.25</v>
      </c>
    </row>
    <row r="333" spans="1:2" ht="26.1" customHeight="1" x14ac:dyDescent="0.25">
      <c r="A333" s="40">
        <f t="shared" si="5"/>
        <v>4.2999999999999519</v>
      </c>
      <c r="B333" s="40">
        <v>1.25</v>
      </c>
    </row>
    <row r="334" spans="1:2" ht="26.1" customHeight="1" x14ac:dyDescent="0.25">
      <c r="A334" s="40">
        <f t="shared" si="5"/>
        <v>4.3099999999999516</v>
      </c>
      <c r="B334" s="40">
        <v>1</v>
      </c>
    </row>
    <row r="335" spans="1:2" ht="26.1" customHeight="1" x14ac:dyDescent="0.25">
      <c r="A335" s="40">
        <f t="shared" si="5"/>
        <v>4.3199999999999514</v>
      </c>
      <c r="B335" s="40">
        <v>1</v>
      </c>
    </row>
    <row r="336" spans="1:2" ht="26.1" customHeight="1" x14ac:dyDescent="0.25">
      <c r="A336" s="40">
        <f t="shared" si="5"/>
        <v>4.3299999999999512</v>
      </c>
      <c r="B336" s="40">
        <v>1</v>
      </c>
    </row>
    <row r="337" spans="1:2" ht="26.1" customHeight="1" x14ac:dyDescent="0.25">
      <c r="A337" s="40">
        <f t="shared" si="5"/>
        <v>4.339999999999951</v>
      </c>
      <c r="B337" s="40">
        <v>1</v>
      </c>
    </row>
    <row r="338" spans="1:2" ht="26.1" customHeight="1" x14ac:dyDescent="0.25">
      <c r="A338" s="40">
        <f t="shared" si="5"/>
        <v>4.3499999999999508</v>
      </c>
      <c r="B338" s="40">
        <v>1</v>
      </c>
    </row>
    <row r="339" spans="1:2" ht="26.1" customHeight="1" x14ac:dyDescent="0.25">
      <c r="A339" s="40">
        <f t="shared" si="5"/>
        <v>4.3599999999999506</v>
      </c>
      <c r="B339" s="40">
        <v>1</v>
      </c>
    </row>
    <row r="340" spans="1:2" ht="26.1" customHeight="1" x14ac:dyDescent="0.25">
      <c r="A340" s="40">
        <f t="shared" si="5"/>
        <v>4.3699999999999504</v>
      </c>
      <c r="B340" s="40">
        <v>1</v>
      </c>
    </row>
    <row r="341" spans="1:2" ht="26.1" customHeight="1" x14ac:dyDescent="0.25">
      <c r="A341" s="40">
        <f t="shared" si="5"/>
        <v>4.3799999999999502</v>
      </c>
      <c r="B341" s="40">
        <v>1</v>
      </c>
    </row>
    <row r="342" spans="1:2" ht="26.1" customHeight="1" x14ac:dyDescent="0.25">
      <c r="A342" s="40">
        <f t="shared" si="5"/>
        <v>4.3899999999999499</v>
      </c>
      <c r="B342" s="40">
        <v>1</v>
      </c>
    </row>
    <row r="343" spans="1:2" ht="26.1" customHeight="1" x14ac:dyDescent="0.25">
      <c r="A343" s="40">
        <f t="shared" si="5"/>
        <v>4.3999999999999497</v>
      </c>
      <c r="B343" s="40">
        <v>1</v>
      </c>
    </row>
  </sheetData>
  <mergeCells count="1">
    <mergeCell ref="A1:B1"/>
  </mergeCells>
  <pageMargins left="0.5" right="0.5" top="0.75" bottom="0.75" header="0.27777800000000002" footer="0.27777800000000002"/>
  <pageSetup orientation="portrait"/>
  <headerFooter>
    <oddFooter>&amp;C&amp;"Helvetica,Regular"&amp;12&amp;K000000&amp;P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A6:BT37"/>
  <sheetViews>
    <sheetView showGridLines="0" tabSelected="1" zoomScale="110" zoomScaleNormal="110" workbookViewId="0">
      <pane xSplit="4" topLeftCell="E1" activePane="topRight" state="frozen"/>
      <selection pane="topRight" activeCell="I5" sqref="I1:L1048576"/>
    </sheetView>
  </sheetViews>
  <sheetFormatPr baseColWidth="10" defaultRowHeight="15" x14ac:dyDescent="0.25"/>
  <cols>
    <col min="1" max="1" width="5.5703125" style="6" customWidth="1"/>
    <col min="2" max="2" width="10" style="9" customWidth="1"/>
    <col min="3" max="3" width="14.7109375" style="1" customWidth="1"/>
    <col min="4" max="4" width="14" customWidth="1"/>
    <col min="5" max="8" width="6.7109375" customWidth="1"/>
    <col min="9" max="12" width="6.7109375" style="5" hidden="1" customWidth="1"/>
    <col min="13" max="72" width="6.42578125" customWidth="1"/>
  </cols>
  <sheetData>
    <row r="6" spans="1:72" x14ac:dyDescent="0.25">
      <c r="E6" s="84" t="s">
        <v>95</v>
      </c>
      <c r="F6" s="82"/>
      <c r="G6" s="82"/>
      <c r="H6" s="83"/>
      <c r="I6" s="81" t="s">
        <v>109</v>
      </c>
      <c r="J6" s="82"/>
      <c r="K6" s="82"/>
      <c r="L6" s="83"/>
      <c r="M6" s="84" t="s">
        <v>14</v>
      </c>
      <c r="N6" s="82"/>
      <c r="O6" s="82"/>
      <c r="P6" s="83"/>
      <c r="Q6" s="81" t="s">
        <v>15</v>
      </c>
      <c r="R6" s="82"/>
      <c r="S6" s="82"/>
      <c r="T6" s="83"/>
      <c r="U6" s="84" t="s">
        <v>96</v>
      </c>
      <c r="V6" s="82"/>
      <c r="W6" s="82"/>
      <c r="X6" s="83"/>
      <c r="Y6" s="81" t="s">
        <v>97</v>
      </c>
      <c r="Z6" s="82"/>
      <c r="AA6" s="82"/>
      <c r="AB6" s="83"/>
      <c r="AC6" s="84" t="s">
        <v>98</v>
      </c>
      <c r="AD6" s="82"/>
      <c r="AE6" s="82"/>
      <c r="AF6" s="83"/>
      <c r="AG6" s="81" t="s">
        <v>99</v>
      </c>
      <c r="AH6" s="82"/>
      <c r="AI6" s="82"/>
      <c r="AJ6" s="83"/>
      <c r="AK6" s="84" t="s">
        <v>100</v>
      </c>
      <c r="AL6" s="82"/>
      <c r="AM6" s="82"/>
      <c r="AN6" s="83"/>
      <c r="AO6" s="81" t="s">
        <v>101</v>
      </c>
      <c r="AP6" s="82"/>
      <c r="AQ6" s="82"/>
      <c r="AR6" s="83"/>
      <c r="AS6" s="84" t="s">
        <v>102</v>
      </c>
      <c r="AT6" s="82"/>
      <c r="AU6" s="82"/>
      <c r="AV6" s="83"/>
      <c r="AW6" s="84" t="s">
        <v>103</v>
      </c>
      <c r="AX6" s="82"/>
      <c r="AY6" s="82"/>
      <c r="AZ6" s="83"/>
      <c r="BA6" s="81" t="s">
        <v>104</v>
      </c>
      <c r="BB6" s="82"/>
      <c r="BC6" s="82"/>
      <c r="BD6" s="83"/>
      <c r="BE6" s="81" t="s">
        <v>105</v>
      </c>
      <c r="BF6" s="82"/>
      <c r="BG6" s="82"/>
      <c r="BH6" s="83"/>
      <c r="BI6" s="84" t="s">
        <v>106</v>
      </c>
      <c r="BJ6" s="82"/>
      <c r="BK6" s="82"/>
      <c r="BL6" s="83"/>
      <c r="BM6" s="81" t="s">
        <v>107</v>
      </c>
      <c r="BN6" s="82"/>
      <c r="BO6" s="82"/>
      <c r="BP6" s="83"/>
      <c r="BQ6" s="84" t="s">
        <v>108</v>
      </c>
      <c r="BR6" s="82"/>
      <c r="BS6" s="82"/>
      <c r="BT6" s="83"/>
    </row>
    <row r="7" spans="1:72" x14ac:dyDescent="0.25">
      <c r="A7" s="6" t="s">
        <v>3</v>
      </c>
      <c r="B7" s="9" t="s">
        <v>32</v>
      </c>
      <c r="C7" s="20" t="s">
        <v>16</v>
      </c>
      <c r="D7" s="20" t="s">
        <v>17</v>
      </c>
      <c r="E7" s="4" t="s">
        <v>0</v>
      </c>
      <c r="F7" s="4" t="s">
        <v>1</v>
      </c>
      <c r="G7" s="2" t="s">
        <v>2</v>
      </c>
      <c r="H7" s="3" t="s">
        <v>3</v>
      </c>
      <c r="I7" s="4" t="s">
        <v>0</v>
      </c>
      <c r="J7" s="4" t="s">
        <v>1</v>
      </c>
      <c r="K7" s="2" t="s">
        <v>2</v>
      </c>
      <c r="L7" s="3" t="s">
        <v>3</v>
      </c>
      <c r="M7" s="4" t="s">
        <v>0</v>
      </c>
      <c r="N7" s="4" t="s">
        <v>1</v>
      </c>
      <c r="O7" s="2" t="s">
        <v>2</v>
      </c>
      <c r="P7" s="3" t="s">
        <v>3</v>
      </c>
      <c r="Q7" s="4" t="s">
        <v>0</v>
      </c>
      <c r="R7" s="4" t="s">
        <v>1</v>
      </c>
      <c r="S7" s="2" t="s">
        <v>2</v>
      </c>
      <c r="T7" s="3" t="s">
        <v>3</v>
      </c>
      <c r="U7" s="4" t="s">
        <v>0</v>
      </c>
      <c r="V7" s="4" t="s">
        <v>1</v>
      </c>
      <c r="W7" s="2" t="s">
        <v>2</v>
      </c>
      <c r="X7" s="3" t="s">
        <v>3</v>
      </c>
      <c r="Y7" s="4" t="s">
        <v>0</v>
      </c>
      <c r="Z7" s="4" t="s">
        <v>1</v>
      </c>
      <c r="AA7" s="2" t="s">
        <v>2</v>
      </c>
      <c r="AB7" s="3" t="s">
        <v>3</v>
      </c>
      <c r="AC7" s="4" t="s">
        <v>0</v>
      </c>
      <c r="AD7" s="4" t="s">
        <v>1</v>
      </c>
      <c r="AE7" s="2" t="s">
        <v>2</v>
      </c>
      <c r="AF7" s="3" t="s">
        <v>3</v>
      </c>
      <c r="AG7" s="4" t="s">
        <v>0</v>
      </c>
      <c r="AH7" s="4" t="s">
        <v>1</v>
      </c>
      <c r="AI7" s="2" t="s">
        <v>2</v>
      </c>
      <c r="AJ7" s="3" t="s">
        <v>3</v>
      </c>
      <c r="AK7" s="4" t="s">
        <v>0</v>
      </c>
      <c r="AL7" s="4" t="s">
        <v>1</v>
      </c>
      <c r="AM7" s="2" t="s">
        <v>2</v>
      </c>
      <c r="AN7" s="3" t="s">
        <v>3</v>
      </c>
      <c r="AO7" s="4" t="s">
        <v>0</v>
      </c>
      <c r="AP7" s="4" t="s">
        <v>1</v>
      </c>
      <c r="AQ7" s="2" t="s">
        <v>2</v>
      </c>
      <c r="AR7" s="3" t="s">
        <v>3</v>
      </c>
      <c r="AS7" s="4" t="s">
        <v>0</v>
      </c>
      <c r="AT7" s="4" t="s">
        <v>1</v>
      </c>
      <c r="AU7" s="2" t="s">
        <v>2</v>
      </c>
      <c r="AV7" s="3" t="s">
        <v>3</v>
      </c>
      <c r="AW7" s="4" t="s">
        <v>0</v>
      </c>
      <c r="AX7" s="4" t="s">
        <v>1</v>
      </c>
      <c r="AY7" s="2" t="s">
        <v>2</v>
      </c>
      <c r="AZ7" s="3" t="s">
        <v>3</v>
      </c>
      <c r="BA7" s="4" t="s">
        <v>0</v>
      </c>
      <c r="BB7" s="4" t="s">
        <v>1</v>
      </c>
      <c r="BC7" s="2" t="s">
        <v>2</v>
      </c>
      <c r="BD7" s="3" t="s">
        <v>3</v>
      </c>
      <c r="BE7" s="4" t="s">
        <v>0</v>
      </c>
      <c r="BF7" s="4" t="s">
        <v>1</v>
      </c>
      <c r="BG7" s="2" t="s">
        <v>2</v>
      </c>
      <c r="BH7" s="3" t="s">
        <v>3</v>
      </c>
      <c r="BI7" s="4" t="s">
        <v>0</v>
      </c>
      <c r="BJ7" s="4" t="s">
        <v>1</v>
      </c>
      <c r="BK7" s="2" t="s">
        <v>2</v>
      </c>
      <c r="BL7" s="3" t="s">
        <v>3</v>
      </c>
      <c r="BM7" s="4" t="s">
        <v>0</v>
      </c>
      <c r="BN7" s="4" t="s">
        <v>1</v>
      </c>
      <c r="BO7" s="2" t="s">
        <v>2</v>
      </c>
      <c r="BP7" s="3" t="s">
        <v>3</v>
      </c>
      <c r="BQ7" s="4" t="s">
        <v>0</v>
      </c>
      <c r="BR7" s="4" t="s">
        <v>1</v>
      </c>
      <c r="BS7" s="2" t="s">
        <v>2</v>
      </c>
      <c r="BT7" s="3" t="s">
        <v>3</v>
      </c>
    </row>
    <row r="8" spans="1:72" x14ac:dyDescent="0.25">
      <c r="A8" s="18">
        <f>H8+L8</f>
        <v>0</v>
      </c>
      <c r="B8" s="10">
        <f t="shared" ref="B8:B37" si="0">IF(H8=0,0,VLOOKUP(A8,barême,2,TRUE))</f>
        <v>0</v>
      </c>
      <c r="C8" s="16" t="str">
        <f>IF('Note sur 20'!A6="","",'Note sur 20'!A6)</f>
        <v>ALLART</v>
      </c>
      <c r="D8" s="16" t="str">
        <f>IF('Note sur 20'!B6="","",'Note sur 20'!B6)</f>
        <v>Maeva</v>
      </c>
      <c r="E8" s="56"/>
      <c r="F8" s="57"/>
      <c r="G8" s="2">
        <f>IF(F8&lt;7,0,IF(E8="3c",1,IF(E8="4a",2,IF(E8="4b",3,IF(E8="4c",4,IF(E8="5a",5,IF(E8="5b",6,IF(E8="5c",7,IF(E8="6a",8,IF(E8="6b",9,))))))))))</f>
        <v>0</v>
      </c>
      <c r="H8" s="3">
        <f>SUM(F8:G8)</f>
        <v>0</v>
      </c>
      <c r="I8" s="57"/>
      <c r="J8" s="57"/>
      <c r="K8" s="2">
        <f>IF(J8&lt;5,0,IF(I8="3c",1,IF(I8="4a",2,IF(I8="4b",3,IF(I8="4c",4,IF(I8="5a",5,IF(I8="5b",6,IF(I8="5c",7,IF(I8="6a",8,IF(I8="6b",9,))))))))))</f>
        <v>0</v>
      </c>
      <c r="L8" s="3">
        <f t="shared" ref="L8:L37" si="1">SUM(J8:K8)</f>
        <v>0</v>
      </c>
      <c r="M8" s="56"/>
      <c r="N8" s="57"/>
      <c r="O8" s="2">
        <f>IF(N8&lt;7,0,IF(M8="3c",1,IF(M8="4a",2,IF(M8="4b",3,IF(M8="4c",4,IF(M8="5a",5,IF(M8="5b",6,IF(M8="5c",7,IF(M8="6a",8,IF(M8="6b",9,))))))))))</f>
        <v>0</v>
      </c>
      <c r="P8" s="3">
        <f>SUM(N8:O8)</f>
        <v>0</v>
      </c>
      <c r="Q8" s="57"/>
      <c r="R8" s="57"/>
      <c r="S8" s="2">
        <f>IF(R8&lt;5,0,IF(Q8="3c",1,IF(Q8="4a",2,IF(Q8="4b",3,IF(Q8="4c",4,IF(Q8="5a",5,IF(Q8="5b",6,IF(Q8="5c",7,IF(Q8="6a",8,IF(Q8="6b",9,))))))))))</f>
        <v>0</v>
      </c>
      <c r="T8" s="3">
        <f t="shared" ref="T8:T12" si="2">SUM(R8:S8)</f>
        <v>0</v>
      </c>
      <c r="U8" s="56"/>
      <c r="V8" s="57"/>
      <c r="W8" s="2">
        <f t="shared" ref="W8:W37" si="3">IF(V8&lt;7,0,IF(U8="3c",1,IF(U8="4a",2,IF(U8="4b",3,IF(U8="4c",4,IF(U8="5a",5,IF(U8="5b",6,IF(U8="5c",7,IF(U8="6a",8,IF(U8="6b",9,))))))))))</f>
        <v>0</v>
      </c>
      <c r="X8" s="3">
        <f t="shared" ref="X8:X37" si="4">SUM(V8:W8)</f>
        <v>0</v>
      </c>
      <c r="Y8" s="57"/>
      <c r="Z8" s="57"/>
      <c r="AA8" s="2">
        <f t="shared" ref="AA8:AA37" si="5">IF(Z8&lt;5,0,IF(Y8="3c",1,IF(Y8="4a",2,IF(Y8="4b",3,IF(Y8="4c",4,IF(Y8="5a",5,IF(Y8="5b",6,IF(Y8="5c",7,IF(Y8="6a",8,IF(Y8="6b",9,))))))))))</f>
        <v>0</v>
      </c>
      <c r="AB8" s="3">
        <f t="shared" ref="AB8:AB37" si="6">SUM(Z8:AA8)</f>
        <v>0</v>
      </c>
      <c r="AC8" s="56"/>
      <c r="AD8" s="57"/>
      <c r="AE8" s="2">
        <f t="shared" ref="AE8:AE37" si="7">IF(AD8&lt;7,0,IF(AC8="3c",1,IF(AC8="4a",2,IF(AC8="4b",3,IF(AC8="4c",4,IF(AC8="5a",5,IF(AC8="5b",6,IF(AC8="5c",7,IF(AC8="6a",8,IF(AC8="6b",9,))))))))))</f>
        <v>0</v>
      </c>
      <c r="AF8" s="3">
        <f t="shared" ref="AF8:AF37" si="8">SUM(AD8:AE8)</f>
        <v>0</v>
      </c>
      <c r="AG8" s="57"/>
      <c r="AH8" s="57"/>
      <c r="AI8" s="2">
        <f t="shared" ref="AI8:AI37" si="9">IF(AH8&lt;5,0,IF(AG8="3c",1,IF(AG8="4a",2,IF(AG8="4b",3,IF(AG8="4c",4,IF(AG8="5a",5,IF(AG8="5b",6,IF(AG8="5c",7,IF(AG8="6a",8,IF(AG8="6b",9,))))))))))</f>
        <v>0</v>
      </c>
      <c r="AJ8" s="3">
        <f t="shared" ref="AJ8:AJ37" si="10">SUM(AH8:AI8)</f>
        <v>0</v>
      </c>
      <c r="AK8" s="56"/>
      <c r="AL8" s="57"/>
      <c r="AM8" s="2">
        <f t="shared" ref="AM8:AM37" si="11">IF(AL8&lt;7,0,IF(AK8="3c",1,IF(AK8="4a",2,IF(AK8="4b",3,IF(AK8="4c",4,IF(AK8="5a",5,IF(AK8="5b",6,IF(AK8="5c",7,IF(AK8="6a",8,IF(AK8="6b",9,))))))))))</f>
        <v>0</v>
      </c>
      <c r="AN8" s="3">
        <f t="shared" ref="AN8:AN37" si="12">SUM(AL8:AM8)</f>
        <v>0</v>
      </c>
      <c r="AO8" s="57"/>
      <c r="AP8" s="57"/>
      <c r="AQ8" s="2">
        <f t="shared" ref="AQ8:AQ37" si="13">IF(AP8&lt;5,0,IF(AO8="3c",1,IF(AO8="4a",2,IF(AO8="4b",3,IF(AO8="4c",4,IF(AO8="5a",5,IF(AO8="5b",6,IF(AO8="5c",7,IF(AO8="6a",8,IF(AO8="6b",9,))))))))))</f>
        <v>0</v>
      </c>
      <c r="AR8" s="3">
        <f t="shared" ref="AR8:AR37" si="14">SUM(AP8:AQ8)</f>
        <v>0</v>
      </c>
      <c r="AS8" s="56"/>
      <c r="AT8" s="57"/>
      <c r="AU8" s="2">
        <f t="shared" ref="AU8:AU37" si="15">IF(AT8&lt;7,0,IF(AS8="3c",1,IF(AS8="4a",2,IF(AS8="4b",3,IF(AS8="4c",4,IF(AS8="5a",5,IF(AS8="5b",6,IF(AS8="5c",7,IF(AS8="6a",8,IF(AS8="6b",9,))))))))))</f>
        <v>0</v>
      </c>
      <c r="AV8" s="3">
        <f t="shared" ref="AV8:AV37" si="16">SUM(AT8:AU8)</f>
        <v>0</v>
      </c>
      <c r="AW8" s="56"/>
      <c r="AX8" s="57"/>
      <c r="AY8" s="2">
        <f t="shared" ref="AY8:AY37" si="17">IF(AX8&lt;7,0,IF(AW8="3c",1,IF(AW8="4a",2,IF(AW8="4b",3,IF(AW8="4c",4,IF(AW8="5a",5,IF(AW8="5b",6,IF(AW8="5c",7,IF(AW8="6a",8,IF(AW8="6b",9,))))))))))</f>
        <v>0</v>
      </c>
      <c r="AZ8" s="3">
        <f t="shared" ref="AZ8:AZ37" si="18">SUM(AX8:AY8)</f>
        <v>0</v>
      </c>
      <c r="BA8" s="57"/>
      <c r="BB8" s="57"/>
      <c r="BC8" s="2">
        <f t="shared" ref="BC8:BC37" si="19">IF(BB8&lt;5,0,IF(BA8="3c",1,IF(BA8="4a",2,IF(BA8="4b",3,IF(BA8="4c",4,IF(BA8="5a",5,IF(BA8="5b",6,IF(BA8="5c",7,IF(BA8="6a",8,IF(BA8="6b",9,))))))))))</f>
        <v>0</v>
      </c>
      <c r="BD8" s="3">
        <f t="shared" ref="BD8:BD37" si="20">SUM(BB8:BC8)</f>
        <v>0</v>
      </c>
      <c r="BE8" s="57"/>
      <c r="BF8" s="57"/>
      <c r="BG8" s="2">
        <f t="shared" ref="BG8:BG37" si="21">IF(BF8&lt;5,0,IF(BE8="3c",1,IF(BE8="4a",2,IF(BE8="4b",3,IF(BE8="4c",4,IF(BE8="5a",5,IF(BE8="5b",6,IF(BE8="5c",7,IF(BE8="6a",8,IF(BE8="6b",9,))))))))))</f>
        <v>0</v>
      </c>
      <c r="BH8" s="3">
        <f t="shared" ref="BH8:BH37" si="22">SUM(BF8:BG8)</f>
        <v>0</v>
      </c>
      <c r="BI8" s="56"/>
      <c r="BJ8" s="57"/>
      <c r="BK8" s="2">
        <f t="shared" ref="BK8:BK37" si="23">IF(BJ8&lt;7,0,IF(BI8="3c",1,IF(BI8="4a",2,IF(BI8="4b",3,IF(BI8="4c",4,IF(BI8="5a",5,IF(BI8="5b",6,IF(BI8="5c",7,IF(BI8="6a",8,IF(BI8="6b",9,))))))))))</f>
        <v>0</v>
      </c>
      <c r="BL8" s="3">
        <f t="shared" ref="BL8:BL37" si="24">SUM(BJ8:BK8)</f>
        <v>0</v>
      </c>
      <c r="BM8" s="57"/>
      <c r="BN8" s="57"/>
      <c r="BO8" s="2">
        <f t="shared" ref="BO8:BO37" si="25">IF(BN8&lt;5,0,IF(BM8="3c",1,IF(BM8="4a",2,IF(BM8="4b",3,IF(BM8="4c",4,IF(BM8="5a",5,IF(BM8="5b",6,IF(BM8="5c",7,IF(BM8="6a",8,IF(BM8="6b",9,))))))))))</f>
        <v>0</v>
      </c>
      <c r="BP8" s="3">
        <f t="shared" ref="BP8:BP37" si="26">SUM(BN8:BO8)</f>
        <v>0</v>
      </c>
      <c r="BQ8" s="56"/>
      <c r="BR8" s="57"/>
      <c r="BS8" s="2">
        <f t="shared" ref="BS8:BS37" si="27">IF(BR8&lt;7,0,IF(BQ8="3c",1,IF(BQ8="4a",2,IF(BQ8="4b",3,IF(BQ8="4c",4,IF(BQ8="5a",5,IF(BQ8="5b",6,IF(BQ8="5c",7,IF(BQ8="6a",8,IF(BQ8="6b",9,))))))))))</f>
        <v>0</v>
      </c>
      <c r="BT8" s="3">
        <f t="shared" ref="BT8:BT37" si="28">SUM(BR8:BS8)</f>
        <v>0</v>
      </c>
    </row>
    <row r="9" spans="1:72" x14ac:dyDescent="0.25">
      <c r="A9" s="18">
        <f t="shared" ref="A9:A37" si="29">H9+L9</f>
        <v>0</v>
      </c>
      <c r="B9" s="10">
        <f t="shared" si="0"/>
        <v>0</v>
      </c>
      <c r="C9" s="16" t="str">
        <f>IF('Note sur 20'!A7="","",'Note sur 20'!A7)</f>
        <v>BAILLY</v>
      </c>
      <c r="D9" s="16" t="str">
        <f>IF('Note sur 20'!B7="","",'Note sur 20'!B7)</f>
        <v>Jason</v>
      </c>
      <c r="E9" s="56"/>
      <c r="F9" s="57"/>
      <c r="G9" s="2">
        <f t="shared" ref="G9:G37" si="30">IF(F9&lt;7,0,IF(E9="3c",1,IF(E9="4a",2,IF(E9="4b",3,IF(E9="4c",4,IF(E9="5a",5,IF(E9="5b",6,IF(E9="5c",7,IF(E9="6a",8,IF(E9="6b",9,))))))))))</f>
        <v>0</v>
      </c>
      <c r="H9" s="3">
        <f t="shared" ref="H9:H37" si="31">SUM(F9:G9)</f>
        <v>0</v>
      </c>
      <c r="I9" s="57"/>
      <c r="J9" s="57"/>
      <c r="K9" s="2">
        <f t="shared" ref="K9:K37" si="32">IF(J9&lt;5,0,IF(I9="3c",1,IF(I9="4a",2,IF(I9="4b",3,IF(I9="4c",4,IF(I9="5a",5,IF(I9="5b",6,IF(I9="5c",7,IF(I9="6a",8,IF(I9="6b",9,))))))))))</f>
        <v>0</v>
      </c>
      <c r="L9" s="3">
        <f t="shared" si="1"/>
        <v>0</v>
      </c>
      <c r="M9" s="56"/>
      <c r="N9" s="57"/>
      <c r="O9" s="2">
        <f t="shared" ref="O9:O37" si="33">IF(N9&lt;7,0,IF(M9="3c",1,IF(M9="4a",2,IF(M9="4b",3,IF(M9="4c",4,IF(M9="5a",5,IF(M9="5b",6,IF(M9="5c",7,IF(M9="6a",8,IF(M9="6b",9,))))))))))</f>
        <v>0</v>
      </c>
      <c r="P9" s="3">
        <f t="shared" ref="P9:P37" si="34">SUM(N9:O9)</f>
        <v>0</v>
      </c>
      <c r="Q9" s="57"/>
      <c r="R9" s="57"/>
      <c r="S9" s="2">
        <f t="shared" ref="S9:S37" si="35">IF(R9&lt;5,0,IF(Q9="3c",1,IF(Q9="4a",2,IF(Q9="4b",3,IF(Q9="4c",4,IF(Q9="5a",5,IF(Q9="5b",6,IF(Q9="5c",7,IF(Q9="6a",8,IF(Q9="6b",9,))))))))))</f>
        <v>0</v>
      </c>
      <c r="T9" s="3">
        <f t="shared" si="2"/>
        <v>0</v>
      </c>
      <c r="U9" s="56"/>
      <c r="V9" s="57"/>
      <c r="W9" s="2">
        <f t="shared" si="3"/>
        <v>0</v>
      </c>
      <c r="X9" s="3">
        <f t="shared" si="4"/>
        <v>0</v>
      </c>
      <c r="Y9" s="57"/>
      <c r="Z9" s="57"/>
      <c r="AA9" s="2">
        <f t="shared" si="5"/>
        <v>0</v>
      </c>
      <c r="AB9" s="3">
        <f t="shared" si="6"/>
        <v>0</v>
      </c>
      <c r="AC9" s="56"/>
      <c r="AD9" s="57"/>
      <c r="AE9" s="2">
        <f t="shared" si="7"/>
        <v>0</v>
      </c>
      <c r="AF9" s="3">
        <f t="shared" si="8"/>
        <v>0</v>
      </c>
      <c r="AG9" s="57"/>
      <c r="AH9" s="57"/>
      <c r="AI9" s="2">
        <f t="shared" si="9"/>
        <v>0</v>
      </c>
      <c r="AJ9" s="3">
        <f t="shared" si="10"/>
        <v>0</v>
      </c>
      <c r="AK9" s="56"/>
      <c r="AL9" s="57"/>
      <c r="AM9" s="2">
        <f t="shared" si="11"/>
        <v>0</v>
      </c>
      <c r="AN9" s="3">
        <f t="shared" si="12"/>
        <v>0</v>
      </c>
      <c r="AO9" s="57"/>
      <c r="AP9" s="57"/>
      <c r="AQ9" s="2">
        <f t="shared" si="13"/>
        <v>0</v>
      </c>
      <c r="AR9" s="3">
        <f t="shared" si="14"/>
        <v>0</v>
      </c>
      <c r="AS9" s="56"/>
      <c r="AT9" s="57"/>
      <c r="AU9" s="2">
        <f t="shared" si="15"/>
        <v>0</v>
      </c>
      <c r="AV9" s="3">
        <f t="shared" si="16"/>
        <v>0</v>
      </c>
      <c r="AW9" s="56"/>
      <c r="AX9" s="57"/>
      <c r="AY9" s="2">
        <f t="shared" si="17"/>
        <v>0</v>
      </c>
      <c r="AZ9" s="3">
        <f t="shared" si="18"/>
        <v>0</v>
      </c>
      <c r="BA9" s="57"/>
      <c r="BB9" s="57"/>
      <c r="BC9" s="2">
        <f t="shared" si="19"/>
        <v>0</v>
      </c>
      <c r="BD9" s="3">
        <f t="shared" si="20"/>
        <v>0</v>
      </c>
      <c r="BE9" s="57"/>
      <c r="BF9" s="57"/>
      <c r="BG9" s="2">
        <f t="shared" si="21"/>
        <v>0</v>
      </c>
      <c r="BH9" s="3">
        <f t="shared" si="22"/>
        <v>0</v>
      </c>
      <c r="BI9" s="56"/>
      <c r="BJ9" s="57"/>
      <c r="BK9" s="2">
        <f t="shared" si="23"/>
        <v>0</v>
      </c>
      <c r="BL9" s="3">
        <f t="shared" si="24"/>
        <v>0</v>
      </c>
      <c r="BM9" s="57"/>
      <c r="BN9" s="57"/>
      <c r="BO9" s="2">
        <f t="shared" si="25"/>
        <v>0</v>
      </c>
      <c r="BP9" s="3">
        <f t="shared" si="26"/>
        <v>0</v>
      </c>
      <c r="BQ9" s="56"/>
      <c r="BR9" s="57"/>
      <c r="BS9" s="2">
        <f t="shared" si="27"/>
        <v>0</v>
      </c>
      <c r="BT9" s="3">
        <f t="shared" si="28"/>
        <v>0</v>
      </c>
    </row>
    <row r="10" spans="1:72" x14ac:dyDescent="0.25">
      <c r="A10" s="18">
        <f t="shared" si="29"/>
        <v>0</v>
      </c>
      <c r="B10" s="10">
        <f t="shared" si="0"/>
        <v>0</v>
      </c>
      <c r="C10" s="16" t="str">
        <f>IF('Note sur 20'!A8="","",'Note sur 20'!A8)</f>
        <v>BIZET</v>
      </c>
      <c r="D10" s="16" t="str">
        <f>IF('Note sur 20'!B8="","",'Note sur 20'!B8)</f>
        <v>Faustine</v>
      </c>
      <c r="E10" s="56"/>
      <c r="F10" s="57"/>
      <c r="G10" s="2">
        <f t="shared" si="30"/>
        <v>0</v>
      </c>
      <c r="H10" s="3">
        <f t="shared" si="31"/>
        <v>0</v>
      </c>
      <c r="I10" s="57"/>
      <c r="J10" s="57"/>
      <c r="K10" s="2">
        <f t="shared" si="32"/>
        <v>0</v>
      </c>
      <c r="L10" s="3">
        <f t="shared" si="1"/>
        <v>0</v>
      </c>
      <c r="M10" s="56"/>
      <c r="N10" s="57"/>
      <c r="O10" s="2">
        <f t="shared" si="33"/>
        <v>0</v>
      </c>
      <c r="P10" s="3">
        <f t="shared" si="34"/>
        <v>0</v>
      </c>
      <c r="Q10" s="57"/>
      <c r="R10" s="57"/>
      <c r="S10" s="2">
        <f t="shared" si="35"/>
        <v>0</v>
      </c>
      <c r="T10" s="3">
        <f t="shared" si="2"/>
        <v>0</v>
      </c>
      <c r="U10" s="56"/>
      <c r="V10" s="57"/>
      <c r="W10" s="2">
        <f t="shared" si="3"/>
        <v>0</v>
      </c>
      <c r="X10" s="3">
        <f t="shared" si="4"/>
        <v>0</v>
      </c>
      <c r="Y10" s="57"/>
      <c r="Z10" s="57"/>
      <c r="AA10" s="2">
        <f t="shared" si="5"/>
        <v>0</v>
      </c>
      <c r="AB10" s="3">
        <f t="shared" si="6"/>
        <v>0</v>
      </c>
      <c r="AC10" s="56"/>
      <c r="AD10" s="57"/>
      <c r="AE10" s="2">
        <f t="shared" si="7"/>
        <v>0</v>
      </c>
      <c r="AF10" s="3">
        <f t="shared" si="8"/>
        <v>0</v>
      </c>
      <c r="AG10" s="57"/>
      <c r="AH10" s="57"/>
      <c r="AI10" s="2">
        <f t="shared" si="9"/>
        <v>0</v>
      </c>
      <c r="AJ10" s="3">
        <f t="shared" si="10"/>
        <v>0</v>
      </c>
      <c r="AK10" s="56"/>
      <c r="AL10" s="57"/>
      <c r="AM10" s="2">
        <f t="shared" si="11"/>
        <v>0</v>
      </c>
      <c r="AN10" s="3">
        <f t="shared" si="12"/>
        <v>0</v>
      </c>
      <c r="AO10" s="57"/>
      <c r="AP10" s="57"/>
      <c r="AQ10" s="2">
        <f t="shared" si="13"/>
        <v>0</v>
      </c>
      <c r="AR10" s="3">
        <f t="shared" si="14"/>
        <v>0</v>
      </c>
      <c r="AS10" s="56"/>
      <c r="AT10" s="57"/>
      <c r="AU10" s="2">
        <f t="shared" si="15"/>
        <v>0</v>
      </c>
      <c r="AV10" s="3">
        <f t="shared" si="16"/>
        <v>0</v>
      </c>
      <c r="AW10" s="56"/>
      <c r="AX10" s="57"/>
      <c r="AY10" s="2">
        <f t="shared" si="17"/>
        <v>0</v>
      </c>
      <c r="AZ10" s="3">
        <f t="shared" si="18"/>
        <v>0</v>
      </c>
      <c r="BA10" s="57"/>
      <c r="BB10" s="57"/>
      <c r="BC10" s="2">
        <f t="shared" si="19"/>
        <v>0</v>
      </c>
      <c r="BD10" s="3">
        <f t="shared" si="20"/>
        <v>0</v>
      </c>
      <c r="BE10" s="57"/>
      <c r="BF10" s="57"/>
      <c r="BG10" s="2">
        <f t="shared" si="21"/>
        <v>0</v>
      </c>
      <c r="BH10" s="3">
        <f t="shared" si="22"/>
        <v>0</v>
      </c>
      <c r="BI10" s="56"/>
      <c r="BJ10" s="57"/>
      <c r="BK10" s="2">
        <f t="shared" si="23"/>
        <v>0</v>
      </c>
      <c r="BL10" s="3">
        <f t="shared" si="24"/>
        <v>0</v>
      </c>
      <c r="BM10" s="57"/>
      <c r="BN10" s="57"/>
      <c r="BO10" s="2">
        <f t="shared" si="25"/>
        <v>0</v>
      </c>
      <c r="BP10" s="3">
        <f t="shared" si="26"/>
        <v>0</v>
      </c>
      <c r="BQ10" s="56"/>
      <c r="BR10" s="57"/>
      <c r="BS10" s="2">
        <f t="shared" si="27"/>
        <v>0</v>
      </c>
      <c r="BT10" s="3">
        <f t="shared" si="28"/>
        <v>0</v>
      </c>
    </row>
    <row r="11" spans="1:72" x14ac:dyDescent="0.25">
      <c r="A11" s="18">
        <f t="shared" si="29"/>
        <v>0</v>
      </c>
      <c r="B11" s="10">
        <f t="shared" si="0"/>
        <v>0</v>
      </c>
      <c r="C11" s="16" t="str">
        <f>IF('Note sur 20'!A9="","",'Note sur 20'!A9)</f>
        <v>BROU</v>
      </c>
      <c r="D11" s="16" t="str">
        <f>IF('Note sur 20'!B9="","",'Note sur 20'!B9)</f>
        <v>Hadrien</v>
      </c>
      <c r="E11" s="56"/>
      <c r="F11" s="57"/>
      <c r="G11" s="2">
        <f t="shared" si="30"/>
        <v>0</v>
      </c>
      <c r="H11" s="3">
        <f t="shared" si="31"/>
        <v>0</v>
      </c>
      <c r="I11" s="57"/>
      <c r="J11" s="57"/>
      <c r="K11" s="2">
        <f t="shared" si="32"/>
        <v>0</v>
      </c>
      <c r="L11" s="3">
        <f t="shared" si="1"/>
        <v>0</v>
      </c>
      <c r="M11" s="56"/>
      <c r="N11" s="57"/>
      <c r="O11" s="2">
        <f t="shared" si="33"/>
        <v>0</v>
      </c>
      <c r="P11" s="3">
        <f t="shared" si="34"/>
        <v>0</v>
      </c>
      <c r="Q11" s="57"/>
      <c r="R11" s="57"/>
      <c r="S11" s="2">
        <f t="shared" si="35"/>
        <v>0</v>
      </c>
      <c r="T11" s="3">
        <f t="shared" si="2"/>
        <v>0</v>
      </c>
      <c r="U11" s="56"/>
      <c r="V11" s="57"/>
      <c r="W11" s="2">
        <f t="shared" si="3"/>
        <v>0</v>
      </c>
      <c r="X11" s="3">
        <f t="shared" si="4"/>
        <v>0</v>
      </c>
      <c r="Y11" s="57"/>
      <c r="Z11" s="57"/>
      <c r="AA11" s="2">
        <f t="shared" si="5"/>
        <v>0</v>
      </c>
      <c r="AB11" s="3">
        <f t="shared" si="6"/>
        <v>0</v>
      </c>
      <c r="AC11" s="56"/>
      <c r="AD11" s="57"/>
      <c r="AE11" s="2">
        <f t="shared" si="7"/>
        <v>0</v>
      </c>
      <c r="AF11" s="3">
        <f t="shared" si="8"/>
        <v>0</v>
      </c>
      <c r="AG11" s="57"/>
      <c r="AH11" s="57"/>
      <c r="AI11" s="2">
        <f t="shared" si="9"/>
        <v>0</v>
      </c>
      <c r="AJ11" s="3">
        <f t="shared" si="10"/>
        <v>0</v>
      </c>
      <c r="AK11" s="56"/>
      <c r="AL11" s="57"/>
      <c r="AM11" s="2">
        <f t="shared" si="11"/>
        <v>0</v>
      </c>
      <c r="AN11" s="3">
        <f t="shared" si="12"/>
        <v>0</v>
      </c>
      <c r="AO11" s="57"/>
      <c r="AP11" s="57"/>
      <c r="AQ11" s="2">
        <f t="shared" si="13"/>
        <v>0</v>
      </c>
      <c r="AR11" s="3">
        <f t="shared" si="14"/>
        <v>0</v>
      </c>
      <c r="AS11" s="56"/>
      <c r="AT11" s="57"/>
      <c r="AU11" s="2">
        <f t="shared" si="15"/>
        <v>0</v>
      </c>
      <c r="AV11" s="3">
        <f t="shared" si="16"/>
        <v>0</v>
      </c>
      <c r="AW11" s="56"/>
      <c r="AX11" s="57"/>
      <c r="AY11" s="2">
        <f t="shared" si="17"/>
        <v>0</v>
      </c>
      <c r="AZ11" s="3">
        <f t="shared" si="18"/>
        <v>0</v>
      </c>
      <c r="BA11" s="57"/>
      <c r="BB11" s="57"/>
      <c r="BC11" s="2">
        <f t="shared" si="19"/>
        <v>0</v>
      </c>
      <c r="BD11" s="3">
        <f t="shared" si="20"/>
        <v>0</v>
      </c>
      <c r="BE11" s="57"/>
      <c r="BF11" s="57"/>
      <c r="BG11" s="2">
        <f t="shared" si="21"/>
        <v>0</v>
      </c>
      <c r="BH11" s="3">
        <f t="shared" si="22"/>
        <v>0</v>
      </c>
      <c r="BI11" s="56"/>
      <c r="BJ11" s="57"/>
      <c r="BK11" s="2">
        <f t="shared" si="23"/>
        <v>0</v>
      </c>
      <c r="BL11" s="3">
        <f t="shared" si="24"/>
        <v>0</v>
      </c>
      <c r="BM11" s="57"/>
      <c r="BN11" s="57"/>
      <c r="BO11" s="2">
        <f t="shared" si="25"/>
        <v>0</v>
      </c>
      <c r="BP11" s="3">
        <f t="shared" si="26"/>
        <v>0</v>
      </c>
      <c r="BQ11" s="56"/>
      <c r="BR11" s="57"/>
      <c r="BS11" s="2">
        <f t="shared" si="27"/>
        <v>0</v>
      </c>
      <c r="BT11" s="3">
        <f t="shared" si="28"/>
        <v>0</v>
      </c>
    </row>
    <row r="12" spans="1:72" x14ac:dyDescent="0.25">
      <c r="A12" s="18">
        <f t="shared" si="29"/>
        <v>0</v>
      </c>
      <c r="B12" s="10">
        <f t="shared" si="0"/>
        <v>0</v>
      </c>
      <c r="C12" s="16" t="str">
        <f>IF('Note sur 20'!A10="","",'Note sur 20'!A10)</f>
        <v>CAFFRAY</v>
      </c>
      <c r="D12" s="16" t="str">
        <f>IF('Note sur 20'!B10="","",'Note sur 20'!B10)</f>
        <v>Clément</v>
      </c>
      <c r="E12" s="56"/>
      <c r="F12" s="57"/>
      <c r="G12" s="2">
        <f t="shared" si="30"/>
        <v>0</v>
      </c>
      <c r="H12" s="3">
        <f t="shared" si="31"/>
        <v>0</v>
      </c>
      <c r="I12" s="57"/>
      <c r="J12" s="57"/>
      <c r="K12" s="2">
        <f t="shared" si="32"/>
        <v>0</v>
      </c>
      <c r="L12" s="3">
        <f t="shared" si="1"/>
        <v>0</v>
      </c>
      <c r="M12" s="56"/>
      <c r="N12" s="57"/>
      <c r="O12" s="2">
        <f t="shared" si="33"/>
        <v>0</v>
      </c>
      <c r="P12" s="3">
        <f t="shared" si="34"/>
        <v>0</v>
      </c>
      <c r="Q12" s="57"/>
      <c r="R12" s="57"/>
      <c r="S12" s="2">
        <f t="shared" si="35"/>
        <v>0</v>
      </c>
      <c r="T12" s="3">
        <f t="shared" si="2"/>
        <v>0</v>
      </c>
      <c r="U12" s="56"/>
      <c r="V12" s="57"/>
      <c r="W12" s="2">
        <f t="shared" si="3"/>
        <v>0</v>
      </c>
      <c r="X12" s="3">
        <f t="shared" si="4"/>
        <v>0</v>
      </c>
      <c r="Y12" s="57"/>
      <c r="Z12" s="57"/>
      <c r="AA12" s="2">
        <f t="shared" si="5"/>
        <v>0</v>
      </c>
      <c r="AB12" s="3">
        <f t="shared" si="6"/>
        <v>0</v>
      </c>
      <c r="AC12" s="56"/>
      <c r="AD12" s="57"/>
      <c r="AE12" s="2">
        <f t="shared" si="7"/>
        <v>0</v>
      </c>
      <c r="AF12" s="3">
        <f t="shared" si="8"/>
        <v>0</v>
      </c>
      <c r="AG12" s="57"/>
      <c r="AH12" s="57"/>
      <c r="AI12" s="2">
        <f t="shared" si="9"/>
        <v>0</v>
      </c>
      <c r="AJ12" s="3">
        <f t="shared" si="10"/>
        <v>0</v>
      </c>
      <c r="AK12" s="56"/>
      <c r="AL12" s="57"/>
      <c r="AM12" s="2">
        <f t="shared" si="11"/>
        <v>0</v>
      </c>
      <c r="AN12" s="3">
        <f t="shared" si="12"/>
        <v>0</v>
      </c>
      <c r="AO12" s="57"/>
      <c r="AP12" s="57"/>
      <c r="AQ12" s="2">
        <f t="shared" si="13"/>
        <v>0</v>
      </c>
      <c r="AR12" s="3">
        <f t="shared" si="14"/>
        <v>0</v>
      </c>
      <c r="AS12" s="56"/>
      <c r="AT12" s="57"/>
      <c r="AU12" s="2">
        <f t="shared" si="15"/>
        <v>0</v>
      </c>
      <c r="AV12" s="3">
        <f t="shared" si="16"/>
        <v>0</v>
      </c>
      <c r="AW12" s="56"/>
      <c r="AX12" s="57"/>
      <c r="AY12" s="2">
        <f t="shared" si="17"/>
        <v>0</v>
      </c>
      <c r="AZ12" s="3">
        <f t="shared" si="18"/>
        <v>0</v>
      </c>
      <c r="BA12" s="57"/>
      <c r="BB12" s="57"/>
      <c r="BC12" s="2">
        <f t="shared" si="19"/>
        <v>0</v>
      </c>
      <c r="BD12" s="3">
        <f t="shared" si="20"/>
        <v>0</v>
      </c>
      <c r="BE12" s="57"/>
      <c r="BF12" s="57"/>
      <c r="BG12" s="2">
        <f t="shared" si="21"/>
        <v>0</v>
      </c>
      <c r="BH12" s="3">
        <f t="shared" si="22"/>
        <v>0</v>
      </c>
      <c r="BI12" s="56"/>
      <c r="BJ12" s="57"/>
      <c r="BK12" s="2">
        <f t="shared" si="23"/>
        <v>0</v>
      </c>
      <c r="BL12" s="3">
        <f t="shared" si="24"/>
        <v>0</v>
      </c>
      <c r="BM12" s="57"/>
      <c r="BN12" s="57"/>
      <c r="BO12" s="2">
        <f t="shared" si="25"/>
        <v>0</v>
      </c>
      <c r="BP12" s="3">
        <f t="shared" si="26"/>
        <v>0</v>
      </c>
      <c r="BQ12" s="56"/>
      <c r="BR12" s="57"/>
      <c r="BS12" s="2">
        <f t="shared" si="27"/>
        <v>0</v>
      </c>
      <c r="BT12" s="3">
        <f t="shared" si="28"/>
        <v>0</v>
      </c>
    </row>
    <row r="13" spans="1:72" x14ac:dyDescent="0.25">
      <c r="A13" s="18">
        <f t="shared" si="29"/>
        <v>0</v>
      </c>
      <c r="B13" s="10">
        <f t="shared" si="0"/>
        <v>0</v>
      </c>
      <c r="C13" s="16" t="str">
        <f>IF('Note sur 20'!A11="","",'Note sur 20'!A11)</f>
        <v>COINT</v>
      </c>
      <c r="D13" s="16" t="str">
        <f>IF('Note sur 20'!B11="","",'Note sur 20'!B11)</f>
        <v>Quentin</v>
      </c>
      <c r="E13" s="56"/>
      <c r="F13" s="57"/>
      <c r="G13" s="2">
        <f t="shared" si="30"/>
        <v>0</v>
      </c>
      <c r="H13" s="3">
        <f t="shared" si="31"/>
        <v>0</v>
      </c>
      <c r="I13" s="57"/>
      <c r="J13" s="57"/>
      <c r="K13" s="2">
        <f t="shared" si="32"/>
        <v>0</v>
      </c>
      <c r="L13" s="3">
        <f>SUM(J13:K13)</f>
        <v>0</v>
      </c>
      <c r="M13" s="56"/>
      <c r="N13" s="57"/>
      <c r="O13" s="2">
        <f t="shared" si="33"/>
        <v>0</v>
      </c>
      <c r="P13" s="3">
        <f t="shared" si="34"/>
        <v>0</v>
      </c>
      <c r="Q13" s="57"/>
      <c r="R13" s="57"/>
      <c r="S13" s="2">
        <f t="shared" si="35"/>
        <v>0</v>
      </c>
      <c r="T13" s="3">
        <f>SUM(R13:S13)</f>
        <v>0</v>
      </c>
      <c r="U13" s="56"/>
      <c r="V13" s="57"/>
      <c r="W13" s="2">
        <f t="shared" si="3"/>
        <v>0</v>
      </c>
      <c r="X13" s="3">
        <f t="shared" si="4"/>
        <v>0</v>
      </c>
      <c r="Y13" s="57"/>
      <c r="Z13" s="57"/>
      <c r="AA13" s="2">
        <f t="shared" si="5"/>
        <v>0</v>
      </c>
      <c r="AB13" s="3">
        <f t="shared" si="6"/>
        <v>0</v>
      </c>
      <c r="AC13" s="56"/>
      <c r="AD13" s="57"/>
      <c r="AE13" s="2">
        <f t="shared" si="7"/>
        <v>0</v>
      </c>
      <c r="AF13" s="3">
        <f t="shared" si="8"/>
        <v>0</v>
      </c>
      <c r="AG13" s="57"/>
      <c r="AH13" s="57"/>
      <c r="AI13" s="2">
        <f t="shared" si="9"/>
        <v>0</v>
      </c>
      <c r="AJ13" s="3">
        <f t="shared" si="10"/>
        <v>0</v>
      </c>
      <c r="AK13" s="56"/>
      <c r="AL13" s="57"/>
      <c r="AM13" s="2">
        <f t="shared" si="11"/>
        <v>0</v>
      </c>
      <c r="AN13" s="3">
        <f t="shared" si="12"/>
        <v>0</v>
      </c>
      <c r="AO13" s="57"/>
      <c r="AP13" s="57"/>
      <c r="AQ13" s="2">
        <f t="shared" si="13"/>
        <v>0</v>
      </c>
      <c r="AR13" s="3">
        <f t="shared" si="14"/>
        <v>0</v>
      </c>
      <c r="AS13" s="56"/>
      <c r="AT13" s="57"/>
      <c r="AU13" s="2">
        <f t="shared" si="15"/>
        <v>0</v>
      </c>
      <c r="AV13" s="3">
        <f t="shared" si="16"/>
        <v>0</v>
      </c>
      <c r="AW13" s="56"/>
      <c r="AX13" s="57"/>
      <c r="AY13" s="2">
        <f t="shared" si="17"/>
        <v>0</v>
      </c>
      <c r="AZ13" s="3">
        <f t="shared" si="18"/>
        <v>0</v>
      </c>
      <c r="BA13" s="57"/>
      <c r="BB13" s="57"/>
      <c r="BC13" s="2">
        <f t="shared" si="19"/>
        <v>0</v>
      </c>
      <c r="BD13" s="3">
        <f t="shared" si="20"/>
        <v>0</v>
      </c>
      <c r="BE13" s="57"/>
      <c r="BF13" s="57"/>
      <c r="BG13" s="2">
        <f t="shared" si="21"/>
        <v>0</v>
      </c>
      <c r="BH13" s="3">
        <f t="shared" si="22"/>
        <v>0</v>
      </c>
      <c r="BI13" s="56"/>
      <c r="BJ13" s="57"/>
      <c r="BK13" s="2">
        <f t="shared" si="23"/>
        <v>0</v>
      </c>
      <c r="BL13" s="3">
        <f t="shared" si="24"/>
        <v>0</v>
      </c>
      <c r="BM13" s="57"/>
      <c r="BN13" s="57"/>
      <c r="BO13" s="2">
        <f t="shared" si="25"/>
        <v>0</v>
      </c>
      <c r="BP13" s="3">
        <f t="shared" si="26"/>
        <v>0</v>
      </c>
      <c r="BQ13" s="56"/>
      <c r="BR13" s="57"/>
      <c r="BS13" s="2">
        <f t="shared" si="27"/>
        <v>0</v>
      </c>
      <c r="BT13" s="3">
        <f t="shared" si="28"/>
        <v>0</v>
      </c>
    </row>
    <row r="14" spans="1:72" x14ac:dyDescent="0.25">
      <c r="A14" s="18">
        <f t="shared" si="29"/>
        <v>0</v>
      </c>
      <c r="B14" s="10">
        <f t="shared" si="0"/>
        <v>0</v>
      </c>
      <c r="C14" s="16" t="str">
        <f>IF('Note sur 20'!A12="","",'Note sur 20'!A12)</f>
        <v>COLOMBEL</v>
      </c>
      <c r="D14" s="16" t="str">
        <f>IF('Note sur 20'!B12="","",'Note sur 20'!B12)</f>
        <v>Melvyn</v>
      </c>
      <c r="E14" s="56"/>
      <c r="F14" s="57"/>
      <c r="G14" s="2">
        <f t="shared" si="30"/>
        <v>0</v>
      </c>
      <c r="H14" s="3">
        <f t="shared" si="31"/>
        <v>0</v>
      </c>
      <c r="I14" s="57"/>
      <c r="J14" s="57"/>
      <c r="K14" s="2">
        <f t="shared" si="32"/>
        <v>0</v>
      </c>
      <c r="L14" s="3">
        <f t="shared" si="1"/>
        <v>0</v>
      </c>
      <c r="M14" s="56"/>
      <c r="N14" s="57"/>
      <c r="O14" s="2">
        <f t="shared" si="33"/>
        <v>0</v>
      </c>
      <c r="P14" s="3">
        <f t="shared" si="34"/>
        <v>0</v>
      </c>
      <c r="Q14" s="57"/>
      <c r="R14" s="57"/>
      <c r="S14" s="2">
        <f t="shared" si="35"/>
        <v>0</v>
      </c>
      <c r="T14" s="3">
        <f t="shared" ref="T14:T37" si="36">SUM(R14:S14)</f>
        <v>0</v>
      </c>
      <c r="U14" s="56"/>
      <c r="V14" s="57"/>
      <c r="W14" s="2">
        <f t="shared" si="3"/>
        <v>0</v>
      </c>
      <c r="X14" s="3">
        <f t="shared" si="4"/>
        <v>0</v>
      </c>
      <c r="Y14" s="57"/>
      <c r="Z14" s="57"/>
      <c r="AA14" s="2">
        <f t="shared" si="5"/>
        <v>0</v>
      </c>
      <c r="AB14" s="3">
        <f t="shared" si="6"/>
        <v>0</v>
      </c>
      <c r="AC14" s="56"/>
      <c r="AD14" s="57"/>
      <c r="AE14" s="2">
        <f t="shared" si="7"/>
        <v>0</v>
      </c>
      <c r="AF14" s="3">
        <f t="shared" si="8"/>
        <v>0</v>
      </c>
      <c r="AG14" s="57"/>
      <c r="AH14" s="57"/>
      <c r="AI14" s="2">
        <f t="shared" si="9"/>
        <v>0</v>
      </c>
      <c r="AJ14" s="3">
        <f t="shared" si="10"/>
        <v>0</v>
      </c>
      <c r="AK14" s="56"/>
      <c r="AL14" s="57"/>
      <c r="AM14" s="2">
        <f t="shared" si="11"/>
        <v>0</v>
      </c>
      <c r="AN14" s="3">
        <f t="shared" si="12"/>
        <v>0</v>
      </c>
      <c r="AO14" s="57"/>
      <c r="AP14" s="57"/>
      <c r="AQ14" s="2">
        <f t="shared" si="13"/>
        <v>0</v>
      </c>
      <c r="AR14" s="3">
        <f t="shared" si="14"/>
        <v>0</v>
      </c>
      <c r="AS14" s="56"/>
      <c r="AT14" s="57"/>
      <c r="AU14" s="2">
        <f t="shared" si="15"/>
        <v>0</v>
      </c>
      <c r="AV14" s="3">
        <f t="shared" si="16"/>
        <v>0</v>
      </c>
      <c r="AW14" s="56"/>
      <c r="AX14" s="57"/>
      <c r="AY14" s="2">
        <f t="shared" si="17"/>
        <v>0</v>
      </c>
      <c r="AZ14" s="3">
        <f t="shared" si="18"/>
        <v>0</v>
      </c>
      <c r="BA14" s="57"/>
      <c r="BB14" s="57"/>
      <c r="BC14" s="2">
        <f t="shared" si="19"/>
        <v>0</v>
      </c>
      <c r="BD14" s="3">
        <f t="shared" si="20"/>
        <v>0</v>
      </c>
      <c r="BE14" s="57"/>
      <c r="BF14" s="57"/>
      <c r="BG14" s="2">
        <f t="shared" si="21"/>
        <v>0</v>
      </c>
      <c r="BH14" s="3">
        <f t="shared" si="22"/>
        <v>0</v>
      </c>
      <c r="BI14" s="56"/>
      <c r="BJ14" s="57"/>
      <c r="BK14" s="2">
        <f t="shared" si="23"/>
        <v>0</v>
      </c>
      <c r="BL14" s="3">
        <f t="shared" si="24"/>
        <v>0</v>
      </c>
      <c r="BM14" s="57"/>
      <c r="BN14" s="57"/>
      <c r="BO14" s="2">
        <f t="shared" si="25"/>
        <v>0</v>
      </c>
      <c r="BP14" s="3">
        <f t="shared" si="26"/>
        <v>0</v>
      </c>
      <c r="BQ14" s="56"/>
      <c r="BR14" s="57"/>
      <c r="BS14" s="2">
        <f t="shared" si="27"/>
        <v>0</v>
      </c>
      <c r="BT14" s="3">
        <f t="shared" si="28"/>
        <v>0</v>
      </c>
    </row>
    <row r="15" spans="1:72" x14ac:dyDescent="0.25">
      <c r="A15" s="18">
        <f t="shared" si="29"/>
        <v>0</v>
      </c>
      <c r="B15" s="10">
        <f t="shared" si="0"/>
        <v>0</v>
      </c>
      <c r="C15" s="16" t="str">
        <f>IF('Note sur 20'!A13="","",'Note sur 20'!A13)</f>
        <v>CYR</v>
      </c>
      <c r="D15" s="16" t="str">
        <f>IF('Note sur 20'!B13="","",'Note sur 20'!B13)</f>
        <v>Esteban</v>
      </c>
      <c r="E15" s="56"/>
      <c r="F15" s="57"/>
      <c r="G15" s="2">
        <f t="shared" si="30"/>
        <v>0</v>
      </c>
      <c r="H15" s="3">
        <f t="shared" si="31"/>
        <v>0</v>
      </c>
      <c r="I15" s="57"/>
      <c r="J15" s="57"/>
      <c r="K15" s="2">
        <f t="shared" si="32"/>
        <v>0</v>
      </c>
      <c r="L15" s="3">
        <f t="shared" si="1"/>
        <v>0</v>
      </c>
      <c r="M15" s="56"/>
      <c r="N15" s="57"/>
      <c r="O15" s="2">
        <f t="shared" si="33"/>
        <v>0</v>
      </c>
      <c r="P15" s="3">
        <f t="shared" si="34"/>
        <v>0</v>
      </c>
      <c r="Q15" s="57"/>
      <c r="R15" s="57"/>
      <c r="S15" s="2">
        <f t="shared" si="35"/>
        <v>0</v>
      </c>
      <c r="T15" s="3">
        <f t="shared" si="36"/>
        <v>0</v>
      </c>
      <c r="U15" s="56"/>
      <c r="V15" s="57"/>
      <c r="W15" s="2">
        <f t="shared" si="3"/>
        <v>0</v>
      </c>
      <c r="X15" s="3">
        <f t="shared" si="4"/>
        <v>0</v>
      </c>
      <c r="Y15" s="57"/>
      <c r="Z15" s="57"/>
      <c r="AA15" s="2">
        <f t="shared" si="5"/>
        <v>0</v>
      </c>
      <c r="AB15" s="3">
        <f t="shared" si="6"/>
        <v>0</v>
      </c>
      <c r="AC15" s="56"/>
      <c r="AD15" s="57"/>
      <c r="AE15" s="2">
        <f t="shared" si="7"/>
        <v>0</v>
      </c>
      <c r="AF15" s="3">
        <f t="shared" si="8"/>
        <v>0</v>
      </c>
      <c r="AG15" s="57"/>
      <c r="AH15" s="57"/>
      <c r="AI15" s="2">
        <f t="shared" si="9"/>
        <v>0</v>
      </c>
      <c r="AJ15" s="3">
        <f t="shared" si="10"/>
        <v>0</v>
      </c>
      <c r="AK15" s="56"/>
      <c r="AL15" s="57"/>
      <c r="AM15" s="2">
        <f t="shared" si="11"/>
        <v>0</v>
      </c>
      <c r="AN15" s="3">
        <f t="shared" si="12"/>
        <v>0</v>
      </c>
      <c r="AO15" s="57"/>
      <c r="AP15" s="57"/>
      <c r="AQ15" s="2">
        <f t="shared" si="13"/>
        <v>0</v>
      </c>
      <c r="AR15" s="3">
        <f t="shared" si="14"/>
        <v>0</v>
      </c>
      <c r="AS15" s="56"/>
      <c r="AT15" s="57"/>
      <c r="AU15" s="2">
        <f t="shared" si="15"/>
        <v>0</v>
      </c>
      <c r="AV15" s="3">
        <f t="shared" si="16"/>
        <v>0</v>
      </c>
      <c r="AW15" s="56"/>
      <c r="AX15" s="57"/>
      <c r="AY15" s="2">
        <f t="shared" si="17"/>
        <v>0</v>
      </c>
      <c r="AZ15" s="3">
        <f t="shared" si="18"/>
        <v>0</v>
      </c>
      <c r="BA15" s="57"/>
      <c r="BB15" s="57"/>
      <c r="BC15" s="2">
        <f t="shared" si="19"/>
        <v>0</v>
      </c>
      <c r="BD15" s="3">
        <f t="shared" si="20"/>
        <v>0</v>
      </c>
      <c r="BE15" s="57"/>
      <c r="BF15" s="57"/>
      <c r="BG15" s="2">
        <f t="shared" si="21"/>
        <v>0</v>
      </c>
      <c r="BH15" s="3">
        <f t="shared" si="22"/>
        <v>0</v>
      </c>
      <c r="BI15" s="56"/>
      <c r="BJ15" s="57"/>
      <c r="BK15" s="2">
        <f t="shared" si="23"/>
        <v>0</v>
      </c>
      <c r="BL15" s="3">
        <f t="shared" si="24"/>
        <v>0</v>
      </c>
      <c r="BM15" s="57"/>
      <c r="BN15" s="57"/>
      <c r="BO15" s="2">
        <f t="shared" si="25"/>
        <v>0</v>
      </c>
      <c r="BP15" s="3">
        <f t="shared" si="26"/>
        <v>0</v>
      </c>
      <c r="BQ15" s="56"/>
      <c r="BR15" s="57"/>
      <c r="BS15" s="2">
        <f t="shared" si="27"/>
        <v>0</v>
      </c>
      <c r="BT15" s="3">
        <f t="shared" si="28"/>
        <v>0</v>
      </c>
    </row>
    <row r="16" spans="1:72" x14ac:dyDescent="0.25">
      <c r="A16" s="18">
        <f t="shared" si="29"/>
        <v>0</v>
      </c>
      <c r="B16" s="10">
        <f t="shared" si="0"/>
        <v>0</v>
      </c>
      <c r="C16" s="16" t="str">
        <f>IF('Note sur 20'!A14="","",'Note sur 20'!A14)</f>
        <v>DA ROSA TAVARES</v>
      </c>
      <c r="D16" s="16" t="str">
        <f>IF('Note sur 20'!B14="","",'Note sur 20'!B14)</f>
        <v>Kerwann</v>
      </c>
      <c r="E16" s="56"/>
      <c r="F16" s="57"/>
      <c r="G16" s="2">
        <f t="shared" si="30"/>
        <v>0</v>
      </c>
      <c r="H16" s="3">
        <f t="shared" si="31"/>
        <v>0</v>
      </c>
      <c r="I16" s="57"/>
      <c r="J16" s="57"/>
      <c r="K16" s="2">
        <f t="shared" si="32"/>
        <v>0</v>
      </c>
      <c r="L16" s="3">
        <f t="shared" si="1"/>
        <v>0</v>
      </c>
      <c r="M16" s="56"/>
      <c r="N16" s="57"/>
      <c r="O16" s="2">
        <f t="shared" si="33"/>
        <v>0</v>
      </c>
      <c r="P16" s="3">
        <f t="shared" si="34"/>
        <v>0</v>
      </c>
      <c r="Q16" s="57"/>
      <c r="R16" s="57"/>
      <c r="S16" s="2">
        <f t="shared" si="35"/>
        <v>0</v>
      </c>
      <c r="T16" s="3">
        <f t="shared" si="36"/>
        <v>0</v>
      </c>
      <c r="U16" s="56"/>
      <c r="V16" s="57"/>
      <c r="W16" s="2">
        <f t="shared" si="3"/>
        <v>0</v>
      </c>
      <c r="X16" s="3">
        <f t="shared" si="4"/>
        <v>0</v>
      </c>
      <c r="Y16" s="57"/>
      <c r="Z16" s="57"/>
      <c r="AA16" s="2">
        <f t="shared" si="5"/>
        <v>0</v>
      </c>
      <c r="AB16" s="3">
        <f t="shared" si="6"/>
        <v>0</v>
      </c>
      <c r="AC16" s="56"/>
      <c r="AD16" s="57"/>
      <c r="AE16" s="2">
        <f t="shared" si="7"/>
        <v>0</v>
      </c>
      <c r="AF16" s="3">
        <f t="shared" si="8"/>
        <v>0</v>
      </c>
      <c r="AG16" s="57"/>
      <c r="AH16" s="57"/>
      <c r="AI16" s="2">
        <f t="shared" si="9"/>
        <v>0</v>
      </c>
      <c r="AJ16" s="3">
        <f t="shared" si="10"/>
        <v>0</v>
      </c>
      <c r="AK16" s="56"/>
      <c r="AL16" s="57"/>
      <c r="AM16" s="2">
        <f t="shared" si="11"/>
        <v>0</v>
      </c>
      <c r="AN16" s="3">
        <f t="shared" si="12"/>
        <v>0</v>
      </c>
      <c r="AO16" s="57"/>
      <c r="AP16" s="57"/>
      <c r="AQ16" s="2">
        <f t="shared" si="13"/>
        <v>0</v>
      </c>
      <c r="AR16" s="3">
        <f t="shared" si="14"/>
        <v>0</v>
      </c>
      <c r="AS16" s="56"/>
      <c r="AT16" s="57"/>
      <c r="AU16" s="2">
        <f t="shared" si="15"/>
        <v>0</v>
      </c>
      <c r="AV16" s="3">
        <f t="shared" si="16"/>
        <v>0</v>
      </c>
      <c r="AW16" s="56"/>
      <c r="AX16" s="57"/>
      <c r="AY16" s="2">
        <f t="shared" si="17"/>
        <v>0</v>
      </c>
      <c r="AZ16" s="3">
        <f t="shared" si="18"/>
        <v>0</v>
      </c>
      <c r="BA16" s="57"/>
      <c r="BB16" s="57"/>
      <c r="BC16" s="2">
        <f t="shared" si="19"/>
        <v>0</v>
      </c>
      <c r="BD16" s="3">
        <f t="shared" si="20"/>
        <v>0</v>
      </c>
      <c r="BE16" s="57"/>
      <c r="BF16" s="57"/>
      <c r="BG16" s="2">
        <f t="shared" si="21"/>
        <v>0</v>
      </c>
      <c r="BH16" s="3">
        <f t="shared" si="22"/>
        <v>0</v>
      </c>
      <c r="BI16" s="56"/>
      <c r="BJ16" s="57"/>
      <c r="BK16" s="2">
        <f t="shared" si="23"/>
        <v>0</v>
      </c>
      <c r="BL16" s="3">
        <f t="shared" si="24"/>
        <v>0</v>
      </c>
      <c r="BM16" s="57"/>
      <c r="BN16" s="57"/>
      <c r="BO16" s="2">
        <f t="shared" si="25"/>
        <v>0</v>
      </c>
      <c r="BP16" s="3">
        <f t="shared" si="26"/>
        <v>0</v>
      </c>
      <c r="BQ16" s="56"/>
      <c r="BR16" s="57"/>
      <c r="BS16" s="2">
        <f t="shared" si="27"/>
        <v>0</v>
      </c>
      <c r="BT16" s="3">
        <f t="shared" si="28"/>
        <v>0</v>
      </c>
    </row>
    <row r="17" spans="1:72" x14ac:dyDescent="0.25">
      <c r="A17" s="18">
        <f t="shared" si="29"/>
        <v>0</v>
      </c>
      <c r="B17" s="10">
        <f t="shared" si="0"/>
        <v>0</v>
      </c>
      <c r="C17" s="16" t="str">
        <f>IF('Note sur 20'!A15="","",'Note sur 20'!A15)</f>
        <v>DAVID</v>
      </c>
      <c r="D17" s="16" t="str">
        <f>IF('Note sur 20'!B15="","",'Note sur 20'!B15)</f>
        <v>Emile</v>
      </c>
      <c r="E17" s="56"/>
      <c r="F17" s="57"/>
      <c r="G17" s="2">
        <f t="shared" si="30"/>
        <v>0</v>
      </c>
      <c r="H17" s="3">
        <f t="shared" si="31"/>
        <v>0</v>
      </c>
      <c r="I17" s="57"/>
      <c r="J17" s="57"/>
      <c r="K17" s="2">
        <f t="shared" si="32"/>
        <v>0</v>
      </c>
      <c r="L17" s="3">
        <f t="shared" si="1"/>
        <v>0</v>
      </c>
      <c r="M17" s="56"/>
      <c r="N17" s="57"/>
      <c r="O17" s="2">
        <f t="shared" si="33"/>
        <v>0</v>
      </c>
      <c r="P17" s="3">
        <f t="shared" si="34"/>
        <v>0</v>
      </c>
      <c r="Q17" s="57"/>
      <c r="R17" s="57"/>
      <c r="S17" s="2">
        <f t="shared" si="35"/>
        <v>0</v>
      </c>
      <c r="T17" s="3">
        <f t="shared" si="36"/>
        <v>0</v>
      </c>
      <c r="U17" s="56"/>
      <c r="V17" s="57"/>
      <c r="W17" s="2">
        <f t="shared" si="3"/>
        <v>0</v>
      </c>
      <c r="X17" s="3">
        <f t="shared" si="4"/>
        <v>0</v>
      </c>
      <c r="Y17" s="57"/>
      <c r="Z17" s="57"/>
      <c r="AA17" s="2">
        <f t="shared" si="5"/>
        <v>0</v>
      </c>
      <c r="AB17" s="3">
        <f t="shared" si="6"/>
        <v>0</v>
      </c>
      <c r="AC17" s="56"/>
      <c r="AD17" s="57"/>
      <c r="AE17" s="2">
        <f t="shared" si="7"/>
        <v>0</v>
      </c>
      <c r="AF17" s="3">
        <f t="shared" si="8"/>
        <v>0</v>
      </c>
      <c r="AG17" s="57"/>
      <c r="AH17" s="57"/>
      <c r="AI17" s="2">
        <f t="shared" si="9"/>
        <v>0</v>
      </c>
      <c r="AJ17" s="3">
        <f t="shared" si="10"/>
        <v>0</v>
      </c>
      <c r="AK17" s="56"/>
      <c r="AL17" s="57"/>
      <c r="AM17" s="2">
        <f t="shared" si="11"/>
        <v>0</v>
      </c>
      <c r="AN17" s="3">
        <f t="shared" si="12"/>
        <v>0</v>
      </c>
      <c r="AO17" s="57"/>
      <c r="AP17" s="57"/>
      <c r="AQ17" s="2">
        <f t="shared" si="13"/>
        <v>0</v>
      </c>
      <c r="AR17" s="3">
        <f t="shared" si="14"/>
        <v>0</v>
      </c>
      <c r="AS17" s="56"/>
      <c r="AT17" s="57"/>
      <c r="AU17" s="2">
        <f t="shared" si="15"/>
        <v>0</v>
      </c>
      <c r="AV17" s="3">
        <f t="shared" si="16"/>
        <v>0</v>
      </c>
      <c r="AW17" s="56"/>
      <c r="AX17" s="57"/>
      <c r="AY17" s="2">
        <f t="shared" si="17"/>
        <v>0</v>
      </c>
      <c r="AZ17" s="3">
        <f t="shared" si="18"/>
        <v>0</v>
      </c>
      <c r="BA17" s="57"/>
      <c r="BB17" s="57"/>
      <c r="BC17" s="2">
        <f t="shared" si="19"/>
        <v>0</v>
      </c>
      <c r="BD17" s="3">
        <f t="shared" si="20"/>
        <v>0</v>
      </c>
      <c r="BE17" s="57"/>
      <c r="BF17" s="57"/>
      <c r="BG17" s="2">
        <f t="shared" si="21"/>
        <v>0</v>
      </c>
      <c r="BH17" s="3">
        <f t="shared" si="22"/>
        <v>0</v>
      </c>
      <c r="BI17" s="56"/>
      <c r="BJ17" s="57"/>
      <c r="BK17" s="2">
        <f t="shared" si="23"/>
        <v>0</v>
      </c>
      <c r="BL17" s="3">
        <f t="shared" si="24"/>
        <v>0</v>
      </c>
      <c r="BM17" s="57"/>
      <c r="BN17" s="57"/>
      <c r="BO17" s="2">
        <f t="shared" si="25"/>
        <v>0</v>
      </c>
      <c r="BP17" s="3">
        <f t="shared" si="26"/>
        <v>0</v>
      </c>
      <c r="BQ17" s="56"/>
      <c r="BR17" s="57"/>
      <c r="BS17" s="2">
        <f t="shared" si="27"/>
        <v>0</v>
      </c>
      <c r="BT17" s="3">
        <f t="shared" si="28"/>
        <v>0</v>
      </c>
    </row>
    <row r="18" spans="1:72" x14ac:dyDescent="0.25">
      <c r="A18" s="18">
        <f t="shared" si="29"/>
        <v>0</v>
      </c>
      <c r="B18" s="10">
        <f t="shared" si="0"/>
        <v>0</v>
      </c>
      <c r="C18" s="16" t="str">
        <f>IF('Note sur 20'!A16="","",'Note sur 20'!A16)</f>
        <v>DEBUIGNY</v>
      </c>
      <c r="D18" s="16" t="str">
        <f>IF('Note sur 20'!B16="","",'Note sur 20'!B16)</f>
        <v>Amandine</v>
      </c>
      <c r="E18" s="56"/>
      <c r="F18" s="57"/>
      <c r="G18" s="2">
        <f t="shared" si="30"/>
        <v>0</v>
      </c>
      <c r="H18" s="3">
        <f t="shared" si="31"/>
        <v>0</v>
      </c>
      <c r="I18" s="57"/>
      <c r="J18" s="57"/>
      <c r="K18" s="2">
        <f t="shared" si="32"/>
        <v>0</v>
      </c>
      <c r="L18" s="3">
        <f t="shared" si="1"/>
        <v>0</v>
      </c>
      <c r="M18" s="56"/>
      <c r="N18" s="57"/>
      <c r="O18" s="2">
        <f t="shared" si="33"/>
        <v>0</v>
      </c>
      <c r="P18" s="3">
        <f t="shared" si="34"/>
        <v>0</v>
      </c>
      <c r="Q18" s="57"/>
      <c r="R18" s="57"/>
      <c r="S18" s="2">
        <f t="shared" si="35"/>
        <v>0</v>
      </c>
      <c r="T18" s="3">
        <f t="shared" si="36"/>
        <v>0</v>
      </c>
      <c r="U18" s="56"/>
      <c r="V18" s="57"/>
      <c r="W18" s="2">
        <f t="shared" si="3"/>
        <v>0</v>
      </c>
      <c r="X18" s="3">
        <f t="shared" si="4"/>
        <v>0</v>
      </c>
      <c r="Y18" s="57"/>
      <c r="Z18" s="57"/>
      <c r="AA18" s="2">
        <f t="shared" si="5"/>
        <v>0</v>
      </c>
      <c r="AB18" s="3">
        <f t="shared" si="6"/>
        <v>0</v>
      </c>
      <c r="AC18" s="56"/>
      <c r="AD18" s="57"/>
      <c r="AE18" s="2">
        <f t="shared" si="7"/>
        <v>0</v>
      </c>
      <c r="AF18" s="3">
        <f t="shared" si="8"/>
        <v>0</v>
      </c>
      <c r="AG18" s="57"/>
      <c r="AH18" s="57"/>
      <c r="AI18" s="2">
        <f t="shared" si="9"/>
        <v>0</v>
      </c>
      <c r="AJ18" s="3">
        <f t="shared" si="10"/>
        <v>0</v>
      </c>
      <c r="AK18" s="56"/>
      <c r="AL18" s="57"/>
      <c r="AM18" s="2">
        <f t="shared" si="11"/>
        <v>0</v>
      </c>
      <c r="AN18" s="3">
        <f t="shared" si="12"/>
        <v>0</v>
      </c>
      <c r="AO18" s="57"/>
      <c r="AP18" s="57"/>
      <c r="AQ18" s="2">
        <f t="shared" si="13"/>
        <v>0</v>
      </c>
      <c r="AR18" s="3">
        <f t="shared" si="14"/>
        <v>0</v>
      </c>
      <c r="AS18" s="56"/>
      <c r="AT18" s="57"/>
      <c r="AU18" s="2">
        <f t="shared" si="15"/>
        <v>0</v>
      </c>
      <c r="AV18" s="3">
        <f t="shared" si="16"/>
        <v>0</v>
      </c>
      <c r="AW18" s="56"/>
      <c r="AX18" s="57"/>
      <c r="AY18" s="2">
        <f t="shared" si="17"/>
        <v>0</v>
      </c>
      <c r="AZ18" s="3">
        <f t="shared" si="18"/>
        <v>0</v>
      </c>
      <c r="BA18" s="57"/>
      <c r="BB18" s="57"/>
      <c r="BC18" s="2">
        <f t="shared" si="19"/>
        <v>0</v>
      </c>
      <c r="BD18" s="3">
        <f t="shared" si="20"/>
        <v>0</v>
      </c>
      <c r="BE18" s="57"/>
      <c r="BF18" s="57"/>
      <c r="BG18" s="2">
        <f t="shared" si="21"/>
        <v>0</v>
      </c>
      <c r="BH18" s="3">
        <f t="shared" si="22"/>
        <v>0</v>
      </c>
      <c r="BI18" s="56"/>
      <c r="BJ18" s="57"/>
      <c r="BK18" s="2">
        <f t="shared" si="23"/>
        <v>0</v>
      </c>
      <c r="BL18" s="3">
        <f t="shared" si="24"/>
        <v>0</v>
      </c>
      <c r="BM18" s="57"/>
      <c r="BN18" s="57"/>
      <c r="BO18" s="2">
        <f t="shared" si="25"/>
        <v>0</v>
      </c>
      <c r="BP18" s="3">
        <f t="shared" si="26"/>
        <v>0</v>
      </c>
      <c r="BQ18" s="56"/>
      <c r="BR18" s="57"/>
      <c r="BS18" s="2">
        <f t="shared" si="27"/>
        <v>0</v>
      </c>
      <c r="BT18" s="3">
        <f t="shared" si="28"/>
        <v>0</v>
      </c>
    </row>
    <row r="19" spans="1:72" x14ac:dyDescent="0.25">
      <c r="A19" s="18">
        <f t="shared" si="29"/>
        <v>0</v>
      </c>
      <c r="B19" s="10">
        <f t="shared" si="0"/>
        <v>0</v>
      </c>
      <c r="C19" s="16" t="str">
        <f>IF('Note sur 20'!A17="","",'Note sur 20'!A17)</f>
        <v>DELMAIRE</v>
      </c>
      <c r="D19" s="16" t="str">
        <f>IF('Note sur 20'!B17="","",'Note sur 20'!B17)</f>
        <v>Emerick</v>
      </c>
      <c r="E19" s="56"/>
      <c r="F19" s="57"/>
      <c r="G19" s="2">
        <f t="shared" si="30"/>
        <v>0</v>
      </c>
      <c r="H19" s="3">
        <f t="shared" si="31"/>
        <v>0</v>
      </c>
      <c r="I19" s="57"/>
      <c r="J19" s="57"/>
      <c r="K19" s="2">
        <f t="shared" si="32"/>
        <v>0</v>
      </c>
      <c r="L19" s="3">
        <f t="shared" si="1"/>
        <v>0</v>
      </c>
      <c r="M19" s="56"/>
      <c r="N19" s="57"/>
      <c r="O19" s="2">
        <f t="shared" si="33"/>
        <v>0</v>
      </c>
      <c r="P19" s="3">
        <f t="shared" si="34"/>
        <v>0</v>
      </c>
      <c r="Q19" s="57"/>
      <c r="R19" s="57"/>
      <c r="S19" s="2">
        <f t="shared" si="35"/>
        <v>0</v>
      </c>
      <c r="T19" s="3">
        <f t="shared" si="36"/>
        <v>0</v>
      </c>
      <c r="U19" s="56"/>
      <c r="V19" s="57"/>
      <c r="W19" s="2">
        <f t="shared" si="3"/>
        <v>0</v>
      </c>
      <c r="X19" s="3">
        <f t="shared" si="4"/>
        <v>0</v>
      </c>
      <c r="Y19" s="57"/>
      <c r="Z19" s="57"/>
      <c r="AA19" s="2">
        <f t="shared" si="5"/>
        <v>0</v>
      </c>
      <c r="AB19" s="3">
        <f t="shared" si="6"/>
        <v>0</v>
      </c>
      <c r="AC19" s="56"/>
      <c r="AD19" s="57"/>
      <c r="AE19" s="2">
        <f t="shared" si="7"/>
        <v>0</v>
      </c>
      <c r="AF19" s="3">
        <f t="shared" si="8"/>
        <v>0</v>
      </c>
      <c r="AG19" s="57"/>
      <c r="AH19" s="57"/>
      <c r="AI19" s="2">
        <f t="shared" si="9"/>
        <v>0</v>
      </c>
      <c r="AJ19" s="3">
        <f t="shared" si="10"/>
        <v>0</v>
      </c>
      <c r="AK19" s="56"/>
      <c r="AL19" s="57"/>
      <c r="AM19" s="2">
        <f t="shared" si="11"/>
        <v>0</v>
      </c>
      <c r="AN19" s="3">
        <f t="shared" si="12"/>
        <v>0</v>
      </c>
      <c r="AO19" s="57"/>
      <c r="AP19" s="57"/>
      <c r="AQ19" s="2">
        <f t="shared" si="13"/>
        <v>0</v>
      </c>
      <c r="AR19" s="3">
        <f t="shared" si="14"/>
        <v>0</v>
      </c>
      <c r="AS19" s="56"/>
      <c r="AT19" s="57"/>
      <c r="AU19" s="2">
        <f t="shared" si="15"/>
        <v>0</v>
      </c>
      <c r="AV19" s="3">
        <f t="shared" si="16"/>
        <v>0</v>
      </c>
      <c r="AW19" s="56"/>
      <c r="AX19" s="57"/>
      <c r="AY19" s="2">
        <f t="shared" si="17"/>
        <v>0</v>
      </c>
      <c r="AZ19" s="3">
        <f t="shared" si="18"/>
        <v>0</v>
      </c>
      <c r="BA19" s="57"/>
      <c r="BB19" s="57"/>
      <c r="BC19" s="2">
        <f t="shared" si="19"/>
        <v>0</v>
      </c>
      <c r="BD19" s="3">
        <f t="shared" si="20"/>
        <v>0</v>
      </c>
      <c r="BE19" s="57"/>
      <c r="BF19" s="57"/>
      <c r="BG19" s="2">
        <f t="shared" si="21"/>
        <v>0</v>
      </c>
      <c r="BH19" s="3">
        <f t="shared" si="22"/>
        <v>0</v>
      </c>
      <c r="BI19" s="56"/>
      <c r="BJ19" s="57"/>
      <c r="BK19" s="2">
        <f t="shared" si="23"/>
        <v>0</v>
      </c>
      <c r="BL19" s="3">
        <f t="shared" si="24"/>
        <v>0</v>
      </c>
      <c r="BM19" s="57"/>
      <c r="BN19" s="57"/>
      <c r="BO19" s="2">
        <f t="shared" si="25"/>
        <v>0</v>
      </c>
      <c r="BP19" s="3">
        <f t="shared" si="26"/>
        <v>0</v>
      </c>
      <c r="BQ19" s="56"/>
      <c r="BR19" s="57"/>
      <c r="BS19" s="2">
        <f t="shared" si="27"/>
        <v>0</v>
      </c>
      <c r="BT19" s="3">
        <f t="shared" si="28"/>
        <v>0</v>
      </c>
    </row>
    <row r="20" spans="1:72" x14ac:dyDescent="0.25">
      <c r="A20" s="18">
        <f t="shared" si="29"/>
        <v>0</v>
      </c>
      <c r="B20" s="10">
        <f t="shared" si="0"/>
        <v>0</v>
      </c>
      <c r="C20" s="16" t="str">
        <f>IF('Note sur 20'!A18="","",'Note sur 20'!A18)</f>
        <v>GOURDAIN</v>
      </c>
      <c r="D20" s="16" t="str">
        <f>IF('Note sur 20'!B18="","",'Note sur 20'!B18)</f>
        <v>Elsa</v>
      </c>
      <c r="E20" s="56"/>
      <c r="F20" s="57"/>
      <c r="G20" s="2">
        <f t="shared" si="30"/>
        <v>0</v>
      </c>
      <c r="H20" s="3">
        <f t="shared" si="31"/>
        <v>0</v>
      </c>
      <c r="I20" s="57"/>
      <c r="J20" s="57"/>
      <c r="K20" s="2">
        <f t="shared" si="32"/>
        <v>0</v>
      </c>
      <c r="L20" s="3">
        <f t="shared" si="1"/>
        <v>0</v>
      </c>
      <c r="M20" s="56"/>
      <c r="N20" s="57"/>
      <c r="O20" s="2">
        <f t="shared" si="33"/>
        <v>0</v>
      </c>
      <c r="P20" s="3">
        <f t="shared" si="34"/>
        <v>0</v>
      </c>
      <c r="Q20" s="57"/>
      <c r="R20" s="57"/>
      <c r="S20" s="2">
        <f t="shared" si="35"/>
        <v>0</v>
      </c>
      <c r="T20" s="3">
        <f t="shared" si="36"/>
        <v>0</v>
      </c>
      <c r="U20" s="56"/>
      <c r="V20" s="57"/>
      <c r="W20" s="2">
        <f t="shared" si="3"/>
        <v>0</v>
      </c>
      <c r="X20" s="3">
        <f t="shared" si="4"/>
        <v>0</v>
      </c>
      <c r="Y20" s="57"/>
      <c r="Z20" s="57"/>
      <c r="AA20" s="2">
        <f t="shared" si="5"/>
        <v>0</v>
      </c>
      <c r="AB20" s="3">
        <f t="shared" si="6"/>
        <v>0</v>
      </c>
      <c r="AC20" s="56"/>
      <c r="AD20" s="57"/>
      <c r="AE20" s="2">
        <f t="shared" si="7"/>
        <v>0</v>
      </c>
      <c r="AF20" s="3">
        <f t="shared" si="8"/>
        <v>0</v>
      </c>
      <c r="AG20" s="57"/>
      <c r="AH20" s="57"/>
      <c r="AI20" s="2">
        <f t="shared" si="9"/>
        <v>0</v>
      </c>
      <c r="AJ20" s="3">
        <f t="shared" si="10"/>
        <v>0</v>
      </c>
      <c r="AK20" s="56"/>
      <c r="AL20" s="57"/>
      <c r="AM20" s="2">
        <f t="shared" si="11"/>
        <v>0</v>
      </c>
      <c r="AN20" s="3">
        <f t="shared" si="12"/>
        <v>0</v>
      </c>
      <c r="AO20" s="57"/>
      <c r="AP20" s="57"/>
      <c r="AQ20" s="2">
        <f t="shared" si="13"/>
        <v>0</v>
      </c>
      <c r="AR20" s="3">
        <f t="shared" si="14"/>
        <v>0</v>
      </c>
      <c r="AS20" s="56"/>
      <c r="AT20" s="57"/>
      <c r="AU20" s="2">
        <f t="shared" si="15"/>
        <v>0</v>
      </c>
      <c r="AV20" s="3">
        <f t="shared" si="16"/>
        <v>0</v>
      </c>
      <c r="AW20" s="56"/>
      <c r="AX20" s="57"/>
      <c r="AY20" s="2">
        <f t="shared" si="17"/>
        <v>0</v>
      </c>
      <c r="AZ20" s="3">
        <f t="shared" si="18"/>
        <v>0</v>
      </c>
      <c r="BA20" s="57"/>
      <c r="BB20" s="57"/>
      <c r="BC20" s="2">
        <f t="shared" si="19"/>
        <v>0</v>
      </c>
      <c r="BD20" s="3">
        <f t="shared" si="20"/>
        <v>0</v>
      </c>
      <c r="BE20" s="57"/>
      <c r="BF20" s="57"/>
      <c r="BG20" s="2">
        <f t="shared" si="21"/>
        <v>0</v>
      </c>
      <c r="BH20" s="3">
        <f t="shared" si="22"/>
        <v>0</v>
      </c>
      <c r="BI20" s="56"/>
      <c r="BJ20" s="57"/>
      <c r="BK20" s="2">
        <f t="shared" si="23"/>
        <v>0</v>
      </c>
      <c r="BL20" s="3">
        <f t="shared" si="24"/>
        <v>0</v>
      </c>
      <c r="BM20" s="57"/>
      <c r="BN20" s="57"/>
      <c r="BO20" s="2">
        <f t="shared" si="25"/>
        <v>0</v>
      </c>
      <c r="BP20" s="3">
        <f t="shared" si="26"/>
        <v>0</v>
      </c>
      <c r="BQ20" s="56"/>
      <c r="BR20" s="57"/>
      <c r="BS20" s="2">
        <f t="shared" si="27"/>
        <v>0</v>
      </c>
      <c r="BT20" s="3">
        <f t="shared" si="28"/>
        <v>0</v>
      </c>
    </row>
    <row r="21" spans="1:72" x14ac:dyDescent="0.25">
      <c r="A21" s="18">
        <f t="shared" si="29"/>
        <v>0</v>
      </c>
      <c r="B21" s="10">
        <f t="shared" si="0"/>
        <v>0</v>
      </c>
      <c r="C21" s="16" t="str">
        <f>IF('Note sur 20'!A19="","",'Note sur 20'!A19)</f>
        <v>HECQUEFEUILLE</v>
      </c>
      <c r="D21" s="16" t="str">
        <f>IF('Note sur 20'!B19="","",'Note sur 20'!B19)</f>
        <v>Adrien</v>
      </c>
      <c r="E21" s="56"/>
      <c r="F21" s="57"/>
      <c r="G21" s="2">
        <f t="shared" si="30"/>
        <v>0</v>
      </c>
      <c r="H21" s="3">
        <f t="shared" si="31"/>
        <v>0</v>
      </c>
      <c r="I21" s="57"/>
      <c r="J21" s="57"/>
      <c r="K21" s="2">
        <f t="shared" si="32"/>
        <v>0</v>
      </c>
      <c r="L21" s="3">
        <f t="shared" si="1"/>
        <v>0</v>
      </c>
      <c r="M21" s="56"/>
      <c r="N21" s="57"/>
      <c r="O21" s="2">
        <f t="shared" si="33"/>
        <v>0</v>
      </c>
      <c r="P21" s="3">
        <f t="shared" si="34"/>
        <v>0</v>
      </c>
      <c r="Q21" s="57"/>
      <c r="R21" s="57"/>
      <c r="S21" s="2">
        <f t="shared" si="35"/>
        <v>0</v>
      </c>
      <c r="T21" s="3">
        <f t="shared" si="36"/>
        <v>0</v>
      </c>
      <c r="U21" s="56"/>
      <c r="V21" s="57"/>
      <c r="W21" s="2">
        <f t="shared" si="3"/>
        <v>0</v>
      </c>
      <c r="X21" s="3">
        <f t="shared" si="4"/>
        <v>0</v>
      </c>
      <c r="Y21" s="57"/>
      <c r="Z21" s="57"/>
      <c r="AA21" s="2">
        <f t="shared" si="5"/>
        <v>0</v>
      </c>
      <c r="AB21" s="3">
        <f t="shared" si="6"/>
        <v>0</v>
      </c>
      <c r="AC21" s="56"/>
      <c r="AD21" s="57"/>
      <c r="AE21" s="2">
        <f t="shared" si="7"/>
        <v>0</v>
      </c>
      <c r="AF21" s="3">
        <f t="shared" si="8"/>
        <v>0</v>
      </c>
      <c r="AG21" s="57"/>
      <c r="AH21" s="57"/>
      <c r="AI21" s="2">
        <f t="shared" si="9"/>
        <v>0</v>
      </c>
      <c r="AJ21" s="3">
        <f t="shared" si="10"/>
        <v>0</v>
      </c>
      <c r="AK21" s="56"/>
      <c r="AL21" s="57"/>
      <c r="AM21" s="2">
        <f t="shared" si="11"/>
        <v>0</v>
      </c>
      <c r="AN21" s="3">
        <f t="shared" si="12"/>
        <v>0</v>
      </c>
      <c r="AO21" s="57"/>
      <c r="AP21" s="57"/>
      <c r="AQ21" s="2">
        <f t="shared" si="13"/>
        <v>0</v>
      </c>
      <c r="AR21" s="3">
        <f t="shared" si="14"/>
        <v>0</v>
      </c>
      <c r="AS21" s="56"/>
      <c r="AT21" s="57"/>
      <c r="AU21" s="2">
        <f t="shared" si="15"/>
        <v>0</v>
      </c>
      <c r="AV21" s="3">
        <f t="shared" si="16"/>
        <v>0</v>
      </c>
      <c r="AW21" s="56"/>
      <c r="AX21" s="57"/>
      <c r="AY21" s="2">
        <f t="shared" si="17"/>
        <v>0</v>
      </c>
      <c r="AZ21" s="3">
        <f t="shared" si="18"/>
        <v>0</v>
      </c>
      <c r="BA21" s="57"/>
      <c r="BB21" s="57"/>
      <c r="BC21" s="2">
        <f t="shared" si="19"/>
        <v>0</v>
      </c>
      <c r="BD21" s="3">
        <f t="shared" si="20"/>
        <v>0</v>
      </c>
      <c r="BE21" s="57"/>
      <c r="BF21" s="57"/>
      <c r="BG21" s="2">
        <f t="shared" si="21"/>
        <v>0</v>
      </c>
      <c r="BH21" s="3">
        <f t="shared" si="22"/>
        <v>0</v>
      </c>
      <c r="BI21" s="56"/>
      <c r="BJ21" s="57"/>
      <c r="BK21" s="2">
        <f t="shared" si="23"/>
        <v>0</v>
      </c>
      <c r="BL21" s="3">
        <f t="shared" si="24"/>
        <v>0</v>
      </c>
      <c r="BM21" s="57"/>
      <c r="BN21" s="57"/>
      <c r="BO21" s="2">
        <f t="shared" si="25"/>
        <v>0</v>
      </c>
      <c r="BP21" s="3">
        <f t="shared" si="26"/>
        <v>0</v>
      </c>
      <c r="BQ21" s="56"/>
      <c r="BR21" s="57"/>
      <c r="BS21" s="2">
        <f t="shared" si="27"/>
        <v>0</v>
      </c>
      <c r="BT21" s="3">
        <f t="shared" si="28"/>
        <v>0</v>
      </c>
    </row>
    <row r="22" spans="1:72" x14ac:dyDescent="0.25">
      <c r="A22" s="18">
        <f t="shared" si="29"/>
        <v>0</v>
      </c>
      <c r="B22" s="10">
        <f t="shared" si="0"/>
        <v>0</v>
      </c>
      <c r="C22" s="16" t="str">
        <f>IF('Note sur 20'!A20="","",'Note sur 20'!A20)</f>
        <v>HERMANT</v>
      </c>
      <c r="D22" s="16" t="str">
        <f>IF('Note sur 20'!B20="","",'Note sur 20'!B20)</f>
        <v>Emie</v>
      </c>
      <c r="E22" s="56"/>
      <c r="F22" s="57"/>
      <c r="G22" s="2">
        <f t="shared" si="30"/>
        <v>0</v>
      </c>
      <c r="H22" s="3">
        <f t="shared" si="31"/>
        <v>0</v>
      </c>
      <c r="I22" s="57"/>
      <c r="J22" s="57"/>
      <c r="K22" s="2">
        <f t="shared" si="32"/>
        <v>0</v>
      </c>
      <c r="L22" s="3">
        <f t="shared" si="1"/>
        <v>0</v>
      </c>
      <c r="M22" s="56"/>
      <c r="N22" s="57"/>
      <c r="O22" s="2">
        <f t="shared" si="33"/>
        <v>0</v>
      </c>
      <c r="P22" s="3">
        <f t="shared" si="34"/>
        <v>0</v>
      </c>
      <c r="Q22" s="57"/>
      <c r="R22" s="57"/>
      <c r="S22" s="2">
        <f t="shared" si="35"/>
        <v>0</v>
      </c>
      <c r="T22" s="3">
        <f t="shared" si="36"/>
        <v>0</v>
      </c>
      <c r="U22" s="56"/>
      <c r="V22" s="57"/>
      <c r="W22" s="2">
        <f t="shared" si="3"/>
        <v>0</v>
      </c>
      <c r="X22" s="3">
        <f t="shared" si="4"/>
        <v>0</v>
      </c>
      <c r="Y22" s="57"/>
      <c r="Z22" s="57"/>
      <c r="AA22" s="2">
        <f t="shared" si="5"/>
        <v>0</v>
      </c>
      <c r="AB22" s="3">
        <f t="shared" si="6"/>
        <v>0</v>
      </c>
      <c r="AC22" s="56"/>
      <c r="AD22" s="57"/>
      <c r="AE22" s="2">
        <f t="shared" si="7"/>
        <v>0</v>
      </c>
      <c r="AF22" s="3">
        <f t="shared" si="8"/>
        <v>0</v>
      </c>
      <c r="AG22" s="57"/>
      <c r="AH22" s="57"/>
      <c r="AI22" s="2">
        <f t="shared" si="9"/>
        <v>0</v>
      </c>
      <c r="AJ22" s="3">
        <f t="shared" si="10"/>
        <v>0</v>
      </c>
      <c r="AK22" s="56"/>
      <c r="AL22" s="57"/>
      <c r="AM22" s="2">
        <f t="shared" si="11"/>
        <v>0</v>
      </c>
      <c r="AN22" s="3">
        <f t="shared" si="12"/>
        <v>0</v>
      </c>
      <c r="AO22" s="57"/>
      <c r="AP22" s="57"/>
      <c r="AQ22" s="2">
        <f t="shared" si="13"/>
        <v>0</v>
      </c>
      <c r="AR22" s="3">
        <f t="shared" si="14"/>
        <v>0</v>
      </c>
      <c r="AS22" s="56"/>
      <c r="AT22" s="57"/>
      <c r="AU22" s="2">
        <f t="shared" si="15"/>
        <v>0</v>
      </c>
      <c r="AV22" s="3">
        <f t="shared" si="16"/>
        <v>0</v>
      </c>
      <c r="AW22" s="56"/>
      <c r="AX22" s="57"/>
      <c r="AY22" s="2">
        <f t="shared" si="17"/>
        <v>0</v>
      </c>
      <c r="AZ22" s="3">
        <f t="shared" si="18"/>
        <v>0</v>
      </c>
      <c r="BA22" s="57"/>
      <c r="BB22" s="57"/>
      <c r="BC22" s="2">
        <f t="shared" si="19"/>
        <v>0</v>
      </c>
      <c r="BD22" s="3">
        <f t="shared" si="20"/>
        <v>0</v>
      </c>
      <c r="BE22" s="57"/>
      <c r="BF22" s="57"/>
      <c r="BG22" s="2">
        <f t="shared" si="21"/>
        <v>0</v>
      </c>
      <c r="BH22" s="3">
        <f t="shared" si="22"/>
        <v>0</v>
      </c>
      <c r="BI22" s="56"/>
      <c r="BJ22" s="57"/>
      <c r="BK22" s="2">
        <f t="shared" si="23"/>
        <v>0</v>
      </c>
      <c r="BL22" s="3">
        <f t="shared" si="24"/>
        <v>0</v>
      </c>
      <c r="BM22" s="57"/>
      <c r="BN22" s="57"/>
      <c r="BO22" s="2">
        <f t="shared" si="25"/>
        <v>0</v>
      </c>
      <c r="BP22" s="3">
        <f t="shared" si="26"/>
        <v>0</v>
      </c>
      <c r="BQ22" s="56"/>
      <c r="BR22" s="57"/>
      <c r="BS22" s="2">
        <f t="shared" si="27"/>
        <v>0</v>
      </c>
      <c r="BT22" s="3">
        <f t="shared" si="28"/>
        <v>0</v>
      </c>
    </row>
    <row r="23" spans="1:72" x14ac:dyDescent="0.25">
      <c r="A23" s="18">
        <f t="shared" si="29"/>
        <v>0</v>
      </c>
      <c r="B23" s="10">
        <f t="shared" si="0"/>
        <v>0</v>
      </c>
      <c r="C23" s="16" t="str">
        <f>IF('Note sur 20'!A21="","",'Note sur 20'!A21)</f>
        <v>LECONTE</v>
      </c>
      <c r="D23" s="16" t="str">
        <f>IF('Note sur 20'!B21="","",'Note sur 20'!B21)</f>
        <v>Kylian</v>
      </c>
      <c r="E23" s="56"/>
      <c r="F23" s="57"/>
      <c r="G23" s="2">
        <f t="shared" si="30"/>
        <v>0</v>
      </c>
      <c r="H23" s="3">
        <f t="shared" si="31"/>
        <v>0</v>
      </c>
      <c r="I23" s="57"/>
      <c r="J23" s="57"/>
      <c r="K23" s="2">
        <f t="shared" si="32"/>
        <v>0</v>
      </c>
      <c r="L23" s="3">
        <f t="shared" si="1"/>
        <v>0</v>
      </c>
      <c r="M23" s="56"/>
      <c r="N23" s="57"/>
      <c r="O23" s="2">
        <f t="shared" si="33"/>
        <v>0</v>
      </c>
      <c r="P23" s="3">
        <f t="shared" si="34"/>
        <v>0</v>
      </c>
      <c r="Q23" s="57"/>
      <c r="R23" s="57"/>
      <c r="S23" s="2">
        <f t="shared" si="35"/>
        <v>0</v>
      </c>
      <c r="T23" s="3">
        <f t="shared" si="36"/>
        <v>0</v>
      </c>
      <c r="U23" s="56"/>
      <c r="V23" s="57"/>
      <c r="W23" s="2">
        <f t="shared" si="3"/>
        <v>0</v>
      </c>
      <c r="X23" s="3">
        <f t="shared" si="4"/>
        <v>0</v>
      </c>
      <c r="Y23" s="57"/>
      <c r="Z23" s="57"/>
      <c r="AA23" s="2">
        <f t="shared" si="5"/>
        <v>0</v>
      </c>
      <c r="AB23" s="3">
        <f t="shared" si="6"/>
        <v>0</v>
      </c>
      <c r="AC23" s="56"/>
      <c r="AD23" s="57"/>
      <c r="AE23" s="2">
        <f t="shared" si="7"/>
        <v>0</v>
      </c>
      <c r="AF23" s="3">
        <f t="shared" si="8"/>
        <v>0</v>
      </c>
      <c r="AG23" s="57"/>
      <c r="AH23" s="57"/>
      <c r="AI23" s="2">
        <f t="shared" si="9"/>
        <v>0</v>
      </c>
      <c r="AJ23" s="3">
        <f t="shared" si="10"/>
        <v>0</v>
      </c>
      <c r="AK23" s="56"/>
      <c r="AL23" s="57"/>
      <c r="AM23" s="2">
        <f t="shared" si="11"/>
        <v>0</v>
      </c>
      <c r="AN23" s="3">
        <f t="shared" si="12"/>
        <v>0</v>
      </c>
      <c r="AO23" s="57"/>
      <c r="AP23" s="57"/>
      <c r="AQ23" s="2">
        <f t="shared" si="13"/>
        <v>0</v>
      </c>
      <c r="AR23" s="3">
        <f t="shared" si="14"/>
        <v>0</v>
      </c>
      <c r="AS23" s="56"/>
      <c r="AT23" s="57"/>
      <c r="AU23" s="2">
        <f t="shared" si="15"/>
        <v>0</v>
      </c>
      <c r="AV23" s="3">
        <f t="shared" si="16"/>
        <v>0</v>
      </c>
      <c r="AW23" s="56"/>
      <c r="AX23" s="57"/>
      <c r="AY23" s="2">
        <f t="shared" si="17"/>
        <v>0</v>
      </c>
      <c r="AZ23" s="3">
        <f t="shared" si="18"/>
        <v>0</v>
      </c>
      <c r="BA23" s="57"/>
      <c r="BB23" s="57"/>
      <c r="BC23" s="2">
        <f t="shared" si="19"/>
        <v>0</v>
      </c>
      <c r="BD23" s="3">
        <f t="shared" si="20"/>
        <v>0</v>
      </c>
      <c r="BE23" s="57"/>
      <c r="BF23" s="57"/>
      <c r="BG23" s="2">
        <f t="shared" si="21"/>
        <v>0</v>
      </c>
      <c r="BH23" s="3">
        <f t="shared" si="22"/>
        <v>0</v>
      </c>
      <c r="BI23" s="56"/>
      <c r="BJ23" s="57"/>
      <c r="BK23" s="2">
        <f t="shared" si="23"/>
        <v>0</v>
      </c>
      <c r="BL23" s="3">
        <f t="shared" si="24"/>
        <v>0</v>
      </c>
      <c r="BM23" s="57"/>
      <c r="BN23" s="57"/>
      <c r="BO23" s="2">
        <f t="shared" si="25"/>
        <v>0</v>
      </c>
      <c r="BP23" s="3">
        <f t="shared" si="26"/>
        <v>0</v>
      </c>
      <c r="BQ23" s="56"/>
      <c r="BR23" s="57"/>
      <c r="BS23" s="2">
        <f t="shared" si="27"/>
        <v>0</v>
      </c>
      <c r="BT23" s="3">
        <f t="shared" si="28"/>
        <v>0</v>
      </c>
    </row>
    <row r="24" spans="1:72" x14ac:dyDescent="0.25">
      <c r="A24" s="18">
        <f t="shared" si="29"/>
        <v>0</v>
      </c>
      <c r="B24" s="10">
        <f t="shared" si="0"/>
        <v>0</v>
      </c>
      <c r="C24" s="16" t="str">
        <f>IF('Note sur 20'!A22="","",'Note sur 20'!A22)</f>
        <v>MARECHAL</v>
      </c>
      <c r="D24" s="16" t="str">
        <f>IF('Note sur 20'!B22="","",'Note sur 20'!B22)</f>
        <v>Zoe</v>
      </c>
      <c r="E24" s="56"/>
      <c r="F24" s="57"/>
      <c r="G24" s="2">
        <f t="shared" si="30"/>
        <v>0</v>
      </c>
      <c r="H24" s="3">
        <f t="shared" si="31"/>
        <v>0</v>
      </c>
      <c r="I24" s="57"/>
      <c r="J24" s="57"/>
      <c r="K24" s="2">
        <f t="shared" si="32"/>
        <v>0</v>
      </c>
      <c r="L24" s="3">
        <f t="shared" si="1"/>
        <v>0</v>
      </c>
      <c r="M24" s="56"/>
      <c r="N24" s="57"/>
      <c r="O24" s="2">
        <f t="shared" si="33"/>
        <v>0</v>
      </c>
      <c r="P24" s="3">
        <f t="shared" si="34"/>
        <v>0</v>
      </c>
      <c r="Q24" s="57"/>
      <c r="R24" s="57"/>
      <c r="S24" s="2">
        <f t="shared" si="35"/>
        <v>0</v>
      </c>
      <c r="T24" s="3">
        <f t="shared" si="36"/>
        <v>0</v>
      </c>
      <c r="U24" s="56"/>
      <c r="V24" s="57"/>
      <c r="W24" s="2">
        <f t="shared" si="3"/>
        <v>0</v>
      </c>
      <c r="X24" s="3">
        <f t="shared" si="4"/>
        <v>0</v>
      </c>
      <c r="Y24" s="57"/>
      <c r="Z24" s="57"/>
      <c r="AA24" s="2">
        <f t="shared" si="5"/>
        <v>0</v>
      </c>
      <c r="AB24" s="3">
        <f t="shared" si="6"/>
        <v>0</v>
      </c>
      <c r="AC24" s="56"/>
      <c r="AD24" s="57"/>
      <c r="AE24" s="2">
        <f t="shared" si="7"/>
        <v>0</v>
      </c>
      <c r="AF24" s="3">
        <f t="shared" si="8"/>
        <v>0</v>
      </c>
      <c r="AG24" s="57"/>
      <c r="AH24" s="57"/>
      <c r="AI24" s="2">
        <f t="shared" si="9"/>
        <v>0</v>
      </c>
      <c r="AJ24" s="3">
        <f t="shared" si="10"/>
        <v>0</v>
      </c>
      <c r="AK24" s="56"/>
      <c r="AL24" s="57"/>
      <c r="AM24" s="2">
        <f t="shared" si="11"/>
        <v>0</v>
      </c>
      <c r="AN24" s="3">
        <f t="shared" si="12"/>
        <v>0</v>
      </c>
      <c r="AO24" s="57"/>
      <c r="AP24" s="57"/>
      <c r="AQ24" s="2">
        <f t="shared" si="13"/>
        <v>0</v>
      </c>
      <c r="AR24" s="3">
        <f t="shared" si="14"/>
        <v>0</v>
      </c>
      <c r="AS24" s="56"/>
      <c r="AT24" s="57"/>
      <c r="AU24" s="2">
        <f t="shared" si="15"/>
        <v>0</v>
      </c>
      <c r="AV24" s="3">
        <f t="shared" si="16"/>
        <v>0</v>
      </c>
      <c r="AW24" s="56"/>
      <c r="AX24" s="57"/>
      <c r="AY24" s="2">
        <f t="shared" si="17"/>
        <v>0</v>
      </c>
      <c r="AZ24" s="3">
        <f t="shared" si="18"/>
        <v>0</v>
      </c>
      <c r="BA24" s="57"/>
      <c r="BB24" s="57"/>
      <c r="BC24" s="2">
        <f t="shared" si="19"/>
        <v>0</v>
      </c>
      <c r="BD24" s="3">
        <f t="shared" si="20"/>
        <v>0</v>
      </c>
      <c r="BE24" s="57"/>
      <c r="BF24" s="57"/>
      <c r="BG24" s="2">
        <f t="shared" si="21"/>
        <v>0</v>
      </c>
      <c r="BH24" s="3">
        <f t="shared" si="22"/>
        <v>0</v>
      </c>
      <c r="BI24" s="56"/>
      <c r="BJ24" s="57"/>
      <c r="BK24" s="2">
        <f t="shared" si="23"/>
        <v>0</v>
      </c>
      <c r="BL24" s="3">
        <f t="shared" si="24"/>
        <v>0</v>
      </c>
      <c r="BM24" s="57"/>
      <c r="BN24" s="57"/>
      <c r="BO24" s="2">
        <f t="shared" si="25"/>
        <v>0</v>
      </c>
      <c r="BP24" s="3">
        <f t="shared" si="26"/>
        <v>0</v>
      </c>
      <c r="BQ24" s="56"/>
      <c r="BR24" s="57"/>
      <c r="BS24" s="2">
        <f t="shared" si="27"/>
        <v>0</v>
      </c>
      <c r="BT24" s="3">
        <f t="shared" si="28"/>
        <v>0</v>
      </c>
    </row>
    <row r="25" spans="1:72" x14ac:dyDescent="0.25">
      <c r="A25" s="18">
        <f t="shared" si="29"/>
        <v>0</v>
      </c>
      <c r="B25" s="10">
        <f t="shared" si="0"/>
        <v>0</v>
      </c>
      <c r="C25" s="16" t="str">
        <f>IF('Note sur 20'!A23="","",'Note sur 20'!A23)</f>
        <v>MARTEL</v>
      </c>
      <c r="D25" s="16" t="str">
        <f>IF('Note sur 20'!B23="","",'Note sur 20'!B23)</f>
        <v>Léa</v>
      </c>
      <c r="E25" s="56"/>
      <c r="F25" s="57"/>
      <c r="G25" s="2">
        <f t="shared" si="30"/>
        <v>0</v>
      </c>
      <c r="H25" s="3">
        <f t="shared" si="31"/>
        <v>0</v>
      </c>
      <c r="I25" s="57"/>
      <c r="J25" s="57"/>
      <c r="K25" s="2">
        <f t="shared" si="32"/>
        <v>0</v>
      </c>
      <c r="L25" s="3">
        <f t="shared" si="1"/>
        <v>0</v>
      </c>
      <c r="M25" s="56"/>
      <c r="N25" s="57"/>
      <c r="O25" s="2">
        <f t="shared" si="33"/>
        <v>0</v>
      </c>
      <c r="P25" s="3">
        <f t="shared" si="34"/>
        <v>0</v>
      </c>
      <c r="Q25" s="57"/>
      <c r="R25" s="57"/>
      <c r="S25" s="2">
        <f t="shared" si="35"/>
        <v>0</v>
      </c>
      <c r="T25" s="3">
        <f t="shared" si="36"/>
        <v>0</v>
      </c>
      <c r="U25" s="56"/>
      <c r="V25" s="57"/>
      <c r="W25" s="2">
        <f t="shared" si="3"/>
        <v>0</v>
      </c>
      <c r="X25" s="3">
        <f t="shared" si="4"/>
        <v>0</v>
      </c>
      <c r="Y25" s="57"/>
      <c r="Z25" s="57"/>
      <c r="AA25" s="2">
        <f t="shared" si="5"/>
        <v>0</v>
      </c>
      <c r="AB25" s="3">
        <f t="shared" si="6"/>
        <v>0</v>
      </c>
      <c r="AC25" s="56"/>
      <c r="AD25" s="57"/>
      <c r="AE25" s="2">
        <f t="shared" si="7"/>
        <v>0</v>
      </c>
      <c r="AF25" s="3">
        <f t="shared" si="8"/>
        <v>0</v>
      </c>
      <c r="AG25" s="57"/>
      <c r="AH25" s="57"/>
      <c r="AI25" s="2">
        <f t="shared" si="9"/>
        <v>0</v>
      </c>
      <c r="AJ25" s="3">
        <f t="shared" si="10"/>
        <v>0</v>
      </c>
      <c r="AK25" s="56"/>
      <c r="AL25" s="57"/>
      <c r="AM25" s="2">
        <f t="shared" si="11"/>
        <v>0</v>
      </c>
      <c r="AN25" s="3">
        <f t="shared" si="12"/>
        <v>0</v>
      </c>
      <c r="AO25" s="57"/>
      <c r="AP25" s="57"/>
      <c r="AQ25" s="2">
        <f t="shared" si="13"/>
        <v>0</v>
      </c>
      <c r="AR25" s="3">
        <f t="shared" si="14"/>
        <v>0</v>
      </c>
      <c r="AS25" s="56"/>
      <c r="AT25" s="57"/>
      <c r="AU25" s="2">
        <f t="shared" si="15"/>
        <v>0</v>
      </c>
      <c r="AV25" s="3">
        <f t="shared" si="16"/>
        <v>0</v>
      </c>
      <c r="AW25" s="56"/>
      <c r="AX25" s="57"/>
      <c r="AY25" s="2">
        <f t="shared" si="17"/>
        <v>0</v>
      </c>
      <c r="AZ25" s="3">
        <f t="shared" si="18"/>
        <v>0</v>
      </c>
      <c r="BA25" s="57"/>
      <c r="BB25" s="57"/>
      <c r="BC25" s="2">
        <f t="shared" si="19"/>
        <v>0</v>
      </c>
      <c r="BD25" s="3">
        <f t="shared" si="20"/>
        <v>0</v>
      </c>
      <c r="BE25" s="57"/>
      <c r="BF25" s="57"/>
      <c r="BG25" s="2">
        <f t="shared" si="21"/>
        <v>0</v>
      </c>
      <c r="BH25" s="3">
        <f t="shared" si="22"/>
        <v>0</v>
      </c>
      <c r="BI25" s="56"/>
      <c r="BJ25" s="57"/>
      <c r="BK25" s="2">
        <f t="shared" si="23"/>
        <v>0</v>
      </c>
      <c r="BL25" s="3">
        <f t="shared" si="24"/>
        <v>0</v>
      </c>
      <c r="BM25" s="57"/>
      <c r="BN25" s="57"/>
      <c r="BO25" s="2">
        <f t="shared" si="25"/>
        <v>0</v>
      </c>
      <c r="BP25" s="3">
        <f t="shared" si="26"/>
        <v>0</v>
      </c>
      <c r="BQ25" s="56"/>
      <c r="BR25" s="57"/>
      <c r="BS25" s="2">
        <f t="shared" si="27"/>
        <v>0</v>
      </c>
      <c r="BT25" s="3">
        <f t="shared" si="28"/>
        <v>0</v>
      </c>
    </row>
    <row r="26" spans="1:72" x14ac:dyDescent="0.25">
      <c r="A26" s="18">
        <f t="shared" si="29"/>
        <v>0</v>
      </c>
      <c r="B26" s="10">
        <f t="shared" si="0"/>
        <v>0</v>
      </c>
      <c r="C26" s="16" t="str">
        <f>IF('Note sur 20'!A24="","",'Note sur 20'!A24)</f>
        <v>MATHON</v>
      </c>
      <c r="D26" s="16" t="str">
        <f>IF('Note sur 20'!B24="","",'Note sur 20'!B24)</f>
        <v>Pauline</v>
      </c>
      <c r="E26" s="56"/>
      <c r="F26" s="57"/>
      <c r="G26" s="2">
        <f t="shared" si="30"/>
        <v>0</v>
      </c>
      <c r="H26" s="3">
        <f t="shared" si="31"/>
        <v>0</v>
      </c>
      <c r="I26" s="57"/>
      <c r="J26" s="57"/>
      <c r="K26" s="2">
        <f t="shared" si="32"/>
        <v>0</v>
      </c>
      <c r="L26" s="3">
        <f t="shared" si="1"/>
        <v>0</v>
      </c>
      <c r="M26" s="56"/>
      <c r="N26" s="57"/>
      <c r="O26" s="2">
        <f t="shared" si="33"/>
        <v>0</v>
      </c>
      <c r="P26" s="3">
        <f t="shared" si="34"/>
        <v>0</v>
      </c>
      <c r="Q26" s="57"/>
      <c r="R26" s="57"/>
      <c r="S26" s="2">
        <f t="shared" si="35"/>
        <v>0</v>
      </c>
      <c r="T26" s="3">
        <f t="shared" si="36"/>
        <v>0</v>
      </c>
      <c r="U26" s="56"/>
      <c r="V26" s="57"/>
      <c r="W26" s="2">
        <f t="shared" si="3"/>
        <v>0</v>
      </c>
      <c r="X26" s="3">
        <f t="shared" si="4"/>
        <v>0</v>
      </c>
      <c r="Y26" s="57"/>
      <c r="Z26" s="57"/>
      <c r="AA26" s="2">
        <f t="shared" si="5"/>
        <v>0</v>
      </c>
      <c r="AB26" s="3">
        <f t="shared" si="6"/>
        <v>0</v>
      </c>
      <c r="AC26" s="56"/>
      <c r="AD26" s="57"/>
      <c r="AE26" s="2">
        <f t="shared" si="7"/>
        <v>0</v>
      </c>
      <c r="AF26" s="3">
        <f t="shared" si="8"/>
        <v>0</v>
      </c>
      <c r="AG26" s="57"/>
      <c r="AH26" s="57"/>
      <c r="AI26" s="2">
        <f t="shared" si="9"/>
        <v>0</v>
      </c>
      <c r="AJ26" s="3">
        <f t="shared" si="10"/>
        <v>0</v>
      </c>
      <c r="AK26" s="56"/>
      <c r="AL26" s="57"/>
      <c r="AM26" s="2">
        <f t="shared" si="11"/>
        <v>0</v>
      </c>
      <c r="AN26" s="3">
        <f t="shared" si="12"/>
        <v>0</v>
      </c>
      <c r="AO26" s="57"/>
      <c r="AP26" s="57"/>
      <c r="AQ26" s="2">
        <f t="shared" si="13"/>
        <v>0</v>
      </c>
      <c r="AR26" s="3">
        <f t="shared" si="14"/>
        <v>0</v>
      </c>
      <c r="AS26" s="56"/>
      <c r="AT26" s="57"/>
      <c r="AU26" s="2">
        <f t="shared" si="15"/>
        <v>0</v>
      </c>
      <c r="AV26" s="3">
        <f t="shared" si="16"/>
        <v>0</v>
      </c>
      <c r="AW26" s="56"/>
      <c r="AX26" s="57"/>
      <c r="AY26" s="2">
        <f t="shared" si="17"/>
        <v>0</v>
      </c>
      <c r="AZ26" s="3">
        <f t="shared" si="18"/>
        <v>0</v>
      </c>
      <c r="BA26" s="57"/>
      <c r="BB26" s="57"/>
      <c r="BC26" s="2">
        <f t="shared" si="19"/>
        <v>0</v>
      </c>
      <c r="BD26" s="3">
        <f t="shared" si="20"/>
        <v>0</v>
      </c>
      <c r="BE26" s="57"/>
      <c r="BF26" s="57"/>
      <c r="BG26" s="2">
        <f t="shared" si="21"/>
        <v>0</v>
      </c>
      <c r="BH26" s="3">
        <f t="shared" si="22"/>
        <v>0</v>
      </c>
      <c r="BI26" s="56"/>
      <c r="BJ26" s="57"/>
      <c r="BK26" s="2">
        <f t="shared" si="23"/>
        <v>0</v>
      </c>
      <c r="BL26" s="3">
        <f t="shared" si="24"/>
        <v>0</v>
      </c>
      <c r="BM26" s="57"/>
      <c r="BN26" s="57"/>
      <c r="BO26" s="2">
        <f t="shared" si="25"/>
        <v>0</v>
      </c>
      <c r="BP26" s="3">
        <f t="shared" si="26"/>
        <v>0</v>
      </c>
      <c r="BQ26" s="56"/>
      <c r="BR26" s="57"/>
      <c r="BS26" s="2">
        <f t="shared" si="27"/>
        <v>0</v>
      </c>
      <c r="BT26" s="3">
        <f t="shared" si="28"/>
        <v>0</v>
      </c>
    </row>
    <row r="27" spans="1:72" x14ac:dyDescent="0.25">
      <c r="A27" s="18">
        <f t="shared" si="29"/>
        <v>0</v>
      </c>
      <c r="B27" s="10">
        <f t="shared" si="0"/>
        <v>0</v>
      </c>
      <c r="C27" s="16" t="str">
        <f>IF('Note sur 20'!A25="","",'Note sur 20'!A25)</f>
        <v>SCHROEVEN</v>
      </c>
      <c r="D27" s="16" t="str">
        <f>IF('Note sur 20'!B25="","",'Note sur 20'!B25)</f>
        <v>Pauline</v>
      </c>
      <c r="E27" s="56"/>
      <c r="F27" s="57"/>
      <c r="G27" s="2">
        <f t="shared" si="30"/>
        <v>0</v>
      </c>
      <c r="H27" s="3">
        <f t="shared" si="31"/>
        <v>0</v>
      </c>
      <c r="I27" s="57"/>
      <c r="J27" s="57"/>
      <c r="K27" s="2">
        <f t="shared" si="32"/>
        <v>0</v>
      </c>
      <c r="L27" s="3">
        <f t="shared" si="1"/>
        <v>0</v>
      </c>
      <c r="M27" s="56"/>
      <c r="N27" s="57"/>
      <c r="O27" s="2">
        <f t="shared" si="33"/>
        <v>0</v>
      </c>
      <c r="P27" s="3">
        <f t="shared" si="34"/>
        <v>0</v>
      </c>
      <c r="Q27" s="57"/>
      <c r="R27" s="57"/>
      <c r="S27" s="2">
        <f t="shared" si="35"/>
        <v>0</v>
      </c>
      <c r="T27" s="3">
        <f t="shared" si="36"/>
        <v>0</v>
      </c>
      <c r="U27" s="56"/>
      <c r="V27" s="57"/>
      <c r="W27" s="2">
        <f t="shared" si="3"/>
        <v>0</v>
      </c>
      <c r="X27" s="3">
        <f t="shared" si="4"/>
        <v>0</v>
      </c>
      <c r="Y27" s="57"/>
      <c r="Z27" s="57"/>
      <c r="AA27" s="2">
        <f t="shared" si="5"/>
        <v>0</v>
      </c>
      <c r="AB27" s="3">
        <f t="shared" si="6"/>
        <v>0</v>
      </c>
      <c r="AC27" s="56"/>
      <c r="AD27" s="57"/>
      <c r="AE27" s="2">
        <f t="shared" si="7"/>
        <v>0</v>
      </c>
      <c r="AF27" s="3">
        <f t="shared" si="8"/>
        <v>0</v>
      </c>
      <c r="AG27" s="57"/>
      <c r="AH27" s="57"/>
      <c r="AI27" s="2">
        <f t="shared" si="9"/>
        <v>0</v>
      </c>
      <c r="AJ27" s="3">
        <f t="shared" si="10"/>
        <v>0</v>
      </c>
      <c r="AK27" s="56"/>
      <c r="AL27" s="57"/>
      <c r="AM27" s="2">
        <f t="shared" si="11"/>
        <v>0</v>
      </c>
      <c r="AN27" s="3">
        <f t="shared" si="12"/>
        <v>0</v>
      </c>
      <c r="AO27" s="57"/>
      <c r="AP27" s="57"/>
      <c r="AQ27" s="2">
        <f t="shared" si="13"/>
        <v>0</v>
      </c>
      <c r="AR27" s="3">
        <f t="shared" si="14"/>
        <v>0</v>
      </c>
      <c r="AS27" s="56"/>
      <c r="AT27" s="57"/>
      <c r="AU27" s="2">
        <f t="shared" si="15"/>
        <v>0</v>
      </c>
      <c r="AV27" s="3">
        <f t="shared" si="16"/>
        <v>0</v>
      </c>
      <c r="AW27" s="56"/>
      <c r="AX27" s="57"/>
      <c r="AY27" s="2">
        <f t="shared" si="17"/>
        <v>0</v>
      </c>
      <c r="AZ27" s="3">
        <f t="shared" si="18"/>
        <v>0</v>
      </c>
      <c r="BA27" s="57"/>
      <c r="BB27" s="57"/>
      <c r="BC27" s="2">
        <f t="shared" si="19"/>
        <v>0</v>
      </c>
      <c r="BD27" s="3">
        <f t="shared" si="20"/>
        <v>0</v>
      </c>
      <c r="BE27" s="57"/>
      <c r="BF27" s="57"/>
      <c r="BG27" s="2">
        <f t="shared" si="21"/>
        <v>0</v>
      </c>
      <c r="BH27" s="3">
        <f t="shared" si="22"/>
        <v>0</v>
      </c>
      <c r="BI27" s="56"/>
      <c r="BJ27" s="57"/>
      <c r="BK27" s="2">
        <f t="shared" si="23"/>
        <v>0</v>
      </c>
      <c r="BL27" s="3">
        <f t="shared" si="24"/>
        <v>0</v>
      </c>
      <c r="BM27" s="57"/>
      <c r="BN27" s="57"/>
      <c r="BO27" s="2">
        <f t="shared" si="25"/>
        <v>0</v>
      </c>
      <c r="BP27" s="3">
        <f t="shared" si="26"/>
        <v>0</v>
      </c>
      <c r="BQ27" s="56"/>
      <c r="BR27" s="57"/>
      <c r="BS27" s="2">
        <f t="shared" si="27"/>
        <v>0</v>
      </c>
      <c r="BT27" s="3">
        <f t="shared" si="28"/>
        <v>0</v>
      </c>
    </row>
    <row r="28" spans="1:72" x14ac:dyDescent="0.25">
      <c r="A28" s="18">
        <f t="shared" si="29"/>
        <v>0</v>
      </c>
      <c r="B28" s="10">
        <f t="shared" si="0"/>
        <v>0</v>
      </c>
      <c r="C28" s="16" t="str">
        <f>IF('Note sur 20'!A26="","",'Note sur 20'!A26)</f>
        <v>TERLON</v>
      </c>
      <c r="D28" s="16" t="str">
        <f>IF('Note sur 20'!B26="","",'Note sur 20'!B26)</f>
        <v>Katarina</v>
      </c>
      <c r="E28" s="56"/>
      <c r="F28" s="57"/>
      <c r="G28" s="2">
        <f t="shared" si="30"/>
        <v>0</v>
      </c>
      <c r="H28" s="3">
        <f t="shared" si="31"/>
        <v>0</v>
      </c>
      <c r="I28" s="57"/>
      <c r="J28" s="57"/>
      <c r="K28" s="2">
        <f t="shared" si="32"/>
        <v>0</v>
      </c>
      <c r="L28" s="3">
        <f t="shared" si="1"/>
        <v>0</v>
      </c>
      <c r="M28" s="56"/>
      <c r="N28" s="57"/>
      <c r="O28" s="2">
        <f t="shared" si="33"/>
        <v>0</v>
      </c>
      <c r="P28" s="3">
        <f t="shared" si="34"/>
        <v>0</v>
      </c>
      <c r="Q28" s="57"/>
      <c r="R28" s="57"/>
      <c r="S28" s="2">
        <f t="shared" si="35"/>
        <v>0</v>
      </c>
      <c r="T28" s="3">
        <f t="shared" si="36"/>
        <v>0</v>
      </c>
      <c r="U28" s="56"/>
      <c r="V28" s="57"/>
      <c r="W28" s="2">
        <f t="shared" si="3"/>
        <v>0</v>
      </c>
      <c r="X28" s="3">
        <f t="shared" si="4"/>
        <v>0</v>
      </c>
      <c r="Y28" s="57"/>
      <c r="Z28" s="57"/>
      <c r="AA28" s="2">
        <f t="shared" si="5"/>
        <v>0</v>
      </c>
      <c r="AB28" s="3">
        <f t="shared" si="6"/>
        <v>0</v>
      </c>
      <c r="AC28" s="56"/>
      <c r="AD28" s="57"/>
      <c r="AE28" s="2">
        <f t="shared" si="7"/>
        <v>0</v>
      </c>
      <c r="AF28" s="3">
        <f t="shared" si="8"/>
        <v>0</v>
      </c>
      <c r="AG28" s="57"/>
      <c r="AH28" s="57"/>
      <c r="AI28" s="2">
        <f t="shared" si="9"/>
        <v>0</v>
      </c>
      <c r="AJ28" s="3">
        <f t="shared" si="10"/>
        <v>0</v>
      </c>
      <c r="AK28" s="56"/>
      <c r="AL28" s="57"/>
      <c r="AM28" s="2">
        <f t="shared" si="11"/>
        <v>0</v>
      </c>
      <c r="AN28" s="3">
        <f t="shared" si="12"/>
        <v>0</v>
      </c>
      <c r="AO28" s="57"/>
      <c r="AP28" s="57"/>
      <c r="AQ28" s="2">
        <f t="shared" si="13"/>
        <v>0</v>
      </c>
      <c r="AR28" s="3">
        <f t="shared" si="14"/>
        <v>0</v>
      </c>
      <c r="AS28" s="56"/>
      <c r="AT28" s="57"/>
      <c r="AU28" s="2">
        <f t="shared" si="15"/>
        <v>0</v>
      </c>
      <c r="AV28" s="3">
        <f t="shared" si="16"/>
        <v>0</v>
      </c>
      <c r="AW28" s="56"/>
      <c r="AX28" s="57"/>
      <c r="AY28" s="2">
        <f t="shared" si="17"/>
        <v>0</v>
      </c>
      <c r="AZ28" s="3">
        <f t="shared" si="18"/>
        <v>0</v>
      </c>
      <c r="BA28" s="57"/>
      <c r="BB28" s="57"/>
      <c r="BC28" s="2">
        <f t="shared" si="19"/>
        <v>0</v>
      </c>
      <c r="BD28" s="3">
        <f t="shared" si="20"/>
        <v>0</v>
      </c>
      <c r="BE28" s="57"/>
      <c r="BF28" s="57"/>
      <c r="BG28" s="2">
        <f t="shared" si="21"/>
        <v>0</v>
      </c>
      <c r="BH28" s="3">
        <f t="shared" si="22"/>
        <v>0</v>
      </c>
      <c r="BI28" s="56"/>
      <c r="BJ28" s="57"/>
      <c r="BK28" s="2">
        <f t="shared" si="23"/>
        <v>0</v>
      </c>
      <c r="BL28" s="3">
        <f t="shared" si="24"/>
        <v>0</v>
      </c>
      <c r="BM28" s="57"/>
      <c r="BN28" s="57"/>
      <c r="BO28" s="2">
        <f t="shared" si="25"/>
        <v>0</v>
      </c>
      <c r="BP28" s="3">
        <f t="shared" si="26"/>
        <v>0</v>
      </c>
      <c r="BQ28" s="56"/>
      <c r="BR28" s="57"/>
      <c r="BS28" s="2">
        <f t="shared" si="27"/>
        <v>0</v>
      </c>
      <c r="BT28" s="3">
        <f t="shared" si="28"/>
        <v>0</v>
      </c>
    </row>
    <row r="29" spans="1:72" x14ac:dyDescent="0.25">
      <c r="A29" s="18">
        <f t="shared" si="29"/>
        <v>0</v>
      </c>
      <c r="B29" s="10">
        <f t="shared" si="0"/>
        <v>0</v>
      </c>
      <c r="C29" s="16" t="str">
        <f>IF('Note sur 20'!A27="","",'Note sur 20'!A27)</f>
        <v>VERLIN</v>
      </c>
      <c r="D29" s="16" t="str">
        <f>IF('Note sur 20'!B27="","",'Note sur 20'!B27)</f>
        <v>Naelle</v>
      </c>
      <c r="E29" s="56"/>
      <c r="F29" s="57"/>
      <c r="G29" s="2">
        <f t="shared" si="30"/>
        <v>0</v>
      </c>
      <c r="H29" s="3">
        <f t="shared" si="31"/>
        <v>0</v>
      </c>
      <c r="I29" s="57"/>
      <c r="J29" s="57"/>
      <c r="K29" s="2">
        <f t="shared" si="32"/>
        <v>0</v>
      </c>
      <c r="L29" s="3">
        <f t="shared" si="1"/>
        <v>0</v>
      </c>
      <c r="M29" s="56"/>
      <c r="N29" s="57"/>
      <c r="O29" s="2">
        <f t="shared" si="33"/>
        <v>0</v>
      </c>
      <c r="P29" s="3">
        <f t="shared" si="34"/>
        <v>0</v>
      </c>
      <c r="Q29" s="57"/>
      <c r="R29" s="57"/>
      <c r="S29" s="2">
        <f t="shared" si="35"/>
        <v>0</v>
      </c>
      <c r="T29" s="3">
        <f t="shared" si="36"/>
        <v>0</v>
      </c>
      <c r="U29" s="56"/>
      <c r="V29" s="57"/>
      <c r="W29" s="2">
        <f t="shared" si="3"/>
        <v>0</v>
      </c>
      <c r="X29" s="3">
        <f t="shared" si="4"/>
        <v>0</v>
      </c>
      <c r="Y29" s="57"/>
      <c r="Z29" s="57"/>
      <c r="AA29" s="2">
        <f t="shared" si="5"/>
        <v>0</v>
      </c>
      <c r="AB29" s="3">
        <f t="shared" si="6"/>
        <v>0</v>
      </c>
      <c r="AC29" s="56"/>
      <c r="AD29" s="57"/>
      <c r="AE29" s="2">
        <f t="shared" si="7"/>
        <v>0</v>
      </c>
      <c r="AF29" s="3">
        <f t="shared" si="8"/>
        <v>0</v>
      </c>
      <c r="AG29" s="57"/>
      <c r="AH29" s="57"/>
      <c r="AI29" s="2">
        <f t="shared" si="9"/>
        <v>0</v>
      </c>
      <c r="AJ29" s="3">
        <f t="shared" si="10"/>
        <v>0</v>
      </c>
      <c r="AK29" s="56"/>
      <c r="AL29" s="57"/>
      <c r="AM29" s="2">
        <f t="shared" si="11"/>
        <v>0</v>
      </c>
      <c r="AN29" s="3">
        <f t="shared" si="12"/>
        <v>0</v>
      </c>
      <c r="AO29" s="57"/>
      <c r="AP29" s="57"/>
      <c r="AQ29" s="2">
        <f t="shared" si="13"/>
        <v>0</v>
      </c>
      <c r="AR29" s="3">
        <f t="shared" si="14"/>
        <v>0</v>
      </c>
      <c r="AS29" s="56"/>
      <c r="AT29" s="57"/>
      <c r="AU29" s="2">
        <f t="shared" si="15"/>
        <v>0</v>
      </c>
      <c r="AV29" s="3">
        <f t="shared" si="16"/>
        <v>0</v>
      </c>
      <c r="AW29" s="56"/>
      <c r="AX29" s="57"/>
      <c r="AY29" s="2">
        <f t="shared" si="17"/>
        <v>0</v>
      </c>
      <c r="AZ29" s="3">
        <f t="shared" si="18"/>
        <v>0</v>
      </c>
      <c r="BA29" s="57"/>
      <c r="BB29" s="57"/>
      <c r="BC29" s="2">
        <f t="shared" si="19"/>
        <v>0</v>
      </c>
      <c r="BD29" s="3">
        <f t="shared" si="20"/>
        <v>0</v>
      </c>
      <c r="BE29" s="57"/>
      <c r="BF29" s="57"/>
      <c r="BG29" s="2">
        <f t="shared" si="21"/>
        <v>0</v>
      </c>
      <c r="BH29" s="3">
        <f t="shared" si="22"/>
        <v>0</v>
      </c>
      <c r="BI29" s="56"/>
      <c r="BJ29" s="57"/>
      <c r="BK29" s="2">
        <f t="shared" si="23"/>
        <v>0</v>
      </c>
      <c r="BL29" s="3">
        <f t="shared" si="24"/>
        <v>0</v>
      </c>
      <c r="BM29" s="57"/>
      <c r="BN29" s="57"/>
      <c r="BO29" s="2">
        <f t="shared" si="25"/>
        <v>0</v>
      </c>
      <c r="BP29" s="3">
        <f t="shared" si="26"/>
        <v>0</v>
      </c>
      <c r="BQ29" s="56"/>
      <c r="BR29" s="57"/>
      <c r="BS29" s="2">
        <f t="shared" si="27"/>
        <v>0</v>
      </c>
      <c r="BT29" s="3">
        <f t="shared" si="28"/>
        <v>0</v>
      </c>
    </row>
    <row r="30" spans="1:72" x14ac:dyDescent="0.25">
      <c r="A30" s="18">
        <f t="shared" si="29"/>
        <v>0</v>
      </c>
      <c r="B30" s="10">
        <f t="shared" si="0"/>
        <v>0</v>
      </c>
      <c r="C30" s="16" t="str">
        <f>IF('Note sur 20'!A28="","",'Note sur 20'!A28)</f>
        <v/>
      </c>
      <c r="D30" s="16" t="str">
        <f>IF('Note sur 20'!B28="","",'Note sur 20'!B28)</f>
        <v/>
      </c>
      <c r="E30" s="56"/>
      <c r="F30" s="57"/>
      <c r="G30" s="2">
        <f t="shared" si="30"/>
        <v>0</v>
      </c>
      <c r="H30" s="3">
        <f t="shared" si="31"/>
        <v>0</v>
      </c>
      <c r="I30" s="57"/>
      <c r="J30" s="57"/>
      <c r="K30" s="2">
        <f t="shared" si="32"/>
        <v>0</v>
      </c>
      <c r="L30" s="3">
        <f t="shared" si="1"/>
        <v>0</v>
      </c>
      <c r="M30" s="56"/>
      <c r="N30" s="57"/>
      <c r="O30" s="2">
        <f t="shared" si="33"/>
        <v>0</v>
      </c>
      <c r="P30" s="3">
        <f t="shared" si="34"/>
        <v>0</v>
      </c>
      <c r="Q30" s="57"/>
      <c r="R30" s="57"/>
      <c r="S30" s="2">
        <f t="shared" si="35"/>
        <v>0</v>
      </c>
      <c r="T30" s="3">
        <f t="shared" si="36"/>
        <v>0</v>
      </c>
      <c r="U30" s="56"/>
      <c r="V30" s="57"/>
      <c r="W30" s="2">
        <f t="shared" si="3"/>
        <v>0</v>
      </c>
      <c r="X30" s="3">
        <f t="shared" si="4"/>
        <v>0</v>
      </c>
      <c r="Y30" s="57"/>
      <c r="Z30" s="57"/>
      <c r="AA30" s="2">
        <f t="shared" si="5"/>
        <v>0</v>
      </c>
      <c r="AB30" s="3">
        <f t="shared" si="6"/>
        <v>0</v>
      </c>
      <c r="AC30" s="56"/>
      <c r="AD30" s="57"/>
      <c r="AE30" s="2">
        <f t="shared" si="7"/>
        <v>0</v>
      </c>
      <c r="AF30" s="3">
        <f t="shared" si="8"/>
        <v>0</v>
      </c>
      <c r="AG30" s="57"/>
      <c r="AH30" s="57"/>
      <c r="AI30" s="2">
        <f t="shared" si="9"/>
        <v>0</v>
      </c>
      <c r="AJ30" s="3">
        <f t="shared" si="10"/>
        <v>0</v>
      </c>
      <c r="AK30" s="56"/>
      <c r="AL30" s="57"/>
      <c r="AM30" s="2">
        <f t="shared" si="11"/>
        <v>0</v>
      </c>
      <c r="AN30" s="3">
        <f t="shared" si="12"/>
        <v>0</v>
      </c>
      <c r="AO30" s="57"/>
      <c r="AP30" s="57"/>
      <c r="AQ30" s="2">
        <f t="shared" si="13"/>
        <v>0</v>
      </c>
      <c r="AR30" s="3">
        <f t="shared" si="14"/>
        <v>0</v>
      </c>
      <c r="AS30" s="56"/>
      <c r="AT30" s="57"/>
      <c r="AU30" s="2">
        <f t="shared" si="15"/>
        <v>0</v>
      </c>
      <c r="AV30" s="3">
        <f t="shared" si="16"/>
        <v>0</v>
      </c>
      <c r="AW30" s="56"/>
      <c r="AX30" s="57"/>
      <c r="AY30" s="2">
        <f t="shared" si="17"/>
        <v>0</v>
      </c>
      <c r="AZ30" s="3">
        <f t="shared" si="18"/>
        <v>0</v>
      </c>
      <c r="BA30" s="57"/>
      <c r="BB30" s="57"/>
      <c r="BC30" s="2">
        <f t="shared" si="19"/>
        <v>0</v>
      </c>
      <c r="BD30" s="3">
        <f t="shared" si="20"/>
        <v>0</v>
      </c>
      <c r="BE30" s="57"/>
      <c r="BF30" s="57"/>
      <c r="BG30" s="2">
        <f t="shared" si="21"/>
        <v>0</v>
      </c>
      <c r="BH30" s="3">
        <f t="shared" si="22"/>
        <v>0</v>
      </c>
      <c r="BI30" s="56"/>
      <c r="BJ30" s="57"/>
      <c r="BK30" s="2">
        <f t="shared" si="23"/>
        <v>0</v>
      </c>
      <c r="BL30" s="3">
        <f t="shared" si="24"/>
        <v>0</v>
      </c>
      <c r="BM30" s="57"/>
      <c r="BN30" s="57"/>
      <c r="BO30" s="2">
        <f t="shared" si="25"/>
        <v>0</v>
      </c>
      <c r="BP30" s="3">
        <f t="shared" si="26"/>
        <v>0</v>
      </c>
      <c r="BQ30" s="56"/>
      <c r="BR30" s="57"/>
      <c r="BS30" s="2">
        <f t="shared" si="27"/>
        <v>0</v>
      </c>
      <c r="BT30" s="3">
        <f t="shared" si="28"/>
        <v>0</v>
      </c>
    </row>
    <row r="31" spans="1:72" x14ac:dyDescent="0.25">
      <c r="A31" s="18">
        <f t="shared" si="29"/>
        <v>0</v>
      </c>
      <c r="B31" s="10">
        <f t="shared" si="0"/>
        <v>0</v>
      </c>
      <c r="C31" s="16" t="str">
        <f>IF('Note sur 20'!A29="","",'Note sur 20'!A29)</f>
        <v/>
      </c>
      <c r="D31" s="16" t="str">
        <f>IF('Note sur 20'!B29="","",'Note sur 20'!B29)</f>
        <v/>
      </c>
      <c r="E31" s="56"/>
      <c r="F31" s="57"/>
      <c r="G31" s="2">
        <f t="shared" si="30"/>
        <v>0</v>
      </c>
      <c r="H31" s="3">
        <f t="shared" si="31"/>
        <v>0</v>
      </c>
      <c r="I31" s="57"/>
      <c r="J31" s="57"/>
      <c r="K31" s="2">
        <f t="shared" si="32"/>
        <v>0</v>
      </c>
      <c r="L31" s="3">
        <f t="shared" si="1"/>
        <v>0</v>
      </c>
      <c r="M31" s="56"/>
      <c r="N31" s="57"/>
      <c r="O31" s="2">
        <f t="shared" si="33"/>
        <v>0</v>
      </c>
      <c r="P31" s="3">
        <f t="shared" si="34"/>
        <v>0</v>
      </c>
      <c r="Q31" s="57"/>
      <c r="R31" s="57"/>
      <c r="S31" s="2">
        <f t="shared" si="35"/>
        <v>0</v>
      </c>
      <c r="T31" s="3">
        <f t="shared" si="36"/>
        <v>0</v>
      </c>
      <c r="U31" s="56"/>
      <c r="V31" s="57"/>
      <c r="W31" s="2">
        <f t="shared" si="3"/>
        <v>0</v>
      </c>
      <c r="X31" s="3">
        <f t="shared" si="4"/>
        <v>0</v>
      </c>
      <c r="Y31" s="57"/>
      <c r="Z31" s="57"/>
      <c r="AA31" s="2">
        <f t="shared" si="5"/>
        <v>0</v>
      </c>
      <c r="AB31" s="3">
        <f t="shared" si="6"/>
        <v>0</v>
      </c>
      <c r="AC31" s="56"/>
      <c r="AD31" s="57"/>
      <c r="AE31" s="2">
        <f t="shared" si="7"/>
        <v>0</v>
      </c>
      <c r="AF31" s="3">
        <f t="shared" si="8"/>
        <v>0</v>
      </c>
      <c r="AG31" s="57"/>
      <c r="AH31" s="57"/>
      <c r="AI31" s="2">
        <f t="shared" si="9"/>
        <v>0</v>
      </c>
      <c r="AJ31" s="3">
        <f t="shared" si="10"/>
        <v>0</v>
      </c>
      <c r="AK31" s="56"/>
      <c r="AL31" s="57"/>
      <c r="AM31" s="2">
        <f t="shared" si="11"/>
        <v>0</v>
      </c>
      <c r="AN31" s="3">
        <f t="shared" si="12"/>
        <v>0</v>
      </c>
      <c r="AO31" s="57"/>
      <c r="AP31" s="57"/>
      <c r="AQ31" s="2">
        <f t="shared" si="13"/>
        <v>0</v>
      </c>
      <c r="AR31" s="3">
        <f t="shared" si="14"/>
        <v>0</v>
      </c>
      <c r="AS31" s="56"/>
      <c r="AT31" s="57"/>
      <c r="AU31" s="2">
        <f t="shared" si="15"/>
        <v>0</v>
      </c>
      <c r="AV31" s="3">
        <f t="shared" si="16"/>
        <v>0</v>
      </c>
      <c r="AW31" s="56"/>
      <c r="AX31" s="57"/>
      <c r="AY31" s="2">
        <f t="shared" si="17"/>
        <v>0</v>
      </c>
      <c r="AZ31" s="3">
        <f t="shared" si="18"/>
        <v>0</v>
      </c>
      <c r="BA31" s="57"/>
      <c r="BB31" s="57"/>
      <c r="BC31" s="2">
        <f t="shared" si="19"/>
        <v>0</v>
      </c>
      <c r="BD31" s="3">
        <f t="shared" si="20"/>
        <v>0</v>
      </c>
      <c r="BE31" s="57"/>
      <c r="BF31" s="57"/>
      <c r="BG31" s="2">
        <f t="shared" si="21"/>
        <v>0</v>
      </c>
      <c r="BH31" s="3">
        <f t="shared" si="22"/>
        <v>0</v>
      </c>
      <c r="BI31" s="56"/>
      <c r="BJ31" s="57"/>
      <c r="BK31" s="2">
        <f t="shared" si="23"/>
        <v>0</v>
      </c>
      <c r="BL31" s="3">
        <f t="shared" si="24"/>
        <v>0</v>
      </c>
      <c r="BM31" s="57"/>
      <c r="BN31" s="57"/>
      <c r="BO31" s="2">
        <f t="shared" si="25"/>
        <v>0</v>
      </c>
      <c r="BP31" s="3">
        <f t="shared" si="26"/>
        <v>0</v>
      </c>
      <c r="BQ31" s="56"/>
      <c r="BR31" s="57"/>
      <c r="BS31" s="2">
        <f t="shared" si="27"/>
        <v>0</v>
      </c>
      <c r="BT31" s="3">
        <f t="shared" si="28"/>
        <v>0</v>
      </c>
    </row>
    <row r="32" spans="1:72" x14ac:dyDescent="0.25">
      <c r="A32" s="18">
        <f t="shared" si="29"/>
        <v>0</v>
      </c>
      <c r="B32" s="10">
        <f t="shared" si="0"/>
        <v>0</v>
      </c>
      <c r="C32" s="16" t="str">
        <f>IF('Note sur 20'!A30="","",'Note sur 20'!A30)</f>
        <v/>
      </c>
      <c r="D32" s="16" t="str">
        <f>IF('Note sur 20'!B30="","",'Note sur 20'!B30)</f>
        <v/>
      </c>
      <c r="E32" s="19"/>
      <c r="F32" s="4"/>
      <c r="G32" s="2">
        <f t="shared" si="30"/>
        <v>0</v>
      </c>
      <c r="H32" s="3">
        <f t="shared" si="31"/>
        <v>0</v>
      </c>
      <c r="I32" s="4"/>
      <c r="J32" s="4"/>
      <c r="K32" s="2">
        <f t="shared" si="32"/>
        <v>0</v>
      </c>
      <c r="L32" s="3">
        <f t="shared" si="1"/>
        <v>0</v>
      </c>
      <c r="M32" s="19"/>
      <c r="N32" s="4"/>
      <c r="O32" s="2">
        <f t="shared" si="33"/>
        <v>0</v>
      </c>
      <c r="P32" s="3">
        <f t="shared" si="34"/>
        <v>0</v>
      </c>
      <c r="Q32" s="4"/>
      <c r="R32" s="4"/>
      <c r="S32" s="2">
        <f t="shared" si="35"/>
        <v>0</v>
      </c>
      <c r="T32" s="3">
        <f t="shared" si="36"/>
        <v>0</v>
      </c>
      <c r="U32" s="19"/>
      <c r="V32" s="4"/>
      <c r="W32" s="2">
        <f t="shared" si="3"/>
        <v>0</v>
      </c>
      <c r="X32" s="3">
        <f t="shared" si="4"/>
        <v>0</v>
      </c>
      <c r="Y32" s="4"/>
      <c r="Z32" s="4"/>
      <c r="AA32" s="2">
        <f t="shared" si="5"/>
        <v>0</v>
      </c>
      <c r="AB32" s="3">
        <f t="shared" si="6"/>
        <v>0</v>
      </c>
      <c r="AC32" s="19"/>
      <c r="AD32" s="4"/>
      <c r="AE32" s="2">
        <f t="shared" si="7"/>
        <v>0</v>
      </c>
      <c r="AF32" s="3">
        <f t="shared" si="8"/>
        <v>0</v>
      </c>
      <c r="AG32" s="4"/>
      <c r="AH32" s="4"/>
      <c r="AI32" s="2">
        <f t="shared" si="9"/>
        <v>0</v>
      </c>
      <c r="AJ32" s="3">
        <f t="shared" si="10"/>
        <v>0</v>
      </c>
      <c r="AK32" s="19"/>
      <c r="AL32" s="4"/>
      <c r="AM32" s="2">
        <f t="shared" si="11"/>
        <v>0</v>
      </c>
      <c r="AN32" s="3">
        <f t="shared" si="12"/>
        <v>0</v>
      </c>
      <c r="AO32" s="4"/>
      <c r="AP32" s="4"/>
      <c r="AQ32" s="2">
        <f t="shared" si="13"/>
        <v>0</v>
      </c>
      <c r="AR32" s="3">
        <f t="shared" si="14"/>
        <v>0</v>
      </c>
      <c r="AS32" s="19"/>
      <c r="AT32" s="4"/>
      <c r="AU32" s="2">
        <f t="shared" si="15"/>
        <v>0</v>
      </c>
      <c r="AV32" s="3">
        <f t="shared" si="16"/>
        <v>0</v>
      </c>
      <c r="AW32" s="19"/>
      <c r="AX32" s="4"/>
      <c r="AY32" s="2">
        <f t="shared" si="17"/>
        <v>0</v>
      </c>
      <c r="AZ32" s="3">
        <f t="shared" si="18"/>
        <v>0</v>
      </c>
      <c r="BA32" s="4"/>
      <c r="BB32" s="4"/>
      <c r="BC32" s="2">
        <f t="shared" si="19"/>
        <v>0</v>
      </c>
      <c r="BD32" s="3">
        <f t="shared" si="20"/>
        <v>0</v>
      </c>
      <c r="BE32" s="4"/>
      <c r="BF32" s="4"/>
      <c r="BG32" s="2">
        <f t="shared" si="21"/>
        <v>0</v>
      </c>
      <c r="BH32" s="3">
        <f t="shared" si="22"/>
        <v>0</v>
      </c>
      <c r="BI32" s="19"/>
      <c r="BJ32" s="4"/>
      <c r="BK32" s="2">
        <f t="shared" si="23"/>
        <v>0</v>
      </c>
      <c r="BL32" s="3">
        <f t="shared" si="24"/>
        <v>0</v>
      </c>
      <c r="BM32" s="4"/>
      <c r="BN32" s="4"/>
      <c r="BO32" s="2">
        <f t="shared" si="25"/>
        <v>0</v>
      </c>
      <c r="BP32" s="3">
        <f t="shared" si="26"/>
        <v>0</v>
      </c>
      <c r="BQ32" s="19"/>
      <c r="BR32" s="4"/>
      <c r="BS32" s="2">
        <f t="shared" si="27"/>
        <v>0</v>
      </c>
      <c r="BT32" s="3">
        <f t="shared" si="28"/>
        <v>0</v>
      </c>
    </row>
    <row r="33" spans="1:72" x14ac:dyDescent="0.25">
      <c r="A33" s="18">
        <f t="shared" si="29"/>
        <v>0</v>
      </c>
      <c r="B33" s="10">
        <f t="shared" si="0"/>
        <v>0</v>
      </c>
      <c r="C33" s="16" t="str">
        <f>IF('Note sur 20'!A31="","",'Note sur 20'!A31)</f>
        <v/>
      </c>
      <c r="D33" s="16" t="str">
        <f>IF('Note sur 20'!B31="","",'Note sur 20'!B31)</f>
        <v/>
      </c>
      <c r="E33" s="19"/>
      <c r="F33" s="4"/>
      <c r="G33" s="2">
        <f t="shared" si="30"/>
        <v>0</v>
      </c>
      <c r="H33" s="3">
        <f t="shared" si="31"/>
        <v>0</v>
      </c>
      <c r="I33" s="4"/>
      <c r="J33" s="4"/>
      <c r="K33" s="2">
        <f t="shared" si="32"/>
        <v>0</v>
      </c>
      <c r="L33" s="3">
        <f t="shared" si="1"/>
        <v>0</v>
      </c>
      <c r="M33" s="19"/>
      <c r="N33" s="4"/>
      <c r="O33" s="2">
        <f t="shared" si="33"/>
        <v>0</v>
      </c>
      <c r="P33" s="3">
        <f t="shared" si="34"/>
        <v>0</v>
      </c>
      <c r="Q33" s="4"/>
      <c r="R33" s="4"/>
      <c r="S33" s="2">
        <f t="shared" si="35"/>
        <v>0</v>
      </c>
      <c r="T33" s="3">
        <f t="shared" si="36"/>
        <v>0</v>
      </c>
      <c r="U33" s="19"/>
      <c r="V33" s="4"/>
      <c r="W33" s="2">
        <f t="shared" si="3"/>
        <v>0</v>
      </c>
      <c r="X33" s="3">
        <f t="shared" si="4"/>
        <v>0</v>
      </c>
      <c r="Y33" s="4"/>
      <c r="Z33" s="4"/>
      <c r="AA33" s="2">
        <f t="shared" si="5"/>
        <v>0</v>
      </c>
      <c r="AB33" s="3">
        <f t="shared" si="6"/>
        <v>0</v>
      </c>
      <c r="AC33" s="19"/>
      <c r="AD33" s="4"/>
      <c r="AE33" s="2">
        <f t="shared" si="7"/>
        <v>0</v>
      </c>
      <c r="AF33" s="3">
        <f t="shared" si="8"/>
        <v>0</v>
      </c>
      <c r="AG33" s="4"/>
      <c r="AH33" s="4"/>
      <c r="AI33" s="2">
        <f t="shared" si="9"/>
        <v>0</v>
      </c>
      <c r="AJ33" s="3">
        <f t="shared" si="10"/>
        <v>0</v>
      </c>
      <c r="AK33" s="19"/>
      <c r="AL33" s="4"/>
      <c r="AM33" s="2">
        <f t="shared" si="11"/>
        <v>0</v>
      </c>
      <c r="AN33" s="3">
        <f t="shared" si="12"/>
        <v>0</v>
      </c>
      <c r="AO33" s="4"/>
      <c r="AP33" s="4"/>
      <c r="AQ33" s="2">
        <f t="shared" si="13"/>
        <v>0</v>
      </c>
      <c r="AR33" s="3">
        <f t="shared" si="14"/>
        <v>0</v>
      </c>
      <c r="AS33" s="19"/>
      <c r="AT33" s="4"/>
      <c r="AU33" s="2">
        <f t="shared" si="15"/>
        <v>0</v>
      </c>
      <c r="AV33" s="3">
        <f t="shared" si="16"/>
        <v>0</v>
      </c>
      <c r="AW33" s="19"/>
      <c r="AX33" s="4"/>
      <c r="AY33" s="2">
        <f t="shared" si="17"/>
        <v>0</v>
      </c>
      <c r="AZ33" s="3">
        <f t="shared" si="18"/>
        <v>0</v>
      </c>
      <c r="BA33" s="4"/>
      <c r="BB33" s="4"/>
      <c r="BC33" s="2">
        <f t="shared" si="19"/>
        <v>0</v>
      </c>
      <c r="BD33" s="3">
        <f t="shared" si="20"/>
        <v>0</v>
      </c>
      <c r="BE33" s="4"/>
      <c r="BF33" s="4"/>
      <c r="BG33" s="2">
        <f t="shared" si="21"/>
        <v>0</v>
      </c>
      <c r="BH33" s="3">
        <f t="shared" si="22"/>
        <v>0</v>
      </c>
      <c r="BI33" s="19"/>
      <c r="BJ33" s="4"/>
      <c r="BK33" s="2">
        <f t="shared" si="23"/>
        <v>0</v>
      </c>
      <c r="BL33" s="3">
        <f t="shared" si="24"/>
        <v>0</v>
      </c>
      <c r="BM33" s="4"/>
      <c r="BN33" s="4"/>
      <c r="BO33" s="2">
        <f t="shared" si="25"/>
        <v>0</v>
      </c>
      <c r="BP33" s="3">
        <f t="shared" si="26"/>
        <v>0</v>
      </c>
      <c r="BQ33" s="19"/>
      <c r="BR33" s="4"/>
      <c r="BS33" s="2">
        <f t="shared" si="27"/>
        <v>0</v>
      </c>
      <c r="BT33" s="3">
        <f t="shared" si="28"/>
        <v>0</v>
      </c>
    </row>
    <row r="34" spans="1:72" x14ac:dyDescent="0.25">
      <c r="A34" s="18">
        <f t="shared" si="29"/>
        <v>0</v>
      </c>
      <c r="B34" s="10">
        <f t="shared" si="0"/>
        <v>0</v>
      </c>
      <c r="C34" s="16" t="str">
        <f>IF('Note sur 20'!A32="","",'Note sur 20'!A32)</f>
        <v/>
      </c>
      <c r="D34" s="16" t="str">
        <f>IF('Note sur 20'!B32="","",'Note sur 20'!B32)</f>
        <v/>
      </c>
      <c r="E34" s="19"/>
      <c r="F34" s="4"/>
      <c r="G34" s="2">
        <f t="shared" si="30"/>
        <v>0</v>
      </c>
      <c r="H34" s="3">
        <f t="shared" si="31"/>
        <v>0</v>
      </c>
      <c r="I34" s="4"/>
      <c r="J34" s="4"/>
      <c r="K34" s="2">
        <f t="shared" si="32"/>
        <v>0</v>
      </c>
      <c r="L34" s="3">
        <f t="shared" si="1"/>
        <v>0</v>
      </c>
      <c r="M34" s="19"/>
      <c r="N34" s="4"/>
      <c r="O34" s="2">
        <f t="shared" si="33"/>
        <v>0</v>
      </c>
      <c r="P34" s="3">
        <f t="shared" si="34"/>
        <v>0</v>
      </c>
      <c r="Q34" s="4"/>
      <c r="R34" s="4"/>
      <c r="S34" s="2">
        <f t="shared" si="35"/>
        <v>0</v>
      </c>
      <c r="T34" s="3">
        <f t="shared" si="36"/>
        <v>0</v>
      </c>
      <c r="U34" s="19"/>
      <c r="V34" s="4"/>
      <c r="W34" s="2">
        <f t="shared" si="3"/>
        <v>0</v>
      </c>
      <c r="X34" s="3">
        <f t="shared" si="4"/>
        <v>0</v>
      </c>
      <c r="Y34" s="4"/>
      <c r="Z34" s="4"/>
      <c r="AA34" s="2">
        <f t="shared" si="5"/>
        <v>0</v>
      </c>
      <c r="AB34" s="3">
        <f t="shared" si="6"/>
        <v>0</v>
      </c>
      <c r="AC34" s="19"/>
      <c r="AD34" s="4"/>
      <c r="AE34" s="2">
        <f t="shared" si="7"/>
        <v>0</v>
      </c>
      <c r="AF34" s="3">
        <f t="shared" si="8"/>
        <v>0</v>
      </c>
      <c r="AG34" s="4"/>
      <c r="AH34" s="4"/>
      <c r="AI34" s="2">
        <f t="shared" si="9"/>
        <v>0</v>
      </c>
      <c r="AJ34" s="3">
        <f t="shared" si="10"/>
        <v>0</v>
      </c>
      <c r="AK34" s="19"/>
      <c r="AL34" s="4"/>
      <c r="AM34" s="2">
        <f t="shared" si="11"/>
        <v>0</v>
      </c>
      <c r="AN34" s="3">
        <f t="shared" si="12"/>
        <v>0</v>
      </c>
      <c r="AO34" s="4"/>
      <c r="AP34" s="4"/>
      <c r="AQ34" s="2">
        <f t="shared" si="13"/>
        <v>0</v>
      </c>
      <c r="AR34" s="3">
        <f t="shared" si="14"/>
        <v>0</v>
      </c>
      <c r="AS34" s="19"/>
      <c r="AT34" s="4"/>
      <c r="AU34" s="2">
        <f t="shared" si="15"/>
        <v>0</v>
      </c>
      <c r="AV34" s="3">
        <f t="shared" si="16"/>
        <v>0</v>
      </c>
      <c r="AW34" s="19"/>
      <c r="AX34" s="4"/>
      <c r="AY34" s="2">
        <f t="shared" si="17"/>
        <v>0</v>
      </c>
      <c r="AZ34" s="3">
        <f t="shared" si="18"/>
        <v>0</v>
      </c>
      <c r="BA34" s="4"/>
      <c r="BB34" s="4"/>
      <c r="BC34" s="2">
        <f t="shared" si="19"/>
        <v>0</v>
      </c>
      <c r="BD34" s="3">
        <f t="shared" si="20"/>
        <v>0</v>
      </c>
      <c r="BE34" s="4"/>
      <c r="BF34" s="4"/>
      <c r="BG34" s="2">
        <f t="shared" si="21"/>
        <v>0</v>
      </c>
      <c r="BH34" s="3">
        <f t="shared" si="22"/>
        <v>0</v>
      </c>
      <c r="BI34" s="19"/>
      <c r="BJ34" s="4"/>
      <c r="BK34" s="2">
        <f t="shared" si="23"/>
        <v>0</v>
      </c>
      <c r="BL34" s="3">
        <f t="shared" si="24"/>
        <v>0</v>
      </c>
      <c r="BM34" s="4"/>
      <c r="BN34" s="4"/>
      <c r="BO34" s="2">
        <f t="shared" si="25"/>
        <v>0</v>
      </c>
      <c r="BP34" s="3">
        <f t="shared" si="26"/>
        <v>0</v>
      </c>
      <c r="BQ34" s="19"/>
      <c r="BR34" s="4"/>
      <c r="BS34" s="2">
        <f t="shared" si="27"/>
        <v>0</v>
      </c>
      <c r="BT34" s="3">
        <f t="shared" si="28"/>
        <v>0</v>
      </c>
    </row>
    <row r="35" spans="1:72" x14ac:dyDescent="0.25">
      <c r="A35" s="18">
        <f t="shared" si="29"/>
        <v>0</v>
      </c>
      <c r="B35" s="10">
        <f t="shared" si="0"/>
        <v>0</v>
      </c>
      <c r="C35" s="16" t="str">
        <f>IF('Note sur 20'!A33="","",'Note sur 20'!A33)</f>
        <v/>
      </c>
      <c r="D35" s="16" t="str">
        <f>IF('Note sur 20'!B33="","",'Note sur 20'!B33)</f>
        <v/>
      </c>
      <c r="E35" s="19"/>
      <c r="F35" s="4"/>
      <c r="G35" s="2">
        <f t="shared" si="30"/>
        <v>0</v>
      </c>
      <c r="H35" s="3">
        <f t="shared" si="31"/>
        <v>0</v>
      </c>
      <c r="I35" s="4"/>
      <c r="J35" s="4"/>
      <c r="K35" s="2">
        <f t="shared" si="32"/>
        <v>0</v>
      </c>
      <c r="L35" s="3">
        <f t="shared" si="1"/>
        <v>0</v>
      </c>
      <c r="M35" s="19"/>
      <c r="N35" s="4"/>
      <c r="O35" s="2">
        <f t="shared" si="33"/>
        <v>0</v>
      </c>
      <c r="P35" s="3">
        <f t="shared" si="34"/>
        <v>0</v>
      </c>
      <c r="Q35" s="4"/>
      <c r="R35" s="4"/>
      <c r="S35" s="2">
        <f t="shared" si="35"/>
        <v>0</v>
      </c>
      <c r="T35" s="3">
        <f t="shared" si="36"/>
        <v>0</v>
      </c>
      <c r="U35" s="19"/>
      <c r="V35" s="4"/>
      <c r="W35" s="2">
        <f t="shared" si="3"/>
        <v>0</v>
      </c>
      <c r="X35" s="3">
        <f t="shared" si="4"/>
        <v>0</v>
      </c>
      <c r="Y35" s="4"/>
      <c r="Z35" s="4"/>
      <c r="AA35" s="2">
        <f t="shared" si="5"/>
        <v>0</v>
      </c>
      <c r="AB35" s="3">
        <f t="shared" si="6"/>
        <v>0</v>
      </c>
      <c r="AC35" s="19"/>
      <c r="AD35" s="4"/>
      <c r="AE35" s="2">
        <f t="shared" si="7"/>
        <v>0</v>
      </c>
      <c r="AF35" s="3">
        <f t="shared" si="8"/>
        <v>0</v>
      </c>
      <c r="AG35" s="4"/>
      <c r="AH35" s="4"/>
      <c r="AI35" s="2">
        <f t="shared" si="9"/>
        <v>0</v>
      </c>
      <c r="AJ35" s="3">
        <f t="shared" si="10"/>
        <v>0</v>
      </c>
      <c r="AK35" s="19"/>
      <c r="AL35" s="4"/>
      <c r="AM35" s="2">
        <f t="shared" si="11"/>
        <v>0</v>
      </c>
      <c r="AN35" s="3">
        <f t="shared" si="12"/>
        <v>0</v>
      </c>
      <c r="AO35" s="4"/>
      <c r="AP35" s="4"/>
      <c r="AQ35" s="2">
        <f t="shared" si="13"/>
        <v>0</v>
      </c>
      <c r="AR35" s="3">
        <f t="shared" si="14"/>
        <v>0</v>
      </c>
      <c r="AS35" s="19"/>
      <c r="AT35" s="4"/>
      <c r="AU35" s="2">
        <f t="shared" si="15"/>
        <v>0</v>
      </c>
      <c r="AV35" s="3">
        <f t="shared" si="16"/>
        <v>0</v>
      </c>
      <c r="AW35" s="19"/>
      <c r="AX35" s="4"/>
      <c r="AY35" s="2">
        <f t="shared" si="17"/>
        <v>0</v>
      </c>
      <c r="AZ35" s="3">
        <f t="shared" si="18"/>
        <v>0</v>
      </c>
      <c r="BA35" s="4"/>
      <c r="BB35" s="4"/>
      <c r="BC35" s="2">
        <f t="shared" si="19"/>
        <v>0</v>
      </c>
      <c r="BD35" s="3">
        <f t="shared" si="20"/>
        <v>0</v>
      </c>
      <c r="BE35" s="4"/>
      <c r="BF35" s="4"/>
      <c r="BG35" s="2">
        <f t="shared" si="21"/>
        <v>0</v>
      </c>
      <c r="BH35" s="3">
        <f t="shared" si="22"/>
        <v>0</v>
      </c>
      <c r="BI35" s="19"/>
      <c r="BJ35" s="4"/>
      <c r="BK35" s="2">
        <f t="shared" si="23"/>
        <v>0</v>
      </c>
      <c r="BL35" s="3">
        <f t="shared" si="24"/>
        <v>0</v>
      </c>
      <c r="BM35" s="4"/>
      <c r="BN35" s="4"/>
      <c r="BO35" s="2">
        <f t="shared" si="25"/>
        <v>0</v>
      </c>
      <c r="BP35" s="3">
        <f t="shared" si="26"/>
        <v>0</v>
      </c>
      <c r="BQ35" s="19"/>
      <c r="BR35" s="4"/>
      <c r="BS35" s="2">
        <f t="shared" si="27"/>
        <v>0</v>
      </c>
      <c r="BT35" s="3">
        <f t="shared" si="28"/>
        <v>0</v>
      </c>
    </row>
    <row r="36" spans="1:72" x14ac:dyDescent="0.25">
      <c r="A36" s="18">
        <f t="shared" si="29"/>
        <v>0</v>
      </c>
      <c r="B36" s="10">
        <f t="shared" si="0"/>
        <v>0</v>
      </c>
      <c r="C36" s="16" t="str">
        <f>IF('Note sur 20'!A34="","",'Note sur 20'!A34)</f>
        <v/>
      </c>
      <c r="D36" s="16" t="str">
        <f>IF('Note sur 20'!B34="","",'Note sur 20'!B34)</f>
        <v/>
      </c>
      <c r="E36" s="19"/>
      <c r="F36" s="4"/>
      <c r="G36" s="2">
        <f t="shared" si="30"/>
        <v>0</v>
      </c>
      <c r="H36" s="3">
        <f t="shared" si="31"/>
        <v>0</v>
      </c>
      <c r="I36" s="4"/>
      <c r="J36" s="4"/>
      <c r="K36" s="2">
        <f t="shared" si="32"/>
        <v>0</v>
      </c>
      <c r="L36" s="3">
        <f t="shared" si="1"/>
        <v>0</v>
      </c>
      <c r="M36" s="19"/>
      <c r="N36" s="4"/>
      <c r="O36" s="2">
        <f t="shared" si="33"/>
        <v>0</v>
      </c>
      <c r="P36" s="3">
        <f t="shared" si="34"/>
        <v>0</v>
      </c>
      <c r="Q36" s="4"/>
      <c r="R36" s="4"/>
      <c r="S36" s="2">
        <f t="shared" si="35"/>
        <v>0</v>
      </c>
      <c r="T36" s="3">
        <f t="shared" si="36"/>
        <v>0</v>
      </c>
      <c r="U36" s="19"/>
      <c r="V36" s="4"/>
      <c r="W36" s="2">
        <f t="shared" si="3"/>
        <v>0</v>
      </c>
      <c r="X36" s="3">
        <f t="shared" si="4"/>
        <v>0</v>
      </c>
      <c r="Y36" s="4"/>
      <c r="Z36" s="4"/>
      <c r="AA36" s="2">
        <f t="shared" si="5"/>
        <v>0</v>
      </c>
      <c r="AB36" s="3">
        <f t="shared" si="6"/>
        <v>0</v>
      </c>
      <c r="AC36" s="19"/>
      <c r="AD36" s="4"/>
      <c r="AE36" s="2">
        <f t="shared" si="7"/>
        <v>0</v>
      </c>
      <c r="AF36" s="3">
        <f t="shared" si="8"/>
        <v>0</v>
      </c>
      <c r="AG36" s="4"/>
      <c r="AH36" s="4"/>
      <c r="AI36" s="2">
        <f t="shared" si="9"/>
        <v>0</v>
      </c>
      <c r="AJ36" s="3">
        <f t="shared" si="10"/>
        <v>0</v>
      </c>
      <c r="AK36" s="19"/>
      <c r="AL36" s="4"/>
      <c r="AM36" s="2">
        <f t="shared" si="11"/>
        <v>0</v>
      </c>
      <c r="AN36" s="3">
        <f t="shared" si="12"/>
        <v>0</v>
      </c>
      <c r="AO36" s="4"/>
      <c r="AP36" s="4"/>
      <c r="AQ36" s="2">
        <f t="shared" si="13"/>
        <v>0</v>
      </c>
      <c r="AR36" s="3">
        <f t="shared" si="14"/>
        <v>0</v>
      </c>
      <c r="AS36" s="19"/>
      <c r="AT36" s="4"/>
      <c r="AU36" s="2">
        <f t="shared" si="15"/>
        <v>0</v>
      </c>
      <c r="AV36" s="3">
        <f t="shared" si="16"/>
        <v>0</v>
      </c>
      <c r="AW36" s="19"/>
      <c r="AX36" s="4"/>
      <c r="AY36" s="2">
        <f t="shared" si="17"/>
        <v>0</v>
      </c>
      <c r="AZ36" s="3">
        <f t="shared" si="18"/>
        <v>0</v>
      </c>
      <c r="BA36" s="4"/>
      <c r="BB36" s="4"/>
      <c r="BC36" s="2">
        <f t="shared" si="19"/>
        <v>0</v>
      </c>
      <c r="BD36" s="3">
        <f t="shared" si="20"/>
        <v>0</v>
      </c>
      <c r="BE36" s="4"/>
      <c r="BF36" s="4"/>
      <c r="BG36" s="2">
        <f t="shared" si="21"/>
        <v>0</v>
      </c>
      <c r="BH36" s="3">
        <f t="shared" si="22"/>
        <v>0</v>
      </c>
      <c r="BI36" s="19"/>
      <c r="BJ36" s="4"/>
      <c r="BK36" s="2">
        <f t="shared" si="23"/>
        <v>0</v>
      </c>
      <c r="BL36" s="3">
        <f t="shared" si="24"/>
        <v>0</v>
      </c>
      <c r="BM36" s="4"/>
      <c r="BN36" s="4"/>
      <c r="BO36" s="2">
        <f t="shared" si="25"/>
        <v>0</v>
      </c>
      <c r="BP36" s="3">
        <f t="shared" si="26"/>
        <v>0</v>
      </c>
      <c r="BQ36" s="19"/>
      <c r="BR36" s="4"/>
      <c r="BS36" s="2">
        <f t="shared" si="27"/>
        <v>0</v>
      </c>
      <c r="BT36" s="3">
        <f t="shared" si="28"/>
        <v>0</v>
      </c>
    </row>
    <row r="37" spans="1:72" x14ac:dyDescent="0.25">
      <c r="A37" s="18">
        <f t="shared" si="29"/>
        <v>0</v>
      </c>
      <c r="B37" s="10">
        <f t="shared" si="0"/>
        <v>0</v>
      </c>
      <c r="C37" s="16" t="str">
        <f>IF('Note sur 20'!A35="","",'Note sur 20'!A35)</f>
        <v/>
      </c>
      <c r="D37" s="16" t="str">
        <f>IF('Note sur 20'!B35="","",'Note sur 20'!B35)</f>
        <v/>
      </c>
      <c r="E37" s="19"/>
      <c r="F37" s="4"/>
      <c r="G37" s="2">
        <f t="shared" si="30"/>
        <v>0</v>
      </c>
      <c r="H37" s="3">
        <f t="shared" si="31"/>
        <v>0</v>
      </c>
      <c r="I37" s="4"/>
      <c r="J37" s="4"/>
      <c r="K37" s="2">
        <f t="shared" si="32"/>
        <v>0</v>
      </c>
      <c r="L37" s="3">
        <f t="shared" si="1"/>
        <v>0</v>
      </c>
      <c r="M37" s="19"/>
      <c r="N37" s="4"/>
      <c r="O37" s="2">
        <f t="shared" si="33"/>
        <v>0</v>
      </c>
      <c r="P37" s="3">
        <f t="shared" si="34"/>
        <v>0</v>
      </c>
      <c r="Q37" s="4"/>
      <c r="R37" s="4"/>
      <c r="S37" s="2">
        <f t="shared" si="35"/>
        <v>0</v>
      </c>
      <c r="T37" s="3">
        <f t="shared" si="36"/>
        <v>0</v>
      </c>
      <c r="U37" s="19"/>
      <c r="V37" s="4"/>
      <c r="W37" s="2">
        <f t="shared" si="3"/>
        <v>0</v>
      </c>
      <c r="X37" s="3">
        <f t="shared" si="4"/>
        <v>0</v>
      </c>
      <c r="Y37" s="4"/>
      <c r="Z37" s="4"/>
      <c r="AA37" s="2">
        <f t="shared" si="5"/>
        <v>0</v>
      </c>
      <c r="AB37" s="3">
        <f t="shared" si="6"/>
        <v>0</v>
      </c>
      <c r="AC37" s="19"/>
      <c r="AD37" s="4"/>
      <c r="AE37" s="2">
        <f t="shared" si="7"/>
        <v>0</v>
      </c>
      <c r="AF37" s="3">
        <f t="shared" si="8"/>
        <v>0</v>
      </c>
      <c r="AG37" s="4"/>
      <c r="AH37" s="4"/>
      <c r="AI37" s="2">
        <f t="shared" si="9"/>
        <v>0</v>
      </c>
      <c r="AJ37" s="3">
        <f t="shared" si="10"/>
        <v>0</v>
      </c>
      <c r="AK37" s="19"/>
      <c r="AL37" s="4"/>
      <c r="AM37" s="2">
        <f t="shared" si="11"/>
        <v>0</v>
      </c>
      <c r="AN37" s="3">
        <f t="shared" si="12"/>
        <v>0</v>
      </c>
      <c r="AO37" s="4"/>
      <c r="AP37" s="4"/>
      <c r="AQ37" s="2">
        <f t="shared" si="13"/>
        <v>0</v>
      </c>
      <c r="AR37" s="3">
        <f t="shared" si="14"/>
        <v>0</v>
      </c>
      <c r="AS37" s="19"/>
      <c r="AT37" s="4"/>
      <c r="AU37" s="2">
        <f t="shared" si="15"/>
        <v>0</v>
      </c>
      <c r="AV37" s="3">
        <f t="shared" si="16"/>
        <v>0</v>
      </c>
      <c r="AW37" s="19"/>
      <c r="AX37" s="4"/>
      <c r="AY37" s="2">
        <f t="shared" si="17"/>
        <v>0</v>
      </c>
      <c r="AZ37" s="3">
        <f t="shared" si="18"/>
        <v>0</v>
      </c>
      <c r="BA37" s="4"/>
      <c r="BB37" s="4"/>
      <c r="BC37" s="2">
        <f t="shared" si="19"/>
        <v>0</v>
      </c>
      <c r="BD37" s="3">
        <f t="shared" si="20"/>
        <v>0</v>
      </c>
      <c r="BE37" s="4"/>
      <c r="BF37" s="4"/>
      <c r="BG37" s="2">
        <f t="shared" si="21"/>
        <v>0</v>
      </c>
      <c r="BH37" s="3">
        <f t="shared" si="22"/>
        <v>0</v>
      </c>
      <c r="BI37" s="19"/>
      <c r="BJ37" s="4"/>
      <c r="BK37" s="2">
        <f t="shared" si="23"/>
        <v>0</v>
      </c>
      <c r="BL37" s="3">
        <f t="shared" si="24"/>
        <v>0</v>
      </c>
      <c r="BM37" s="4"/>
      <c r="BN37" s="4"/>
      <c r="BO37" s="2">
        <f t="shared" si="25"/>
        <v>0</v>
      </c>
      <c r="BP37" s="3">
        <f t="shared" si="26"/>
        <v>0</v>
      </c>
      <c r="BQ37" s="19"/>
      <c r="BR37" s="4"/>
      <c r="BS37" s="2">
        <f t="shared" si="27"/>
        <v>0</v>
      </c>
      <c r="BT37" s="3">
        <f t="shared" si="28"/>
        <v>0</v>
      </c>
    </row>
  </sheetData>
  <sheetProtection selectLockedCells="1"/>
  <mergeCells count="17">
    <mergeCell ref="BE6:BH6"/>
    <mergeCell ref="BI6:BL6"/>
    <mergeCell ref="BM6:BP6"/>
    <mergeCell ref="BQ6:BT6"/>
    <mergeCell ref="AS6:AV6"/>
    <mergeCell ref="AW6:AZ6"/>
    <mergeCell ref="BA6:BD6"/>
    <mergeCell ref="Y6:AB6"/>
    <mergeCell ref="AC6:AF6"/>
    <mergeCell ref="AG6:AJ6"/>
    <mergeCell ref="AK6:AN6"/>
    <mergeCell ref="AO6:AR6"/>
    <mergeCell ref="I6:L6"/>
    <mergeCell ref="E6:H6"/>
    <mergeCell ref="M6:P6"/>
    <mergeCell ref="Q6:T6"/>
    <mergeCell ref="U6:X6"/>
  </mergeCells>
  <dataValidations count="2">
    <dataValidation type="list" allowBlank="1" showInputMessage="1" showErrorMessage="1" sqref="E8:E37 I8:I37 M8:M37 Q8:Q37 U8:U37 AC8:AC37 Y8:Y37 AG8:AG37 AK8:AK37 AO8:AO37 BE8:BE37 AS8:AS37 BI8:BI37 AW8:AW37 BQ8:BQ37 BM8:BM37 BA8:BA37" xr:uid="{00000000-0002-0000-0300-000000000000}">
      <formula1>cotations</formula1>
    </dataValidation>
    <dataValidation type="list" allowBlank="1" showInputMessage="1" showErrorMessage="1" sqref="F8:F37 J8:J37 N8:N37 R8:R37 V8:V37 AD8:AD37 Z8:Z37 AH8:AH37 AL8:AL37 AP8:AP37 BF8:BF37 AT8:AT37 BJ8:BJ37 AX8:AX37 BR8:BR37 BN8:BN37 BB8:BB37" xr:uid="{00000000-0002-0000-0300-000001000000}">
      <formula1>points_bonus</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pageSetUpPr fitToPage="1"/>
  </sheetPr>
  <dimension ref="B2:I34"/>
  <sheetViews>
    <sheetView showGridLines="0" showRowColHeaders="0" workbookViewId="0">
      <selection activeCell="D21" sqref="D21"/>
    </sheetView>
  </sheetViews>
  <sheetFormatPr baseColWidth="10" defaultRowHeight="15" x14ac:dyDescent="0.25"/>
  <cols>
    <col min="2" max="2" width="16.140625" customWidth="1"/>
    <col min="3" max="3" width="14.28515625" customWidth="1"/>
    <col min="4" max="4" width="11.42578125" style="1"/>
    <col min="6" max="6" width="12.85546875" style="6" customWidth="1"/>
    <col min="9" max="9" width="22.140625" customWidth="1"/>
    <col min="11" max="11" width="11.42578125" customWidth="1"/>
  </cols>
  <sheetData>
    <row r="2" spans="2:9" x14ac:dyDescent="0.25">
      <c r="B2" s="22" t="s">
        <v>16</v>
      </c>
      <c r="C2" s="22" t="s">
        <v>17</v>
      </c>
      <c r="D2" s="22" t="s">
        <v>31</v>
      </c>
    </row>
    <row r="3" spans="2:9" x14ac:dyDescent="0.25">
      <c r="B3" s="16" t="str">
        <f>IF('Note sur 20'!A6="","",'Note sur 20'!A6)</f>
        <v>ALLART</v>
      </c>
      <c r="C3" s="16" t="str">
        <f>IF('Note sur 20'!B6="","",'Note sur 20'!B6)</f>
        <v>Maeva</v>
      </c>
      <c r="D3" s="58"/>
    </row>
    <row r="4" spans="2:9" x14ac:dyDescent="0.25">
      <c r="B4" s="16" t="str">
        <f>IF('Note sur 20'!A7="","",'Note sur 20'!A7)</f>
        <v>BAILLY</v>
      </c>
      <c r="C4" s="16" t="str">
        <f>IF('Note sur 20'!B7="","",'Note sur 20'!B7)</f>
        <v>Jason</v>
      </c>
      <c r="D4" s="59"/>
    </row>
    <row r="5" spans="2:9" x14ac:dyDescent="0.25">
      <c r="B5" s="16" t="str">
        <f>IF('Note sur 20'!A8="","",'Note sur 20'!A8)</f>
        <v>BIZET</v>
      </c>
      <c r="C5" s="16" t="str">
        <f>IF('Note sur 20'!B8="","",'Note sur 20'!B8)</f>
        <v>Faustine</v>
      </c>
      <c r="D5" s="59"/>
    </row>
    <row r="6" spans="2:9" x14ac:dyDescent="0.25">
      <c r="B6" s="16" t="str">
        <f>IF('Note sur 20'!A9="","",'Note sur 20'!A9)</f>
        <v>BROU</v>
      </c>
      <c r="C6" s="16" t="str">
        <f>IF('Note sur 20'!B9="","",'Note sur 20'!B9)</f>
        <v>Hadrien</v>
      </c>
      <c r="D6" s="59"/>
    </row>
    <row r="7" spans="2:9" s="6" customFormat="1" x14ac:dyDescent="0.25">
      <c r="B7" s="16" t="str">
        <f>IF('Note sur 20'!A10="","",'Note sur 20'!A10)</f>
        <v>CAFFRAY</v>
      </c>
      <c r="C7" s="16" t="str">
        <f>IF('Note sur 20'!B10="","",'Note sur 20'!B10)</f>
        <v>Clément</v>
      </c>
      <c r="D7" s="60"/>
    </row>
    <row r="8" spans="2:9" s="6" customFormat="1" x14ac:dyDescent="0.25">
      <c r="B8" s="16" t="str">
        <f>IF('Note sur 20'!A11="","",'Note sur 20'!A11)</f>
        <v>COINT</v>
      </c>
      <c r="C8" s="16" t="str">
        <f>IF('Note sur 20'!B11="","",'Note sur 20'!B11)</f>
        <v>Quentin</v>
      </c>
      <c r="D8" s="60"/>
    </row>
    <row r="9" spans="2:9" x14ac:dyDescent="0.25">
      <c r="B9" s="16" t="str">
        <f>IF('Note sur 20'!A12="","",'Note sur 20'!A12)</f>
        <v>COLOMBEL</v>
      </c>
      <c r="C9" s="16" t="str">
        <f>IF('Note sur 20'!B12="","",'Note sur 20'!B12)</f>
        <v>Melvyn</v>
      </c>
      <c r="D9" s="59"/>
      <c r="F9" s="32"/>
      <c r="G9" s="33"/>
      <c r="H9" s="33"/>
      <c r="I9" s="33"/>
    </row>
    <row r="10" spans="2:9" x14ac:dyDescent="0.25">
      <c r="B10" s="16" t="str">
        <f>IF('Note sur 20'!A13="","",'Note sur 20'!A13)</f>
        <v>CYR</v>
      </c>
      <c r="C10" s="16" t="str">
        <f>IF('Note sur 20'!B13="","",'Note sur 20'!B13)</f>
        <v>Esteban</v>
      </c>
      <c r="D10" s="59"/>
      <c r="F10" s="32"/>
      <c r="G10" s="33"/>
      <c r="H10" s="33"/>
      <c r="I10" s="33"/>
    </row>
    <row r="11" spans="2:9" ht="15.75" customHeight="1" x14ac:dyDescent="0.25">
      <c r="B11" s="16" t="str">
        <f>IF('Note sur 20'!A14="","",'Note sur 20'!A14)</f>
        <v>DA ROSA TAVARES</v>
      </c>
      <c r="C11" s="16" t="str">
        <f>IF('Note sur 20'!B14="","",'Note sur 20'!B14)</f>
        <v>Kerwann</v>
      </c>
      <c r="D11" s="59"/>
      <c r="F11" s="32"/>
      <c r="G11" s="33"/>
      <c r="H11" s="33"/>
      <c r="I11" s="33"/>
    </row>
    <row r="12" spans="2:9" x14ac:dyDescent="0.25">
      <c r="B12" s="16" t="str">
        <f>IF('Note sur 20'!A15="","",'Note sur 20'!A15)</f>
        <v>DAVID</v>
      </c>
      <c r="C12" s="16" t="str">
        <f>IF('Note sur 20'!B15="","",'Note sur 20'!B15)</f>
        <v>Emile</v>
      </c>
      <c r="D12" s="59"/>
      <c r="F12" s="32"/>
      <c r="G12" s="33"/>
      <c r="H12" s="33"/>
      <c r="I12" s="33"/>
    </row>
    <row r="13" spans="2:9" x14ac:dyDescent="0.25">
      <c r="B13" s="16" t="str">
        <f>IF('Note sur 20'!A16="","",'Note sur 20'!A16)</f>
        <v>DEBUIGNY</v>
      </c>
      <c r="C13" s="16" t="str">
        <f>IF('Note sur 20'!B16="","",'Note sur 20'!B16)</f>
        <v>Amandine</v>
      </c>
      <c r="D13" s="59"/>
      <c r="F13" s="32"/>
      <c r="G13" s="33"/>
      <c r="H13" s="33"/>
      <c r="I13" s="33"/>
    </row>
    <row r="14" spans="2:9" x14ac:dyDescent="0.25">
      <c r="B14" s="16" t="str">
        <f>IF('Note sur 20'!A17="","",'Note sur 20'!A17)</f>
        <v>DELMAIRE</v>
      </c>
      <c r="C14" s="16" t="str">
        <f>IF('Note sur 20'!B17="","",'Note sur 20'!B17)</f>
        <v>Emerick</v>
      </c>
      <c r="D14" s="59"/>
      <c r="F14" s="32"/>
      <c r="G14" s="33"/>
      <c r="H14" s="33"/>
      <c r="I14" s="33"/>
    </row>
    <row r="15" spans="2:9" x14ac:dyDescent="0.25">
      <c r="B15" s="16" t="str">
        <f>IF('Note sur 20'!A18="","",'Note sur 20'!A18)</f>
        <v>GOURDAIN</v>
      </c>
      <c r="C15" s="16" t="str">
        <f>IF('Note sur 20'!B18="","",'Note sur 20'!B18)</f>
        <v>Elsa</v>
      </c>
      <c r="D15" s="59"/>
      <c r="F15" s="32"/>
      <c r="G15" s="33"/>
      <c r="H15" s="33"/>
      <c r="I15" s="33"/>
    </row>
    <row r="16" spans="2:9" x14ac:dyDescent="0.25">
      <c r="B16" s="16" t="str">
        <f>IF('Note sur 20'!A19="","",'Note sur 20'!A19)</f>
        <v>HECQUEFEUILLE</v>
      </c>
      <c r="C16" s="16" t="str">
        <f>IF('Note sur 20'!B19="","",'Note sur 20'!B19)</f>
        <v>Adrien</v>
      </c>
      <c r="D16" s="59"/>
      <c r="F16" s="32"/>
      <c r="G16" s="33"/>
      <c r="H16" s="33"/>
      <c r="I16" s="33"/>
    </row>
    <row r="17" spans="2:9" x14ac:dyDescent="0.25">
      <c r="B17" s="16" t="str">
        <f>IF('Note sur 20'!A20="","",'Note sur 20'!A20)</f>
        <v>HERMANT</v>
      </c>
      <c r="C17" s="16" t="str">
        <f>IF('Note sur 20'!B20="","",'Note sur 20'!B20)</f>
        <v>Emie</v>
      </c>
      <c r="D17" s="59"/>
      <c r="F17" s="32"/>
      <c r="G17" s="33"/>
      <c r="H17" s="33"/>
      <c r="I17" s="33"/>
    </row>
    <row r="18" spans="2:9" x14ac:dyDescent="0.25">
      <c r="B18" s="16" t="str">
        <f>IF('Note sur 20'!A21="","",'Note sur 20'!A21)</f>
        <v>LECONTE</v>
      </c>
      <c r="C18" s="16" t="str">
        <f>IF('Note sur 20'!B21="","",'Note sur 20'!B21)</f>
        <v>Kylian</v>
      </c>
      <c r="D18" s="59"/>
      <c r="F18" s="32"/>
      <c r="G18" s="33"/>
      <c r="H18" s="33"/>
      <c r="I18" s="33"/>
    </row>
    <row r="19" spans="2:9" x14ac:dyDescent="0.25">
      <c r="B19" s="16" t="str">
        <f>IF('Note sur 20'!A22="","",'Note sur 20'!A22)</f>
        <v>MARECHAL</v>
      </c>
      <c r="C19" s="16" t="str">
        <f>IF('Note sur 20'!B22="","",'Note sur 20'!B22)</f>
        <v>Zoe</v>
      </c>
      <c r="D19" s="59"/>
      <c r="F19" s="32"/>
      <c r="G19" s="33"/>
      <c r="H19" s="33"/>
      <c r="I19" s="33"/>
    </row>
    <row r="20" spans="2:9" x14ac:dyDescent="0.25">
      <c r="B20" s="16" t="str">
        <f>IF('Note sur 20'!A23="","",'Note sur 20'!A23)</f>
        <v>MARTEL</v>
      </c>
      <c r="C20" s="16" t="str">
        <f>IF('Note sur 20'!B23="","",'Note sur 20'!B23)</f>
        <v>Léa</v>
      </c>
      <c r="D20" s="59"/>
      <c r="F20" s="32"/>
      <c r="G20" s="33"/>
      <c r="H20" s="33"/>
      <c r="I20" s="33"/>
    </row>
    <row r="21" spans="2:9" x14ac:dyDescent="0.25">
      <c r="B21" s="16" t="str">
        <f>IF('Note sur 20'!A24="","",'Note sur 20'!A24)</f>
        <v>MATHON</v>
      </c>
      <c r="C21" s="16" t="str">
        <f>IF('Note sur 20'!B24="","",'Note sur 20'!B24)</f>
        <v>Pauline</v>
      </c>
      <c r="D21" s="59"/>
    </row>
    <row r="22" spans="2:9" x14ac:dyDescent="0.25">
      <c r="B22" s="16" t="str">
        <f>IF('Note sur 20'!A25="","",'Note sur 20'!A25)</f>
        <v>SCHROEVEN</v>
      </c>
      <c r="C22" s="16" t="str">
        <f>IF('Note sur 20'!B25="","",'Note sur 20'!B25)</f>
        <v>Pauline</v>
      </c>
      <c r="D22" s="59"/>
    </row>
    <row r="23" spans="2:9" x14ac:dyDescent="0.25">
      <c r="B23" s="16" t="str">
        <f>IF('Note sur 20'!A26="","",'Note sur 20'!A26)</f>
        <v>TERLON</v>
      </c>
      <c r="C23" s="16" t="str">
        <f>IF('Note sur 20'!B26="","",'Note sur 20'!B26)</f>
        <v>Katarina</v>
      </c>
      <c r="D23" s="59"/>
    </row>
    <row r="24" spans="2:9" x14ac:dyDescent="0.25">
      <c r="B24" s="16" t="str">
        <f>IF('Note sur 20'!A27="","",'Note sur 20'!A27)</f>
        <v>VERLIN</v>
      </c>
      <c r="C24" s="16" t="str">
        <f>IF('Note sur 20'!B27="","",'Note sur 20'!B27)</f>
        <v>Naelle</v>
      </c>
      <c r="D24" s="59"/>
    </row>
    <row r="25" spans="2:9" x14ac:dyDescent="0.25">
      <c r="B25" s="16" t="str">
        <f>IF('Note sur 20'!A28="","",'Note sur 20'!A28)</f>
        <v/>
      </c>
      <c r="C25" s="16" t="str">
        <f>IF('Note sur 20'!B28="","",'Note sur 20'!B28)</f>
        <v/>
      </c>
      <c r="D25" s="59"/>
    </row>
    <row r="26" spans="2:9" x14ac:dyDescent="0.25">
      <c r="B26" s="16" t="str">
        <f>IF('Note sur 20'!A29="","",'Note sur 20'!A29)</f>
        <v/>
      </c>
      <c r="C26" s="16" t="str">
        <f>IF('Note sur 20'!B29="","",'Note sur 20'!B29)</f>
        <v/>
      </c>
      <c r="D26" s="59"/>
    </row>
    <row r="27" spans="2:9" x14ac:dyDescent="0.25">
      <c r="B27" s="16" t="str">
        <f>IF('Note sur 20'!A30="","",'Note sur 20'!A30)</f>
        <v/>
      </c>
      <c r="C27" s="16" t="str">
        <f>IF('Note sur 20'!B30="","",'Note sur 20'!B30)</f>
        <v/>
      </c>
      <c r="D27" s="59"/>
    </row>
    <row r="28" spans="2:9" x14ac:dyDescent="0.25">
      <c r="B28" s="16" t="str">
        <f>IF('Note sur 20'!A31="","",'Note sur 20'!A31)</f>
        <v/>
      </c>
      <c r="C28" s="16" t="str">
        <f>IF('Note sur 20'!B31="","",'Note sur 20'!B31)</f>
        <v/>
      </c>
      <c r="D28" s="30"/>
    </row>
    <row r="29" spans="2:9" x14ac:dyDescent="0.25">
      <c r="B29" s="16" t="str">
        <f>IF('Note sur 20'!A32="","",'Note sur 20'!A32)</f>
        <v/>
      </c>
      <c r="C29" s="16" t="str">
        <f>IF('Note sur 20'!B32="","",'Note sur 20'!B32)</f>
        <v/>
      </c>
      <c r="D29" s="30"/>
    </row>
    <row r="30" spans="2:9" x14ac:dyDescent="0.25">
      <c r="B30" s="16" t="str">
        <f>IF('Note sur 20'!A33="","",'Note sur 20'!A33)</f>
        <v/>
      </c>
      <c r="C30" s="16" t="str">
        <f>IF('Note sur 20'!B33="","",'Note sur 20'!B33)</f>
        <v/>
      </c>
      <c r="D30" s="31"/>
    </row>
    <row r="31" spans="2:9" x14ac:dyDescent="0.25">
      <c r="B31" s="16" t="str">
        <f>IF('Note sur 20'!A34="","",'Note sur 20'!A34)</f>
        <v/>
      </c>
      <c r="C31" s="16" t="str">
        <f>IF('Note sur 20'!B34="","",'Note sur 20'!B34)</f>
        <v/>
      </c>
      <c r="D31" s="31"/>
    </row>
    <row r="32" spans="2:9" x14ac:dyDescent="0.25">
      <c r="B32" s="16" t="str">
        <f>IF('Note sur 20'!A35="","",'Note sur 20'!A35)</f>
        <v/>
      </c>
      <c r="C32" s="16" t="str">
        <f>IF('Note sur 20'!B35="","",'Note sur 20'!B35)</f>
        <v/>
      </c>
      <c r="D32" s="31"/>
    </row>
    <row r="33" spans="2:4" x14ac:dyDescent="0.25">
      <c r="B33" s="16" t="str">
        <f>IF('Note sur 20'!A36="","",'Note sur 20'!A36)</f>
        <v/>
      </c>
      <c r="C33" s="16" t="str">
        <f>IF('Note sur 20'!B36="","",'Note sur 20'!B36)</f>
        <v/>
      </c>
      <c r="D33" s="31"/>
    </row>
    <row r="34" spans="2:4" x14ac:dyDescent="0.25">
      <c r="B34" s="16" t="str">
        <f>IF('Note sur 20'!A37="","",'Note sur 20'!A37)</f>
        <v/>
      </c>
      <c r="C34" s="16" t="str">
        <f>IF('Note sur 20'!B37="","",'Note sur 20'!B37)</f>
        <v/>
      </c>
      <c r="D34" s="35"/>
    </row>
  </sheetData>
  <sheetProtection sheet="1" objects="1" scenarios="1" selectLockedCells="1"/>
  <pageMargins left="0.7" right="0.7" top="0.75" bottom="0.75" header="0.3" footer="0.3"/>
  <pageSetup paperSize="9" scale="90" fitToHeight="0" orientation="landscape" r:id="rId1"/>
  <drawing r:id="rId2"/>
  <legacyDrawing r:id="rId3"/>
  <oleObjects>
    <mc:AlternateContent xmlns:mc="http://schemas.openxmlformats.org/markup-compatibility/2006">
      <mc:Choice Requires="x14">
        <oleObject progId="Word.Document.12" shapeId="3077" r:id="rId4">
          <objectPr defaultSize="0" autoPict="0" r:id="rId5">
            <anchor moveWithCells="1">
              <from>
                <xdr:col>4</xdr:col>
                <xdr:colOff>361950</xdr:colOff>
                <xdr:row>10</xdr:row>
                <xdr:rowOff>47625</xdr:rowOff>
              </from>
              <to>
                <xdr:col>10</xdr:col>
                <xdr:colOff>723900</xdr:colOff>
                <xdr:row>15</xdr:row>
                <xdr:rowOff>161925</xdr:rowOff>
              </to>
            </anchor>
          </objectPr>
        </oleObject>
      </mc:Choice>
      <mc:Fallback>
        <oleObject progId="Word.Document.12" shapeId="3077" r:id="rId4"/>
      </mc:Fallback>
    </mc:AlternateContent>
  </oleObjec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B8:D35"/>
  <sheetViews>
    <sheetView showGridLines="0" showRowColHeaders="0" workbookViewId="0">
      <selection activeCell="D22" sqref="D22"/>
    </sheetView>
  </sheetViews>
  <sheetFormatPr baseColWidth="10" defaultRowHeight="15" x14ac:dyDescent="0.25"/>
  <cols>
    <col min="2" max="2" width="15" customWidth="1"/>
    <col min="3" max="3" width="12.7109375" customWidth="1"/>
    <col min="4" max="4" width="11.28515625" customWidth="1"/>
  </cols>
  <sheetData>
    <row r="8" spans="2:4" x14ac:dyDescent="0.25">
      <c r="B8" s="34" t="s">
        <v>16</v>
      </c>
      <c r="C8" s="34" t="s">
        <v>17</v>
      </c>
      <c r="D8" s="34" t="s">
        <v>27</v>
      </c>
    </row>
    <row r="9" spans="2:4" x14ac:dyDescent="0.25">
      <c r="B9" s="16" t="str">
        <f>IF('Note sur 20'!A6="","",'Note sur 20'!A6)</f>
        <v>ALLART</v>
      </c>
      <c r="C9" s="16" t="str">
        <f>IF('Note sur 20'!B6="","",'Note sur 20'!B6)</f>
        <v>Maeva</v>
      </c>
      <c r="D9" s="61"/>
    </row>
    <row r="10" spans="2:4" x14ac:dyDescent="0.25">
      <c r="B10" s="16" t="str">
        <f>IF('Note sur 20'!A7="","",'Note sur 20'!A7)</f>
        <v>BAILLY</v>
      </c>
      <c r="C10" s="16" t="str">
        <f>IF('Note sur 20'!B7="","",'Note sur 20'!B7)</f>
        <v>Jason</v>
      </c>
      <c r="D10" s="61"/>
    </row>
    <row r="11" spans="2:4" x14ac:dyDescent="0.25">
      <c r="B11" s="16" t="str">
        <f>IF('Note sur 20'!A8="","",'Note sur 20'!A8)</f>
        <v>BIZET</v>
      </c>
      <c r="C11" s="16" t="str">
        <f>IF('Note sur 20'!B8="","",'Note sur 20'!B8)</f>
        <v>Faustine</v>
      </c>
      <c r="D11" s="61"/>
    </row>
    <row r="12" spans="2:4" x14ac:dyDescent="0.25">
      <c r="B12" s="16" t="str">
        <f>IF('Note sur 20'!A9="","",'Note sur 20'!A9)</f>
        <v>BROU</v>
      </c>
      <c r="C12" s="16" t="str">
        <f>IF('Note sur 20'!B9="","",'Note sur 20'!B9)</f>
        <v>Hadrien</v>
      </c>
      <c r="D12" s="61"/>
    </row>
    <row r="13" spans="2:4" x14ac:dyDescent="0.25">
      <c r="B13" s="16" t="str">
        <f>IF('Note sur 20'!A10="","",'Note sur 20'!A10)</f>
        <v>CAFFRAY</v>
      </c>
      <c r="C13" s="16" t="str">
        <f>IF('Note sur 20'!B10="","",'Note sur 20'!B10)</f>
        <v>Clément</v>
      </c>
      <c r="D13" s="61"/>
    </row>
    <row r="14" spans="2:4" x14ac:dyDescent="0.25">
      <c r="B14" s="16" t="str">
        <f>IF('Note sur 20'!A11="","",'Note sur 20'!A11)</f>
        <v>COINT</v>
      </c>
      <c r="C14" s="16" t="str">
        <f>IF('Note sur 20'!B11="","",'Note sur 20'!B11)</f>
        <v>Quentin</v>
      </c>
      <c r="D14" s="61"/>
    </row>
    <row r="15" spans="2:4" x14ac:dyDescent="0.25">
      <c r="B15" s="16" t="str">
        <f>IF('Note sur 20'!A12="","",'Note sur 20'!A12)</f>
        <v>COLOMBEL</v>
      </c>
      <c r="C15" s="16" t="str">
        <f>IF('Note sur 20'!B12="","",'Note sur 20'!B12)</f>
        <v>Melvyn</v>
      </c>
      <c r="D15" s="61"/>
    </row>
    <row r="16" spans="2:4" x14ac:dyDescent="0.25">
      <c r="B16" s="16" t="str">
        <f>IF('Note sur 20'!A13="","",'Note sur 20'!A13)</f>
        <v>CYR</v>
      </c>
      <c r="C16" s="16" t="str">
        <f>IF('Note sur 20'!B13="","",'Note sur 20'!B13)</f>
        <v>Esteban</v>
      </c>
      <c r="D16" s="61"/>
    </row>
    <row r="17" spans="2:4" x14ac:dyDescent="0.25">
      <c r="B17" s="16" t="str">
        <f>IF('Note sur 20'!A14="","",'Note sur 20'!A14)</f>
        <v>DA ROSA TAVARES</v>
      </c>
      <c r="C17" s="16" t="str">
        <f>IF('Note sur 20'!B14="","",'Note sur 20'!B14)</f>
        <v>Kerwann</v>
      </c>
      <c r="D17" s="61"/>
    </row>
    <row r="18" spans="2:4" x14ac:dyDescent="0.25">
      <c r="B18" s="16" t="str">
        <f>IF('Note sur 20'!A15="","",'Note sur 20'!A15)</f>
        <v>DAVID</v>
      </c>
      <c r="C18" s="16" t="str">
        <f>IF('Note sur 20'!B15="","",'Note sur 20'!B15)</f>
        <v>Emile</v>
      </c>
      <c r="D18" s="61"/>
    </row>
    <row r="19" spans="2:4" x14ac:dyDescent="0.25">
      <c r="B19" s="16" t="str">
        <f>IF('Note sur 20'!A16="","",'Note sur 20'!A16)</f>
        <v>DEBUIGNY</v>
      </c>
      <c r="C19" s="16" t="str">
        <f>IF('Note sur 20'!B16="","",'Note sur 20'!B16)</f>
        <v>Amandine</v>
      </c>
      <c r="D19" s="61"/>
    </row>
    <row r="20" spans="2:4" x14ac:dyDescent="0.25">
      <c r="B20" s="16" t="str">
        <f>IF('Note sur 20'!A17="","",'Note sur 20'!A17)</f>
        <v>DELMAIRE</v>
      </c>
      <c r="C20" s="16" t="str">
        <f>IF('Note sur 20'!B17="","",'Note sur 20'!B17)</f>
        <v>Emerick</v>
      </c>
      <c r="D20" s="61"/>
    </row>
    <row r="21" spans="2:4" x14ac:dyDescent="0.25">
      <c r="B21" s="16" t="str">
        <f>IF('Note sur 20'!A18="","",'Note sur 20'!A18)</f>
        <v>GOURDAIN</v>
      </c>
      <c r="C21" s="16" t="str">
        <f>IF('Note sur 20'!B18="","",'Note sur 20'!B18)</f>
        <v>Elsa</v>
      </c>
      <c r="D21" s="61"/>
    </row>
    <row r="22" spans="2:4" x14ac:dyDescent="0.25">
      <c r="B22" s="16" t="str">
        <f>IF('Note sur 20'!A19="","",'Note sur 20'!A19)</f>
        <v>HECQUEFEUILLE</v>
      </c>
      <c r="C22" s="16" t="str">
        <f>IF('Note sur 20'!B19="","",'Note sur 20'!B19)</f>
        <v>Adrien</v>
      </c>
      <c r="D22" s="61"/>
    </row>
    <row r="23" spans="2:4" x14ac:dyDescent="0.25">
      <c r="B23" s="16" t="str">
        <f>IF('Note sur 20'!A20="","",'Note sur 20'!A20)</f>
        <v>HERMANT</v>
      </c>
      <c r="C23" s="16" t="str">
        <f>IF('Note sur 20'!B20="","",'Note sur 20'!B20)</f>
        <v>Emie</v>
      </c>
      <c r="D23" s="61"/>
    </row>
    <row r="24" spans="2:4" x14ac:dyDescent="0.25">
      <c r="B24" s="16" t="str">
        <f>IF('Note sur 20'!A21="","",'Note sur 20'!A21)</f>
        <v>LECONTE</v>
      </c>
      <c r="C24" s="16" t="str">
        <f>IF('Note sur 20'!B21="","",'Note sur 20'!B21)</f>
        <v>Kylian</v>
      </c>
      <c r="D24" s="61"/>
    </row>
    <row r="25" spans="2:4" x14ac:dyDescent="0.25">
      <c r="B25" s="16" t="str">
        <f>IF('Note sur 20'!A22="","",'Note sur 20'!A22)</f>
        <v>MARECHAL</v>
      </c>
      <c r="C25" s="16" t="str">
        <f>IF('Note sur 20'!B22="","",'Note sur 20'!B22)</f>
        <v>Zoe</v>
      </c>
      <c r="D25" s="61"/>
    </row>
    <row r="26" spans="2:4" x14ac:dyDescent="0.25">
      <c r="B26" s="16" t="str">
        <f>IF('Note sur 20'!A23="","",'Note sur 20'!A23)</f>
        <v>MARTEL</v>
      </c>
      <c r="C26" s="16" t="str">
        <f>IF('Note sur 20'!B23="","",'Note sur 20'!B23)</f>
        <v>Léa</v>
      </c>
      <c r="D26" s="61"/>
    </row>
    <row r="27" spans="2:4" x14ac:dyDescent="0.25">
      <c r="B27" s="16" t="str">
        <f>IF('Note sur 20'!A24="","",'Note sur 20'!A24)</f>
        <v>MATHON</v>
      </c>
      <c r="C27" s="16" t="str">
        <f>IF('Note sur 20'!B24="","",'Note sur 20'!B24)</f>
        <v>Pauline</v>
      </c>
      <c r="D27" s="61"/>
    </row>
    <row r="28" spans="2:4" x14ac:dyDescent="0.25">
      <c r="B28" s="16" t="str">
        <f>IF('Note sur 20'!A25="","",'Note sur 20'!A25)</f>
        <v>SCHROEVEN</v>
      </c>
      <c r="C28" s="16" t="str">
        <f>IF('Note sur 20'!B25="","",'Note sur 20'!B25)</f>
        <v>Pauline</v>
      </c>
      <c r="D28" s="61"/>
    </row>
    <row r="29" spans="2:4" x14ac:dyDescent="0.25">
      <c r="B29" s="16" t="str">
        <f>IF('Note sur 20'!A26="","",'Note sur 20'!A26)</f>
        <v>TERLON</v>
      </c>
      <c r="C29" s="16" t="str">
        <f>IF('Note sur 20'!B26="","",'Note sur 20'!B26)</f>
        <v>Katarina</v>
      </c>
      <c r="D29" s="61"/>
    </row>
    <row r="30" spans="2:4" x14ac:dyDescent="0.25">
      <c r="B30" s="16" t="str">
        <f>IF('Note sur 20'!A27="","",'Note sur 20'!A27)</f>
        <v>VERLIN</v>
      </c>
      <c r="C30" s="16" t="str">
        <f>IF('Note sur 20'!B27="","",'Note sur 20'!B27)</f>
        <v>Naelle</v>
      </c>
      <c r="D30" s="61"/>
    </row>
    <row r="31" spans="2:4" x14ac:dyDescent="0.25">
      <c r="B31" s="16" t="str">
        <f>IF('Note sur 20'!A28="","",'Note sur 20'!A28)</f>
        <v/>
      </c>
      <c r="C31" s="16" t="str">
        <f>IF('Note sur 20'!B28="","",'Note sur 20'!B28)</f>
        <v/>
      </c>
      <c r="D31" s="61"/>
    </row>
    <row r="32" spans="2:4" x14ac:dyDescent="0.25">
      <c r="B32" s="16" t="str">
        <f>IF('Note sur 20'!A29="","",'Note sur 20'!A29)</f>
        <v/>
      </c>
      <c r="C32" s="16" t="str">
        <f>IF('Note sur 20'!B29="","",'Note sur 20'!B29)</f>
        <v/>
      </c>
      <c r="D32" s="61"/>
    </row>
    <row r="33" spans="2:4" x14ac:dyDescent="0.25">
      <c r="B33" s="16" t="str">
        <f>IF('Note sur 20'!A30="","",'Note sur 20'!A30)</f>
        <v/>
      </c>
      <c r="C33" s="16" t="str">
        <f>IF('Note sur 20'!B30="","",'Note sur 20'!B30)</f>
        <v/>
      </c>
      <c r="D33" s="61"/>
    </row>
    <row r="34" spans="2:4" x14ac:dyDescent="0.25">
      <c r="B34" s="16" t="str">
        <f>IF('Note sur 20'!A31="","",'Note sur 20'!A31)</f>
        <v/>
      </c>
      <c r="C34" s="16" t="str">
        <f>IF('Note sur 20'!B31="","",'Note sur 20'!B31)</f>
        <v/>
      </c>
      <c r="D34" s="17"/>
    </row>
    <row r="35" spans="2:4" x14ac:dyDescent="0.25">
      <c r="B35" s="16" t="str">
        <f>IF('Note sur 20'!A32="","",'Note sur 20'!A32)</f>
        <v/>
      </c>
      <c r="C35" s="16" t="str">
        <f>IF('Note sur 20'!B32="","",'Note sur 20'!B32)</f>
        <v/>
      </c>
      <c r="D35" s="17"/>
    </row>
  </sheetData>
  <sheetProtection sheet="1" objects="1" scenarios="1" selectLockedCells="1"/>
  <sortState ref="B5:I31">
    <sortCondition ref="B5"/>
  </sortState>
  <pageMargins left="0.25" right="0.25" top="0.75" bottom="0.75" header="0.3" footer="0.3"/>
  <pageSetup paperSize="9" orientation="portrait" r:id="rId1"/>
  <drawing r:id="rId2"/>
  <legacyDrawing r:id="rId3"/>
  <oleObjects>
    <mc:AlternateContent xmlns:mc="http://schemas.openxmlformats.org/markup-compatibility/2006">
      <mc:Choice Requires="x14">
        <oleObject progId="Word.Document.12" shapeId="7173" r:id="rId4">
          <objectPr defaultSize="0" r:id="rId5">
            <anchor moveWithCells="1">
              <from>
                <xdr:col>5</xdr:col>
                <xdr:colOff>9525</xdr:colOff>
                <xdr:row>8</xdr:row>
                <xdr:rowOff>114300</xdr:rowOff>
              </from>
              <to>
                <xdr:col>8</xdr:col>
                <xdr:colOff>66675</xdr:colOff>
                <xdr:row>16</xdr:row>
                <xdr:rowOff>76200</xdr:rowOff>
              </to>
            </anchor>
          </objectPr>
        </oleObject>
      </mc:Choice>
      <mc:Fallback>
        <oleObject progId="Word.Document.12" shapeId="7173" r:id="rId4"/>
      </mc:Fallback>
    </mc:AlternateContent>
  </oleObjec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3"/>
  <dimension ref="A1:B41"/>
  <sheetViews>
    <sheetView showGridLines="0" showRowColHeaders="0" workbookViewId="0">
      <selection activeCell="B18" sqref="B18"/>
    </sheetView>
  </sheetViews>
  <sheetFormatPr baseColWidth="10" defaultRowHeight="15" x14ac:dyDescent="0.25"/>
  <sheetData>
    <row r="1" spans="1:2" x14ac:dyDescent="0.25">
      <c r="A1" s="29" t="s">
        <v>26</v>
      </c>
      <c r="B1" s="8"/>
    </row>
    <row r="2" spans="1:2" x14ac:dyDescent="0.25">
      <c r="A2" s="7" t="s">
        <v>3</v>
      </c>
      <c r="B2" s="7" t="s">
        <v>18</v>
      </c>
    </row>
    <row r="3" spans="1:2" x14ac:dyDescent="0.25">
      <c r="A3" s="7">
        <v>6</v>
      </c>
      <c r="B3" s="7">
        <v>1</v>
      </c>
    </row>
    <row r="4" spans="1:2" x14ac:dyDescent="0.25">
      <c r="A4" s="7">
        <v>12</v>
      </c>
      <c r="B4" s="7">
        <v>1.5</v>
      </c>
    </row>
    <row r="5" spans="1:2" x14ac:dyDescent="0.25">
      <c r="A5" s="7">
        <v>15</v>
      </c>
      <c r="B5" s="7">
        <v>2</v>
      </c>
    </row>
    <row r="6" spans="1:2" x14ac:dyDescent="0.25">
      <c r="A6" s="7">
        <v>18</v>
      </c>
      <c r="B6" s="7">
        <v>2.5</v>
      </c>
    </row>
    <row r="7" spans="1:2" x14ac:dyDescent="0.25">
      <c r="A7" s="7">
        <v>19</v>
      </c>
      <c r="B7" s="7">
        <v>3</v>
      </c>
    </row>
    <row r="8" spans="1:2" x14ac:dyDescent="0.25">
      <c r="A8" s="7">
        <v>20</v>
      </c>
      <c r="B8" s="7">
        <v>3.5</v>
      </c>
    </row>
    <row r="9" spans="1:2" x14ac:dyDescent="0.25">
      <c r="A9" s="7">
        <v>21</v>
      </c>
      <c r="B9" s="7">
        <v>4</v>
      </c>
    </row>
    <row r="10" spans="1:2" x14ac:dyDescent="0.25">
      <c r="A10" s="7">
        <v>22</v>
      </c>
      <c r="B10" s="7">
        <v>4.5</v>
      </c>
    </row>
    <row r="11" spans="1:2" x14ac:dyDescent="0.25">
      <c r="A11" s="7">
        <v>23</v>
      </c>
      <c r="B11" s="7">
        <v>5</v>
      </c>
    </row>
    <row r="12" spans="1:2" x14ac:dyDescent="0.25">
      <c r="A12" s="7">
        <v>24</v>
      </c>
      <c r="B12" s="7">
        <v>5.5</v>
      </c>
    </row>
    <row r="13" spans="1:2" x14ac:dyDescent="0.25">
      <c r="A13" s="7">
        <v>25</v>
      </c>
      <c r="B13" s="7">
        <v>6</v>
      </c>
    </row>
    <row r="14" spans="1:2" x14ac:dyDescent="0.25">
      <c r="A14" s="7">
        <v>26</v>
      </c>
      <c r="B14" s="7">
        <v>6.5</v>
      </c>
    </row>
    <row r="15" spans="1:2" x14ac:dyDescent="0.25">
      <c r="A15" s="7">
        <v>27</v>
      </c>
      <c r="B15" s="7">
        <v>7</v>
      </c>
    </row>
    <row r="16" spans="1:2" x14ac:dyDescent="0.25">
      <c r="A16" s="7">
        <v>28</v>
      </c>
      <c r="B16" s="7">
        <v>7.5</v>
      </c>
    </row>
    <row r="17" spans="1:2" x14ac:dyDescent="0.25">
      <c r="A17" s="7">
        <v>29</v>
      </c>
      <c r="B17" s="7">
        <v>8</v>
      </c>
    </row>
    <row r="18" spans="1:2" x14ac:dyDescent="0.25">
      <c r="A18" s="7">
        <v>30</v>
      </c>
      <c r="B18" s="7">
        <v>8</v>
      </c>
    </row>
    <row r="19" spans="1:2" x14ac:dyDescent="0.25">
      <c r="A19" s="7"/>
      <c r="B19" s="7"/>
    </row>
    <row r="20" spans="1:2" x14ac:dyDescent="0.25">
      <c r="A20" s="7"/>
      <c r="B20" s="7"/>
    </row>
    <row r="21" spans="1:2" x14ac:dyDescent="0.25">
      <c r="A21" s="7"/>
      <c r="B21" s="7"/>
    </row>
    <row r="22" spans="1:2" x14ac:dyDescent="0.25">
      <c r="A22" s="7"/>
      <c r="B22" s="7"/>
    </row>
    <row r="23" spans="1:2" x14ac:dyDescent="0.25">
      <c r="A23" s="7"/>
      <c r="B23" s="7"/>
    </row>
    <row r="24" spans="1:2" x14ac:dyDescent="0.25">
      <c r="A24" s="7"/>
      <c r="B24" s="7"/>
    </row>
    <row r="25" spans="1:2" x14ac:dyDescent="0.25">
      <c r="A25" s="7"/>
      <c r="B25" s="7"/>
    </row>
    <row r="26" spans="1:2" x14ac:dyDescent="0.25">
      <c r="A26" s="7"/>
      <c r="B26" s="7"/>
    </row>
    <row r="27" spans="1:2" x14ac:dyDescent="0.25">
      <c r="A27" s="7"/>
      <c r="B27" s="7"/>
    </row>
    <row r="28" spans="1:2" x14ac:dyDescent="0.25">
      <c r="A28" s="7"/>
      <c r="B28" s="7"/>
    </row>
    <row r="29" spans="1:2" x14ac:dyDescent="0.25">
      <c r="A29" s="7"/>
      <c r="B29" s="7"/>
    </row>
    <row r="30" spans="1:2" x14ac:dyDescent="0.25">
      <c r="A30" s="7"/>
      <c r="B30" s="7"/>
    </row>
    <row r="31" spans="1:2" x14ac:dyDescent="0.25">
      <c r="A31" s="7"/>
      <c r="B31" s="7"/>
    </row>
    <row r="32" spans="1:2" x14ac:dyDescent="0.25">
      <c r="A32" s="7"/>
      <c r="B32" s="7"/>
    </row>
    <row r="33" spans="1:2" x14ac:dyDescent="0.25">
      <c r="A33" s="7"/>
      <c r="B33" s="7"/>
    </row>
    <row r="34" spans="1:2" x14ac:dyDescent="0.25">
      <c r="A34" s="7"/>
      <c r="B34" s="7"/>
    </row>
    <row r="35" spans="1:2" x14ac:dyDescent="0.25">
      <c r="A35" s="7"/>
      <c r="B35" s="7"/>
    </row>
    <row r="36" spans="1:2" x14ac:dyDescent="0.25">
      <c r="A36" s="7"/>
      <c r="B36" s="7"/>
    </row>
    <row r="37" spans="1:2" x14ac:dyDescent="0.25">
      <c r="A37" s="7"/>
      <c r="B37" s="7"/>
    </row>
    <row r="38" spans="1:2" x14ac:dyDescent="0.25">
      <c r="A38" s="7"/>
      <c r="B38" s="7"/>
    </row>
    <row r="39" spans="1:2" x14ac:dyDescent="0.25">
      <c r="A39" s="7"/>
      <c r="B39" s="7"/>
    </row>
    <row r="40" spans="1:2" x14ac:dyDescent="0.25">
      <c r="A40" s="7"/>
      <c r="B40" s="7"/>
    </row>
    <row r="41" spans="1:2" x14ac:dyDescent="0.25">
      <c r="A41" s="7"/>
      <c r="B41" s="7"/>
    </row>
  </sheetData>
  <sheetProtection sheet="1" objects="1" scenarios="1" selectLockedCells="1"/>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
  <dimension ref="A1:B11"/>
  <sheetViews>
    <sheetView showRowColHeaders="0" workbookViewId="0">
      <selection activeCell="B12" sqref="B12"/>
    </sheetView>
  </sheetViews>
  <sheetFormatPr baseColWidth="10" defaultRowHeight="15" x14ac:dyDescent="0.25"/>
  <cols>
    <col min="2" max="2" width="11.42578125" style="1"/>
  </cols>
  <sheetData>
    <row r="1" spans="1:2" x14ac:dyDescent="0.25">
      <c r="A1" t="s">
        <v>7</v>
      </c>
      <c r="B1" s="1" t="s">
        <v>7</v>
      </c>
    </row>
    <row r="2" spans="1:2" x14ac:dyDescent="0.25">
      <c r="A2" t="s">
        <v>8</v>
      </c>
      <c r="B2" s="1">
        <v>1</v>
      </c>
    </row>
    <row r="3" spans="1:2" x14ac:dyDescent="0.25">
      <c r="A3" t="s">
        <v>9</v>
      </c>
      <c r="B3" s="1">
        <v>2</v>
      </c>
    </row>
    <row r="4" spans="1:2" x14ac:dyDescent="0.25">
      <c r="A4" t="s">
        <v>6</v>
      </c>
      <c r="B4" s="1">
        <v>3</v>
      </c>
    </row>
    <row r="5" spans="1:2" x14ac:dyDescent="0.25">
      <c r="A5" t="s">
        <v>5</v>
      </c>
      <c r="B5" s="1">
        <v>4</v>
      </c>
    </row>
    <row r="6" spans="1:2" x14ac:dyDescent="0.25">
      <c r="A6" t="s">
        <v>10</v>
      </c>
      <c r="B6" s="1">
        <v>5</v>
      </c>
    </row>
    <row r="7" spans="1:2" x14ac:dyDescent="0.25">
      <c r="A7" t="s">
        <v>4</v>
      </c>
      <c r="B7" s="1">
        <v>6</v>
      </c>
    </row>
    <row r="8" spans="1:2" x14ac:dyDescent="0.25">
      <c r="A8" t="s">
        <v>11</v>
      </c>
      <c r="B8" s="1">
        <v>7</v>
      </c>
    </row>
    <row r="9" spans="1:2" x14ac:dyDescent="0.25">
      <c r="A9" t="s">
        <v>12</v>
      </c>
      <c r="B9" s="1">
        <v>8</v>
      </c>
    </row>
    <row r="10" spans="1:2" x14ac:dyDescent="0.25">
      <c r="A10" t="s">
        <v>13</v>
      </c>
      <c r="B10" s="1">
        <v>8</v>
      </c>
    </row>
    <row r="11" spans="1:2" x14ac:dyDescent="0.25">
      <c r="B11" s="1">
        <v>8</v>
      </c>
    </row>
  </sheetData>
  <sheetProtection sheet="1" objects="1" scenarios="1"/>
  <pageMargins left="0.7" right="0.7" top="0.75" bottom="0.75" header="0.3" footer="0.3"/>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showGridLines="0" workbookViewId="0"/>
  </sheetViews>
  <sheetFormatPr baseColWidth="10" defaultRowHeight="15" x14ac:dyDescent="0.25"/>
  <sheetData/>
  <pageMargins left="0.7" right="0.7" top="0.75" bottom="0.75" header="0.3" footer="0.3"/>
  <drawing r:id="rId1"/>
  <legacyDrawing r:id="rId2"/>
  <oleObjects>
    <mc:AlternateContent xmlns:mc="http://schemas.openxmlformats.org/markup-compatibility/2006">
      <mc:Choice Requires="x14">
        <oleObject progId="Word.Document.12" shapeId="10242" r:id="rId3">
          <objectPr defaultSize="0" r:id="rId4">
            <anchor moveWithCells="1">
              <from>
                <xdr:col>0</xdr:col>
                <xdr:colOff>142875</xdr:colOff>
                <xdr:row>3</xdr:row>
                <xdr:rowOff>57150</xdr:rowOff>
              </from>
              <to>
                <xdr:col>12</xdr:col>
                <xdr:colOff>371475</xdr:colOff>
                <xdr:row>30</xdr:row>
                <xdr:rowOff>152400</xdr:rowOff>
              </to>
            </anchor>
          </objectPr>
        </oleObject>
      </mc:Choice>
      <mc:Fallback>
        <oleObject progId="Word.Document.12" shapeId="10242" r:id="rId3"/>
      </mc:Fallback>
    </mc:AlternateContent>
  </oleObjects>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showGridLines="0" workbookViewId="0"/>
  </sheetViews>
  <sheetFormatPr baseColWidth="10" defaultRowHeight="15" x14ac:dyDescent="0.25"/>
  <sheetData/>
  <pageMargins left="0.7" right="0.7" top="0.75" bottom="0.75" header="0.3" footer="0.3"/>
  <pageSetup paperSize="9" orientation="portrait" r:id="rId1"/>
  <drawing r:id="rId2"/>
  <legacyDrawing r:id="rId3"/>
  <oleObjects>
    <mc:AlternateContent xmlns:mc="http://schemas.openxmlformats.org/markup-compatibility/2006">
      <mc:Choice Requires="x14">
        <oleObject progId="Word.Document.12" shapeId="11621" r:id="rId4">
          <objectPr defaultSize="0" r:id="rId5">
            <anchor moveWithCells="1">
              <from>
                <xdr:col>0</xdr:col>
                <xdr:colOff>161925</xdr:colOff>
                <xdr:row>3</xdr:row>
                <xdr:rowOff>142875</xdr:rowOff>
              </from>
              <to>
                <xdr:col>13</xdr:col>
                <xdr:colOff>714375</xdr:colOff>
                <xdr:row>41</xdr:row>
                <xdr:rowOff>95250</xdr:rowOff>
              </to>
            </anchor>
          </objectPr>
        </oleObject>
      </mc:Choice>
      <mc:Fallback>
        <oleObject progId="Word.Document.12" shapeId="11621" r:id="rId4"/>
      </mc:Fallback>
    </mc:AlternateContent>
  </oleObjec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61</vt:i4>
      </vt:variant>
    </vt:vector>
  </HeadingPairs>
  <TitlesOfParts>
    <vt:vector size="73" baseType="lpstr">
      <vt:lpstr>Présentation</vt:lpstr>
      <vt:lpstr>Utilisation Fichier</vt:lpstr>
      <vt:lpstr>Note sur 20</vt:lpstr>
      <vt:lpstr>Calcul IE (TxP)_h</vt:lpstr>
      <vt:lpstr>BAREME - Barème IE</vt:lpstr>
      <vt:lpstr>Evaluation projet et efficacité</vt:lpstr>
      <vt:lpstr>Evaluation efficacité Grimpeur</vt:lpstr>
      <vt:lpstr>Evaluation assureur</vt:lpstr>
      <vt:lpstr>barême performance</vt:lpstr>
      <vt:lpstr>liste déroulante</vt:lpstr>
      <vt:lpstr>Référentiel Evaluation</vt:lpstr>
      <vt:lpstr>Fiche ressource</vt:lpstr>
      <vt:lpstr>'barême performance'!_?</vt:lpstr>
      <vt:lpstr>barême</vt:lpstr>
      <vt:lpstr>Barême_Performance</vt:lpstr>
      <vt:lpstr>'Evaluation projet et efficacité'!cotations</vt:lpstr>
      <vt:lpstr>NomEleve1</vt:lpstr>
      <vt:lpstr>NomEleve10</vt:lpstr>
      <vt:lpstr>NomEleve11</vt:lpstr>
      <vt:lpstr>NomEleve12</vt:lpstr>
      <vt:lpstr>NomEleve13</vt:lpstr>
      <vt:lpstr>NomEleve14</vt:lpstr>
      <vt:lpstr>NomEleve15</vt:lpstr>
      <vt:lpstr>NomEleve16</vt:lpstr>
      <vt:lpstr>NomEleve17</vt:lpstr>
      <vt:lpstr>NomEleve18</vt:lpstr>
      <vt:lpstr>NomEleve19</vt:lpstr>
      <vt:lpstr>NomEleve2</vt:lpstr>
      <vt:lpstr>NomEleve20</vt:lpstr>
      <vt:lpstr>NomEleve21</vt:lpstr>
      <vt:lpstr>NomEleve22</vt:lpstr>
      <vt:lpstr>NomEleve23</vt:lpstr>
      <vt:lpstr>NomEleve24</vt:lpstr>
      <vt:lpstr>NomEleve25</vt:lpstr>
      <vt:lpstr>NomEleve26</vt:lpstr>
      <vt:lpstr>NomEleve27</vt:lpstr>
      <vt:lpstr>NomEleve3</vt:lpstr>
      <vt:lpstr>NomEleve4</vt:lpstr>
      <vt:lpstr>NomEleve5</vt:lpstr>
      <vt:lpstr>NomEleve6</vt:lpstr>
      <vt:lpstr>NomEleve7</vt:lpstr>
      <vt:lpstr>NomEleve8</vt:lpstr>
      <vt:lpstr>NomEleve9</vt:lpstr>
      <vt:lpstr>'Evaluation assureur'!OLE_LINK1</vt:lpstr>
      <vt:lpstr>'Evaluation projet et efficacité'!performances</vt:lpstr>
      <vt:lpstr>points_bonus</vt:lpstr>
      <vt:lpstr>Prenom1</vt:lpstr>
      <vt:lpstr>Prenom10</vt:lpstr>
      <vt:lpstr>Prenom11</vt:lpstr>
      <vt:lpstr>Prenom12</vt:lpstr>
      <vt:lpstr>Prenom13</vt:lpstr>
      <vt:lpstr>Prenom14</vt:lpstr>
      <vt:lpstr>Prenom15</vt:lpstr>
      <vt:lpstr>Prenom16</vt:lpstr>
      <vt:lpstr>Prenom17</vt:lpstr>
      <vt:lpstr>Prenom18</vt:lpstr>
      <vt:lpstr>Prenom19</vt:lpstr>
      <vt:lpstr>Prenom2</vt:lpstr>
      <vt:lpstr>Prenom20</vt:lpstr>
      <vt:lpstr>Prenom21</vt:lpstr>
      <vt:lpstr>Prenom22</vt:lpstr>
      <vt:lpstr>Prenom23</vt:lpstr>
      <vt:lpstr>Prenom24</vt:lpstr>
      <vt:lpstr>Prenom25</vt:lpstr>
      <vt:lpstr>Prenom26</vt:lpstr>
      <vt:lpstr>Prenom27</vt:lpstr>
      <vt:lpstr>Prenom3</vt:lpstr>
      <vt:lpstr>Prenom4</vt:lpstr>
      <vt:lpstr>Prenom5</vt:lpstr>
      <vt:lpstr>Prenom6</vt:lpstr>
      <vt:lpstr>Prenom7</vt:lpstr>
      <vt:lpstr>Prenom8</vt:lpstr>
      <vt:lpstr>Prenom9</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 Demailly</cp:lastModifiedBy>
  <cp:lastPrinted>2018-10-31T10:28:14Z</cp:lastPrinted>
  <dcterms:created xsi:type="dcterms:W3CDTF">2011-10-12T08:58:32Z</dcterms:created>
  <dcterms:modified xsi:type="dcterms:W3CDTF">2018-10-31T15:02:11Z</dcterms:modified>
</cp:coreProperties>
</file>