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defaultThemeVersion="153222"/>
  <mc:AlternateContent xmlns:mc="http://schemas.openxmlformats.org/markup-compatibility/2006">
    <mc:Choice Requires="x15">
      <x15ac:absPath xmlns:x15ac="http://schemas.microsoft.com/office/spreadsheetml/2010/11/ac" url="C:\Users\florent.fuscaldo\Desktop\"/>
    </mc:Choice>
  </mc:AlternateContent>
  <bookViews>
    <workbookView xWindow="0" yWindow="0" windowWidth="28800" windowHeight="12432"/>
  </bookViews>
  <sheets>
    <sheet name="BPU Maintenance" sheetId="1" r:id="rId1"/>
    <sheet name="liste2" sheetId="6" state="hidden" r:id="rId2"/>
  </sheets>
  <definedNames>
    <definedName name="_xlnm._FilterDatabase" localSheetId="0" hidden="1">'BPU Maintenance'!$A$10:$I$427</definedName>
    <definedName name="aide">liste2!$E$6:$E$7</definedName>
    <definedName name="aide2">liste2!$F$6:$F$7</definedName>
    <definedName name="ARM">#REF!</definedName>
    <definedName name="_xlnm.Database">#REF!</definedName>
    <definedName name="coll">#REF!</definedName>
    <definedName name="ent">liste2!$B$6:$B$10</definedName>
    <definedName name="FICHIER">#REF!</definedName>
    <definedName name="PTLUM">#REF!</definedName>
    <definedName name="SUPPORT">#REF!</definedName>
    <definedName name="_xlnm.Print_Area" localSheetId="0">'BPU Maintenance'!$A$1:$I$458</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I278" i="1" l="1"/>
  <c r="I29" i="1" l="1"/>
  <c r="I30" i="1"/>
  <c r="I89" i="1" l="1"/>
  <c r="H129" i="1" l="1"/>
  <c r="H128" i="1"/>
  <c r="H437" i="1" l="1"/>
  <c r="H451" i="1"/>
  <c r="I432" i="1" l="1"/>
  <c r="I431" i="1" l="1"/>
  <c r="I430" i="1"/>
  <c r="I433" i="1" s="1"/>
  <c r="I41" i="1" l="1"/>
  <c r="I42" i="1"/>
  <c r="I43" i="1"/>
  <c r="I44" i="1"/>
  <c r="I45" i="1"/>
  <c r="I46" i="1"/>
  <c r="I47" i="1"/>
  <c r="I49" i="1"/>
  <c r="I50" i="1"/>
  <c r="I51" i="1"/>
  <c r="I52" i="1"/>
  <c r="I53" i="1"/>
  <c r="I54" i="1"/>
  <c r="I55" i="1"/>
  <c r="I56" i="1"/>
  <c r="I57" i="1"/>
  <c r="I58" i="1"/>
  <c r="I59" i="1"/>
  <c r="I60" i="1"/>
  <c r="I61" i="1"/>
  <c r="I62" i="1"/>
  <c r="I63" i="1"/>
  <c r="I64" i="1"/>
  <c r="I65" i="1"/>
  <c r="I66" i="1"/>
  <c r="I67" i="1"/>
  <c r="I68" i="1"/>
  <c r="I69" i="1"/>
  <c r="I70" i="1"/>
  <c r="I71" i="1"/>
  <c r="I72" i="1"/>
  <c r="I73" i="1"/>
  <c r="I74" i="1"/>
  <c r="I75" i="1"/>
  <c r="I76" i="1"/>
  <c r="I77" i="1"/>
  <c r="I78" i="1"/>
  <c r="I79" i="1"/>
  <c r="I80" i="1"/>
  <c r="I82" i="1"/>
  <c r="I83" i="1"/>
  <c r="I84" i="1"/>
  <c r="I85" i="1"/>
  <c r="I86" i="1"/>
  <c r="I88" i="1"/>
  <c r="I90" i="1"/>
  <c r="I92" i="1"/>
  <c r="I93" i="1"/>
  <c r="I94" i="1"/>
  <c r="I95" i="1"/>
  <c r="I96" i="1"/>
  <c r="I97" i="1"/>
  <c r="I98" i="1"/>
  <c r="I99" i="1"/>
  <c r="I100" i="1"/>
  <c r="I101" i="1"/>
  <c r="I102" i="1"/>
  <c r="I103" i="1"/>
  <c r="I104" i="1"/>
  <c r="I105" i="1"/>
  <c r="I107" i="1"/>
  <c r="I108" i="1"/>
  <c r="I109" i="1"/>
  <c r="I110" i="1"/>
  <c r="I111" i="1"/>
  <c r="I112" i="1"/>
  <c r="I113" i="1"/>
  <c r="I114" i="1"/>
  <c r="I115" i="1"/>
  <c r="I116" i="1"/>
  <c r="I117" i="1"/>
  <c r="I118" i="1"/>
  <c r="I119" i="1"/>
  <c r="I120" i="1"/>
  <c r="I121" i="1"/>
  <c r="I122" i="1"/>
  <c r="I123" i="1"/>
  <c r="I124" i="1"/>
  <c r="I125" i="1"/>
  <c r="I126" i="1"/>
  <c r="I127" i="1"/>
  <c r="I40" i="1"/>
  <c r="I87" i="1" l="1"/>
  <c r="I81" i="1"/>
  <c r="I48" i="1"/>
  <c r="I91" i="1"/>
  <c r="I106" i="1"/>
  <c r="I39" i="1"/>
  <c r="I422" i="1"/>
  <c r="I423" i="1"/>
  <c r="I421" i="1"/>
  <c r="I412" i="1"/>
  <c r="I413" i="1"/>
  <c r="I414" i="1"/>
  <c r="I415" i="1"/>
  <c r="I416" i="1"/>
  <c r="I417" i="1"/>
  <c r="I418" i="1"/>
  <c r="I411" i="1"/>
  <c r="I397" i="1"/>
  <c r="I398" i="1"/>
  <c r="I399" i="1"/>
  <c r="I400" i="1"/>
  <c r="I401" i="1"/>
  <c r="I402" i="1"/>
  <c r="I403" i="1"/>
  <c r="I404" i="1"/>
  <c r="I405" i="1"/>
  <c r="I406" i="1"/>
  <c r="I407" i="1"/>
  <c r="I408" i="1"/>
  <c r="I367" i="1"/>
  <c r="I368" i="1"/>
  <c r="I369" i="1"/>
  <c r="I370" i="1"/>
  <c r="I371" i="1"/>
  <c r="I372" i="1"/>
  <c r="I373" i="1"/>
  <c r="I374" i="1"/>
  <c r="I375" i="1"/>
  <c r="I378" i="1"/>
  <c r="I379" i="1"/>
  <c r="I380" i="1"/>
  <c r="I381" i="1"/>
  <c r="I382" i="1"/>
  <c r="I383" i="1"/>
  <c r="I384" i="1"/>
  <c r="I385" i="1"/>
  <c r="I388" i="1"/>
  <c r="I389" i="1"/>
  <c r="I390" i="1"/>
  <c r="I391" i="1"/>
  <c r="I392" i="1"/>
  <c r="I393" i="1"/>
  <c r="I394" i="1"/>
  <c r="I366" i="1"/>
  <c r="I376" i="1" l="1"/>
  <c r="I364" i="1"/>
  <c r="I354" i="1"/>
  <c r="I355" i="1"/>
  <c r="I356" i="1"/>
  <c r="I357" i="1"/>
  <c r="I358" i="1"/>
  <c r="I359" i="1"/>
  <c r="I360" i="1"/>
  <c r="I361" i="1"/>
  <c r="I362" i="1"/>
  <c r="I353" i="1"/>
  <c r="I348" i="1"/>
  <c r="I349" i="1"/>
  <c r="I350" i="1"/>
  <c r="I347" i="1"/>
  <c r="I344" i="1"/>
  <c r="I331" i="1"/>
  <c r="I332" i="1"/>
  <c r="I335" i="1"/>
  <c r="I336" i="1"/>
  <c r="I339" i="1"/>
  <c r="I340" i="1"/>
  <c r="I328" i="1"/>
  <c r="I327" i="1"/>
  <c r="I324" i="1"/>
  <c r="I323" i="1"/>
  <c r="I319" i="1"/>
  <c r="I318" i="1"/>
  <c r="I298" i="1"/>
  <c r="I302" i="1"/>
  <c r="I303" i="1"/>
  <c r="I306" i="1"/>
  <c r="I307" i="1"/>
  <c r="I310" i="1"/>
  <c r="I311" i="1"/>
  <c r="I314" i="1"/>
  <c r="I315" i="1"/>
  <c r="I297" i="1"/>
  <c r="I287" i="1"/>
  <c r="I288" i="1"/>
  <c r="I289" i="1"/>
  <c r="I290" i="1"/>
  <c r="I291" i="1"/>
  <c r="I292" i="1"/>
  <c r="I286" i="1"/>
  <c r="I282" i="1"/>
  <c r="I283" i="1"/>
  <c r="I281" i="1"/>
  <c r="I275" i="1"/>
  <c r="I276" i="1"/>
  <c r="I277" i="1"/>
  <c r="I274" i="1"/>
  <c r="I268" i="1"/>
  <c r="I269" i="1"/>
  <c r="I270" i="1"/>
  <c r="I271" i="1"/>
  <c r="I267" i="1"/>
  <c r="I262" i="1"/>
  <c r="I263" i="1"/>
  <c r="I264" i="1"/>
  <c r="I261" i="1"/>
  <c r="I254" i="1"/>
  <c r="I255" i="1"/>
  <c r="I256" i="1"/>
  <c r="I257" i="1"/>
  <c r="I258" i="1"/>
  <c r="I253" i="1"/>
  <c r="I226" i="1"/>
  <c r="I227" i="1"/>
  <c r="I228" i="1"/>
  <c r="I229" i="1"/>
  <c r="I230" i="1"/>
  <c r="I231" i="1"/>
  <c r="I232" i="1"/>
  <c r="I233" i="1"/>
  <c r="I235" i="1"/>
  <c r="I236" i="1"/>
  <c r="I237" i="1"/>
  <c r="I238" i="1"/>
  <c r="I239" i="1"/>
  <c r="I241" i="1"/>
  <c r="I242" i="1"/>
  <c r="I243" i="1"/>
  <c r="I244" i="1"/>
  <c r="I245" i="1"/>
  <c r="I247" i="1"/>
  <c r="I248" i="1"/>
  <c r="I249" i="1"/>
  <c r="I250" i="1"/>
  <c r="I225" i="1"/>
  <c r="I220" i="1"/>
  <c r="I221" i="1"/>
  <c r="I222" i="1"/>
  <c r="I219" i="1"/>
  <c r="I204" i="1"/>
  <c r="I205" i="1"/>
  <c r="I206" i="1"/>
  <c r="I207" i="1"/>
  <c r="I208" i="1"/>
  <c r="I209" i="1"/>
  <c r="I210" i="1"/>
  <c r="I211" i="1"/>
  <c r="I212" i="1"/>
  <c r="I213" i="1"/>
  <c r="I214" i="1"/>
  <c r="I215" i="1"/>
  <c r="I203" i="1"/>
  <c r="I188" i="1"/>
  <c r="I189" i="1"/>
  <c r="I190" i="1"/>
  <c r="I191" i="1"/>
  <c r="I192" i="1"/>
  <c r="I193" i="1"/>
  <c r="I194" i="1"/>
  <c r="I195" i="1"/>
  <c r="I196" i="1"/>
  <c r="I197" i="1"/>
  <c r="I198" i="1"/>
  <c r="I199" i="1"/>
  <c r="I200" i="1"/>
  <c r="I187" i="1"/>
  <c r="I180" i="1"/>
  <c r="I181" i="1"/>
  <c r="I182" i="1"/>
  <c r="I183" i="1"/>
  <c r="I184" i="1"/>
  <c r="I179" i="1"/>
  <c r="I171" i="1"/>
  <c r="I172" i="1"/>
  <c r="I173" i="1"/>
  <c r="I174" i="1"/>
  <c r="I175" i="1"/>
  <c r="I170" i="1"/>
  <c r="I166" i="1"/>
  <c r="I167" i="1"/>
  <c r="I165" i="1"/>
  <c r="I148" i="1"/>
  <c r="I149" i="1"/>
  <c r="I150" i="1"/>
  <c r="I151" i="1"/>
  <c r="I152" i="1"/>
  <c r="I153" i="1"/>
  <c r="I154" i="1"/>
  <c r="I155" i="1"/>
  <c r="I156" i="1"/>
  <c r="I157" i="1"/>
  <c r="I158" i="1"/>
  <c r="I159" i="1"/>
  <c r="I160" i="1"/>
  <c r="I161" i="1"/>
  <c r="I162" i="1"/>
  <c r="I147" i="1"/>
  <c r="I133" i="1"/>
  <c r="I134" i="1"/>
  <c r="I135" i="1"/>
  <c r="I136" i="1"/>
  <c r="I137" i="1"/>
  <c r="I138" i="1"/>
  <c r="I139" i="1"/>
  <c r="I140" i="1"/>
  <c r="I141" i="1"/>
  <c r="I142" i="1"/>
  <c r="I143" i="1"/>
  <c r="I144" i="1"/>
  <c r="I132" i="1"/>
  <c r="I129" i="1"/>
  <c r="I128" i="1"/>
  <c r="I34" i="1"/>
  <c r="I35" i="1"/>
  <c r="I33" i="1"/>
  <c r="I23" i="1"/>
  <c r="I24" i="1"/>
  <c r="I25" i="1"/>
  <c r="I26" i="1"/>
  <c r="I27" i="1"/>
  <c r="I28" i="1"/>
  <c r="I22" i="1"/>
  <c r="I15" i="1"/>
  <c r="I16" i="1"/>
  <c r="I17" i="1"/>
  <c r="I18" i="1"/>
  <c r="I19" i="1"/>
  <c r="I14" i="1"/>
  <c r="I272" i="1" l="1"/>
  <c r="I234" i="1"/>
  <c r="I259" i="1"/>
  <c r="I337" i="1"/>
  <c r="I329" i="1"/>
  <c r="I265" i="1"/>
  <c r="I333" i="1"/>
  <c r="I312" i="1"/>
  <c r="I304" i="1"/>
  <c r="I316" i="1"/>
  <c r="I325" i="1"/>
  <c r="I345" i="1"/>
  <c r="I351" i="1"/>
  <c r="I294" i="1"/>
  <c r="I308" i="1"/>
  <c r="I300" i="1"/>
  <c r="I321" i="1"/>
  <c r="I342" i="1"/>
  <c r="I341" i="1"/>
  <c r="I437" i="1"/>
  <c r="I279" i="1"/>
  <c r="I246" i="1"/>
  <c r="I251" i="1"/>
  <c r="I217" i="1"/>
  <c r="I223" i="1"/>
  <c r="I240" i="1"/>
  <c r="I419" i="1"/>
  <c r="I409" i="1"/>
  <c r="I363" i="1"/>
  <c r="I284" i="1"/>
  <c r="I216" i="1"/>
  <c r="I201" i="1"/>
  <c r="I185" i="1"/>
  <c r="I177" i="1"/>
  <c r="I168" i="1"/>
  <c r="I163" i="1"/>
  <c r="I145" i="1"/>
  <c r="I130" i="1"/>
  <c r="I36" i="1"/>
  <c r="I31" i="1"/>
  <c r="I20" i="1"/>
  <c r="I320" i="1" l="1"/>
  <c r="I299" i="1"/>
  <c r="B14" i="6"/>
  <c r="H426" i="1" l="1"/>
  <c r="I293" i="1"/>
  <c r="I295" i="1"/>
  <c r="I5" i="1"/>
  <c r="I13" i="1" l="1"/>
  <c r="I424" i="1"/>
  <c r="I12" i="1"/>
  <c r="I426" i="1" l="1"/>
  <c r="I452" i="1"/>
  <c r="I425" i="1"/>
  <c r="I427" i="1" l="1"/>
  <c r="I436" i="1" s="1"/>
  <c r="I438" i="1" s="1"/>
  <c r="I439" i="1" s="1"/>
  <c r="I440" i="1" s="1"/>
  <c r="I450" i="1" l="1"/>
  <c r="I451" i="1" s="1"/>
  <c r="I453" i="1" s="1"/>
  <c r="I444" i="1"/>
  <c r="I445" i="1" s="1"/>
  <c r="I446" i="1"/>
  <c r="I447" i="1" l="1"/>
</calcChain>
</file>

<file path=xl/comments1.xml><?xml version="1.0" encoding="utf-8"?>
<comments xmlns="http://schemas.openxmlformats.org/spreadsheetml/2006/main">
  <authors>
    <author>Julien AGNONA</author>
  </authors>
  <commentList>
    <comment ref="H437" authorId="0" shapeId="0">
      <text>
        <r>
          <rPr>
            <b/>
            <sz val="9"/>
            <color indexed="81"/>
            <rFont val="Tahoma"/>
            <family val="2"/>
          </rPr>
          <t>Julien AGNONA:</t>
        </r>
        <r>
          <rPr>
            <sz val="9"/>
            <color indexed="81"/>
            <rFont val="Tahoma"/>
            <family val="2"/>
          </rPr>
          <t xml:space="preserve">
ne pas écrire
cellule automatique</t>
        </r>
      </text>
    </comment>
  </commentList>
</comments>
</file>

<file path=xl/sharedStrings.xml><?xml version="1.0" encoding="utf-8"?>
<sst xmlns="http://schemas.openxmlformats.org/spreadsheetml/2006/main" count="1859" uniqueCount="779">
  <si>
    <t>Désignation des ouvrages</t>
  </si>
  <si>
    <t xml:space="preserve">SECTION 1 : </t>
  </si>
  <si>
    <t>MAINTENANCE</t>
  </si>
  <si>
    <t>CHAPITRE 01</t>
  </si>
  <si>
    <t>FORFAIT</t>
  </si>
  <si>
    <t>Intitulé</t>
  </si>
  <si>
    <t>Ce prix rémunère</t>
  </si>
  <si>
    <t>01</t>
  </si>
  <si>
    <t>Forfait niveau 1</t>
  </si>
  <si>
    <t xml:space="preserve">Forfait niveau 1 au point lumineux pour la prestation de maintenance à la demandé (selon le CCAP et le CCTP)
</t>
  </si>
  <si>
    <t>U</t>
  </si>
  <si>
    <t>02</t>
  </si>
  <si>
    <t>Forfait niveau 1 produit led</t>
  </si>
  <si>
    <t xml:space="preserve">Forfait niveau 1 au point lumineux led pour la prestation de maintenance à la demandé (selon le CCAP et le CCTP)
</t>
  </si>
  <si>
    <t>03</t>
  </si>
  <si>
    <t>Forfait niveau 2</t>
  </si>
  <si>
    <t xml:space="preserve">Forfait niveau 2 au point lumineux pour toutes prestations de maintenance y compris le préventif (selon le CCAP et CCTP)
</t>
  </si>
  <si>
    <t>04</t>
  </si>
  <si>
    <t>Forfait niveau 2 produit led</t>
  </si>
  <si>
    <t xml:space="preserve">Forfait niveau 2 au point lumineux led pour toutes prestations de maintenance y compris le préventif (selon le CCAP et CCTP)
</t>
  </si>
  <si>
    <t>05</t>
  </si>
  <si>
    <t xml:space="preserve">Forfait niveau 3 </t>
  </si>
  <si>
    <t xml:space="preserve">Forfait niveau 3 au point lumineux pour toutes prestations de maintenance à objectif &lt; 1%  (selon le CCAP et CCTP)
</t>
  </si>
  <si>
    <t>06</t>
  </si>
  <si>
    <t>Forfait niveau 3 produit led</t>
  </si>
  <si>
    <t xml:space="preserve">Forfait niveau 3 au point lumineux led pour toutes prestations de maintenance à objectif &lt; 1%  (selon le CCAP et CCTP)
</t>
  </si>
  <si>
    <t>CHAPITRE 02</t>
  </si>
  <si>
    <t>CURATIF</t>
  </si>
  <si>
    <t xml:space="preserve">Intervention d'urgence (sous 4h)
</t>
  </si>
  <si>
    <t xml:space="preserve">Le déplacement, l'intervention de mise en sécurité des installations électriques dans un délai de 4h
</t>
  </si>
  <si>
    <t>Intervention délai normal (sous 72h)</t>
  </si>
  <si>
    <t xml:space="preserve">Le déplacement, la détection et la remise en état de l'ouvrage dans un délai de 72h y compris la main d'œuvre pour remplacement d'une lampe
</t>
  </si>
  <si>
    <t>Plus value pour intervention sur ouvrage suivant</t>
  </si>
  <si>
    <t xml:space="preserve">Plus value à l'article 02 02 pour le déplacement, la détection et la remise en état de l'ouvrage suivant y compris la main d'œuvre pour le remplacement d'une lampe
</t>
  </si>
  <si>
    <t>Intervention délai normal (sous 72h) pour réglage spécifique d'allumage</t>
  </si>
  <si>
    <t xml:space="preserve">Le déplacement pour la modification du paramétrage du dispositif d'allumage y compris la main d'œuvre
</t>
  </si>
  <si>
    <t>Plus value pour le réglage spécifique d'allumage suivante</t>
  </si>
  <si>
    <t xml:space="preserve">Plus value à l'article 02 04 pour le déplacement sur ouvrage suivant pour la modification du paramétrage du dispositif d'allumage y compris la main d'œuvre
</t>
  </si>
  <si>
    <t>Mise à disposition d'un électricien qualifié avec véhicule léger</t>
  </si>
  <si>
    <t xml:space="preserve">La mise à disposition d'un électricien qualifié avec véhicule léger pour travaux supplémentaires
</t>
  </si>
  <si>
    <t>H</t>
  </si>
  <si>
    <t>07</t>
  </si>
  <si>
    <t>Mise à disposition d'un électricien qualifié avec nacelle et chauffeur.</t>
  </si>
  <si>
    <t xml:space="preserve">La mise à disposition d'un électricien qualifié avec nacelle et chaffeur pour travaux supplémentaires à une hauteur maximum de 18 m
</t>
  </si>
  <si>
    <t>08</t>
  </si>
  <si>
    <t>Majoration du forfait (sous 4h) semaine</t>
  </si>
  <si>
    <t xml:space="preserve">La majoration de l'intervention d'urgence (art.0201) pour intervention en semaine hors horaires ouvrés (8h - 18h)
</t>
  </si>
  <si>
    <t>09</t>
  </si>
  <si>
    <t>Majoration du forfait (sous 4h) week end et jour férié</t>
  </si>
  <si>
    <t xml:space="preserve">La majoration de l'intervention d'urgence (art.0201) pour intervention le week-end et jour férié
</t>
  </si>
  <si>
    <t>CHAPITRE 03</t>
  </si>
  <si>
    <t>PREVENTIF</t>
  </si>
  <si>
    <t>Visite préventive sur foyer lumineux</t>
  </si>
  <si>
    <t xml:space="preserve"> Visite préventive sur foyer lumineux (hors forfait) selon le  CCTP 3.2, y compris la main d'œuvre pour remplacement d'une lampe (fourniture BPU)
</t>
  </si>
  <si>
    <t>Visite préventive sur coffret de commande</t>
  </si>
  <si>
    <t xml:space="preserve"> Visite préventive sur coffret de commande (hors forfait) selon le  CCTP 3.2
</t>
  </si>
  <si>
    <t>Vérification de bon fonctionnement des installations (supplémentaire)</t>
  </si>
  <si>
    <t xml:space="preserve">La vérification de bon fonctionnement de l'ensemble des installations d'éclairage public d'une collectivité, avec établissement d'un inventaire exhaustif des disfonctionnements constatés via l'application GMAO
</t>
  </si>
  <si>
    <t>CHAPITRE 04</t>
  </si>
  <si>
    <t>LAMPE</t>
  </si>
  <si>
    <t>Fourniture d'une lampe</t>
  </si>
  <si>
    <t xml:space="preserve">Voir tableau des lampes annexe 1 au BPU
</t>
  </si>
  <si>
    <t>22</t>
  </si>
  <si>
    <t>Eco-contribution lampe standard</t>
  </si>
  <si>
    <t xml:space="preserve">Eco-contribution lampe standard
</t>
  </si>
  <si>
    <t>23</t>
  </si>
  <si>
    <t>Eco-contribution lampe à led</t>
  </si>
  <si>
    <t xml:space="preserve">Eco-contribution lampe à led
</t>
  </si>
  <si>
    <t>CHAPITRE 05</t>
  </si>
  <si>
    <t>BALLAST FERROMAGNETIQUE</t>
  </si>
  <si>
    <t>Ballast vapeur de mercure jusqu'à 400W</t>
  </si>
  <si>
    <t xml:space="preserve">La fourniture et la pose d'un ballast ferromagnétique pour lampe à vapeur de mercure jusqu'à 400W, y compris les raccordements et la dépose de l'existant.
</t>
  </si>
  <si>
    <t>Ballast SHP ou Iodure 35W</t>
  </si>
  <si>
    <t xml:space="preserve">La fourniture et la pose d'un ballast ferromagnétique pour lampe Sodium Haute Pression ou Iodure de 35W, y compris les raccordements et la dépose de l'existant.
</t>
  </si>
  <si>
    <t>Ballast SHP ou Iodure 70W</t>
  </si>
  <si>
    <t xml:space="preserve">La fourniture et la pose d'un ballast ferromagnétique pour lampe Sodium Haute Pression ou Iodure de 70W, y compris les raccordements et la dépose de l'existant.
</t>
  </si>
  <si>
    <t>Ballast SHP ou Iodure 100W</t>
  </si>
  <si>
    <t xml:space="preserve">La fourniture et la pose d'un ballast ferromagnétique pour lampe Sodium Haute Pression ou Iodure de 100W, y compris les raccordements et la dépose de l'existant.
</t>
  </si>
  <si>
    <t>Ballast SHP ou Iodure 150W</t>
  </si>
  <si>
    <t xml:space="preserve">La fourniture et la pose d'un ballast ferromagnétique pour lampe Sodium Haute Pression ou Iodure de 150W, y compris les raccordements et la dépose de l'existant.
</t>
  </si>
  <si>
    <t>Ballast SHP ou Iodure 250W</t>
  </si>
  <si>
    <t xml:space="preserve">La fourniture et la pose d'un ballast ferromagnétique pour lampe Sodium Haute Pression ou Iodure de 250W, y compris les raccordements et la dépose de l'existant.
</t>
  </si>
  <si>
    <t>Ballast SHP ou Iodure 400W</t>
  </si>
  <si>
    <t xml:space="preserve">La fourniture et la pose d'un ballast ferromagnétique pour lampe Sodium Haute Pression ou Iodure de 400W, y compris les raccordements et la dépose de l'existant.
</t>
  </si>
  <si>
    <t>Ballast Sodium Basse Pression 35W</t>
  </si>
  <si>
    <t xml:space="preserve">La fourniture et la pose d'un ballast pour lampe Sodium Basse Pression de 35 W, y compris les raccordements et la dépose de l'existant.
</t>
  </si>
  <si>
    <t>Ballast Sodium Basse Pression 55W</t>
  </si>
  <si>
    <t xml:space="preserve">La fourniture et la pose d'un ballast pour lampe Sodium Basse Pression de 55 W, y compris les raccordements et la dépose de l'existant.
</t>
  </si>
  <si>
    <t>10</t>
  </si>
  <si>
    <t>Ballast Sodium Basse Pression de 90W</t>
  </si>
  <si>
    <t xml:space="preserve">La fourniture et la pose d'un ballast pour lampe Sodium Basse Pression de 90 W, y compris les raccordements et la dépose de l'existant.
</t>
  </si>
  <si>
    <t>11</t>
  </si>
  <si>
    <t>Ballast Sodium Basse Pression 135W</t>
  </si>
  <si>
    <t xml:space="preserve">La fourniture et la pose d'un ballast pour lampe Sodium Basse Pression de 135 W, y compris les raccordements et la dépose de l'existant.
</t>
  </si>
  <si>
    <t>12</t>
  </si>
  <si>
    <t>Ballast Sodium Basse Pression 180W</t>
  </si>
  <si>
    <t xml:space="preserve">La fourniture et la pose d'un ballast pour lampe Sodium Basse Pression de 180 W, y compris les raccordements et la dépose de l'existant.
</t>
  </si>
  <si>
    <t>13</t>
  </si>
  <si>
    <t>Appareillage pour tube fluo jusqu'à 58W</t>
  </si>
  <si>
    <t xml:space="preserve">La fourniture et la pose d'un appareillage d'alimentation pour tube fluo jusqu'à 58 W, y compris la dépose de l'existant.
</t>
  </si>
  <si>
    <t>CHAPITRE 06</t>
  </si>
  <si>
    <t>BALLAST ELECTRONIQUE</t>
  </si>
  <si>
    <t>Ballast électronique pour lampe 35W</t>
  </si>
  <si>
    <t xml:space="preserve">La fourniture et la pose d'un ballast électronique pour une lampe 35W, y compris les raccordements et la dépose de l'existant.
</t>
  </si>
  <si>
    <t>Ballast électronique pour lampe 70W</t>
  </si>
  <si>
    <t xml:space="preserve">La fourniture et la pose d'un ballast électronique pour une lampe de 70W, y compris les raccordements et la dépose de l'existant.
</t>
  </si>
  <si>
    <t>Ballast électronique pour lampe 100W</t>
  </si>
  <si>
    <t xml:space="preserve">La fourniture et la pose d'un ballast électronique pour une lampe de 100W, y compris les raccordements et la dépose de l'existant.
</t>
  </si>
  <si>
    <t>Ballast électronique pour lampe 150W</t>
  </si>
  <si>
    <t xml:space="preserve">La fourniture et la pose d'un ballast électronique pour une lampe de 150W, y compris les raccordements et la dépose de l'existant.
</t>
  </si>
  <si>
    <t>Ballast électronique pour lampe 250W</t>
  </si>
  <si>
    <t xml:space="preserve">La fourniture et la pose d'un ballast électronique pour une lampe 250W, y compris les raccordements et la dépose de l'existant.
</t>
  </si>
  <si>
    <t>Ballast électronique pour lampe CosmoWhite 45 W</t>
  </si>
  <si>
    <t xml:space="preserve">La fourniture et la pose d'un ballast électronique pour lampe de type CosmoWhite 45 W, y compris les raccordements et la dépose de l'existant.
</t>
  </si>
  <si>
    <t>Ballast électronique pour lampe CosmoWhite 60 W</t>
  </si>
  <si>
    <t xml:space="preserve">La fourniture et la pose d'un ballast électronique pour lampe de type CosmoWhite 60 W, y compris les raccordements et la dépose de l'existant.
</t>
  </si>
  <si>
    <t>Ballast électronique pour lampe CosmoWhite 90 W</t>
  </si>
  <si>
    <t xml:space="preserve">La fourniture et la pose d'un ballast électronique pour lampe de type CosmoWhite 90 W, y compris les raccordements et la dépose de l'existant.
</t>
  </si>
  <si>
    <t>Ballast électronique pour lampe CosmoWhite 140 W</t>
  </si>
  <si>
    <t xml:space="preserve">La fourniture et la pose d'un ballast électronique pour lampe de type CosmoWhite 140 W, y compris les raccordements et la dépose de l'existant.
</t>
  </si>
  <si>
    <t>Ballast électronique programmable/gradable pour lampe CosmoWhite 45W</t>
  </si>
  <si>
    <t xml:space="preserve">La fourniture et la pose d'un ballast électronique avec dispositif de programmation/gradation compatible pied de mât pour  lampe CosmoWhite 45W , y compris les raccordements et la dépose de l'existant
</t>
  </si>
  <si>
    <t>Ballast électronique programmable/gradable pour lampe CosmoWhite 60W</t>
  </si>
  <si>
    <t xml:space="preserve">La fourniture et la pose d'un ballast électronique avec dispositif de programmation/gradation compatible pied de mât pour  lampe CosmoWhite 60W , y compris les raccordements et la dépose de l'existant
</t>
  </si>
  <si>
    <t>Ballast électronique programmable/gradable pour lampe CosmoWhite 90W</t>
  </si>
  <si>
    <t xml:space="preserve">La fourniture et la pose d'un ballast électronique avec dispositif de programmation/gradation compatible pied de mât pour  lampe CosmoWhite 90W , y compris les raccordements et la dépose de l'existant
</t>
  </si>
  <si>
    <t>Ballast électronique programmable/gradable pour lampe CosmoWhite 140W</t>
  </si>
  <si>
    <t xml:space="preserve">La fourniture et la pose d'un ballast électronique avec dispositif de programmation/gradation compatible pied de mât pour  lampe CosmoWhite 140W , y compris les raccordements et la dépose de l'existant
</t>
  </si>
  <si>
    <t>14</t>
  </si>
  <si>
    <t xml:space="preserve">Ballast électronique programmable/gradable pour lampe 70W </t>
  </si>
  <si>
    <t xml:space="preserve">La fourniture et la pose d'un ballast électronique avec dispositif de programmation/gradation compatible pied de mât pour  lampe de 70W, y compris les raccordements et la dépose de l'existant
</t>
  </si>
  <si>
    <t>15</t>
  </si>
  <si>
    <t xml:space="preserve">Ballast électronique programmable/gradable pour lampe 100 W </t>
  </si>
  <si>
    <t xml:space="preserve">La fourniture et la pose d'un ballast électronique avec dispositif de programmation/gradation compatible pied de mât pour  lampe de 100W , y compris les raccordements et la dépose de l'existant
</t>
  </si>
  <si>
    <t>16</t>
  </si>
  <si>
    <t xml:space="preserve">Ballast électronique programmable/gradable pour lampe 150 W </t>
  </si>
  <si>
    <t xml:space="preserve">La fourniture et la pose d'un ballast électronique avec dispositif de programmation/gradation compatible pied de mât pour  lampe de 150W , y compris les raccordements et la dépose de l'existant
</t>
  </si>
  <si>
    <t>CHAPITRE 07</t>
  </si>
  <si>
    <t>AMORCEUR</t>
  </si>
  <si>
    <t>Amorceur pour lampe Sodium Basse Pression ≤ 180 W</t>
  </si>
  <si>
    <t xml:space="preserve">La fourniture et la pose d'un amorceur pour une lampe Sodium Basse Pression pour une puissance ≤ 180 W, y compris les raccordements et la dépose de l'existant.
</t>
  </si>
  <si>
    <t>Amorceur temporisé [3-5 fois] pour tout type de lampe</t>
  </si>
  <si>
    <t xml:space="preserve">La fourniture et la pose d'un amorceur temporisé 3-5 fois pour tout type de lampe  ≤ 1000 W, y compris les raccordements et la dépose de l'existant.
</t>
  </si>
  <si>
    <t>Starter pour tube fluorescent</t>
  </si>
  <si>
    <t xml:space="preserve">La fourniture et la pose d'un starter pour tube fluorescent  ≤ 65W, y compris les raccordements et la dépose de l'existant
</t>
  </si>
  <si>
    <t>CHAPITRE 08</t>
  </si>
  <si>
    <t>CONDENSATEUR</t>
  </si>
  <si>
    <t>Condensateur ≤ 10 µF</t>
  </si>
  <si>
    <t xml:space="preserve">La fourniture et la pose d'un condensateur de compensation ≤ 10µF , y compris les raccordements et la dépose de l'existant.
</t>
  </si>
  <si>
    <t>Condensateur 18 µF</t>
  </si>
  <si>
    <t xml:space="preserve">La fourniture et la pose d'un condensateur de compensation de 18µF, y compris les raccordements et la dépose de l'existant.
</t>
  </si>
  <si>
    <t>Condensateur 28 µF</t>
  </si>
  <si>
    <t xml:space="preserve">La fourniture et la pose d'un condensateur de compensation de 28µF, y compris les raccordements et la dépose de l'existant.
</t>
  </si>
  <si>
    <t>Condensateur 32 µF</t>
  </si>
  <si>
    <t xml:space="preserve">La fourniture et la pose d'un condensateur de compensation de 32µF, y compris les raccordements et la dépose de l'existant.
</t>
  </si>
  <si>
    <t>Condensateur 45 µF</t>
  </si>
  <si>
    <t xml:space="preserve">La fourniture et la pose d'un condensateur de compensation de 45µF, y compris les raccordements et la dépose de l'existant.
</t>
  </si>
  <si>
    <t>Condensateur 100 µF</t>
  </si>
  <si>
    <t xml:space="preserve">La fourniture et la pose d'un condensateur de compensation de 100µF, y compris les raccordements et la dépose de l'existant.
</t>
  </si>
  <si>
    <t xml:space="preserve">SECTION 2 : </t>
  </si>
  <si>
    <t>PETITS TRAVAUX DE REPARATION ET DE REMISE A NIVEAU</t>
  </si>
  <si>
    <t>CHAPITRE 09</t>
  </si>
  <si>
    <t>FOYER</t>
  </si>
  <si>
    <t>Dépose d'un foyer</t>
  </si>
  <si>
    <t xml:space="preserve">La dépose d'un foyer, sur mât, façade ou console avec ou sans crosse, les appareillages auxiliaires et éventuellement  leurs coffrets à restituer en mairie y compris  les déconnexions, la mise en sécurité du réseau et remise en état de la façade ou des lieux
</t>
  </si>
  <si>
    <t>Dépose d'un projecteur encastré</t>
  </si>
  <si>
    <t xml:space="preserve">La dépose d'un projecteur encastré, des appareillages auxiliaires et éventuellement de leurs coffrets à restituer en mairie y compris les déconnexions, la mise en sécurité du réseau et la remise en état des lieux
</t>
  </si>
  <si>
    <t>Pose de foyer sur support ou mât toutes hauteurs</t>
  </si>
  <si>
    <t xml:space="preserve">La pose de foyer sur support ou mât toutes hauteurs avec ou sans console, crosse y compris le  transport, la source, le câblage 4x1,5mm² souple entre la lanterne et le boîtier de protection, la protection, les raccordements (réseau et lanterne), les réglages de l'ensemble y compris le géoréférencement
</t>
  </si>
  <si>
    <t>Pose de foyer sur façade toutes hauteurs</t>
  </si>
  <si>
    <t xml:space="preserve">La pose de foyer sur façade avec ou sans console, crosse y compris le  transport, la source, le câblage 4x1,5mm² souple entre la lanterne et le boîtier de protection, la protection, les raccordements (réseau et lanterne), les réglages de l'ensemble y compris le géoréférencement
</t>
  </si>
  <si>
    <t>Pose de borne ou projecteur, applique, hublot ≤ 5m</t>
  </si>
  <si>
    <t xml:space="preserve">La pose au sol ou tout type de support ≤ 5m avec le transport, la source, le câblage, brides antivol raccordements et réglages de l'ensemble y compris le géoréférencement
</t>
  </si>
  <si>
    <t>Pose de projecteur encastré de sol</t>
  </si>
  <si>
    <t xml:space="preserve">La confection d'une fouille, le scellement du pot d'encastrement, la pose du projecteur y compris le transport, la source, le câblage type H07, les raccordements (réseau et lanterne), les réglages de l'ensemble y compris le géoréférencement
</t>
  </si>
  <si>
    <t>CHAPITRE 10</t>
  </si>
  <si>
    <t>SUPPORT - ACCESSOIRE</t>
  </si>
  <si>
    <t>Dépose d'un ensemble d'éclairage public ≤ 5 m</t>
  </si>
  <si>
    <t xml:space="preserve">La dépose d'un foyer et son mât ≤ 5m et accessoires à restituer en mairie y compris les déconnexions, la mise en sécurité de l'installation, la démolition du massif et remise en état des lieux
</t>
  </si>
  <si>
    <t>Dépose d'un ensemble d'éclairage public &gt; 5m</t>
  </si>
  <si>
    <t xml:space="preserve">La dépose d'un foyer et son mât &gt; 5m et accessoires à restituer en mairie y compris les déconnexions, la mise en sécurité de l'installation, la démolition du massif et remise en état des lieux
</t>
  </si>
  <si>
    <t>Dépose support béton</t>
  </si>
  <si>
    <t xml:space="preserve">La dépose de support béton y compris armements avec la démolition de massif (avec ou sans brise roche) sur un minimum de 20 cm, la remise en état des lieux, l'évacuation dans les sites définis par le maître d'ouvrage. Le recyclage par tri des déposes.
</t>
  </si>
  <si>
    <t>Dépose support bois</t>
  </si>
  <si>
    <t>Pose de mâts ≤  5m + lanternes</t>
  </si>
  <si>
    <t xml:space="preserve">La pose de mât ≤  5m avec foyer dans les règles de l'art y compris  le transport, la source, le câblage 4x1,5mm² souple entre le foyer et le boîtier classe II, les brides antivol, la semelle semi-rigide de réglage et d'isolation, les raccordements (réseau et lanterne), les réglages de l'ensemble y compris le géoréférencement
</t>
  </si>
  <si>
    <t>Pose de mât &gt; 5m et ≤ 9m + lanternes</t>
  </si>
  <si>
    <t xml:space="preserve">La pose de mât &gt; 5m et ≤ 9m avec foyer dans les règles de l'art y compris  le transport, la source, le câblage 4x1,5mm² souple entre le foyer et le boîtier classe II, les brides antivol, la semelle semi-rigide de réglage et d'isolation, les raccordements (réseau et lanterne), les réglages de l'ensemble y compris le géoréférencement
</t>
  </si>
  <si>
    <t>Pose d'ensemble d'éclairage public hauteur de feu &gt; 9m</t>
  </si>
  <si>
    <t xml:space="preserve">La pose de mât &gt; 9m avec foyer dans les règles de l'art y compris  le transport, la source, le câblage 4x1,5mm² souple entre le foyer et le boîtier classe II, les brides antivol, la semelle semi-rigide de réglage et d'isolation, les raccordements (réseau et lanterne), les réglages de l'ensemble y compris le géoréférencement
</t>
  </si>
  <si>
    <t>Remise à l'aplomb d'un candélabre ≤ 5m</t>
  </si>
  <si>
    <t xml:space="preserve">La remise à l'aplomb d'un candélabre ≤ 5m, de tous types et toutes hauteurs. Elle comprend la démolition du revêtement, de la chape, nettoyage des tiges de scellement, calage avec semelle de réglage
</t>
  </si>
  <si>
    <t>Remise à l'aplomb d'un candélabre &gt; 5m</t>
  </si>
  <si>
    <t xml:space="preserve">La remise à l'aplomb d'un candélabre &gt; 5m, de tous types et toutes hauteurs. Elle comprend la démolition du revêtement, de la chape, nettoyage des tiges de scellement, calage avec semelle de réglage
</t>
  </si>
  <si>
    <t xml:space="preserve">Fourniture et mise en œuvre support béton armé Classe D - 11 mètres 
</t>
  </si>
  <si>
    <t xml:space="preserve">La fourniture, la mise en œuvre  d'un support béton 11mètres - 2,5 &amp; 4,0 Kn (y compris l'intervention du BRH) et la pose des armements
</t>
  </si>
  <si>
    <t>Boîtier de raccordement avec protection pour lanterne sur support ou façade</t>
  </si>
  <si>
    <t xml:space="preserve">La fourniture et la pose sur support ou façade d'un boîtier de raccordement équipé d'un coupe circuit (Ph-N) avec fusible calibré, d'un bornier, y compris le câblage et les raccordements
</t>
  </si>
  <si>
    <t>Boîtier classe II pied de candélabre</t>
  </si>
  <si>
    <t xml:space="preserve">La fourniture et la pose en pied de candélabre d'un boîtier de protection classe II, IP44, y compris coupe-circuit avec fusible adapté, raccordements réseau et foyer
</t>
  </si>
  <si>
    <t>La pose d'arceau de protection galvanisé</t>
  </si>
  <si>
    <t xml:space="preserve">La pose d'un arceau de protection galvanisé  y compris le terrassement et le scellement
</t>
  </si>
  <si>
    <t>Plus value peinture pour arceau de protection</t>
  </si>
  <si>
    <t xml:space="preserve">Plus value art.11 20 pour peinture arceau de protection de candélabre (tube galvanisé) tout type - par thermolaquage réalisé à partir de poudre polyester thermodurcissable bénéficiant du label QUALICOAT y compris transport et emballage de protection.
</t>
  </si>
  <si>
    <t>CHAPITRE 11</t>
  </si>
  <si>
    <t xml:space="preserve">COFFRET   </t>
  </si>
  <si>
    <t>Dépose d'une armoire 
de commande</t>
  </si>
  <si>
    <t xml:space="preserve">La dépose d'une armoire de commande avec tous les accessoires y compris les déconnexions, la mise en sécurité de l'installation, la  cellule photoélectrique, les coffrets, socles, avec restitution en mairie et remise en état des lieux si nécessaire
</t>
  </si>
  <si>
    <t>Fourniture et pose d'un coffret de type S20, S22, d'une borne ou d'un socle</t>
  </si>
  <si>
    <t xml:space="preserve">La fourniture et la pose adaptée au support d'un coffret de type S20, S22, d'une borne ou d'un socle, équipé d'une grille de répartition ainsi que l'étiquetage éclairage public, fondation si necessaire y compris le géoréférencement
</t>
  </si>
  <si>
    <t>Plus value pour encastrement socle, borne ou coffret dans un mur en parpaing, béton, pierres</t>
  </si>
  <si>
    <t xml:space="preserve">L'encastrement de coffret simple ou double, de coffret avec son socle ou de borne dans un mur en parpaing, béton, pierre, l'ensemble des fournitures nécessaires, la reprise éventuelle du crépi peint ou de l'enduit et nettoyage si nécessaire
</t>
  </si>
  <si>
    <t>Plus value pour encastrement socle, borne ou coffret dans un mur en granit (bloc entier apparent)</t>
  </si>
  <si>
    <t xml:space="preserve">L'encastrement de coffret simple ou double, de coffret avec son socle ou de borne dans un mur en granit l'ensemble des fournitures nécessaires, la reprise éventuelle et nettoyage si nécessaire
</t>
  </si>
  <si>
    <t>Plus value pour peinture sur coffret, toutes peintures et toutes suggestions comprises</t>
  </si>
  <si>
    <t xml:space="preserve">La peinture sur coffret, toutes peintures avec couche d'accrochage et toutes suggestions comprises. Garantie 2 ans
</t>
  </si>
  <si>
    <t>Plus value pour habillage coffret ou socle simple avec porte bois + peinture</t>
  </si>
  <si>
    <t xml:space="preserve">L'habillage coffret ou socle simple avec porte bois + peinture avec couche d'accrochage et toutes suggestions comprises. Garantie 2ans
</t>
  </si>
  <si>
    <t>Fourniture et pose de coffret S17type2 ou équivalent</t>
  </si>
  <si>
    <t xml:space="preserve">La fourniture et la pose d'un coffret de commande S17type2 ou équivalent, la fixation adaptée au support et étiquettage, la dépose de l'existant  y compris le géoréférencement
</t>
  </si>
  <si>
    <t>Fourniture et pose de socle pour coffret 500x800, S17type3 ou équivalent</t>
  </si>
  <si>
    <t xml:space="preserve">La fourniture et la pose d'un socle pour un coffret de commande  500*800, S17type3 ou équivalent, y compris la fouille, la fondation, la dépose de l'existant et toutes sujétions comprises y compris le géoréférencement et étiqettage
</t>
  </si>
  <si>
    <t>Fourniture et pose de coffret 500x800, S17type3 ou équivalent</t>
  </si>
  <si>
    <t xml:space="preserve">La fourniture et la pose d'un coffret de commande 500x800, S17type3 ou équivalent, la fixation adaptée au support et étiquettage, la dépose de l'existant  y compris le géoréférencement
</t>
  </si>
  <si>
    <t>Fourniture et pose d'une porte pour coffret</t>
  </si>
  <si>
    <t xml:space="preserve">La fourniture et la pose d'une porte pour coffret de tous types y compris la dépose de l'éxistant
</t>
  </si>
  <si>
    <t>Panneau bois ou composite</t>
  </si>
  <si>
    <t xml:space="preserve">La dépose de l'existant, la fourniture et la pose d'un panneau en bois ou matériaux composite adapté à l'intérieur d'un coffret de commande d'éclairage public
</t>
  </si>
  <si>
    <t>Réfection charnières sur coffret</t>
  </si>
  <si>
    <t xml:space="preserve">La dépose du système existant, la mise en place de nouvelles charnières avec verrouillage sur accord du référent Sydela
</t>
  </si>
  <si>
    <t>Réfection du système de fermeture par cadenas</t>
  </si>
  <si>
    <t xml:space="preserve">La dépose du système existant, la mise en place de plaque de fermeture en inox avec la fourniture et pose d'un cadenas inox référencé Sydela
</t>
  </si>
  <si>
    <t>CHAPITRE 12</t>
  </si>
  <si>
    <t>ARMOIRE - EQUIPEMENT</t>
  </si>
  <si>
    <t>Armoire de commande</t>
  </si>
  <si>
    <t xml:space="preserve">Armoire de commande d'éclairage public monophasé type S17 ou S20
</t>
  </si>
  <si>
    <t xml:space="preserve">La fourniture et la pose d'une armoire de commande d'éclairage public monophasé pour 2 départs, composé de : un coffret type S17 ou S20 avec socle éventuel, un tableau 26 modules minimum,un interrupteur sectionneur cadenassable, une  horloge astronomique de type AS4 ou équivalent, (2 ou 3 sorties) avec antenne pour synchronisation GPS y compris sa protection électrique, 2 contacteurs bipolaires avec commande de marche forcée, 2 protections de départs calibrés. Inclus également le câblage, les raccordements, l'identification, les réglages, les explications au personnel communal et la mise en service y compris le schéma unifilaire et le géoréférencement
</t>
  </si>
  <si>
    <t xml:space="preserve">Armoire de commande d'éclairage public triphasé type S17 ou S20
</t>
  </si>
  <si>
    <t xml:space="preserve">La fourniture et la pose d'une armoire de commande d'éclairage public triphasé pour 2 départs, composé de : un coffret type S17 ou S20 avec socle éventuel, un tableau 26 modules minimum, un interrupteur sectionneur cadenassable, une  horloge astronomique de type AS4 ou équivalent, (2 ou 3 sorties) avec antenne pour synchronisation GPS y compris sa protection électrique, 2 contacteurs tétrapolaire avec commande de marche forcée, 2 protections de départs calibrés. Inclus également le câblage, les raccordements, l'identification, les réglages, les explications au personnel communal et la mise en service y compris le schéma unifilaire et le géoréférencement
</t>
  </si>
  <si>
    <t xml:space="preserve">Armoire de commande d'éclairage public monophasé S17type3
</t>
  </si>
  <si>
    <t xml:space="preserve">La fourniture et la pose d'une armoire de commande d'éclairage public monophasé pour 2 départs, composé de : un coffret S17type3 avec socle, un tableau 39 modules minimum, un interrupteur sectionneur cadenassable, une  horloge astronomique de type AS4 ou équivalent, (2 ou 3 sorties) avec antenne pour synchronisation GPS y compris sa protection électrique, 
2 contacteurs bipolaires avec commande de marche forcée, 
2 protections de départs calibrés. Inclus également le câblage, les raccordements, l'identification, les réglages, les explications au personnel communal et la mise en service y compris le schéma unifilaire et le géoréférencement.
</t>
  </si>
  <si>
    <t xml:space="preserve">Armoire de commande d'éclairage public triphasé S17type3
</t>
  </si>
  <si>
    <t xml:space="preserve">La fourniture et la pose d'une armoire de commande d'éclairage public triphasé pour 2 départs, composé de : un coffret S17type3 avec socle, un tableau 39 modules minimum, un interrupteur sectionneur cadenassable, une  horloge astronomique de type AS4 ou équivalent, (2 ou 3 sorties) avec antenne pour synchronisation GPS y compris sa protection électrique, 
2 contacteurs tétrapolaire avec commande de marche forcée, 
2 protections de départs calibrés. Inclus également le câblage, les raccordements, l'identification, les réglages, les explications au personnel communal et la mise en service y compris le schéma unifilaire et le géoréférencement
</t>
  </si>
  <si>
    <t>Equipement de commande</t>
  </si>
  <si>
    <t xml:space="preserve">Fourniture et pose d'une commande d'éclairage public monophasé dans enveloppe existante
</t>
  </si>
  <si>
    <t xml:space="preserve">La fourniture et la pose d'une commande d'éclairage public monophasé pour 2 départs, composé de : un tableau 26 modules minimum, un interrupteur sectionneur cadenassable, une  horloge astronomique de type AS4 ou équivalent, (2 ou 3 sorties) avec antenne pour synchronisation GPS y compris sa protection électrique, 2 contacteurs bipolaires avec commande de marche forcée, 2 protections de départs calibrés. Inclus également le câblage, les raccordements, l'identification, les réglages, les explications au personnel communal et la mise en service y compris le schéma unifilaire et le géoréférencement
</t>
  </si>
  <si>
    <t xml:space="preserve">Fourniture et pose d'une commande d'éclairage public triphasé dans enveloppe existante
</t>
  </si>
  <si>
    <t xml:space="preserve">La fourniture et la pose d'une commande d'éclairage public triphasé pour 2 départs, composé de : un tableau 26 modules minimum, un interrupteur sectionneur cadenassable, une  horloge astronomique de type AS4 ou équivalent, (2 ou 3 sorties) avec antenne pour synchronisation GPS y compris sa protection électrique, 2 contacteurs tétrapolaire avec commande de marche forcée, 2 protections de départs calibrés. Inclus également le câblage, les raccordements, l'identification, les réglages, les explications au personnel communal et la mise en service y compris schéma unifilaire et le géoréférencement
</t>
  </si>
  <si>
    <t>Dépose d'un tableau modulaire</t>
  </si>
  <si>
    <t xml:space="preserve">La dépose d'un tableau modulaire avec tous les accessoires y compris les déconnexions, la mise en sécurité de l'installation, la  cellule photoélectrique, avec restitution en mairie et remise en état des lieux si nécessaire
</t>
  </si>
  <si>
    <t>Fourniture et pose d'un tableau 4 modules</t>
  </si>
  <si>
    <t xml:space="preserve">La fourniture et la pose d'un tableau à équiper 4 modules, y compris la fixation sur platine, toutes suggestions incluses
</t>
  </si>
  <si>
    <t>Fourniture et pose d'un tableau 13 modules</t>
  </si>
  <si>
    <t xml:space="preserve">La fourniture et la pose d'un tableau à équiper 13 modules, y compris la fixation sur platine, toutes suggestions incluses
</t>
  </si>
  <si>
    <t>Fourniture et pose d'un tableau 26 modules</t>
  </si>
  <si>
    <t xml:space="preserve">La fourniture et la pose d'un tableau modulaires 26 modules sur 2 rangées,y compris la fixation sur platine, toutes suggestions incluses
</t>
  </si>
  <si>
    <t>Fourniture et pose d'un tableau 39 modules</t>
  </si>
  <si>
    <t xml:space="preserve">La fourniture et la pose d'un tableau modulaires 39 modules sur 2 ou 3 rangées, y compris la fixation sur platine, toutes suggestions incluses
</t>
  </si>
  <si>
    <t>Répartiteur tétrapolaire</t>
  </si>
  <si>
    <t xml:space="preserve">La fourniture et la pose, dans un tableau, d'un répartiteur tétrapolaire y compris les raccordements
</t>
  </si>
  <si>
    <t>Bloc de jonction rail DIN</t>
  </si>
  <si>
    <t xml:space="preserve">La fourniture et la pose, d'un ensemble de bloc de jonction rail DIN sans fusible, couleur adaptée, raccordement a visser
y compris rail din et flasque d'extrémité pour un cablage tétrapolaire
</t>
  </si>
  <si>
    <t>Disjoncteur de Branchement</t>
  </si>
  <si>
    <t xml:space="preserve">Disjoncteur de branchement 2P 15/45A </t>
  </si>
  <si>
    <t xml:space="preserve">La fourniture et la pose, dans un coffret, d'un disjoncteur de branchement bipolaire, calibre 15/45A, y compris le cablâge et  raccordements
</t>
  </si>
  <si>
    <t xml:space="preserve">Disjoncteur de branchement 4P 30/60A </t>
  </si>
  <si>
    <t xml:space="preserve">La fourniture et la pose, dans un coffret, d'un disjoncteur de branchement bipolaire, calibre 30/60A, y compris le cablâge et raccordements
</t>
  </si>
  <si>
    <t>Disjoncteur de branchement 2P 15/45A 500mA Sélectif</t>
  </si>
  <si>
    <t xml:space="preserve">La fourniture et la pose, dans un coffret, d'un disjoncteur de branchement bipolaire 15/45A différentiel 500mA Sélectif, y compris le cablâge et raccordements
</t>
  </si>
  <si>
    <t>17</t>
  </si>
  <si>
    <t>Disjoncteur de branchement 4P 30/60A 500mA Sélectif</t>
  </si>
  <si>
    <t xml:space="preserve">La fourniture et la pose, dans un coffret, d'un disjoncteur de branchement bipolaire 30/60A différentiel 500mA Sélectif, y compris le cablâge et raccordements
</t>
  </si>
  <si>
    <t>Disjoncteurs type C60N</t>
  </si>
  <si>
    <t>18</t>
  </si>
  <si>
    <t>Fourniture et pose de disjoncteur type C60N 2P de 10 à 32A (Ph+N) courbe B</t>
  </si>
  <si>
    <t xml:space="preserve">La fourniture et la pose, dans un coffret, d'un disjoncteur bipolaires type C60N de 10 à 32A ( Ph + N) courbe B, y compris le cablâges, les raccordements, et étiquettage.
</t>
  </si>
  <si>
    <t>19</t>
  </si>
  <si>
    <t>Fourniture et pose de disjoncteur type C60N 2P de 40A (Ph+N) courbe B</t>
  </si>
  <si>
    <t xml:space="preserve">La fourniture et la pose, dans un coffret, d'un disjoncteur bipolaires type C60N de 40A ( Ph + N) courbe B, y compris le cablâges, les raccordements, et étiquettage.
</t>
  </si>
  <si>
    <t>20</t>
  </si>
  <si>
    <t>Fourniture et pose de disjoncteur type C60N 4P (3Ph+N) de 10 à 32A courbe B</t>
  </si>
  <si>
    <t xml:space="preserve">La fourniture et la pose, dans un coffret, d'un disjoncteur tétrapolaire type C60N de 10 à 32A ( 3Ph + N)  courbe B, y compris le cablâges, les raccordements, et étiquettage.
</t>
  </si>
  <si>
    <t>21</t>
  </si>
  <si>
    <t>Fourniture et pose de disjoncteur type C60N 4P (3Ph+N) de 40A courbe B</t>
  </si>
  <si>
    <t xml:space="preserve">La fourniture et la pose, dans un coffret, d'un disjoncteur tétrapolaire type C60N de 40A ( 3Ph + N)  courbe B, y compris le cablâges, les raccordements, et étiquettage.
</t>
  </si>
  <si>
    <t>Disjoncteur Différentiel Bipolaire</t>
  </si>
  <si>
    <t>Disjoncteur différentiel 30 mA (Ph+N) courbe B, type C60N ou équivalent</t>
  </si>
  <si>
    <t xml:space="preserve">La fourniture et pose de disjoncteur différentiel 30 mA (Ph+N) courbe B, type C60N ou équivalent y compris le câblage, le raccordement et l'étiquetage
</t>
  </si>
  <si>
    <t>Disjoncteur différentiel 300 mA (Ph+N) courbe B, type C60N ou équivalent</t>
  </si>
  <si>
    <t xml:space="preserve">La fourniture et pose de disjoncteur différentiel 300 mA (Ph+N) courbe B, type C60N ou équivalent y compris le câblage, le raccordement et l'étiquetage
</t>
  </si>
  <si>
    <t>24</t>
  </si>
  <si>
    <t>Disjoncteur différentiel 1 A (Ph+N) courbe B, type C60N ou équivalent</t>
  </si>
  <si>
    <t xml:space="preserve">La fourniture et pose de disjoncteur différentiel 1 A (Ph+N) courbe B, type C60N ou équivalent y compris le câblage, le raccordement et l'étiquetage
</t>
  </si>
  <si>
    <t>Disjoncteur Différentiel Tétrapolaire</t>
  </si>
  <si>
    <t>25</t>
  </si>
  <si>
    <t>Disjoncteur différentiel 300 mA (3Ph+N) de 10 à 32 A courbe B, type C60N ou équivalent</t>
  </si>
  <si>
    <t xml:space="preserve">La fourniture et pose de disjoncteur différentiel 300mA (3Ph+N) de 10 à 32A courbe B, type C60N ou équivalent y compris le câblage, le raccordement et l'étiquetage
</t>
  </si>
  <si>
    <t>26</t>
  </si>
  <si>
    <t>Disjoncteur différentiel 300 mA (3Ph+N) de 10 à 32 A courbe B, type C60L ou équivalent</t>
  </si>
  <si>
    <t xml:space="preserve">La fourniture et pose de disjoncteur différentiel 300 mA (3Ph+N) de 10 à 32A courbe B, type C60L ou équivalent y compris le câblage, le raccordement et l'étiquetage
</t>
  </si>
  <si>
    <t>27</t>
  </si>
  <si>
    <t>Disjoncteur différentiel 300 mA (3Ph+N) &gt; 32 A courbe B, type C60N ou équivalent</t>
  </si>
  <si>
    <t xml:space="preserve">La fourniture et pose de disjoncteur différentiel 300mA (3Ph+N) 
&gt; 32A courbe B, type C60N ou équivalent y compris le câblage, le raccordement et l'étiquetage
</t>
  </si>
  <si>
    <t>28</t>
  </si>
  <si>
    <t>Disjoncteur différentiel 300 mA (3Ph+N) &gt; 32 A courbe B, type C60L ou équivalent</t>
  </si>
  <si>
    <t xml:space="preserve">La fourniture et pose de disjoncteur différentiel 300mA (3Ph+N) 
&gt; 32A courbe B, type C60L ou équivalent y compris le câblage, le raccordement et l'étiquetage
</t>
  </si>
  <si>
    <t>29</t>
  </si>
  <si>
    <t>Disjoncteur  différentiel 1A (3Ph+N) courbe B, type C60N ou équivalent</t>
  </si>
  <si>
    <t xml:space="preserve">La fourniture et pose de disjoncteur  différentiel 1A (3Ph+N) courbe B, type C60N ou équivalent y compris le câblage, le raccordement et l'étiquetage
</t>
  </si>
  <si>
    <t>30</t>
  </si>
  <si>
    <t>Disjoncteur  différentiel 1A (3Ph+N) courbe B, type C60L ou équivalent</t>
  </si>
  <si>
    <t xml:space="preserve">La fourniture et pose de disjoncteur  différentiel 1A (3Ph+N) courbe B, type C60L ou équivalent y compris le câblage, le raccordement et l'étiquetage
</t>
  </si>
  <si>
    <t>Coupe-circuit - sectionneur</t>
  </si>
  <si>
    <t>31</t>
  </si>
  <si>
    <t>Fourniture et pose de coupe circuit sectionneurs bipolaires (Ph + N).</t>
  </si>
  <si>
    <t xml:space="preserve">La fourniture et la pose, dans coffret, d'un coupe circuit sectionneurs bipolaires (Ph + N), y compris le cablâges, les raccordements, la cartouche fusible adaptée au départ avec étiquettage
</t>
  </si>
  <si>
    <t>32</t>
  </si>
  <si>
    <t>Fourniture et pose de coupe circuit sectionneurs tétrapolaire (3 Ph + N).</t>
  </si>
  <si>
    <t xml:space="preserve">La fourniture et la pose, dans coffret, d'un coupe circuit sectionneurs tétrapolaire (3 Ph + N), y compris le cablâges, les raccordements, les cartouches fusibles adaptées au départ avec étiquettages.
</t>
  </si>
  <si>
    <t>33</t>
  </si>
  <si>
    <t>Fourniture et pose d'un interrupteur sectionneur frontière cadenassable</t>
  </si>
  <si>
    <t xml:space="preserve">Fourniture et pose d'un interrupteur frontière rotatif cadenassable omnipolaire dans un coffret existant, y compris le cablâges, les raccordements et l'étiquettage
</t>
  </si>
  <si>
    <t>34</t>
  </si>
  <si>
    <t>Sélecteur à clé</t>
  </si>
  <si>
    <t xml:space="preserve">La fourniture et pose sur tout type de support d'un sélecteur à clé en application apparente avec boîtier en alliage aluminium et cylindre DIN y compris son raccordement à l'armoire électrique
</t>
  </si>
  <si>
    <t>Contacteur</t>
  </si>
  <si>
    <t>35</t>
  </si>
  <si>
    <t>Fourniture et pose contacteur bipolaires 25A.</t>
  </si>
  <si>
    <t xml:space="preserve">La fourniture et la mise en place d'un contacteur bipolaires 25A, y compris les raccordements couleurs normalisées, barres de pontage, borne de raccordement, si nécessaire
</t>
  </si>
  <si>
    <t>36</t>
  </si>
  <si>
    <t>Fourniture et pose contacteur bipolaires 40A.</t>
  </si>
  <si>
    <t xml:space="preserve">La fourniture et la mise en place d'un contacteur bipolaires 40A, y compris les raccordements couleurs normalisées, barres de pontage, borne de raccordement, si nécessaire
</t>
  </si>
  <si>
    <t>37</t>
  </si>
  <si>
    <t>Fourniture et pose contacteur tétrapolaire 25A.</t>
  </si>
  <si>
    <t xml:space="preserve">La fourniture et la mise en place d'un contacteur tétrapolaire 25A, y compris les raccordements couleurs normalisées, barres de pontage, borne de raccordement, si nécessaire
</t>
  </si>
  <si>
    <t>38</t>
  </si>
  <si>
    <t>Fourniture et pose contacteur tétrapolaire 40A.</t>
  </si>
  <si>
    <t xml:space="preserve">La fourniture et la mise en place d'un contacteur tétrapolaire 40A, y compris les raccordements couleurs normalisées, barres de pontage, borne de raccordement, si nécessaire
</t>
  </si>
  <si>
    <t>39</t>
  </si>
  <si>
    <t>Fourniture et pose contacteur tétrapolaire 63A.</t>
  </si>
  <si>
    <t xml:space="preserve">La fourniture et la mise en place d'un contacteur tétrapolaire 63A, y compris les raccordements couleurs normalisées, barres de pontage, borne de raccordement, si nécessaire
</t>
  </si>
  <si>
    <t>Allumage astronomique</t>
  </si>
  <si>
    <t>40</t>
  </si>
  <si>
    <t>Dispositif d'allumage astronomique de type Alpha Rex³ DY22 GPS(2 sorties) ou équivalent</t>
  </si>
  <si>
    <t xml:space="preserve">La fourniture et la pose d'un dispositif d'allumage astronomique de type Alpha Rex³ DY22 GPS (2 sorties), y compris la dépose de l'organe existant,  le réglage et les raccordements de section adaptées, entre la protection coupe circuit et l'interrupteur.
</t>
  </si>
  <si>
    <t>41</t>
  </si>
  <si>
    <t xml:space="preserve">Dispositif d'allumage astronomique de type Radiolite 420 ou équivalent (2 sorties) </t>
  </si>
  <si>
    <t xml:space="preserve">La fourniture et la pose d'un dispositif d'allumage astronomique de type Radiolite 420 ou équivalent (2 sorties) avec antenne de synchronisation GPS, y compris le réglage, et les raccordements, de section adaptée, entre la protection coupe circuit et l'interrupteur.
</t>
  </si>
  <si>
    <t>42</t>
  </si>
  <si>
    <t>Dispositif d'allumage astronomique de type Radiolite 430 (3 sorties) ou équivalent</t>
  </si>
  <si>
    <t xml:space="preserve">La fourniture et la pose d'un dispositif d'allumage astronomique de type Radiolite 430 (3 sorties) avec antenne de synchronisation GPS, y compris le réglage, et les raccordements, de section adaptée, entre la protection coupe circuit et l'interrupteur
</t>
  </si>
  <si>
    <t>43</t>
  </si>
  <si>
    <t>Antenne GPS pour allumage synchronisable</t>
  </si>
  <si>
    <t xml:space="preserve">La fourniture et la pose d'une antenne GPS , y compris le réglage, les raccordements avec l'interrupteur astronomique
</t>
  </si>
  <si>
    <t>Parafoudre</t>
  </si>
  <si>
    <t>44</t>
  </si>
  <si>
    <t>Fourniture et pose de parafoudre monophasé DIN type 2 pour luminaire LED</t>
  </si>
  <si>
    <t xml:space="preserve">La founiture et pose d'un parasurtenseur simple/double connexion pour coffret de protection, Imax 10 KA, contre les surtensions transitoires pour luminaire LED y compris les raccordements. Sur demande du maître d'œuvre
</t>
  </si>
  <si>
    <t>45</t>
  </si>
  <si>
    <t>Fourniture et pose de parafoudre central monophasé dans une armoire de commande</t>
  </si>
  <si>
    <t xml:space="preserve">Fourniture et pose d'un parasurtenseur central monophasé DIN, Imax 40 KA, contre les surtensions transitoires dans une armoire de commande y compris les raccordements . Sur demande du maître d'œuvre
</t>
  </si>
  <si>
    <t>46</t>
  </si>
  <si>
    <t>Fourniture et pose de parafoudre central triphasé dans une armoire de commande</t>
  </si>
  <si>
    <t xml:space="preserve">Fourniture et pose d'un parasurtenseur central triphasé DIN, 
Imax 40 KA, contre les surtensions transitoires dans une armoire de commande y compris les raccordements. Sur demande du maître d'œuvre
</t>
  </si>
  <si>
    <t>CHAPITRE 13</t>
  </si>
  <si>
    <t>REFORME ANTI-ENDOMMAGEMENT</t>
  </si>
  <si>
    <t>Réalisation des DT, DICT, DT-DICT conjointe (Déclarations de Travaux) pour le compte du chef de projet</t>
  </si>
  <si>
    <t xml:space="preserve">La réalisation des DT, DICT, DT-DICT conjointe, est effecutée systématiquement par le titulaire. Elles sont rémunérées forfaitairement par affaire. Inclut, la consultation du guichet unique, le traitement, l'analyse des retours des exploitants, les relances éventuelles et toutes sugestions comprises dans le cadre de la réforme. Les DT nécessitant des investigations complémentaires B ou C devront être fournies avec l'état récapitulatif au maître d'oeuvre et serviront de justificatif à l'application du forfait sondage IC
</t>
  </si>
  <si>
    <t xml:space="preserve">Investigations complémentaires, sondages, confirmation de tracé </t>
  </si>
  <si>
    <t xml:space="preserve">La localisation de réseaux sensibles enterrés, par procédé avec ou sans fouille, dans les conditions de la norme en vigueur, quelle que soit la technique et la méthode, adaptées à la nature et à la profondeur de l’ouvrage à localiser ainsi qu’à son environnement et permettant d’atteindre une précision en X, Y, Z, de classe A.
Ce prix comprend : l’ensemble des démarches préalables (DICT, arrêté de voirie, etc…) pour les IC, l’analyse des éléments fournis dans le CCTP, l’amenée et le repliement des moyens matériels et humains, toutes les opérations de détection sur le terrain, quel que soit la méthode utilisée, le nombre et la localisation des relevés pour tous les éléments du réseau, le relevé géoréférencé en X, Y et Z dans le système de référence RGF93 / Lambert 93 /CC47 en planimétrie et IGN69 en altimétrie, de la génératrice supérieure de l’ouvrage, dans un délai suffisamment court pour garantir la pérennité et la pertinence des marques de détection. L’intégration de l’ensemble des données par ouvrage localisé dans un fichier de type tableur compatible avec le logiciel Excel, précisant l'ensemble des PTRL (PoinT Réseau Levé) comme prévu au CCTP, un rapport par réseau et l’établissement d’un rapport complet des prestations comportant les éléments visés à l’article 6.11 de la norme NF S 70-003-2, l’intégration de l’ensemble des réseaux localisés dans un plan de synthèse sous format PDF.
Ce prix est applicable une seule fois par affaire, quelque soit le nombre de dossier, uniquement sur les communes urbaines au sens de l'INSEE et uniquement si le réseau de catégorie B ou C a été identifiée lors de la DT
</t>
  </si>
  <si>
    <t>Marquage initial des réseaux pour une affaire</t>
  </si>
  <si>
    <t xml:space="preserve">Le marquage, piquetage conformément au code couleur de la norme en vigueur permettant d’identifier, le cas échéant, les tronçons pour lesquels la classe de précision A n’a pu être atteinte. Ce prix comprend également l’établissement d’un compte-rendu de marquage-piquetage, validé contradictoirement avec le maître d’oeuvre
</t>
  </si>
  <si>
    <t xml:space="preserve">Maintien du marquage durant la durée du chantier, pour une affaire </t>
  </si>
  <si>
    <t xml:space="preserve">Le maintien du marquage, piquetage conformément au code couleur de la norme en vigueur permettant d’identifier, le cas échéant, les tronçons pour lesquels la classe de précision A n’a pu être atteinte. Ce prix comprend également l’établissement d’un compte-rendu de marquage-piquetage complémentaire, validé contradictoirement avec le maître d’oeuvre
</t>
  </si>
  <si>
    <t>Indemnité liée à l'interruption de terrassement</t>
  </si>
  <si>
    <t xml:space="preserve">Cet article ne peut être prévu lors de l'étude, il est applicable uniquement sur point d'arrêt. Il inclut la reprise du chantier. Doit être contractualisé par le CERFA 14767*01. Il est applicable lors de la découverte d'ouvrages sensibles non connus et non à identifier lors des IC.
</t>
  </si>
  <si>
    <t>Mise à jour de la base de données SIG</t>
  </si>
  <si>
    <t xml:space="preserve">La mise à jour de la base de donnée lors de la création d'un nouvel ouvrage selon le modèle de donnée du Sydela, y compris son géoréférencement
</t>
  </si>
  <si>
    <t xml:space="preserve">Localisation de câbles souterrains
</t>
  </si>
  <si>
    <t xml:space="preserve">La localisation précise d'un câble souterrain dans le cadre de la recherche de défaut par détection, effectuée via un système permettant de restituer une donnée géolocalisé en classeA,  le rapport dématérialisé correspondant au modèle de donnée du Sydela, y compris la pose et dépose de la consignation de l'installation 
</t>
  </si>
  <si>
    <t>CHAPITRE 14</t>
  </si>
  <si>
    <t>GENIE CIVIL</t>
  </si>
  <si>
    <t>REALISATION DE TRANCHEE</t>
  </si>
  <si>
    <t>Ouverture et fermeture</t>
  </si>
  <si>
    <t xml:space="preserve">Intitulé </t>
  </si>
  <si>
    <t>Tranchée de largeur 0,45m</t>
  </si>
  <si>
    <t xml:space="preserve">L'ouverture et la fermeture d’une tranchée y compris la découpe par tronçonnage de la surface revêtue sur les 2 côtés quel que soit la nature du revêtement (enrobé, béton, etc…), la démolition des 20 premiers centimètres de la structure, l’enlèvement des déblais excédentaires et leur transport éventuellement en décharge autorisée, les surprofondeurs ponctuelles, le sablage sur une hauteur minimale de 30 cm, la fourniture et le déroulage du grillage avertisseur, le remblaiement avec les matériaux du site, le compactage et le pompage éventuel des fouilles
</t>
  </si>
  <si>
    <t>ml</t>
  </si>
  <si>
    <t>Surlargeur de tranchée 0,25m</t>
  </si>
  <si>
    <t xml:space="preserve">L'ouverture et la fermeture d’une tranchée y compris la découpe par tronçonnage de la surface revêtue sur 1 côté quel que soit la nature du revêtement (enrobé, béton, etc…), la démolition des 20 premiers centimètres de la structure, l’enlèvement des déblais excédentaires et leur transport éventuellement en décharge autorisée, les surprofondeurs ponctuelles, le sablage sur une hauteur minimale de 30 cm, la fourniture et le déroulage du grillage avertisseur, le remblaiement avec les matériaux du site, le compactage et le pompage éventuel des fouilles
</t>
  </si>
  <si>
    <t>REMBLAIEMENT ET REFECTION PLUS VALUE A L'ARTICLE 14.01 EN TECHNIQUE HORS CHAUSSEE</t>
  </si>
  <si>
    <t>TS - TG (Trottoir, accotement, surface sablée, gravillons ou pierres, gazon)</t>
  </si>
  <si>
    <t xml:space="preserve">L’enlèvement des déblais et le remblaiement avec des matériaux d’apports déterminés par la permission de voirie, y compris la remise en état à l’identique avec un épaulement systématique de 10 cm de chaque côté
</t>
  </si>
  <si>
    <t>TA - TP - TBD - TEC (Trottoir asphalte, pavé, dallé, béton désactivé ou enrobé de couleur)</t>
  </si>
  <si>
    <t xml:space="preserve">L’enlèvement des déblais et le remblaiement avec des matériaux d’apports déterminés par la permission de voirie, y compris la redécoupe éventuelle, la remise en état à l’identique avec un épaulement systématique de 10 cm de chaque côté
</t>
  </si>
  <si>
    <t xml:space="preserve">L’enlèvement des déblais et le remblaiement avec des matériaux d’apports déterminés par la permission de voirie, y compris la redécoupe éventuelle, la remise en état à l’identique avec un épaulement systématique de 10 cm d'un côté
</t>
  </si>
  <si>
    <t>TB - TBCC (Trottoir revêtu en béton lissé ou bouchardé, ou bicouche couleur)</t>
  </si>
  <si>
    <t xml:space="preserve">L'enlèvement des déblais et le remblaiement avec des matériaux d’apports déterminés par la permission de voirie, y compris la redécoupe éventuelle, la remise en état à l’identique avec un épaulement systématique de 10 cm de chaque côté
</t>
  </si>
  <si>
    <t>TBC (Trottoir revêtu en bicouche)</t>
  </si>
  <si>
    <t>TE (Trottoir revêtu uniquement avec la réfection définitive en enrobé à chaud)</t>
  </si>
  <si>
    <t>REMBLAIEMENT ET REFECTION PLUS VALUE A L'ARTICLE 13.01 EN TECHNIQUE SOUS CHAUSSEE</t>
  </si>
  <si>
    <t>CS - CG (Surface sablée, gravillonnée ou empierrée)</t>
  </si>
  <si>
    <t xml:space="preserve">Ce prix rémunère </t>
  </si>
  <si>
    <t>CP - CBD - CEC (Surface pavée, dallée, béton désactivée et enrobé de couleur)</t>
  </si>
  <si>
    <t>CBC (Surface revêtue réfection définitive en bi ou tri couche)</t>
  </si>
  <si>
    <t>CBCC (Surface revêtue réfection définitive en bi ou tri couche de couleur)</t>
  </si>
  <si>
    <t>CE (Surface revêtue réfection en enrobé à chaud)</t>
  </si>
  <si>
    <t>PLUS VALUE A L'ARTICLE 14.01 POUR TERRAIN ROCHEUX</t>
  </si>
  <si>
    <t>Exécuté au brise roche - justification systématique et obligatoire auprès du maître d'œuvre</t>
  </si>
  <si>
    <t>Brise roche</t>
  </si>
  <si>
    <t>La démolition au brise roche uniquement sur justificatif. Le justificatif doit comprendre des photos et un état détaillé. Le maître d'œuvre se réserve le droit de réaliser des contrôles et des sondages. Le calcul se fait en multipliant la longueur par la largeur de tranchée initiale 0,45 ou surlargeur de 0,25  par l'épaisseur de matériaux (toute démolition de rocher supérieur à la largeur de tranchée initiale ne sera pas comptabilisée) hors couche de roulement</t>
  </si>
  <si>
    <t>m³</t>
  </si>
  <si>
    <t>Pose réseaux souterrain</t>
  </si>
  <si>
    <t>Démolition de massif en béton</t>
  </si>
  <si>
    <t xml:space="preserve">La démolition de massif béton, à l'aide de tous moyens mécaniques ou manuels, il comprend les terrassements et remblaiements éventuels de l'excavation avec évacuation des déblais dans une décharge proposée par l'entrepreneur et agréée par le Directeur des travaux.
</t>
  </si>
  <si>
    <t xml:space="preserve">Fourniture et mise en œuvre de béton </t>
  </si>
  <si>
    <t xml:space="preserve">Fourniture et mise en œuvre de béton à 250kg de ciment au M³
</t>
  </si>
  <si>
    <t>Fourreau diamètre 63 mm</t>
  </si>
  <si>
    <t xml:space="preserve">La fourniture et la pose d'un fourreau de diamètre 63 mm (lisse intérieur, annelé extérieur et aiguillé avec obturation éventuelle des extrémités), y compris le géoréférencement
</t>
  </si>
  <si>
    <t>Fourreau diamètre 90 mm</t>
  </si>
  <si>
    <t xml:space="preserve">La fourniture et la pose d'un fourreau de diamètre 90 mm pour câble d'éclairage public (lisse intérieur, annelé extérieur et aiguillé avec obturation éventuelle des extrémités), y compris le géoréférencement
</t>
  </si>
  <si>
    <t>Mise en œuvre matériel d'éclairage public</t>
  </si>
  <si>
    <t>Fourniture et pose de massifs 200*200</t>
  </si>
  <si>
    <t xml:space="preserve">La confection d'une fouille et massif coulé ou préfabriqué, entraxe 200 x 200 dans les règles de l'art y compris, la mise à la terre, la semelle de réglage et d'isolation ainsi que la plaque de déport éventuelle
</t>
  </si>
  <si>
    <t>Fourniture et pose de massifs 300*300</t>
  </si>
  <si>
    <t xml:space="preserve">La confection d'une fouille et massif coulé ou préfabriqué, entraxe 300 x 300 dans les règles de l'art y compris, la mise à la terre,  la semelle de réglage et d'isolation ainsi que la plaque de déport éventuelle
</t>
  </si>
  <si>
    <t>Mise à la terre</t>
  </si>
  <si>
    <t xml:space="preserve">La confection d'une mise à la terre individuelle y compris câblette cuivre ou piquet vertical afin d'assurer la conformité de l'ouvrage avec restitution de la valeur, le raccordement sur la borne de l'ouvrage
</t>
  </si>
  <si>
    <t>Confection d'une saigné dans un massif</t>
  </si>
  <si>
    <t xml:space="preserve">L'aménagement d'une saignée dans un massif de candélabre ou support béton pour passage de fourreau et câble avec reconstitution du massif.
</t>
  </si>
  <si>
    <t>Boite de jonction pour câbles</t>
  </si>
  <si>
    <t xml:space="preserve">La fourniture et la pose de boîte de jonction toutes sections pour câbles d'éclairage public, les éventuels terrassements annexes (ouverture, fermeture et refections), la mise à la terre, l'ensemble des fournitures nécessaires, y compris les raccordements et le géoréférencement
</t>
  </si>
  <si>
    <t>Manchonnage de câbles</t>
  </si>
  <si>
    <t xml:space="preserve">Manchonnage de câble, quelque soit la section avec protection par gaine thermorétractable.
</t>
  </si>
  <si>
    <t>Chambre type L0T PRV ou Béton avec cadre et tampon 250 KN fonte, acier ou cadre remplissable</t>
  </si>
  <si>
    <t xml:space="preserve">La fourniture et la pose d'un corps de chambre normalisé de type L0T préfabriqué ou maçonné, avec ou sans fond, d'un cadre et d'un tampon 250 KN fonte, acier ou cadre remplissable. Le prix inclut la fouille, le ragréage, le béton maigre pour bloquer la chambre. Toutes suggestions comprises pour sa mise en œuvre sous trottoir, y compris le géoréferencement ainsi que le récolement
</t>
  </si>
  <si>
    <t>Chambre type L1T PRV ou Béton avec cadre et tampon 250 KN fonte, acier ou cadre remplissable</t>
  </si>
  <si>
    <t xml:space="preserve">La fourniture et la pose d'un corps de chambre normalisé de type L1T préfabriqué ou maçonné, avec ou sans fond, d'un cadre et d'un tampon 250 KN fonte, acier ou cadre remplissable. Le prix inclut la fouille, le ragréage, le béton maigre pour bloquer la chambre. Toutes suggestions comprises pour sa mise en œuvre sous trottoir, y compris le géoréferencement ainsi que le récolement
</t>
  </si>
  <si>
    <t>Chambre type L2T PRV ou Béton avec cadre et tampon 250 KN fonte, acier ou cadre remplissable</t>
  </si>
  <si>
    <t xml:space="preserve">La fourniture et la pose d'un corps de chambre normalisé de type L2T préfabriqué ou maçonné, avec ou sans fond, d'un cadre et de tampons 250 KN fonte, acier ou cadre remplissable. Le prix inclut la fouille, le ragréage, le béton maigre pour bloquer la chambre. Toutes suggestions comprises pour sa mise en œuvre sous trottoir, y compris le géoréferencement ainsi que le récolement
</t>
  </si>
  <si>
    <t>Fourniture et pose d'un dispositif de sécurisation de chambre</t>
  </si>
  <si>
    <t xml:space="preserve">La fourniture et pose d'un système de sécurisation pour tout type de tampons, répondant aux tests d'essai anti-effraction niveau A de la norme NFP 20551
</t>
  </si>
  <si>
    <t>CHAPITRE 15</t>
  </si>
  <si>
    <t>CABLE</t>
  </si>
  <si>
    <t>U 1000 R2V - CUIVRE</t>
  </si>
  <si>
    <t>Déroulage de câble</t>
  </si>
  <si>
    <t xml:space="preserve">Le transport, le stockage, le calage, le déroulage de câbles d'éclairage public de toutes sections en tranchées ou sous fourreau, y compris  le raccordement conforme à la NF C17.200 (thermo-retractable ...) et toutes sujétions, les embouts ou capots et le géoréférencement
</t>
  </si>
  <si>
    <t>Câble U1000 R2V 3G2,5mm²</t>
  </si>
  <si>
    <t xml:space="preserve">La fourniture de câble U1000 R2V 3G2,5mm² conforme NF C17.200
</t>
  </si>
  <si>
    <t>Câble U1000 R2V 3G4mm²</t>
  </si>
  <si>
    <t xml:space="preserve">La fourniture de câble U1000 R2V 3G4mm² conforme NF C17.200
</t>
  </si>
  <si>
    <t>Câble U1000 R2V 3G6mm²</t>
  </si>
  <si>
    <t xml:space="preserve">La fourniture de câble U1000 R2V 3G6mm² conforme NF C17.200
</t>
  </si>
  <si>
    <t>Câble U1000 R2V 3G16mm²</t>
  </si>
  <si>
    <t xml:space="preserve">La fourniture de câble U1000 R2V 3G16mm² conforme NF C17.200
</t>
  </si>
  <si>
    <t>Câble U1000 R2V 3G25mm²</t>
  </si>
  <si>
    <t xml:space="preserve">La fourniture de câble U1000 R2V 3G25mm² conforme NF C17.200
</t>
  </si>
  <si>
    <t>Câble U1000 R2V 5G6mm²</t>
  </si>
  <si>
    <t xml:space="preserve">La fourniture de câble U1000 R2V 5G6mm² conforme NF C17.200
</t>
  </si>
  <si>
    <t>Câble U1000 R2V 5G10mm²</t>
  </si>
  <si>
    <t xml:space="preserve">La fourniture de câble U1000 R2V 5G10mm² conforme NF C17.200
</t>
  </si>
  <si>
    <t>Câble U1000 R2V 5G16mm²</t>
  </si>
  <si>
    <t xml:space="preserve">La fourniture de câble U1000 R2V 5G16mm² conforme NF C17.200
</t>
  </si>
  <si>
    <t>Câble U1000 R2V 5G25mm²</t>
  </si>
  <si>
    <t xml:space="preserve">La fourniture de câble U1000 R2V 5G25mm² conforme NF C17.200
</t>
  </si>
  <si>
    <t>HO7 - RNF CUIVRE</t>
  </si>
  <si>
    <t>Câble HO7 - RNF 2x1,5mm²</t>
  </si>
  <si>
    <t xml:space="preserve">La fourniture de câble HO7 - RNF 2x1,5mm² conforme NF C17.200
</t>
  </si>
  <si>
    <t>Câble HO7 - RNF 4x1,5mm²</t>
  </si>
  <si>
    <t xml:space="preserve">La fourniture de câble HO7 - RNF 4x1,5mm² conforme NF C17.200
</t>
  </si>
  <si>
    <t>Câble HO7 - RNF 3G1,5mm²</t>
  </si>
  <si>
    <t xml:space="preserve">La fourniture de câble HO7 - RNF 3G1,5mm² conforme NF C17.200
</t>
  </si>
  <si>
    <t>Câble HO7 - RNF 3G2,5mm²</t>
  </si>
  <si>
    <t xml:space="preserve">La fourniture de câble HO7 - RNF 3G2,5mm² conforme NF C17.200
</t>
  </si>
  <si>
    <t>Câble HO7 - RNF 5G1,5mm²</t>
  </si>
  <si>
    <t xml:space="preserve">La fourniture de câble HO7 - RNF 5G1,5mm² conforme NF C17.200
</t>
  </si>
  <si>
    <t>Câble HO7 - RNF 5G2,5mm²</t>
  </si>
  <si>
    <t xml:space="preserve">La fourniture de câble HO7 - RNF 5G2,5mm² conforme NF C17.200
</t>
  </si>
  <si>
    <t>Câblette cuivre nu de section 25 mm²</t>
  </si>
  <si>
    <t xml:space="preserve">La fourniture et le déroulage de câble de cuivre nu de section 25 mm² en fond de fouille avant la mise en oeuvre du sable, pour mise à la terre des installations, y compris les raccordements au candélabre.
</t>
  </si>
  <si>
    <t>Piquet pour prise de terre</t>
  </si>
  <si>
    <t xml:space="preserve">La fourniture et pose de piquet de terre de 1,50 m de longueur minimale, avec raccordement au câble de cuivre nu de section 25 mm², y compris le contrôle de la résistance dont la valeur devra conforme au exigences de la norme  et réglement en vigueur.
</t>
  </si>
  <si>
    <t>RESEAU AERIEN - DEPOSE</t>
  </si>
  <si>
    <t xml:space="preserve">Dépose  </t>
  </si>
  <si>
    <t>Dépose conducteur nu d'éclairage public</t>
  </si>
  <si>
    <t xml:space="preserve">La dépose d'un conducteur nu avec la dépose éventuelle de shunts y compris l'évacuation et dépôt pour recyclage
</t>
  </si>
  <si>
    <t>Dépose Câble torsadé d'éclairage public tendu</t>
  </si>
  <si>
    <t xml:space="preserve">La dépose d'un câble d'éclairage public entre 2 pinces y compris les accessoires, l'évacuation et dépôt pour recyclage
</t>
  </si>
  <si>
    <t>Dépose Câble d'éclairage public sur façade</t>
  </si>
  <si>
    <t>La dépose d'un câble d'éclairage public sur façade avec les fixations y compris la réfection de la façade, l'évacuation et dépôt pour recyclage</t>
  </si>
  <si>
    <t>Dépose  RAS EP seule</t>
  </si>
  <si>
    <t xml:space="preserve">La dépose d'une RAS EP sur support conservé ou façade y compris les déconnexions avec remise en état des lieux
</t>
  </si>
  <si>
    <t>Dépose d'armement sur support conservé</t>
  </si>
  <si>
    <t xml:space="preserve">La dépose d'un isolateur pour éclairage public simple avec ferrure, ou une PA25 sur support ou façade avec remise en état éventuel y compris évacuation et recyclage
</t>
  </si>
  <si>
    <t>RAS Eclairage Public seule</t>
  </si>
  <si>
    <t xml:space="preserve">La confection d'une remontée aéro-souterraine de câble d'éclairage public seul, les attaches, les colliers et protection mécanique, la saignée dans le massif du support existant ou sur façade, les manchonnages éventuels sous goulotte et raccordement au réseau,  la dépose éventuelle de l'ancienne remontée, la reprise éventuelle du crépi peint ou de l'enduit et nettoyage si nécessaire. Non compris la fourniture du câble 
</t>
  </si>
  <si>
    <t>Câbles aérien alu PRC et accessoires</t>
  </si>
  <si>
    <t>Aérien</t>
  </si>
  <si>
    <t>Fourniture de câble PRC 2x16mm²</t>
  </si>
  <si>
    <t xml:space="preserve">La fourniture, de câble PRC ALU 2x16mm²
</t>
  </si>
  <si>
    <t>Fourniture de câble PRC 4x16mm²</t>
  </si>
  <si>
    <t xml:space="preserve">La fourniture, de câble PRC ALU 4x16mm²
</t>
  </si>
  <si>
    <t>Fourniture de câble PRC 2x25mm²</t>
  </si>
  <si>
    <t xml:space="preserve">La fourniture, de câble PRC ALU 2x25mm²
</t>
  </si>
  <si>
    <t>Fourniture de câble PRC 4x25mm²</t>
  </si>
  <si>
    <t xml:space="preserve">La fourniture, de câble PRC ALU 4x25mm²
</t>
  </si>
  <si>
    <t>Isolateur A21 ou A22/ED</t>
  </si>
  <si>
    <t xml:space="preserve">La fourniture et la pose d'un isolateur simple avec ferrure sur support et toutes suggestions comprises
</t>
  </si>
  <si>
    <t>Fourniture et pose d'une queue de cochon scellée</t>
  </si>
  <si>
    <t xml:space="preserve">La fourniture et le scellement d'une queue de cochon dans une façade sous réserve d'autorisation du propriétaire et remise en état de la façade.
</t>
  </si>
  <si>
    <t>Fourniture et pose de pinces d'ancrage</t>
  </si>
  <si>
    <t xml:space="preserve">Fourniture et pose sur support ou façade (y compris scellement) pour câble d'éclairage public, d'un armement d'ancrage plastifié (ancrage complet: étrier, pince) ou d'un armement d'alignement (pince d'alignement, croissant de renvoi, berceau d'angle
</t>
  </si>
  <si>
    <t>Connecteur BT pour câble PRC</t>
  </si>
  <si>
    <t xml:space="preserve">La fourniture et la pose d'un connecteur pour câble PRC, y compris la dépose de l'existant défectueux
</t>
  </si>
  <si>
    <t xml:space="preserve">Déroulage de câble d'éclairage public 
torsadé sur poteau
</t>
  </si>
  <si>
    <t xml:space="preserve">Le transport, le déroulage, les manchons éventuels, les raccordements d'un câble d'éclairage public entre deux pinces, ainsi que le récolement
</t>
  </si>
  <si>
    <t xml:space="preserve">Déroulage de câble d'éclairage public 
torsadé posé sur façade
</t>
  </si>
  <si>
    <t xml:space="preserve">Le transport, le déroulage, les manchons, la fixation d'un câble d'éclairage public sur façade, y compris les colliers ainsi que le récolement
</t>
  </si>
  <si>
    <t>Bride antivol de câble</t>
  </si>
  <si>
    <t xml:space="preserve">Fourniture et pose d'une bride antivol de câble pour toutes sections
</t>
  </si>
  <si>
    <t>CHAPITRE 16</t>
  </si>
  <si>
    <t>MOTIF DE FIN D'ANNEE</t>
  </si>
  <si>
    <t>Pose et dépose d'un motif traversant</t>
  </si>
  <si>
    <t xml:space="preserve">Mise en place de motif fournie de type traversant y compris raccordements, accessoires de fixations test de bon fonctionnement ainsi que la dépose et la restitution dans l'état d'origine de l'installation
</t>
  </si>
  <si>
    <t>Pose et dépose de motif candélabre</t>
  </si>
  <si>
    <t xml:space="preserve">Mise en place de motif fournie de type candélabre y compris raccordements, accessoires de fixations test de bon fonctionnement ainsi que la dépose et la restitution dans l'état d'origine de l'installation
</t>
  </si>
  <si>
    <t>Pose et dépose de cordon lumineux ou d'une guirlande dans un arbre</t>
  </si>
  <si>
    <t xml:space="preserve">La mise en place de cordon lumineux ou d'une guirlande lumineuse dans un arbre y compris raccordements, accessoires de fixations test de bon fonctionnement ainsi que la dépose et la restitution dans l'état d'origine de l'installation (logueur de 20ml)
</t>
  </si>
  <si>
    <t>Pose et dépose de motif ou guirlande sur tout type de support</t>
  </si>
  <si>
    <t xml:space="preserve">Pose d'un motif ou guirlande lumineuse sur tout type de support, y compris raccordements, accessoires de fixations test de bon fonctionnement ainsi que la dépose et la restitution dans l'état d'origine de l'installation
</t>
  </si>
  <si>
    <t>Pose et dépose de cordon lumineux ou d'une guirlande sur façade</t>
  </si>
  <si>
    <t xml:space="preserve">La mise en place de cordon lumineux ou d'une guirlande lumineuse dans un arbre y compris raccordements, accessoires de fixations test de bon fonctionnement ainsi que la dépose et la restitution dans l'état d'origine de l'installation
</t>
  </si>
  <si>
    <t>Pose et dépose de projecteur provisoire</t>
  </si>
  <si>
    <t xml:space="preserve">Mise en place de projecteur provisoire fournie y compris raccordements, accessoire de fixations test de bon fonctionnement ainsi que la dépose et la restitution dans l'état d'origine de l'installation
</t>
  </si>
  <si>
    <t>Pose et dépose d'un mât de fête</t>
  </si>
  <si>
    <t xml:space="preserve">La fourniture et la pose dans une réservation existant d'un mât de fête y compris son calage ainsi que la dépose de l'ensemble et la restitution dans l'état d'origine de l'installation
</t>
  </si>
  <si>
    <t>Pose de prise de courant</t>
  </si>
  <si>
    <t xml:space="preserve">La pose avec percement éventuel d'une prise festive sur tout type de support y compris accessoires de fixation, le câblage et raccordements
</t>
  </si>
  <si>
    <t>CHAPITRE 17</t>
  </si>
  <si>
    <t>DIVERS</t>
  </si>
  <si>
    <t>Obtention d'une autorisation ou convention pour réseau, 
passage ou branchement</t>
  </si>
  <si>
    <t xml:space="preserve">Etiquetage d'un support </t>
  </si>
  <si>
    <t>Etiquetage d'un coffret</t>
  </si>
  <si>
    <t>entreprise</t>
  </si>
  <si>
    <t>Lot_A</t>
  </si>
  <si>
    <t>BOUYGUES (Guérande)</t>
  </si>
  <si>
    <t>Lot_B</t>
  </si>
  <si>
    <t>CITELUM</t>
  </si>
  <si>
    <t>Lot_C</t>
  </si>
  <si>
    <t>CITEOS</t>
  </si>
  <si>
    <t>Lot_Cbis</t>
  </si>
  <si>
    <t>LUCITEA</t>
  </si>
  <si>
    <t>CEGELEC</t>
  </si>
  <si>
    <t>Lot_D</t>
  </si>
  <si>
    <t>BOUYGUES (Vertou)</t>
  </si>
  <si>
    <t>Lot_E</t>
  </si>
  <si>
    <t>EIFFAGE ENERGIE</t>
  </si>
  <si>
    <t xml:space="preserve">Collectivité  : </t>
  </si>
  <si>
    <t>Intervenant :</t>
  </si>
  <si>
    <t>Orvault le :</t>
  </si>
  <si>
    <t>Coef entreprise</t>
  </si>
  <si>
    <t>TVA</t>
  </si>
  <si>
    <t>Référence</t>
  </si>
  <si>
    <t>Montant HT</t>
  </si>
  <si>
    <t>HB ou ref produit</t>
  </si>
  <si>
    <t>Validité de l'offre : 45 jours</t>
  </si>
  <si>
    <t xml:space="preserve">DOS GMAO: </t>
  </si>
  <si>
    <t>01 - COSMOPOLIS</t>
  </si>
  <si>
    <t>MASTER CosmoWhite  xtra CPO-TW 45W/728 PGZ12</t>
  </si>
  <si>
    <t>MASTER CosmoWhite CPO-TT Xtra 45W/628 E27</t>
  </si>
  <si>
    <t>MASTER CosmoWhite xtra CPO-TW 60W/728 PGZ12</t>
  </si>
  <si>
    <t>MASTER CosmoWhite CPO-TT Xtra 60W/628 E27</t>
  </si>
  <si>
    <t>MASTER CosmoWhite xtra CPO-TW 90W/728 PGZ12</t>
  </si>
  <si>
    <t>MASTER CosmoWhite CPO-TT Xtra 90W/628 E40</t>
  </si>
  <si>
    <t>MASTER CosmoWhite xtra CPO-TW 140W/728 PGZ12</t>
  </si>
  <si>
    <t>MASTER CosmoWhite CPO-TT Xtra 140W/628 E40</t>
  </si>
  <si>
    <t>02 - IODURE</t>
  </si>
  <si>
    <t>MASTER HPI-T Plus 250W/645 E40</t>
  </si>
  <si>
    <t>MASTER HPI-T Plus 400W/645 E40</t>
  </si>
  <si>
    <t>HPI-T 1000W/643 E40 220V</t>
  </si>
  <si>
    <t>HPI-T 2000W/642 E40 380V</t>
  </si>
  <si>
    <t>MASTER MHN-LA 1000W/842 230V XWH</t>
  </si>
  <si>
    <t>MASTER MHN-LA 2000W/842 400V XWH</t>
  </si>
  <si>
    <t xml:space="preserve">MASTER MHN-SA 2000W/956 400V XW HO </t>
  </si>
  <si>
    <t>MASTER CDM TC ELITE 35W 930 GU8.5</t>
  </si>
  <si>
    <t>MASTERColour CDM-T Elite 35W/930 G12</t>
  </si>
  <si>
    <t>MASTERColour CDM-T Elite 70W/930 G12</t>
  </si>
  <si>
    <t>MASTERColour CDM-T Elite 70W/942 G12</t>
  </si>
  <si>
    <t>MASTERColour CDM-T 150W/830 G12</t>
  </si>
  <si>
    <t>MASTERColour CDM-T Elite 150W/930 G12</t>
  </si>
  <si>
    <t>MASTERColour CDM-T 150W/942 G12</t>
  </si>
  <si>
    <t>MASTERColour CDM-T 250W/830 G12</t>
  </si>
  <si>
    <t>MASTERColour CDM-T 250W/942 G12</t>
  </si>
  <si>
    <t>CDM-TD 150W/942</t>
  </si>
  <si>
    <t>CDM TT 70W/942</t>
  </si>
  <si>
    <t>MASTER CityWhite CDO-TT Plus 70W/828 E27</t>
  </si>
  <si>
    <t>MASTER CityWhite CDO-TT Plus 100W/828 E40</t>
  </si>
  <si>
    <t>MASTER CityWhite CDO-TT Plus 150W/828 E40</t>
  </si>
  <si>
    <t>MASTER CityWhite CDO-TT Plus 250W/828 E40</t>
  </si>
  <si>
    <t>MASTERColour CDM-T Elite 100W/930 G12</t>
  </si>
  <si>
    <t>IODURE MÉTALLIQUE 125W HIE-CIG/HBU/4K</t>
  </si>
  <si>
    <t>03 - SODIUM BASSE PRESSION</t>
  </si>
  <si>
    <t>SOX 35W BY22d</t>
  </si>
  <si>
    <t>SOX 55W BY22d</t>
  </si>
  <si>
    <t>SOX 90W BY22d</t>
  </si>
  <si>
    <t>SOX 135W BY22d</t>
  </si>
  <si>
    <t>SOX 180W BY22d</t>
  </si>
  <si>
    <t>04 - VAPEUR DE MERCURE</t>
  </si>
  <si>
    <t>LAMPE A VAPEUR DE MERCURE 80W</t>
  </si>
  <si>
    <t>LAMPE A VAPEUR DE MERCURE 250W</t>
  </si>
  <si>
    <t>05 - SODIUM HAUTE PRESSION</t>
  </si>
  <si>
    <t>MASTER SDW-T 35W/825 PG12-1</t>
  </si>
  <si>
    <t>MASTER SDW-T 50W/825 PG12-1</t>
  </si>
  <si>
    <t>SDW-T 50W</t>
  </si>
  <si>
    <t>MASTER SDW-T 100W/825 PG12-1</t>
  </si>
  <si>
    <t>SDW-T 100W</t>
  </si>
  <si>
    <t>MASTER SON-T APIA Plus Hg Free 70W E27</t>
  </si>
  <si>
    <t>SON-T APIA+ SSMercure 70W</t>
  </si>
  <si>
    <t>MASTER SON-T APIA Plus Hg Free 100W E40</t>
  </si>
  <si>
    <t>SON-T APIA+ SSMercure 100W</t>
  </si>
  <si>
    <t>MASTER SON-T APIA Plus Hg Free 150W E40</t>
  </si>
  <si>
    <t>SON-T APIA+ SSMercure 150W</t>
  </si>
  <si>
    <t>MASTER SON-T APIA Plus Hg Free 250W E40</t>
  </si>
  <si>
    <t>SON-T APIA+ SSMercure 250W</t>
  </si>
  <si>
    <t>MASTER SON-T APIA Plus Hg Free 400W E40</t>
  </si>
  <si>
    <t>SON-T APIA+ SSMercure 400W</t>
  </si>
  <si>
    <t>MASTER SON-T PIA Plus 600W/220 E40</t>
  </si>
  <si>
    <t>SON-T PIA+ 600W</t>
  </si>
  <si>
    <t>SON-T 1000W/220 E40</t>
  </si>
  <si>
    <t>SON-T PRO 1000W</t>
  </si>
  <si>
    <t>MASTER SON PIA Plus 50W E27</t>
  </si>
  <si>
    <t>SHP/Ovoïde 50W SON PIA+/219</t>
  </si>
  <si>
    <t>MASTER SON PIA Plus 70W/220 I E27</t>
  </si>
  <si>
    <t>SHP/Ovoïde 70W SON PIA+/220 I</t>
  </si>
  <si>
    <t>MASTER SON PIA Plus 70W E27</t>
  </si>
  <si>
    <t>SHP/Ovoïde 70W SON PIA+/220</t>
  </si>
  <si>
    <t>MASTER SON PIA Plus 100W/220 E40</t>
  </si>
  <si>
    <t>SHP/Ovoïde 100W SON PIA+/220</t>
  </si>
  <si>
    <t>06 - DIVERS</t>
  </si>
  <si>
    <t>MASTER PL-S 5W/827/2P</t>
  </si>
  <si>
    <t>FC_PL-S 5W/827/2P</t>
  </si>
  <si>
    <t>MASTER PL-S 9W/830/2P</t>
  </si>
  <si>
    <t>FC_PL-S 9W/830/2P</t>
  </si>
  <si>
    <t>MASTER PL-S 11W/840/2P</t>
  </si>
  <si>
    <t>FC_PL-S 11W/840/2P</t>
  </si>
  <si>
    <t>MASTER PL-T 18W/830/2P</t>
  </si>
  <si>
    <t>FC_PL-T 18W/830/2P</t>
  </si>
  <si>
    <t>MASTER PL-L 18W/830/4P</t>
  </si>
  <si>
    <t>FC_PL-L 18W/830/4P</t>
  </si>
  <si>
    <t>MASTER PLE-R 23W/827 E27 220-240V</t>
  </si>
  <si>
    <t>FC_PLE-R 23W/827</t>
  </si>
  <si>
    <t>MASTER PL-L 24W/830/4P</t>
  </si>
  <si>
    <t>FC_PL-L 24W/830/4P</t>
  </si>
  <si>
    <t>MASTER PL-T 26W/830/2P</t>
  </si>
  <si>
    <t>FC_PL-T 26W/830/2P</t>
  </si>
  <si>
    <t>MASTER PL-T 42W/827/4P</t>
  </si>
  <si>
    <t>FC_PL-T 42W/827/4P</t>
  </si>
  <si>
    <t>MASTER PL-T 42W/830/4P</t>
  </si>
  <si>
    <t>FC_PL-T 42W/830/4P</t>
  </si>
  <si>
    <t>MASTER PL-T 42W/840/4P</t>
  </si>
  <si>
    <t>FC_PL-T 42W/840/4P</t>
  </si>
  <si>
    <t>MASTER TL5-HE 28W/840</t>
  </si>
  <si>
    <t>TL5-HE 28W/840</t>
  </si>
  <si>
    <t>MASTER TL-D Super 80 36W/830</t>
  </si>
  <si>
    <t>TL-D Super 80 36W/830</t>
  </si>
  <si>
    <t>MASTER TL-D Super 80 36W/840</t>
  </si>
  <si>
    <t>TL-D Super 80 36W/840</t>
  </si>
  <si>
    <t>MASTER TL-D Super 80 58W/830</t>
  </si>
  <si>
    <t>TL-D Super 80 58W/830</t>
  </si>
  <si>
    <t>MASTER TL-D Super 80 58W/840</t>
  </si>
  <si>
    <t>TL-D Super 80 58W/840</t>
  </si>
  <si>
    <t>Brill 50W GU5.3 12V 10D</t>
  </si>
  <si>
    <t>DICHRO 50W GU5.3 12V/3100</t>
  </si>
  <si>
    <t>Plusline ES 118mm 2y 400W R7s 230V</t>
  </si>
  <si>
    <t>Halogène 400W_R7S</t>
  </si>
  <si>
    <t>Plusline L 1000W R7s 230V</t>
  </si>
  <si>
    <t>Halogène 1000W_R7S</t>
  </si>
  <si>
    <t>MAS LEDspotLV D 7-35W 830</t>
  </si>
  <si>
    <t>LEDspot LV D 7-35W/830_24D</t>
  </si>
  <si>
    <t>Caps 20W GY6.35 12V CL</t>
  </si>
  <si>
    <t xml:space="preserve">CPO-TW 45W/728
</t>
  </si>
  <si>
    <t xml:space="preserve">CPO-TT 45W/728
</t>
  </si>
  <si>
    <t xml:space="preserve">CPO-TW 60W/728
</t>
  </si>
  <si>
    <t xml:space="preserve">CPO-TT 60W/728
</t>
  </si>
  <si>
    <t xml:space="preserve">CPO-TW 90W/728
</t>
  </si>
  <si>
    <t xml:space="preserve">CPO-TT 90W/728
</t>
  </si>
  <si>
    <t xml:space="preserve">CPO-TW 140W/728
</t>
  </si>
  <si>
    <t xml:space="preserve">CPO-TT140W/728
</t>
  </si>
  <si>
    <t xml:space="preserve">HPIT+ 250W/645
</t>
  </si>
  <si>
    <t xml:space="preserve">HPIT+ 400W/645
</t>
  </si>
  <si>
    <t xml:space="preserve">HPIT+ 1000W/643
</t>
  </si>
  <si>
    <t xml:space="preserve">HPIT+ 2000W/638/400v
</t>
  </si>
  <si>
    <t xml:space="preserve">MHN LA 1000/842
</t>
  </si>
  <si>
    <t xml:space="preserve">MHN LA 2000/842
</t>
  </si>
  <si>
    <t xml:space="preserve">MHN SA 2000/956
</t>
  </si>
  <si>
    <t xml:space="preserve">CDM-TC 35W/930
</t>
  </si>
  <si>
    <t xml:space="preserve">CDM-T Elite 35W/830
</t>
  </si>
  <si>
    <t xml:space="preserve">CDM-T Elite 70W/930
</t>
  </si>
  <si>
    <t xml:space="preserve">CDM-T Elite 70W/942
</t>
  </si>
  <si>
    <t xml:space="preserve">SOX 35W
</t>
  </si>
  <si>
    <t xml:space="preserve">CDM-T 150W/830
</t>
  </si>
  <si>
    <t xml:space="preserve">CDM-T Elite 150W/830
</t>
  </si>
  <si>
    <t xml:space="preserve">CDM-T 150W/942
</t>
  </si>
  <si>
    <t xml:space="preserve">CDM-T 250W/830
</t>
  </si>
  <si>
    <t xml:space="preserve">CDM-T 250W/942
</t>
  </si>
  <si>
    <t xml:space="preserve">CDM-TD 70W/830
</t>
  </si>
  <si>
    <t xml:space="preserve">CDM-TD 70W/942
</t>
  </si>
  <si>
    <t xml:space="preserve">CDM-TD 150W/830
</t>
  </si>
  <si>
    <t xml:space="preserve">CDM TT 150W/942
</t>
  </si>
  <si>
    <t xml:space="preserve">CDO-TT 70W/828
</t>
  </si>
  <si>
    <t xml:space="preserve">CDO-TT100W/828
</t>
  </si>
  <si>
    <t xml:space="preserve">CDO-TT 150W/828
</t>
  </si>
  <si>
    <t xml:space="preserve">CDO-TT 250W/828
</t>
  </si>
  <si>
    <t xml:space="preserve">CDO-ET 70W/828
</t>
  </si>
  <si>
    <t xml:space="preserve">CDO-ET 100W/828
</t>
  </si>
  <si>
    <t xml:space="preserve">CDO-ET 150W/828
</t>
  </si>
  <si>
    <t xml:space="preserve">CDM-TM 20W/830
</t>
  </si>
  <si>
    <t xml:space="preserve">CDM-T ELITE 100W/930
</t>
  </si>
  <si>
    <t xml:space="preserve">HIE 125W/CIG/HBU/4K
</t>
  </si>
  <si>
    <t xml:space="preserve">SOX 55W
</t>
  </si>
  <si>
    <t xml:space="preserve">SOX 135W
</t>
  </si>
  <si>
    <t xml:space="preserve">SOX 180W 
</t>
  </si>
  <si>
    <t xml:space="preserve">SOX 90W
</t>
  </si>
  <si>
    <t xml:space="preserve">HPL-N 80W/542 SG
</t>
  </si>
  <si>
    <t xml:space="preserve">HPL-N 250W/542 HG
</t>
  </si>
  <si>
    <t xml:space="preserve">SDW-T 35W
</t>
  </si>
  <si>
    <t>aide</t>
  </si>
  <si>
    <t xml:space="preserve">Dépose de support bois de tout type (luminaire, crosse, tous accessoires de fixation et d'alimentation), y compris tri des déposes dans une filière normalisée avec suivi de la destruction (justificatif fournit sur simple demande au maitre d'oeuvre) et transport au lieu de stockage, évacuation et remise en état des lieux
</t>
  </si>
  <si>
    <t>Réf Ent. :</t>
  </si>
  <si>
    <t>DESCRIPTION:</t>
  </si>
  <si>
    <t>Désignation du produit hors bordereau</t>
  </si>
  <si>
    <t>Unitaire</t>
  </si>
  <si>
    <t>Nb</t>
  </si>
  <si>
    <t>Sous total BPU+HB "ht"</t>
  </si>
  <si>
    <t>Montant BPU "ht"</t>
  </si>
  <si>
    <t>Le prix comprend, la rédaction et les démarches nécessaires à l'obtention des conventions de passage, d'abattage ou d'élagage. Pour les ouvrages à construire à l'intérieur des propriétés privées : une convention pour tous les travaux (réseaux, branchements, coffrets, appareillages d'éclairage public, ancrages, etc...) avec repérage par un numéro sur le plan définitif. Chaque document sera signé par le(s) propriétaire(s) concerné(s) et tiendra lieu de convention sauf pour les éléments du réseau concédé autres que le branchement pour lesquels il sera établi en plus une convention de passage réglementaire. Il n'est compté qu'une convention par propriétaire quelque soit le nombre et le type de réseaux concernés. Dans le cas d'une division parcellaire le maître d'œuvre se réserve le droit de demander une seule convention</t>
  </si>
  <si>
    <t>Etiquetage par numérotation à caractères (fournie par l'entreprise) d'un support par la pose d'une plaque (fournie par le Sydela), y compris la fixation par rivetage, collage ou percements éventuels et suppression d'identification précédente</t>
  </si>
  <si>
    <t xml:space="preserve">Etiquetage par la numérotation à caractères (fournie par l'entreprise) d'un coffret ou borne par la pose sur plaque (fournie par le Sydela), y compris la fixation par rivetage, collage ou percements éventuels et suppression d'identification précédente
</t>
  </si>
  <si>
    <t>Sous total HB "ht"</t>
  </si>
  <si>
    <t>Eco-contribution "ht"</t>
  </si>
  <si>
    <t>Conditions financières pour les collectivités ayant mis à disposition leurs equipements</t>
  </si>
  <si>
    <t>Montant "ht"</t>
  </si>
  <si>
    <t>Désignation - BPU EP et Article Hors Bordereau</t>
  </si>
  <si>
    <t>Participation du Sydela selon régime MO (Rural/Urbain)</t>
  </si>
  <si>
    <t>Pris en charge par le Sydela</t>
  </si>
  <si>
    <t>TVA sur le montant ht</t>
  </si>
  <si>
    <t>aide2</t>
  </si>
  <si>
    <t>A la charge de la Collectivité</t>
  </si>
  <si>
    <t>Participation de la collectivité selon régime MO (Rural/Urbain)</t>
  </si>
  <si>
    <t>Montant à la charge de la collectivité "ht"</t>
  </si>
  <si>
    <t>Info Sous Total BPU+HB "ht"</t>
  </si>
  <si>
    <t/>
  </si>
  <si>
    <t>Sous Total BPU sans éco-contribution "ht"</t>
  </si>
  <si>
    <t>Désignation brève</t>
  </si>
  <si>
    <t>MONTANT TOTAL DES TRAVAUX</t>
  </si>
  <si>
    <t>MONTANT TTC</t>
  </si>
  <si>
    <t>Montant à la chage du Sydela ttc (sans ecotaxe)</t>
  </si>
  <si>
    <t xml:space="preserve">HPL-N 125W/542 HG
</t>
  </si>
  <si>
    <t>LAMPE A VAPEUR DE MERCURE 125W</t>
  </si>
  <si>
    <t>MASTER City White CDO ET-Plus 70W/828 E27</t>
  </si>
  <si>
    <t>MASTER City White CDO ET-Plus 100W/828 E40</t>
  </si>
  <si>
    <t>MASTER City White CDO ET-Plus 150W/828 E40</t>
  </si>
  <si>
    <t>MASTERColour CDM-TD 70W/830 RX7s</t>
  </si>
  <si>
    <t>MASTERColour CDM-TD 70W/942 RX7s</t>
  </si>
  <si>
    <t>MASTERColour CDM-TD 150W/830 RX7s</t>
  </si>
  <si>
    <t xml:space="preserve">MASTERColour CDM-TD 150W/942 RX7s
</t>
  </si>
  <si>
    <t xml:space="preserve">MASTERColour CDM-TT 70W/942 E27
</t>
  </si>
  <si>
    <t>MASTERColour CDM-TT 150W/942 E40</t>
  </si>
  <si>
    <t>MASTERColour CDM-Tm Mini 20W/830 PGJ5</t>
  </si>
  <si>
    <t xml:space="preserve">Dispositif d'allumage astronomique de type Honeywell AS3 ou équivalent (2 sorties) </t>
  </si>
  <si>
    <t xml:space="preserve">La fourniture et la pose d'un dispositif d'allumage astronomique de type Honeywell AS3 ou équivalent (2 sorties) avec antenne de synchronisation GPS, y compris le réglage, et les raccordements, de section adaptée, entre la protection coupe circuit et l'interrupteur.
</t>
  </si>
  <si>
    <t>Coef révision tp12c (2018)</t>
  </si>
  <si>
    <t>DV18-</t>
  </si>
  <si>
    <t>47</t>
  </si>
  <si>
    <t>Bon pour accord le : …………………………………………..……..</t>
  </si>
  <si>
    <t>Nom du signataire : ……………………………………………..…..</t>
  </si>
  <si>
    <t>Entreprise Tartenpion</t>
  </si>
  <si>
    <t>ECLAIRAGE</t>
  </si>
  <si>
    <t xml:space="preserve">Réf Tartenpion :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</si>
</sst>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5">
    <numFmt numFmtId="43" formatCode="_-* #,##0.00\ _€_-;\-* #,##0.00\ _€_-;_-* &quot;-&quot;??\ _€_-;_-@_-"/>
    <numFmt numFmtId="164" formatCode="#,##0.00\ &quot;€&quot;"/>
    <numFmt numFmtId="165" formatCode="_-* #,##0.00\ _F_-;\-* #,##0.00\ _F_-;_-* &quot;-&quot;??\ _F_-;_-@_-"/>
    <numFmt numFmtId="166" formatCode="00"/>
    <numFmt numFmtId="167" formatCode=";;;"/>
  </numFmts>
  <fonts count="35" x14ac:knownFonts="1">
    <font>
      <sz val="10"/>
      <name val="Arial"/>
    </font>
    <font>
      <sz val="11"/>
      <color theme="1"/>
      <name val="Calibri"/>
      <family val="2"/>
      <scheme val="minor"/>
    </font>
    <font>
      <sz val="11"/>
      <color theme="1"/>
      <name val="Calibri"/>
      <family val="2"/>
      <scheme val="minor"/>
    </font>
    <font>
      <sz val="11"/>
      <color theme="1"/>
      <name val="Calibri"/>
      <family val="2"/>
      <scheme val="minor"/>
    </font>
    <font>
      <u/>
      <sz val="10"/>
      <name val="Calibri"/>
      <family val="2"/>
      <scheme val="minor"/>
    </font>
    <font>
      <i/>
      <u/>
      <sz val="10"/>
      <color rgb="FFFF0000"/>
      <name val="Calibri"/>
      <family val="2"/>
      <scheme val="minor"/>
    </font>
    <font>
      <b/>
      <sz val="10"/>
      <name val="Calibri"/>
      <family val="2"/>
      <scheme val="minor"/>
    </font>
    <font>
      <sz val="10"/>
      <name val="Calibri"/>
      <family val="2"/>
      <scheme val="minor"/>
    </font>
    <font>
      <sz val="12"/>
      <name val="Calibri"/>
      <family val="2"/>
      <scheme val="minor"/>
    </font>
    <font>
      <b/>
      <sz val="14"/>
      <name val="Calibri"/>
      <family val="2"/>
      <scheme val="minor"/>
    </font>
    <font>
      <sz val="10"/>
      <name val="Arial"/>
      <family val="2"/>
    </font>
    <font>
      <sz val="10"/>
      <color theme="1"/>
      <name val="Calibri"/>
      <family val="2"/>
      <scheme val="minor"/>
    </font>
    <font>
      <sz val="10"/>
      <color rgb="FFFF0000"/>
      <name val="Calibri"/>
      <family val="2"/>
      <scheme val="minor"/>
    </font>
    <font>
      <b/>
      <sz val="10"/>
      <color theme="1"/>
      <name val="Calibri"/>
      <family val="2"/>
      <scheme val="minor"/>
    </font>
    <font>
      <b/>
      <sz val="10"/>
      <color rgb="FFFF0000"/>
      <name val="Calibri"/>
      <family val="2"/>
      <scheme val="minor"/>
    </font>
    <font>
      <i/>
      <sz val="10"/>
      <color rgb="FFFF0000"/>
      <name val="Calibri"/>
      <family val="2"/>
      <scheme val="minor"/>
    </font>
    <font>
      <b/>
      <sz val="10"/>
      <name val="Arial"/>
      <family val="2"/>
    </font>
    <font>
      <sz val="10"/>
      <name val="Arial"/>
      <family val="2"/>
    </font>
    <font>
      <sz val="9"/>
      <color theme="1"/>
      <name val="Calibri"/>
      <family val="2"/>
      <scheme val="minor"/>
    </font>
    <font>
      <b/>
      <sz val="9"/>
      <color theme="1"/>
      <name val="Calibri"/>
      <family val="2"/>
      <scheme val="minor"/>
    </font>
    <font>
      <sz val="8"/>
      <name val="Calibri"/>
      <family val="2"/>
      <scheme val="minor"/>
    </font>
    <font>
      <b/>
      <i/>
      <sz val="10"/>
      <name val="Calibri"/>
      <family val="2"/>
      <scheme val="minor"/>
    </font>
    <font>
      <b/>
      <i/>
      <sz val="14"/>
      <name val="Calibri"/>
      <family val="2"/>
      <scheme val="minor"/>
    </font>
    <font>
      <b/>
      <i/>
      <sz val="11"/>
      <name val="Calibri"/>
      <family val="2"/>
      <scheme val="minor"/>
    </font>
    <font>
      <sz val="11"/>
      <color indexed="8"/>
      <name val="Calibri"/>
      <family val="2"/>
    </font>
    <font>
      <b/>
      <sz val="12"/>
      <color indexed="8"/>
      <name val="Calibri"/>
      <family val="2"/>
      <scheme val="minor"/>
    </font>
    <font>
      <sz val="10"/>
      <color indexed="12"/>
      <name val="Calibri"/>
      <family val="2"/>
      <scheme val="minor"/>
    </font>
    <font>
      <b/>
      <sz val="10"/>
      <color indexed="8"/>
      <name val="Calibri"/>
      <family val="2"/>
      <scheme val="minor"/>
    </font>
    <font>
      <sz val="9"/>
      <color indexed="81"/>
      <name val="Tahoma"/>
      <family val="2"/>
    </font>
    <font>
      <b/>
      <sz val="9"/>
      <color indexed="81"/>
      <name val="Tahoma"/>
      <family val="2"/>
    </font>
    <font>
      <i/>
      <sz val="10"/>
      <name val="Calibri"/>
      <family val="2"/>
      <scheme val="minor"/>
    </font>
    <font>
      <i/>
      <sz val="10"/>
      <color theme="1"/>
      <name val="Calibri"/>
      <family val="2"/>
      <scheme val="minor"/>
    </font>
    <font>
      <sz val="10"/>
      <color theme="0" tint="-0.249977111117893"/>
      <name val="Calibri"/>
      <family val="2"/>
      <scheme val="minor"/>
    </font>
    <font>
      <sz val="10"/>
      <color theme="0" tint="-0.34998626667073579"/>
      <name val="Calibri"/>
      <family val="2"/>
      <scheme val="minor"/>
    </font>
    <font>
      <sz val="10"/>
      <color theme="0"/>
      <name val="Calibri"/>
      <family val="2"/>
      <scheme val="minor"/>
    </font>
  </fonts>
  <fills count="9">
    <fill>
      <patternFill patternType="none"/>
    </fill>
    <fill>
      <patternFill patternType="gray125"/>
    </fill>
    <fill>
      <patternFill patternType="solid">
        <fgColor theme="3" tint="0.59999389629810485"/>
        <bgColor indexed="64"/>
      </patternFill>
    </fill>
    <fill>
      <patternFill patternType="solid">
        <fgColor indexed="9"/>
        <bgColor indexed="64"/>
      </patternFill>
    </fill>
    <fill>
      <patternFill patternType="solid">
        <fgColor theme="3" tint="0.79998168889431442"/>
        <bgColor indexed="64"/>
      </patternFill>
    </fill>
    <fill>
      <patternFill patternType="solid">
        <fgColor theme="0" tint="-0.499984740745262"/>
        <bgColor indexed="64"/>
      </patternFill>
    </fill>
    <fill>
      <patternFill patternType="solid">
        <fgColor theme="0" tint="-0.34998626667073579"/>
        <bgColor indexed="64"/>
      </patternFill>
    </fill>
    <fill>
      <patternFill patternType="solid">
        <fgColor theme="0" tint="-0.249977111117893"/>
        <bgColor indexed="64"/>
      </patternFill>
    </fill>
    <fill>
      <patternFill patternType="solid">
        <fgColor theme="0" tint="-0.14999847407452621"/>
        <bgColor indexed="64"/>
      </patternFill>
    </fill>
  </fills>
  <borders count="41">
    <border>
      <left/>
      <right/>
      <top/>
      <bottom/>
      <diagonal/>
    </border>
    <border>
      <left/>
      <right/>
      <top/>
      <bottom style="hair">
        <color indexed="64"/>
      </bottom>
      <diagonal/>
    </border>
    <border>
      <left/>
      <right/>
      <top style="hair">
        <color indexed="64"/>
      </top>
      <bottom style="hair">
        <color indexed="64"/>
      </bottom>
      <diagonal/>
    </border>
    <border>
      <left style="hair">
        <color indexed="64"/>
      </left>
      <right style="hair">
        <color indexed="64"/>
      </right>
      <top style="hair">
        <color indexed="64"/>
      </top>
      <bottom style="hair">
        <color indexed="64"/>
      </bottom>
      <diagonal/>
    </border>
    <border>
      <left style="hair">
        <color indexed="64"/>
      </left>
      <right/>
      <top style="hair">
        <color indexed="64"/>
      </top>
      <bottom style="hair">
        <color indexed="64"/>
      </bottom>
      <diagonal/>
    </border>
    <border>
      <left/>
      <right style="hair">
        <color indexed="64"/>
      </right>
      <top style="hair">
        <color indexed="64"/>
      </top>
      <bottom style="hair">
        <color indexed="64"/>
      </bottom>
      <diagonal/>
    </border>
    <border>
      <left/>
      <right/>
      <top style="hair">
        <color indexed="64"/>
      </top>
      <bottom/>
      <diagonal/>
    </border>
    <border>
      <left style="hair">
        <color indexed="64"/>
      </left>
      <right style="hair">
        <color indexed="64"/>
      </right>
      <top style="hair">
        <color indexed="64"/>
      </top>
      <bottom/>
      <diagonal/>
    </border>
    <border>
      <left style="hair">
        <color indexed="64"/>
      </left>
      <right/>
      <top style="hair">
        <color indexed="64"/>
      </top>
      <bottom/>
      <diagonal/>
    </border>
    <border>
      <left style="hair">
        <color auto="1"/>
      </left>
      <right style="hair">
        <color auto="1"/>
      </right>
      <top/>
      <bottom/>
      <diagonal/>
    </border>
    <border>
      <left style="thin">
        <color indexed="64"/>
      </left>
      <right/>
      <top style="thin">
        <color indexed="64"/>
      </top>
      <bottom style="hair">
        <color indexed="64"/>
      </bottom>
      <diagonal/>
    </border>
    <border>
      <left/>
      <right/>
      <top style="thin">
        <color indexed="64"/>
      </top>
      <bottom style="hair">
        <color indexed="64"/>
      </bottom>
      <diagonal/>
    </border>
    <border>
      <left/>
      <right style="thin">
        <color indexed="64"/>
      </right>
      <top style="thin">
        <color indexed="64"/>
      </top>
      <bottom style="hair">
        <color indexed="64"/>
      </bottom>
      <diagonal/>
    </border>
    <border>
      <left style="thin">
        <color indexed="64"/>
      </left>
      <right/>
      <top style="hair">
        <color indexed="64"/>
      </top>
      <bottom style="hair">
        <color indexed="64"/>
      </bottom>
      <diagonal/>
    </border>
    <border>
      <left/>
      <right style="thin">
        <color indexed="64"/>
      </right>
      <top style="hair">
        <color indexed="64"/>
      </top>
      <bottom style="hair">
        <color indexed="64"/>
      </bottom>
      <diagonal/>
    </border>
    <border>
      <left style="hair">
        <color indexed="64"/>
      </left>
      <right style="thin">
        <color indexed="64"/>
      </right>
      <top style="hair">
        <color indexed="64"/>
      </top>
      <bottom style="hair">
        <color indexed="64"/>
      </bottom>
      <diagonal/>
    </border>
    <border>
      <left style="thin">
        <color indexed="64"/>
      </left>
      <right style="hair">
        <color indexed="64"/>
      </right>
      <top style="hair">
        <color indexed="64"/>
      </top>
      <bottom style="hair">
        <color indexed="64"/>
      </bottom>
      <diagonal/>
    </border>
    <border>
      <left style="thin">
        <color indexed="64"/>
      </left>
      <right/>
      <top/>
      <bottom style="hair">
        <color indexed="64"/>
      </bottom>
      <diagonal/>
    </border>
    <border>
      <left/>
      <right style="thin">
        <color indexed="64"/>
      </right>
      <top/>
      <bottom style="hair">
        <color indexed="64"/>
      </bottom>
      <diagonal/>
    </border>
    <border>
      <left style="thin">
        <color indexed="64"/>
      </left>
      <right/>
      <top style="hair">
        <color indexed="64"/>
      </top>
      <bottom/>
      <diagonal/>
    </border>
    <border>
      <left/>
      <right style="thin">
        <color indexed="64"/>
      </right>
      <top style="hair">
        <color indexed="64"/>
      </top>
      <bottom/>
      <diagonal/>
    </border>
    <border>
      <left style="thin">
        <color indexed="64"/>
      </left>
      <right style="hair">
        <color indexed="64"/>
      </right>
      <top style="hair">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style="hair">
        <color indexed="64"/>
      </left>
      <right style="hair">
        <color indexed="64"/>
      </right>
      <top/>
      <bottom style="thin">
        <color indexed="64"/>
      </bottom>
      <diagonal/>
    </border>
    <border>
      <left/>
      <right style="thin">
        <color indexed="64"/>
      </right>
      <top/>
      <bottom style="thin">
        <color indexed="64"/>
      </bottom>
      <diagonal/>
    </border>
    <border>
      <left style="thin">
        <color indexed="64"/>
      </left>
      <right/>
      <top style="thin">
        <color indexed="64"/>
      </top>
      <bottom/>
      <diagonal/>
    </border>
    <border>
      <left/>
      <right/>
      <top style="thin">
        <color indexed="64"/>
      </top>
      <bottom/>
      <diagonal/>
    </border>
    <border>
      <left style="hair">
        <color indexed="64"/>
      </left>
      <right style="hair">
        <color indexed="64"/>
      </right>
      <top style="thin">
        <color indexed="64"/>
      </top>
      <bottom/>
      <diagonal/>
    </border>
    <border>
      <left/>
      <right style="thin">
        <color indexed="64"/>
      </right>
      <top style="thin">
        <color indexed="64"/>
      </top>
      <bottom/>
      <diagonal/>
    </border>
    <border>
      <left style="hair">
        <color indexed="64"/>
      </left>
      <right style="thin">
        <color indexed="64"/>
      </right>
      <top/>
      <bottom/>
      <diagonal/>
    </border>
    <border>
      <left/>
      <right style="hair">
        <color theme="4"/>
      </right>
      <top style="thin">
        <color indexed="64"/>
      </top>
      <bottom/>
      <diagonal/>
    </border>
    <border>
      <left style="hair">
        <color theme="4"/>
      </left>
      <right style="hair">
        <color theme="4"/>
      </right>
      <top style="thin">
        <color indexed="64"/>
      </top>
      <bottom/>
      <diagonal/>
    </border>
    <border>
      <left style="hair">
        <color indexed="64"/>
      </left>
      <right style="hair">
        <color indexed="64"/>
      </right>
      <top style="thin">
        <color indexed="64"/>
      </top>
      <bottom style="hair">
        <color indexed="64"/>
      </bottom>
      <diagonal/>
    </border>
    <border>
      <left style="hair">
        <color indexed="64"/>
      </left>
      <right style="thin">
        <color indexed="64"/>
      </right>
      <top style="hair">
        <color indexed="64"/>
      </top>
      <bottom/>
      <diagonal/>
    </border>
    <border>
      <left style="thin">
        <color indexed="64"/>
      </left>
      <right/>
      <top style="hair">
        <color indexed="64"/>
      </top>
      <bottom style="thin">
        <color indexed="64"/>
      </bottom>
      <diagonal/>
    </border>
    <border>
      <left/>
      <right/>
      <top style="hair">
        <color indexed="64"/>
      </top>
      <bottom style="thin">
        <color indexed="64"/>
      </bottom>
      <diagonal/>
    </border>
    <border>
      <left style="hair">
        <color indexed="64"/>
      </left>
      <right style="hair">
        <color indexed="64"/>
      </right>
      <top style="hair">
        <color indexed="64"/>
      </top>
      <bottom style="thin">
        <color indexed="64"/>
      </bottom>
      <diagonal/>
    </border>
    <border>
      <left/>
      <right style="thin">
        <color indexed="64"/>
      </right>
      <top style="hair">
        <color indexed="64"/>
      </top>
      <bottom style="thin">
        <color indexed="64"/>
      </bottom>
      <diagonal/>
    </border>
  </borders>
  <cellStyleXfs count="11">
    <xf numFmtId="0" fontId="0" fillId="0" borderId="0"/>
    <xf numFmtId="0" fontId="10" fillId="0" borderId="0"/>
    <xf numFmtId="165" fontId="10" fillId="0" borderId="0" applyFont="0" applyFill="0" applyBorder="0" applyAlignment="0" applyProtection="0"/>
    <xf numFmtId="0" fontId="3" fillId="0" borderId="0"/>
    <xf numFmtId="0" fontId="10" fillId="0" borderId="0"/>
    <xf numFmtId="0" fontId="3" fillId="0" borderId="0"/>
    <xf numFmtId="9" fontId="17" fillId="0" borderId="0" applyFont="0" applyFill="0" applyBorder="0" applyAlignment="0" applyProtection="0"/>
    <xf numFmtId="0" fontId="2" fillId="0" borderId="0"/>
    <xf numFmtId="0" fontId="1" fillId="0" borderId="0"/>
    <xf numFmtId="0" fontId="10" fillId="0" borderId="0"/>
    <xf numFmtId="43" fontId="24" fillId="0" borderId="0" applyFont="0" applyFill="0" applyBorder="0" applyAlignment="0" applyProtection="0"/>
  </cellStyleXfs>
  <cellXfs count="388">
    <xf numFmtId="0" fontId="0" fillId="0" borderId="0" xfId="0"/>
    <xf numFmtId="1" fontId="6" fillId="7" borderId="1" xfId="5" applyNumberFormat="1" applyFont="1" applyFill="1" applyBorder="1" applyAlignment="1">
      <alignment horizontal="center" vertical="top" wrapText="1"/>
    </xf>
    <xf numFmtId="49" fontId="6" fillId="0" borderId="2" xfId="0" applyNumberFormat="1" applyFont="1" applyBorder="1" applyAlignment="1">
      <alignment horizontal="center" vertical="top"/>
    </xf>
    <xf numFmtId="0" fontId="6" fillId="0" borderId="2" xfId="3" applyFont="1" applyFill="1" applyBorder="1" applyAlignment="1" applyProtection="1">
      <alignment horizontal="center" vertical="top" wrapText="1"/>
    </xf>
    <xf numFmtId="1" fontId="6" fillId="0" borderId="2" xfId="3" applyNumberFormat="1" applyFont="1" applyFill="1" applyBorder="1" applyAlignment="1" applyProtection="1">
      <alignment horizontal="center" vertical="top" wrapText="1"/>
    </xf>
    <xf numFmtId="0" fontId="6" fillId="3" borderId="2" xfId="3" applyFont="1" applyFill="1" applyBorder="1" applyAlignment="1">
      <alignment horizontal="center" vertical="top"/>
    </xf>
    <xf numFmtId="49" fontId="7" fillId="0" borderId="3" xfId="0" applyNumberFormat="1" applyFont="1" applyBorder="1" applyAlignment="1">
      <alignment horizontal="center" vertical="top"/>
    </xf>
    <xf numFmtId="0" fontId="7" fillId="0" borderId="3" xfId="3" applyFont="1" applyBorder="1" applyAlignment="1">
      <alignment horizontal="left" vertical="top" wrapText="1"/>
    </xf>
    <xf numFmtId="0" fontId="7" fillId="0" borderId="3" xfId="3" applyFont="1" applyFill="1" applyBorder="1" applyAlignment="1">
      <alignment horizontal="left" vertical="top" wrapText="1"/>
    </xf>
    <xf numFmtId="0" fontId="7" fillId="0" borderId="3" xfId="3" applyFont="1" applyBorder="1" applyAlignment="1">
      <alignment horizontal="center" vertical="top" wrapText="1"/>
    </xf>
    <xf numFmtId="49" fontId="7" fillId="0" borderId="5" xfId="0" applyNumberFormat="1" applyFont="1" applyBorder="1" applyAlignment="1">
      <alignment horizontal="center" vertical="top"/>
    </xf>
    <xf numFmtId="0" fontId="7" fillId="0" borderId="3" xfId="3" applyFont="1" applyBorder="1" applyAlignment="1" applyProtection="1">
      <alignment vertical="top" wrapText="1"/>
    </xf>
    <xf numFmtId="0" fontId="7" fillId="0" borderId="3" xfId="3" applyFont="1" applyBorder="1" applyAlignment="1">
      <alignment vertical="top" wrapText="1"/>
    </xf>
    <xf numFmtId="1" fontId="7" fillId="0" borderId="3" xfId="4" applyNumberFormat="1" applyFont="1" applyFill="1" applyBorder="1" applyAlignment="1">
      <alignment horizontal="left" vertical="top" wrapText="1"/>
    </xf>
    <xf numFmtId="0" fontId="7" fillId="0" borderId="3" xfId="3" applyFont="1" applyBorder="1" applyAlignment="1">
      <alignment horizontal="center" vertical="top"/>
    </xf>
    <xf numFmtId="0" fontId="7" fillId="0" borderId="3" xfId="3" applyFont="1" applyFill="1" applyBorder="1" applyAlignment="1" applyProtection="1">
      <alignment vertical="top" wrapText="1"/>
    </xf>
    <xf numFmtId="0" fontId="7" fillId="0" borderId="3" xfId="3" applyFont="1" applyBorder="1" applyAlignment="1" applyProtection="1">
      <alignment horizontal="center" vertical="top"/>
    </xf>
    <xf numFmtId="0" fontId="7" fillId="0" borderId="3" xfId="3" applyFont="1" applyBorder="1" applyAlignment="1" applyProtection="1">
      <alignment horizontal="left" vertical="top" wrapText="1"/>
    </xf>
    <xf numFmtId="0" fontId="7" fillId="3" borderId="3" xfId="3" applyFont="1" applyFill="1" applyBorder="1" applyAlignment="1">
      <alignment horizontal="center" vertical="top"/>
    </xf>
    <xf numFmtId="49" fontId="7" fillId="0" borderId="3" xfId="0" applyNumberFormat="1" applyFont="1" applyFill="1" applyBorder="1" applyAlignment="1">
      <alignment horizontal="center" vertical="top" wrapText="1"/>
    </xf>
    <xf numFmtId="166" fontId="7" fillId="0" borderId="3" xfId="0" applyNumberFormat="1" applyFont="1" applyFill="1" applyBorder="1" applyAlignment="1">
      <alignment vertical="top" wrapText="1"/>
    </xf>
    <xf numFmtId="1" fontId="7" fillId="0" borderId="3" xfId="0" applyNumberFormat="1" applyFont="1" applyFill="1" applyBorder="1" applyAlignment="1">
      <alignment horizontal="justify" vertical="top" wrapText="1"/>
    </xf>
    <xf numFmtId="1" fontId="7" fillId="0" borderId="3" xfId="0" applyNumberFormat="1" applyFont="1" applyFill="1" applyBorder="1" applyAlignment="1">
      <alignment horizontal="center" vertical="top"/>
    </xf>
    <xf numFmtId="1" fontId="7" fillId="0" borderId="3" xfId="0" applyNumberFormat="1" applyFont="1" applyFill="1" applyBorder="1" applyAlignment="1">
      <alignment horizontal="center" vertical="top" wrapText="1"/>
    </xf>
    <xf numFmtId="1" fontId="7" fillId="0" borderId="3" xfId="3" applyNumberFormat="1" applyFont="1" applyBorder="1" applyAlignment="1">
      <alignment horizontal="left" vertical="top" wrapText="1"/>
    </xf>
    <xf numFmtId="1" fontId="7" fillId="0" borderId="3" xfId="0" applyNumberFormat="1" applyFont="1" applyFill="1" applyBorder="1" applyAlignment="1">
      <alignment vertical="top" wrapText="1"/>
    </xf>
    <xf numFmtId="1" fontId="11" fillId="0" borderId="3" xfId="0" applyNumberFormat="1" applyFont="1" applyFill="1" applyBorder="1" applyAlignment="1">
      <alignment horizontal="justify" vertical="top" wrapText="1"/>
    </xf>
    <xf numFmtId="1" fontId="7" fillId="0" borderId="3" xfId="0" applyNumberFormat="1" applyFont="1" applyBorder="1" applyAlignment="1">
      <alignment horizontal="center" vertical="top"/>
    </xf>
    <xf numFmtId="0" fontId="7" fillId="0" borderId="3" xfId="3" applyFont="1" applyFill="1" applyBorder="1" applyAlignment="1">
      <alignment horizontal="center" vertical="top"/>
    </xf>
    <xf numFmtId="166" fontId="11" fillId="0" borderId="3" xfId="0" applyNumberFormat="1" applyFont="1" applyFill="1" applyBorder="1" applyAlignment="1">
      <alignment horizontal="left" vertical="top" wrapText="1"/>
    </xf>
    <xf numFmtId="0" fontId="7" fillId="0" borderId="3" xfId="0" applyFont="1" applyFill="1" applyBorder="1" applyAlignment="1">
      <alignment horizontal="justify" vertical="top" wrapText="1"/>
    </xf>
    <xf numFmtId="166" fontId="7" fillId="0" borderId="3" xfId="0" applyNumberFormat="1" applyFont="1" applyFill="1" applyBorder="1" applyAlignment="1">
      <alignment horizontal="left" vertical="top" wrapText="1"/>
    </xf>
    <xf numFmtId="166" fontId="7" fillId="0" borderId="3" xfId="5" applyNumberFormat="1" applyFont="1" applyBorder="1" applyAlignment="1">
      <alignment horizontal="left" vertical="top" wrapText="1"/>
    </xf>
    <xf numFmtId="0" fontId="7" fillId="0" borderId="3" xfId="5" applyFont="1" applyFill="1" applyBorder="1" applyAlignment="1">
      <alignment horizontal="left" vertical="top" wrapText="1"/>
    </xf>
    <xf numFmtId="0" fontId="7" fillId="0" borderId="3" xfId="1" applyNumberFormat="1" applyFont="1" applyFill="1" applyBorder="1" applyAlignment="1" applyProtection="1">
      <alignment vertical="top" wrapText="1"/>
    </xf>
    <xf numFmtId="0" fontId="7" fillId="0" borderId="3" xfId="1" applyNumberFormat="1" applyFont="1" applyFill="1" applyBorder="1" applyAlignment="1" applyProtection="1">
      <alignment horizontal="justify" vertical="top" wrapText="1"/>
    </xf>
    <xf numFmtId="0" fontId="11" fillId="0" borderId="3" xfId="1" applyNumberFormat="1" applyFont="1" applyFill="1" applyBorder="1" applyAlignment="1" applyProtection="1">
      <alignment vertical="top" wrapText="1"/>
    </xf>
    <xf numFmtId="0" fontId="7" fillId="0" borderId="3" xfId="3" applyFont="1" applyBorder="1" applyAlignment="1">
      <alignment horizontal="left" vertical="top" wrapText="1" shrinkToFit="1"/>
    </xf>
    <xf numFmtId="49" fontId="12" fillId="0" borderId="3" xfId="0" applyNumberFormat="1" applyFont="1" applyBorder="1" applyAlignment="1">
      <alignment horizontal="center" vertical="top"/>
    </xf>
    <xf numFmtId="0" fontId="7" fillId="0" borderId="3" xfId="3" applyFont="1" applyFill="1" applyBorder="1" applyAlignment="1">
      <alignment horizontal="left" vertical="top" wrapText="1" shrinkToFit="1"/>
    </xf>
    <xf numFmtId="49" fontId="11" fillId="0" borderId="3" xfId="0" quotePrefix="1" applyNumberFormat="1" applyFont="1" applyFill="1" applyBorder="1" applyAlignment="1">
      <alignment horizontal="center" vertical="top"/>
    </xf>
    <xf numFmtId="49" fontId="11" fillId="0" borderId="3" xfId="0" applyNumberFormat="1" applyFont="1" applyFill="1" applyBorder="1" applyAlignment="1">
      <alignment horizontal="center" vertical="top"/>
    </xf>
    <xf numFmtId="166" fontId="11" fillId="0" borderId="3" xfId="0" applyNumberFormat="1" applyFont="1" applyFill="1" applyBorder="1" applyAlignment="1">
      <alignment vertical="top" wrapText="1"/>
    </xf>
    <xf numFmtId="0" fontId="11" fillId="0" borderId="3" xfId="0" applyFont="1" applyFill="1" applyBorder="1" applyAlignment="1">
      <alignment horizontal="justify" vertical="top" wrapText="1" shrinkToFit="1"/>
    </xf>
    <xf numFmtId="0" fontId="11" fillId="0" borderId="3" xfId="0" applyFont="1" applyBorder="1" applyAlignment="1" applyProtection="1">
      <alignment horizontal="left" vertical="top" wrapText="1"/>
    </xf>
    <xf numFmtId="49" fontId="7" fillId="0" borderId="3" xfId="0" applyNumberFormat="1" applyFont="1" applyFill="1" applyBorder="1" applyAlignment="1">
      <alignment horizontal="center" vertical="top"/>
    </xf>
    <xf numFmtId="49" fontId="7" fillId="0" borderId="3" xfId="0" quotePrefix="1" applyNumberFormat="1" applyFont="1" applyFill="1" applyBorder="1" applyAlignment="1">
      <alignment horizontal="center" vertical="top"/>
    </xf>
    <xf numFmtId="0" fontId="7" fillId="0" borderId="3" xfId="0" applyFont="1" applyFill="1" applyBorder="1" applyAlignment="1" applyProtection="1">
      <alignment vertical="top" wrapText="1"/>
    </xf>
    <xf numFmtId="0" fontId="7" fillId="0" borderId="3" xfId="0" applyFont="1" applyFill="1" applyBorder="1" applyAlignment="1">
      <alignment horizontal="justify" vertical="top" wrapText="1" shrinkToFit="1"/>
    </xf>
    <xf numFmtId="0" fontId="7" fillId="0" borderId="3" xfId="3" applyFont="1" applyFill="1" applyBorder="1" applyAlignment="1" applyProtection="1">
      <alignment vertical="top" wrapText="1" shrinkToFit="1"/>
    </xf>
    <xf numFmtId="0" fontId="7" fillId="0" borderId="3" xfId="3" applyFont="1" applyBorder="1" applyAlignment="1" applyProtection="1">
      <alignment vertical="top" wrapText="1" shrinkToFit="1"/>
    </xf>
    <xf numFmtId="0" fontId="7" fillId="0" borderId="3" xfId="0" applyFont="1" applyBorder="1" applyAlignment="1" applyProtection="1">
      <alignment horizontal="left" vertical="top" wrapText="1"/>
    </xf>
    <xf numFmtId="0" fontId="7" fillId="0" borderId="3" xfId="0" applyFont="1" applyFill="1" applyBorder="1" applyAlignment="1" applyProtection="1">
      <alignment horizontal="justify" vertical="top" wrapText="1"/>
    </xf>
    <xf numFmtId="49" fontId="11" fillId="0" borderId="3" xfId="0" applyNumberFormat="1" applyFont="1" applyFill="1" applyBorder="1" applyAlignment="1">
      <alignment horizontal="center" vertical="top" wrapText="1"/>
    </xf>
    <xf numFmtId="0" fontId="11" fillId="0" borderId="3" xfId="0" applyFont="1" applyFill="1" applyBorder="1" applyAlignment="1" applyProtection="1">
      <alignment horizontal="justify" vertical="top" wrapText="1"/>
    </xf>
    <xf numFmtId="0" fontId="7" fillId="0" borderId="3" xfId="3" applyNumberFormat="1" applyFont="1" applyBorder="1" applyAlignment="1" applyProtection="1">
      <alignment vertical="top" wrapText="1"/>
    </xf>
    <xf numFmtId="1" fontId="7" fillId="0" borderId="3" xfId="4" applyNumberFormat="1" applyFont="1" applyFill="1" applyBorder="1" applyAlignment="1">
      <alignment horizontal="justify" vertical="top" wrapText="1"/>
    </xf>
    <xf numFmtId="166" fontId="7" fillId="0" borderId="3" xfId="4" applyNumberFormat="1" applyFont="1" applyFill="1" applyBorder="1" applyAlignment="1">
      <alignment horizontal="left" vertical="top" wrapText="1"/>
    </xf>
    <xf numFmtId="0" fontId="7" fillId="0" borderId="3" xfId="4" applyFont="1" applyBorder="1" applyAlignment="1" applyProtection="1">
      <alignment vertical="top" wrapText="1"/>
    </xf>
    <xf numFmtId="0" fontId="7" fillId="0" borderId="3" xfId="0" applyFont="1" applyBorder="1" applyAlignment="1">
      <alignment horizontal="center" vertical="top"/>
    </xf>
    <xf numFmtId="0" fontId="7" fillId="0" borderId="3" xfId="3" applyNumberFormat="1" applyFont="1" applyFill="1" applyBorder="1" applyAlignment="1" applyProtection="1">
      <alignment vertical="top" wrapText="1"/>
    </xf>
    <xf numFmtId="49" fontId="7" fillId="0" borderId="3" xfId="5" applyNumberFormat="1" applyFont="1" applyFill="1" applyBorder="1" applyAlignment="1">
      <alignment horizontal="center" vertical="top" wrapText="1"/>
    </xf>
    <xf numFmtId="1" fontId="7" fillId="0" borderId="3" xfId="5" applyNumberFormat="1" applyFont="1" applyFill="1" applyBorder="1" applyAlignment="1">
      <alignment horizontal="left" vertical="top" wrapText="1"/>
    </xf>
    <xf numFmtId="49" fontId="6" fillId="0" borderId="6" xfId="0" applyNumberFormat="1" applyFont="1" applyBorder="1" applyAlignment="1">
      <alignment horizontal="center" vertical="top"/>
    </xf>
    <xf numFmtId="0" fontId="6" fillId="0" borderId="6" xfId="3" applyFont="1" applyFill="1" applyBorder="1" applyAlignment="1" applyProtection="1">
      <alignment horizontal="center" vertical="top" wrapText="1"/>
    </xf>
    <xf numFmtId="1" fontId="6" fillId="0" borderId="6" xfId="3" applyNumberFormat="1" applyFont="1" applyFill="1" applyBorder="1" applyAlignment="1" applyProtection="1">
      <alignment horizontal="center" vertical="top" wrapText="1"/>
    </xf>
    <xf numFmtId="0" fontId="6" fillId="3" borderId="6" xfId="3" applyFont="1" applyFill="1" applyBorder="1" applyAlignment="1">
      <alignment horizontal="center" vertical="top"/>
    </xf>
    <xf numFmtId="49" fontId="7" fillId="0" borderId="7" xfId="0" applyNumberFormat="1" applyFont="1" applyBorder="1" applyAlignment="1">
      <alignment horizontal="center" vertical="top"/>
    </xf>
    <xf numFmtId="1" fontId="7" fillId="0" borderId="7" xfId="5" applyNumberFormat="1" applyFont="1" applyFill="1" applyBorder="1" applyAlignment="1">
      <alignment horizontal="left" vertical="top" wrapText="1"/>
    </xf>
    <xf numFmtId="0" fontId="7" fillId="0" borderId="7" xfId="5" applyFont="1" applyFill="1" applyBorder="1" applyAlignment="1">
      <alignment horizontal="left" vertical="top" wrapText="1"/>
    </xf>
    <xf numFmtId="0" fontId="7" fillId="0" borderId="7" xfId="0" applyFont="1" applyBorder="1" applyAlignment="1">
      <alignment horizontal="center" vertical="top"/>
    </xf>
    <xf numFmtId="49" fontId="6" fillId="0" borderId="1" xfId="0" applyNumberFormat="1" applyFont="1" applyBorder="1" applyAlignment="1">
      <alignment horizontal="center" vertical="top"/>
    </xf>
    <xf numFmtId="0" fontId="6" fillId="0" borderId="1" xfId="3" applyFont="1" applyFill="1" applyBorder="1" applyAlignment="1" applyProtection="1">
      <alignment horizontal="center" vertical="top" wrapText="1"/>
    </xf>
    <xf numFmtId="1" fontId="6" fillId="0" borderId="1" xfId="3" applyNumberFormat="1" applyFont="1" applyFill="1" applyBorder="1" applyAlignment="1" applyProtection="1">
      <alignment horizontal="center" vertical="top" wrapText="1"/>
    </xf>
    <xf numFmtId="0" fontId="6" fillId="3" borderId="1" xfId="3" applyFont="1" applyFill="1" applyBorder="1" applyAlignment="1">
      <alignment horizontal="center" vertical="top"/>
    </xf>
    <xf numFmtId="0" fontId="7" fillId="0" borderId="2" xfId="3" applyFont="1" applyBorder="1" applyAlignment="1" applyProtection="1">
      <alignment vertical="top" wrapText="1"/>
    </xf>
    <xf numFmtId="49" fontId="7" fillId="0" borderId="5" xfId="0" applyNumberFormat="1" applyFont="1" applyFill="1" applyBorder="1" applyAlignment="1">
      <alignment horizontal="center" vertical="top" wrapText="1"/>
    </xf>
    <xf numFmtId="0" fontId="11" fillId="0" borderId="2" xfId="1" applyNumberFormat="1" applyFont="1" applyFill="1" applyBorder="1" applyAlignment="1" applyProtection="1">
      <alignment horizontal="justify" vertical="top" wrapText="1"/>
    </xf>
    <xf numFmtId="0" fontId="7" fillId="0" borderId="3" xfId="0" applyFont="1" applyFill="1" applyBorder="1" applyAlignment="1">
      <alignment horizontal="center" vertical="top"/>
    </xf>
    <xf numFmtId="0" fontId="7" fillId="0" borderId="2" xfId="1" applyNumberFormat="1" applyFont="1" applyFill="1" applyBorder="1" applyAlignment="1" applyProtection="1">
      <alignment horizontal="justify" vertical="top" wrapText="1"/>
    </xf>
    <xf numFmtId="0" fontId="7" fillId="0" borderId="3" xfId="3" applyFont="1" applyFill="1" applyBorder="1" applyAlignment="1" applyProtection="1">
      <alignment horizontal="center" vertical="top"/>
    </xf>
    <xf numFmtId="0" fontId="11" fillId="0" borderId="3" xfId="0" applyFont="1" applyFill="1" applyBorder="1" applyAlignment="1">
      <alignment horizontal="left" vertical="top" wrapText="1"/>
    </xf>
    <xf numFmtId="0" fontId="7" fillId="0" borderId="3" xfId="0" applyFont="1" applyBorder="1" applyAlignment="1">
      <alignment vertical="top"/>
    </xf>
    <xf numFmtId="0" fontId="7" fillId="0" borderId="3" xfId="0" applyFont="1" applyBorder="1" applyAlignment="1">
      <alignment vertical="top" wrapText="1"/>
    </xf>
    <xf numFmtId="1" fontId="7" fillId="0" borderId="3" xfId="0" applyNumberFormat="1" applyFont="1" applyBorder="1" applyAlignment="1">
      <alignment vertical="top" wrapText="1"/>
    </xf>
    <xf numFmtId="0" fontId="7" fillId="0" borderId="3" xfId="0" applyNumberFormat="1" applyFont="1" applyBorder="1" applyAlignment="1">
      <alignment horizontal="justify" vertical="top" wrapText="1"/>
    </xf>
    <xf numFmtId="1" fontId="7" fillId="0" borderId="3" xfId="0" applyNumberFormat="1" applyFont="1" applyBorder="1" applyAlignment="1">
      <alignment horizontal="center" vertical="top" wrapText="1"/>
    </xf>
    <xf numFmtId="0" fontId="16" fillId="0" borderId="0" xfId="0" applyFont="1"/>
    <xf numFmtId="0" fontId="7" fillId="0" borderId="0" xfId="0" applyFont="1"/>
    <xf numFmtId="0" fontId="7" fillId="0" borderId="0" xfId="0" applyFont="1" applyAlignment="1">
      <alignment vertical="top"/>
    </xf>
    <xf numFmtId="164" fontId="7" fillId="0" borderId="2" xfId="2" applyNumberFormat="1" applyFont="1" applyFill="1" applyBorder="1" applyAlignment="1">
      <alignment vertical="top" wrapText="1"/>
    </xf>
    <xf numFmtId="164" fontId="7" fillId="0" borderId="4" xfId="2" applyNumberFormat="1" applyFont="1" applyFill="1" applyBorder="1" applyAlignment="1">
      <alignment vertical="top" wrapText="1"/>
    </xf>
    <xf numFmtId="0" fontId="7" fillId="0" borderId="4" xfId="2" applyNumberFormat="1" applyFont="1" applyFill="1" applyBorder="1" applyAlignment="1">
      <alignment vertical="top" wrapText="1"/>
    </xf>
    <xf numFmtId="164" fontId="7" fillId="0" borderId="4" xfId="0" applyNumberFormat="1" applyFont="1" applyBorder="1" applyAlignment="1">
      <alignment vertical="top"/>
    </xf>
    <xf numFmtId="164" fontId="7" fillId="0" borderId="6" xfId="2" applyNumberFormat="1" applyFont="1" applyFill="1" applyBorder="1" applyAlignment="1">
      <alignment vertical="top" wrapText="1"/>
    </xf>
    <xf numFmtId="164" fontId="7" fillId="0" borderId="8" xfId="0" applyNumberFormat="1" applyFont="1" applyBorder="1" applyAlignment="1">
      <alignment vertical="top"/>
    </xf>
    <xf numFmtId="164" fontId="7" fillId="0" borderId="1" xfId="2" applyNumberFormat="1" applyFont="1" applyFill="1" applyBorder="1" applyAlignment="1">
      <alignment vertical="top" wrapText="1"/>
    </xf>
    <xf numFmtId="0" fontId="7" fillId="0" borderId="0" xfId="0" applyFont="1" applyAlignment="1">
      <alignment horizontal="right" vertical="top"/>
    </xf>
    <xf numFmtId="0" fontId="21" fillId="0" borderId="0" xfId="7" applyFont="1" applyFill="1" applyAlignment="1">
      <alignment vertical="center"/>
    </xf>
    <xf numFmtId="0" fontId="22" fillId="0" borderId="0" xfId="7" applyFont="1" applyFill="1" applyAlignment="1">
      <alignment horizontal="center" vertical="center"/>
    </xf>
    <xf numFmtId="0" fontId="23" fillId="0" borderId="0" xfId="7" applyFont="1" applyFill="1" applyAlignment="1">
      <alignment horizontal="center" vertical="center"/>
    </xf>
    <xf numFmtId="0" fontId="7" fillId="0" borderId="0" xfId="7" applyFont="1" applyFill="1" applyBorder="1" applyAlignment="1">
      <alignment vertical="center" wrapText="1"/>
    </xf>
    <xf numFmtId="0" fontId="7" fillId="0" borderId="0" xfId="7" applyFont="1" applyFill="1" applyBorder="1" applyAlignment="1">
      <alignment vertical="top" wrapText="1"/>
    </xf>
    <xf numFmtId="0" fontId="7" fillId="0" borderId="0" xfId="7" applyFont="1" applyFill="1" applyBorder="1" applyAlignment="1">
      <alignment horizontal="center" vertical="center"/>
    </xf>
    <xf numFmtId="0" fontId="7" fillId="0" borderId="0" xfId="5" applyFont="1" applyFill="1" applyBorder="1" applyAlignment="1" applyProtection="1">
      <alignment horizontal="right" vertical="center"/>
    </xf>
    <xf numFmtId="164" fontId="15" fillId="0" borderId="0" xfId="7" applyNumberFormat="1" applyFont="1" applyFill="1" applyBorder="1" applyAlignment="1">
      <alignment horizontal="left" vertical="center"/>
    </xf>
    <xf numFmtId="0" fontId="11" fillId="0" borderId="0" xfId="7" applyFont="1" applyFill="1" applyBorder="1" applyAlignment="1">
      <alignment horizontal="justify" vertical="center"/>
    </xf>
    <xf numFmtId="2" fontId="7" fillId="0" borderId="0" xfId="5" applyNumberFormat="1" applyFont="1" applyFill="1" applyBorder="1" applyAlignment="1" applyProtection="1">
      <alignment horizontal="right" vertical="center"/>
    </xf>
    <xf numFmtId="0" fontId="18" fillId="0" borderId="0" xfId="7" applyFont="1" applyFill="1" applyAlignment="1">
      <alignment vertical="center"/>
    </xf>
    <xf numFmtId="0" fontId="21" fillId="0" borderId="0" xfId="7" applyFont="1" applyFill="1" applyAlignment="1">
      <alignment vertical="top"/>
    </xf>
    <xf numFmtId="164" fontId="22" fillId="0" borderId="0" xfId="7" applyNumberFormat="1" applyFont="1" applyFill="1" applyAlignment="1">
      <alignment horizontal="center" vertical="center"/>
    </xf>
    <xf numFmtId="164" fontId="7" fillId="0" borderId="0" xfId="0" applyNumberFormat="1" applyFont="1" applyAlignment="1">
      <alignment vertical="top"/>
    </xf>
    <xf numFmtId="0" fontId="22" fillId="0" borderId="0" xfId="7" applyFont="1" applyFill="1" applyAlignment="1">
      <alignment horizontal="center" vertical="center"/>
    </xf>
    <xf numFmtId="0" fontId="7" fillId="0" borderId="0" xfId="0" applyFont="1" applyAlignment="1">
      <alignment horizontal="left" vertical="top"/>
    </xf>
    <xf numFmtId="49" fontId="7" fillId="0" borderId="3" xfId="9" applyNumberFormat="1" applyFont="1" applyFill="1" applyBorder="1" applyAlignment="1">
      <alignment horizontal="center" vertical="top"/>
    </xf>
    <xf numFmtId="0" fontId="7" fillId="0" borderId="3" xfId="9" applyNumberFormat="1" applyFont="1" applyFill="1" applyBorder="1" applyAlignment="1">
      <alignment horizontal="left" vertical="top"/>
    </xf>
    <xf numFmtId="0" fontId="7" fillId="0" borderId="3" xfId="8" applyFont="1" applyFill="1" applyBorder="1" applyAlignment="1">
      <alignment horizontal="left" vertical="top"/>
    </xf>
    <xf numFmtId="0" fontId="7" fillId="0" borderId="3" xfId="9" applyFont="1" applyFill="1" applyBorder="1" applyAlignment="1">
      <alignment horizontal="left" vertical="top"/>
    </xf>
    <xf numFmtId="164" fontId="7" fillId="0" borderId="3" xfId="10" applyNumberFormat="1" applyFont="1" applyFill="1" applyBorder="1" applyAlignment="1">
      <alignment vertical="top"/>
    </xf>
    <xf numFmtId="0" fontId="7" fillId="0" borderId="0" xfId="0" applyFont="1" applyAlignment="1">
      <alignment vertical="center"/>
    </xf>
    <xf numFmtId="0" fontId="7" fillId="0" borderId="0" xfId="5" applyFont="1" applyFill="1" applyBorder="1" applyAlignment="1" applyProtection="1">
      <alignment horizontal="right" vertical="center" wrapText="1"/>
    </xf>
    <xf numFmtId="0" fontId="7" fillId="0" borderId="0" xfId="0" applyFont="1" applyAlignment="1">
      <alignment horizontal="center" vertical="top"/>
    </xf>
    <xf numFmtId="164" fontId="7" fillId="0" borderId="6" xfId="2" applyNumberFormat="1" applyFont="1" applyFill="1" applyBorder="1" applyAlignment="1">
      <alignment horizontal="center" vertical="top" wrapText="1"/>
    </xf>
    <xf numFmtId="164" fontId="7" fillId="0" borderId="2" xfId="2" applyNumberFormat="1" applyFont="1" applyFill="1" applyBorder="1" applyAlignment="1">
      <alignment horizontal="center" vertical="top" wrapText="1"/>
    </xf>
    <xf numFmtId="164" fontId="7" fillId="0" borderId="1" xfId="2" applyNumberFormat="1" applyFont="1" applyFill="1" applyBorder="1" applyAlignment="1">
      <alignment horizontal="center" vertical="top" wrapText="1"/>
    </xf>
    <xf numFmtId="0" fontId="7" fillId="0" borderId="3" xfId="9" applyNumberFormat="1" applyFont="1" applyFill="1" applyBorder="1" applyAlignment="1">
      <alignment horizontal="left" vertical="top" wrapText="1"/>
    </xf>
    <xf numFmtId="0" fontId="7" fillId="0" borderId="3" xfId="8" applyFont="1" applyFill="1" applyBorder="1" applyAlignment="1">
      <alignment horizontal="left" vertical="top" wrapText="1"/>
    </xf>
    <xf numFmtId="0" fontId="7" fillId="0" borderId="3" xfId="9" quotePrefix="1" applyFont="1" applyFill="1" applyBorder="1" applyAlignment="1">
      <alignment horizontal="left" vertical="top" wrapText="1"/>
    </xf>
    <xf numFmtId="0" fontId="0" fillId="2" borderId="0" xfId="0" applyFill="1"/>
    <xf numFmtId="0" fontId="10" fillId="0" borderId="0" xfId="0" applyFont="1"/>
    <xf numFmtId="9" fontId="0" fillId="0" borderId="0" xfId="6" applyNumberFormat="1" applyFont="1"/>
    <xf numFmtId="0" fontId="7" fillId="4" borderId="3" xfId="0" applyFont="1" applyFill="1" applyBorder="1" applyAlignment="1">
      <alignment horizontal="center" vertical="top"/>
    </xf>
    <xf numFmtId="0" fontId="7" fillId="4" borderId="3" xfId="0" applyNumberFormat="1" applyFont="1" applyFill="1" applyBorder="1" applyAlignment="1">
      <alignment horizontal="center" vertical="top"/>
    </xf>
    <xf numFmtId="0" fontId="6" fillId="0" borderId="0" xfId="0" applyFont="1" applyAlignment="1">
      <alignment vertical="center"/>
    </xf>
    <xf numFmtId="14" fontId="7" fillId="0" borderId="0" xfId="0" applyNumberFormat="1" applyFont="1" applyAlignment="1">
      <alignment horizontal="left" vertical="top"/>
    </xf>
    <xf numFmtId="0" fontId="11" fillId="0" borderId="9" xfId="7" applyFont="1" applyFill="1" applyBorder="1" applyAlignment="1">
      <alignment horizontal="center" vertical="center"/>
    </xf>
    <xf numFmtId="0" fontId="11" fillId="0" borderId="9" xfId="7" applyNumberFormat="1" applyFont="1" applyFill="1" applyBorder="1" applyAlignment="1">
      <alignment horizontal="center" vertical="center"/>
    </xf>
    <xf numFmtId="9" fontId="11" fillId="0" borderId="9" xfId="6" applyFont="1" applyFill="1" applyBorder="1" applyAlignment="1">
      <alignment horizontal="center" vertical="center"/>
    </xf>
    <xf numFmtId="9" fontId="11" fillId="0" borderId="9" xfId="6" applyNumberFormat="1" applyFont="1" applyFill="1" applyBorder="1" applyAlignment="1">
      <alignment horizontal="center" vertical="center"/>
    </xf>
    <xf numFmtId="0" fontId="6" fillId="0" borderId="0" xfId="5" applyFont="1" applyFill="1" applyBorder="1" applyAlignment="1" applyProtection="1">
      <alignment horizontal="right" vertical="center"/>
    </xf>
    <xf numFmtId="49" fontId="7" fillId="0" borderId="0" xfId="7" applyNumberFormat="1" applyFont="1" applyFill="1" applyBorder="1" applyAlignment="1">
      <alignment horizontal="left" vertical="center"/>
    </xf>
    <xf numFmtId="0" fontId="6" fillId="0" borderId="0" xfId="0" applyFont="1" applyBorder="1"/>
    <xf numFmtId="0" fontId="6" fillId="0" borderId="0" xfId="0" applyFont="1" applyFill="1" applyBorder="1"/>
    <xf numFmtId="164" fontId="13" fillId="0" borderId="0" xfId="7" applyNumberFormat="1" applyFont="1" applyFill="1" applyBorder="1" applyAlignment="1">
      <alignment horizontal="right" vertical="center"/>
    </xf>
    <xf numFmtId="0" fontId="13" fillId="0" borderId="0" xfId="7" applyFont="1" applyFill="1" applyBorder="1" applyAlignment="1">
      <alignment horizontal="center" vertical="center"/>
    </xf>
    <xf numFmtId="0" fontId="11" fillId="0" borderId="0" xfId="7" applyFont="1" applyFill="1" applyBorder="1" applyAlignment="1">
      <alignment horizontal="left" vertical="center"/>
    </xf>
    <xf numFmtId="2" fontId="6" fillId="0" borderId="0" xfId="5" applyNumberFormat="1" applyFont="1" applyFill="1" applyBorder="1" applyAlignment="1" applyProtection="1">
      <alignment horizontal="right" vertical="center"/>
    </xf>
    <xf numFmtId="9" fontId="13" fillId="0" borderId="0" xfId="6" applyFont="1" applyFill="1" applyBorder="1" applyAlignment="1">
      <alignment horizontal="center" vertical="center"/>
    </xf>
    <xf numFmtId="0" fontId="7" fillId="0" borderId="0" xfId="0" applyFont="1" applyAlignment="1">
      <alignment horizontal="center"/>
    </xf>
    <xf numFmtId="164" fontId="7" fillId="0" borderId="0" xfId="0" applyNumberFormat="1" applyFont="1" applyAlignment="1">
      <alignment horizontal="center" vertical="top"/>
    </xf>
    <xf numFmtId="0" fontId="6" fillId="0" borderId="0" xfId="0" applyFont="1" applyFill="1" applyBorder="1" applyAlignment="1">
      <alignment vertical="center"/>
    </xf>
    <xf numFmtId="0" fontId="7" fillId="0" borderId="0" xfId="0" applyFont="1" applyBorder="1" applyAlignment="1">
      <alignment vertical="center"/>
    </xf>
    <xf numFmtId="49" fontId="7" fillId="0" borderId="0" xfId="0" applyNumberFormat="1" applyFont="1" applyBorder="1" applyAlignment="1">
      <alignment horizontal="center" vertical="center"/>
    </xf>
    <xf numFmtId="0" fontId="7" fillId="0" borderId="0" xfId="3" applyFont="1" applyBorder="1" applyAlignment="1">
      <alignment vertical="center" wrapText="1"/>
    </xf>
    <xf numFmtId="0" fontId="7" fillId="0" borderId="0" xfId="3" applyFont="1" applyBorder="1" applyAlignment="1">
      <alignment horizontal="center" vertical="center"/>
    </xf>
    <xf numFmtId="164" fontId="7" fillId="0" borderId="0" xfId="2" applyNumberFormat="1" applyFont="1" applyFill="1" applyBorder="1" applyAlignment="1">
      <alignment horizontal="right" vertical="center"/>
    </xf>
    <xf numFmtId="0" fontId="22" fillId="0" borderId="0" xfId="7" applyFont="1" applyFill="1" applyAlignment="1">
      <alignment vertical="center"/>
    </xf>
    <xf numFmtId="1" fontId="5" fillId="0" borderId="0" xfId="0" quotePrefix="1" applyNumberFormat="1" applyFont="1" applyFill="1" applyBorder="1" applyAlignment="1">
      <alignment vertical="top"/>
    </xf>
    <xf numFmtId="1" fontId="4" fillId="0" borderId="0" xfId="0" quotePrefix="1" applyNumberFormat="1" applyFont="1" applyFill="1" applyBorder="1" applyAlignment="1">
      <alignment horizontal="center" vertical="top"/>
    </xf>
    <xf numFmtId="164" fontId="7" fillId="0" borderId="0" xfId="0" applyNumberFormat="1" applyFont="1" applyBorder="1" applyAlignment="1">
      <alignment vertical="top"/>
    </xf>
    <xf numFmtId="49" fontId="6" fillId="0" borderId="13" xfId="0" applyNumberFormat="1" applyFont="1" applyBorder="1" applyAlignment="1">
      <alignment horizontal="center" vertical="top"/>
    </xf>
    <xf numFmtId="49" fontId="7" fillId="0" borderId="16" xfId="0" applyNumberFormat="1" applyFont="1" applyBorder="1" applyAlignment="1">
      <alignment horizontal="center" vertical="top"/>
    </xf>
    <xf numFmtId="164" fontId="7" fillId="0" borderId="15" xfId="0" applyNumberFormat="1" applyFont="1" applyBorder="1" applyAlignment="1">
      <alignment vertical="top"/>
    </xf>
    <xf numFmtId="49" fontId="7" fillId="0" borderId="13" xfId="0" applyNumberFormat="1" applyFont="1" applyBorder="1" applyAlignment="1">
      <alignment horizontal="center" vertical="top"/>
    </xf>
    <xf numFmtId="49" fontId="7" fillId="0" borderId="16" xfId="9" applyNumberFormat="1" applyFont="1" applyFill="1" applyBorder="1" applyAlignment="1">
      <alignment horizontal="center" vertical="top"/>
    </xf>
    <xf numFmtId="49" fontId="7" fillId="0" borderId="16" xfId="0" quotePrefix="1" applyNumberFormat="1" applyFont="1" applyFill="1" applyBorder="1" applyAlignment="1">
      <alignment horizontal="center" vertical="top" wrapText="1"/>
    </xf>
    <xf numFmtId="49" fontId="11" fillId="0" borderId="16" xfId="0" quotePrefix="1" applyNumberFormat="1" applyFont="1" applyFill="1" applyBorder="1" applyAlignment="1">
      <alignment horizontal="center" vertical="top"/>
    </xf>
    <xf numFmtId="49" fontId="7" fillId="0" borderId="16" xfId="0" applyNumberFormat="1" applyFont="1" applyFill="1" applyBorder="1" applyAlignment="1">
      <alignment horizontal="center" vertical="top"/>
    </xf>
    <xf numFmtId="49" fontId="11" fillId="0" borderId="16" xfId="0" quotePrefix="1" applyNumberFormat="1" applyFont="1" applyFill="1" applyBorder="1" applyAlignment="1">
      <alignment horizontal="center" vertical="top" wrapText="1"/>
    </xf>
    <xf numFmtId="49" fontId="7" fillId="0" borderId="16" xfId="0" quotePrefix="1" applyNumberFormat="1" applyFont="1" applyFill="1" applyBorder="1" applyAlignment="1">
      <alignment horizontal="center" vertical="top"/>
    </xf>
    <xf numFmtId="0" fontId="7" fillId="0" borderId="16" xfId="0" applyFont="1" applyBorder="1" applyAlignment="1">
      <alignment horizontal="center" vertical="top"/>
    </xf>
    <xf numFmtId="49" fontId="7" fillId="0" borderId="16" xfId="5" applyNumberFormat="1" applyFont="1" applyFill="1" applyBorder="1" applyAlignment="1">
      <alignment horizontal="center" vertical="top" wrapText="1"/>
    </xf>
    <xf numFmtId="49" fontId="6" fillId="0" borderId="19" xfId="0" applyNumberFormat="1" applyFont="1" applyBorder="1" applyAlignment="1">
      <alignment horizontal="center" vertical="top"/>
    </xf>
    <xf numFmtId="164" fontId="7" fillId="0" borderId="20" xfId="2" applyNumberFormat="1" applyFont="1" applyFill="1" applyBorder="1" applyAlignment="1">
      <alignment vertical="top" wrapText="1"/>
    </xf>
    <xf numFmtId="164" fontId="7" fillId="0" borderId="14" xfId="2" applyNumberFormat="1" applyFont="1" applyFill="1" applyBorder="1" applyAlignment="1">
      <alignment vertical="top" wrapText="1"/>
    </xf>
    <xf numFmtId="49" fontId="7" fillId="0" borderId="21" xfId="0" applyNumberFormat="1" applyFont="1" applyBorder="1" applyAlignment="1">
      <alignment horizontal="center" vertical="top"/>
    </xf>
    <xf numFmtId="49" fontId="6" fillId="0" borderId="17" xfId="0" applyNumberFormat="1" applyFont="1" applyBorder="1" applyAlignment="1">
      <alignment horizontal="center" vertical="top"/>
    </xf>
    <xf numFmtId="164" fontId="7" fillId="0" borderId="18" xfId="2" applyNumberFormat="1" applyFont="1" applyFill="1" applyBorder="1" applyAlignment="1">
      <alignment vertical="top" wrapText="1"/>
    </xf>
    <xf numFmtId="49" fontId="7" fillId="0" borderId="13" xfId="0" quotePrefix="1" applyNumberFormat="1" applyFont="1" applyFill="1" applyBorder="1" applyAlignment="1">
      <alignment horizontal="center" vertical="top" wrapText="1"/>
    </xf>
    <xf numFmtId="49" fontId="7" fillId="0" borderId="13" xfId="0" applyNumberFormat="1" applyFont="1" applyFill="1" applyBorder="1" applyAlignment="1">
      <alignment horizontal="center" vertical="top" wrapText="1"/>
    </xf>
    <xf numFmtId="49" fontId="7" fillId="0" borderId="16" xfId="0" applyNumberFormat="1" applyFont="1" applyFill="1" applyBorder="1" applyAlignment="1">
      <alignment horizontal="center" vertical="top" wrapText="1"/>
    </xf>
    <xf numFmtId="49" fontId="7" fillId="0" borderId="22" xfId="7" applyNumberFormat="1" applyFont="1" applyFill="1" applyBorder="1" applyAlignment="1">
      <alignment horizontal="right" vertical="center"/>
    </xf>
    <xf numFmtId="164" fontId="11" fillId="0" borderId="23" xfId="7" applyNumberFormat="1" applyFont="1" applyFill="1" applyBorder="1" applyAlignment="1">
      <alignment horizontal="right" vertical="center"/>
    </xf>
    <xf numFmtId="0" fontId="15" fillId="0" borderId="22" xfId="7" applyFont="1" applyFill="1" applyBorder="1" applyAlignment="1">
      <alignment horizontal="right" vertical="center"/>
    </xf>
    <xf numFmtId="0" fontId="11" fillId="0" borderId="24" xfId="7" applyFont="1" applyFill="1" applyBorder="1" applyAlignment="1">
      <alignment horizontal="right" vertical="center"/>
    </xf>
    <xf numFmtId="0" fontId="11" fillId="0" borderId="25" xfId="7" applyFont="1" applyFill="1" applyBorder="1" applyAlignment="1">
      <alignment horizontal="justify" vertical="center"/>
    </xf>
    <xf numFmtId="0" fontId="7" fillId="0" borderId="25" xfId="7" applyFont="1" applyFill="1" applyBorder="1" applyAlignment="1">
      <alignment vertical="top" wrapText="1"/>
    </xf>
    <xf numFmtId="0" fontId="7" fillId="0" borderId="25" xfId="7" applyFont="1" applyFill="1" applyBorder="1" applyAlignment="1">
      <alignment horizontal="center" vertical="center"/>
    </xf>
    <xf numFmtId="0" fontId="6" fillId="0" borderId="25" xfId="0" applyFont="1" applyFill="1" applyBorder="1"/>
    <xf numFmtId="2" fontId="6" fillId="0" borderId="25" xfId="5" applyNumberFormat="1" applyFont="1" applyFill="1" applyBorder="1" applyAlignment="1" applyProtection="1">
      <alignment horizontal="right" vertical="center"/>
    </xf>
    <xf numFmtId="0" fontId="6" fillId="0" borderId="26" xfId="7" applyFont="1" applyFill="1" applyBorder="1" applyAlignment="1">
      <alignment horizontal="center" vertical="center"/>
    </xf>
    <xf numFmtId="164" fontId="6" fillId="0" borderId="27" xfId="7" applyNumberFormat="1" applyFont="1" applyFill="1" applyBorder="1" applyAlignment="1">
      <alignment horizontal="right" vertical="center"/>
    </xf>
    <xf numFmtId="0" fontId="7" fillId="0" borderId="9" xfId="0" applyNumberFormat="1" applyFont="1" applyFill="1" applyBorder="1" applyAlignment="1">
      <alignment horizontal="center" vertical="center"/>
    </xf>
    <xf numFmtId="49" fontId="7" fillId="0" borderId="22" xfId="0" applyNumberFormat="1" applyFont="1" applyBorder="1" applyAlignment="1">
      <alignment horizontal="center" vertical="center"/>
    </xf>
    <xf numFmtId="164" fontId="7" fillId="0" borderId="23" xfId="0" applyNumberFormat="1" applyFont="1" applyBorder="1" applyAlignment="1">
      <alignment vertical="center"/>
    </xf>
    <xf numFmtId="0" fontId="11" fillId="0" borderId="24" xfId="7" applyFont="1" applyFill="1" applyBorder="1" applyAlignment="1">
      <alignment horizontal="left" vertical="center"/>
    </xf>
    <xf numFmtId="0" fontId="7" fillId="0" borderId="25" xfId="7" applyFont="1" applyFill="1" applyBorder="1" applyAlignment="1">
      <alignment vertical="center" wrapText="1"/>
    </xf>
    <xf numFmtId="0" fontId="6" fillId="0" borderId="25" xfId="0" applyFont="1" applyFill="1" applyBorder="1" applyAlignment="1">
      <alignment vertical="center"/>
    </xf>
    <xf numFmtId="9" fontId="13" fillId="0" borderId="26" xfId="6" applyFont="1" applyFill="1" applyBorder="1" applyAlignment="1">
      <alignment horizontal="center" vertical="center"/>
    </xf>
    <xf numFmtId="164" fontId="13" fillId="0" borderId="27" xfId="7" applyNumberFormat="1" applyFont="1" applyFill="1" applyBorder="1" applyAlignment="1">
      <alignment horizontal="right" vertical="center"/>
    </xf>
    <xf numFmtId="0" fontId="7" fillId="0" borderId="38" xfId="5" applyFont="1" applyFill="1" applyBorder="1" applyAlignment="1" applyProtection="1">
      <alignment horizontal="right" vertical="center" wrapText="1"/>
    </xf>
    <xf numFmtId="0" fontId="6" fillId="0" borderId="38" xfId="0" applyFont="1" applyFill="1" applyBorder="1"/>
    <xf numFmtId="0" fontId="6" fillId="0" borderId="38" xfId="5" applyFont="1" applyFill="1" applyBorder="1" applyAlignment="1" applyProtection="1">
      <alignment horizontal="right" vertical="center"/>
    </xf>
    <xf numFmtId="0" fontId="13" fillId="0" borderId="39" xfId="7" applyFont="1" applyFill="1" applyBorder="1" applyAlignment="1">
      <alignment horizontal="center" vertical="center"/>
    </xf>
    <xf numFmtId="164" fontId="13" fillId="0" borderId="40" xfId="7" applyNumberFormat="1" applyFont="1" applyFill="1" applyBorder="1" applyAlignment="1">
      <alignment horizontal="right" vertical="center"/>
    </xf>
    <xf numFmtId="0" fontId="7" fillId="0" borderId="7" xfId="3" applyFont="1" applyFill="1" applyBorder="1" applyAlignment="1" applyProtection="1">
      <alignment vertical="top" wrapText="1"/>
    </xf>
    <xf numFmtId="1" fontId="7" fillId="0" borderId="7" xfId="4" applyNumberFormat="1" applyFont="1" applyFill="1" applyBorder="1" applyAlignment="1">
      <alignment horizontal="left" vertical="top" wrapText="1"/>
    </xf>
    <xf numFmtId="0" fontId="7" fillId="0" borderId="7" xfId="3" applyFont="1" applyFill="1" applyBorder="1" applyAlignment="1" applyProtection="1">
      <alignment horizontal="center" vertical="top"/>
    </xf>
    <xf numFmtId="164" fontId="7" fillId="0" borderId="8" xfId="2" applyNumberFormat="1" applyFont="1" applyFill="1" applyBorder="1" applyAlignment="1">
      <alignment vertical="top" wrapText="1"/>
    </xf>
    <xf numFmtId="164" fontId="7" fillId="0" borderId="36" xfId="0" applyNumberFormat="1" applyFont="1" applyBorder="1" applyAlignment="1">
      <alignment vertical="top"/>
    </xf>
    <xf numFmtId="0" fontId="7" fillId="0" borderId="29" xfId="7" applyFont="1" applyFill="1" applyBorder="1" applyAlignment="1">
      <alignment vertical="top" wrapText="1"/>
    </xf>
    <xf numFmtId="0" fontId="7" fillId="0" borderId="29" xfId="7" applyFont="1" applyFill="1" applyBorder="1" applyAlignment="1">
      <alignment horizontal="center" vertical="center"/>
    </xf>
    <xf numFmtId="0" fontId="6" fillId="0" borderId="29" xfId="0" applyFont="1" applyBorder="1"/>
    <xf numFmtId="164" fontId="11" fillId="0" borderId="31" xfId="7" applyNumberFormat="1" applyFont="1" applyFill="1" applyBorder="1" applyAlignment="1">
      <alignment horizontal="right" vertical="center"/>
    </xf>
    <xf numFmtId="49" fontId="7" fillId="0" borderId="28" xfId="7" applyNumberFormat="1" applyFont="1" applyFill="1" applyBorder="1" applyAlignment="1">
      <alignment horizontal="right" vertical="center"/>
    </xf>
    <xf numFmtId="0" fontId="7" fillId="0" borderId="29" xfId="7" applyFont="1" applyFill="1" applyBorder="1" applyAlignment="1">
      <alignment vertical="center" wrapText="1"/>
    </xf>
    <xf numFmtId="0" fontId="7" fillId="0" borderId="29" xfId="5" applyFont="1" applyBorder="1" applyAlignment="1" applyProtection="1">
      <alignment horizontal="right" vertical="center"/>
    </xf>
    <xf numFmtId="0" fontId="11" fillId="0" borderId="30" xfId="7" applyFont="1" applyFill="1" applyBorder="1" applyAlignment="1">
      <alignment horizontal="center" vertical="center"/>
    </xf>
    <xf numFmtId="49" fontId="7" fillId="0" borderId="22" xfId="7" applyNumberFormat="1" applyFont="1" applyFill="1" applyBorder="1" applyAlignment="1">
      <alignment vertical="center"/>
    </xf>
    <xf numFmtId="49" fontId="7" fillId="0" borderId="0" xfId="7" applyNumberFormat="1" applyFont="1" applyFill="1" applyBorder="1" applyAlignment="1">
      <alignment vertical="center"/>
    </xf>
    <xf numFmtId="49" fontId="7" fillId="5" borderId="13" xfId="0" applyNumberFormat="1" applyFont="1" applyFill="1" applyBorder="1" applyAlignment="1">
      <alignment horizontal="center" vertical="top"/>
    </xf>
    <xf numFmtId="49" fontId="7" fillId="5" borderId="2" xfId="0" applyNumberFormat="1" applyFont="1" applyFill="1" applyBorder="1" applyAlignment="1">
      <alignment horizontal="center" vertical="top"/>
    </xf>
    <xf numFmtId="49" fontId="11" fillId="5" borderId="2" xfId="3" applyNumberFormat="1" applyFont="1" applyFill="1" applyBorder="1" applyAlignment="1">
      <alignment horizontal="center" vertical="top"/>
    </xf>
    <xf numFmtId="49" fontId="6" fillId="5" borderId="2" xfId="3" applyNumberFormat="1" applyFont="1" applyFill="1" applyBorder="1" applyAlignment="1">
      <alignment horizontal="center" vertical="top" wrapText="1"/>
    </xf>
    <xf numFmtId="49" fontId="6" fillId="5" borderId="2" xfId="3" applyNumberFormat="1" applyFont="1" applyFill="1" applyBorder="1" applyAlignment="1">
      <alignment horizontal="center" vertical="top"/>
    </xf>
    <xf numFmtId="0" fontId="7" fillId="5" borderId="2" xfId="3" applyFont="1" applyFill="1" applyBorder="1" applyAlignment="1">
      <alignment horizontal="center" vertical="top"/>
    </xf>
    <xf numFmtId="164" fontId="7" fillId="5" borderId="2" xfId="2" applyNumberFormat="1" applyFont="1" applyFill="1" applyBorder="1" applyAlignment="1">
      <alignment vertical="top" wrapText="1"/>
    </xf>
    <xf numFmtId="164" fontId="7" fillId="5" borderId="2" xfId="2" applyNumberFormat="1" applyFont="1" applyFill="1" applyBorder="1" applyAlignment="1">
      <alignment horizontal="center" vertical="top" wrapText="1"/>
    </xf>
    <xf numFmtId="0" fontId="7" fillId="5" borderId="14" xfId="2" applyNumberFormat="1" applyFont="1" applyFill="1" applyBorder="1" applyAlignment="1">
      <alignment vertical="top" wrapText="1"/>
    </xf>
    <xf numFmtId="49" fontId="6" fillId="5" borderId="13" xfId="0" applyNumberFormat="1" applyFont="1" applyFill="1" applyBorder="1" applyAlignment="1">
      <alignment horizontal="center" vertical="top"/>
    </xf>
    <xf numFmtId="49" fontId="6" fillId="5" borderId="2" xfId="0" applyNumberFormat="1" applyFont="1" applyFill="1" applyBorder="1" applyAlignment="1">
      <alignment horizontal="center" vertical="top"/>
    </xf>
    <xf numFmtId="164" fontId="7" fillId="5" borderId="14" xfId="2" applyNumberFormat="1" applyFont="1" applyFill="1" applyBorder="1" applyAlignment="1">
      <alignment vertical="top" wrapText="1"/>
    </xf>
    <xf numFmtId="49" fontId="8" fillId="5" borderId="10" xfId="0" applyNumberFormat="1" applyFont="1" applyFill="1" applyBorder="1" applyAlignment="1">
      <alignment vertical="top" wrapText="1"/>
    </xf>
    <xf numFmtId="49" fontId="8" fillId="5" borderId="11" xfId="0" applyNumberFormat="1" applyFont="1" applyFill="1" applyBorder="1" applyAlignment="1">
      <alignment vertical="top" wrapText="1"/>
    </xf>
    <xf numFmtId="164" fontId="6" fillId="5" borderId="11" xfId="2" applyNumberFormat="1" applyFont="1" applyFill="1" applyBorder="1" applyAlignment="1">
      <alignment horizontal="center" vertical="top" wrapText="1"/>
    </xf>
    <xf numFmtId="1" fontId="9" fillId="5" borderId="11" xfId="0" applyNumberFormat="1" applyFont="1" applyFill="1" applyBorder="1" applyAlignment="1">
      <alignment vertical="top" wrapText="1"/>
    </xf>
    <xf numFmtId="1" fontId="6" fillId="5" borderId="11" xfId="0" applyNumberFormat="1" applyFont="1" applyFill="1" applyBorder="1" applyAlignment="1">
      <alignment horizontal="center" vertical="top" wrapText="1"/>
    </xf>
    <xf numFmtId="164" fontId="6" fillId="5" borderId="12" xfId="2" applyNumberFormat="1" applyFont="1" applyFill="1" applyBorder="1" applyAlignment="1">
      <alignment horizontal="center" vertical="top" wrapText="1"/>
    </xf>
    <xf numFmtId="49" fontId="7" fillId="6" borderId="13" xfId="0" applyNumberFormat="1" applyFont="1" applyFill="1" applyBorder="1" applyAlignment="1">
      <alignment horizontal="center" vertical="top"/>
    </xf>
    <xf numFmtId="49" fontId="7" fillId="6" borderId="2" xfId="0" applyNumberFormat="1" applyFont="1" applyFill="1" applyBorder="1" applyAlignment="1">
      <alignment horizontal="center" vertical="top"/>
    </xf>
    <xf numFmtId="0" fontId="6" fillId="6" borderId="2" xfId="3" applyFont="1" applyFill="1" applyBorder="1" applyAlignment="1" applyProtection="1">
      <alignment horizontal="centerContinuous" vertical="top" wrapText="1"/>
    </xf>
    <xf numFmtId="1" fontId="6" fillId="6" borderId="2" xfId="3" applyNumberFormat="1" applyFont="1" applyFill="1" applyBorder="1" applyAlignment="1" applyProtection="1">
      <alignment horizontal="center" vertical="top" wrapText="1"/>
    </xf>
    <xf numFmtId="0" fontId="7" fillId="6" borderId="2" xfId="3" applyFont="1" applyFill="1" applyBorder="1" applyAlignment="1">
      <alignment horizontal="center" vertical="top"/>
    </xf>
    <xf numFmtId="164" fontId="7" fillId="6" borderId="2" xfId="2" applyNumberFormat="1" applyFont="1" applyFill="1" applyBorder="1" applyAlignment="1">
      <alignment vertical="top" wrapText="1"/>
    </xf>
    <xf numFmtId="0" fontId="7" fillId="6" borderId="2" xfId="0" applyFont="1" applyFill="1" applyBorder="1" applyAlignment="1">
      <alignment horizontal="center" vertical="top"/>
    </xf>
    <xf numFmtId="49" fontId="6" fillId="6" borderId="13" xfId="0" applyNumberFormat="1" applyFont="1" applyFill="1" applyBorder="1" applyAlignment="1">
      <alignment horizontal="center" vertical="top"/>
    </xf>
    <xf numFmtId="49" fontId="6" fillId="6" borderId="2" xfId="0" applyNumberFormat="1" applyFont="1" applyFill="1" applyBorder="1" applyAlignment="1">
      <alignment horizontal="center" vertical="top"/>
    </xf>
    <xf numFmtId="0" fontId="6" fillId="6" borderId="2" xfId="3" applyFont="1" applyFill="1" applyBorder="1" applyAlignment="1">
      <alignment horizontal="center" vertical="top"/>
    </xf>
    <xf numFmtId="49" fontId="6" fillId="6" borderId="13" xfId="0" quotePrefix="1" applyNumberFormat="1" applyFont="1" applyFill="1" applyBorder="1" applyAlignment="1">
      <alignment horizontal="center" vertical="top" wrapText="1"/>
    </xf>
    <xf numFmtId="49" fontId="6" fillId="6" borderId="2" xfId="0" applyNumberFormat="1" applyFont="1" applyFill="1" applyBorder="1" applyAlignment="1">
      <alignment horizontal="center" vertical="top" wrapText="1"/>
    </xf>
    <xf numFmtId="1" fontId="6" fillId="6" borderId="2" xfId="0" applyNumberFormat="1" applyFont="1" applyFill="1" applyBorder="1" applyAlignment="1">
      <alignment horizontal="center" vertical="top" wrapText="1"/>
    </xf>
    <xf numFmtId="1" fontId="6" fillId="6" borderId="2" xfId="0" applyNumberFormat="1" applyFont="1" applyFill="1" applyBorder="1" applyAlignment="1">
      <alignment horizontal="center" vertical="top"/>
    </xf>
    <xf numFmtId="0" fontId="6" fillId="6" borderId="2" xfId="3" applyFont="1" applyFill="1" applyBorder="1" applyAlignment="1" applyProtection="1">
      <alignment horizontal="center" vertical="top" wrapText="1"/>
    </xf>
    <xf numFmtId="49" fontId="6" fillId="7" borderId="13" xfId="0" applyNumberFormat="1" applyFont="1" applyFill="1" applyBorder="1" applyAlignment="1">
      <alignment horizontal="center" vertical="top"/>
    </xf>
    <xf numFmtId="49" fontId="6" fillId="7" borderId="2" xfId="0" applyNumberFormat="1" applyFont="1" applyFill="1" applyBorder="1" applyAlignment="1">
      <alignment horizontal="center" vertical="top"/>
    </xf>
    <xf numFmtId="0" fontId="6" fillId="7" borderId="2" xfId="3" applyFont="1" applyFill="1" applyBorder="1" applyAlignment="1" applyProtection="1">
      <alignment horizontal="centerContinuous" vertical="top" wrapText="1"/>
    </xf>
    <xf numFmtId="1" fontId="13" fillId="7" borderId="2" xfId="0" applyNumberFormat="1" applyFont="1" applyFill="1" applyBorder="1" applyAlignment="1">
      <alignment horizontal="center" vertical="top" wrapText="1"/>
    </xf>
    <xf numFmtId="0" fontId="6" fillId="7" borderId="2" xfId="3" applyFont="1" applyFill="1" applyBorder="1" applyAlignment="1">
      <alignment horizontal="center" vertical="top"/>
    </xf>
    <xf numFmtId="164" fontId="7" fillId="7" borderId="2" xfId="2" applyNumberFormat="1" applyFont="1" applyFill="1" applyBorder="1" applyAlignment="1">
      <alignment vertical="top" wrapText="1"/>
    </xf>
    <xf numFmtId="164" fontId="7" fillId="7" borderId="2" xfId="2" applyNumberFormat="1" applyFont="1" applyFill="1" applyBorder="1" applyAlignment="1">
      <alignment horizontal="center" vertical="top" wrapText="1"/>
    </xf>
    <xf numFmtId="49" fontId="13" fillId="7" borderId="13" xfId="0" quotePrefix="1" applyNumberFormat="1" applyFont="1" applyFill="1" applyBorder="1" applyAlignment="1">
      <alignment horizontal="center" vertical="top" wrapText="1"/>
    </xf>
    <xf numFmtId="49" fontId="13" fillId="7" borderId="2" xfId="0" applyNumberFormat="1" applyFont="1" applyFill="1" applyBorder="1" applyAlignment="1">
      <alignment horizontal="center" vertical="top" wrapText="1"/>
    </xf>
    <xf numFmtId="49" fontId="14" fillId="7" borderId="2" xfId="0" applyNumberFormat="1" applyFont="1" applyFill="1" applyBorder="1" applyAlignment="1">
      <alignment horizontal="center" vertical="top" wrapText="1"/>
    </xf>
    <xf numFmtId="1" fontId="13" fillId="7" borderId="2" xfId="0" applyNumberFormat="1" applyFont="1" applyFill="1" applyBorder="1" applyAlignment="1">
      <alignment vertical="top" wrapText="1"/>
    </xf>
    <xf numFmtId="1" fontId="6" fillId="7" borderId="2" xfId="0" applyNumberFormat="1" applyFont="1" applyFill="1" applyBorder="1" applyAlignment="1">
      <alignment horizontal="center" vertical="top"/>
    </xf>
    <xf numFmtId="1" fontId="13" fillId="7" borderId="2" xfId="0" applyNumberFormat="1" applyFont="1" applyFill="1" applyBorder="1" applyAlignment="1">
      <alignment vertical="top"/>
    </xf>
    <xf numFmtId="1" fontId="13" fillId="7" borderId="2" xfId="0" applyNumberFormat="1" applyFont="1" applyFill="1" applyBorder="1" applyAlignment="1">
      <alignment horizontal="center" vertical="top"/>
    </xf>
    <xf numFmtId="49" fontId="7" fillId="7" borderId="17" xfId="0" applyNumberFormat="1" applyFont="1" applyFill="1" applyBorder="1" applyAlignment="1">
      <alignment horizontal="center" vertical="top"/>
    </xf>
    <xf numFmtId="49" fontId="7" fillId="7" borderId="1" xfId="0" applyNumberFormat="1" applyFont="1" applyFill="1" applyBorder="1" applyAlignment="1">
      <alignment horizontal="center" vertical="top"/>
    </xf>
    <xf numFmtId="0" fontId="7" fillId="7" borderId="1" xfId="0" applyFont="1" applyFill="1" applyBorder="1" applyAlignment="1">
      <alignment horizontal="center" vertical="top"/>
    </xf>
    <xf numFmtId="164" fontId="7" fillId="7" borderId="1" xfId="0" applyNumberFormat="1" applyFont="1" applyFill="1" applyBorder="1" applyAlignment="1">
      <alignment vertical="top"/>
    </xf>
    <xf numFmtId="164" fontId="7" fillId="7" borderId="1" xfId="0" applyNumberFormat="1" applyFont="1" applyFill="1" applyBorder="1" applyAlignment="1">
      <alignment horizontal="center" vertical="top"/>
    </xf>
    <xf numFmtId="164" fontId="7" fillId="6" borderId="2" xfId="2" applyNumberFormat="1" applyFont="1" applyFill="1" applyBorder="1" applyAlignment="1">
      <alignment horizontal="center" vertical="top" wrapText="1"/>
    </xf>
    <xf numFmtId="164" fontId="7" fillId="6" borderId="14" xfId="2" applyNumberFormat="1" applyFont="1" applyFill="1" applyBorder="1" applyAlignment="1">
      <alignment vertical="top" wrapText="1"/>
    </xf>
    <xf numFmtId="49" fontId="7" fillId="7" borderId="13" xfId="0" applyNumberFormat="1" applyFont="1" applyFill="1" applyBorder="1" applyAlignment="1">
      <alignment horizontal="center" vertical="top"/>
    </xf>
    <xf numFmtId="49" fontId="7" fillId="7" borderId="2" xfId="0" applyNumberFormat="1" applyFont="1" applyFill="1" applyBorder="1" applyAlignment="1">
      <alignment horizontal="center" vertical="top"/>
    </xf>
    <xf numFmtId="0" fontId="7" fillId="7" borderId="2" xfId="3" applyFont="1" applyFill="1" applyBorder="1" applyAlignment="1">
      <alignment horizontal="center" vertical="top"/>
    </xf>
    <xf numFmtId="0" fontId="7" fillId="7" borderId="2" xfId="0" applyFont="1" applyFill="1" applyBorder="1" applyAlignment="1">
      <alignment horizontal="center" vertical="top"/>
    </xf>
    <xf numFmtId="164" fontId="7" fillId="7" borderId="2" xfId="0" applyNumberFormat="1" applyFont="1" applyFill="1" applyBorder="1" applyAlignment="1">
      <alignment vertical="top"/>
    </xf>
    <xf numFmtId="164" fontId="7" fillId="7" borderId="2" xfId="0" applyNumberFormat="1" applyFont="1" applyFill="1" applyBorder="1" applyAlignment="1">
      <alignment horizontal="center" vertical="top"/>
    </xf>
    <xf numFmtId="164" fontId="7" fillId="6" borderId="2" xfId="0" applyNumberFormat="1" applyFont="1" applyFill="1" applyBorder="1" applyAlignment="1">
      <alignment vertical="top"/>
    </xf>
    <xf numFmtId="164" fontId="7" fillId="6" borderId="2" xfId="0" applyNumberFormat="1" applyFont="1" applyFill="1" applyBorder="1" applyAlignment="1">
      <alignment horizontal="center" vertical="top"/>
    </xf>
    <xf numFmtId="1" fontId="13" fillId="6" borderId="2" xfId="0" applyNumberFormat="1" applyFont="1" applyFill="1" applyBorder="1" applyAlignment="1">
      <alignment horizontal="center" vertical="top" wrapText="1"/>
    </xf>
    <xf numFmtId="49" fontId="12" fillId="6" borderId="13" xfId="0" applyNumberFormat="1" applyFont="1" applyFill="1" applyBorder="1" applyAlignment="1">
      <alignment horizontal="center" vertical="top"/>
    </xf>
    <xf numFmtId="49" fontId="12" fillId="6" borderId="2" xfId="0" applyNumberFormat="1" applyFont="1" applyFill="1" applyBorder="1" applyAlignment="1">
      <alignment horizontal="center" vertical="top"/>
    </xf>
    <xf numFmtId="0" fontId="19" fillId="7" borderId="33" xfId="7" applyFont="1" applyFill="1" applyBorder="1" applyAlignment="1">
      <alignment horizontal="center" vertical="center"/>
    </xf>
    <xf numFmtId="164" fontId="13" fillId="7" borderId="34" xfId="7" applyNumberFormat="1" applyFont="1" applyFill="1" applyBorder="1" applyAlignment="1">
      <alignment horizontal="center" vertical="center" wrapText="1"/>
    </xf>
    <xf numFmtId="0" fontId="7" fillId="7" borderId="29" xfId="0" applyFont="1" applyFill="1" applyBorder="1" applyAlignment="1">
      <alignment vertical="center"/>
    </xf>
    <xf numFmtId="0" fontId="6" fillId="7" borderId="29" xfId="0" applyFont="1" applyFill="1" applyBorder="1" applyAlignment="1">
      <alignment horizontal="center" vertical="center"/>
    </xf>
    <xf numFmtId="0" fontId="13" fillId="7" borderId="35" xfId="7" applyFont="1" applyFill="1" applyBorder="1" applyAlignment="1">
      <alignment horizontal="center" vertical="center"/>
    </xf>
    <xf numFmtId="164" fontId="13" fillId="7" borderId="31" xfId="7" applyNumberFormat="1" applyFont="1" applyFill="1" applyBorder="1" applyAlignment="1">
      <alignment horizontal="center" vertical="center"/>
    </xf>
    <xf numFmtId="0" fontId="7" fillId="0" borderId="0" xfId="0" applyFont="1" applyAlignment="1">
      <alignment horizontal="center" vertical="center"/>
    </xf>
    <xf numFmtId="0" fontId="25" fillId="7" borderId="13" xfId="8" applyFont="1" applyFill="1" applyBorder="1" applyAlignment="1">
      <alignment horizontal="left" vertical="center"/>
    </xf>
    <xf numFmtId="0" fontId="25" fillId="7" borderId="2" xfId="8" applyFont="1" applyFill="1" applyBorder="1" applyAlignment="1">
      <alignment horizontal="left" vertical="center"/>
    </xf>
    <xf numFmtId="0" fontId="7" fillId="7" borderId="2" xfId="0" applyFont="1" applyFill="1" applyBorder="1"/>
    <xf numFmtId="0" fontId="27" fillId="7" borderId="2" xfId="8" applyFont="1" applyFill="1" applyBorder="1" applyAlignment="1">
      <alignment horizontal="left" vertical="center"/>
    </xf>
    <xf numFmtId="167" fontId="6" fillId="7" borderId="2" xfId="8" applyNumberFormat="1" applyFont="1" applyFill="1" applyBorder="1" applyAlignment="1">
      <alignment vertical="center"/>
    </xf>
    <xf numFmtId="0" fontId="25" fillId="7" borderId="13" xfId="8" applyFont="1" applyFill="1" applyBorder="1" applyAlignment="1">
      <alignment horizontal="center" vertical="center"/>
    </xf>
    <xf numFmtId="0" fontId="25" fillId="7" borderId="2" xfId="8" applyFont="1" applyFill="1" applyBorder="1" applyAlignment="1">
      <alignment horizontal="center" vertical="center"/>
    </xf>
    <xf numFmtId="0" fontId="26" fillId="7" borderId="2" xfId="8" applyFont="1" applyFill="1" applyBorder="1" applyAlignment="1">
      <alignment horizontal="left"/>
    </xf>
    <xf numFmtId="164" fontId="7" fillId="7" borderId="2" xfId="10" applyNumberFormat="1" applyFont="1" applyFill="1" applyBorder="1" applyAlignment="1">
      <alignment vertical="center"/>
    </xf>
    <xf numFmtId="49" fontId="25" fillId="7" borderId="13" xfId="8" applyNumberFormat="1" applyFont="1" applyFill="1" applyBorder="1" applyAlignment="1">
      <alignment horizontal="center" vertical="center"/>
    </xf>
    <xf numFmtId="49" fontId="25" fillId="7" borderId="2" xfId="8" applyNumberFormat="1" applyFont="1" applyFill="1" applyBorder="1" applyAlignment="1">
      <alignment horizontal="center" vertical="center"/>
    </xf>
    <xf numFmtId="0" fontId="26" fillId="7" borderId="2" xfId="8" applyFont="1" applyFill="1" applyBorder="1" applyAlignment="1">
      <alignment horizontal="left" vertical="center"/>
    </xf>
    <xf numFmtId="0" fontId="7" fillId="7" borderId="2" xfId="3" applyFont="1" applyFill="1" applyBorder="1" applyAlignment="1">
      <alignment horizontal="center" vertical="center"/>
    </xf>
    <xf numFmtId="0" fontId="7" fillId="7" borderId="2" xfId="0" applyFont="1" applyFill="1" applyBorder="1" applyAlignment="1">
      <alignment horizontal="center" vertical="center"/>
    </xf>
    <xf numFmtId="49" fontId="25" fillId="7" borderId="13" xfId="8" applyNumberFormat="1" applyFont="1" applyFill="1" applyBorder="1" applyAlignment="1">
      <alignment vertical="top"/>
    </xf>
    <xf numFmtId="49" fontId="25" fillId="7" borderId="2" xfId="8" applyNumberFormat="1" applyFont="1" applyFill="1" applyBorder="1" applyAlignment="1">
      <alignment vertical="top"/>
    </xf>
    <xf numFmtId="0" fontId="25" fillId="7" borderId="2" xfId="8" applyFont="1" applyFill="1" applyBorder="1" applyAlignment="1">
      <alignment vertical="top"/>
    </xf>
    <xf numFmtId="0" fontId="27" fillId="7" borderId="2" xfId="8" applyFont="1" applyFill="1" applyBorder="1" applyAlignment="1">
      <alignment vertical="top"/>
    </xf>
    <xf numFmtId="164" fontId="7" fillId="7" borderId="2" xfId="10" applyNumberFormat="1" applyFont="1" applyFill="1" applyBorder="1" applyAlignment="1">
      <alignment vertical="top"/>
    </xf>
    <xf numFmtId="0" fontId="13" fillId="7" borderId="10" xfId="7" applyFont="1" applyFill="1" applyBorder="1" applyAlignment="1">
      <alignment horizontal="left" vertical="center"/>
    </xf>
    <xf numFmtId="0" fontId="11" fillId="7" borderId="11" xfId="7" applyFont="1" applyFill="1" applyBorder="1" applyAlignment="1">
      <alignment horizontal="justify" vertical="center"/>
    </xf>
    <xf numFmtId="0" fontId="7" fillId="7" borderId="11" xfId="7" applyFont="1" applyFill="1" applyBorder="1" applyAlignment="1">
      <alignment vertical="center" wrapText="1"/>
    </xf>
    <xf numFmtId="0" fontId="7" fillId="7" borderId="11" xfId="7" applyFont="1" applyFill="1" applyBorder="1" applyAlignment="1">
      <alignment horizontal="center" vertical="center"/>
    </xf>
    <xf numFmtId="0" fontId="6" fillId="7" borderId="11" xfId="0" applyFont="1" applyFill="1" applyBorder="1" applyAlignment="1">
      <alignment vertical="center"/>
    </xf>
    <xf numFmtId="2" fontId="6" fillId="7" borderId="11" xfId="5" applyNumberFormat="1" applyFont="1" applyFill="1" applyBorder="1" applyAlignment="1" applyProtection="1">
      <alignment horizontal="right" vertical="center"/>
    </xf>
    <xf numFmtId="164" fontId="13" fillId="7" borderId="12" xfId="7" applyNumberFormat="1" applyFont="1" applyFill="1" applyBorder="1" applyAlignment="1">
      <alignment horizontal="right" vertical="center"/>
    </xf>
    <xf numFmtId="0" fontId="13" fillId="0" borderId="22" xfId="7" applyFont="1" applyFill="1" applyBorder="1" applyAlignment="1">
      <alignment horizontal="left" vertical="center"/>
    </xf>
    <xf numFmtId="0" fontId="11" fillId="0" borderId="22" xfId="7" applyFont="1" applyFill="1" applyBorder="1" applyAlignment="1">
      <alignment horizontal="right" vertical="center"/>
    </xf>
    <xf numFmtId="0" fontId="7" fillId="0" borderId="25" xfId="0" applyFont="1" applyBorder="1" applyAlignment="1">
      <alignment vertical="center"/>
    </xf>
    <xf numFmtId="49" fontId="7" fillId="0" borderId="0" xfId="7" applyNumberFormat="1" applyFont="1" applyFill="1" applyBorder="1" applyAlignment="1">
      <alignment horizontal="left" vertical="center"/>
    </xf>
    <xf numFmtId="0" fontId="11" fillId="0" borderId="22" xfId="7" applyFont="1" applyFill="1" applyBorder="1" applyAlignment="1">
      <alignment horizontal="left" vertical="center"/>
    </xf>
    <xf numFmtId="0" fontId="7" fillId="0" borderId="0" xfId="5" applyFont="1" applyBorder="1" applyAlignment="1" applyProtection="1">
      <alignment horizontal="right" vertical="center" wrapText="1"/>
    </xf>
    <xf numFmtId="0" fontId="6" fillId="0" borderId="0" xfId="0" applyFont="1" applyBorder="1" applyAlignment="1">
      <alignment vertical="center"/>
    </xf>
    <xf numFmtId="49" fontId="6" fillId="7" borderId="10" xfId="7" applyNumberFormat="1" applyFont="1" applyFill="1" applyBorder="1" applyAlignment="1">
      <alignment horizontal="left" vertical="center"/>
    </xf>
    <xf numFmtId="49" fontId="7" fillId="7" borderId="11" xfId="7" applyNumberFormat="1" applyFont="1" applyFill="1" applyBorder="1" applyAlignment="1">
      <alignment horizontal="left" vertical="center"/>
    </xf>
    <xf numFmtId="0" fontId="7" fillId="7" borderId="11" xfId="5" applyFont="1" applyFill="1" applyBorder="1" applyAlignment="1" applyProtection="1">
      <alignment horizontal="right" vertical="center" wrapText="1"/>
    </xf>
    <xf numFmtId="0" fontId="6" fillId="7" borderId="11" xfId="0" applyFont="1" applyFill="1" applyBorder="1"/>
    <xf numFmtId="0" fontId="6" fillId="7" borderId="11" xfId="5" applyFont="1" applyFill="1" applyBorder="1" applyAlignment="1" applyProtection="1">
      <alignment horizontal="right" vertical="center"/>
    </xf>
    <xf numFmtId="0" fontId="13" fillId="7" borderId="11" xfId="7" applyFont="1" applyFill="1" applyBorder="1" applyAlignment="1">
      <alignment horizontal="center" vertical="center"/>
    </xf>
    <xf numFmtId="9" fontId="13" fillId="7" borderId="11" xfId="6" applyFont="1" applyFill="1" applyBorder="1" applyAlignment="1">
      <alignment horizontal="center" vertical="center"/>
    </xf>
    <xf numFmtId="0" fontId="20" fillId="0" borderId="9" xfId="0" applyNumberFormat="1" applyFont="1" applyFill="1" applyBorder="1" applyAlignment="1">
      <alignment horizontal="center" vertical="center"/>
    </xf>
    <xf numFmtId="0" fontId="7" fillId="0" borderId="0" xfId="5" applyFont="1" applyBorder="1" applyAlignment="1" applyProtection="1">
      <alignment horizontal="right" vertical="center"/>
    </xf>
    <xf numFmtId="9" fontId="0" fillId="0" borderId="0" xfId="0" applyNumberFormat="1"/>
    <xf numFmtId="2" fontId="30" fillId="0" borderId="0" xfId="5" applyNumberFormat="1" applyFont="1" applyFill="1" applyBorder="1" applyAlignment="1" applyProtection="1">
      <alignment horizontal="right" vertical="center"/>
    </xf>
    <xf numFmtId="9" fontId="31" fillId="0" borderId="9" xfId="6" applyFont="1" applyFill="1" applyBorder="1" applyAlignment="1">
      <alignment horizontal="center" vertical="center"/>
    </xf>
    <xf numFmtId="164" fontId="31" fillId="0" borderId="23" xfId="7" applyNumberFormat="1" applyFont="1" applyFill="1" applyBorder="1" applyAlignment="1">
      <alignment horizontal="right" vertical="center"/>
    </xf>
    <xf numFmtId="0" fontId="13" fillId="0" borderId="0" xfId="7" applyFont="1" applyFill="1" applyBorder="1" applyAlignment="1">
      <alignment horizontal="left" vertical="center"/>
    </xf>
    <xf numFmtId="9" fontId="11" fillId="8" borderId="9" xfId="6" applyFont="1" applyFill="1" applyBorder="1" applyAlignment="1">
      <alignment horizontal="center" vertical="center"/>
    </xf>
    <xf numFmtId="0" fontId="7" fillId="0" borderId="0" xfId="0" applyNumberFormat="1" applyFont="1" applyAlignment="1">
      <alignment horizontal="center" vertical="top"/>
    </xf>
    <xf numFmtId="49" fontId="20" fillId="0" borderId="0" xfId="0" quotePrefix="1" applyNumberFormat="1" applyFont="1" applyFill="1" applyBorder="1" applyAlignment="1"/>
    <xf numFmtId="49" fontId="20" fillId="0" borderId="0" xfId="0" quotePrefix="1" applyNumberFormat="1" applyFont="1" applyFill="1" applyBorder="1" applyAlignment="1">
      <alignment horizontal="right"/>
    </xf>
    <xf numFmtId="0" fontId="33" fillId="6" borderId="14" xfId="0" applyNumberFormat="1" applyFont="1" applyFill="1" applyBorder="1" applyAlignment="1">
      <alignment vertical="top"/>
    </xf>
    <xf numFmtId="164" fontId="33" fillId="6" borderId="14" xfId="0" applyNumberFormat="1" applyFont="1" applyFill="1" applyBorder="1" applyAlignment="1">
      <alignment vertical="top"/>
    </xf>
    <xf numFmtId="164" fontId="33" fillId="6" borderId="14" xfId="2" applyNumberFormat="1" applyFont="1" applyFill="1" applyBorder="1" applyAlignment="1">
      <alignment vertical="top" wrapText="1"/>
    </xf>
    <xf numFmtId="164" fontId="32" fillId="7" borderId="14" xfId="2" applyNumberFormat="1" applyFont="1" applyFill="1" applyBorder="1" applyAlignment="1">
      <alignment vertical="top" wrapText="1"/>
    </xf>
    <xf numFmtId="164" fontId="32" fillId="7" borderId="14" xfId="0" applyNumberFormat="1" applyFont="1" applyFill="1" applyBorder="1" applyAlignment="1">
      <alignment vertical="top"/>
    </xf>
    <xf numFmtId="0" fontId="32" fillId="7" borderId="14" xfId="0" applyFont="1" applyFill="1" applyBorder="1" applyAlignment="1">
      <alignment vertical="top"/>
    </xf>
    <xf numFmtId="0" fontId="32" fillId="7" borderId="14" xfId="0" applyFont="1" applyFill="1" applyBorder="1" applyAlignment="1">
      <alignment vertical="center"/>
    </xf>
    <xf numFmtId="0" fontId="32" fillId="7" borderId="14" xfId="0" applyNumberFormat="1" applyFont="1" applyFill="1" applyBorder="1" applyAlignment="1">
      <alignment vertical="top"/>
    </xf>
    <xf numFmtId="0" fontId="34" fillId="0" borderId="15" xfId="0" applyNumberFormat="1" applyFont="1" applyBorder="1" applyAlignment="1">
      <alignment vertical="top"/>
    </xf>
    <xf numFmtId="164" fontId="32" fillId="7" borderId="18" xfId="0" applyNumberFormat="1" applyFont="1" applyFill="1" applyBorder="1" applyAlignment="1">
      <alignment vertical="top"/>
    </xf>
    <xf numFmtId="164" fontId="7" fillId="0" borderId="3" xfId="2" applyNumberFormat="1" applyFont="1" applyFill="1" applyBorder="1" applyAlignment="1">
      <alignment vertical="top" wrapText="1"/>
    </xf>
    <xf numFmtId="0" fontId="7" fillId="0" borderId="0" xfId="0" applyFont="1" applyFill="1" applyBorder="1" applyAlignment="1">
      <alignment horizontal="right" vertical="center"/>
    </xf>
    <xf numFmtId="0" fontId="7" fillId="0" borderId="0" xfId="0" applyFont="1" applyFill="1" applyBorder="1" applyAlignment="1">
      <alignment vertical="center"/>
    </xf>
    <xf numFmtId="0" fontId="18" fillId="0" borderId="0" xfId="7" applyFont="1" applyFill="1" applyAlignment="1">
      <alignment horizontal="right"/>
    </xf>
    <xf numFmtId="0" fontId="11" fillId="0" borderId="0" xfId="7" applyFont="1" applyFill="1" applyAlignment="1"/>
    <xf numFmtId="0" fontId="11" fillId="0" borderId="0" xfId="7" applyFont="1" applyFill="1" applyAlignment="1">
      <alignment horizontal="left"/>
    </xf>
    <xf numFmtId="49" fontId="7" fillId="0" borderId="19" xfId="7" applyNumberFormat="1" applyFont="1" applyFill="1" applyBorder="1" applyAlignment="1">
      <alignment vertical="center" wrapText="1"/>
    </xf>
    <xf numFmtId="49" fontId="7" fillId="0" borderId="6" xfId="7" applyNumberFormat="1" applyFont="1" applyFill="1" applyBorder="1" applyAlignment="1">
      <alignment vertical="center" wrapText="1"/>
    </xf>
    <xf numFmtId="0" fontId="11" fillId="0" borderId="7" xfId="7" applyNumberFormat="1" applyFont="1" applyFill="1" applyBorder="1" applyAlignment="1">
      <alignment horizontal="left" vertical="center" wrapText="1"/>
    </xf>
    <xf numFmtId="0" fontId="7" fillId="0" borderId="7" xfId="0" applyFont="1" applyBorder="1" applyAlignment="1">
      <alignment horizontal="center" vertical="center"/>
    </xf>
    <xf numFmtId="164" fontId="7" fillId="0" borderId="7" xfId="0" applyNumberFormat="1" applyFont="1" applyBorder="1" applyAlignment="1">
      <alignment vertical="center"/>
    </xf>
    <xf numFmtId="0" fontId="11" fillId="0" borderId="7" xfId="7" applyFont="1" applyFill="1" applyBorder="1" applyAlignment="1">
      <alignment horizontal="center" vertical="center"/>
    </xf>
    <xf numFmtId="164" fontId="11" fillId="0" borderId="36" xfId="7" applyNumberFormat="1" applyFont="1" applyFill="1" applyBorder="1" applyAlignment="1">
      <alignment horizontal="right" vertical="center"/>
    </xf>
    <xf numFmtId="49" fontId="7" fillId="0" borderId="22" xfId="7" applyNumberFormat="1" applyFont="1" applyFill="1" applyBorder="1" applyAlignment="1">
      <alignment vertical="center" wrapText="1"/>
    </xf>
    <xf numFmtId="49" fontId="7" fillId="0" borderId="0" xfId="7" applyNumberFormat="1" applyFont="1" applyFill="1" applyBorder="1" applyAlignment="1">
      <alignment vertical="center" wrapText="1"/>
    </xf>
    <xf numFmtId="0" fontId="11" fillId="0" borderId="9" xfId="7" applyNumberFormat="1" applyFont="1" applyFill="1" applyBorder="1" applyAlignment="1">
      <alignment horizontal="left" vertical="center" wrapText="1"/>
    </xf>
    <xf numFmtId="0" fontId="7" fillId="0" borderId="9" xfId="0" applyFont="1" applyBorder="1" applyAlignment="1">
      <alignment horizontal="center" vertical="center"/>
    </xf>
    <xf numFmtId="164" fontId="7" fillId="0" borderId="9" xfId="0" applyNumberFormat="1" applyFont="1" applyBorder="1" applyAlignment="1">
      <alignment vertical="center"/>
    </xf>
    <xf numFmtId="164" fontId="11" fillId="0" borderId="32" xfId="7" applyNumberFormat="1" applyFont="1" applyFill="1" applyBorder="1" applyAlignment="1">
      <alignment horizontal="right" vertical="center"/>
    </xf>
    <xf numFmtId="0" fontId="11" fillId="0" borderId="0" xfId="7" applyFont="1" applyFill="1" applyAlignment="1" applyProtection="1">
      <alignment horizontal="right"/>
    </xf>
    <xf numFmtId="0" fontId="11" fillId="0" borderId="0" xfId="7" applyFont="1" applyFill="1" applyAlignment="1">
      <alignment horizontal="right"/>
    </xf>
    <xf numFmtId="0" fontId="7" fillId="0" borderId="0" xfId="0" quotePrefix="1" applyNumberFormat="1" applyFont="1" applyFill="1" applyBorder="1" applyAlignment="1">
      <alignment horizontal="left" vertical="top" wrapText="1"/>
    </xf>
    <xf numFmtId="1" fontId="6" fillId="7" borderId="2" xfId="5" applyNumberFormat="1" applyFont="1" applyFill="1" applyBorder="1" applyAlignment="1">
      <alignment horizontal="center" vertical="top" wrapText="1"/>
    </xf>
    <xf numFmtId="49" fontId="6" fillId="5" borderId="2" xfId="3" applyNumberFormat="1" applyFont="1" applyFill="1" applyBorder="1" applyAlignment="1">
      <alignment horizontal="center" vertical="top" wrapText="1"/>
    </xf>
    <xf numFmtId="1" fontId="6" fillId="6" borderId="2" xfId="5" applyNumberFormat="1" applyFont="1" applyFill="1" applyBorder="1" applyAlignment="1">
      <alignment horizontal="center" vertical="top" wrapText="1" shrinkToFit="1"/>
    </xf>
    <xf numFmtId="0" fontId="13" fillId="0" borderId="0" xfId="0" applyFont="1" applyBorder="1" applyAlignment="1">
      <alignment horizontal="left" vertical="top" wrapText="1"/>
    </xf>
    <xf numFmtId="0" fontId="22" fillId="0" borderId="0" xfId="7" applyFont="1" applyFill="1" applyAlignment="1">
      <alignment horizontal="center" vertical="center"/>
    </xf>
    <xf numFmtId="49" fontId="7" fillId="0" borderId="37" xfId="7" applyNumberFormat="1" applyFont="1" applyFill="1" applyBorder="1" applyAlignment="1">
      <alignment horizontal="left" vertical="center"/>
    </xf>
    <xf numFmtId="49" fontId="7" fillId="0" borderId="38" xfId="7" applyNumberFormat="1" applyFont="1" applyFill="1" applyBorder="1" applyAlignment="1">
      <alignment horizontal="left" vertical="center"/>
    </xf>
    <xf numFmtId="0" fontId="13" fillId="7" borderId="28" xfId="7" applyFont="1" applyFill="1" applyBorder="1" applyAlignment="1">
      <alignment horizontal="left" vertical="center"/>
    </xf>
    <xf numFmtId="0" fontId="13" fillId="7" borderId="29" xfId="7" applyFont="1" applyFill="1" applyBorder="1" applyAlignment="1">
      <alignment horizontal="left" vertical="center"/>
    </xf>
    <xf numFmtId="0" fontId="11" fillId="0" borderId="0" xfId="0" applyFont="1" applyBorder="1" applyAlignment="1">
      <alignment horizontal="left" vertical="center"/>
    </xf>
    <xf numFmtId="164" fontId="13" fillId="0" borderId="0" xfId="7" applyNumberFormat="1" applyFont="1" applyFill="1" applyBorder="1" applyAlignment="1">
      <alignment horizontal="left" vertical="center"/>
    </xf>
    <xf numFmtId="164" fontId="11" fillId="0" borderId="0" xfId="7" applyNumberFormat="1" applyFont="1" applyFill="1" applyBorder="1" applyAlignment="1">
      <alignment horizontal="left" vertical="center"/>
    </xf>
    <xf numFmtId="49" fontId="20" fillId="0" borderId="0" xfId="0" quotePrefix="1" applyNumberFormat="1" applyFont="1" applyFill="1" applyBorder="1" applyAlignment="1">
      <alignment horizontal="left"/>
    </xf>
  </cellXfs>
  <cellStyles count="11">
    <cellStyle name="Milliers 3" xfId="10"/>
    <cellStyle name="Milliers_Feuil1" xfId="2"/>
    <cellStyle name="NiveauLigne_4" xfId="1" builtinId="1" iLevel="3"/>
    <cellStyle name="Normal" xfId="0" builtinId="0"/>
    <cellStyle name="Normal 2" xfId="3"/>
    <cellStyle name="Normal 2 2" xfId="4"/>
    <cellStyle name="Normal 3" xfId="7"/>
    <cellStyle name="Normal 4" xfId="5"/>
    <cellStyle name="Normal 4 2" xfId="8"/>
    <cellStyle name="Normal_BP 2010 PHILIPS 2" xfId="9"/>
    <cellStyle name="Pourcentage" xfId="6"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filterMode="1">
    <tabColor theme="3" tint="0.59999389629810485"/>
  </sheetPr>
  <dimension ref="A1:L459"/>
  <sheetViews>
    <sheetView showZeros="0" tabSelected="1" zoomScaleNormal="100" workbookViewId="0">
      <pane ySplit="10" topLeftCell="A11" activePane="bottomLeft" state="frozen"/>
      <selection pane="bottomLeft" activeCell="E468" sqref="E468"/>
    </sheetView>
  </sheetViews>
  <sheetFormatPr baseColWidth="10" defaultColWidth="11.44140625" defaultRowHeight="13.8" outlineLevelRow="1" x14ac:dyDescent="0.3"/>
  <cols>
    <col min="1" max="1" width="3.5546875" style="88" customWidth="1"/>
    <col min="2" max="2" width="4.5546875" style="88" customWidth="1"/>
    <col min="3" max="3" width="4.44140625" style="88" customWidth="1"/>
    <col min="4" max="4" width="30.6640625" style="88" customWidth="1"/>
    <col min="5" max="5" width="55.88671875" style="88" customWidth="1"/>
    <col min="6" max="6" width="3.33203125" style="88" customWidth="1"/>
    <col min="7" max="7" width="9.44140625" style="88" customWidth="1"/>
    <col min="8" max="8" width="6.44140625" style="121" customWidth="1"/>
    <col min="9" max="9" width="11.44140625" style="111"/>
    <col min="10" max="10" width="11.44140625" style="121"/>
    <col min="11" max="16384" width="11.44140625" style="88"/>
  </cols>
  <sheetData>
    <row r="1" spans="1:12" ht="70.5" customHeight="1" outlineLevel="1" x14ac:dyDescent="0.3">
      <c r="B1" s="156"/>
      <c r="C1" s="156"/>
      <c r="D1" s="379" t="s">
        <v>776</v>
      </c>
      <c r="E1" s="379"/>
      <c r="F1" s="379"/>
      <c r="G1" s="379"/>
      <c r="H1" s="379"/>
      <c r="I1" s="379"/>
      <c r="J1" s="109"/>
      <c r="K1" s="98"/>
    </row>
    <row r="2" spans="1:12" ht="14.25" customHeight="1" outlineLevel="1" x14ac:dyDescent="0.3">
      <c r="A2" s="99"/>
      <c r="B2" s="99"/>
      <c r="C2" s="99"/>
      <c r="D2" s="99"/>
      <c r="E2" s="100" t="s">
        <v>777</v>
      </c>
      <c r="F2" s="99"/>
      <c r="G2" s="112"/>
      <c r="H2" s="112"/>
      <c r="I2" s="110"/>
      <c r="J2" s="109"/>
      <c r="K2" s="98"/>
    </row>
    <row r="3" spans="1:12" ht="16.5" customHeight="1" outlineLevel="1" x14ac:dyDescent="0.3">
      <c r="A3" s="384" t="s">
        <v>557</v>
      </c>
      <c r="B3" s="384"/>
      <c r="C3" s="384"/>
      <c r="J3" s="89"/>
    </row>
    <row r="4" spans="1:12" ht="16.5" customHeight="1" outlineLevel="1" x14ac:dyDescent="0.3">
      <c r="A4" s="384" t="s">
        <v>558</v>
      </c>
      <c r="B4" s="384"/>
      <c r="C4" s="384"/>
      <c r="J4" s="89"/>
    </row>
    <row r="5" spans="1:12" ht="15" customHeight="1" outlineLevel="1" x14ac:dyDescent="0.3">
      <c r="A5" s="384" t="s">
        <v>728</v>
      </c>
      <c r="B5" s="384"/>
      <c r="C5" s="384"/>
      <c r="D5" s="119"/>
      <c r="H5" s="97" t="s">
        <v>559</v>
      </c>
      <c r="I5" s="134">
        <f ca="1">TODAY()</f>
        <v>43404</v>
      </c>
      <c r="J5" s="89"/>
    </row>
    <row r="6" spans="1:12" ht="15" customHeight="1" outlineLevel="1" x14ac:dyDescent="0.3">
      <c r="A6" s="385" t="s">
        <v>778</v>
      </c>
      <c r="B6" s="385"/>
      <c r="C6" s="385"/>
      <c r="D6" s="133" t="s">
        <v>772</v>
      </c>
      <c r="J6" s="89"/>
    </row>
    <row r="7" spans="1:12" ht="15" customHeight="1" outlineLevel="1" x14ac:dyDescent="0.3">
      <c r="A7" s="386" t="s">
        <v>566</v>
      </c>
      <c r="B7" s="386"/>
      <c r="C7" s="386"/>
      <c r="D7" s="119"/>
      <c r="J7" s="89"/>
    </row>
    <row r="8" spans="1:12" ht="30.75" customHeight="1" outlineLevel="1" x14ac:dyDescent="0.3">
      <c r="A8" s="378" t="s">
        <v>729</v>
      </c>
      <c r="B8" s="378"/>
      <c r="C8" s="378"/>
      <c r="D8" s="374" t="s">
        <v>751</v>
      </c>
      <c r="E8" s="374"/>
      <c r="F8" s="374"/>
      <c r="G8" s="374"/>
      <c r="J8" s="89"/>
    </row>
    <row r="9" spans="1:12" ht="4.5" customHeight="1" outlineLevel="1" x14ac:dyDescent="0.3">
      <c r="A9" s="387"/>
      <c r="B9" s="387"/>
      <c r="C9" s="387"/>
      <c r="D9" s="387"/>
      <c r="E9" s="157">
        <v>0</v>
      </c>
      <c r="F9" s="158">
        <v>0</v>
      </c>
      <c r="G9" s="159"/>
      <c r="I9" s="342"/>
      <c r="J9" s="341"/>
      <c r="K9" s="341"/>
      <c r="L9" s="341"/>
    </row>
    <row r="10" spans="1:12" s="89" customFormat="1" ht="18" customHeight="1" x14ac:dyDescent="0.25">
      <c r="A10" s="232">
        <v>0</v>
      </c>
      <c r="B10" s="233">
        <v>0</v>
      </c>
      <c r="C10" s="233">
        <v>0</v>
      </c>
      <c r="D10" s="234" t="s">
        <v>0</v>
      </c>
      <c r="E10" s="235">
        <v>0</v>
      </c>
      <c r="F10" s="236"/>
      <c r="G10" s="234" t="s">
        <v>731</v>
      </c>
      <c r="H10" s="234" t="s">
        <v>732</v>
      </c>
      <c r="I10" s="237" t="s">
        <v>563</v>
      </c>
      <c r="J10" s="121"/>
    </row>
    <row r="11" spans="1:12" hidden="1" x14ac:dyDescent="0.3">
      <c r="A11" s="220">
        <v>0</v>
      </c>
      <c r="B11" s="221">
        <v>0</v>
      </c>
      <c r="C11" s="222">
        <v>0</v>
      </c>
      <c r="D11" s="223" t="s">
        <v>1</v>
      </c>
      <c r="E11" s="224" t="s">
        <v>2</v>
      </c>
      <c r="F11" s="225">
        <v>0</v>
      </c>
      <c r="G11" s="226">
        <v>0</v>
      </c>
      <c r="H11" s="227">
        <v>0</v>
      </c>
      <c r="I11" s="228"/>
      <c r="J11" s="89"/>
    </row>
    <row r="12" spans="1:12" hidden="1" x14ac:dyDescent="0.3">
      <c r="A12" s="238">
        <v>0</v>
      </c>
      <c r="B12" s="239">
        <v>0</v>
      </c>
      <c r="C12" s="239">
        <v>0</v>
      </c>
      <c r="D12" s="240" t="s">
        <v>3</v>
      </c>
      <c r="E12" s="241" t="s">
        <v>4</v>
      </c>
      <c r="F12" s="242">
        <v>0</v>
      </c>
      <c r="G12" s="243">
        <v>0</v>
      </c>
      <c r="H12" s="244"/>
      <c r="I12" s="343">
        <f>IF((SUM(I14:I19))&gt;0,".",0)</f>
        <v>0</v>
      </c>
      <c r="J12" s="89"/>
    </row>
    <row r="13" spans="1:12" x14ac:dyDescent="0.3">
      <c r="A13" s="160">
        <v>0</v>
      </c>
      <c r="B13" s="2">
        <v>0</v>
      </c>
      <c r="C13" s="2">
        <v>0</v>
      </c>
      <c r="D13" s="3" t="s">
        <v>5</v>
      </c>
      <c r="E13" s="4" t="s">
        <v>6</v>
      </c>
      <c r="F13" s="5">
        <v>0</v>
      </c>
      <c r="G13" s="90">
        <v>0</v>
      </c>
      <c r="H13" s="59"/>
      <c r="I13" s="351" t="str">
        <f>IF((SUM(I14:I423))&gt;0,".",0)</f>
        <v>.</v>
      </c>
    </row>
    <row r="14" spans="1:12" ht="41.4" hidden="1" x14ac:dyDescent="0.3">
      <c r="A14" s="161" t="s">
        <v>7</v>
      </c>
      <c r="B14" s="6" t="s">
        <v>7</v>
      </c>
      <c r="C14" s="6">
        <v>0</v>
      </c>
      <c r="D14" s="7" t="s">
        <v>8</v>
      </c>
      <c r="E14" s="8" t="s">
        <v>9</v>
      </c>
      <c r="F14" s="9" t="s">
        <v>10</v>
      </c>
      <c r="G14" s="91"/>
      <c r="H14" s="59"/>
      <c r="I14" s="162">
        <f>ROUND(G14*H14,3)</f>
        <v>0</v>
      </c>
      <c r="J14" s="89"/>
    </row>
    <row r="15" spans="1:12" ht="41.4" hidden="1" x14ac:dyDescent="0.3">
      <c r="A15" s="161" t="s">
        <v>7</v>
      </c>
      <c r="B15" s="6" t="s">
        <v>11</v>
      </c>
      <c r="C15" s="6">
        <v>0</v>
      </c>
      <c r="D15" s="7" t="s">
        <v>12</v>
      </c>
      <c r="E15" s="8" t="s">
        <v>13</v>
      </c>
      <c r="F15" s="9" t="s">
        <v>10</v>
      </c>
      <c r="G15" s="91"/>
      <c r="H15" s="59"/>
      <c r="I15" s="162">
        <f t="shared" ref="I15:I19" si="0">ROUND(G15*H15,3)</f>
        <v>0</v>
      </c>
      <c r="J15" s="89"/>
    </row>
    <row r="16" spans="1:12" ht="41.4" hidden="1" x14ac:dyDescent="0.3">
      <c r="A16" s="161" t="s">
        <v>7</v>
      </c>
      <c r="B16" s="6" t="s">
        <v>14</v>
      </c>
      <c r="C16" s="6">
        <v>0</v>
      </c>
      <c r="D16" s="7" t="s">
        <v>15</v>
      </c>
      <c r="E16" s="8" t="s">
        <v>16</v>
      </c>
      <c r="F16" s="9" t="s">
        <v>10</v>
      </c>
      <c r="G16" s="91"/>
      <c r="H16" s="59"/>
      <c r="I16" s="162">
        <f t="shared" si="0"/>
        <v>0</v>
      </c>
      <c r="J16" s="89"/>
    </row>
    <row r="17" spans="1:10" ht="41.4" hidden="1" x14ac:dyDescent="0.3">
      <c r="A17" s="161" t="s">
        <v>7</v>
      </c>
      <c r="B17" s="6" t="s">
        <v>17</v>
      </c>
      <c r="C17" s="6">
        <v>0</v>
      </c>
      <c r="D17" s="7" t="s">
        <v>18</v>
      </c>
      <c r="E17" s="8" t="s">
        <v>19</v>
      </c>
      <c r="F17" s="9" t="s">
        <v>10</v>
      </c>
      <c r="G17" s="91"/>
      <c r="H17" s="59"/>
      <c r="I17" s="162">
        <f t="shared" si="0"/>
        <v>0</v>
      </c>
      <c r="J17" s="89"/>
    </row>
    <row r="18" spans="1:10" ht="41.4" hidden="1" x14ac:dyDescent="0.3">
      <c r="A18" s="161" t="s">
        <v>7</v>
      </c>
      <c r="B18" s="6" t="s">
        <v>20</v>
      </c>
      <c r="C18" s="6">
        <v>0</v>
      </c>
      <c r="D18" s="7" t="s">
        <v>21</v>
      </c>
      <c r="E18" s="8" t="s">
        <v>22</v>
      </c>
      <c r="F18" s="9" t="s">
        <v>10</v>
      </c>
      <c r="G18" s="91"/>
      <c r="H18" s="59"/>
      <c r="I18" s="162">
        <f t="shared" si="0"/>
        <v>0</v>
      </c>
      <c r="J18" s="89"/>
    </row>
    <row r="19" spans="1:10" ht="41.4" hidden="1" x14ac:dyDescent="0.3">
      <c r="A19" s="161" t="s">
        <v>7</v>
      </c>
      <c r="B19" s="6" t="s">
        <v>23</v>
      </c>
      <c r="C19" s="6">
        <v>0</v>
      </c>
      <c r="D19" s="7" t="s">
        <v>24</v>
      </c>
      <c r="E19" s="8" t="s">
        <v>25</v>
      </c>
      <c r="F19" s="9" t="s">
        <v>10</v>
      </c>
      <c r="G19" s="91"/>
      <c r="H19" s="59"/>
      <c r="I19" s="162">
        <f t="shared" si="0"/>
        <v>0</v>
      </c>
      <c r="J19" s="89"/>
    </row>
    <row r="20" spans="1:10" x14ac:dyDescent="0.3">
      <c r="A20" s="238">
        <v>0</v>
      </c>
      <c r="B20" s="239">
        <v>0</v>
      </c>
      <c r="C20" s="239">
        <v>0</v>
      </c>
      <c r="D20" s="240" t="s">
        <v>26</v>
      </c>
      <c r="E20" s="241" t="s">
        <v>27</v>
      </c>
      <c r="F20" s="242">
        <v>0</v>
      </c>
      <c r="G20" s="243">
        <v>0</v>
      </c>
      <c r="H20" s="244"/>
      <c r="I20" s="344" t="str">
        <f>IF((SUM(I22:I30))&gt;0,".",0)</f>
        <v>.</v>
      </c>
      <c r="J20" s="89"/>
    </row>
    <row r="21" spans="1:10" hidden="1" x14ac:dyDescent="0.3">
      <c r="A21" s="160">
        <v>0</v>
      </c>
      <c r="B21" s="2">
        <v>0</v>
      </c>
      <c r="C21" s="2">
        <v>0</v>
      </c>
      <c r="D21" s="3" t="s">
        <v>5</v>
      </c>
      <c r="E21" s="4" t="s">
        <v>6</v>
      </c>
      <c r="F21" s="5">
        <v>0</v>
      </c>
      <c r="G21" s="90">
        <v>0</v>
      </c>
      <c r="H21" s="59"/>
      <c r="I21" s="162"/>
      <c r="J21" s="89"/>
    </row>
    <row r="22" spans="1:10" ht="41.4" hidden="1" x14ac:dyDescent="0.3">
      <c r="A22" s="163" t="s">
        <v>11</v>
      </c>
      <c r="B22" s="6" t="s">
        <v>7</v>
      </c>
      <c r="C22" s="10">
        <v>0</v>
      </c>
      <c r="D22" s="7" t="s">
        <v>28</v>
      </c>
      <c r="E22" s="8" t="s">
        <v>29</v>
      </c>
      <c r="F22" s="9" t="s">
        <v>10</v>
      </c>
      <c r="G22" s="91"/>
      <c r="H22" s="59">
        <v>0</v>
      </c>
      <c r="I22" s="162">
        <f>ROUND(G22*H22,3)</f>
        <v>0</v>
      </c>
      <c r="J22" s="89"/>
    </row>
    <row r="23" spans="1:10" ht="55.2" hidden="1" x14ac:dyDescent="0.3">
      <c r="A23" s="163" t="s">
        <v>11</v>
      </c>
      <c r="B23" s="6" t="s">
        <v>11</v>
      </c>
      <c r="C23" s="10">
        <v>0</v>
      </c>
      <c r="D23" s="7" t="s">
        <v>30</v>
      </c>
      <c r="E23" s="8" t="s">
        <v>31</v>
      </c>
      <c r="F23" s="9" t="s">
        <v>10</v>
      </c>
      <c r="G23" s="91"/>
      <c r="H23" s="59"/>
      <c r="I23" s="162">
        <f t="shared" ref="I23:I28" si="1">ROUND(G23*H23,3)</f>
        <v>0</v>
      </c>
      <c r="J23" s="89"/>
    </row>
    <row r="24" spans="1:10" ht="55.2" hidden="1" x14ac:dyDescent="0.3">
      <c r="A24" s="163" t="s">
        <v>11</v>
      </c>
      <c r="B24" s="6" t="s">
        <v>14</v>
      </c>
      <c r="C24" s="10">
        <v>0</v>
      </c>
      <c r="D24" s="7" t="s">
        <v>32</v>
      </c>
      <c r="E24" s="8" t="s">
        <v>33</v>
      </c>
      <c r="F24" s="9" t="s">
        <v>10</v>
      </c>
      <c r="G24" s="91"/>
      <c r="H24" s="59"/>
      <c r="I24" s="162">
        <f t="shared" si="1"/>
        <v>0</v>
      </c>
      <c r="J24" s="89"/>
    </row>
    <row r="25" spans="1:10" ht="41.4" x14ac:dyDescent="0.3">
      <c r="A25" s="163" t="s">
        <v>11</v>
      </c>
      <c r="B25" s="6" t="s">
        <v>17</v>
      </c>
      <c r="C25" s="10">
        <v>0</v>
      </c>
      <c r="D25" s="11" t="s">
        <v>34</v>
      </c>
      <c r="E25" s="8" t="s">
        <v>35</v>
      </c>
      <c r="F25" s="9" t="s">
        <v>10</v>
      </c>
      <c r="G25" s="91">
        <v>1</v>
      </c>
      <c r="H25" s="59">
        <v>1</v>
      </c>
      <c r="I25" s="162">
        <f t="shared" si="1"/>
        <v>1</v>
      </c>
      <c r="J25" s="89"/>
    </row>
    <row r="26" spans="1:10" ht="55.2" hidden="1" x14ac:dyDescent="0.3">
      <c r="A26" s="163" t="s">
        <v>11</v>
      </c>
      <c r="B26" s="6" t="s">
        <v>20</v>
      </c>
      <c r="C26" s="10">
        <v>0</v>
      </c>
      <c r="D26" s="12" t="s">
        <v>36</v>
      </c>
      <c r="E26" s="13" t="s">
        <v>37</v>
      </c>
      <c r="F26" s="14" t="s">
        <v>10</v>
      </c>
      <c r="G26" s="91"/>
      <c r="H26" s="59"/>
      <c r="I26" s="162">
        <f t="shared" si="1"/>
        <v>0</v>
      </c>
      <c r="J26" s="89"/>
    </row>
    <row r="27" spans="1:10" ht="41.4" hidden="1" x14ac:dyDescent="0.3">
      <c r="A27" s="163" t="s">
        <v>11</v>
      </c>
      <c r="B27" s="6" t="s">
        <v>23</v>
      </c>
      <c r="C27" s="10">
        <v>0</v>
      </c>
      <c r="D27" s="11" t="s">
        <v>38</v>
      </c>
      <c r="E27" s="15" t="s">
        <v>39</v>
      </c>
      <c r="F27" s="9" t="s">
        <v>40</v>
      </c>
      <c r="G27" s="91"/>
      <c r="H27" s="59"/>
      <c r="I27" s="162">
        <f t="shared" si="1"/>
        <v>0</v>
      </c>
      <c r="J27" s="89"/>
    </row>
    <row r="28" spans="1:10" ht="41.4" hidden="1" x14ac:dyDescent="0.3">
      <c r="A28" s="163" t="s">
        <v>11</v>
      </c>
      <c r="B28" s="6" t="s">
        <v>41</v>
      </c>
      <c r="C28" s="10">
        <v>0</v>
      </c>
      <c r="D28" s="11" t="s">
        <v>42</v>
      </c>
      <c r="E28" s="15" t="s">
        <v>43</v>
      </c>
      <c r="F28" s="9" t="s">
        <v>40</v>
      </c>
      <c r="G28" s="91"/>
      <c r="H28" s="59"/>
      <c r="I28" s="162">
        <f t="shared" si="1"/>
        <v>0</v>
      </c>
      <c r="J28" s="89"/>
    </row>
    <row r="29" spans="1:10" ht="41.4" hidden="1" x14ac:dyDescent="0.3">
      <c r="A29" s="163" t="s">
        <v>11</v>
      </c>
      <c r="B29" s="6" t="s">
        <v>44</v>
      </c>
      <c r="C29" s="10">
        <v>0</v>
      </c>
      <c r="D29" s="11" t="s">
        <v>45</v>
      </c>
      <c r="E29" s="15" t="s">
        <v>46</v>
      </c>
      <c r="F29" s="9" t="s">
        <v>10</v>
      </c>
      <c r="G29" s="92"/>
      <c r="H29" s="59"/>
      <c r="I29" s="162">
        <f>ROUND((G22*G29*H29)-(G22*H29),3)</f>
        <v>0</v>
      </c>
      <c r="J29" s="89"/>
    </row>
    <row r="30" spans="1:10" ht="41.4" hidden="1" x14ac:dyDescent="0.3">
      <c r="A30" s="163" t="s">
        <v>11</v>
      </c>
      <c r="B30" s="6" t="s">
        <v>47</v>
      </c>
      <c r="C30" s="10">
        <v>0</v>
      </c>
      <c r="D30" s="11" t="s">
        <v>48</v>
      </c>
      <c r="E30" s="15" t="s">
        <v>49</v>
      </c>
      <c r="F30" s="9" t="s">
        <v>10</v>
      </c>
      <c r="G30" s="92"/>
      <c r="H30" s="59"/>
      <c r="I30" s="162">
        <f>ROUND((G22*G30*H30)-(G22*H30),3)</f>
        <v>0</v>
      </c>
      <c r="J30" s="89"/>
    </row>
    <row r="31" spans="1:10" hidden="1" x14ac:dyDescent="0.3">
      <c r="A31" s="238">
        <v>0</v>
      </c>
      <c r="B31" s="239">
        <v>0</v>
      </c>
      <c r="C31" s="239">
        <v>0</v>
      </c>
      <c r="D31" s="240" t="s">
        <v>50</v>
      </c>
      <c r="E31" s="241" t="s">
        <v>51</v>
      </c>
      <c r="F31" s="242">
        <v>0</v>
      </c>
      <c r="G31" s="243">
        <v>0</v>
      </c>
      <c r="H31" s="244"/>
      <c r="I31" s="344">
        <f>IF((SUM(I33:I35))&gt;0,".",0)</f>
        <v>0</v>
      </c>
      <c r="J31" s="89"/>
    </row>
    <row r="32" spans="1:10" hidden="1" x14ac:dyDescent="0.3">
      <c r="A32" s="160">
        <v>0</v>
      </c>
      <c r="B32" s="2">
        <v>0</v>
      </c>
      <c r="C32" s="2">
        <v>0</v>
      </c>
      <c r="D32" s="3" t="s">
        <v>5</v>
      </c>
      <c r="E32" s="4" t="s">
        <v>6</v>
      </c>
      <c r="F32" s="5">
        <v>0</v>
      </c>
      <c r="G32" s="90">
        <v>0</v>
      </c>
      <c r="H32" s="59"/>
      <c r="I32" s="162"/>
      <c r="J32" s="89"/>
    </row>
    <row r="33" spans="1:10" ht="55.2" hidden="1" x14ac:dyDescent="0.3">
      <c r="A33" s="161" t="s">
        <v>14</v>
      </c>
      <c r="B33" s="6" t="s">
        <v>7</v>
      </c>
      <c r="C33" s="6">
        <v>0</v>
      </c>
      <c r="D33" s="12" t="s">
        <v>52</v>
      </c>
      <c r="E33" s="8" t="s">
        <v>53</v>
      </c>
      <c r="F33" s="9" t="s">
        <v>10</v>
      </c>
      <c r="G33" s="91"/>
      <c r="H33" s="59"/>
      <c r="I33" s="162">
        <f>ROUND(G33*H33,3)</f>
        <v>0</v>
      </c>
      <c r="J33" s="89"/>
    </row>
    <row r="34" spans="1:10" ht="41.4" hidden="1" x14ac:dyDescent="0.3">
      <c r="A34" s="161" t="s">
        <v>14</v>
      </c>
      <c r="B34" s="6" t="s">
        <v>11</v>
      </c>
      <c r="C34" s="6">
        <v>0</v>
      </c>
      <c r="D34" s="11" t="s">
        <v>54</v>
      </c>
      <c r="E34" s="8" t="s">
        <v>55</v>
      </c>
      <c r="F34" s="16" t="s">
        <v>10</v>
      </c>
      <c r="G34" s="91"/>
      <c r="H34" s="59"/>
      <c r="I34" s="162">
        <f t="shared" ref="I34:I35" si="2">ROUND(G34*H34,3)</f>
        <v>0</v>
      </c>
      <c r="J34" s="89"/>
    </row>
    <row r="35" spans="1:10" ht="69" hidden="1" x14ac:dyDescent="0.3">
      <c r="A35" s="161" t="s">
        <v>14</v>
      </c>
      <c r="B35" s="6" t="s">
        <v>14</v>
      </c>
      <c r="C35" s="6">
        <v>0</v>
      </c>
      <c r="D35" s="8" t="s">
        <v>56</v>
      </c>
      <c r="E35" s="8" t="s">
        <v>57</v>
      </c>
      <c r="F35" s="9" t="s">
        <v>10</v>
      </c>
      <c r="G35" s="91"/>
      <c r="H35" s="59"/>
      <c r="I35" s="162">
        <f t="shared" si="2"/>
        <v>0</v>
      </c>
      <c r="J35" s="89"/>
    </row>
    <row r="36" spans="1:10" hidden="1" x14ac:dyDescent="0.3">
      <c r="A36" s="238">
        <v>0</v>
      </c>
      <c r="B36" s="239">
        <v>0</v>
      </c>
      <c r="C36" s="239">
        <v>0</v>
      </c>
      <c r="D36" s="240" t="s">
        <v>58</v>
      </c>
      <c r="E36" s="241" t="s">
        <v>59</v>
      </c>
      <c r="F36" s="242">
        <v>0</v>
      </c>
      <c r="G36" s="243">
        <v>0</v>
      </c>
      <c r="H36" s="244"/>
      <c r="I36" s="344">
        <f>IF((SUM(I38:I129))&gt;0,".",0)</f>
        <v>0</v>
      </c>
    </row>
    <row r="37" spans="1:10" hidden="1" x14ac:dyDescent="0.3">
      <c r="A37" s="160">
        <v>0</v>
      </c>
      <c r="B37" s="2">
        <v>0</v>
      </c>
      <c r="C37" s="2">
        <v>0</v>
      </c>
      <c r="D37" s="3" t="s">
        <v>5</v>
      </c>
      <c r="E37" s="4" t="s">
        <v>6</v>
      </c>
      <c r="F37" s="5">
        <v>0</v>
      </c>
      <c r="G37" s="90">
        <v>0</v>
      </c>
      <c r="H37" s="59"/>
      <c r="I37" s="162"/>
      <c r="J37" s="89"/>
    </row>
    <row r="38" spans="1:10" ht="15" hidden="1" customHeight="1" x14ac:dyDescent="0.3">
      <c r="A38" s="161" t="s">
        <v>17</v>
      </c>
      <c r="B38" s="6">
        <v>0</v>
      </c>
      <c r="C38" s="6">
        <v>0</v>
      </c>
      <c r="D38" s="12" t="s">
        <v>60</v>
      </c>
      <c r="E38" s="13" t="s">
        <v>61</v>
      </c>
      <c r="F38" s="14">
        <v>0</v>
      </c>
      <c r="G38" s="91">
        <v>0</v>
      </c>
      <c r="H38" s="59"/>
      <c r="I38" s="162"/>
      <c r="J38" s="89"/>
    </row>
    <row r="39" spans="1:10" ht="15.6" hidden="1" x14ac:dyDescent="0.3">
      <c r="A39" s="292"/>
      <c r="B39" s="293"/>
      <c r="C39" s="293"/>
      <c r="D39" s="294"/>
      <c r="E39" s="295" t="s">
        <v>567</v>
      </c>
      <c r="F39" s="276"/>
      <c r="G39" s="296">
        <v>1.1499999999999999</v>
      </c>
      <c r="H39" s="277"/>
      <c r="I39" s="347">
        <f>IF((SUM(I40:I47))&gt;0,".",0)</f>
        <v>0</v>
      </c>
      <c r="J39" s="89"/>
    </row>
    <row r="40" spans="1:10" s="89" customFormat="1" ht="20.100000000000001" hidden="1" customHeight="1" x14ac:dyDescent="0.25">
      <c r="A40" s="164" t="s">
        <v>17</v>
      </c>
      <c r="B40" s="114" t="s">
        <v>7</v>
      </c>
      <c r="C40" s="114" t="s">
        <v>7</v>
      </c>
      <c r="D40" s="125" t="s">
        <v>680</v>
      </c>
      <c r="E40" s="115" t="s">
        <v>568</v>
      </c>
      <c r="F40" s="14" t="s">
        <v>10</v>
      </c>
      <c r="G40" s="118"/>
      <c r="H40" s="59"/>
      <c r="I40" s="162">
        <f>ROUND(G40*H40,3)</f>
        <v>0</v>
      </c>
    </row>
    <row r="41" spans="1:10" s="89" customFormat="1" ht="20.100000000000001" hidden="1" customHeight="1" x14ac:dyDescent="0.25">
      <c r="A41" s="164" t="s">
        <v>17</v>
      </c>
      <c r="B41" s="114" t="s">
        <v>7</v>
      </c>
      <c r="C41" s="114" t="s">
        <v>11</v>
      </c>
      <c r="D41" s="125" t="s">
        <v>681</v>
      </c>
      <c r="E41" s="115" t="s">
        <v>569</v>
      </c>
      <c r="F41" s="14" t="s">
        <v>10</v>
      </c>
      <c r="G41" s="118"/>
      <c r="H41" s="59"/>
      <c r="I41" s="162">
        <f t="shared" ref="I41:I105" si="3">ROUND(G41*H41,3)</f>
        <v>0</v>
      </c>
    </row>
    <row r="42" spans="1:10" s="89" customFormat="1" ht="20.100000000000001" hidden="1" customHeight="1" x14ac:dyDescent="0.25">
      <c r="A42" s="164" t="s">
        <v>17</v>
      </c>
      <c r="B42" s="114" t="s">
        <v>7</v>
      </c>
      <c r="C42" s="114" t="s">
        <v>14</v>
      </c>
      <c r="D42" s="125" t="s">
        <v>682</v>
      </c>
      <c r="E42" s="115" t="s">
        <v>570</v>
      </c>
      <c r="F42" s="14" t="s">
        <v>10</v>
      </c>
      <c r="G42" s="118"/>
      <c r="H42" s="59"/>
      <c r="I42" s="162">
        <f t="shared" si="3"/>
        <v>0</v>
      </c>
    </row>
    <row r="43" spans="1:10" s="89" customFormat="1" ht="20.100000000000001" hidden="1" customHeight="1" x14ac:dyDescent="0.25">
      <c r="A43" s="164" t="s">
        <v>17</v>
      </c>
      <c r="B43" s="114" t="s">
        <v>7</v>
      </c>
      <c r="C43" s="114" t="s">
        <v>17</v>
      </c>
      <c r="D43" s="125" t="s">
        <v>683</v>
      </c>
      <c r="E43" s="115" t="s">
        <v>571</v>
      </c>
      <c r="F43" s="14" t="s">
        <v>10</v>
      </c>
      <c r="G43" s="118"/>
      <c r="H43" s="59"/>
      <c r="I43" s="162">
        <f t="shared" si="3"/>
        <v>0</v>
      </c>
    </row>
    <row r="44" spans="1:10" s="89" customFormat="1" ht="20.100000000000001" hidden="1" customHeight="1" x14ac:dyDescent="0.25">
      <c r="A44" s="164" t="s">
        <v>17</v>
      </c>
      <c r="B44" s="114" t="s">
        <v>7</v>
      </c>
      <c r="C44" s="114" t="s">
        <v>20</v>
      </c>
      <c r="D44" s="125" t="s">
        <v>684</v>
      </c>
      <c r="E44" s="115" t="s">
        <v>572</v>
      </c>
      <c r="F44" s="14" t="s">
        <v>10</v>
      </c>
      <c r="G44" s="118"/>
      <c r="H44" s="59"/>
      <c r="I44" s="162">
        <f t="shared" si="3"/>
        <v>0</v>
      </c>
    </row>
    <row r="45" spans="1:10" s="89" customFormat="1" ht="20.100000000000001" hidden="1" customHeight="1" x14ac:dyDescent="0.25">
      <c r="A45" s="164" t="s">
        <v>17</v>
      </c>
      <c r="B45" s="114" t="s">
        <v>7</v>
      </c>
      <c r="C45" s="114" t="s">
        <v>23</v>
      </c>
      <c r="D45" s="125" t="s">
        <v>685</v>
      </c>
      <c r="E45" s="115" t="s">
        <v>573</v>
      </c>
      <c r="F45" s="14" t="s">
        <v>10</v>
      </c>
      <c r="G45" s="118"/>
      <c r="H45" s="59"/>
      <c r="I45" s="162">
        <f t="shared" si="3"/>
        <v>0</v>
      </c>
    </row>
    <row r="46" spans="1:10" s="89" customFormat="1" ht="20.100000000000001" hidden="1" customHeight="1" x14ac:dyDescent="0.25">
      <c r="A46" s="164" t="s">
        <v>17</v>
      </c>
      <c r="B46" s="114" t="s">
        <v>7</v>
      </c>
      <c r="C46" s="114" t="s">
        <v>41</v>
      </c>
      <c r="D46" s="125" t="s">
        <v>686</v>
      </c>
      <c r="E46" s="115" t="s">
        <v>574</v>
      </c>
      <c r="F46" s="14" t="s">
        <v>10</v>
      </c>
      <c r="G46" s="118"/>
      <c r="H46" s="59"/>
      <c r="I46" s="162">
        <f t="shared" si="3"/>
        <v>0</v>
      </c>
    </row>
    <row r="47" spans="1:10" s="89" customFormat="1" ht="20.100000000000001" hidden="1" customHeight="1" x14ac:dyDescent="0.25">
      <c r="A47" s="164" t="s">
        <v>17</v>
      </c>
      <c r="B47" s="114" t="s">
        <v>7</v>
      </c>
      <c r="C47" s="114" t="s">
        <v>44</v>
      </c>
      <c r="D47" s="125" t="s">
        <v>687</v>
      </c>
      <c r="E47" s="115" t="s">
        <v>575</v>
      </c>
      <c r="F47" s="14" t="s">
        <v>10</v>
      </c>
      <c r="G47" s="118"/>
      <c r="H47" s="59"/>
      <c r="I47" s="162">
        <f t="shared" si="3"/>
        <v>0</v>
      </c>
    </row>
    <row r="48" spans="1:10" ht="15.6" hidden="1" x14ac:dyDescent="0.3">
      <c r="A48" s="297"/>
      <c r="B48" s="298"/>
      <c r="C48" s="298"/>
      <c r="D48" s="299"/>
      <c r="E48" s="295" t="s">
        <v>576</v>
      </c>
      <c r="F48" s="276"/>
      <c r="G48" s="300"/>
      <c r="H48" s="277"/>
      <c r="I48" s="348">
        <f>IF((SUM(I49:I80))&gt;0,".",0)</f>
        <v>0</v>
      </c>
      <c r="J48" s="148"/>
    </row>
    <row r="49" spans="1:10" s="89" customFormat="1" ht="20.100000000000001" hidden="1" customHeight="1" x14ac:dyDescent="0.25">
      <c r="A49" s="164" t="s">
        <v>17</v>
      </c>
      <c r="B49" s="114" t="s">
        <v>11</v>
      </c>
      <c r="C49" s="114" t="s">
        <v>7</v>
      </c>
      <c r="D49" s="125" t="s">
        <v>688</v>
      </c>
      <c r="E49" s="115" t="s">
        <v>577</v>
      </c>
      <c r="F49" s="14" t="s">
        <v>10</v>
      </c>
      <c r="G49" s="118"/>
      <c r="H49" s="59"/>
      <c r="I49" s="162">
        <f t="shared" si="3"/>
        <v>0</v>
      </c>
    </row>
    <row r="50" spans="1:10" s="89" customFormat="1" ht="20.100000000000001" hidden="1" customHeight="1" x14ac:dyDescent="0.25">
      <c r="A50" s="164" t="s">
        <v>17</v>
      </c>
      <c r="B50" s="114" t="s">
        <v>11</v>
      </c>
      <c r="C50" s="114" t="s">
        <v>11</v>
      </c>
      <c r="D50" s="125" t="s">
        <v>689</v>
      </c>
      <c r="E50" s="115" t="s">
        <v>578</v>
      </c>
      <c r="F50" s="14" t="s">
        <v>10</v>
      </c>
      <c r="G50" s="118"/>
      <c r="H50" s="59"/>
      <c r="I50" s="162">
        <f t="shared" si="3"/>
        <v>0</v>
      </c>
      <c r="J50" s="121"/>
    </row>
    <row r="51" spans="1:10" s="89" customFormat="1" ht="20.100000000000001" hidden="1" customHeight="1" x14ac:dyDescent="0.25">
      <c r="A51" s="164" t="s">
        <v>17</v>
      </c>
      <c r="B51" s="114" t="s">
        <v>11</v>
      </c>
      <c r="C51" s="114" t="s">
        <v>14</v>
      </c>
      <c r="D51" s="125" t="s">
        <v>690</v>
      </c>
      <c r="E51" s="115" t="s">
        <v>579</v>
      </c>
      <c r="F51" s="14" t="s">
        <v>10</v>
      </c>
      <c r="G51" s="118"/>
      <c r="H51" s="59"/>
      <c r="I51" s="162">
        <f t="shared" si="3"/>
        <v>0</v>
      </c>
    </row>
    <row r="52" spans="1:10" s="89" customFormat="1" ht="20.100000000000001" hidden="1" customHeight="1" x14ac:dyDescent="0.25">
      <c r="A52" s="164" t="s">
        <v>17</v>
      </c>
      <c r="B52" s="114" t="s">
        <v>11</v>
      </c>
      <c r="C52" s="114" t="s">
        <v>17</v>
      </c>
      <c r="D52" s="125" t="s">
        <v>691</v>
      </c>
      <c r="E52" s="115" t="s">
        <v>580</v>
      </c>
      <c r="F52" s="14" t="s">
        <v>10</v>
      </c>
      <c r="G52" s="118"/>
      <c r="H52" s="59"/>
      <c r="I52" s="162">
        <f t="shared" si="3"/>
        <v>0</v>
      </c>
    </row>
    <row r="53" spans="1:10" s="89" customFormat="1" ht="20.100000000000001" hidden="1" customHeight="1" x14ac:dyDescent="0.25">
      <c r="A53" s="164" t="s">
        <v>17</v>
      </c>
      <c r="B53" s="114" t="s">
        <v>11</v>
      </c>
      <c r="C53" s="114" t="s">
        <v>20</v>
      </c>
      <c r="D53" s="125" t="s">
        <v>692</v>
      </c>
      <c r="E53" s="115" t="s">
        <v>581</v>
      </c>
      <c r="F53" s="14" t="s">
        <v>10</v>
      </c>
      <c r="G53" s="118"/>
      <c r="H53" s="59"/>
      <c r="I53" s="162">
        <f t="shared" si="3"/>
        <v>0</v>
      </c>
    </row>
    <row r="54" spans="1:10" s="89" customFormat="1" ht="20.100000000000001" hidden="1" customHeight="1" x14ac:dyDescent="0.25">
      <c r="A54" s="164" t="s">
        <v>17</v>
      </c>
      <c r="B54" s="114" t="s">
        <v>11</v>
      </c>
      <c r="C54" s="114" t="s">
        <v>23</v>
      </c>
      <c r="D54" s="125" t="s">
        <v>693</v>
      </c>
      <c r="E54" s="115" t="s">
        <v>582</v>
      </c>
      <c r="F54" s="14" t="s">
        <v>10</v>
      </c>
      <c r="G54" s="118"/>
      <c r="H54" s="59"/>
      <c r="I54" s="162">
        <f t="shared" si="3"/>
        <v>0</v>
      </c>
    </row>
    <row r="55" spans="1:10" s="89" customFormat="1" ht="20.100000000000001" hidden="1" customHeight="1" x14ac:dyDescent="0.25">
      <c r="A55" s="164" t="s">
        <v>17</v>
      </c>
      <c r="B55" s="114" t="s">
        <v>11</v>
      </c>
      <c r="C55" s="114" t="s">
        <v>41</v>
      </c>
      <c r="D55" s="125" t="s">
        <v>694</v>
      </c>
      <c r="E55" s="115" t="s">
        <v>583</v>
      </c>
      <c r="F55" s="14" t="s">
        <v>10</v>
      </c>
      <c r="G55" s="118"/>
      <c r="H55" s="59"/>
      <c r="I55" s="162">
        <f t="shared" si="3"/>
        <v>0</v>
      </c>
    </row>
    <row r="56" spans="1:10" s="89" customFormat="1" ht="20.100000000000001" hidden="1" customHeight="1" x14ac:dyDescent="0.25">
      <c r="A56" s="164" t="s">
        <v>17</v>
      </c>
      <c r="B56" s="114" t="s">
        <v>11</v>
      </c>
      <c r="C56" s="114" t="s">
        <v>44</v>
      </c>
      <c r="D56" s="125" t="s">
        <v>695</v>
      </c>
      <c r="E56" s="115" t="s">
        <v>584</v>
      </c>
      <c r="F56" s="14" t="s">
        <v>10</v>
      </c>
      <c r="G56" s="118"/>
      <c r="H56" s="59"/>
      <c r="I56" s="162">
        <f t="shared" si="3"/>
        <v>0</v>
      </c>
    </row>
    <row r="57" spans="1:10" s="89" customFormat="1" ht="20.100000000000001" hidden="1" customHeight="1" x14ac:dyDescent="0.25">
      <c r="A57" s="164" t="s">
        <v>17</v>
      </c>
      <c r="B57" s="114" t="s">
        <v>11</v>
      </c>
      <c r="C57" s="114" t="s">
        <v>47</v>
      </c>
      <c r="D57" s="125" t="s">
        <v>696</v>
      </c>
      <c r="E57" s="115" t="s">
        <v>585</v>
      </c>
      <c r="F57" s="14" t="s">
        <v>10</v>
      </c>
      <c r="G57" s="118"/>
      <c r="H57" s="59"/>
      <c r="I57" s="162">
        <f t="shared" si="3"/>
        <v>0</v>
      </c>
    </row>
    <row r="58" spans="1:10" s="89" customFormat="1" ht="20.100000000000001" hidden="1" customHeight="1" x14ac:dyDescent="0.25">
      <c r="A58" s="164" t="s">
        <v>17</v>
      </c>
      <c r="B58" s="114" t="s">
        <v>11</v>
      </c>
      <c r="C58" s="114" t="s">
        <v>88</v>
      </c>
      <c r="D58" s="125" t="s">
        <v>697</v>
      </c>
      <c r="E58" s="115" t="s">
        <v>586</v>
      </c>
      <c r="F58" s="14" t="s">
        <v>10</v>
      </c>
      <c r="G58" s="118"/>
      <c r="H58" s="59"/>
      <c r="I58" s="162">
        <f t="shared" si="3"/>
        <v>0</v>
      </c>
    </row>
    <row r="59" spans="1:10" s="89" customFormat="1" ht="20.100000000000001" hidden="1" customHeight="1" x14ac:dyDescent="0.25">
      <c r="A59" s="164" t="s">
        <v>17</v>
      </c>
      <c r="B59" s="114" t="s">
        <v>11</v>
      </c>
      <c r="C59" s="114" t="s">
        <v>91</v>
      </c>
      <c r="D59" s="125" t="s">
        <v>698</v>
      </c>
      <c r="E59" s="115" t="s">
        <v>587</v>
      </c>
      <c r="F59" s="14" t="s">
        <v>10</v>
      </c>
      <c r="G59" s="118"/>
      <c r="H59" s="59"/>
      <c r="I59" s="162">
        <f t="shared" si="3"/>
        <v>0</v>
      </c>
    </row>
    <row r="60" spans="1:10" s="89" customFormat="1" ht="20.100000000000001" hidden="1" customHeight="1" x14ac:dyDescent="0.25">
      <c r="A60" s="164" t="s">
        <v>17</v>
      </c>
      <c r="B60" s="114" t="s">
        <v>11</v>
      </c>
      <c r="C60" s="114" t="s">
        <v>94</v>
      </c>
      <c r="D60" s="125" t="s">
        <v>700</v>
      </c>
      <c r="E60" s="115" t="s">
        <v>588</v>
      </c>
      <c r="F60" s="14" t="s">
        <v>10</v>
      </c>
      <c r="G60" s="118"/>
      <c r="H60" s="59"/>
      <c r="I60" s="162">
        <f t="shared" si="3"/>
        <v>0</v>
      </c>
    </row>
    <row r="61" spans="1:10" s="89" customFormat="1" ht="20.100000000000001" hidden="1" customHeight="1" x14ac:dyDescent="0.25">
      <c r="A61" s="164" t="s">
        <v>17</v>
      </c>
      <c r="B61" s="114" t="s">
        <v>11</v>
      </c>
      <c r="C61" s="114" t="s">
        <v>97</v>
      </c>
      <c r="D61" s="125" t="s">
        <v>701</v>
      </c>
      <c r="E61" s="115" t="s">
        <v>589</v>
      </c>
      <c r="F61" s="14" t="s">
        <v>10</v>
      </c>
      <c r="G61" s="118"/>
      <c r="H61" s="59"/>
      <c r="I61" s="162">
        <f t="shared" si="3"/>
        <v>0</v>
      </c>
    </row>
    <row r="62" spans="1:10" s="89" customFormat="1" ht="20.100000000000001" hidden="1" customHeight="1" x14ac:dyDescent="0.25">
      <c r="A62" s="164" t="s">
        <v>17</v>
      </c>
      <c r="B62" s="114" t="s">
        <v>11</v>
      </c>
      <c r="C62" s="114" t="s">
        <v>128</v>
      </c>
      <c r="D62" s="125" t="s">
        <v>702</v>
      </c>
      <c r="E62" s="115" t="s">
        <v>590</v>
      </c>
      <c r="F62" s="14" t="s">
        <v>10</v>
      </c>
      <c r="G62" s="118"/>
      <c r="H62" s="59"/>
      <c r="I62" s="162">
        <f t="shared" si="3"/>
        <v>0</v>
      </c>
    </row>
    <row r="63" spans="1:10" s="89" customFormat="1" ht="20.100000000000001" hidden="1" customHeight="1" x14ac:dyDescent="0.25">
      <c r="A63" s="164" t="s">
        <v>17</v>
      </c>
      <c r="B63" s="114" t="s">
        <v>11</v>
      </c>
      <c r="C63" s="114" t="s">
        <v>131</v>
      </c>
      <c r="D63" s="125" t="s">
        <v>703</v>
      </c>
      <c r="E63" s="115" t="s">
        <v>591</v>
      </c>
      <c r="F63" s="14" t="s">
        <v>10</v>
      </c>
      <c r="G63" s="118"/>
      <c r="H63" s="59"/>
      <c r="I63" s="162">
        <f t="shared" si="3"/>
        <v>0</v>
      </c>
    </row>
    <row r="64" spans="1:10" s="89" customFormat="1" ht="20.100000000000001" hidden="1" customHeight="1" x14ac:dyDescent="0.25">
      <c r="A64" s="164" t="s">
        <v>17</v>
      </c>
      <c r="B64" s="114" t="s">
        <v>11</v>
      </c>
      <c r="C64" s="114" t="s">
        <v>134</v>
      </c>
      <c r="D64" s="125" t="s">
        <v>704</v>
      </c>
      <c r="E64" s="115" t="s">
        <v>592</v>
      </c>
      <c r="F64" s="14" t="s">
        <v>10</v>
      </c>
      <c r="G64" s="118"/>
      <c r="H64" s="59"/>
      <c r="I64" s="162">
        <f t="shared" si="3"/>
        <v>0</v>
      </c>
    </row>
    <row r="65" spans="1:9" s="89" customFormat="1" ht="20.100000000000001" hidden="1" customHeight="1" x14ac:dyDescent="0.25">
      <c r="A65" s="164" t="s">
        <v>17</v>
      </c>
      <c r="B65" s="114" t="s">
        <v>11</v>
      </c>
      <c r="C65" s="114" t="s">
        <v>269</v>
      </c>
      <c r="D65" s="125" t="s">
        <v>705</v>
      </c>
      <c r="E65" s="115" t="s">
        <v>762</v>
      </c>
      <c r="F65" s="14" t="s">
        <v>10</v>
      </c>
      <c r="G65" s="118"/>
      <c r="H65" s="59"/>
      <c r="I65" s="162">
        <f t="shared" si="3"/>
        <v>0</v>
      </c>
    </row>
    <row r="66" spans="1:9" s="89" customFormat="1" ht="20.100000000000001" hidden="1" customHeight="1" x14ac:dyDescent="0.25">
      <c r="A66" s="164" t="s">
        <v>17</v>
      </c>
      <c r="B66" s="114" t="s">
        <v>11</v>
      </c>
      <c r="C66" s="114" t="s">
        <v>273</v>
      </c>
      <c r="D66" s="125" t="s">
        <v>706</v>
      </c>
      <c r="E66" s="115" t="s">
        <v>763</v>
      </c>
      <c r="F66" s="14" t="s">
        <v>10</v>
      </c>
      <c r="G66" s="118"/>
      <c r="H66" s="59"/>
      <c r="I66" s="162">
        <f t="shared" si="3"/>
        <v>0</v>
      </c>
    </row>
    <row r="67" spans="1:9" s="89" customFormat="1" ht="20.100000000000001" hidden="1" customHeight="1" x14ac:dyDescent="0.25">
      <c r="A67" s="164" t="s">
        <v>17</v>
      </c>
      <c r="B67" s="114" t="s">
        <v>11</v>
      </c>
      <c r="C67" s="114" t="s">
        <v>276</v>
      </c>
      <c r="D67" s="125" t="s">
        <v>707</v>
      </c>
      <c r="E67" s="115" t="s">
        <v>764</v>
      </c>
      <c r="F67" s="14" t="s">
        <v>10</v>
      </c>
      <c r="G67" s="118"/>
      <c r="H67" s="59"/>
      <c r="I67" s="162">
        <f t="shared" si="3"/>
        <v>0</v>
      </c>
    </row>
    <row r="68" spans="1:9" s="89" customFormat="1" ht="20.100000000000001" hidden="1" customHeight="1" x14ac:dyDescent="0.25">
      <c r="A68" s="164" t="s">
        <v>17</v>
      </c>
      <c r="B68" s="114" t="s">
        <v>11</v>
      </c>
      <c r="C68" s="114" t="s">
        <v>279</v>
      </c>
      <c r="D68" s="115" t="s">
        <v>593</v>
      </c>
      <c r="E68" s="125" t="s">
        <v>765</v>
      </c>
      <c r="F68" s="14" t="s">
        <v>10</v>
      </c>
      <c r="G68" s="118"/>
      <c r="H68" s="59"/>
      <c r="I68" s="162">
        <f t="shared" si="3"/>
        <v>0</v>
      </c>
    </row>
    <row r="69" spans="1:9" s="89" customFormat="1" ht="20.100000000000001" hidden="1" customHeight="1" x14ac:dyDescent="0.25">
      <c r="A69" s="164" t="s">
        <v>17</v>
      </c>
      <c r="B69" s="114" t="s">
        <v>11</v>
      </c>
      <c r="C69" s="114" t="s">
        <v>282</v>
      </c>
      <c r="D69" s="115" t="s">
        <v>594</v>
      </c>
      <c r="E69" s="125" t="s">
        <v>766</v>
      </c>
      <c r="F69" s="14" t="s">
        <v>10</v>
      </c>
      <c r="G69" s="118"/>
      <c r="H69" s="59"/>
      <c r="I69" s="162">
        <f t="shared" si="3"/>
        <v>0</v>
      </c>
    </row>
    <row r="70" spans="1:9" s="89" customFormat="1" ht="20.100000000000001" hidden="1" customHeight="1" x14ac:dyDescent="0.25">
      <c r="A70" s="164" t="s">
        <v>17</v>
      </c>
      <c r="B70" s="114" t="s">
        <v>11</v>
      </c>
      <c r="C70" s="114" t="s">
        <v>62</v>
      </c>
      <c r="D70" s="125" t="s">
        <v>708</v>
      </c>
      <c r="E70" s="115" t="s">
        <v>767</v>
      </c>
      <c r="F70" s="14" t="s">
        <v>10</v>
      </c>
      <c r="G70" s="118"/>
      <c r="H70" s="59"/>
      <c r="I70" s="162">
        <f t="shared" si="3"/>
        <v>0</v>
      </c>
    </row>
    <row r="71" spans="1:9" s="89" customFormat="1" ht="20.100000000000001" hidden="1" customHeight="1" x14ac:dyDescent="0.25">
      <c r="A71" s="164" t="s">
        <v>17</v>
      </c>
      <c r="B71" s="114" t="s">
        <v>11</v>
      </c>
      <c r="C71" s="114" t="s">
        <v>65</v>
      </c>
      <c r="D71" s="125" t="s">
        <v>709</v>
      </c>
      <c r="E71" s="115" t="s">
        <v>595</v>
      </c>
      <c r="F71" s="14" t="s">
        <v>10</v>
      </c>
      <c r="G71" s="118"/>
      <c r="H71" s="59"/>
      <c r="I71" s="162">
        <f t="shared" si="3"/>
        <v>0</v>
      </c>
    </row>
    <row r="72" spans="1:9" s="89" customFormat="1" ht="20.100000000000001" hidden="1" customHeight="1" x14ac:dyDescent="0.25">
      <c r="A72" s="164" t="s">
        <v>17</v>
      </c>
      <c r="B72" s="114" t="s">
        <v>11</v>
      </c>
      <c r="C72" s="114" t="s">
        <v>290</v>
      </c>
      <c r="D72" s="125" t="s">
        <v>710</v>
      </c>
      <c r="E72" s="115" t="s">
        <v>596</v>
      </c>
      <c r="F72" s="14" t="s">
        <v>10</v>
      </c>
      <c r="G72" s="118"/>
      <c r="H72" s="59"/>
      <c r="I72" s="162">
        <f t="shared" si="3"/>
        <v>0</v>
      </c>
    </row>
    <row r="73" spans="1:9" s="89" customFormat="1" ht="20.100000000000001" hidden="1" customHeight="1" x14ac:dyDescent="0.25">
      <c r="A73" s="164" t="s">
        <v>17</v>
      </c>
      <c r="B73" s="114" t="s">
        <v>11</v>
      </c>
      <c r="C73" s="114" t="s">
        <v>294</v>
      </c>
      <c r="D73" s="125" t="s">
        <v>711</v>
      </c>
      <c r="E73" s="115" t="s">
        <v>597</v>
      </c>
      <c r="F73" s="14" t="s">
        <v>10</v>
      </c>
      <c r="G73" s="118"/>
      <c r="H73" s="59"/>
      <c r="I73" s="162">
        <f t="shared" si="3"/>
        <v>0</v>
      </c>
    </row>
    <row r="74" spans="1:9" s="89" customFormat="1" ht="20.100000000000001" hidden="1" customHeight="1" x14ac:dyDescent="0.25">
      <c r="A74" s="164" t="s">
        <v>17</v>
      </c>
      <c r="B74" s="114" t="s">
        <v>11</v>
      </c>
      <c r="C74" s="114" t="s">
        <v>297</v>
      </c>
      <c r="D74" s="125" t="s">
        <v>712</v>
      </c>
      <c r="E74" s="115" t="s">
        <v>598</v>
      </c>
      <c r="F74" s="14" t="s">
        <v>10</v>
      </c>
      <c r="G74" s="118"/>
      <c r="H74" s="59"/>
      <c r="I74" s="162">
        <f t="shared" si="3"/>
        <v>0</v>
      </c>
    </row>
    <row r="75" spans="1:9" s="89" customFormat="1" ht="20.100000000000001" hidden="1" customHeight="1" x14ac:dyDescent="0.25">
      <c r="A75" s="164" t="s">
        <v>17</v>
      </c>
      <c r="B75" s="114" t="s">
        <v>11</v>
      </c>
      <c r="C75" s="114" t="s">
        <v>300</v>
      </c>
      <c r="D75" s="125" t="s">
        <v>713</v>
      </c>
      <c r="E75" s="115" t="s">
        <v>759</v>
      </c>
      <c r="F75" s="14" t="s">
        <v>10</v>
      </c>
      <c r="G75" s="118"/>
      <c r="H75" s="59"/>
      <c r="I75" s="162">
        <f t="shared" si="3"/>
        <v>0</v>
      </c>
    </row>
    <row r="76" spans="1:9" s="89" customFormat="1" ht="20.100000000000001" hidden="1" customHeight="1" x14ac:dyDescent="0.25">
      <c r="A76" s="164" t="s">
        <v>17</v>
      </c>
      <c r="B76" s="114" t="s">
        <v>11</v>
      </c>
      <c r="C76" s="114" t="s">
        <v>303</v>
      </c>
      <c r="D76" s="125" t="s">
        <v>714</v>
      </c>
      <c r="E76" s="115" t="s">
        <v>760</v>
      </c>
      <c r="F76" s="14" t="s">
        <v>10</v>
      </c>
      <c r="G76" s="118"/>
      <c r="H76" s="59"/>
      <c r="I76" s="162">
        <f t="shared" si="3"/>
        <v>0</v>
      </c>
    </row>
    <row r="77" spans="1:9" s="89" customFormat="1" ht="20.100000000000001" hidden="1" customHeight="1" x14ac:dyDescent="0.25">
      <c r="A77" s="164" t="s">
        <v>17</v>
      </c>
      <c r="B77" s="114" t="s">
        <v>11</v>
      </c>
      <c r="C77" s="114" t="s">
        <v>306</v>
      </c>
      <c r="D77" s="125" t="s">
        <v>715</v>
      </c>
      <c r="E77" s="115" t="s">
        <v>761</v>
      </c>
      <c r="F77" s="14" t="s">
        <v>10</v>
      </c>
      <c r="G77" s="118"/>
      <c r="H77" s="59"/>
      <c r="I77" s="162">
        <f t="shared" si="3"/>
        <v>0</v>
      </c>
    </row>
    <row r="78" spans="1:9" s="89" customFormat="1" ht="20.100000000000001" hidden="1" customHeight="1" x14ac:dyDescent="0.25">
      <c r="A78" s="164" t="s">
        <v>17</v>
      </c>
      <c r="B78" s="114" t="s">
        <v>11</v>
      </c>
      <c r="C78" s="114" t="s">
        <v>309</v>
      </c>
      <c r="D78" s="125" t="s">
        <v>716</v>
      </c>
      <c r="E78" s="115" t="s">
        <v>768</v>
      </c>
      <c r="F78" s="14" t="s">
        <v>10</v>
      </c>
      <c r="G78" s="118"/>
      <c r="H78" s="59"/>
      <c r="I78" s="162">
        <f t="shared" si="3"/>
        <v>0</v>
      </c>
    </row>
    <row r="79" spans="1:9" s="89" customFormat="1" ht="20.100000000000001" hidden="1" customHeight="1" x14ac:dyDescent="0.25">
      <c r="A79" s="164" t="s">
        <v>17</v>
      </c>
      <c r="B79" s="114" t="s">
        <v>11</v>
      </c>
      <c r="C79" s="114" t="s">
        <v>313</v>
      </c>
      <c r="D79" s="126" t="s">
        <v>717</v>
      </c>
      <c r="E79" s="115" t="s">
        <v>599</v>
      </c>
      <c r="F79" s="14" t="s">
        <v>10</v>
      </c>
      <c r="G79" s="118"/>
      <c r="H79" s="59"/>
      <c r="I79" s="162">
        <f t="shared" si="3"/>
        <v>0</v>
      </c>
    </row>
    <row r="80" spans="1:9" s="89" customFormat="1" ht="20.100000000000001" hidden="1" customHeight="1" x14ac:dyDescent="0.25">
      <c r="A80" s="164" t="s">
        <v>17</v>
      </c>
      <c r="B80" s="114" t="s">
        <v>11</v>
      </c>
      <c r="C80" s="114" t="s">
        <v>316</v>
      </c>
      <c r="D80" s="126" t="s">
        <v>718</v>
      </c>
      <c r="E80" s="115" t="s">
        <v>600</v>
      </c>
      <c r="F80" s="14" t="s">
        <v>10</v>
      </c>
      <c r="G80" s="118"/>
      <c r="H80" s="59"/>
      <c r="I80" s="162">
        <f t="shared" si="3"/>
        <v>0</v>
      </c>
    </row>
    <row r="81" spans="1:9" s="119" customFormat="1" ht="15.6" hidden="1" x14ac:dyDescent="0.25">
      <c r="A81" s="301"/>
      <c r="B81" s="302"/>
      <c r="C81" s="302"/>
      <c r="D81" s="303"/>
      <c r="E81" s="295" t="s">
        <v>601</v>
      </c>
      <c r="F81" s="304"/>
      <c r="G81" s="300"/>
      <c r="H81" s="305"/>
      <c r="I81" s="349">
        <f>IF((SUM(I82:I86))&gt;0,".",0)</f>
        <v>0</v>
      </c>
    </row>
    <row r="82" spans="1:9" s="89" customFormat="1" ht="20.100000000000001" hidden="1" customHeight="1" x14ac:dyDescent="0.25">
      <c r="A82" s="164" t="s">
        <v>17</v>
      </c>
      <c r="B82" s="114" t="s">
        <v>14</v>
      </c>
      <c r="C82" s="114" t="s">
        <v>7</v>
      </c>
      <c r="D82" s="125" t="s">
        <v>699</v>
      </c>
      <c r="E82" s="115" t="s">
        <v>602</v>
      </c>
      <c r="F82" s="14" t="s">
        <v>10</v>
      </c>
      <c r="G82" s="118"/>
      <c r="H82" s="59"/>
      <c r="I82" s="162">
        <f t="shared" si="3"/>
        <v>0</v>
      </c>
    </row>
    <row r="83" spans="1:9" s="89" customFormat="1" ht="20.100000000000001" hidden="1" customHeight="1" x14ac:dyDescent="0.25">
      <c r="A83" s="164" t="s">
        <v>17</v>
      </c>
      <c r="B83" s="114" t="s">
        <v>14</v>
      </c>
      <c r="C83" s="114" t="s">
        <v>11</v>
      </c>
      <c r="D83" s="125" t="s">
        <v>719</v>
      </c>
      <c r="E83" s="115" t="s">
        <v>603</v>
      </c>
      <c r="F83" s="14" t="s">
        <v>10</v>
      </c>
      <c r="G83" s="118"/>
      <c r="H83" s="59"/>
      <c r="I83" s="162">
        <f t="shared" si="3"/>
        <v>0</v>
      </c>
    </row>
    <row r="84" spans="1:9" s="89" customFormat="1" ht="20.100000000000001" hidden="1" customHeight="1" x14ac:dyDescent="0.25">
      <c r="A84" s="164" t="s">
        <v>17</v>
      </c>
      <c r="B84" s="114" t="s">
        <v>14</v>
      </c>
      <c r="C84" s="114" t="s">
        <v>14</v>
      </c>
      <c r="D84" s="125" t="s">
        <v>722</v>
      </c>
      <c r="E84" s="115" t="s">
        <v>604</v>
      </c>
      <c r="F84" s="14" t="s">
        <v>10</v>
      </c>
      <c r="G84" s="118"/>
      <c r="H84" s="59"/>
      <c r="I84" s="162">
        <f t="shared" si="3"/>
        <v>0</v>
      </c>
    </row>
    <row r="85" spans="1:9" s="89" customFormat="1" ht="20.100000000000001" hidden="1" customHeight="1" x14ac:dyDescent="0.25">
      <c r="A85" s="164" t="s">
        <v>17</v>
      </c>
      <c r="B85" s="114" t="s">
        <v>14</v>
      </c>
      <c r="C85" s="114" t="s">
        <v>17</v>
      </c>
      <c r="D85" s="125" t="s">
        <v>720</v>
      </c>
      <c r="E85" s="115" t="s">
        <v>605</v>
      </c>
      <c r="F85" s="14" t="s">
        <v>10</v>
      </c>
      <c r="G85" s="118"/>
      <c r="H85" s="59"/>
      <c r="I85" s="162">
        <f t="shared" si="3"/>
        <v>0</v>
      </c>
    </row>
    <row r="86" spans="1:9" s="89" customFormat="1" ht="20.100000000000001" hidden="1" customHeight="1" x14ac:dyDescent="0.25">
      <c r="A86" s="164" t="s">
        <v>17</v>
      </c>
      <c r="B86" s="114" t="s">
        <v>14</v>
      </c>
      <c r="C86" s="114" t="s">
        <v>20</v>
      </c>
      <c r="D86" s="126" t="s">
        <v>721</v>
      </c>
      <c r="E86" s="116" t="s">
        <v>606</v>
      </c>
      <c r="F86" s="14" t="s">
        <v>10</v>
      </c>
      <c r="G86" s="118"/>
      <c r="H86" s="59"/>
      <c r="I86" s="162">
        <f t="shared" si="3"/>
        <v>0</v>
      </c>
    </row>
    <row r="87" spans="1:9" s="119" customFormat="1" ht="15.6" hidden="1" x14ac:dyDescent="0.25">
      <c r="A87" s="301"/>
      <c r="B87" s="302"/>
      <c r="C87" s="302"/>
      <c r="D87" s="303"/>
      <c r="E87" s="295" t="s">
        <v>607</v>
      </c>
      <c r="F87" s="304"/>
      <c r="G87" s="300"/>
      <c r="H87" s="305"/>
      <c r="I87" s="349">
        <f>IF((SUM(I88:I90))&gt;0,".",0)</f>
        <v>0</v>
      </c>
    </row>
    <row r="88" spans="1:9" s="89" customFormat="1" ht="20.100000000000001" hidden="1" customHeight="1" x14ac:dyDescent="0.25">
      <c r="A88" s="164" t="s">
        <v>17</v>
      </c>
      <c r="B88" s="114" t="s">
        <v>17</v>
      </c>
      <c r="C88" s="114" t="s">
        <v>7</v>
      </c>
      <c r="D88" s="127" t="s">
        <v>723</v>
      </c>
      <c r="E88" s="117" t="s">
        <v>608</v>
      </c>
      <c r="F88" s="14" t="s">
        <v>10</v>
      </c>
      <c r="G88" s="118"/>
      <c r="H88" s="59"/>
      <c r="I88" s="162">
        <f t="shared" si="3"/>
        <v>0</v>
      </c>
    </row>
    <row r="89" spans="1:9" s="89" customFormat="1" ht="20.100000000000001" hidden="1" customHeight="1" x14ac:dyDescent="0.25">
      <c r="A89" s="164" t="s">
        <v>17</v>
      </c>
      <c r="B89" s="114" t="s">
        <v>17</v>
      </c>
      <c r="C89" s="114" t="s">
        <v>14</v>
      </c>
      <c r="D89" s="127" t="s">
        <v>757</v>
      </c>
      <c r="E89" s="117" t="s">
        <v>758</v>
      </c>
      <c r="F89" s="14" t="s">
        <v>10</v>
      </c>
      <c r="G89" s="118"/>
      <c r="H89" s="59"/>
      <c r="I89" s="162">
        <f t="shared" ref="I89" si="4">ROUND(G89*H89,3)</f>
        <v>0</v>
      </c>
    </row>
    <row r="90" spans="1:9" s="89" customFormat="1" ht="20.100000000000001" hidden="1" customHeight="1" x14ac:dyDescent="0.25">
      <c r="A90" s="164" t="s">
        <v>17</v>
      </c>
      <c r="B90" s="114" t="s">
        <v>17</v>
      </c>
      <c r="C90" s="114" t="s">
        <v>11</v>
      </c>
      <c r="D90" s="127" t="s">
        <v>724</v>
      </c>
      <c r="E90" s="117" t="s">
        <v>609</v>
      </c>
      <c r="F90" s="14" t="s">
        <v>10</v>
      </c>
      <c r="G90" s="118"/>
      <c r="H90" s="59"/>
      <c r="I90" s="162">
        <f t="shared" si="3"/>
        <v>0</v>
      </c>
    </row>
    <row r="91" spans="1:9" s="119" customFormat="1" ht="15.6" hidden="1" x14ac:dyDescent="0.25">
      <c r="A91" s="301"/>
      <c r="B91" s="302"/>
      <c r="C91" s="302"/>
      <c r="D91" s="303"/>
      <c r="E91" s="295" t="s">
        <v>610</v>
      </c>
      <c r="F91" s="304"/>
      <c r="G91" s="300"/>
      <c r="H91" s="305"/>
      <c r="I91" s="349">
        <f>IF((SUM(I92:I105))&gt;0,".",0)</f>
        <v>0</v>
      </c>
    </row>
    <row r="92" spans="1:9" s="89" customFormat="1" ht="20.100000000000001" hidden="1" customHeight="1" x14ac:dyDescent="0.25">
      <c r="A92" s="164" t="s">
        <v>17</v>
      </c>
      <c r="B92" s="114" t="s">
        <v>20</v>
      </c>
      <c r="C92" s="114" t="s">
        <v>7</v>
      </c>
      <c r="D92" s="125" t="s">
        <v>725</v>
      </c>
      <c r="E92" s="115" t="s">
        <v>611</v>
      </c>
      <c r="F92" s="14" t="s">
        <v>10</v>
      </c>
      <c r="G92" s="118"/>
      <c r="H92" s="59"/>
      <c r="I92" s="162">
        <f t="shared" si="3"/>
        <v>0</v>
      </c>
    </row>
    <row r="93" spans="1:9" s="89" customFormat="1" ht="20.100000000000001" hidden="1" customHeight="1" x14ac:dyDescent="0.25">
      <c r="A93" s="164" t="s">
        <v>17</v>
      </c>
      <c r="B93" s="114" t="s">
        <v>20</v>
      </c>
      <c r="C93" s="114" t="s">
        <v>11</v>
      </c>
      <c r="D93" s="115" t="s">
        <v>613</v>
      </c>
      <c r="E93" s="115" t="s">
        <v>612</v>
      </c>
      <c r="F93" s="14" t="s">
        <v>10</v>
      </c>
      <c r="G93" s="118"/>
      <c r="H93" s="59"/>
      <c r="I93" s="162">
        <f t="shared" si="3"/>
        <v>0</v>
      </c>
    </row>
    <row r="94" spans="1:9" s="89" customFormat="1" ht="20.100000000000001" hidden="1" customHeight="1" x14ac:dyDescent="0.25">
      <c r="A94" s="164" t="s">
        <v>17</v>
      </c>
      <c r="B94" s="114" t="s">
        <v>20</v>
      </c>
      <c r="C94" s="114" t="s">
        <v>14</v>
      </c>
      <c r="D94" s="115" t="s">
        <v>615</v>
      </c>
      <c r="E94" s="115" t="s">
        <v>614</v>
      </c>
      <c r="F94" s="14" t="s">
        <v>10</v>
      </c>
      <c r="G94" s="118"/>
      <c r="H94" s="59"/>
      <c r="I94" s="162">
        <f t="shared" si="3"/>
        <v>0</v>
      </c>
    </row>
    <row r="95" spans="1:9" s="89" customFormat="1" ht="20.100000000000001" hidden="1" customHeight="1" x14ac:dyDescent="0.25">
      <c r="A95" s="164" t="s">
        <v>17</v>
      </c>
      <c r="B95" s="114" t="s">
        <v>20</v>
      </c>
      <c r="C95" s="114" t="s">
        <v>17</v>
      </c>
      <c r="D95" s="115" t="s">
        <v>617</v>
      </c>
      <c r="E95" s="115" t="s">
        <v>616</v>
      </c>
      <c r="F95" s="14" t="s">
        <v>10</v>
      </c>
      <c r="G95" s="118"/>
      <c r="H95" s="59"/>
      <c r="I95" s="162">
        <f t="shared" si="3"/>
        <v>0</v>
      </c>
    </row>
    <row r="96" spans="1:9" s="89" customFormat="1" ht="20.100000000000001" hidden="1" customHeight="1" x14ac:dyDescent="0.25">
      <c r="A96" s="164" t="s">
        <v>17</v>
      </c>
      <c r="B96" s="114" t="s">
        <v>20</v>
      </c>
      <c r="C96" s="114" t="s">
        <v>20</v>
      </c>
      <c r="D96" s="115" t="s">
        <v>619</v>
      </c>
      <c r="E96" s="115" t="s">
        <v>618</v>
      </c>
      <c r="F96" s="14" t="s">
        <v>10</v>
      </c>
      <c r="G96" s="118"/>
      <c r="H96" s="59"/>
      <c r="I96" s="162">
        <f t="shared" si="3"/>
        <v>0</v>
      </c>
    </row>
    <row r="97" spans="1:9" s="89" customFormat="1" ht="20.100000000000001" hidden="1" customHeight="1" x14ac:dyDescent="0.25">
      <c r="A97" s="164" t="s">
        <v>17</v>
      </c>
      <c r="B97" s="114" t="s">
        <v>20</v>
      </c>
      <c r="C97" s="114" t="s">
        <v>23</v>
      </c>
      <c r="D97" s="115" t="s">
        <v>621</v>
      </c>
      <c r="E97" s="115" t="s">
        <v>620</v>
      </c>
      <c r="F97" s="14" t="s">
        <v>10</v>
      </c>
      <c r="G97" s="118"/>
      <c r="H97" s="59"/>
      <c r="I97" s="162">
        <f t="shared" si="3"/>
        <v>0</v>
      </c>
    </row>
    <row r="98" spans="1:9" s="89" customFormat="1" ht="20.100000000000001" hidden="1" customHeight="1" x14ac:dyDescent="0.25">
      <c r="A98" s="164" t="s">
        <v>17</v>
      </c>
      <c r="B98" s="114" t="s">
        <v>20</v>
      </c>
      <c r="C98" s="114" t="s">
        <v>41</v>
      </c>
      <c r="D98" s="115" t="s">
        <v>623</v>
      </c>
      <c r="E98" s="115" t="s">
        <v>622</v>
      </c>
      <c r="F98" s="14" t="s">
        <v>10</v>
      </c>
      <c r="G98" s="118"/>
      <c r="H98" s="59"/>
      <c r="I98" s="162">
        <f t="shared" si="3"/>
        <v>0</v>
      </c>
    </row>
    <row r="99" spans="1:9" s="89" customFormat="1" ht="20.100000000000001" hidden="1" customHeight="1" x14ac:dyDescent="0.25">
      <c r="A99" s="164" t="s">
        <v>17</v>
      </c>
      <c r="B99" s="114" t="s">
        <v>20</v>
      </c>
      <c r="C99" s="114" t="s">
        <v>44</v>
      </c>
      <c r="D99" s="115" t="s">
        <v>625</v>
      </c>
      <c r="E99" s="115" t="s">
        <v>624</v>
      </c>
      <c r="F99" s="14" t="s">
        <v>10</v>
      </c>
      <c r="G99" s="118"/>
      <c r="H99" s="59"/>
      <c r="I99" s="162">
        <f t="shared" si="3"/>
        <v>0</v>
      </c>
    </row>
    <row r="100" spans="1:9" s="89" customFormat="1" ht="20.100000000000001" hidden="1" customHeight="1" x14ac:dyDescent="0.25">
      <c r="A100" s="164" t="s">
        <v>17</v>
      </c>
      <c r="B100" s="114" t="s">
        <v>20</v>
      </c>
      <c r="C100" s="114" t="s">
        <v>47</v>
      </c>
      <c r="D100" s="115" t="s">
        <v>627</v>
      </c>
      <c r="E100" s="115" t="s">
        <v>626</v>
      </c>
      <c r="F100" s="14" t="s">
        <v>10</v>
      </c>
      <c r="G100" s="118"/>
      <c r="H100" s="59"/>
      <c r="I100" s="162">
        <f t="shared" si="3"/>
        <v>0</v>
      </c>
    </row>
    <row r="101" spans="1:9" s="89" customFormat="1" ht="20.100000000000001" hidden="1" customHeight="1" x14ac:dyDescent="0.25">
      <c r="A101" s="164" t="s">
        <v>17</v>
      </c>
      <c r="B101" s="114" t="s">
        <v>20</v>
      </c>
      <c r="C101" s="114" t="s">
        <v>88</v>
      </c>
      <c r="D101" s="115" t="s">
        <v>629</v>
      </c>
      <c r="E101" s="115" t="s">
        <v>628</v>
      </c>
      <c r="F101" s="14" t="s">
        <v>10</v>
      </c>
      <c r="G101" s="118"/>
      <c r="H101" s="59"/>
      <c r="I101" s="162">
        <f t="shared" si="3"/>
        <v>0</v>
      </c>
    </row>
    <row r="102" spans="1:9" s="89" customFormat="1" ht="20.100000000000001" hidden="1" customHeight="1" x14ac:dyDescent="0.25">
      <c r="A102" s="164" t="s">
        <v>17</v>
      </c>
      <c r="B102" s="114" t="s">
        <v>20</v>
      </c>
      <c r="C102" s="114" t="s">
        <v>91</v>
      </c>
      <c r="D102" s="115" t="s">
        <v>631</v>
      </c>
      <c r="E102" s="115" t="s">
        <v>630</v>
      </c>
      <c r="F102" s="14" t="s">
        <v>10</v>
      </c>
      <c r="G102" s="118"/>
      <c r="H102" s="59"/>
      <c r="I102" s="162">
        <f t="shared" si="3"/>
        <v>0</v>
      </c>
    </row>
    <row r="103" spans="1:9" s="89" customFormat="1" ht="20.100000000000001" hidden="1" customHeight="1" x14ac:dyDescent="0.25">
      <c r="A103" s="164" t="s">
        <v>17</v>
      </c>
      <c r="B103" s="114" t="s">
        <v>20</v>
      </c>
      <c r="C103" s="114" t="s">
        <v>94</v>
      </c>
      <c r="D103" s="115" t="s">
        <v>633</v>
      </c>
      <c r="E103" s="115" t="s">
        <v>632</v>
      </c>
      <c r="F103" s="14" t="s">
        <v>10</v>
      </c>
      <c r="G103" s="118"/>
      <c r="H103" s="59"/>
      <c r="I103" s="162">
        <f t="shared" si="3"/>
        <v>0</v>
      </c>
    </row>
    <row r="104" spans="1:9" s="89" customFormat="1" ht="20.100000000000001" hidden="1" customHeight="1" x14ac:dyDescent="0.25">
      <c r="A104" s="164" t="s">
        <v>17</v>
      </c>
      <c r="B104" s="114" t="s">
        <v>20</v>
      </c>
      <c r="C104" s="114" t="s">
        <v>97</v>
      </c>
      <c r="D104" s="115" t="s">
        <v>635</v>
      </c>
      <c r="E104" s="115" t="s">
        <v>634</v>
      </c>
      <c r="F104" s="14" t="s">
        <v>10</v>
      </c>
      <c r="G104" s="118"/>
      <c r="H104" s="59"/>
      <c r="I104" s="162">
        <f t="shared" si="3"/>
        <v>0</v>
      </c>
    </row>
    <row r="105" spans="1:9" s="89" customFormat="1" ht="20.100000000000001" hidden="1" customHeight="1" x14ac:dyDescent="0.25">
      <c r="A105" s="164" t="s">
        <v>17</v>
      </c>
      <c r="B105" s="114" t="s">
        <v>20</v>
      </c>
      <c r="C105" s="114" t="s">
        <v>128</v>
      </c>
      <c r="D105" s="116" t="s">
        <v>637</v>
      </c>
      <c r="E105" s="116" t="s">
        <v>636</v>
      </c>
      <c r="F105" s="14" t="s">
        <v>10</v>
      </c>
      <c r="G105" s="118"/>
      <c r="H105" s="59"/>
      <c r="I105" s="162">
        <f t="shared" si="3"/>
        <v>0</v>
      </c>
    </row>
    <row r="106" spans="1:9" s="89" customFormat="1" ht="15.6" hidden="1" x14ac:dyDescent="0.25">
      <c r="A106" s="306"/>
      <c r="B106" s="307"/>
      <c r="C106" s="307"/>
      <c r="D106" s="308"/>
      <c r="E106" s="309" t="s">
        <v>638</v>
      </c>
      <c r="F106" s="276"/>
      <c r="G106" s="310"/>
      <c r="H106" s="277"/>
      <c r="I106" s="350">
        <f>IF((SUM(I107:I127))&gt;0,".",0)</f>
        <v>0</v>
      </c>
    </row>
    <row r="107" spans="1:9" s="113" customFormat="1" ht="20.100000000000001" hidden="1" customHeight="1" x14ac:dyDescent="0.25">
      <c r="A107" s="164" t="s">
        <v>17</v>
      </c>
      <c r="B107" s="114" t="s">
        <v>23</v>
      </c>
      <c r="C107" s="114" t="s">
        <v>7</v>
      </c>
      <c r="D107" s="115" t="s">
        <v>640</v>
      </c>
      <c r="E107" s="116" t="s">
        <v>639</v>
      </c>
      <c r="F107" s="14" t="s">
        <v>10</v>
      </c>
      <c r="G107" s="118"/>
      <c r="H107" s="59"/>
      <c r="I107" s="162">
        <f t="shared" ref="I107:I127" si="5">ROUND(G107*H107,3)</f>
        <v>0</v>
      </c>
    </row>
    <row r="108" spans="1:9" s="113" customFormat="1" ht="20.100000000000001" hidden="1" customHeight="1" x14ac:dyDescent="0.25">
      <c r="A108" s="164" t="s">
        <v>17</v>
      </c>
      <c r="B108" s="114" t="s">
        <v>23</v>
      </c>
      <c r="C108" s="114" t="s">
        <v>11</v>
      </c>
      <c r="D108" s="115" t="s">
        <v>642</v>
      </c>
      <c r="E108" s="116" t="s">
        <v>641</v>
      </c>
      <c r="F108" s="14" t="s">
        <v>10</v>
      </c>
      <c r="G108" s="118"/>
      <c r="H108" s="59"/>
      <c r="I108" s="162">
        <f t="shared" si="5"/>
        <v>0</v>
      </c>
    </row>
    <row r="109" spans="1:9" s="113" customFormat="1" ht="20.100000000000001" hidden="1" customHeight="1" x14ac:dyDescent="0.25">
      <c r="A109" s="164" t="s">
        <v>17</v>
      </c>
      <c r="B109" s="114" t="s">
        <v>23</v>
      </c>
      <c r="C109" s="114" t="s">
        <v>14</v>
      </c>
      <c r="D109" s="115" t="s">
        <v>644</v>
      </c>
      <c r="E109" s="116" t="s">
        <v>643</v>
      </c>
      <c r="F109" s="14" t="s">
        <v>10</v>
      </c>
      <c r="G109" s="118"/>
      <c r="H109" s="59"/>
      <c r="I109" s="162">
        <f t="shared" si="5"/>
        <v>0</v>
      </c>
    </row>
    <row r="110" spans="1:9" s="113" customFormat="1" ht="20.100000000000001" hidden="1" customHeight="1" x14ac:dyDescent="0.25">
      <c r="A110" s="164" t="s">
        <v>17</v>
      </c>
      <c r="B110" s="114" t="s">
        <v>23</v>
      </c>
      <c r="C110" s="114" t="s">
        <v>17</v>
      </c>
      <c r="D110" s="115" t="s">
        <v>646</v>
      </c>
      <c r="E110" s="115" t="s">
        <v>645</v>
      </c>
      <c r="F110" s="14" t="s">
        <v>10</v>
      </c>
      <c r="G110" s="118"/>
      <c r="H110" s="59"/>
      <c r="I110" s="162">
        <f t="shared" si="5"/>
        <v>0</v>
      </c>
    </row>
    <row r="111" spans="1:9" s="113" customFormat="1" ht="20.100000000000001" hidden="1" customHeight="1" x14ac:dyDescent="0.25">
      <c r="A111" s="164" t="s">
        <v>17</v>
      </c>
      <c r="B111" s="114" t="s">
        <v>23</v>
      </c>
      <c r="C111" s="114" t="s">
        <v>20</v>
      </c>
      <c r="D111" s="115" t="s">
        <v>648</v>
      </c>
      <c r="E111" s="116" t="s">
        <v>647</v>
      </c>
      <c r="F111" s="14" t="s">
        <v>10</v>
      </c>
      <c r="G111" s="118"/>
      <c r="H111" s="59"/>
      <c r="I111" s="162">
        <f t="shared" si="5"/>
        <v>0</v>
      </c>
    </row>
    <row r="112" spans="1:9" s="113" customFormat="1" ht="20.100000000000001" hidden="1" customHeight="1" x14ac:dyDescent="0.25">
      <c r="A112" s="164" t="s">
        <v>17</v>
      </c>
      <c r="B112" s="114" t="s">
        <v>23</v>
      </c>
      <c r="C112" s="114" t="s">
        <v>23</v>
      </c>
      <c r="D112" s="115" t="s">
        <v>650</v>
      </c>
      <c r="E112" s="115" t="s">
        <v>649</v>
      </c>
      <c r="F112" s="14" t="s">
        <v>10</v>
      </c>
      <c r="G112" s="118"/>
      <c r="H112" s="59"/>
      <c r="I112" s="162">
        <f t="shared" si="5"/>
        <v>0</v>
      </c>
    </row>
    <row r="113" spans="1:9" s="113" customFormat="1" ht="20.100000000000001" hidden="1" customHeight="1" x14ac:dyDescent="0.25">
      <c r="A113" s="164" t="s">
        <v>17</v>
      </c>
      <c r="B113" s="114" t="s">
        <v>23</v>
      </c>
      <c r="C113" s="114" t="s">
        <v>41</v>
      </c>
      <c r="D113" s="115" t="s">
        <v>652</v>
      </c>
      <c r="E113" s="116" t="s">
        <v>651</v>
      </c>
      <c r="F113" s="14" t="s">
        <v>10</v>
      </c>
      <c r="G113" s="118"/>
      <c r="H113" s="59"/>
      <c r="I113" s="162">
        <f t="shared" si="5"/>
        <v>0</v>
      </c>
    </row>
    <row r="114" spans="1:9" s="113" customFormat="1" ht="20.100000000000001" hidden="1" customHeight="1" x14ac:dyDescent="0.25">
      <c r="A114" s="164" t="s">
        <v>17</v>
      </c>
      <c r="B114" s="114" t="s">
        <v>23</v>
      </c>
      <c r="C114" s="114" t="s">
        <v>44</v>
      </c>
      <c r="D114" s="115" t="s">
        <v>654</v>
      </c>
      <c r="E114" s="115" t="s">
        <v>653</v>
      </c>
      <c r="F114" s="14" t="s">
        <v>10</v>
      </c>
      <c r="G114" s="118"/>
      <c r="H114" s="59"/>
      <c r="I114" s="162">
        <f t="shared" si="5"/>
        <v>0</v>
      </c>
    </row>
    <row r="115" spans="1:9" s="113" customFormat="1" ht="20.100000000000001" hidden="1" customHeight="1" x14ac:dyDescent="0.25">
      <c r="A115" s="164" t="s">
        <v>17</v>
      </c>
      <c r="B115" s="114" t="s">
        <v>23</v>
      </c>
      <c r="C115" s="114" t="s">
        <v>47</v>
      </c>
      <c r="D115" s="115" t="s">
        <v>656</v>
      </c>
      <c r="E115" s="116" t="s">
        <v>655</v>
      </c>
      <c r="F115" s="14" t="s">
        <v>10</v>
      </c>
      <c r="G115" s="118"/>
      <c r="H115" s="59"/>
      <c r="I115" s="162">
        <f t="shared" si="5"/>
        <v>0</v>
      </c>
    </row>
    <row r="116" spans="1:9" s="113" customFormat="1" ht="20.100000000000001" hidden="1" customHeight="1" x14ac:dyDescent="0.25">
      <c r="A116" s="164" t="s">
        <v>17</v>
      </c>
      <c r="B116" s="114" t="s">
        <v>23</v>
      </c>
      <c r="C116" s="114" t="s">
        <v>88</v>
      </c>
      <c r="D116" s="115" t="s">
        <v>658</v>
      </c>
      <c r="E116" s="116" t="s">
        <v>657</v>
      </c>
      <c r="F116" s="14" t="s">
        <v>10</v>
      </c>
      <c r="G116" s="118"/>
      <c r="H116" s="59"/>
      <c r="I116" s="162">
        <f t="shared" si="5"/>
        <v>0</v>
      </c>
    </row>
    <row r="117" spans="1:9" s="113" customFormat="1" ht="20.100000000000001" hidden="1" customHeight="1" x14ac:dyDescent="0.25">
      <c r="A117" s="164" t="s">
        <v>17</v>
      </c>
      <c r="B117" s="114" t="s">
        <v>23</v>
      </c>
      <c r="C117" s="114" t="s">
        <v>91</v>
      </c>
      <c r="D117" s="115" t="s">
        <v>660</v>
      </c>
      <c r="E117" s="116" t="s">
        <v>659</v>
      </c>
      <c r="F117" s="14" t="s">
        <v>10</v>
      </c>
      <c r="G117" s="118"/>
      <c r="H117" s="59"/>
      <c r="I117" s="162">
        <f t="shared" si="5"/>
        <v>0</v>
      </c>
    </row>
    <row r="118" spans="1:9" s="113" customFormat="1" ht="20.100000000000001" hidden="1" customHeight="1" x14ac:dyDescent="0.25">
      <c r="A118" s="164" t="s">
        <v>17</v>
      </c>
      <c r="B118" s="114" t="s">
        <v>23</v>
      </c>
      <c r="C118" s="114" t="s">
        <v>94</v>
      </c>
      <c r="D118" s="115" t="s">
        <v>662</v>
      </c>
      <c r="E118" s="116" t="s">
        <v>661</v>
      </c>
      <c r="F118" s="14" t="s">
        <v>10</v>
      </c>
      <c r="G118" s="118"/>
      <c r="H118" s="59"/>
      <c r="I118" s="162">
        <f t="shared" si="5"/>
        <v>0</v>
      </c>
    </row>
    <row r="119" spans="1:9" s="113" customFormat="1" ht="20.100000000000001" hidden="1" customHeight="1" x14ac:dyDescent="0.25">
      <c r="A119" s="164" t="s">
        <v>17</v>
      </c>
      <c r="B119" s="114" t="s">
        <v>23</v>
      </c>
      <c r="C119" s="114" t="s">
        <v>97</v>
      </c>
      <c r="D119" s="115" t="s">
        <v>664</v>
      </c>
      <c r="E119" s="116" t="s">
        <v>663</v>
      </c>
      <c r="F119" s="14" t="s">
        <v>10</v>
      </c>
      <c r="G119" s="118"/>
      <c r="H119" s="59"/>
      <c r="I119" s="162">
        <f t="shared" si="5"/>
        <v>0</v>
      </c>
    </row>
    <row r="120" spans="1:9" s="113" customFormat="1" ht="20.100000000000001" hidden="1" customHeight="1" x14ac:dyDescent="0.25">
      <c r="A120" s="164" t="s">
        <v>17</v>
      </c>
      <c r="B120" s="114" t="s">
        <v>23</v>
      </c>
      <c r="C120" s="114" t="s">
        <v>128</v>
      </c>
      <c r="D120" s="115" t="s">
        <v>666</v>
      </c>
      <c r="E120" s="116" t="s">
        <v>665</v>
      </c>
      <c r="F120" s="14" t="s">
        <v>10</v>
      </c>
      <c r="G120" s="118"/>
      <c r="H120" s="59"/>
      <c r="I120" s="162">
        <f t="shared" si="5"/>
        <v>0</v>
      </c>
    </row>
    <row r="121" spans="1:9" s="113" customFormat="1" ht="20.100000000000001" hidden="1" customHeight="1" x14ac:dyDescent="0.25">
      <c r="A121" s="164" t="s">
        <v>17</v>
      </c>
      <c r="B121" s="114" t="s">
        <v>23</v>
      </c>
      <c r="C121" s="114" t="s">
        <v>131</v>
      </c>
      <c r="D121" s="115" t="s">
        <v>668</v>
      </c>
      <c r="E121" s="116" t="s">
        <v>667</v>
      </c>
      <c r="F121" s="14" t="s">
        <v>10</v>
      </c>
      <c r="G121" s="118"/>
      <c r="H121" s="59"/>
      <c r="I121" s="162">
        <f t="shared" si="5"/>
        <v>0</v>
      </c>
    </row>
    <row r="122" spans="1:9" s="113" customFormat="1" ht="20.100000000000001" hidden="1" customHeight="1" x14ac:dyDescent="0.25">
      <c r="A122" s="164" t="s">
        <v>17</v>
      </c>
      <c r="B122" s="114" t="s">
        <v>23</v>
      </c>
      <c r="C122" s="114" t="s">
        <v>134</v>
      </c>
      <c r="D122" s="115" t="s">
        <v>670</v>
      </c>
      <c r="E122" s="116" t="s">
        <v>669</v>
      </c>
      <c r="F122" s="14" t="s">
        <v>10</v>
      </c>
      <c r="G122" s="118"/>
      <c r="H122" s="59"/>
      <c r="I122" s="162">
        <f t="shared" si="5"/>
        <v>0</v>
      </c>
    </row>
    <row r="123" spans="1:9" s="113" customFormat="1" ht="20.100000000000001" hidden="1" customHeight="1" x14ac:dyDescent="0.25">
      <c r="A123" s="164" t="s">
        <v>17</v>
      </c>
      <c r="B123" s="114" t="s">
        <v>23</v>
      </c>
      <c r="C123" s="114" t="s">
        <v>269</v>
      </c>
      <c r="D123" s="115" t="s">
        <v>672</v>
      </c>
      <c r="E123" s="116" t="s">
        <v>671</v>
      </c>
      <c r="F123" s="14" t="s">
        <v>10</v>
      </c>
      <c r="G123" s="118"/>
      <c r="H123" s="59"/>
      <c r="I123" s="162">
        <f t="shared" si="5"/>
        <v>0</v>
      </c>
    </row>
    <row r="124" spans="1:9" s="113" customFormat="1" ht="20.100000000000001" hidden="1" customHeight="1" x14ac:dyDescent="0.25">
      <c r="A124" s="164" t="s">
        <v>17</v>
      </c>
      <c r="B124" s="114" t="s">
        <v>23</v>
      </c>
      <c r="C124" s="114" t="s">
        <v>273</v>
      </c>
      <c r="D124" s="115" t="s">
        <v>674</v>
      </c>
      <c r="E124" s="115" t="s">
        <v>673</v>
      </c>
      <c r="F124" s="14" t="s">
        <v>10</v>
      </c>
      <c r="G124" s="118"/>
      <c r="H124" s="59"/>
      <c r="I124" s="162">
        <f t="shared" si="5"/>
        <v>0</v>
      </c>
    </row>
    <row r="125" spans="1:9" s="113" customFormat="1" ht="20.100000000000001" hidden="1" customHeight="1" x14ac:dyDescent="0.25">
      <c r="A125" s="164" t="s">
        <v>17</v>
      </c>
      <c r="B125" s="114" t="s">
        <v>23</v>
      </c>
      <c r="C125" s="114" t="s">
        <v>276</v>
      </c>
      <c r="D125" s="115" t="s">
        <v>676</v>
      </c>
      <c r="E125" s="115" t="s">
        <v>675</v>
      </c>
      <c r="F125" s="14" t="s">
        <v>10</v>
      </c>
      <c r="G125" s="118"/>
      <c r="H125" s="59"/>
      <c r="I125" s="162">
        <f t="shared" si="5"/>
        <v>0</v>
      </c>
    </row>
    <row r="126" spans="1:9" s="113" customFormat="1" ht="20.100000000000001" hidden="1" customHeight="1" x14ac:dyDescent="0.25">
      <c r="A126" s="164" t="s">
        <v>17</v>
      </c>
      <c r="B126" s="114" t="s">
        <v>23</v>
      </c>
      <c r="C126" s="114" t="s">
        <v>279</v>
      </c>
      <c r="D126" s="115" t="s">
        <v>678</v>
      </c>
      <c r="E126" s="115" t="s">
        <v>677</v>
      </c>
      <c r="F126" s="14" t="s">
        <v>10</v>
      </c>
      <c r="G126" s="118"/>
      <c r="H126" s="59"/>
      <c r="I126" s="162">
        <f t="shared" si="5"/>
        <v>0</v>
      </c>
    </row>
    <row r="127" spans="1:9" s="113" customFormat="1" ht="20.100000000000001" hidden="1" customHeight="1" x14ac:dyDescent="0.25">
      <c r="A127" s="164" t="s">
        <v>17</v>
      </c>
      <c r="B127" s="114" t="s">
        <v>23</v>
      </c>
      <c r="C127" s="114" t="s">
        <v>282</v>
      </c>
      <c r="D127" s="115" t="s">
        <v>679</v>
      </c>
      <c r="E127" s="115" t="s">
        <v>679</v>
      </c>
      <c r="F127" s="14" t="s">
        <v>10</v>
      </c>
      <c r="G127" s="118"/>
      <c r="H127" s="59"/>
      <c r="I127" s="162">
        <f t="shared" si="5"/>
        <v>0</v>
      </c>
    </row>
    <row r="128" spans="1:9" ht="20.100000000000001" hidden="1" customHeight="1" x14ac:dyDescent="0.3">
      <c r="A128" s="161" t="s">
        <v>17</v>
      </c>
      <c r="B128" s="6" t="s">
        <v>23</v>
      </c>
      <c r="C128" s="6" t="s">
        <v>62</v>
      </c>
      <c r="D128" s="12" t="s">
        <v>63</v>
      </c>
      <c r="E128" s="12" t="s">
        <v>64</v>
      </c>
      <c r="F128" s="14" t="s">
        <v>10</v>
      </c>
      <c r="G128" s="91"/>
      <c r="H128" s="131">
        <f>SUBTOTAL(9,H40:H125)+(H127)</f>
        <v>0</v>
      </c>
      <c r="I128" s="162">
        <f>ROUND(G128*H128,3)</f>
        <v>0</v>
      </c>
    </row>
    <row r="129" spans="1:10" ht="20.100000000000001" hidden="1" customHeight="1" x14ac:dyDescent="0.3">
      <c r="A129" s="161" t="s">
        <v>17</v>
      </c>
      <c r="B129" s="6" t="s">
        <v>23</v>
      </c>
      <c r="C129" s="6" t="s">
        <v>65</v>
      </c>
      <c r="D129" s="12" t="s">
        <v>66</v>
      </c>
      <c r="E129" s="12" t="s">
        <v>67</v>
      </c>
      <c r="F129" s="14" t="s">
        <v>10</v>
      </c>
      <c r="G129" s="91"/>
      <c r="H129" s="132">
        <f>H126</f>
        <v>0</v>
      </c>
      <c r="I129" s="162">
        <f>ROUND(G129*H129,3)</f>
        <v>0</v>
      </c>
      <c r="J129" s="89"/>
    </row>
    <row r="130" spans="1:10" hidden="1" x14ac:dyDescent="0.3">
      <c r="A130" s="238">
        <v>0</v>
      </c>
      <c r="B130" s="239">
        <v>0</v>
      </c>
      <c r="C130" s="239">
        <v>0</v>
      </c>
      <c r="D130" s="240" t="s">
        <v>68</v>
      </c>
      <c r="E130" s="241" t="s">
        <v>69</v>
      </c>
      <c r="F130" s="242">
        <v>0</v>
      </c>
      <c r="G130" s="243">
        <v>0</v>
      </c>
      <c r="H130" s="244"/>
      <c r="I130" s="344">
        <f>IF((SUM(I132:I144))&gt;0,".",0)</f>
        <v>0</v>
      </c>
      <c r="J130" s="89"/>
    </row>
    <row r="131" spans="1:10" hidden="1" x14ac:dyDescent="0.3">
      <c r="A131" s="160">
        <v>0</v>
      </c>
      <c r="B131" s="2">
        <v>0</v>
      </c>
      <c r="C131" s="2">
        <v>0</v>
      </c>
      <c r="D131" s="3" t="s">
        <v>5</v>
      </c>
      <c r="E131" s="4" t="s">
        <v>6</v>
      </c>
      <c r="F131" s="5">
        <v>0</v>
      </c>
      <c r="G131" s="90">
        <v>0</v>
      </c>
      <c r="H131" s="59"/>
      <c r="I131" s="162"/>
      <c r="J131" s="89"/>
    </row>
    <row r="132" spans="1:10" ht="55.2" hidden="1" x14ac:dyDescent="0.3">
      <c r="A132" s="161" t="s">
        <v>20</v>
      </c>
      <c r="B132" s="6" t="s">
        <v>7</v>
      </c>
      <c r="C132" s="6">
        <v>0</v>
      </c>
      <c r="D132" s="17" t="s">
        <v>70</v>
      </c>
      <c r="E132" s="13" t="s">
        <v>71</v>
      </c>
      <c r="F132" s="14" t="s">
        <v>10</v>
      </c>
      <c r="G132" s="91"/>
      <c r="H132" s="59"/>
      <c r="I132" s="162">
        <f>ROUND(G132*H132,3)</f>
        <v>0</v>
      </c>
      <c r="J132" s="89"/>
    </row>
    <row r="133" spans="1:10" ht="55.2" hidden="1" x14ac:dyDescent="0.3">
      <c r="A133" s="161" t="s">
        <v>20</v>
      </c>
      <c r="B133" s="6" t="s">
        <v>11</v>
      </c>
      <c r="C133" s="6">
        <v>0</v>
      </c>
      <c r="D133" s="17" t="s">
        <v>72</v>
      </c>
      <c r="E133" s="13" t="s">
        <v>73</v>
      </c>
      <c r="F133" s="14" t="s">
        <v>10</v>
      </c>
      <c r="G133" s="91"/>
      <c r="H133" s="59"/>
      <c r="I133" s="162">
        <f t="shared" ref="I133:I144" si="6">ROUND(G133*H133,3)</f>
        <v>0</v>
      </c>
      <c r="J133" s="89"/>
    </row>
    <row r="134" spans="1:10" ht="55.2" hidden="1" x14ac:dyDescent="0.3">
      <c r="A134" s="161" t="s">
        <v>20</v>
      </c>
      <c r="B134" s="6" t="s">
        <v>14</v>
      </c>
      <c r="C134" s="6">
        <v>0</v>
      </c>
      <c r="D134" s="17" t="s">
        <v>74</v>
      </c>
      <c r="E134" s="13" t="s">
        <v>75</v>
      </c>
      <c r="F134" s="14" t="s">
        <v>10</v>
      </c>
      <c r="G134" s="91"/>
      <c r="H134" s="59"/>
      <c r="I134" s="162">
        <f t="shared" si="6"/>
        <v>0</v>
      </c>
      <c r="J134" s="89"/>
    </row>
    <row r="135" spans="1:10" ht="55.2" hidden="1" x14ac:dyDescent="0.3">
      <c r="A135" s="161" t="s">
        <v>20</v>
      </c>
      <c r="B135" s="6" t="s">
        <v>17</v>
      </c>
      <c r="C135" s="6">
        <v>0</v>
      </c>
      <c r="D135" s="17" t="s">
        <v>76</v>
      </c>
      <c r="E135" s="13" t="s">
        <v>77</v>
      </c>
      <c r="F135" s="14" t="s">
        <v>10</v>
      </c>
      <c r="G135" s="91"/>
      <c r="H135" s="59"/>
      <c r="I135" s="162">
        <f t="shared" si="6"/>
        <v>0</v>
      </c>
      <c r="J135" s="89"/>
    </row>
    <row r="136" spans="1:10" ht="55.2" hidden="1" x14ac:dyDescent="0.3">
      <c r="A136" s="161" t="s">
        <v>20</v>
      </c>
      <c r="B136" s="6" t="s">
        <v>20</v>
      </c>
      <c r="C136" s="6">
        <v>0</v>
      </c>
      <c r="D136" s="17" t="s">
        <v>78</v>
      </c>
      <c r="E136" s="13" t="s">
        <v>79</v>
      </c>
      <c r="F136" s="14" t="s">
        <v>10</v>
      </c>
      <c r="G136" s="91"/>
      <c r="H136" s="59"/>
      <c r="I136" s="162">
        <f t="shared" si="6"/>
        <v>0</v>
      </c>
      <c r="J136" s="89"/>
    </row>
    <row r="137" spans="1:10" ht="55.2" hidden="1" x14ac:dyDescent="0.3">
      <c r="A137" s="161" t="s">
        <v>20</v>
      </c>
      <c r="B137" s="6" t="s">
        <v>23</v>
      </c>
      <c r="C137" s="6">
        <v>0</v>
      </c>
      <c r="D137" s="17" t="s">
        <v>80</v>
      </c>
      <c r="E137" s="13" t="s">
        <v>81</v>
      </c>
      <c r="F137" s="14" t="s">
        <v>10</v>
      </c>
      <c r="G137" s="91"/>
      <c r="H137" s="59"/>
      <c r="I137" s="162">
        <f t="shared" si="6"/>
        <v>0</v>
      </c>
      <c r="J137" s="89"/>
    </row>
    <row r="138" spans="1:10" ht="55.2" hidden="1" x14ac:dyDescent="0.3">
      <c r="A138" s="161" t="s">
        <v>20</v>
      </c>
      <c r="B138" s="6" t="s">
        <v>41</v>
      </c>
      <c r="C138" s="6">
        <v>0</v>
      </c>
      <c r="D138" s="17" t="s">
        <v>82</v>
      </c>
      <c r="E138" s="13" t="s">
        <v>83</v>
      </c>
      <c r="F138" s="14" t="s">
        <v>10</v>
      </c>
      <c r="G138" s="91"/>
      <c r="H138" s="59"/>
      <c r="I138" s="162">
        <f t="shared" si="6"/>
        <v>0</v>
      </c>
      <c r="J138" s="89"/>
    </row>
    <row r="139" spans="1:10" ht="55.2" hidden="1" x14ac:dyDescent="0.3">
      <c r="A139" s="161" t="s">
        <v>20</v>
      </c>
      <c r="B139" s="6" t="s">
        <v>44</v>
      </c>
      <c r="C139" s="6">
        <v>0</v>
      </c>
      <c r="D139" s="17" t="s">
        <v>84</v>
      </c>
      <c r="E139" s="13" t="s">
        <v>85</v>
      </c>
      <c r="F139" s="14" t="s">
        <v>10</v>
      </c>
      <c r="G139" s="91"/>
      <c r="H139" s="59"/>
      <c r="I139" s="162">
        <f t="shared" si="6"/>
        <v>0</v>
      </c>
      <c r="J139" s="89"/>
    </row>
    <row r="140" spans="1:10" ht="55.2" hidden="1" x14ac:dyDescent="0.3">
      <c r="A140" s="161" t="s">
        <v>20</v>
      </c>
      <c r="B140" s="6" t="s">
        <v>47</v>
      </c>
      <c r="C140" s="6">
        <v>0</v>
      </c>
      <c r="D140" s="17" t="s">
        <v>86</v>
      </c>
      <c r="E140" s="13" t="s">
        <v>87</v>
      </c>
      <c r="F140" s="14" t="s">
        <v>10</v>
      </c>
      <c r="G140" s="91"/>
      <c r="H140" s="59"/>
      <c r="I140" s="162">
        <f t="shared" si="6"/>
        <v>0</v>
      </c>
      <c r="J140" s="89"/>
    </row>
    <row r="141" spans="1:10" ht="55.2" hidden="1" x14ac:dyDescent="0.3">
      <c r="A141" s="161" t="s">
        <v>20</v>
      </c>
      <c r="B141" s="6" t="s">
        <v>88</v>
      </c>
      <c r="C141" s="6">
        <v>0</v>
      </c>
      <c r="D141" s="17" t="s">
        <v>89</v>
      </c>
      <c r="E141" s="13" t="s">
        <v>90</v>
      </c>
      <c r="F141" s="14" t="s">
        <v>10</v>
      </c>
      <c r="G141" s="91"/>
      <c r="H141" s="59"/>
      <c r="I141" s="162">
        <f t="shared" si="6"/>
        <v>0</v>
      </c>
      <c r="J141" s="89"/>
    </row>
    <row r="142" spans="1:10" ht="55.2" hidden="1" x14ac:dyDescent="0.3">
      <c r="A142" s="161" t="s">
        <v>20</v>
      </c>
      <c r="B142" s="6" t="s">
        <v>91</v>
      </c>
      <c r="C142" s="6">
        <v>0</v>
      </c>
      <c r="D142" s="17" t="s">
        <v>92</v>
      </c>
      <c r="E142" s="13" t="s">
        <v>93</v>
      </c>
      <c r="F142" s="14" t="s">
        <v>10</v>
      </c>
      <c r="G142" s="91"/>
      <c r="H142" s="59"/>
      <c r="I142" s="162">
        <f t="shared" si="6"/>
        <v>0</v>
      </c>
      <c r="J142" s="89"/>
    </row>
    <row r="143" spans="1:10" ht="55.2" hidden="1" x14ac:dyDescent="0.3">
      <c r="A143" s="161" t="s">
        <v>20</v>
      </c>
      <c r="B143" s="6" t="s">
        <v>94</v>
      </c>
      <c r="C143" s="6">
        <v>0</v>
      </c>
      <c r="D143" s="17" t="s">
        <v>95</v>
      </c>
      <c r="E143" s="13" t="s">
        <v>96</v>
      </c>
      <c r="F143" s="14" t="s">
        <v>10</v>
      </c>
      <c r="G143" s="91"/>
      <c r="H143" s="59"/>
      <c r="I143" s="162">
        <f t="shared" si="6"/>
        <v>0</v>
      </c>
      <c r="J143" s="89"/>
    </row>
    <row r="144" spans="1:10" ht="41.4" hidden="1" x14ac:dyDescent="0.3">
      <c r="A144" s="161" t="s">
        <v>20</v>
      </c>
      <c r="B144" s="6" t="s">
        <v>97</v>
      </c>
      <c r="C144" s="6">
        <v>0</v>
      </c>
      <c r="D144" s="17" t="s">
        <v>98</v>
      </c>
      <c r="E144" s="13" t="s">
        <v>99</v>
      </c>
      <c r="F144" s="14" t="s">
        <v>10</v>
      </c>
      <c r="G144" s="91"/>
      <c r="H144" s="59"/>
      <c r="I144" s="162">
        <f t="shared" si="6"/>
        <v>0</v>
      </c>
      <c r="J144" s="89"/>
    </row>
    <row r="145" spans="1:10" hidden="1" x14ac:dyDescent="0.3">
      <c r="A145" s="238">
        <v>0</v>
      </c>
      <c r="B145" s="239">
        <v>0</v>
      </c>
      <c r="C145" s="239">
        <v>0</v>
      </c>
      <c r="D145" s="240" t="s">
        <v>100</v>
      </c>
      <c r="E145" s="241" t="s">
        <v>101</v>
      </c>
      <c r="F145" s="242">
        <v>0</v>
      </c>
      <c r="G145" s="243">
        <v>0</v>
      </c>
      <c r="H145" s="244"/>
      <c r="I145" s="344">
        <f>IF((SUM(I147:I162))&gt;0,".",0)</f>
        <v>0</v>
      </c>
      <c r="J145" s="89"/>
    </row>
    <row r="146" spans="1:10" hidden="1" x14ac:dyDescent="0.3">
      <c r="A146" s="160">
        <v>0</v>
      </c>
      <c r="B146" s="2">
        <v>0</v>
      </c>
      <c r="C146" s="2">
        <v>0</v>
      </c>
      <c r="D146" s="3" t="s">
        <v>5</v>
      </c>
      <c r="E146" s="4" t="s">
        <v>6</v>
      </c>
      <c r="F146" s="5">
        <v>0</v>
      </c>
      <c r="G146" s="90">
        <v>0</v>
      </c>
      <c r="H146" s="59"/>
      <c r="I146" s="162"/>
      <c r="J146" s="89"/>
    </row>
    <row r="147" spans="1:10" ht="41.4" hidden="1" x14ac:dyDescent="0.3">
      <c r="A147" s="161" t="s">
        <v>23</v>
      </c>
      <c r="B147" s="6" t="s">
        <v>7</v>
      </c>
      <c r="C147" s="6">
        <v>0</v>
      </c>
      <c r="D147" s="17" t="s">
        <v>102</v>
      </c>
      <c r="E147" s="13" t="s">
        <v>103</v>
      </c>
      <c r="F147" s="14" t="s">
        <v>10</v>
      </c>
      <c r="G147" s="91"/>
      <c r="H147" s="59"/>
      <c r="I147" s="162">
        <f>ROUND(G147*H147,3)</f>
        <v>0</v>
      </c>
      <c r="J147" s="89"/>
    </row>
    <row r="148" spans="1:10" ht="41.4" hidden="1" x14ac:dyDescent="0.3">
      <c r="A148" s="161" t="s">
        <v>23</v>
      </c>
      <c r="B148" s="6" t="s">
        <v>11</v>
      </c>
      <c r="C148" s="6">
        <v>0</v>
      </c>
      <c r="D148" s="17" t="s">
        <v>104</v>
      </c>
      <c r="E148" s="13" t="s">
        <v>105</v>
      </c>
      <c r="F148" s="14" t="s">
        <v>10</v>
      </c>
      <c r="G148" s="91"/>
      <c r="H148" s="59"/>
      <c r="I148" s="162">
        <f t="shared" ref="I148:I162" si="7">ROUND(G148*H148,3)</f>
        <v>0</v>
      </c>
      <c r="J148" s="89"/>
    </row>
    <row r="149" spans="1:10" ht="41.4" hidden="1" x14ac:dyDescent="0.3">
      <c r="A149" s="161" t="s">
        <v>23</v>
      </c>
      <c r="B149" s="6" t="s">
        <v>14</v>
      </c>
      <c r="C149" s="6">
        <v>0</v>
      </c>
      <c r="D149" s="17" t="s">
        <v>106</v>
      </c>
      <c r="E149" s="13" t="s">
        <v>107</v>
      </c>
      <c r="F149" s="14" t="s">
        <v>10</v>
      </c>
      <c r="G149" s="91"/>
      <c r="H149" s="59"/>
      <c r="I149" s="162">
        <f t="shared" si="7"/>
        <v>0</v>
      </c>
      <c r="J149" s="89"/>
    </row>
    <row r="150" spans="1:10" ht="41.4" hidden="1" x14ac:dyDescent="0.3">
      <c r="A150" s="161" t="s">
        <v>23</v>
      </c>
      <c r="B150" s="6" t="s">
        <v>17</v>
      </c>
      <c r="C150" s="6">
        <v>0</v>
      </c>
      <c r="D150" s="17" t="s">
        <v>108</v>
      </c>
      <c r="E150" s="13" t="s">
        <v>109</v>
      </c>
      <c r="F150" s="14" t="s">
        <v>10</v>
      </c>
      <c r="G150" s="91"/>
      <c r="H150" s="59"/>
      <c r="I150" s="162">
        <f t="shared" si="7"/>
        <v>0</v>
      </c>
      <c r="J150" s="89"/>
    </row>
    <row r="151" spans="1:10" ht="41.4" hidden="1" x14ac:dyDescent="0.3">
      <c r="A151" s="161" t="s">
        <v>23</v>
      </c>
      <c r="B151" s="6" t="s">
        <v>20</v>
      </c>
      <c r="C151" s="6">
        <v>0</v>
      </c>
      <c r="D151" s="17" t="s">
        <v>110</v>
      </c>
      <c r="E151" s="13" t="s">
        <v>111</v>
      </c>
      <c r="F151" s="14" t="s">
        <v>10</v>
      </c>
      <c r="G151" s="91"/>
      <c r="H151" s="59"/>
      <c r="I151" s="162">
        <f t="shared" si="7"/>
        <v>0</v>
      </c>
      <c r="J151" s="89"/>
    </row>
    <row r="152" spans="1:10" ht="55.2" hidden="1" x14ac:dyDescent="0.3">
      <c r="A152" s="161" t="s">
        <v>23</v>
      </c>
      <c r="B152" s="6" t="s">
        <v>23</v>
      </c>
      <c r="C152" s="6">
        <v>0</v>
      </c>
      <c r="D152" s="17" t="s">
        <v>112</v>
      </c>
      <c r="E152" s="13" t="s">
        <v>113</v>
      </c>
      <c r="F152" s="14" t="s">
        <v>10</v>
      </c>
      <c r="G152" s="91"/>
      <c r="H152" s="59"/>
      <c r="I152" s="162">
        <f t="shared" si="7"/>
        <v>0</v>
      </c>
      <c r="J152" s="89"/>
    </row>
    <row r="153" spans="1:10" ht="55.2" hidden="1" x14ac:dyDescent="0.3">
      <c r="A153" s="161" t="s">
        <v>23</v>
      </c>
      <c r="B153" s="6" t="s">
        <v>41</v>
      </c>
      <c r="C153" s="6">
        <v>0</v>
      </c>
      <c r="D153" s="17" t="s">
        <v>114</v>
      </c>
      <c r="E153" s="13" t="s">
        <v>115</v>
      </c>
      <c r="F153" s="14" t="s">
        <v>10</v>
      </c>
      <c r="G153" s="91"/>
      <c r="H153" s="59"/>
      <c r="I153" s="162">
        <f t="shared" si="7"/>
        <v>0</v>
      </c>
      <c r="J153" s="89"/>
    </row>
    <row r="154" spans="1:10" ht="55.2" hidden="1" x14ac:dyDescent="0.3">
      <c r="A154" s="161" t="s">
        <v>23</v>
      </c>
      <c r="B154" s="6" t="s">
        <v>44</v>
      </c>
      <c r="C154" s="6">
        <v>0</v>
      </c>
      <c r="D154" s="17" t="s">
        <v>116</v>
      </c>
      <c r="E154" s="13" t="s">
        <v>117</v>
      </c>
      <c r="F154" s="14" t="s">
        <v>10</v>
      </c>
      <c r="G154" s="91"/>
      <c r="H154" s="59"/>
      <c r="I154" s="162">
        <f t="shared" si="7"/>
        <v>0</v>
      </c>
      <c r="J154" s="89"/>
    </row>
    <row r="155" spans="1:10" ht="55.2" hidden="1" x14ac:dyDescent="0.3">
      <c r="A155" s="161" t="s">
        <v>23</v>
      </c>
      <c r="B155" s="6" t="s">
        <v>47</v>
      </c>
      <c r="C155" s="6">
        <v>0</v>
      </c>
      <c r="D155" s="17" t="s">
        <v>118</v>
      </c>
      <c r="E155" s="13" t="s">
        <v>119</v>
      </c>
      <c r="F155" s="14" t="s">
        <v>10</v>
      </c>
      <c r="G155" s="91"/>
      <c r="H155" s="59"/>
      <c r="I155" s="162">
        <f t="shared" si="7"/>
        <v>0</v>
      </c>
      <c r="J155" s="89"/>
    </row>
    <row r="156" spans="1:10" ht="69" hidden="1" x14ac:dyDescent="0.3">
      <c r="A156" s="161" t="s">
        <v>23</v>
      </c>
      <c r="B156" s="6" t="s">
        <v>88</v>
      </c>
      <c r="C156" s="6">
        <v>0</v>
      </c>
      <c r="D156" s="17" t="s">
        <v>120</v>
      </c>
      <c r="E156" s="13" t="s">
        <v>121</v>
      </c>
      <c r="F156" s="14" t="s">
        <v>10</v>
      </c>
      <c r="G156" s="91"/>
      <c r="H156" s="59"/>
      <c r="I156" s="162">
        <f t="shared" si="7"/>
        <v>0</v>
      </c>
      <c r="J156" s="89"/>
    </row>
    <row r="157" spans="1:10" ht="69" hidden="1" x14ac:dyDescent="0.3">
      <c r="A157" s="161" t="s">
        <v>23</v>
      </c>
      <c r="B157" s="6" t="s">
        <v>91</v>
      </c>
      <c r="C157" s="6">
        <v>0</v>
      </c>
      <c r="D157" s="17" t="s">
        <v>122</v>
      </c>
      <c r="E157" s="13" t="s">
        <v>123</v>
      </c>
      <c r="F157" s="14" t="s">
        <v>10</v>
      </c>
      <c r="G157" s="91"/>
      <c r="H157" s="59"/>
      <c r="I157" s="162">
        <f t="shared" si="7"/>
        <v>0</v>
      </c>
      <c r="J157" s="89"/>
    </row>
    <row r="158" spans="1:10" ht="69" hidden="1" x14ac:dyDescent="0.3">
      <c r="A158" s="161" t="s">
        <v>23</v>
      </c>
      <c r="B158" s="6" t="s">
        <v>94</v>
      </c>
      <c r="C158" s="6">
        <v>0</v>
      </c>
      <c r="D158" s="17" t="s">
        <v>124</v>
      </c>
      <c r="E158" s="13" t="s">
        <v>125</v>
      </c>
      <c r="F158" s="14" t="s">
        <v>10</v>
      </c>
      <c r="G158" s="91"/>
      <c r="H158" s="59"/>
      <c r="I158" s="162">
        <f t="shared" si="7"/>
        <v>0</v>
      </c>
      <c r="J158" s="89"/>
    </row>
    <row r="159" spans="1:10" ht="69" hidden="1" x14ac:dyDescent="0.3">
      <c r="A159" s="161" t="s">
        <v>23</v>
      </c>
      <c r="B159" s="6" t="s">
        <v>97</v>
      </c>
      <c r="C159" s="6">
        <v>0</v>
      </c>
      <c r="D159" s="17" t="s">
        <v>126</v>
      </c>
      <c r="E159" s="13" t="s">
        <v>127</v>
      </c>
      <c r="F159" s="18" t="s">
        <v>10</v>
      </c>
      <c r="G159" s="91"/>
      <c r="H159" s="59"/>
      <c r="I159" s="162">
        <f t="shared" si="7"/>
        <v>0</v>
      </c>
      <c r="J159" s="89"/>
    </row>
    <row r="160" spans="1:10" ht="55.2" hidden="1" x14ac:dyDescent="0.3">
      <c r="A160" s="161" t="s">
        <v>23</v>
      </c>
      <c r="B160" s="6" t="s">
        <v>128</v>
      </c>
      <c r="C160" s="6">
        <v>0</v>
      </c>
      <c r="D160" s="17" t="s">
        <v>129</v>
      </c>
      <c r="E160" s="13" t="s">
        <v>130</v>
      </c>
      <c r="F160" s="14" t="s">
        <v>10</v>
      </c>
      <c r="G160" s="91"/>
      <c r="H160" s="59"/>
      <c r="I160" s="162">
        <f t="shared" si="7"/>
        <v>0</v>
      </c>
      <c r="J160" s="89"/>
    </row>
    <row r="161" spans="1:10" ht="55.2" hidden="1" x14ac:dyDescent="0.3">
      <c r="A161" s="161" t="s">
        <v>23</v>
      </c>
      <c r="B161" s="6" t="s">
        <v>131</v>
      </c>
      <c r="C161" s="6">
        <v>0</v>
      </c>
      <c r="D161" s="17" t="s">
        <v>132</v>
      </c>
      <c r="E161" s="13" t="s">
        <v>133</v>
      </c>
      <c r="F161" s="14" t="s">
        <v>10</v>
      </c>
      <c r="G161" s="91"/>
      <c r="H161" s="59"/>
      <c r="I161" s="162">
        <f t="shared" si="7"/>
        <v>0</v>
      </c>
      <c r="J161" s="89"/>
    </row>
    <row r="162" spans="1:10" ht="55.2" hidden="1" x14ac:dyDescent="0.3">
      <c r="A162" s="161" t="s">
        <v>23</v>
      </c>
      <c r="B162" s="6" t="s">
        <v>134</v>
      </c>
      <c r="C162" s="6">
        <v>0</v>
      </c>
      <c r="D162" s="17" t="s">
        <v>135</v>
      </c>
      <c r="E162" s="13" t="s">
        <v>136</v>
      </c>
      <c r="F162" s="14" t="s">
        <v>10</v>
      </c>
      <c r="G162" s="91"/>
      <c r="H162" s="59"/>
      <c r="I162" s="162">
        <f t="shared" si="7"/>
        <v>0</v>
      </c>
      <c r="J162" s="89"/>
    </row>
    <row r="163" spans="1:10" hidden="1" x14ac:dyDescent="0.3">
      <c r="A163" s="238">
        <v>0</v>
      </c>
      <c r="B163" s="239">
        <v>0</v>
      </c>
      <c r="C163" s="239">
        <v>0</v>
      </c>
      <c r="D163" s="240" t="s">
        <v>137</v>
      </c>
      <c r="E163" s="241" t="s">
        <v>138</v>
      </c>
      <c r="F163" s="242">
        <v>0</v>
      </c>
      <c r="G163" s="243">
        <v>0</v>
      </c>
      <c r="H163" s="244"/>
      <c r="I163" s="344">
        <f>IF((SUM(I165:I167))&gt;0,".",0)</f>
        <v>0</v>
      </c>
      <c r="J163" s="89"/>
    </row>
    <row r="164" spans="1:10" hidden="1" x14ac:dyDescent="0.3">
      <c r="A164" s="160">
        <v>0</v>
      </c>
      <c r="B164" s="2">
        <v>0</v>
      </c>
      <c r="C164" s="2">
        <v>0</v>
      </c>
      <c r="D164" s="3" t="s">
        <v>5</v>
      </c>
      <c r="E164" s="4" t="s">
        <v>6</v>
      </c>
      <c r="F164" s="5">
        <v>0</v>
      </c>
      <c r="G164" s="90">
        <v>0</v>
      </c>
      <c r="H164" s="59"/>
      <c r="I164" s="162"/>
      <c r="J164" s="89"/>
    </row>
    <row r="165" spans="1:10" ht="55.2" hidden="1" x14ac:dyDescent="0.3">
      <c r="A165" s="161" t="s">
        <v>41</v>
      </c>
      <c r="B165" s="6" t="s">
        <v>7</v>
      </c>
      <c r="C165" s="6">
        <v>0</v>
      </c>
      <c r="D165" s="17" t="s">
        <v>139</v>
      </c>
      <c r="E165" s="13" t="s">
        <v>140</v>
      </c>
      <c r="F165" s="14" t="s">
        <v>10</v>
      </c>
      <c r="G165" s="91"/>
      <c r="H165" s="59"/>
      <c r="I165" s="162">
        <f>ROUND(G165*H165,3)</f>
        <v>0</v>
      </c>
      <c r="J165" s="89"/>
    </row>
    <row r="166" spans="1:10" ht="55.2" hidden="1" x14ac:dyDescent="0.3">
      <c r="A166" s="161" t="s">
        <v>41</v>
      </c>
      <c r="B166" s="6" t="s">
        <v>11</v>
      </c>
      <c r="C166" s="6">
        <v>0</v>
      </c>
      <c r="D166" s="17" t="s">
        <v>141</v>
      </c>
      <c r="E166" s="13" t="s">
        <v>142</v>
      </c>
      <c r="F166" s="14" t="s">
        <v>10</v>
      </c>
      <c r="G166" s="91"/>
      <c r="H166" s="59"/>
      <c r="I166" s="162">
        <f t="shared" ref="I166:I167" si="8">ROUND(G166*H166,3)</f>
        <v>0</v>
      </c>
      <c r="J166" s="89"/>
    </row>
    <row r="167" spans="1:10" ht="41.4" hidden="1" x14ac:dyDescent="0.3">
      <c r="A167" s="161" t="s">
        <v>41</v>
      </c>
      <c r="B167" s="6" t="s">
        <v>14</v>
      </c>
      <c r="C167" s="6">
        <v>0</v>
      </c>
      <c r="D167" s="17" t="s">
        <v>143</v>
      </c>
      <c r="E167" s="13" t="s">
        <v>144</v>
      </c>
      <c r="F167" s="14" t="s">
        <v>10</v>
      </c>
      <c r="G167" s="91"/>
      <c r="H167" s="59"/>
      <c r="I167" s="162">
        <f t="shared" si="8"/>
        <v>0</v>
      </c>
      <c r="J167" s="89"/>
    </row>
    <row r="168" spans="1:10" hidden="1" x14ac:dyDescent="0.3">
      <c r="A168" s="238">
        <v>0</v>
      </c>
      <c r="B168" s="239">
        <v>0</v>
      </c>
      <c r="C168" s="239">
        <v>0</v>
      </c>
      <c r="D168" s="240" t="s">
        <v>145</v>
      </c>
      <c r="E168" s="241" t="s">
        <v>146</v>
      </c>
      <c r="F168" s="242">
        <v>0</v>
      </c>
      <c r="G168" s="243">
        <v>0</v>
      </c>
      <c r="H168" s="244"/>
      <c r="I168" s="344">
        <f>IF((SUM(I170:I175))&gt;0,".",0)</f>
        <v>0</v>
      </c>
      <c r="J168" s="89"/>
    </row>
    <row r="169" spans="1:10" hidden="1" x14ac:dyDescent="0.3">
      <c r="A169" s="160">
        <v>0</v>
      </c>
      <c r="B169" s="2">
        <v>0</v>
      </c>
      <c r="C169" s="2">
        <v>0</v>
      </c>
      <c r="D169" s="3" t="s">
        <v>5</v>
      </c>
      <c r="E169" s="4" t="s">
        <v>6</v>
      </c>
      <c r="F169" s="5">
        <v>0</v>
      </c>
      <c r="G169" s="90">
        <v>0</v>
      </c>
      <c r="H169" s="59"/>
      <c r="I169" s="162"/>
      <c r="J169" s="89"/>
    </row>
    <row r="170" spans="1:10" ht="41.4" hidden="1" x14ac:dyDescent="0.3">
      <c r="A170" s="161" t="s">
        <v>44</v>
      </c>
      <c r="B170" s="6" t="s">
        <v>7</v>
      </c>
      <c r="C170" s="6">
        <v>0</v>
      </c>
      <c r="D170" s="17" t="s">
        <v>147</v>
      </c>
      <c r="E170" s="13" t="s">
        <v>148</v>
      </c>
      <c r="F170" s="14" t="s">
        <v>10</v>
      </c>
      <c r="G170" s="91"/>
      <c r="H170" s="59"/>
      <c r="I170" s="162">
        <f>ROUND(G170*H170,3)</f>
        <v>0</v>
      </c>
      <c r="J170" s="89"/>
    </row>
    <row r="171" spans="1:10" ht="41.4" hidden="1" x14ac:dyDescent="0.3">
      <c r="A171" s="161" t="s">
        <v>44</v>
      </c>
      <c r="B171" s="6" t="s">
        <v>11</v>
      </c>
      <c r="C171" s="6">
        <v>0</v>
      </c>
      <c r="D171" s="17" t="s">
        <v>149</v>
      </c>
      <c r="E171" s="13" t="s">
        <v>150</v>
      </c>
      <c r="F171" s="14" t="s">
        <v>10</v>
      </c>
      <c r="G171" s="91"/>
      <c r="H171" s="59"/>
      <c r="I171" s="162">
        <f t="shared" ref="I171:I175" si="9">ROUND(G171*H171,3)</f>
        <v>0</v>
      </c>
      <c r="J171" s="89"/>
    </row>
    <row r="172" spans="1:10" ht="41.4" hidden="1" x14ac:dyDescent="0.3">
      <c r="A172" s="161" t="s">
        <v>44</v>
      </c>
      <c r="B172" s="6" t="s">
        <v>14</v>
      </c>
      <c r="C172" s="6">
        <v>0</v>
      </c>
      <c r="D172" s="17" t="s">
        <v>151</v>
      </c>
      <c r="E172" s="13" t="s">
        <v>152</v>
      </c>
      <c r="F172" s="14" t="s">
        <v>10</v>
      </c>
      <c r="G172" s="91"/>
      <c r="H172" s="59"/>
      <c r="I172" s="162">
        <f t="shared" si="9"/>
        <v>0</v>
      </c>
      <c r="J172" s="89"/>
    </row>
    <row r="173" spans="1:10" ht="41.4" hidden="1" x14ac:dyDescent="0.3">
      <c r="A173" s="161" t="s">
        <v>44</v>
      </c>
      <c r="B173" s="6" t="s">
        <v>17</v>
      </c>
      <c r="C173" s="6">
        <v>0</v>
      </c>
      <c r="D173" s="17" t="s">
        <v>153</v>
      </c>
      <c r="E173" s="13" t="s">
        <v>154</v>
      </c>
      <c r="F173" s="14" t="s">
        <v>10</v>
      </c>
      <c r="G173" s="91"/>
      <c r="H173" s="59"/>
      <c r="I173" s="162">
        <f t="shared" si="9"/>
        <v>0</v>
      </c>
      <c r="J173" s="89"/>
    </row>
    <row r="174" spans="1:10" ht="41.4" hidden="1" x14ac:dyDescent="0.3">
      <c r="A174" s="161" t="s">
        <v>44</v>
      </c>
      <c r="B174" s="6" t="s">
        <v>20</v>
      </c>
      <c r="C174" s="6">
        <v>0</v>
      </c>
      <c r="D174" s="17" t="s">
        <v>155</v>
      </c>
      <c r="E174" s="13" t="s">
        <v>156</v>
      </c>
      <c r="F174" s="14" t="s">
        <v>10</v>
      </c>
      <c r="G174" s="91"/>
      <c r="H174" s="59"/>
      <c r="I174" s="162">
        <f t="shared" si="9"/>
        <v>0</v>
      </c>
      <c r="J174" s="89"/>
    </row>
    <row r="175" spans="1:10" ht="41.4" hidden="1" x14ac:dyDescent="0.3">
      <c r="A175" s="161" t="s">
        <v>44</v>
      </c>
      <c r="B175" s="6" t="s">
        <v>23</v>
      </c>
      <c r="C175" s="6">
        <v>0</v>
      </c>
      <c r="D175" s="17" t="s">
        <v>157</v>
      </c>
      <c r="E175" s="13" t="s">
        <v>158</v>
      </c>
      <c r="F175" s="14" t="s">
        <v>10</v>
      </c>
      <c r="G175" s="91"/>
      <c r="H175" s="59"/>
      <c r="I175" s="162">
        <f t="shared" si="9"/>
        <v>0</v>
      </c>
      <c r="J175" s="89"/>
    </row>
    <row r="176" spans="1:10" hidden="1" x14ac:dyDescent="0.3">
      <c r="A176" s="229">
        <v>0</v>
      </c>
      <c r="B176" s="230">
        <v>0</v>
      </c>
      <c r="C176" s="230">
        <v>0</v>
      </c>
      <c r="D176" s="224" t="s">
        <v>159</v>
      </c>
      <c r="E176" s="376" t="s">
        <v>160</v>
      </c>
      <c r="F176" s="376">
        <v>0</v>
      </c>
      <c r="G176" s="226">
        <v>0</v>
      </c>
      <c r="H176" s="227">
        <v>0</v>
      </c>
      <c r="I176" s="231">
        <v>0</v>
      </c>
      <c r="J176" s="89"/>
    </row>
    <row r="177" spans="1:10" hidden="1" x14ac:dyDescent="0.3">
      <c r="A177" s="245">
        <v>0</v>
      </c>
      <c r="B177" s="246">
        <v>0</v>
      </c>
      <c r="C177" s="246">
        <v>0</v>
      </c>
      <c r="D177" s="240" t="s">
        <v>161</v>
      </c>
      <c r="E177" s="241" t="s">
        <v>162</v>
      </c>
      <c r="F177" s="247">
        <v>0</v>
      </c>
      <c r="G177" s="243">
        <v>0</v>
      </c>
      <c r="H177" s="244"/>
      <c r="I177" s="344">
        <f>IF((SUM(I179:I184))&gt;0,".",0)</f>
        <v>0</v>
      </c>
      <c r="J177" s="89"/>
    </row>
    <row r="178" spans="1:10" hidden="1" x14ac:dyDescent="0.3">
      <c r="A178" s="160">
        <v>0</v>
      </c>
      <c r="B178" s="2">
        <v>0</v>
      </c>
      <c r="C178" s="2">
        <v>0</v>
      </c>
      <c r="D178" s="3" t="s">
        <v>5</v>
      </c>
      <c r="E178" s="4" t="s">
        <v>6</v>
      </c>
      <c r="F178" s="5">
        <v>0</v>
      </c>
      <c r="G178" s="90">
        <v>0</v>
      </c>
      <c r="H178" s="59"/>
      <c r="I178" s="162"/>
      <c r="J178" s="89"/>
    </row>
    <row r="179" spans="1:10" ht="69" hidden="1" x14ac:dyDescent="0.3">
      <c r="A179" s="165" t="s">
        <v>47</v>
      </c>
      <c r="B179" s="19" t="s">
        <v>7</v>
      </c>
      <c r="C179" s="19">
        <v>0</v>
      </c>
      <c r="D179" s="20" t="s">
        <v>163</v>
      </c>
      <c r="E179" s="21" t="s">
        <v>164</v>
      </c>
      <c r="F179" s="22" t="s">
        <v>10</v>
      </c>
      <c r="G179" s="91"/>
      <c r="H179" s="59"/>
      <c r="I179" s="162">
        <f>ROUND(G179*H179,3)</f>
        <v>0</v>
      </c>
      <c r="J179" s="89"/>
    </row>
    <row r="180" spans="1:10" ht="69" hidden="1" x14ac:dyDescent="0.3">
      <c r="A180" s="165" t="s">
        <v>47</v>
      </c>
      <c r="B180" s="19" t="s">
        <v>11</v>
      </c>
      <c r="C180" s="19">
        <v>0</v>
      </c>
      <c r="D180" s="20" t="s">
        <v>165</v>
      </c>
      <c r="E180" s="21" t="s">
        <v>166</v>
      </c>
      <c r="F180" s="22" t="s">
        <v>10</v>
      </c>
      <c r="G180" s="91"/>
      <c r="H180" s="59"/>
      <c r="I180" s="162">
        <f t="shared" ref="I180:I184" si="10">ROUND(G180*H180,3)</f>
        <v>0</v>
      </c>
      <c r="J180" s="89"/>
    </row>
    <row r="181" spans="1:10" ht="82.8" hidden="1" x14ac:dyDescent="0.3">
      <c r="A181" s="165" t="s">
        <v>47</v>
      </c>
      <c r="B181" s="19" t="s">
        <v>14</v>
      </c>
      <c r="C181" s="19">
        <v>0</v>
      </c>
      <c r="D181" s="20" t="s">
        <v>167</v>
      </c>
      <c r="E181" s="21" t="s">
        <v>168</v>
      </c>
      <c r="F181" s="22" t="s">
        <v>10</v>
      </c>
      <c r="G181" s="91"/>
      <c r="H181" s="59"/>
      <c r="I181" s="162">
        <f t="shared" si="10"/>
        <v>0</v>
      </c>
      <c r="J181" s="89"/>
    </row>
    <row r="182" spans="1:10" ht="69" hidden="1" x14ac:dyDescent="0.3">
      <c r="A182" s="165" t="s">
        <v>47</v>
      </c>
      <c r="B182" s="19" t="s">
        <v>17</v>
      </c>
      <c r="C182" s="19">
        <v>0</v>
      </c>
      <c r="D182" s="20" t="s">
        <v>169</v>
      </c>
      <c r="E182" s="21" t="s">
        <v>170</v>
      </c>
      <c r="F182" s="22" t="s">
        <v>10</v>
      </c>
      <c r="G182" s="91"/>
      <c r="H182" s="59"/>
      <c r="I182" s="162">
        <f t="shared" si="10"/>
        <v>0</v>
      </c>
      <c r="J182" s="89"/>
    </row>
    <row r="183" spans="1:10" ht="55.2" hidden="1" x14ac:dyDescent="0.3">
      <c r="A183" s="165" t="s">
        <v>47</v>
      </c>
      <c r="B183" s="19" t="s">
        <v>20</v>
      </c>
      <c r="C183" s="19">
        <v>0</v>
      </c>
      <c r="D183" s="20" t="s">
        <v>171</v>
      </c>
      <c r="E183" s="21" t="s">
        <v>172</v>
      </c>
      <c r="F183" s="22" t="s">
        <v>10</v>
      </c>
      <c r="G183" s="91"/>
      <c r="H183" s="59"/>
      <c r="I183" s="162">
        <f t="shared" si="10"/>
        <v>0</v>
      </c>
      <c r="J183" s="89"/>
    </row>
    <row r="184" spans="1:10" ht="69" hidden="1" x14ac:dyDescent="0.3">
      <c r="A184" s="165" t="s">
        <v>47</v>
      </c>
      <c r="B184" s="19" t="s">
        <v>23</v>
      </c>
      <c r="C184" s="19">
        <v>0</v>
      </c>
      <c r="D184" s="20" t="s">
        <v>173</v>
      </c>
      <c r="E184" s="21" t="s">
        <v>174</v>
      </c>
      <c r="F184" s="23" t="s">
        <v>10</v>
      </c>
      <c r="G184" s="91"/>
      <c r="H184" s="59"/>
      <c r="I184" s="162">
        <f t="shared" si="10"/>
        <v>0</v>
      </c>
      <c r="J184" s="89"/>
    </row>
    <row r="185" spans="1:10" hidden="1" x14ac:dyDescent="0.3">
      <c r="A185" s="245">
        <v>0</v>
      </c>
      <c r="B185" s="246">
        <v>0</v>
      </c>
      <c r="C185" s="246">
        <v>0</v>
      </c>
      <c r="D185" s="240" t="s">
        <v>175</v>
      </c>
      <c r="E185" s="241" t="s">
        <v>176</v>
      </c>
      <c r="F185" s="247">
        <v>0</v>
      </c>
      <c r="G185" s="243">
        <v>0</v>
      </c>
      <c r="H185" s="244"/>
      <c r="I185" s="344">
        <f>IF((SUM(I187:I200))&gt;0,".",0)</f>
        <v>0</v>
      </c>
      <c r="J185" s="89"/>
    </row>
    <row r="186" spans="1:10" hidden="1" x14ac:dyDescent="0.3">
      <c r="A186" s="160">
        <v>0</v>
      </c>
      <c r="B186" s="2">
        <v>0</v>
      </c>
      <c r="C186" s="2">
        <v>0</v>
      </c>
      <c r="D186" s="3" t="s">
        <v>5</v>
      </c>
      <c r="E186" s="4" t="s">
        <v>6</v>
      </c>
      <c r="F186" s="5">
        <v>0</v>
      </c>
      <c r="G186" s="90">
        <v>0</v>
      </c>
      <c r="H186" s="59"/>
      <c r="I186" s="162"/>
      <c r="J186" s="89"/>
    </row>
    <row r="187" spans="1:10" ht="55.2" hidden="1" x14ac:dyDescent="0.3">
      <c r="A187" s="165" t="s">
        <v>88</v>
      </c>
      <c r="B187" s="19" t="s">
        <v>7</v>
      </c>
      <c r="C187" s="19">
        <v>0</v>
      </c>
      <c r="D187" s="20" t="s">
        <v>177</v>
      </c>
      <c r="E187" s="21" t="s">
        <v>178</v>
      </c>
      <c r="F187" s="22" t="s">
        <v>10</v>
      </c>
      <c r="G187" s="91"/>
      <c r="H187" s="59"/>
      <c r="I187" s="162">
        <f>ROUND(G187*H187,3)</f>
        <v>0</v>
      </c>
      <c r="J187" s="89"/>
    </row>
    <row r="188" spans="1:10" ht="55.2" hidden="1" x14ac:dyDescent="0.3">
      <c r="A188" s="165" t="s">
        <v>88</v>
      </c>
      <c r="B188" s="19" t="s">
        <v>11</v>
      </c>
      <c r="C188" s="19">
        <v>0</v>
      </c>
      <c r="D188" s="20" t="s">
        <v>179</v>
      </c>
      <c r="E188" s="21" t="s">
        <v>180</v>
      </c>
      <c r="F188" s="22" t="s">
        <v>10</v>
      </c>
      <c r="G188" s="91"/>
      <c r="H188" s="59"/>
      <c r="I188" s="162">
        <f t="shared" ref="I188:I200" si="11">ROUND(G188*H188,3)</f>
        <v>0</v>
      </c>
      <c r="J188" s="89"/>
    </row>
    <row r="189" spans="1:10" ht="69" hidden="1" x14ac:dyDescent="0.3">
      <c r="A189" s="161">
        <v>10</v>
      </c>
      <c r="B189" s="19" t="s">
        <v>14</v>
      </c>
      <c r="C189" s="6">
        <v>0</v>
      </c>
      <c r="D189" s="11" t="s">
        <v>181</v>
      </c>
      <c r="E189" s="24" t="s">
        <v>182</v>
      </c>
      <c r="F189" s="14" t="s">
        <v>10</v>
      </c>
      <c r="G189" s="91"/>
      <c r="H189" s="59"/>
      <c r="I189" s="162">
        <f t="shared" si="11"/>
        <v>0</v>
      </c>
      <c r="J189" s="89"/>
    </row>
    <row r="190" spans="1:10" ht="82.8" hidden="1" x14ac:dyDescent="0.3">
      <c r="A190" s="161">
        <v>10</v>
      </c>
      <c r="B190" s="19" t="s">
        <v>17</v>
      </c>
      <c r="C190" s="6">
        <v>0</v>
      </c>
      <c r="D190" s="11" t="s">
        <v>183</v>
      </c>
      <c r="E190" s="24" t="s">
        <v>727</v>
      </c>
      <c r="F190" s="14" t="s">
        <v>10</v>
      </c>
      <c r="G190" s="91"/>
      <c r="H190" s="59"/>
      <c r="I190" s="162">
        <f t="shared" si="11"/>
        <v>0</v>
      </c>
      <c r="J190" s="89"/>
    </row>
    <row r="191" spans="1:10" ht="82.8" hidden="1" x14ac:dyDescent="0.3">
      <c r="A191" s="165" t="s">
        <v>88</v>
      </c>
      <c r="B191" s="19" t="s">
        <v>20</v>
      </c>
      <c r="C191" s="19">
        <v>0</v>
      </c>
      <c r="D191" s="25" t="s">
        <v>184</v>
      </c>
      <c r="E191" s="26" t="s">
        <v>185</v>
      </c>
      <c r="F191" s="27" t="s">
        <v>10</v>
      </c>
      <c r="G191" s="91"/>
      <c r="H191" s="59"/>
      <c r="I191" s="162">
        <f t="shared" si="11"/>
        <v>0</v>
      </c>
      <c r="J191" s="89"/>
    </row>
    <row r="192" spans="1:10" ht="82.8" hidden="1" x14ac:dyDescent="0.3">
      <c r="A192" s="165" t="s">
        <v>88</v>
      </c>
      <c r="B192" s="19" t="s">
        <v>23</v>
      </c>
      <c r="C192" s="19">
        <v>0</v>
      </c>
      <c r="D192" s="25" t="s">
        <v>186</v>
      </c>
      <c r="E192" s="26" t="s">
        <v>187</v>
      </c>
      <c r="F192" s="27" t="s">
        <v>10</v>
      </c>
      <c r="G192" s="91"/>
      <c r="H192" s="59"/>
      <c r="I192" s="162">
        <f t="shared" si="11"/>
        <v>0</v>
      </c>
      <c r="J192" s="89"/>
    </row>
    <row r="193" spans="1:10" ht="82.8" hidden="1" x14ac:dyDescent="0.3">
      <c r="A193" s="161">
        <v>10</v>
      </c>
      <c r="B193" s="19" t="s">
        <v>41</v>
      </c>
      <c r="C193" s="6">
        <v>0</v>
      </c>
      <c r="D193" s="15" t="s">
        <v>188</v>
      </c>
      <c r="E193" s="26" t="s">
        <v>189</v>
      </c>
      <c r="F193" s="28" t="s">
        <v>10</v>
      </c>
      <c r="G193" s="91"/>
      <c r="H193" s="59"/>
      <c r="I193" s="162">
        <f t="shared" si="11"/>
        <v>0</v>
      </c>
      <c r="J193" s="89"/>
    </row>
    <row r="194" spans="1:10" ht="55.2" hidden="1" x14ac:dyDescent="0.3">
      <c r="A194" s="161">
        <v>10</v>
      </c>
      <c r="B194" s="19" t="s">
        <v>44</v>
      </c>
      <c r="C194" s="6">
        <v>0</v>
      </c>
      <c r="D194" s="11" t="s">
        <v>190</v>
      </c>
      <c r="E194" s="7" t="s">
        <v>191</v>
      </c>
      <c r="F194" s="14" t="s">
        <v>10</v>
      </c>
      <c r="G194" s="91"/>
      <c r="H194" s="59"/>
      <c r="I194" s="162">
        <f t="shared" si="11"/>
        <v>0</v>
      </c>
      <c r="J194" s="89"/>
    </row>
    <row r="195" spans="1:10" ht="55.2" hidden="1" x14ac:dyDescent="0.3">
      <c r="A195" s="161">
        <v>10</v>
      </c>
      <c r="B195" s="19" t="s">
        <v>47</v>
      </c>
      <c r="C195" s="6">
        <v>0</v>
      </c>
      <c r="D195" s="11" t="s">
        <v>192</v>
      </c>
      <c r="E195" s="7" t="s">
        <v>193</v>
      </c>
      <c r="F195" s="14" t="s">
        <v>10</v>
      </c>
      <c r="G195" s="91"/>
      <c r="H195" s="59"/>
      <c r="I195" s="162">
        <f t="shared" si="11"/>
        <v>0</v>
      </c>
      <c r="J195" s="89"/>
    </row>
    <row r="196" spans="1:10" ht="41.4" hidden="1" x14ac:dyDescent="0.3">
      <c r="A196" s="161">
        <v>10</v>
      </c>
      <c r="B196" s="19" t="s">
        <v>88</v>
      </c>
      <c r="C196" s="6">
        <v>0</v>
      </c>
      <c r="D196" s="11" t="s">
        <v>194</v>
      </c>
      <c r="E196" s="24" t="s">
        <v>195</v>
      </c>
      <c r="F196" s="14" t="s">
        <v>10</v>
      </c>
      <c r="G196" s="91"/>
      <c r="H196" s="59"/>
      <c r="I196" s="162">
        <f t="shared" si="11"/>
        <v>0</v>
      </c>
      <c r="J196" s="89"/>
    </row>
    <row r="197" spans="1:10" ht="55.2" hidden="1" x14ac:dyDescent="0.3">
      <c r="A197" s="165" t="s">
        <v>88</v>
      </c>
      <c r="B197" s="19" t="s">
        <v>91</v>
      </c>
      <c r="C197" s="19">
        <v>0</v>
      </c>
      <c r="D197" s="29" t="s">
        <v>196</v>
      </c>
      <c r="E197" s="30" t="s">
        <v>197</v>
      </c>
      <c r="F197" s="27" t="s">
        <v>10</v>
      </c>
      <c r="G197" s="91"/>
      <c r="H197" s="59"/>
      <c r="I197" s="162">
        <f t="shared" si="11"/>
        <v>0</v>
      </c>
      <c r="J197" s="89"/>
    </row>
    <row r="198" spans="1:10" ht="55.2" hidden="1" x14ac:dyDescent="0.3">
      <c r="A198" s="165" t="s">
        <v>88</v>
      </c>
      <c r="B198" s="19" t="s">
        <v>94</v>
      </c>
      <c r="C198" s="19">
        <v>0</v>
      </c>
      <c r="D198" s="31" t="s">
        <v>198</v>
      </c>
      <c r="E198" s="21" t="s">
        <v>199</v>
      </c>
      <c r="F198" s="27" t="s">
        <v>10</v>
      </c>
      <c r="G198" s="91"/>
      <c r="H198" s="59"/>
      <c r="I198" s="162">
        <f t="shared" si="11"/>
        <v>0</v>
      </c>
      <c r="J198" s="89"/>
    </row>
    <row r="199" spans="1:10" ht="41.4" hidden="1" x14ac:dyDescent="0.3">
      <c r="A199" s="161">
        <v>10</v>
      </c>
      <c r="B199" s="19" t="s">
        <v>97</v>
      </c>
      <c r="C199" s="6">
        <v>0</v>
      </c>
      <c r="D199" s="15" t="s">
        <v>200</v>
      </c>
      <c r="E199" s="15" t="s">
        <v>201</v>
      </c>
      <c r="F199" s="28" t="s">
        <v>10</v>
      </c>
      <c r="G199" s="91"/>
      <c r="H199" s="59"/>
      <c r="I199" s="162">
        <f t="shared" si="11"/>
        <v>0</v>
      </c>
      <c r="J199" s="89"/>
    </row>
    <row r="200" spans="1:10" ht="69" hidden="1" x14ac:dyDescent="0.3">
      <c r="A200" s="161">
        <v>10</v>
      </c>
      <c r="B200" s="19" t="s">
        <v>128</v>
      </c>
      <c r="C200" s="6">
        <v>0</v>
      </c>
      <c r="D200" s="15" t="s">
        <v>202</v>
      </c>
      <c r="E200" s="15" t="s">
        <v>203</v>
      </c>
      <c r="F200" s="28" t="s">
        <v>10</v>
      </c>
      <c r="G200" s="91"/>
      <c r="H200" s="59"/>
      <c r="I200" s="162">
        <f t="shared" si="11"/>
        <v>0</v>
      </c>
      <c r="J200" s="89"/>
    </row>
    <row r="201" spans="1:10" hidden="1" x14ac:dyDescent="0.3">
      <c r="A201" s="248">
        <v>0</v>
      </c>
      <c r="B201" s="249">
        <v>0</v>
      </c>
      <c r="C201" s="249">
        <v>0</v>
      </c>
      <c r="D201" s="250" t="s">
        <v>204</v>
      </c>
      <c r="E201" s="250" t="s">
        <v>205</v>
      </c>
      <c r="F201" s="251">
        <v>0</v>
      </c>
      <c r="G201" s="243">
        <v>0</v>
      </c>
      <c r="H201" s="244"/>
      <c r="I201" s="344">
        <f>IF((SUM(I203:I215))&gt;0,".",0)</f>
        <v>0</v>
      </c>
      <c r="J201" s="89"/>
    </row>
    <row r="202" spans="1:10" hidden="1" x14ac:dyDescent="0.3">
      <c r="A202" s="160">
        <v>0</v>
      </c>
      <c r="B202" s="2">
        <v>0</v>
      </c>
      <c r="C202" s="2">
        <v>0</v>
      </c>
      <c r="D202" s="3" t="s">
        <v>5</v>
      </c>
      <c r="E202" s="4" t="s">
        <v>6</v>
      </c>
      <c r="F202" s="5">
        <v>0</v>
      </c>
      <c r="G202" s="90">
        <v>0</v>
      </c>
      <c r="H202" s="59"/>
      <c r="I202" s="162"/>
      <c r="J202" s="89"/>
    </row>
    <row r="203" spans="1:10" ht="69" hidden="1" x14ac:dyDescent="0.3">
      <c r="A203" s="165" t="s">
        <v>91</v>
      </c>
      <c r="B203" s="19" t="s">
        <v>7</v>
      </c>
      <c r="C203" s="19">
        <v>0</v>
      </c>
      <c r="D203" s="31" t="s">
        <v>206</v>
      </c>
      <c r="E203" s="21" t="s">
        <v>207</v>
      </c>
      <c r="F203" s="22" t="s">
        <v>10</v>
      </c>
      <c r="G203" s="91"/>
      <c r="H203" s="59"/>
      <c r="I203" s="162">
        <f>ROUND(G203*H203,3)</f>
        <v>0</v>
      </c>
      <c r="J203" s="89"/>
    </row>
    <row r="204" spans="1:10" ht="69" hidden="1" x14ac:dyDescent="0.3">
      <c r="A204" s="165" t="s">
        <v>91</v>
      </c>
      <c r="B204" s="6" t="s">
        <v>11</v>
      </c>
      <c r="C204" s="6">
        <v>0</v>
      </c>
      <c r="D204" s="32" t="s">
        <v>208</v>
      </c>
      <c r="E204" s="33" t="s">
        <v>209</v>
      </c>
      <c r="F204" s="14" t="s">
        <v>10</v>
      </c>
      <c r="G204" s="91"/>
      <c r="H204" s="59"/>
      <c r="I204" s="162">
        <f t="shared" ref="I204:I215" si="12">ROUND(G204*H204,3)</f>
        <v>0</v>
      </c>
      <c r="J204" s="89"/>
    </row>
    <row r="205" spans="1:10" ht="69" hidden="1" x14ac:dyDescent="0.3">
      <c r="A205" s="165" t="s">
        <v>91</v>
      </c>
      <c r="B205" s="19" t="s">
        <v>14</v>
      </c>
      <c r="C205" s="19">
        <v>0</v>
      </c>
      <c r="D205" s="34" t="s">
        <v>210</v>
      </c>
      <c r="E205" s="35" t="s">
        <v>211</v>
      </c>
      <c r="F205" s="27" t="s">
        <v>10</v>
      </c>
      <c r="G205" s="91"/>
      <c r="H205" s="59"/>
      <c r="I205" s="162">
        <f t="shared" si="12"/>
        <v>0</v>
      </c>
      <c r="J205" s="89"/>
    </row>
    <row r="206" spans="1:10" ht="55.2" hidden="1" x14ac:dyDescent="0.3">
      <c r="A206" s="165" t="s">
        <v>91</v>
      </c>
      <c r="B206" s="19" t="s">
        <v>17</v>
      </c>
      <c r="C206" s="19">
        <v>0</v>
      </c>
      <c r="D206" s="34" t="s">
        <v>212</v>
      </c>
      <c r="E206" s="35" t="s">
        <v>213</v>
      </c>
      <c r="F206" s="27" t="s">
        <v>10</v>
      </c>
      <c r="G206" s="91"/>
      <c r="H206" s="59"/>
      <c r="I206" s="162">
        <f t="shared" si="12"/>
        <v>0</v>
      </c>
      <c r="J206" s="89"/>
    </row>
    <row r="207" spans="1:10" ht="41.4" hidden="1" x14ac:dyDescent="0.3">
      <c r="A207" s="165" t="s">
        <v>91</v>
      </c>
      <c r="B207" s="6" t="s">
        <v>20</v>
      </c>
      <c r="C207" s="19">
        <v>0</v>
      </c>
      <c r="D207" s="36" t="s">
        <v>214</v>
      </c>
      <c r="E207" s="35" t="s">
        <v>215</v>
      </c>
      <c r="F207" s="27" t="s">
        <v>10</v>
      </c>
      <c r="G207" s="91"/>
      <c r="H207" s="59"/>
      <c r="I207" s="162">
        <f t="shared" si="12"/>
        <v>0</v>
      </c>
      <c r="J207" s="89"/>
    </row>
    <row r="208" spans="1:10" ht="41.4" hidden="1" x14ac:dyDescent="0.3">
      <c r="A208" s="165" t="s">
        <v>91</v>
      </c>
      <c r="B208" s="19" t="s">
        <v>23</v>
      </c>
      <c r="C208" s="19">
        <v>0</v>
      </c>
      <c r="D208" s="34" t="s">
        <v>216</v>
      </c>
      <c r="E208" s="35" t="s">
        <v>217</v>
      </c>
      <c r="F208" s="27" t="s">
        <v>10</v>
      </c>
      <c r="G208" s="91"/>
      <c r="H208" s="59"/>
      <c r="I208" s="162">
        <f t="shared" si="12"/>
        <v>0</v>
      </c>
      <c r="J208" s="89"/>
    </row>
    <row r="209" spans="1:10" ht="55.2" hidden="1" x14ac:dyDescent="0.3">
      <c r="A209" s="165" t="s">
        <v>91</v>
      </c>
      <c r="B209" s="19" t="s">
        <v>41</v>
      </c>
      <c r="C209" s="6">
        <v>0</v>
      </c>
      <c r="D209" s="11" t="s">
        <v>218</v>
      </c>
      <c r="E209" s="37" t="s">
        <v>219</v>
      </c>
      <c r="F209" s="14" t="s">
        <v>10</v>
      </c>
      <c r="G209" s="91"/>
      <c r="H209" s="59"/>
      <c r="I209" s="162">
        <f t="shared" si="12"/>
        <v>0</v>
      </c>
      <c r="J209" s="89"/>
    </row>
    <row r="210" spans="1:10" ht="69" hidden="1" x14ac:dyDescent="0.3">
      <c r="A210" s="165" t="s">
        <v>91</v>
      </c>
      <c r="B210" s="6" t="s">
        <v>44</v>
      </c>
      <c r="C210" s="38">
        <v>0</v>
      </c>
      <c r="D210" s="11" t="s">
        <v>220</v>
      </c>
      <c r="E210" s="37" t="s">
        <v>221</v>
      </c>
      <c r="F210" s="14" t="s">
        <v>10</v>
      </c>
      <c r="G210" s="91"/>
      <c r="H210" s="59"/>
      <c r="I210" s="162">
        <f t="shared" si="12"/>
        <v>0</v>
      </c>
      <c r="J210" s="89"/>
    </row>
    <row r="211" spans="1:10" ht="69" hidden="1" x14ac:dyDescent="0.3">
      <c r="A211" s="165" t="s">
        <v>91</v>
      </c>
      <c r="B211" s="19" t="s">
        <v>47</v>
      </c>
      <c r="C211" s="38">
        <v>0</v>
      </c>
      <c r="D211" s="11" t="s">
        <v>222</v>
      </c>
      <c r="E211" s="37" t="s">
        <v>223</v>
      </c>
      <c r="F211" s="14" t="s">
        <v>10</v>
      </c>
      <c r="G211" s="91"/>
      <c r="H211" s="59"/>
      <c r="I211" s="162">
        <f t="shared" si="12"/>
        <v>0</v>
      </c>
      <c r="J211" s="89"/>
    </row>
    <row r="212" spans="1:10" ht="41.4" hidden="1" x14ac:dyDescent="0.3">
      <c r="A212" s="165" t="s">
        <v>91</v>
      </c>
      <c r="B212" s="19" t="s">
        <v>88</v>
      </c>
      <c r="C212" s="38">
        <v>0</v>
      </c>
      <c r="D212" s="15" t="s">
        <v>224</v>
      </c>
      <c r="E212" s="39" t="s">
        <v>225</v>
      </c>
      <c r="F212" s="28" t="s">
        <v>10</v>
      </c>
      <c r="G212" s="91"/>
      <c r="H212" s="59"/>
      <c r="I212" s="162">
        <f t="shared" si="12"/>
        <v>0</v>
      </c>
      <c r="J212" s="89"/>
    </row>
    <row r="213" spans="1:10" ht="55.2" hidden="1" x14ac:dyDescent="0.3">
      <c r="A213" s="165" t="s">
        <v>91</v>
      </c>
      <c r="B213" s="6" t="s">
        <v>91</v>
      </c>
      <c r="C213" s="6">
        <v>0</v>
      </c>
      <c r="D213" s="17" t="s">
        <v>226</v>
      </c>
      <c r="E213" s="13" t="s">
        <v>227</v>
      </c>
      <c r="F213" s="16" t="s">
        <v>10</v>
      </c>
      <c r="G213" s="91"/>
      <c r="H213" s="59"/>
      <c r="I213" s="162">
        <f t="shared" si="12"/>
        <v>0</v>
      </c>
      <c r="J213" s="89"/>
    </row>
    <row r="214" spans="1:10" ht="41.4" hidden="1" x14ac:dyDescent="0.3">
      <c r="A214" s="165" t="s">
        <v>91</v>
      </c>
      <c r="B214" s="19" t="s">
        <v>94</v>
      </c>
      <c r="C214" s="6">
        <v>0</v>
      </c>
      <c r="D214" s="17" t="s">
        <v>228</v>
      </c>
      <c r="E214" s="13" t="s">
        <v>229</v>
      </c>
      <c r="F214" s="16" t="s">
        <v>10</v>
      </c>
      <c r="G214" s="91"/>
      <c r="H214" s="59"/>
      <c r="I214" s="162">
        <f t="shared" si="12"/>
        <v>0</v>
      </c>
      <c r="J214" s="89"/>
    </row>
    <row r="215" spans="1:10" ht="55.2" hidden="1" x14ac:dyDescent="0.3">
      <c r="A215" s="165" t="s">
        <v>91</v>
      </c>
      <c r="B215" s="19" t="s">
        <v>97</v>
      </c>
      <c r="C215" s="6">
        <v>0</v>
      </c>
      <c r="D215" s="17" t="s">
        <v>230</v>
      </c>
      <c r="E215" s="13" t="s">
        <v>231</v>
      </c>
      <c r="F215" s="16" t="s">
        <v>10</v>
      </c>
      <c r="G215" s="91"/>
      <c r="H215" s="59"/>
      <c r="I215" s="162">
        <f t="shared" si="12"/>
        <v>0</v>
      </c>
      <c r="J215" s="89"/>
    </row>
    <row r="216" spans="1:10" hidden="1" x14ac:dyDescent="0.3">
      <c r="A216" s="245">
        <v>0</v>
      </c>
      <c r="B216" s="246">
        <v>0</v>
      </c>
      <c r="C216" s="246">
        <v>0</v>
      </c>
      <c r="D216" s="240" t="s">
        <v>232</v>
      </c>
      <c r="E216" s="241" t="s">
        <v>233</v>
      </c>
      <c r="F216" s="247">
        <v>0</v>
      </c>
      <c r="G216" s="243">
        <v>0</v>
      </c>
      <c r="H216" s="244"/>
      <c r="I216" s="344">
        <f>IF((SUM(I219:I222))&gt;0,".",0)</f>
        <v>0</v>
      </c>
      <c r="J216" s="89"/>
    </row>
    <row r="217" spans="1:10" hidden="1" x14ac:dyDescent="0.3">
      <c r="A217" s="260">
        <v>0</v>
      </c>
      <c r="B217" s="261">
        <v>0</v>
      </c>
      <c r="C217" s="262">
        <v>0</v>
      </c>
      <c r="D217" s="265">
        <v>0</v>
      </c>
      <c r="E217" s="266" t="s">
        <v>234</v>
      </c>
      <c r="F217" s="264">
        <v>0</v>
      </c>
      <c r="G217" s="258">
        <v>0</v>
      </c>
      <c r="H217" s="259">
        <v>0</v>
      </c>
      <c r="I217" s="346">
        <f>IF((SUM(I219:I222))&gt;0,".",0)</f>
        <v>0</v>
      </c>
      <c r="J217" s="89"/>
    </row>
    <row r="218" spans="1:10" hidden="1" x14ac:dyDescent="0.3">
      <c r="A218" s="160">
        <v>0</v>
      </c>
      <c r="B218" s="2">
        <v>0</v>
      </c>
      <c r="C218" s="2">
        <v>0</v>
      </c>
      <c r="D218" s="3" t="s">
        <v>5</v>
      </c>
      <c r="E218" s="4" t="s">
        <v>6</v>
      </c>
      <c r="F218" s="5">
        <v>0</v>
      </c>
      <c r="G218" s="90">
        <v>0</v>
      </c>
      <c r="H218" s="59"/>
      <c r="I218" s="162"/>
      <c r="J218" s="89"/>
    </row>
    <row r="219" spans="1:10" ht="165.6" hidden="1" x14ac:dyDescent="0.3">
      <c r="A219" s="166" t="s">
        <v>94</v>
      </c>
      <c r="B219" s="41" t="s">
        <v>7</v>
      </c>
      <c r="C219" s="40">
        <v>0</v>
      </c>
      <c r="D219" s="42" t="s">
        <v>235</v>
      </c>
      <c r="E219" s="43" t="s">
        <v>236</v>
      </c>
      <c r="F219" s="27" t="s">
        <v>10</v>
      </c>
      <c r="G219" s="91"/>
      <c r="H219" s="59"/>
      <c r="I219" s="162">
        <f>ROUND(G219*H219,3)</f>
        <v>0</v>
      </c>
      <c r="J219" s="89"/>
    </row>
    <row r="220" spans="1:10" ht="165.6" hidden="1" x14ac:dyDescent="0.3">
      <c r="A220" s="166" t="s">
        <v>94</v>
      </c>
      <c r="B220" s="41" t="s">
        <v>11</v>
      </c>
      <c r="C220" s="40">
        <v>0</v>
      </c>
      <c r="D220" s="42" t="s">
        <v>237</v>
      </c>
      <c r="E220" s="43" t="s">
        <v>238</v>
      </c>
      <c r="F220" s="27" t="s">
        <v>10</v>
      </c>
      <c r="G220" s="91"/>
      <c r="H220" s="59"/>
      <c r="I220" s="162">
        <f t="shared" ref="I220:I222" si="13">ROUND(G220*H220,3)</f>
        <v>0</v>
      </c>
      <c r="J220" s="89"/>
    </row>
    <row r="221" spans="1:10" ht="165.6" hidden="1" x14ac:dyDescent="0.3">
      <c r="A221" s="166" t="s">
        <v>94</v>
      </c>
      <c r="B221" s="41" t="s">
        <v>14</v>
      </c>
      <c r="C221" s="40">
        <v>0</v>
      </c>
      <c r="D221" s="42" t="s">
        <v>239</v>
      </c>
      <c r="E221" s="43" t="s">
        <v>240</v>
      </c>
      <c r="F221" s="27" t="s">
        <v>10</v>
      </c>
      <c r="G221" s="91"/>
      <c r="H221" s="59"/>
      <c r="I221" s="162">
        <f t="shared" si="13"/>
        <v>0</v>
      </c>
      <c r="J221" s="89"/>
    </row>
    <row r="222" spans="1:10" ht="165.6" hidden="1" x14ac:dyDescent="0.3">
      <c r="A222" s="166" t="s">
        <v>94</v>
      </c>
      <c r="B222" s="41" t="s">
        <v>17</v>
      </c>
      <c r="C222" s="40">
        <v>0</v>
      </c>
      <c r="D222" s="42" t="s">
        <v>241</v>
      </c>
      <c r="E222" s="43" t="s">
        <v>242</v>
      </c>
      <c r="F222" s="27" t="s">
        <v>10</v>
      </c>
      <c r="G222" s="91"/>
      <c r="H222" s="59"/>
      <c r="I222" s="162">
        <f t="shared" si="13"/>
        <v>0</v>
      </c>
      <c r="J222" s="89"/>
    </row>
    <row r="223" spans="1:10" hidden="1" x14ac:dyDescent="0.3">
      <c r="A223" s="260">
        <v>0</v>
      </c>
      <c r="B223" s="261">
        <v>0</v>
      </c>
      <c r="C223" s="262">
        <v>0</v>
      </c>
      <c r="D223" s="263">
        <v>0</v>
      </c>
      <c r="E223" s="256" t="s">
        <v>243</v>
      </c>
      <c r="F223" s="264">
        <v>0</v>
      </c>
      <c r="G223" s="258">
        <v>0</v>
      </c>
      <c r="H223" s="259">
        <v>0</v>
      </c>
      <c r="I223" s="346">
        <f>IF((SUM(I225:I233))&gt;0,".",0)</f>
        <v>0</v>
      </c>
      <c r="J223" s="89"/>
    </row>
    <row r="224" spans="1:10" hidden="1" x14ac:dyDescent="0.3">
      <c r="A224" s="160">
        <v>0</v>
      </c>
      <c r="B224" s="2">
        <v>0</v>
      </c>
      <c r="C224" s="2">
        <v>0</v>
      </c>
      <c r="D224" s="3" t="s">
        <v>5</v>
      </c>
      <c r="E224" s="4" t="s">
        <v>6</v>
      </c>
      <c r="F224" s="5">
        <v>0</v>
      </c>
      <c r="G224" s="90">
        <v>0</v>
      </c>
      <c r="H224" s="59"/>
      <c r="I224" s="162"/>
      <c r="J224" s="89"/>
    </row>
    <row r="225" spans="1:10" ht="151.80000000000001" hidden="1" x14ac:dyDescent="0.3">
      <c r="A225" s="166" t="s">
        <v>94</v>
      </c>
      <c r="B225" s="41" t="s">
        <v>20</v>
      </c>
      <c r="C225" s="40">
        <v>0</v>
      </c>
      <c r="D225" s="44" t="s">
        <v>244</v>
      </c>
      <c r="E225" s="43" t="s">
        <v>245</v>
      </c>
      <c r="F225" s="27" t="s">
        <v>10</v>
      </c>
      <c r="G225" s="91"/>
      <c r="H225" s="59"/>
      <c r="I225" s="162">
        <f>ROUND(G225*H225,3)</f>
        <v>0</v>
      </c>
      <c r="J225" s="89"/>
    </row>
    <row r="226" spans="1:10" ht="151.80000000000001" hidden="1" x14ac:dyDescent="0.3">
      <c r="A226" s="166" t="s">
        <v>94</v>
      </c>
      <c r="B226" s="41" t="s">
        <v>23</v>
      </c>
      <c r="C226" s="40">
        <v>0</v>
      </c>
      <c r="D226" s="44" t="s">
        <v>246</v>
      </c>
      <c r="E226" s="43" t="s">
        <v>247</v>
      </c>
      <c r="F226" s="27" t="s">
        <v>10</v>
      </c>
      <c r="G226" s="91"/>
      <c r="H226" s="59"/>
      <c r="I226" s="162">
        <f t="shared" ref="I226:I250" si="14">ROUND(G226*H226,3)</f>
        <v>0</v>
      </c>
      <c r="J226" s="89"/>
    </row>
    <row r="227" spans="1:10" ht="69" hidden="1" x14ac:dyDescent="0.3">
      <c r="A227" s="165" t="s">
        <v>94</v>
      </c>
      <c r="B227" s="19" t="s">
        <v>41</v>
      </c>
      <c r="C227" s="19">
        <v>0</v>
      </c>
      <c r="D227" s="31" t="s">
        <v>248</v>
      </c>
      <c r="E227" s="21" t="s">
        <v>249</v>
      </c>
      <c r="F227" s="22" t="s">
        <v>10</v>
      </c>
      <c r="G227" s="91"/>
      <c r="H227" s="59"/>
      <c r="I227" s="162">
        <f t="shared" si="14"/>
        <v>0</v>
      </c>
      <c r="J227" s="89"/>
    </row>
    <row r="228" spans="1:10" ht="41.4" hidden="1" x14ac:dyDescent="0.3">
      <c r="A228" s="166" t="s">
        <v>94</v>
      </c>
      <c r="B228" s="45" t="s">
        <v>44</v>
      </c>
      <c r="C228" s="46">
        <v>0</v>
      </c>
      <c r="D228" s="47" t="s">
        <v>250</v>
      </c>
      <c r="E228" s="48" t="s">
        <v>251</v>
      </c>
      <c r="F228" s="27" t="s">
        <v>10</v>
      </c>
      <c r="G228" s="91"/>
      <c r="H228" s="59"/>
      <c r="I228" s="162">
        <f t="shared" si="14"/>
        <v>0</v>
      </c>
      <c r="J228" s="89"/>
    </row>
    <row r="229" spans="1:10" ht="41.4" hidden="1" x14ac:dyDescent="0.3">
      <c r="A229" s="165" t="s">
        <v>94</v>
      </c>
      <c r="B229" s="45" t="s">
        <v>47</v>
      </c>
      <c r="C229" s="46">
        <v>0</v>
      </c>
      <c r="D229" s="47" t="s">
        <v>252</v>
      </c>
      <c r="E229" s="48" t="s">
        <v>253</v>
      </c>
      <c r="F229" s="27" t="s">
        <v>10</v>
      </c>
      <c r="G229" s="91"/>
      <c r="H229" s="59"/>
      <c r="I229" s="162">
        <f t="shared" si="14"/>
        <v>0</v>
      </c>
      <c r="J229" s="89"/>
    </row>
    <row r="230" spans="1:10" ht="41.4" hidden="1" x14ac:dyDescent="0.3">
      <c r="A230" s="166" t="s">
        <v>94</v>
      </c>
      <c r="B230" s="6" t="s">
        <v>88</v>
      </c>
      <c r="C230" s="6">
        <v>0</v>
      </c>
      <c r="D230" s="11" t="s">
        <v>254</v>
      </c>
      <c r="E230" s="37" t="s">
        <v>255</v>
      </c>
      <c r="F230" s="14" t="s">
        <v>10</v>
      </c>
      <c r="G230" s="91"/>
      <c r="H230" s="59"/>
      <c r="I230" s="162">
        <f t="shared" si="14"/>
        <v>0</v>
      </c>
      <c r="J230" s="89"/>
    </row>
    <row r="231" spans="1:10" ht="55.2" hidden="1" x14ac:dyDescent="0.3">
      <c r="A231" s="165" t="s">
        <v>94</v>
      </c>
      <c r="B231" s="6" t="s">
        <v>91</v>
      </c>
      <c r="C231" s="6">
        <v>0</v>
      </c>
      <c r="D231" s="11" t="s">
        <v>256</v>
      </c>
      <c r="E231" s="37" t="s">
        <v>257</v>
      </c>
      <c r="F231" s="14" t="s">
        <v>10</v>
      </c>
      <c r="G231" s="91"/>
      <c r="H231" s="59"/>
      <c r="I231" s="162">
        <f t="shared" si="14"/>
        <v>0</v>
      </c>
      <c r="J231" s="89"/>
    </row>
    <row r="232" spans="1:10" ht="41.4" hidden="1" x14ac:dyDescent="0.3">
      <c r="A232" s="166" t="s">
        <v>94</v>
      </c>
      <c r="B232" s="45" t="s">
        <v>94</v>
      </c>
      <c r="C232" s="45">
        <v>0</v>
      </c>
      <c r="D232" s="49" t="s">
        <v>258</v>
      </c>
      <c r="E232" s="13" t="s">
        <v>259</v>
      </c>
      <c r="F232" s="28" t="s">
        <v>10</v>
      </c>
      <c r="G232" s="91"/>
      <c r="H232" s="59"/>
      <c r="I232" s="162">
        <f t="shared" si="14"/>
        <v>0</v>
      </c>
      <c r="J232" s="89"/>
    </row>
    <row r="233" spans="1:10" ht="55.2" hidden="1" x14ac:dyDescent="0.3">
      <c r="A233" s="165" t="s">
        <v>94</v>
      </c>
      <c r="B233" s="45" t="s">
        <v>97</v>
      </c>
      <c r="C233" s="45">
        <v>0</v>
      </c>
      <c r="D233" s="49" t="s">
        <v>260</v>
      </c>
      <c r="E233" s="13" t="s">
        <v>261</v>
      </c>
      <c r="F233" s="28" t="s">
        <v>10</v>
      </c>
      <c r="G233" s="91"/>
      <c r="H233" s="59"/>
      <c r="I233" s="162">
        <f t="shared" si="14"/>
        <v>0</v>
      </c>
      <c r="J233" s="89"/>
    </row>
    <row r="234" spans="1:10" hidden="1" x14ac:dyDescent="0.3">
      <c r="A234" s="253">
        <v>0</v>
      </c>
      <c r="B234" s="254">
        <v>0</v>
      </c>
      <c r="C234" s="254">
        <v>0</v>
      </c>
      <c r="D234" s="255">
        <v>0</v>
      </c>
      <c r="E234" s="256" t="s">
        <v>262</v>
      </c>
      <c r="F234" s="257">
        <v>0</v>
      </c>
      <c r="G234" s="258">
        <v>0</v>
      </c>
      <c r="H234" s="259">
        <v>0</v>
      </c>
      <c r="I234" s="346">
        <f>IF((SUM(I236:I239))&gt;0,".",0)</f>
        <v>0</v>
      </c>
      <c r="J234" s="89"/>
    </row>
    <row r="235" spans="1:10" hidden="1" x14ac:dyDescent="0.3">
      <c r="A235" s="160">
        <v>0</v>
      </c>
      <c r="B235" s="2">
        <v>0</v>
      </c>
      <c r="C235" s="2">
        <v>0</v>
      </c>
      <c r="D235" s="3" t="s">
        <v>5</v>
      </c>
      <c r="E235" s="4" t="s">
        <v>6</v>
      </c>
      <c r="F235" s="5">
        <v>0</v>
      </c>
      <c r="G235" s="90">
        <v>0</v>
      </c>
      <c r="H235" s="59"/>
      <c r="I235" s="162">
        <f t="shared" si="14"/>
        <v>0</v>
      </c>
      <c r="J235" s="89"/>
    </row>
    <row r="236" spans="1:10" ht="55.2" hidden="1" x14ac:dyDescent="0.3">
      <c r="A236" s="167" t="s">
        <v>94</v>
      </c>
      <c r="B236" s="45" t="s">
        <v>128</v>
      </c>
      <c r="C236" s="45">
        <v>0</v>
      </c>
      <c r="D236" s="49" t="s">
        <v>263</v>
      </c>
      <c r="E236" s="13" t="s">
        <v>264</v>
      </c>
      <c r="F236" s="28" t="s">
        <v>10</v>
      </c>
      <c r="G236" s="91"/>
      <c r="H236" s="59"/>
      <c r="I236" s="162">
        <f t="shared" si="14"/>
        <v>0</v>
      </c>
      <c r="J236" s="89"/>
    </row>
    <row r="237" spans="1:10" ht="55.2" hidden="1" x14ac:dyDescent="0.3">
      <c r="A237" s="167" t="s">
        <v>94</v>
      </c>
      <c r="B237" s="45" t="s">
        <v>131</v>
      </c>
      <c r="C237" s="45">
        <v>0</v>
      </c>
      <c r="D237" s="49" t="s">
        <v>265</v>
      </c>
      <c r="E237" s="13" t="s">
        <v>266</v>
      </c>
      <c r="F237" s="28" t="s">
        <v>10</v>
      </c>
      <c r="G237" s="91"/>
      <c r="H237" s="59"/>
      <c r="I237" s="162">
        <f t="shared" si="14"/>
        <v>0</v>
      </c>
      <c r="J237" s="89"/>
    </row>
    <row r="238" spans="1:10" ht="55.2" hidden="1" x14ac:dyDescent="0.3">
      <c r="A238" s="167" t="s">
        <v>94</v>
      </c>
      <c r="B238" s="45" t="s">
        <v>134</v>
      </c>
      <c r="C238" s="45">
        <v>0</v>
      </c>
      <c r="D238" s="49" t="s">
        <v>267</v>
      </c>
      <c r="E238" s="13" t="s">
        <v>268</v>
      </c>
      <c r="F238" s="28" t="s">
        <v>10</v>
      </c>
      <c r="G238" s="91"/>
      <c r="H238" s="59"/>
      <c r="I238" s="162">
        <f t="shared" si="14"/>
        <v>0</v>
      </c>
      <c r="J238" s="89"/>
    </row>
    <row r="239" spans="1:10" ht="55.2" hidden="1" x14ac:dyDescent="0.3">
      <c r="A239" s="167" t="s">
        <v>94</v>
      </c>
      <c r="B239" s="45" t="s">
        <v>269</v>
      </c>
      <c r="C239" s="45">
        <v>0</v>
      </c>
      <c r="D239" s="49" t="s">
        <v>270</v>
      </c>
      <c r="E239" s="13" t="s">
        <v>271</v>
      </c>
      <c r="F239" s="28" t="s">
        <v>10</v>
      </c>
      <c r="G239" s="91"/>
      <c r="H239" s="59"/>
      <c r="I239" s="162">
        <f t="shared" si="14"/>
        <v>0</v>
      </c>
      <c r="J239" s="89"/>
    </row>
    <row r="240" spans="1:10" hidden="1" x14ac:dyDescent="0.3">
      <c r="A240" s="253">
        <v>0</v>
      </c>
      <c r="B240" s="254">
        <v>0</v>
      </c>
      <c r="C240" s="254">
        <v>0</v>
      </c>
      <c r="D240" s="255">
        <v>0</v>
      </c>
      <c r="E240" s="256" t="s">
        <v>272</v>
      </c>
      <c r="F240" s="257">
        <v>0</v>
      </c>
      <c r="G240" s="258">
        <v>0</v>
      </c>
      <c r="H240" s="259">
        <v>0</v>
      </c>
      <c r="I240" s="346">
        <f>IF((SUM(I242:I245))&gt;0,".",0)</f>
        <v>0</v>
      </c>
      <c r="J240" s="89"/>
    </row>
    <row r="241" spans="1:10" hidden="1" x14ac:dyDescent="0.3">
      <c r="A241" s="160">
        <v>0</v>
      </c>
      <c r="B241" s="2">
        <v>0</v>
      </c>
      <c r="C241" s="2">
        <v>0</v>
      </c>
      <c r="D241" s="3" t="s">
        <v>5</v>
      </c>
      <c r="E241" s="4" t="s">
        <v>6</v>
      </c>
      <c r="F241" s="5">
        <v>0</v>
      </c>
      <c r="G241" s="90">
        <v>0</v>
      </c>
      <c r="H241" s="59"/>
      <c r="I241" s="162">
        <f t="shared" si="14"/>
        <v>0</v>
      </c>
      <c r="J241" s="89"/>
    </row>
    <row r="242" spans="1:10" ht="55.2" hidden="1" x14ac:dyDescent="0.3">
      <c r="A242" s="161" t="s">
        <v>94</v>
      </c>
      <c r="B242" s="6" t="s">
        <v>273</v>
      </c>
      <c r="C242" s="6">
        <v>0</v>
      </c>
      <c r="D242" s="50" t="s">
        <v>274</v>
      </c>
      <c r="E242" s="13" t="s">
        <v>275</v>
      </c>
      <c r="F242" s="14" t="s">
        <v>10</v>
      </c>
      <c r="G242" s="91"/>
      <c r="H242" s="59"/>
      <c r="I242" s="162">
        <f t="shared" si="14"/>
        <v>0</v>
      </c>
      <c r="J242" s="89"/>
    </row>
    <row r="243" spans="1:10" ht="55.2" hidden="1" x14ac:dyDescent="0.3">
      <c r="A243" s="161" t="s">
        <v>94</v>
      </c>
      <c r="B243" s="6" t="s">
        <v>276</v>
      </c>
      <c r="C243" s="6">
        <v>0</v>
      </c>
      <c r="D243" s="50" t="s">
        <v>277</v>
      </c>
      <c r="E243" s="13" t="s">
        <v>278</v>
      </c>
      <c r="F243" s="14" t="s">
        <v>10</v>
      </c>
      <c r="G243" s="91"/>
      <c r="H243" s="59"/>
      <c r="I243" s="162">
        <f t="shared" si="14"/>
        <v>0</v>
      </c>
      <c r="J243" s="89"/>
    </row>
    <row r="244" spans="1:10" ht="55.2" hidden="1" x14ac:dyDescent="0.3">
      <c r="A244" s="161" t="s">
        <v>94</v>
      </c>
      <c r="B244" s="6" t="s">
        <v>279</v>
      </c>
      <c r="C244" s="6">
        <v>0</v>
      </c>
      <c r="D244" s="50" t="s">
        <v>280</v>
      </c>
      <c r="E244" s="13" t="s">
        <v>281</v>
      </c>
      <c r="F244" s="14" t="s">
        <v>10</v>
      </c>
      <c r="G244" s="91"/>
      <c r="H244" s="59"/>
      <c r="I244" s="162">
        <f t="shared" si="14"/>
        <v>0</v>
      </c>
      <c r="J244" s="89"/>
    </row>
    <row r="245" spans="1:10" ht="55.2" hidden="1" x14ac:dyDescent="0.3">
      <c r="A245" s="161" t="s">
        <v>94</v>
      </c>
      <c r="B245" s="6" t="s">
        <v>282</v>
      </c>
      <c r="C245" s="6">
        <v>0</v>
      </c>
      <c r="D245" s="50" t="s">
        <v>283</v>
      </c>
      <c r="E245" s="13" t="s">
        <v>284</v>
      </c>
      <c r="F245" s="14" t="s">
        <v>10</v>
      </c>
      <c r="G245" s="91"/>
      <c r="H245" s="59"/>
      <c r="I245" s="162">
        <f t="shared" si="14"/>
        <v>0</v>
      </c>
      <c r="J245" s="89"/>
    </row>
    <row r="246" spans="1:10" hidden="1" x14ac:dyDescent="0.3">
      <c r="A246" s="253">
        <v>0</v>
      </c>
      <c r="B246" s="254">
        <v>0</v>
      </c>
      <c r="C246" s="254">
        <v>0</v>
      </c>
      <c r="D246" s="255">
        <v>0</v>
      </c>
      <c r="E246" s="256" t="s">
        <v>285</v>
      </c>
      <c r="F246" s="257">
        <v>0</v>
      </c>
      <c r="G246" s="258">
        <v>0</v>
      </c>
      <c r="H246" s="259">
        <v>0</v>
      </c>
      <c r="I246" s="346">
        <f>IF((SUM(I248:I250))&gt;0,".",0)</f>
        <v>0</v>
      </c>
      <c r="J246" s="89"/>
    </row>
    <row r="247" spans="1:10" hidden="1" x14ac:dyDescent="0.3">
      <c r="A247" s="160">
        <v>0</v>
      </c>
      <c r="B247" s="2">
        <v>0</v>
      </c>
      <c r="C247" s="2">
        <v>0</v>
      </c>
      <c r="D247" s="3" t="s">
        <v>5</v>
      </c>
      <c r="E247" s="4" t="s">
        <v>6</v>
      </c>
      <c r="F247" s="5">
        <v>0</v>
      </c>
      <c r="G247" s="90">
        <v>0</v>
      </c>
      <c r="H247" s="59"/>
      <c r="I247" s="162">
        <f t="shared" si="14"/>
        <v>0</v>
      </c>
      <c r="J247" s="89"/>
    </row>
    <row r="248" spans="1:10" ht="55.2" hidden="1" x14ac:dyDescent="0.3">
      <c r="A248" s="165" t="s">
        <v>94</v>
      </c>
      <c r="B248" s="19" t="s">
        <v>62</v>
      </c>
      <c r="C248" s="19">
        <v>0</v>
      </c>
      <c r="D248" s="51" t="s">
        <v>286</v>
      </c>
      <c r="E248" s="52" t="s">
        <v>287</v>
      </c>
      <c r="F248" s="27" t="s">
        <v>10</v>
      </c>
      <c r="G248" s="91"/>
      <c r="H248" s="59"/>
      <c r="I248" s="162">
        <f t="shared" si="14"/>
        <v>0</v>
      </c>
      <c r="J248" s="89"/>
    </row>
    <row r="249" spans="1:10" ht="55.2" hidden="1" x14ac:dyDescent="0.3">
      <c r="A249" s="165" t="s">
        <v>94</v>
      </c>
      <c r="B249" s="19" t="s">
        <v>65</v>
      </c>
      <c r="C249" s="19">
        <v>0</v>
      </c>
      <c r="D249" s="51" t="s">
        <v>288</v>
      </c>
      <c r="E249" s="52" t="s">
        <v>289</v>
      </c>
      <c r="F249" s="27" t="s">
        <v>10</v>
      </c>
      <c r="G249" s="91"/>
      <c r="H249" s="59"/>
      <c r="I249" s="162">
        <f t="shared" si="14"/>
        <v>0</v>
      </c>
      <c r="J249" s="89"/>
    </row>
    <row r="250" spans="1:10" ht="55.2" hidden="1" x14ac:dyDescent="0.3">
      <c r="A250" s="168" t="s">
        <v>94</v>
      </c>
      <c r="B250" s="53" t="s">
        <v>290</v>
      </c>
      <c r="C250" s="53">
        <v>0</v>
      </c>
      <c r="D250" s="44" t="s">
        <v>291</v>
      </c>
      <c r="E250" s="54" t="s">
        <v>292</v>
      </c>
      <c r="F250" s="27" t="s">
        <v>10</v>
      </c>
      <c r="G250" s="91"/>
      <c r="H250" s="59"/>
      <c r="I250" s="162">
        <f t="shared" si="14"/>
        <v>0</v>
      </c>
      <c r="J250" s="89"/>
    </row>
    <row r="251" spans="1:10" hidden="1" x14ac:dyDescent="0.3">
      <c r="A251" s="253">
        <v>0</v>
      </c>
      <c r="B251" s="254">
        <v>0</v>
      </c>
      <c r="C251" s="254">
        <v>0</v>
      </c>
      <c r="D251" s="255">
        <v>0</v>
      </c>
      <c r="E251" s="256" t="s">
        <v>293</v>
      </c>
      <c r="F251" s="257">
        <v>0</v>
      </c>
      <c r="G251" s="258">
        <v>0</v>
      </c>
      <c r="H251" s="259">
        <v>0</v>
      </c>
      <c r="I251" s="346">
        <f>IF((SUM(I253:I258))&gt;0,".",0)</f>
        <v>0</v>
      </c>
      <c r="J251" s="89"/>
    </row>
    <row r="252" spans="1:10" hidden="1" x14ac:dyDescent="0.3">
      <c r="A252" s="160">
        <v>0</v>
      </c>
      <c r="B252" s="2">
        <v>0</v>
      </c>
      <c r="C252" s="2">
        <v>0</v>
      </c>
      <c r="D252" s="3" t="s">
        <v>5</v>
      </c>
      <c r="E252" s="4" t="s">
        <v>6</v>
      </c>
      <c r="F252" s="5">
        <v>0</v>
      </c>
      <c r="G252" s="90">
        <v>0</v>
      </c>
      <c r="H252" s="59"/>
      <c r="I252" s="162"/>
      <c r="J252" s="89"/>
    </row>
    <row r="253" spans="1:10" ht="55.2" hidden="1" x14ac:dyDescent="0.3">
      <c r="A253" s="169" t="s">
        <v>94</v>
      </c>
      <c r="B253" s="45" t="s">
        <v>294</v>
      </c>
      <c r="C253" s="46">
        <v>0</v>
      </c>
      <c r="D253" s="51" t="s">
        <v>295</v>
      </c>
      <c r="E253" s="52" t="s">
        <v>296</v>
      </c>
      <c r="F253" s="27" t="s">
        <v>10</v>
      </c>
      <c r="G253" s="91"/>
      <c r="H253" s="59"/>
      <c r="I253" s="162">
        <f>ROUND(G253*H253,3)</f>
        <v>0</v>
      </c>
      <c r="J253" s="89"/>
    </row>
    <row r="254" spans="1:10" ht="55.2" hidden="1" x14ac:dyDescent="0.3">
      <c r="A254" s="166" t="s">
        <v>94</v>
      </c>
      <c r="B254" s="41" t="s">
        <v>297</v>
      </c>
      <c r="C254" s="46">
        <v>0</v>
      </c>
      <c r="D254" s="44" t="s">
        <v>298</v>
      </c>
      <c r="E254" s="54" t="s">
        <v>299</v>
      </c>
      <c r="F254" s="27" t="s">
        <v>10</v>
      </c>
      <c r="G254" s="91"/>
      <c r="H254" s="59"/>
      <c r="I254" s="162">
        <f t="shared" ref="I254:I258" si="15">ROUND(G254*H254,3)</f>
        <v>0</v>
      </c>
      <c r="J254" s="89"/>
    </row>
    <row r="255" spans="1:10" ht="55.2" hidden="1" x14ac:dyDescent="0.3">
      <c r="A255" s="169" t="s">
        <v>94</v>
      </c>
      <c r="B255" s="45" t="s">
        <v>300</v>
      </c>
      <c r="C255" s="46">
        <v>0</v>
      </c>
      <c r="D255" s="51" t="s">
        <v>301</v>
      </c>
      <c r="E255" s="52" t="s">
        <v>302</v>
      </c>
      <c r="F255" s="27" t="s">
        <v>10</v>
      </c>
      <c r="G255" s="91"/>
      <c r="H255" s="59"/>
      <c r="I255" s="162">
        <f t="shared" si="15"/>
        <v>0</v>
      </c>
      <c r="J255" s="89"/>
    </row>
    <row r="256" spans="1:10" ht="55.2" hidden="1" x14ac:dyDescent="0.3">
      <c r="A256" s="166" t="s">
        <v>94</v>
      </c>
      <c r="B256" s="41" t="s">
        <v>303</v>
      </c>
      <c r="C256" s="46">
        <v>0</v>
      </c>
      <c r="D256" s="44" t="s">
        <v>304</v>
      </c>
      <c r="E256" s="54" t="s">
        <v>305</v>
      </c>
      <c r="F256" s="27" t="s">
        <v>10</v>
      </c>
      <c r="G256" s="91"/>
      <c r="H256" s="59"/>
      <c r="I256" s="162">
        <f t="shared" si="15"/>
        <v>0</v>
      </c>
      <c r="J256" s="89"/>
    </row>
    <row r="257" spans="1:10" ht="55.2" hidden="1" x14ac:dyDescent="0.3">
      <c r="A257" s="166" t="s">
        <v>94</v>
      </c>
      <c r="B257" s="41" t="s">
        <v>306</v>
      </c>
      <c r="C257" s="46">
        <v>0</v>
      </c>
      <c r="D257" s="44" t="s">
        <v>307</v>
      </c>
      <c r="E257" s="54" t="s">
        <v>308</v>
      </c>
      <c r="F257" s="27" t="s">
        <v>10</v>
      </c>
      <c r="G257" s="91"/>
      <c r="H257" s="59"/>
      <c r="I257" s="162">
        <f t="shared" si="15"/>
        <v>0</v>
      </c>
      <c r="J257" s="89"/>
    </row>
    <row r="258" spans="1:10" ht="55.2" hidden="1" x14ac:dyDescent="0.3">
      <c r="A258" s="166" t="s">
        <v>94</v>
      </c>
      <c r="B258" s="41" t="s">
        <v>309</v>
      </c>
      <c r="C258" s="46">
        <v>0</v>
      </c>
      <c r="D258" s="44" t="s">
        <v>310</v>
      </c>
      <c r="E258" s="54" t="s">
        <v>311</v>
      </c>
      <c r="F258" s="27" t="s">
        <v>10</v>
      </c>
      <c r="G258" s="91"/>
      <c r="H258" s="59"/>
      <c r="I258" s="162">
        <f t="shared" si="15"/>
        <v>0</v>
      </c>
      <c r="J258" s="89"/>
    </row>
    <row r="259" spans="1:10" hidden="1" x14ac:dyDescent="0.3">
      <c r="A259" s="253">
        <v>0</v>
      </c>
      <c r="B259" s="254">
        <v>0</v>
      </c>
      <c r="C259" s="254">
        <v>0</v>
      </c>
      <c r="D259" s="255">
        <v>0</v>
      </c>
      <c r="E259" s="256" t="s">
        <v>312</v>
      </c>
      <c r="F259" s="257">
        <v>0</v>
      </c>
      <c r="G259" s="258">
        <v>0</v>
      </c>
      <c r="H259" s="259">
        <v>0</v>
      </c>
      <c r="I259" s="346">
        <f>IF((SUM(I261:I264))&gt;0,".",0)</f>
        <v>0</v>
      </c>
      <c r="J259" s="89"/>
    </row>
    <row r="260" spans="1:10" hidden="1" x14ac:dyDescent="0.3">
      <c r="A260" s="160">
        <v>0</v>
      </c>
      <c r="B260" s="2">
        <v>0</v>
      </c>
      <c r="C260" s="2">
        <v>0</v>
      </c>
      <c r="D260" s="3" t="s">
        <v>5</v>
      </c>
      <c r="E260" s="4" t="s">
        <v>6</v>
      </c>
      <c r="F260" s="5">
        <v>0</v>
      </c>
      <c r="G260" s="90">
        <v>0</v>
      </c>
      <c r="H260" s="59"/>
      <c r="I260" s="162"/>
      <c r="J260" s="89"/>
    </row>
    <row r="261" spans="1:10" ht="55.2" hidden="1" x14ac:dyDescent="0.3">
      <c r="A261" s="161" t="s">
        <v>94</v>
      </c>
      <c r="B261" s="6" t="s">
        <v>313</v>
      </c>
      <c r="C261" s="6">
        <v>0</v>
      </c>
      <c r="D261" s="11" t="s">
        <v>314</v>
      </c>
      <c r="E261" s="13" t="s">
        <v>315</v>
      </c>
      <c r="F261" s="16" t="s">
        <v>10</v>
      </c>
      <c r="G261" s="91"/>
      <c r="H261" s="59"/>
      <c r="I261" s="162">
        <f>ROUND(G261*H261,3)</f>
        <v>0</v>
      </c>
      <c r="J261" s="89"/>
    </row>
    <row r="262" spans="1:10" ht="55.2" hidden="1" x14ac:dyDescent="0.3">
      <c r="A262" s="161" t="s">
        <v>94</v>
      </c>
      <c r="B262" s="6" t="s">
        <v>316</v>
      </c>
      <c r="C262" s="6">
        <v>0</v>
      </c>
      <c r="D262" s="11" t="s">
        <v>317</v>
      </c>
      <c r="E262" s="13" t="s">
        <v>318</v>
      </c>
      <c r="F262" s="16" t="s">
        <v>10</v>
      </c>
      <c r="G262" s="91"/>
      <c r="H262" s="59"/>
      <c r="I262" s="162">
        <f t="shared" ref="I262:I264" si="16">ROUND(G262*H262,3)</f>
        <v>0</v>
      </c>
      <c r="J262" s="89"/>
    </row>
    <row r="263" spans="1:10" ht="55.2" hidden="1" x14ac:dyDescent="0.3">
      <c r="A263" s="161" t="s">
        <v>94</v>
      </c>
      <c r="B263" s="6" t="s">
        <v>319</v>
      </c>
      <c r="C263" s="6">
        <v>0</v>
      </c>
      <c r="D263" s="17" t="s">
        <v>320</v>
      </c>
      <c r="E263" s="13" t="s">
        <v>321</v>
      </c>
      <c r="F263" s="16" t="s">
        <v>10</v>
      </c>
      <c r="G263" s="91"/>
      <c r="H263" s="59"/>
      <c r="I263" s="162">
        <f t="shared" si="16"/>
        <v>0</v>
      </c>
      <c r="J263" s="89"/>
    </row>
    <row r="264" spans="1:10" ht="55.2" hidden="1" x14ac:dyDescent="0.3">
      <c r="A264" s="161" t="s">
        <v>94</v>
      </c>
      <c r="B264" s="6" t="s">
        <v>322</v>
      </c>
      <c r="C264" s="6">
        <v>0</v>
      </c>
      <c r="D264" s="55" t="s">
        <v>323</v>
      </c>
      <c r="E264" s="13" t="s">
        <v>324</v>
      </c>
      <c r="F264" s="14" t="s">
        <v>10</v>
      </c>
      <c r="G264" s="91"/>
      <c r="H264" s="59"/>
      <c r="I264" s="162">
        <f t="shared" si="16"/>
        <v>0</v>
      </c>
      <c r="J264" s="89"/>
    </row>
    <row r="265" spans="1:10" hidden="1" x14ac:dyDescent="0.3">
      <c r="A265" s="253">
        <v>0</v>
      </c>
      <c r="B265" s="254">
        <v>0</v>
      </c>
      <c r="C265" s="254">
        <v>0</v>
      </c>
      <c r="D265" s="255">
        <v>0</v>
      </c>
      <c r="E265" s="256" t="s">
        <v>325</v>
      </c>
      <c r="F265" s="257">
        <v>0</v>
      </c>
      <c r="G265" s="258">
        <v>0</v>
      </c>
      <c r="H265" s="259">
        <v>0</v>
      </c>
      <c r="I265" s="346">
        <f>IF((SUM(I267:I271))&gt;0,".",0)</f>
        <v>0</v>
      </c>
      <c r="J265" s="89"/>
    </row>
    <row r="266" spans="1:10" hidden="1" x14ac:dyDescent="0.3">
      <c r="A266" s="160">
        <v>0</v>
      </c>
      <c r="B266" s="2">
        <v>0</v>
      </c>
      <c r="C266" s="2">
        <v>0</v>
      </c>
      <c r="D266" s="3" t="s">
        <v>5</v>
      </c>
      <c r="E266" s="4" t="s">
        <v>6</v>
      </c>
      <c r="F266" s="5">
        <v>0</v>
      </c>
      <c r="G266" s="90">
        <v>0</v>
      </c>
      <c r="H266" s="59"/>
      <c r="I266" s="162"/>
      <c r="J266" s="89"/>
    </row>
    <row r="267" spans="1:10" ht="55.2" hidden="1" x14ac:dyDescent="0.3">
      <c r="A267" s="161" t="s">
        <v>94</v>
      </c>
      <c r="B267" s="6" t="s">
        <v>326</v>
      </c>
      <c r="C267" s="6">
        <v>0</v>
      </c>
      <c r="D267" s="11" t="s">
        <v>327</v>
      </c>
      <c r="E267" s="56" t="s">
        <v>328</v>
      </c>
      <c r="F267" s="16" t="s">
        <v>10</v>
      </c>
      <c r="G267" s="91"/>
      <c r="H267" s="59"/>
      <c r="I267" s="162">
        <f>ROUND(G267*H267,3)</f>
        <v>0</v>
      </c>
      <c r="J267" s="89"/>
    </row>
    <row r="268" spans="1:10" ht="55.2" hidden="1" x14ac:dyDescent="0.3">
      <c r="A268" s="161" t="s">
        <v>94</v>
      </c>
      <c r="B268" s="6" t="s">
        <v>329</v>
      </c>
      <c r="C268" s="6">
        <v>0</v>
      </c>
      <c r="D268" s="55" t="s">
        <v>330</v>
      </c>
      <c r="E268" s="56" t="s">
        <v>331</v>
      </c>
      <c r="F268" s="16" t="s">
        <v>10</v>
      </c>
      <c r="G268" s="91"/>
      <c r="H268" s="59"/>
      <c r="I268" s="162">
        <f t="shared" ref="I268:I271" si="17">ROUND(G268*H268,3)</f>
        <v>0</v>
      </c>
      <c r="J268" s="89"/>
    </row>
    <row r="269" spans="1:10" ht="55.2" hidden="1" x14ac:dyDescent="0.3">
      <c r="A269" s="161" t="s">
        <v>94</v>
      </c>
      <c r="B269" s="6" t="s">
        <v>332</v>
      </c>
      <c r="C269" s="6">
        <v>0</v>
      </c>
      <c r="D269" s="55" t="s">
        <v>333</v>
      </c>
      <c r="E269" s="56" t="s">
        <v>334</v>
      </c>
      <c r="F269" s="16" t="s">
        <v>10</v>
      </c>
      <c r="G269" s="91"/>
      <c r="H269" s="59"/>
      <c r="I269" s="162">
        <f t="shared" si="17"/>
        <v>0</v>
      </c>
      <c r="J269" s="89"/>
    </row>
    <row r="270" spans="1:10" ht="55.2" hidden="1" x14ac:dyDescent="0.3">
      <c r="A270" s="161" t="s">
        <v>94</v>
      </c>
      <c r="B270" s="6" t="s">
        <v>335</v>
      </c>
      <c r="C270" s="6">
        <v>0</v>
      </c>
      <c r="D270" s="55" t="s">
        <v>336</v>
      </c>
      <c r="E270" s="56" t="s">
        <v>337</v>
      </c>
      <c r="F270" s="16" t="s">
        <v>10</v>
      </c>
      <c r="G270" s="91"/>
      <c r="H270" s="59"/>
      <c r="I270" s="162">
        <f t="shared" si="17"/>
        <v>0</v>
      </c>
      <c r="J270" s="89"/>
    </row>
    <row r="271" spans="1:10" ht="55.2" hidden="1" x14ac:dyDescent="0.3">
      <c r="A271" s="161" t="s">
        <v>94</v>
      </c>
      <c r="B271" s="6" t="s">
        <v>338</v>
      </c>
      <c r="C271" s="6">
        <v>0</v>
      </c>
      <c r="D271" s="55" t="s">
        <v>339</v>
      </c>
      <c r="E271" s="56" t="s">
        <v>340</v>
      </c>
      <c r="F271" s="16" t="s">
        <v>10</v>
      </c>
      <c r="G271" s="91"/>
      <c r="H271" s="59"/>
      <c r="I271" s="162">
        <f t="shared" si="17"/>
        <v>0</v>
      </c>
      <c r="J271" s="89"/>
    </row>
    <row r="272" spans="1:10" hidden="1" x14ac:dyDescent="0.3">
      <c r="A272" s="253">
        <v>0</v>
      </c>
      <c r="B272" s="254">
        <v>0</v>
      </c>
      <c r="C272" s="254">
        <v>0</v>
      </c>
      <c r="D272" s="255">
        <v>0</v>
      </c>
      <c r="E272" s="256" t="s">
        <v>341</v>
      </c>
      <c r="F272" s="257">
        <v>0</v>
      </c>
      <c r="G272" s="258">
        <v>0</v>
      </c>
      <c r="H272" s="259">
        <v>0</v>
      </c>
      <c r="I272" s="346">
        <f>IF((SUM(I274:I278))&gt;0,".",0)</f>
        <v>0</v>
      </c>
      <c r="J272" s="89"/>
    </row>
    <row r="273" spans="1:10" hidden="1" x14ac:dyDescent="0.3">
      <c r="A273" s="160">
        <v>0</v>
      </c>
      <c r="B273" s="2">
        <v>0</v>
      </c>
      <c r="C273" s="2">
        <v>0</v>
      </c>
      <c r="D273" s="3" t="s">
        <v>5</v>
      </c>
      <c r="E273" s="4" t="s">
        <v>6</v>
      </c>
      <c r="F273" s="5">
        <v>0</v>
      </c>
      <c r="G273" s="90">
        <v>0</v>
      </c>
      <c r="H273" s="59"/>
      <c r="I273" s="162"/>
      <c r="J273" s="89"/>
    </row>
    <row r="274" spans="1:10" ht="69" hidden="1" x14ac:dyDescent="0.3">
      <c r="A274" s="161" t="s">
        <v>94</v>
      </c>
      <c r="B274" s="6" t="s">
        <v>342</v>
      </c>
      <c r="C274" s="6">
        <v>0</v>
      </c>
      <c r="D274" s="57" t="s">
        <v>343</v>
      </c>
      <c r="E274" s="13" t="s">
        <v>344</v>
      </c>
      <c r="F274" s="14" t="s">
        <v>10</v>
      </c>
      <c r="G274" s="91"/>
      <c r="H274" s="59"/>
      <c r="I274" s="162">
        <f>ROUND(G274*H274,3)</f>
        <v>0</v>
      </c>
      <c r="J274" s="89"/>
    </row>
    <row r="275" spans="1:10" ht="69" hidden="1" x14ac:dyDescent="0.3">
      <c r="A275" s="161" t="s">
        <v>94</v>
      </c>
      <c r="B275" s="6" t="s">
        <v>345</v>
      </c>
      <c r="C275" s="6">
        <v>0</v>
      </c>
      <c r="D275" s="58" t="s">
        <v>346</v>
      </c>
      <c r="E275" s="13" t="s">
        <v>347</v>
      </c>
      <c r="F275" s="14" t="s">
        <v>10</v>
      </c>
      <c r="G275" s="91"/>
      <c r="H275" s="59"/>
      <c r="I275" s="162">
        <f t="shared" ref="I275:I278" si="18">ROUND(G275*H275,3)</f>
        <v>0</v>
      </c>
      <c r="J275" s="89"/>
    </row>
    <row r="276" spans="1:10" ht="69" hidden="1" x14ac:dyDescent="0.3">
      <c r="A276" s="161" t="s">
        <v>94</v>
      </c>
      <c r="B276" s="6" t="s">
        <v>348</v>
      </c>
      <c r="C276" s="6">
        <v>0</v>
      </c>
      <c r="D276" s="58" t="s">
        <v>349</v>
      </c>
      <c r="E276" s="13" t="s">
        <v>350</v>
      </c>
      <c r="F276" s="14" t="s">
        <v>10</v>
      </c>
      <c r="G276" s="91"/>
      <c r="H276" s="59"/>
      <c r="I276" s="162">
        <f t="shared" si="18"/>
        <v>0</v>
      </c>
      <c r="J276" s="89"/>
    </row>
    <row r="277" spans="1:10" ht="41.4" hidden="1" x14ac:dyDescent="0.3">
      <c r="A277" s="161" t="s">
        <v>94</v>
      </c>
      <c r="B277" s="6" t="s">
        <v>351</v>
      </c>
      <c r="C277" s="6">
        <v>0</v>
      </c>
      <c r="D277" s="55" t="s">
        <v>352</v>
      </c>
      <c r="E277" s="13" t="s">
        <v>353</v>
      </c>
      <c r="F277" s="14" t="s">
        <v>10</v>
      </c>
      <c r="G277" s="91"/>
      <c r="H277" s="59"/>
      <c r="I277" s="162">
        <f t="shared" si="18"/>
        <v>0</v>
      </c>
      <c r="J277" s="89"/>
    </row>
    <row r="278" spans="1:10" ht="69" hidden="1" x14ac:dyDescent="0.3">
      <c r="A278" s="161" t="s">
        <v>94</v>
      </c>
      <c r="B278" s="6" t="s">
        <v>773</v>
      </c>
      <c r="C278" s="6"/>
      <c r="D278" s="58" t="s">
        <v>769</v>
      </c>
      <c r="E278" s="13" t="s">
        <v>770</v>
      </c>
      <c r="F278" s="14" t="s">
        <v>10</v>
      </c>
      <c r="G278" s="353"/>
      <c r="H278" s="59"/>
      <c r="I278" s="162">
        <f t="shared" si="18"/>
        <v>0</v>
      </c>
      <c r="J278" s="89"/>
    </row>
    <row r="279" spans="1:10" hidden="1" x14ac:dyDescent="0.3">
      <c r="A279" s="253">
        <v>0</v>
      </c>
      <c r="B279" s="254">
        <v>0</v>
      </c>
      <c r="C279" s="254">
        <v>0</v>
      </c>
      <c r="D279" s="255">
        <v>0</v>
      </c>
      <c r="E279" s="256" t="s">
        <v>354</v>
      </c>
      <c r="F279" s="257">
        <v>0</v>
      </c>
      <c r="G279" s="258">
        <v>0</v>
      </c>
      <c r="H279" s="259">
        <v>0</v>
      </c>
      <c r="I279" s="346">
        <f>IF((SUM(I281:I283))&gt;0,".",0)</f>
        <v>0</v>
      </c>
      <c r="J279" s="89"/>
    </row>
    <row r="280" spans="1:10" hidden="1" x14ac:dyDescent="0.3">
      <c r="A280" s="160">
        <v>0</v>
      </c>
      <c r="B280" s="2">
        <v>0</v>
      </c>
      <c r="C280" s="2">
        <v>0</v>
      </c>
      <c r="D280" s="3" t="s">
        <v>5</v>
      </c>
      <c r="E280" s="4" t="s">
        <v>6</v>
      </c>
      <c r="F280" s="5">
        <v>0</v>
      </c>
      <c r="G280" s="90">
        <v>0</v>
      </c>
      <c r="H280" s="59"/>
      <c r="I280" s="162"/>
      <c r="J280" s="89"/>
    </row>
    <row r="281" spans="1:10" ht="69" hidden="1" x14ac:dyDescent="0.3">
      <c r="A281" s="166" t="s">
        <v>94</v>
      </c>
      <c r="B281" s="41" t="s">
        <v>355</v>
      </c>
      <c r="C281" s="40">
        <v>0</v>
      </c>
      <c r="D281" s="44" t="s">
        <v>356</v>
      </c>
      <c r="E281" s="54" t="s">
        <v>357</v>
      </c>
      <c r="F281" s="27" t="s">
        <v>10</v>
      </c>
      <c r="G281" s="91"/>
      <c r="H281" s="59"/>
      <c r="I281" s="162">
        <f>ROUND(G281*H281,3)</f>
        <v>0</v>
      </c>
      <c r="J281" s="89"/>
    </row>
    <row r="282" spans="1:10" ht="69" hidden="1" x14ac:dyDescent="0.3">
      <c r="A282" s="166" t="s">
        <v>94</v>
      </c>
      <c r="B282" s="41" t="s">
        <v>358</v>
      </c>
      <c r="C282" s="40">
        <v>0</v>
      </c>
      <c r="D282" s="44" t="s">
        <v>359</v>
      </c>
      <c r="E282" s="44" t="s">
        <v>360</v>
      </c>
      <c r="F282" s="27" t="s">
        <v>10</v>
      </c>
      <c r="G282" s="91"/>
      <c r="H282" s="59"/>
      <c r="I282" s="162">
        <f t="shared" ref="I282:I283" si="19">ROUND(G282*H282,3)</f>
        <v>0</v>
      </c>
      <c r="J282" s="89"/>
    </row>
    <row r="283" spans="1:10" ht="69" hidden="1" x14ac:dyDescent="0.3">
      <c r="A283" s="166" t="s">
        <v>94</v>
      </c>
      <c r="B283" s="41" t="s">
        <v>361</v>
      </c>
      <c r="C283" s="40">
        <v>0</v>
      </c>
      <c r="D283" s="44" t="s">
        <v>362</v>
      </c>
      <c r="E283" s="44" t="s">
        <v>363</v>
      </c>
      <c r="F283" s="27" t="s">
        <v>10</v>
      </c>
      <c r="G283" s="91"/>
      <c r="H283" s="59"/>
      <c r="I283" s="162">
        <f t="shared" si="19"/>
        <v>0</v>
      </c>
      <c r="J283" s="89"/>
    </row>
    <row r="284" spans="1:10" hidden="1" x14ac:dyDescent="0.3">
      <c r="A284" s="245">
        <v>0</v>
      </c>
      <c r="B284" s="246">
        <v>0</v>
      </c>
      <c r="C284" s="246">
        <v>0</v>
      </c>
      <c r="D284" s="240" t="s">
        <v>364</v>
      </c>
      <c r="E284" s="241" t="s">
        <v>365</v>
      </c>
      <c r="F284" s="247">
        <v>0</v>
      </c>
      <c r="G284" s="243">
        <v>0</v>
      </c>
      <c r="H284" s="244"/>
      <c r="I284" s="344">
        <f>IF((SUM(I286:I292))&gt;0,".",0)</f>
        <v>0</v>
      </c>
      <c r="J284" s="89"/>
    </row>
    <row r="285" spans="1:10" hidden="1" x14ac:dyDescent="0.3">
      <c r="A285" s="160">
        <v>0</v>
      </c>
      <c r="B285" s="2">
        <v>0</v>
      </c>
      <c r="C285" s="2">
        <v>0</v>
      </c>
      <c r="D285" s="3" t="s">
        <v>5</v>
      </c>
      <c r="E285" s="4" t="s">
        <v>6</v>
      </c>
      <c r="F285" s="5">
        <v>0</v>
      </c>
      <c r="G285" s="90">
        <v>0</v>
      </c>
      <c r="H285" s="59"/>
      <c r="I285" s="162"/>
      <c r="J285" s="89"/>
    </row>
    <row r="286" spans="1:10" ht="124.2" hidden="1" x14ac:dyDescent="0.3">
      <c r="A286" s="161" t="s">
        <v>97</v>
      </c>
      <c r="B286" s="6" t="s">
        <v>7</v>
      </c>
      <c r="C286" s="6">
        <v>0</v>
      </c>
      <c r="D286" s="12" t="s">
        <v>366</v>
      </c>
      <c r="E286" s="8" t="s">
        <v>367</v>
      </c>
      <c r="F286" s="9" t="s">
        <v>10</v>
      </c>
      <c r="G286" s="91"/>
      <c r="H286" s="59"/>
      <c r="I286" s="162">
        <f>ROUND(G286*H286,3)</f>
        <v>0</v>
      </c>
      <c r="J286" s="89"/>
    </row>
    <row r="287" spans="1:10" ht="372.6" hidden="1" x14ac:dyDescent="0.3">
      <c r="A287" s="161" t="s">
        <v>97</v>
      </c>
      <c r="B287" s="6" t="s">
        <v>11</v>
      </c>
      <c r="C287" s="6">
        <v>0</v>
      </c>
      <c r="D287" s="12" t="s">
        <v>368</v>
      </c>
      <c r="E287" s="8" t="s">
        <v>369</v>
      </c>
      <c r="F287" s="9" t="s">
        <v>10</v>
      </c>
      <c r="G287" s="91"/>
      <c r="H287" s="59"/>
      <c r="I287" s="162">
        <f t="shared" ref="I287:I292" si="20">ROUND(G287*H287,3)</f>
        <v>0</v>
      </c>
      <c r="J287" s="89"/>
    </row>
    <row r="288" spans="1:10" ht="96.6" hidden="1" x14ac:dyDescent="0.3">
      <c r="A288" s="170">
        <v>13</v>
      </c>
      <c r="B288" s="6" t="s">
        <v>14</v>
      </c>
      <c r="C288" s="59">
        <v>0</v>
      </c>
      <c r="D288" s="12" t="s">
        <v>370</v>
      </c>
      <c r="E288" s="8" t="s">
        <v>371</v>
      </c>
      <c r="F288" s="9" t="s">
        <v>10</v>
      </c>
      <c r="G288" s="91"/>
      <c r="H288" s="59"/>
      <c r="I288" s="162">
        <f t="shared" si="20"/>
        <v>0</v>
      </c>
      <c r="J288" s="89"/>
    </row>
    <row r="289" spans="1:10" ht="96.6" hidden="1" x14ac:dyDescent="0.3">
      <c r="A289" s="170">
        <v>13</v>
      </c>
      <c r="B289" s="6" t="s">
        <v>17</v>
      </c>
      <c r="C289" s="59">
        <v>0</v>
      </c>
      <c r="D289" s="12" t="s">
        <v>372</v>
      </c>
      <c r="E289" s="8" t="s">
        <v>373</v>
      </c>
      <c r="F289" s="9" t="s">
        <v>10</v>
      </c>
      <c r="G289" s="91"/>
      <c r="H289" s="59"/>
      <c r="I289" s="162">
        <f t="shared" si="20"/>
        <v>0</v>
      </c>
      <c r="J289" s="89"/>
    </row>
    <row r="290" spans="1:10" ht="82.8" hidden="1" x14ac:dyDescent="0.3">
      <c r="A290" s="170">
        <v>13</v>
      </c>
      <c r="B290" s="6" t="s">
        <v>20</v>
      </c>
      <c r="C290" s="59">
        <v>0</v>
      </c>
      <c r="D290" s="12" t="s">
        <v>374</v>
      </c>
      <c r="E290" s="8" t="s">
        <v>375</v>
      </c>
      <c r="F290" s="9" t="s">
        <v>10</v>
      </c>
      <c r="G290" s="91"/>
      <c r="H290" s="59"/>
      <c r="I290" s="162">
        <f t="shared" si="20"/>
        <v>0</v>
      </c>
      <c r="J290" s="89"/>
    </row>
    <row r="291" spans="1:10" ht="55.2" hidden="1" x14ac:dyDescent="0.3">
      <c r="A291" s="161" t="s">
        <v>97</v>
      </c>
      <c r="B291" s="6" t="s">
        <v>23</v>
      </c>
      <c r="C291" s="6">
        <v>0</v>
      </c>
      <c r="D291" s="12" t="s">
        <v>376</v>
      </c>
      <c r="E291" s="8" t="s">
        <v>377</v>
      </c>
      <c r="F291" s="9" t="s">
        <v>10</v>
      </c>
      <c r="G291" s="91"/>
      <c r="H291" s="59"/>
      <c r="I291" s="162">
        <f t="shared" si="20"/>
        <v>0</v>
      </c>
      <c r="J291" s="89"/>
    </row>
    <row r="292" spans="1:10" ht="82.8" hidden="1" x14ac:dyDescent="0.3">
      <c r="A292" s="161" t="s">
        <v>97</v>
      </c>
      <c r="B292" s="6" t="s">
        <v>41</v>
      </c>
      <c r="C292" s="6">
        <v>0</v>
      </c>
      <c r="D292" s="60" t="s">
        <v>378</v>
      </c>
      <c r="E292" s="11" t="s">
        <v>379</v>
      </c>
      <c r="F292" s="16" t="s">
        <v>40</v>
      </c>
      <c r="G292" s="91"/>
      <c r="H292" s="59"/>
      <c r="I292" s="162">
        <f t="shared" si="20"/>
        <v>0</v>
      </c>
      <c r="J292" s="89"/>
    </row>
    <row r="293" spans="1:10" hidden="1" x14ac:dyDescent="0.3">
      <c r="A293" s="245">
        <v>0</v>
      </c>
      <c r="B293" s="246">
        <v>0</v>
      </c>
      <c r="C293" s="246">
        <v>0</v>
      </c>
      <c r="D293" s="240" t="s">
        <v>380</v>
      </c>
      <c r="E293" s="241" t="s">
        <v>381</v>
      </c>
      <c r="F293" s="247">
        <v>0</v>
      </c>
      <c r="G293" s="243">
        <v>0</v>
      </c>
      <c r="H293" s="244"/>
      <c r="I293" s="344">
        <f>IF((SUM(I297:I362))&gt;0,".",0)</f>
        <v>0</v>
      </c>
      <c r="J293" s="89"/>
    </row>
    <row r="294" spans="1:10" hidden="1" x14ac:dyDescent="0.3">
      <c r="A294" s="253">
        <v>0</v>
      </c>
      <c r="B294" s="254">
        <v>0</v>
      </c>
      <c r="C294" s="254">
        <v>0</v>
      </c>
      <c r="D294" s="255">
        <v>0</v>
      </c>
      <c r="E294" s="256" t="s">
        <v>382</v>
      </c>
      <c r="F294" s="257">
        <v>0</v>
      </c>
      <c r="G294" s="258">
        <v>0</v>
      </c>
      <c r="H294" s="259">
        <v>0</v>
      </c>
      <c r="I294" s="346">
        <f>IF((SUM(I297:I298))&gt;0,".",0)</f>
        <v>0</v>
      </c>
      <c r="J294" s="89"/>
    </row>
    <row r="295" spans="1:10" hidden="1" x14ac:dyDescent="0.3">
      <c r="A295" s="245">
        <v>0</v>
      </c>
      <c r="B295" s="246">
        <v>0</v>
      </c>
      <c r="C295" s="246">
        <v>0</v>
      </c>
      <c r="D295" s="240">
        <v>0</v>
      </c>
      <c r="E295" s="282" t="s">
        <v>383</v>
      </c>
      <c r="F295" s="247">
        <v>0</v>
      </c>
      <c r="G295" s="243">
        <v>0</v>
      </c>
      <c r="H295" s="272">
        <v>0</v>
      </c>
      <c r="I295" s="345">
        <f>IF((SUM(I297:I398))&gt;0,".",0)</f>
        <v>0</v>
      </c>
      <c r="J295" s="89"/>
    </row>
    <row r="296" spans="1:10" hidden="1" x14ac:dyDescent="0.3">
      <c r="A296" s="160">
        <v>0</v>
      </c>
      <c r="B296" s="2">
        <v>0</v>
      </c>
      <c r="C296" s="2">
        <v>0</v>
      </c>
      <c r="D296" s="3" t="s">
        <v>384</v>
      </c>
      <c r="E296" s="4" t="s">
        <v>6</v>
      </c>
      <c r="F296" s="5">
        <v>0</v>
      </c>
      <c r="G296" s="90">
        <v>0</v>
      </c>
      <c r="H296" s="59"/>
      <c r="I296" s="162"/>
      <c r="J296" s="89"/>
    </row>
    <row r="297" spans="1:10" ht="138" hidden="1" x14ac:dyDescent="0.3">
      <c r="A297" s="171" t="s">
        <v>128</v>
      </c>
      <c r="B297" s="61" t="s">
        <v>7</v>
      </c>
      <c r="C297" s="61">
        <v>0</v>
      </c>
      <c r="D297" s="62" t="s">
        <v>385</v>
      </c>
      <c r="E297" s="33" t="s">
        <v>386</v>
      </c>
      <c r="F297" s="59" t="s">
        <v>387</v>
      </c>
      <c r="G297" s="93"/>
      <c r="H297" s="59"/>
      <c r="I297" s="162">
        <f>ROUND(G297*H297,3)</f>
        <v>0</v>
      </c>
      <c r="J297" s="89"/>
    </row>
    <row r="298" spans="1:10" ht="138" hidden="1" x14ac:dyDescent="0.3">
      <c r="A298" s="171" t="s">
        <v>128</v>
      </c>
      <c r="B298" s="61" t="s">
        <v>11</v>
      </c>
      <c r="C298" s="61">
        <v>0</v>
      </c>
      <c r="D298" s="62" t="s">
        <v>388</v>
      </c>
      <c r="E298" s="33" t="s">
        <v>389</v>
      </c>
      <c r="F298" s="59" t="s">
        <v>387</v>
      </c>
      <c r="G298" s="93"/>
      <c r="H298" s="59"/>
      <c r="I298" s="162">
        <f t="shared" ref="I298:I315" si="21">ROUND(G298*H298,3)</f>
        <v>0</v>
      </c>
      <c r="J298" s="89"/>
    </row>
    <row r="299" spans="1:10" hidden="1" x14ac:dyDescent="0.3">
      <c r="A299" s="238">
        <v>0</v>
      </c>
      <c r="B299" s="239">
        <v>0</v>
      </c>
      <c r="C299" s="239">
        <v>0</v>
      </c>
      <c r="D299" s="377" t="s">
        <v>390</v>
      </c>
      <c r="E299" s="377">
        <v>0</v>
      </c>
      <c r="F299" s="242">
        <v>0</v>
      </c>
      <c r="G299" s="243">
        <v>0</v>
      </c>
      <c r="H299" s="272">
        <v>0</v>
      </c>
      <c r="I299" s="345">
        <f>IF((SUM(I302:I319))&gt;0,".",0)</f>
        <v>0</v>
      </c>
      <c r="J299" s="89"/>
    </row>
    <row r="300" spans="1:10" hidden="1" x14ac:dyDescent="0.3">
      <c r="A300" s="267">
        <v>0</v>
      </c>
      <c r="B300" s="268">
        <v>0</v>
      </c>
      <c r="C300" s="268">
        <v>0</v>
      </c>
      <c r="D300" s="1" t="s">
        <v>391</v>
      </c>
      <c r="E300" s="1">
        <v>0</v>
      </c>
      <c r="F300" s="269">
        <v>0</v>
      </c>
      <c r="G300" s="270">
        <v>0</v>
      </c>
      <c r="H300" s="271">
        <v>0</v>
      </c>
      <c r="I300" s="352">
        <f>IF((SUM(I302:I303))&gt;0,".",0)</f>
        <v>0</v>
      </c>
      <c r="J300" s="89"/>
    </row>
    <row r="301" spans="1:10" hidden="1" x14ac:dyDescent="0.3">
      <c r="A301" s="172">
        <v>0</v>
      </c>
      <c r="B301" s="63">
        <v>0</v>
      </c>
      <c r="C301" s="63">
        <v>0</v>
      </c>
      <c r="D301" s="64" t="s">
        <v>384</v>
      </c>
      <c r="E301" s="65" t="s">
        <v>6</v>
      </c>
      <c r="F301" s="66">
        <v>0</v>
      </c>
      <c r="G301" s="94">
        <v>0</v>
      </c>
      <c r="H301" s="122">
        <v>0</v>
      </c>
      <c r="I301" s="173">
        <v>0</v>
      </c>
      <c r="J301" s="89"/>
    </row>
    <row r="302" spans="1:10" ht="69" hidden="1" x14ac:dyDescent="0.3">
      <c r="A302" s="161" t="s">
        <v>128</v>
      </c>
      <c r="B302" s="6" t="s">
        <v>14</v>
      </c>
      <c r="C302" s="6">
        <v>0</v>
      </c>
      <c r="D302" s="62" t="s">
        <v>385</v>
      </c>
      <c r="E302" s="33" t="s">
        <v>392</v>
      </c>
      <c r="F302" s="59" t="s">
        <v>387</v>
      </c>
      <c r="G302" s="93"/>
      <c r="H302" s="59"/>
      <c r="I302" s="162">
        <f t="shared" si="21"/>
        <v>0</v>
      </c>
      <c r="J302" s="89"/>
    </row>
    <row r="303" spans="1:10" ht="69" hidden="1" x14ac:dyDescent="0.3">
      <c r="A303" s="161" t="s">
        <v>128</v>
      </c>
      <c r="B303" s="6" t="s">
        <v>17</v>
      </c>
      <c r="C303" s="6">
        <v>0</v>
      </c>
      <c r="D303" s="62" t="s">
        <v>388</v>
      </c>
      <c r="E303" s="33" t="s">
        <v>392</v>
      </c>
      <c r="F303" s="59" t="s">
        <v>387</v>
      </c>
      <c r="G303" s="93"/>
      <c r="H303" s="59"/>
      <c r="I303" s="162">
        <f t="shared" si="21"/>
        <v>0</v>
      </c>
      <c r="J303" s="89"/>
    </row>
    <row r="304" spans="1:10" hidden="1" x14ac:dyDescent="0.3">
      <c r="A304" s="274">
        <v>0</v>
      </c>
      <c r="B304" s="275">
        <v>0</v>
      </c>
      <c r="C304" s="275">
        <v>0</v>
      </c>
      <c r="D304" s="375" t="s">
        <v>393</v>
      </c>
      <c r="E304" s="375">
        <v>0</v>
      </c>
      <c r="F304" s="277">
        <v>0</v>
      </c>
      <c r="G304" s="278">
        <v>0</v>
      </c>
      <c r="H304" s="279">
        <v>0</v>
      </c>
      <c r="I304" s="347">
        <f>IF((SUM(I306:I307))&gt;0,".",0)</f>
        <v>0</v>
      </c>
      <c r="J304" s="89"/>
    </row>
    <row r="305" spans="1:10" hidden="1" x14ac:dyDescent="0.3">
      <c r="A305" s="172">
        <v>0</v>
      </c>
      <c r="B305" s="63">
        <v>0</v>
      </c>
      <c r="C305" s="63">
        <v>0</v>
      </c>
      <c r="D305" s="64" t="s">
        <v>5</v>
      </c>
      <c r="E305" s="65" t="s">
        <v>6</v>
      </c>
      <c r="F305" s="66">
        <v>0</v>
      </c>
      <c r="G305" s="94">
        <v>0</v>
      </c>
      <c r="H305" s="122">
        <v>0</v>
      </c>
      <c r="I305" s="173">
        <v>0</v>
      </c>
      <c r="J305" s="89"/>
    </row>
    <row r="306" spans="1:10" ht="69" hidden="1" x14ac:dyDescent="0.3">
      <c r="A306" s="161" t="s">
        <v>128</v>
      </c>
      <c r="B306" s="6" t="s">
        <v>20</v>
      </c>
      <c r="C306" s="6">
        <v>0</v>
      </c>
      <c r="D306" s="62" t="s">
        <v>385</v>
      </c>
      <c r="E306" s="33" t="s">
        <v>394</v>
      </c>
      <c r="F306" s="59" t="s">
        <v>387</v>
      </c>
      <c r="G306" s="93"/>
      <c r="H306" s="59"/>
      <c r="I306" s="162">
        <f t="shared" si="21"/>
        <v>0</v>
      </c>
      <c r="J306" s="89"/>
    </row>
    <row r="307" spans="1:10" ht="69" hidden="1" x14ac:dyDescent="0.3">
      <c r="A307" s="161" t="s">
        <v>128</v>
      </c>
      <c r="B307" s="6" t="s">
        <v>23</v>
      </c>
      <c r="C307" s="6">
        <v>0</v>
      </c>
      <c r="D307" s="62" t="s">
        <v>388</v>
      </c>
      <c r="E307" s="33" t="s">
        <v>395</v>
      </c>
      <c r="F307" s="59" t="s">
        <v>387</v>
      </c>
      <c r="G307" s="93"/>
      <c r="H307" s="59"/>
      <c r="I307" s="162">
        <f t="shared" si="21"/>
        <v>0</v>
      </c>
      <c r="J307" s="89"/>
    </row>
    <row r="308" spans="1:10" hidden="1" x14ac:dyDescent="0.3">
      <c r="A308" s="274">
        <v>0</v>
      </c>
      <c r="B308" s="275">
        <v>0</v>
      </c>
      <c r="C308" s="275">
        <v>0</v>
      </c>
      <c r="D308" s="375" t="s">
        <v>396</v>
      </c>
      <c r="E308" s="375">
        <v>0</v>
      </c>
      <c r="F308" s="277">
        <v>0</v>
      </c>
      <c r="G308" s="278">
        <v>0</v>
      </c>
      <c r="H308" s="279">
        <v>0</v>
      </c>
      <c r="I308" s="347">
        <f>IF((SUM(I310:I311))&gt;0,".",0)</f>
        <v>0</v>
      </c>
      <c r="J308" s="89"/>
    </row>
    <row r="309" spans="1:10" hidden="1" x14ac:dyDescent="0.3">
      <c r="A309" s="172">
        <v>0</v>
      </c>
      <c r="B309" s="63">
        <v>0</v>
      </c>
      <c r="C309" s="63">
        <v>0</v>
      </c>
      <c r="D309" s="64" t="s">
        <v>384</v>
      </c>
      <c r="E309" s="65" t="s">
        <v>6</v>
      </c>
      <c r="F309" s="66">
        <v>0</v>
      </c>
      <c r="G309" s="94">
        <v>0</v>
      </c>
      <c r="H309" s="122">
        <v>0</v>
      </c>
      <c r="I309" s="173">
        <v>0</v>
      </c>
      <c r="J309" s="89"/>
    </row>
    <row r="310" spans="1:10" ht="69" hidden="1" x14ac:dyDescent="0.3">
      <c r="A310" s="161" t="s">
        <v>128</v>
      </c>
      <c r="B310" s="6" t="s">
        <v>41</v>
      </c>
      <c r="C310" s="6">
        <v>0</v>
      </c>
      <c r="D310" s="62" t="s">
        <v>385</v>
      </c>
      <c r="E310" s="33" t="s">
        <v>397</v>
      </c>
      <c r="F310" s="59" t="s">
        <v>387</v>
      </c>
      <c r="G310" s="93"/>
      <c r="H310" s="59"/>
      <c r="I310" s="162">
        <f t="shared" si="21"/>
        <v>0</v>
      </c>
      <c r="J310" s="89"/>
    </row>
    <row r="311" spans="1:10" ht="69" hidden="1" x14ac:dyDescent="0.3">
      <c r="A311" s="161" t="s">
        <v>128</v>
      </c>
      <c r="B311" s="6" t="s">
        <v>44</v>
      </c>
      <c r="C311" s="6">
        <v>0</v>
      </c>
      <c r="D311" s="62" t="s">
        <v>388</v>
      </c>
      <c r="E311" s="33" t="s">
        <v>397</v>
      </c>
      <c r="F311" s="59" t="s">
        <v>387</v>
      </c>
      <c r="G311" s="93"/>
      <c r="H311" s="59"/>
      <c r="I311" s="162">
        <f t="shared" si="21"/>
        <v>0</v>
      </c>
      <c r="J311" s="89"/>
    </row>
    <row r="312" spans="1:10" hidden="1" x14ac:dyDescent="0.3">
      <c r="A312" s="274">
        <v>0</v>
      </c>
      <c r="B312" s="275">
        <v>0</v>
      </c>
      <c r="C312" s="275">
        <v>0</v>
      </c>
      <c r="D312" s="375" t="s">
        <v>398</v>
      </c>
      <c r="E312" s="375">
        <v>0</v>
      </c>
      <c r="F312" s="277">
        <v>0</v>
      </c>
      <c r="G312" s="278">
        <v>0</v>
      </c>
      <c r="H312" s="279">
        <v>0</v>
      </c>
      <c r="I312" s="347">
        <f>IF((SUM(I314:I315))&gt;0,".",0)</f>
        <v>0</v>
      </c>
      <c r="J312" s="89"/>
    </row>
    <row r="313" spans="1:10" hidden="1" x14ac:dyDescent="0.3">
      <c r="A313" s="160">
        <v>0</v>
      </c>
      <c r="B313" s="2">
        <v>0</v>
      </c>
      <c r="C313" s="2">
        <v>0</v>
      </c>
      <c r="D313" s="3" t="s">
        <v>384</v>
      </c>
      <c r="E313" s="4" t="s">
        <v>6</v>
      </c>
      <c r="F313" s="5">
        <v>0</v>
      </c>
      <c r="G313" s="90">
        <v>0</v>
      </c>
      <c r="H313" s="123">
        <v>0</v>
      </c>
      <c r="I313" s="174">
        <v>0</v>
      </c>
      <c r="J313" s="89"/>
    </row>
    <row r="314" spans="1:10" ht="69" hidden="1" x14ac:dyDescent="0.3">
      <c r="A314" s="161" t="s">
        <v>128</v>
      </c>
      <c r="B314" s="6" t="s">
        <v>47</v>
      </c>
      <c r="C314" s="6">
        <v>0</v>
      </c>
      <c r="D314" s="62" t="s">
        <v>385</v>
      </c>
      <c r="E314" s="33" t="s">
        <v>394</v>
      </c>
      <c r="F314" s="59" t="s">
        <v>387</v>
      </c>
      <c r="G314" s="93"/>
      <c r="H314" s="59"/>
      <c r="I314" s="162">
        <f t="shared" si="21"/>
        <v>0</v>
      </c>
      <c r="J314" s="89"/>
    </row>
    <row r="315" spans="1:10" ht="69" hidden="1" x14ac:dyDescent="0.3">
      <c r="A315" s="161" t="s">
        <v>128</v>
      </c>
      <c r="B315" s="6" t="s">
        <v>88</v>
      </c>
      <c r="C315" s="6">
        <v>0</v>
      </c>
      <c r="D315" s="62" t="s">
        <v>388</v>
      </c>
      <c r="E315" s="33" t="s">
        <v>397</v>
      </c>
      <c r="F315" s="59" t="s">
        <v>387</v>
      </c>
      <c r="G315" s="93"/>
      <c r="H315" s="59"/>
      <c r="I315" s="162">
        <f t="shared" si="21"/>
        <v>0</v>
      </c>
      <c r="J315" s="89"/>
    </row>
    <row r="316" spans="1:10" hidden="1" x14ac:dyDescent="0.3">
      <c r="A316" s="274">
        <v>0</v>
      </c>
      <c r="B316" s="275">
        <v>0</v>
      </c>
      <c r="C316" s="275">
        <v>0</v>
      </c>
      <c r="D316" s="375" t="s">
        <v>399</v>
      </c>
      <c r="E316" s="375">
        <v>0</v>
      </c>
      <c r="F316" s="277">
        <v>0</v>
      </c>
      <c r="G316" s="278">
        <v>0</v>
      </c>
      <c r="H316" s="279">
        <v>0</v>
      </c>
      <c r="I316" s="347">
        <f>IF((SUM(I318:I319))&gt;0,".",0)</f>
        <v>0</v>
      </c>
      <c r="J316" s="89"/>
    </row>
    <row r="317" spans="1:10" hidden="1" x14ac:dyDescent="0.3">
      <c r="A317" s="160">
        <v>0</v>
      </c>
      <c r="B317" s="2">
        <v>0</v>
      </c>
      <c r="C317" s="2">
        <v>0</v>
      </c>
      <c r="D317" s="3" t="s">
        <v>384</v>
      </c>
      <c r="E317" s="4" t="s">
        <v>6</v>
      </c>
      <c r="F317" s="5">
        <v>0</v>
      </c>
      <c r="G317" s="90">
        <v>0</v>
      </c>
      <c r="H317" s="123">
        <v>0</v>
      </c>
      <c r="I317" s="174">
        <v>0</v>
      </c>
      <c r="J317" s="89"/>
    </row>
    <row r="318" spans="1:10" ht="69" hidden="1" x14ac:dyDescent="0.3">
      <c r="A318" s="161" t="s">
        <v>128</v>
      </c>
      <c r="B318" s="6" t="s">
        <v>91</v>
      </c>
      <c r="C318" s="6">
        <v>0</v>
      </c>
      <c r="D318" s="62" t="s">
        <v>385</v>
      </c>
      <c r="E318" s="33" t="s">
        <v>394</v>
      </c>
      <c r="F318" s="59" t="s">
        <v>387</v>
      </c>
      <c r="G318" s="93"/>
      <c r="H318" s="59"/>
      <c r="I318" s="162">
        <f>ROUND(G318*H318,3)</f>
        <v>0</v>
      </c>
      <c r="J318" s="89"/>
    </row>
    <row r="319" spans="1:10" ht="69" hidden="1" x14ac:dyDescent="0.3">
      <c r="A319" s="175" t="s">
        <v>128</v>
      </c>
      <c r="B319" s="67" t="s">
        <v>94</v>
      </c>
      <c r="C319" s="67">
        <v>0</v>
      </c>
      <c r="D319" s="68" t="s">
        <v>388</v>
      </c>
      <c r="E319" s="69" t="s">
        <v>397</v>
      </c>
      <c r="F319" s="70" t="s">
        <v>387</v>
      </c>
      <c r="G319" s="95"/>
      <c r="H319" s="59"/>
      <c r="I319" s="162">
        <f>ROUND(G319*H319,3)</f>
        <v>0</v>
      </c>
      <c r="J319" s="89"/>
    </row>
    <row r="320" spans="1:10" hidden="1" x14ac:dyDescent="0.3">
      <c r="A320" s="238">
        <v>0</v>
      </c>
      <c r="B320" s="239">
        <v>0</v>
      </c>
      <c r="C320" s="239">
        <v>0</v>
      </c>
      <c r="D320" s="377" t="s">
        <v>400</v>
      </c>
      <c r="E320" s="377">
        <v>0</v>
      </c>
      <c r="F320" s="244">
        <v>0</v>
      </c>
      <c r="G320" s="280">
        <v>0</v>
      </c>
      <c r="H320" s="281">
        <v>0</v>
      </c>
      <c r="I320" s="344">
        <f>IF((SUM(I323:I340))&gt;0,".",0)</f>
        <v>0</v>
      </c>
      <c r="J320" s="89"/>
    </row>
    <row r="321" spans="1:10" hidden="1" x14ac:dyDescent="0.3">
      <c r="A321" s="267">
        <v>0</v>
      </c>
      <c r="B321" s="268">
        <v>0</v>
      </c>
      <c r="C321" s="268">
        <v>0</v>
      </c>
      <c r="D321" s="1" t="s">
        <v>401</v>
      </c>
      <c r="E321" s="1">
        <v>0</v>
      </c>
      <c r="F321" s="269">
        <v>0</v>
      </c>
      <c r="G321" s="270">
        <v>0</v>
      </c>
      <c r="H321" s="271">
        <v>0</v>
      </c>
      <c r="I321" s="352">
        <f>IF((SUM(I323:I324))&gt;0,".",0)</f>
        <v>0</v>
      </c>
      <c r="J321" s="89"/>
    </row>
    <row r="322" spans="1:10" hidden="1" x14ac:dyDescent="0.3">
      <c r="A322" s="160">
        <v>0</v>
      </c>
      <c r="B322" s="2">
        <v>0</v>
      </c>
      <c r="C322" s="2">
        <v>0</v>
      </c>
      <c r="D322" s="3" t="s">
        <v>384</v>
      </c>
      <c r="E322" s="4" t="s">
        <v>402</v>
      </c>
      <c r="F322" s="5">
        <v>0</v>
      </c>
      <c r="G322" s="90">
        <v>0</v>
      </c>
      <c r="H322" s="123">
        <v>0</v>
      </c>
      <c r="I322" s="174">
        <v>0</v>
      </c>
      <c r="J322" s="89"/>
    </row>
    <row r="323" spans="1:10" ht="69" hidden="1" x14ac:dyDescent="0.3">
      <c r="A323" s="161" t="s">
        <v>128</v>
      </c>
      <c r="B323" s="6" t="s">
        <v>97</v>
      </c>
      <c r="C323" s="6">
        <v>0</v>
      </c>
      <c r="D323" s="62" t="s">
        <v>385</v>
      </c>
      <c r="E323" s="33" t="s">
        <v>394</v>
      </c>
      <c r="F323" s="59" t="s">
        <v>387</v>
      </c>
      <c r="G323" s="93"/>
      <c r="H323" s="59"/>
      <c r="I323" s="162">
        <f>ROUND(G323*H323,3)</f>
        <v>0</v>
      </c>
      <c r="J323" s="89"/>
    </row>
    <row r="324" spans="1:10" ht="69" hidden="1" x14ac:dyDescent="0.3">
      <c r="A324" s="161" t="s">
        <v>128</v>
      </c>
      <c r="B324" s="6" t="s">
        <v>128</v>
      </c>
      <c r="C324" s="6">
        <v>0</v>
      </c>
      <c r="D324" s="62" t="s">
        <v>388</v>
      </c>
      <c r="E324" s="33" t="s">
        <v>394</v>
      </c>
      <c r="F324" s="59" t="s">
        <v>387</v>
      </c>
      <c r="G324" s="93"/>
      <c r="H324" s="59"/>
      <c r="I324" s="162">
        <f>ROUND(G324*H324,3)</f>
        <v>0</v>
      </c>
      <c r="J324" s="89"/>
    </row>
    <row r="325" spans="1:10" hidden="1" x14ac:dyDescent="0.3">
      <c r="A325" s="274">
        <v>0</v>
      </c>
      <c r="B325" s="275">
        <v>0</v>
      </c>
      <c r="C325" s="275">
        <v>0</v>
      </c>
      <c r="D325" s="375" t="s">
        <v>403</v>
      </c>
      <c r="E325" s="375">
        <v>0</v>
      </c>
      <c r="F325" s="277">
        <v>0</v>
      </c>
      <c r="G325" s="278">
        <v>0</v>
      </c>
      <c r="H325" s="279">
        <v>0</v>
      </c>
      <c r="I325" s="347">
        <f>IF((SUM(I327:I328))&gt;0,".",0)</f>
        <v>0</v>
      </c>
      <c r="J325" s="89"/>
    </row>
    <row r="326" spans="1:10" hidden="1" x14ac:dyDescent="0.3">
      <c r="A326" s="160">
        <v>0</v>
      </c>
      <c r="B326" s="2">
        <v>0</v>
      </c>
      <c r="C326" s="2">
        <v>0</v>
      </c>
      <c r="D326" s="3" t="s">
        <v>384</v>
      </c>
      <c r="E326" s="4" t="s">
        <v>402</v>
      </c>
      <c r="F326" s="5">
        <v>0</v>
      </c>
      <c r="G326" s="90">
        <v>0</v>
      </c>
      <c r="H326" s="123">
        <v>0</v>
      </c>
      <c r="I326" s="174">
        <v>0</v>
      </c>
      <c r="J326" s="89"/>
    </row>
    <row r="327" spans="1:10" ht="69" hidden="1" x14ac:dyDescent="0.3">
      <c r="A327" s="161" t="s">
        <v>128</v>
      </c>
      <c r="B327" s="6" t="s">
        <v>131</v>
      </c>
      <c r="C327" s="6">
        <v>0</v>
      </c>
      <c r="D327" s="62" t="s">
        <v>385</v>
      </c>
      <c r="E327" s="33" t="s">
        <v>397</v>
      </c>
      <c r="F327" s="59" t="s">
        <v>387</v>
      </c>
      <c r="G327" s="93"/>
      <c r="H327" s="59"/>
      <c r="I327" s="162">
        <f>ROUND(G327*H327,3)</f>
        <v>0</v>
      </c>
      <c r="J327" s="89"/>
    </row>
    <row r="328" spans="1:10" ht="69" hidden="1" x14ac:dyDescent="0.3">
      <c r="A328" s="161" t="s">
        <v>128</v>
      </c>
      <c r="B328" s="6" t="s">
        <v>134</v>
      </c>
      <c r="C328" s="6">
        <v>0</v>
      </c>
      <c r="D328" s="62" t="s">
        <v>388</v>
      </c>
      <c r="E328" s="33" t="s">
        <v>397</v>
      </c>
      <c r="F328" s="59" t="s">
        <v>387</v>
      </c>
      <c r="G328" s="93"/>
      <c r="H328" s="59"/>
      <c r="I328" s="162">
        <f>ROUND(G328*H328,3)</f>
        <v>0</v>
      </c>
      <c r="J328" s="89"/>
    </row>
    <row r="329" spans="1:10" hidden="1" x14ac:dyDescent="0.3">
      <c r="A329" s="274">
        <v>0</v>
      </c>
      <c r="B329" s="275">
        <v>0</v>
      </c>
      <c r="C329" s="275">
        <v>0</v>
      </c>
      <c r="D329" s="375" t="s">
        <v>404</v>
      </c>
      <c r="E329" s="375">
        <v>0</v>
      </c>
      <c r="F329" s="277">
        <v>0</v>
      </c>
      <c r="G329" s="278">
        <v>0</v>
      </c>
      <c r="H329" s="279">
        <v>0</v>
      </c>
      <c r="I329" s="347">
        <f>IF((SUM(I331:I332))&gt;0,".",0)</f>
        <v>0</v>
      </c>
      <c r="J329" s="89"/>
    </row>
    <row r="330" spans="1:10" hidden="1" x14ac:dyDescent="0.3">
      <c r="A330" s="160">
        <v>0</v>
      </c>
      <c r="B330" s="2">
        <v>0</v>
      </c>
      <c r="C330" s="2">
        <v>0</v>
      </c>
      <c r="D330" s="3" t="s">
        <v>384</v>
      </c>
      <c r="E330" s="4" t="s">
        <v>402</v>
      </c>
      <c r="F330" s="5">
        <v>0</v>
      </c>
      <c r="G330" s="90">
        <v>0</v>
      </c>
      <c r="H330" s="123">
        <v>0</v>
      </c>
      <c r="I330" s="174">
        <v>0</v>
      </c>
      <c r="J330" s="89"/>
    </row>
    <row r="331" spans="1:10" ht="69" hidden="1" x14ac:dyDescent="0.3">
      <c r="A331" s="161" t="s">
        <v>128</v>
      </c>
      <c r="B331" s="6" t="s">
        <v>269</v>
      </c>
      <c r="C331" s="6">
        <v>0</v>
      </c>
      <c r="D331" s="62" t="s">
        <v>385</v>
      </c>
      <c r="E331" s="33" t="s">
        <v>397</v>
      </c>
      <c r="F331" s="59" t="s">
        <v>387</v>
      </c>
      <c r="G331" s="93"/>
      <c r="H331" s="59"/>
      <c r="I331" s="162">
        <f t="shared" ref="I331:I340" si="22">ROUND(G331*H331,3)</f>
        <v>0</v>
      </c>
      <c r="J331" s="89"/>
    </row>
    <row r="332" spans="1:10" ht="69" hidden="1" x14ac:dyDescent="0.3">
      <c r="A332" s="161" t="s">
        <v>128</v>
      </c>
      <c r="B332" s="6" t="s">
        <v>273</v>
      </c>
      <c r="C332" s="6">
        <v>0</v>
      </c>
      <c r="D332" s="62" t="s">
        <v>388</v>
      </c>
      <c r="E332" s="33" t="s">
        <v>394</v>
      </c>
      <c r="F332" s="59" t="s">
        <v>387</v>
      </c>
      <c r="G332" s="93"/>
      <c r="H332" s="59"/>
      <c r="I332" s="162">
        <f t="shared" si="22"/>
        <v>0</v>
      </c>
      <c r="J332" s="89"/>
    </row>
    <row r="333" spans="1:10" hidden="1" x14ac:dyDescent="0.3">
      <c r="A333" s="274">
        <v>0</v>
      </c>
      <c r="B333" s="275">
        <v>0</v>
      </c>
      <c r="C333" s="275">
        <v>0</v>
      </c>
      <c r="D333" s="375" t="s">
        <v>405</v>
      </c>
      <c r="E333" s="375">
        <v>0</v>
      </c>
      <c r="F333" s="277">
        <v>0</v>
      </c>
      <c r="G333" s="278">
        <v>0</v>
      </c>
      <c r="H333" s="279">
        <v>0</v>
      </c>
      <c r="I333" s="347">
        <f>IF((SUM(I335:I336))&gt;0,".",0)</f>
        <v>0</v>
      </c>
      <c r="J333" s="89"/>
    </row>
    <row r="334" spans="1:10" hidden="1" x14ac:dyDescent="0.3">
      <c r="A334" s="160">
        <v>0</v>
      </c>
      <c r="B334" s="2">
        <v>0</v>
      </c>
      <c r="C334" s="2">
        <v>0</v>
      </c>
      <c r="D334" s="3" t="s">
        <v>384</v>
      </c>
      <c r="E334" s="4" t="s">
        <v>402</v>
      </c>
      <c r="F334" s="5">
        <v>0</v>
      </c>
      <c r="G334" s="90">
        <v>0</v>
      </c>
      <c r="H334" s="123">
        <v>0</v>
      </c>
      <c r="I334" s="174">
        <v>0</v>
      </c>
      <c r="J334" s="89"/>
    </row>
    <row r="335" spans="1:10" ht="69" hidden="1" x14ac:dyDescent="0.3">
      <c r="A335" s="161" t="s">
        <v>128</v>
      </c>
      <c r="B335" s="6" t="s">
        <v>276</v>
      </c>
      <c r="C335" s="6">
        <v>0</v>
      </c>
      <c r="D335" s="62" t="s">
        <v>385</v>
      </c>
      <c r="E335" s="33" t="s">
        <v>394</v>
      </c>
      <c r="F335" s="59" t="s">
        <v>387</v>
      </c>
      <c r="G335" s="93"/>
      <c r="H335" s="59"/>
      <c r="I335" s="162">
        <f t="shared" si="22"/>
        <v>0</v>
      </c>
      <c r="J335" s="89"/>
    </row>
    <row r="336" spans="1:10" ht="69" hidden="1" x14ac:dyDescent="0.3">
      <c r="A336" s="161" t="s">
        <v>128</v>
      </c>
      <c r="B336" s="6" t="s">
        <v>279</v>
      </c>
      <c r="C336" s="6">
        <v>0</v>
      </c>
      <c r="D336" s="62" t="s">
        <v>388</v>
      </c>
      <c r="E336" s="33" t="s">
        <v>394</v>
      </c>
      <c r="F336" s="59" t="s">
        <v>387</v>
      </c>
      <c r="G336" s="93"/>
      <c r="H336" s="59"/>
      <c r="I336" s="162">
        <f t="shared" si="22"/>
        <v>0</v>
      </c>
      <c r="J336" s="89"/>
    </row>
    <row r="337" spans="1:10" hidden="1" x14ac:dyDescent="0.3">
      <c r="A337" s="274">
        <v>0</v>
      </c>
      <c r="B337" s="275">
        <v>0</v>
      </c>
      <c r="C337" s="275">
        <v>0</v>
      </c>
      <c r="D337" s="375" t="s">
        <v>406</v>
      </c>
      <c r="E337" s="375">
        <v>0</v>
      </c>
      <c r="F337" s="277">
        <v>0</v>
      </c>
      <c r="G337" s="278">
        <v>0</v>
      </c>
      <c r="H337" s="279">
        <v>0</v>
      </c>
      <c r="I337" s="347">
        <f>IF((SUM(I339:I340))&gt;0,".",0)</f>
        <v>0</v>
      </c>
      <c r="J337" s="89"/>
    </row>
    <row r="338" spans="1:10" hidden="1" x14ac:dyDescent="0.3">
      <c r="A338" s="160">
        <v>0</v>
      </c>
      <c r="B338" s="2">
        <v>0</v>
      </c>
      <c r="C338" s="2">
        <v>0</v>
      </c>
      <c r="D338" s="3" t="s">
        <v>384</v>
      </c>
      <c r="E338" s="4" t="s">
        <v>402</v>
      </c>
      <c r="F338" s="5">
        <v>0</v>
      </c>
      <c r="G338" s="90">
        <v>0</v>
      </c>
      <c r="H338" s="123">
        <v>0</v>
      </c>
      <c r="I338" s="174">
        <v>0</v>
      </c>
      <c r="J338" s="89"/>
    </row>
    <row r="339" spans="1:10" ht="69" hidden="1" x14ac:dyDescent="0.3">
      <c r="A339" s="161" t="s">
        <v>128</v>
      </c>
      <c r="B339" s="6" t="s">
        <v>282</v>
      </c>
      <c r="C339" s="6">
        <v>0</v>
      </c>
      <c r="D339" s="62" t="s">
        <v>385</v>
      </c>
      <c r="E339" s="33" t="s">
        <v>397</v>
      </c>
      <c r="F339" s="59" t="s">
        <v>387</v>
      </c>
      <c r="G339" s="93"/>
      <c r="H339" s="59"/>
      <c r="I339" s="162">
        <f t="shared" si="22"/>
        <v>0</v>
      </c>
      <c r="J339" s="89"/>
    </row>
    <row r="340" spans="1:10" ht="69" hidden="1" x14ac:dyDescent="0.3">
      <c r="A340" s="175" t="s">
        <v>128</v>
      </c>
      <c r="B340" s="67" t="s">
        <v>62</v>
      </c>
      <c r="C340" s="67">
        <v>0</v>
      </c>
      <c r="D340" s="68" t="s">
        <v>388</v>
      </c>
      <c r="E340" s="69" t="s">
        <v>397</v>
      </c>
      <c r="F340" s="70" t="s">
        <v>387</v>
      </c>
      <c r="G340" s="95"/>
      <c r="H340" s="59"/>
      <c r="I340" s="162">
        <f t="shared" si="22"/>
        <v>0</v>
      </c>
      <c r="J340" s="89"/>
    </row>
    <row r="341" spans="1:10" hidden="1" x14ac:dyDescent="0.3">
      <c r="A341" s="283">
        <v>0</v>
      </c>
      <c r="B341" s="284">
        <v>0</v>
      </c>
      <c r="C341" s="284">
        <v>0</v>
      </c>
      <c r="D341" s="377" t="s">
        <v>407</v>
      </c>
      <c r="E341" s="377">
        <v>0</v>
      </c>
      <c r="F341" s="244">
        <v>0</v>
      </c>
      <c r="G341" s="280">
        <v>0</v>
      </c>
      <c r="H341" s="281">
        <v>0</v>
      </c>
      <c r="I341" s="344">
        <f>IF((SUM(I344))&gt;0,".",0)</f>
        <v>0</v>
      </c>
      <c r="J341" s="89"/>
    </row>
    <row r="342" spans="1:10" hidden="1" x14ac:dyDescent="0.3">
      <c r="A342" s="274">
        <v>0</v>
      </c>
      <c r="B342" s="275">
        <v>0</v>
      </c>
      <c r="C342" s="275">
        <v>0</v>
      </c>
      <c r="D342" s="375" t="s">
        <v>408</v>
      </c>
      <c r="E342" s="375">
        <v>0</v>
      </c>
      <c r="F342" s="277">
        <v>0</v>
      </c>
      <c r="G342" s="278">
        <v>0</v>
      </c>
      <c r="H342" s="279">
        <v>0</v>
      </c>
      <c r="I342" s="347">
        <f>IF((SUM(I344))&gt;0,".",0)</f>
        <v>0</v>
      </c>
      <c r="J342" s="89"/>
    </row>
    <row r="343" spans="1:10" hidden="1" x14ac:dyDescent="0.3">
      <c r="A343" s="176">
        <v>0</v>
      </c>
      <c r="B343" s="71">
        <v>0</v>
      </c>
      <c r="C343" s="71">
        <v>0</v>
      </c>
      <c r="D343" s="72" t="s">
        <v>5</v>
      </c>
      <c r="E343" s="73" t="s">
        <v>6</v>
      </c>
      <c r="F343" s="74">
        <v>0</v>
      </c>
      <c r="G343" s="96"/>
      <c r="H343" s="124">
        <v>0</v>
      </c>
      <c r="I343" s="177">
        <v>0</v>
      </c>
      <c r="J343" s="89"/>
    </row>
    <row r="344" spans="1:10" ht="96.6" hidden="1" x14ac:dyDescent="0.3">
      <c r="A344" s="161" t="s">
        <v>128</v>
      </c>
      <c r="B344" s="6" t="s">
        <v>65</v>
      </c>
      <c r="C344" s="6">
        <v>0</v>
      </c>
      <c r="D344" s="62" t="s">
        <v>409</v>
      </c>
      <c r="E344" s="33" t="s">
        <v>410</v>
      </c>
      <c r="F344" s="59" t="s">
        <v>411</v>
      </c>
      <c r="G344" s="93"/>
      <c r="H344" s="59"/>
      <c r="I344" s="162">
        <f>ROUND(G344*H344,3)</f>
        <v>0</v>
      </c>
      <c r="J344" s="89"/>
    </row>
    <row r="345" spans="1:10" hidden="1" x14ac:dyDescent="0.3">
      <c r="A345" s="253">
        <v>0</v>
      </c>
      <c r="B345" s="254">
        <v>0</v>
      </c>
      <c r="C345" s="254">
        <v>0</v>
      </c>
      <c r="D345" s="255">
        <v>0</v>
      </c>
      <c r="E345" s="256" t="s">
        <v>412</v>
      </c>
      <c r="F345" s="257">
        <v>0</v>
      </c>
      <c r="G345" s="258">
        <v>0</v>
      </c>
      <c r="H345" s="259">
        <v>0</v>
      </c>
      <c r="I345" s="346">
        <f>IF((SUM(I347:I350))&gt;0,".",0)</f>
        <v>0</v>
      </c>
      <c r="J345" s="89"/>
    </row>
    <row r="346" spans="1:10" hidden="1" x14ac:dyDescent="0.3">
      <c r="A346" s="160">
        <v>0</v>
      </c>
      <c r="B346" s="2">
        <v>0</v>
      </c>
      <c r="C346" s="2">
        <v>0</v>
      </c>
      <c r="D346" s="3" t="s">
        <v>5</v>
      </c>
      <c r="E346" s="4" t="s">
        <v>6</v>
      </c>
      <c r="F346" s="5">
        <v>0</v>
      </c>
      <c r="G346" s="90"/>
      <c r="H346" s="123">
        <v>0</v>
      </c>
      <c r="I346" s="174">
        <v>0</v>
      </c>
      <c r="J346" s="89"/>
    </row>
    <row r="347" spans="1:10" ht="82.8" hidden="1" x14ac:dyDescent="0.3">
      <c r="A347" s="161" t="s">
        <v>128</v>
      </c>
      <c r="B347" s="6" t="s">
        <v>290</v>
      </c>
      <c r="C347" s="10">
        <v>0</v>
      </c>
      <c r="D347" s="11" t="s">
        <v>413</v>
      </c>
      <c r="E347" s="75" t="s">
        <v>414</v>
      </c>
      <c r="F347" s="16" t="s">
        <v>10</v>
      </c>
      <c r="G347" s="90"/>
      <c r="H347" s="59"/>
      <c r="I347" s="162">
        <f>ROUND(G347*H347,3)</f>
        <v>0</v>
      </c>
      <c r="J347" s="89"/>
    </row>
    <row r="348" spans="1:10" ht="27.6" hidden="1" x14ac:dyDescent="0.3">
      <c r="A348" s="163" t="s">
        <v>128</v>
      </c>
      <c r="B348" s="6" t="s">
        <v>294</v>
      </c>
      <c r="C348" s="10">
        <v>0</v>
      </c>
      <c r="D348" s="11" t="s">
        <v>415</v>
      </c>
      <c r="E348" s="75" t="s">
        <v>416</v>
      </c>
      <c r="F348" s="16" t="s">
        <v>411</v>
      </c>
      <c r="G348" s="90"/>
      <c r="H348" s="59"/>
      <c r="I348" s="162">
        <f t="shared" ref="I348:I350" si="23">ROUND(G348*H348,3)</f>
        <v>0</v>
      </c>
      <c r="J348" s="89"/>
    </row>
    <row r="349" spans="1:10" ht="55.2" hidden="1" x14ac:dyDescent="0.3">
      <c r="A349" s="178" t="s">
        <v>128</v>
      </c>
      <c r="B349" s="19" t="s">
        <v>297</v>
      </c>
      <c r="C349" s="76">
        <v>0</v>
      </c>
      <c r="D349" s="34" t="s">
        <v>417</v>
      </c>
      <c r="E349" s="77" t="s">
        <v>418</v>
      </c>
      <c r="F349" s="78" t="s">
        <v>387</v>
      </c>
      <c r="G349" s="90"/>
      <c r="H349" s="59"/>
      <c r="I349" s="162">
        <f t="shared" si="23"/>
        <v>0</v>
      </c>
      <c r="J349" s="89"/>
    </row>
    <row r="350" spans="1:10" ht="55.2" hidden="1" x14ac:dyDescent="0.3">
      <c r="A350" s="179" t="s">
        <v>128</v>
      </c>
      <c r="B350" s="19" t="s">
        <v>300</v>
      </c>
      <c r="C350" s="76">
        <v>0</v>
      </c>
      <c r="D350" s="34" t="s">
        <v>419</v>
      </c>
      <c r="E350" s="79" t="s">
        <v>420</v>
      </c>
      <c r="F350" s="78" t="s">
        <v>387</v>
      </c>
      <c r="G350" s="90"/>
      <c r="H350" s="59"/>
      <c r="I350" s="162">
        <f t="shared" si="23"/>
        <v>0</v>
      </c>
      <c r="J350" s="89"/>
    </row>
    <row r="351" spans="1:10" hidden="1" x14ac:dyDescent="0.3">
      <c r="A351" s="253">
        <v>0</v>
      </c>
      <c r="B351" s="254">
        <v>0</v>
      </c>
      <c r="C351" s="254">
        <v>0</v>
      </c>
      <c r="D351" s="255">
        <v>0</v>
      </c>
      <c r="E351" s="256" t="s">
        <v>421</v>
      </c>
      <c r="F351" s="257">
        <v>0</v>
      </c>
      <c r="G351" s="258">
        <v>0</v>
      </c>
      <c r="H351" s="259">
        <v>0</v>
      </c>
      <c r="I351" s="346">
        <f>IF((SUM(I353:I362))&gt;0,".",0)</f>
        <v>0</v>
      </c>
      <c r="J351" s="89"/>
    </row>
    <row r="352" spans="1:10" hidden="1" x14ac:dyDescent="0.3">
      <c r="A352" s="160">
        <v>0</v>
      </c>
      <c r="B352" s="2">
        <v>0</v>
      </c>
      <c r="C352" s="2">
        <v>0</v>
      </c>
      <c r="D352" s="3" t="s">
        <v>5</v>
      </c>
      <c r="E352" s="4" t="s">
        <v>6</v>
      </c>
      <c r="F352" s="5">
        <v>0</v>
      </c>
      <c r="G352" s="90">
        <v>0</v>
      </c>
      <c r="H352" s="123">
        <v>0</v>
      </c>
      <c r="I352" s="174">
        <v>0</v>
      </c>
      <c r="J352" s="89"/>
    </row>
    <row r="353" spans="1:10" ht="69" hidden="1" x14ac:dyDescent="0.3">
      <c r="A353" s="165" t="s">
        <v>128</v>
      </c>
      <c r="B353" s="19" t="s">
        <v>303</v>
      </c>
      <c r="C353" s="19">
        <v>0</v>
      </c>
      <c r="D353" s="20" t="s">
        <v>422</v>
      </c>
      <c r="E353" s="21" t="s">
        <v>423</v>
      </c>
      <c r="F353" s="27" t="s">
        <v>10</v>
      </c>
      <c r="G353" s="91"/>
      <c r="H353" s="59"/>
      <c r="I353" s="162">
        <f>ROUND(G353*H353,3)</f>
        <v>0</v>
      </c>
      <c r="J353" s="89"/>
    </row>
    <row r="354" spans="1:10" ht="69" hidden="1" x14ac:dyDescent="0.3">
      <c r="A354" s="165" t="s">
        <v>128</v>
      </c>
      <c r="B354" s="19" t="s">
        <v>306</v>
      </c>
      <c r="C354" s="19">
        <v>0</v>
      </c>
      <c r="D354" s="20" t="s">
        <v>424</v>
      </c>
      <c r="E354" s="21" t="s">
        <v>425</v>
      </c>
      <c r="F354" s="27" t="s">
        <v>10</v>
      </c>
      <c r="G354" s="91"/>
      <c r="H354" s="59"/>
      <c r="I354" s="162">
        <f t="shared" ref="I354:I362" si="24">ROUND(G354*H354,3)</f>
        <v>0</v>
      </c>
      <c r="J354" s="89"/>
    </row>
    <row r="355" spans="1:10" ht="69" hidden="1" x14ac:dyDescent="0.3">
      <c r="A355" s="165" t="s">
        <v>128</v>
      </c>
      <c r="B355" s="19" t="s">
        <v>309</v>
      </c>
      <c r="C355" s="19">
        <v>0</v>
      </c>
      <c r="D355" s="20" t="s">
        <v>426</v>
      </c>
      <c r="E355" s="21" t="s">
        <v>427</v>
      </c>
      <c r="F355" s="27" t="s">
        <v>10</v>
      </c>
      <c r="G355" s="91"/>
      <c r="H355" s="59"/>
      <c r="I355" s="162">
        <f t="shared" si="24"/>
        <v>0</v>
      </c>
      <c r="J355" s="89"/>
    </row>
    <row r="356" spans="1:10" ht="55.2" hidden="1" x14ac:dyDescent="0.3">
      <c r="A356" s="165" t="s">
        <v>128</v>
      </c>
      <c r="B356" s="6" t="s">
        <v>313</v>
      </c>
      <c r="C356" s="6">
        <v>0</v>
      </c>
      <c r="D356" s="11" t="s">
        <v>428</v>
      </c>
      <c r="E356" s="7" t="s">
        <v>429</v>
      </c>
      <c r="F356" s="14" t="s">
        <v>10</v>
      </c>
      <c r="G356" s="91"/>
      <c r="H356" s="59"/>
      <c r="I356" s="162">
        <f t="shared" si="24"/>
        <v>0</v>
      </c>
      <c r="J356" s="89"/>
    </row>
    <row r="357" spans="1:10" ht="82.8" hidden="1" x14ac:dyDescent="0.3">
      <c r="A357" s="165" t="s">
        <v>128</v>
      </c>
      <c r="B357" s="19" t="s">
        <v>316</v>
      </c>
      <c r="C357" s="19">
        <v>0</v>
      </c>
      <c r="D357" s="34" t="s">
        <v>430</v>
      </c>
      <c r="E357" s="35" t="s">
        <v>431</v>
      </c>
      <c r="F357" s="78" t="s">
        <v>10</v>
      </c>
      <c r="G357" s="91"/>
      <c r="H357" s="59"/>
      <c r="I357" s="162">
        <f t="shared" si="24"/>
        <v>0</v>
      </c>
      <c r="J357" s="89"/>
    </row>
    <row r="358" spans="1:10" ht="41.4" hidden="1" x14ac:dyDescent="0.3">
      <c r="A358" s="165" t="s">
        <v>128</v>
      </c>
      <c r="B358" s="6" t="s">
        <v>319</v>
      </c>
      <c r="C358" s="6">
        <v>0</v>
      </c>
      <c r="D358" s="15" t="s">
        <v>432</v>
      </c>
      <c r="E358" s="15" t="s">
        <v>433</v>
      </c>
      <c r="F358" s="80" t="s">
        <v>10</v>
      </c>
      <c r="G358" s="91"/>
      <c r="H358" s="59"/>
      <c r="I358" s="162">
        <f t="shared" si="24"/>
        <v>0</v>
      </c>
      <c r="J358" s="89"/>
    </row>
    <row r="359" spans="1:10" ht="96.6" hidden="1" x14ac:dyDescent="0.3">
      <c r="A359" s="165" t="s">
        <v>128</v>
      </c>
      <c r="B359" s="6" t="s">
        <v>322</v>
      </c>
      <c r="C359" s="38">
        <v>0</v>
      </c>
      <c r="D359" s="15" t="s">
        <v>434</v>
      </c>
      <c r="E359" s="15" t="s">
        <v>435</v>
      </c>
      <c r="F359" s="14" t="s">
        <v>10</v>
      </c>
      <c r="G359" s="91"/>
      <c r="H359" s="59"/>
      <c r="I359" s="162">
        <f t="shared" si="24"/>
        <v>0</v>
      </c>
      <c r="J359" s="89"/>
    </row>
    <row r="360" spans="1:10" ht="96.6" hidden="1" x14ac:dyDescent="0.3">
      <c r="A360" s="165" t="s">
        <v>128</v>
      </c>
      <c r="B360" s="6" t="s">
        <v>326</v>
      </c>
      <c r="C360" s="38">
        <v>0</v>
      </c>
      <c r="D360" s="15" t="s">
        <v>436</v>
      </c>
      <c r="E360" s="15" t="s">
        <v>437</v>
      </c>
      <c r="F360" s="14" t="s">
        <v>10</v>
      </c>
      <c r="G360" s="91"/>
      <c r="H360" s="59"/>
      <c r="I360" s="162">
        <f t="shared" si="24"/>
        <v>0</v>
      </c>
      <c r="J360" s="89"/>
    </row>
    <row r="361" spans="1:10" ht="96.6" hidden="1" x14ac:dyDescent="0.3">
      <c r="A361" s="165" t="s">
        <v>128</v>
      </c>
      <c r="B361" s="6" t="s">
        <v>329</v>
      </c>
      <c r="C361" s="38">
        <v>0</v>
      </c>
      <c r="D361" s="15" t="s">
        <v>438</v>
      </c>
      <c r="E361" s="15" t="s">
        <v>439</v>
      </c>
      <c r="F361" s="14" t="s">
        <v>10</v>
      </c>
      <c r="G361" s="91"/>
      <c r="H361" s="59"/>
      <c r="I361" s="162">
        <f t="shared" si="24"/>
        <v>0</v>
      </c>
      <c r="J361" s="89"/>
    </row>
    <row r="362" spans="1:10" ht="55.2" hidden="1" x14ac:dyDescent="0.3">
      <c r="A362" s="165" t="s">
        <v>128</v>
      </c>
      <c r="B362" s="6" t="s">
        <v>332</v>
      </c>
      <c r="C362" s="38">
        <v>0</v>
      </c>
      <c r="D362" s="15" t="s">
        <v>440</v>
      </c>
      <c r="E362" s="15" t="s">
        <v>441</v>
      </c>
      <c r="F362" s="14" t="s">
        <v>10</v>
      </c>
      <c r="G362" s="91"/>
      <c r="H362" s="59"/>
      <c r="I362" s="162">
        <f t="shared" si="24"/>
        <v>0</v>
      </c>
      <c r="J362" s="89"/>
    </row>
    <row r="363" spans="1:10" hidden="1" x14ac:dyDescent="0.3">
      <c r="A363" s="245">
        <v>0</v>
      </c>
      <c r="B363" s="246">
        <v>0</v>
      </c>
      <c r="C363" s="246">
        <v>0</v>
      </c>
      <c r="D363" s="252" t="s">
        <v>442</v>
      </c>
      <c r="E363" s="241" t="s">
        <v>443</v>
      </c>
      <c r="F363" s="247">
        <v>0</v>
      </c>
      <c r="G363" s="243">
        <v>0</v>
      </c>
      <c r="H363" s="244"/>
      <c r="I363" s="344">
        <f>IF((SUM(I366:I408))&gt;0,".",0)</f>
        <v>0</v>
      </c>
      <c r="J363" s="89"/>
    </row>
    <row r="364" spans="1:10" hidden="1" x14ac:dyDescent="0.3">
      <c r="A364" s="253">
        <v>0</v>
      </c>
      <c r="B364" s="254">
        <v>0</v>
      </c>
      <c r="C364" s="254">
        <v>0</v>
      </c>
      <c r="D364" s="263">
        <v>0</v>
      </c>
      <c r="E364" s="256" t="s">
        <v>444</v>
      </c>
      <c r="F364" s="257">
        <v>0</v>
      </c>
      <c r="G364" s="258">
        <v>0</v>
      </c>
      <c r="H364" s="259">
        <v>0</v>
      </c>
      <c r="I364" s="346">
        <f>IF((SUM(I366:I375))&gt;0,".",0)</f>
        <v>0</v>
      </c>
      <c r="J364" s="89"/>
    </row>
    <row r="365" spans="1:10" hidden="1" x14ac:dyDescent="0.3">
      <c r="A365" s="160">
        <v>0</v>
      </c>
      <c r="B365" s="2">
        <v>0</v>
      </c>
      <c r="C365" s="2">
        <v>0</v>
      </c>
      <c r="D365" s="3" t="s">
        <v>5</v>
      </c>
      <c r="E365" s="4" t="s">
        <v>6</v>
      </c>
      <c r="F365" s="5">
        <v>0</v>
      </c>
      <c r="G365" s="90">
        <v>0</v>
      </c>
      <c r="H365" s="123">
        <v>0</v>
      </c>
      <c r="I365" s="174">
        <v>0</v>
      </c>
      <c r="J365" s="89"/>
    </row>
    <row r="366" spans="1:10" ht="69" hidden="1" x14ac:dyDescent="0.3">
      <c r="A366" s="168" t="s">
        <v>131</v>
      </c>
      <c r="B366" s="53" t="s">
        <v>7</v>
      </c>
      <c r="C366" s="53">
        <v>0</v>
      </c>
      <c r="D366" s="81" t="s">
        <v>445</v>
      </c>
      <c r="E366" s="26" t="s">
        <v>446</v>
      </c>
      <c r="F366" s="22" t="s">
        <v>387</v>
      </c>
      <c r="G366" s="91"/>
      <c r="H366" s="59"/>
      <c r="I366" s="162">
        <f>ROUND(G366*H366,3)</f>
        <v>0</v>
      </c>
      <c r="J366" s="89"/>
    </row>
    <row r="367" spans="1:10" ht="27.6" hidden="1" x14ac:dyDescent="0.3">
      <c r="A367" s="168" t="s">
        <v>131</v>
      </c>
      <c r="B367" s="53" t="s">
        <v>11</v>
      </c>
      <c r="C367" s="53">
        <v>0</v>
      </c>
      <c r="D367" s="81" t="s">
        <v>447</v>
      </c>
      <c r="E367" s="26" t="s">
        <v>448</v>
      </c>
      <c r="F367" s="22" t="s">
        <v>387</v>
      </c>
      <c r="G367" s="91"/>
      <c r="H367" s="59"/>
      <c r="I367" s="162">
        <f t="shared" ref="I367:I408" si="25">ROUND(G367*H367,3)</f>
        <v>0</v>
      </c>
      <c r="J367" s="89"/>
    </row>
    <row r="368" spans="1:10" ht="27.6" hidden="1" x14ac:dyDescent="0.3">
      <c r="A368" s="168" t="s">
        <v>131</v>
      </c>
      <c r="B368" s="53" t="s">
        <v>14</v>
      </c>
      <c r="C368" s="53">
        <v>0</v>
      </c>
      <c r="D368" s="81" t="s">
        <v>449</v>
      </c>
      <c r="E368" s="26" t="s">
        <v>450</v>
      </c>
      <c r="F368" s="22" t="s">
        <v>387</v>
      </c>
      <c r="G368" s="91"/>
      <c r="H368" s="59"/>
      <c r="I368" s="162">
        <f t="shared" si="25"/>
        <v>0</v>
      </c>
      <c r="J368" s="89"/>
    </row>
    <row r="369" spans="1:10" ht="27.6" hidden="1" x14ac:dyDescent="0.3">
      <c r="A369" s="168" t="s">
        <v>131</v>
      </c>
      <c r="B369" s="53" t="s">
        <v>17</v>
      </c>
      <c r="C369" s="53">
        <v>0</v>
      </c>
      <c r="D369" s="81" t="s">
        <v>451</v>
      </c>
      <c r="E369" s="26" t="s">
        <v>452</v>
      </c>
      <c r="F369" s="22" t="s">
        <v>387</v>
      </c>
      <c r="G369" s="91"/>
      <c r="H369" s="59"/>
      <c r="I369" s="162">
        <f t="shared" si="25"/>
        <v>0</v>
      </c>
      <c r="J369" s="89"/>
    </row>
    <row r="370" spans="1:10" ht="27.6" hidden="1" x14ac:dyDescent="0.3">
      <c r="A370" s="168" t="s">
        <v>131</v>
      </c>
      <c r="B370" s="53" t="s">
        <v>20</v>
      </c>
      <c r="C370" s="53">
        <v>0</v>
      </c>
      <c r="D370" s="81" t="s">
        <v>453</v>
      </c>
      <c r="E370" s="26" t="s">
        <v>454</v>
      </c>
      <c r="F370" s="22" t="s">
        <v>387</v>
      </c>
      <c r="G370" s="91"/>
      <c r="H370" s="59"/>
      <c r="I370" s="162">
        <f t="shared" si="25"/>
        <v>0</v>
      </c>
      <c r="J370" s="89"/>
    </row>
    <row r="371" spans="1:10" ht="27.6" hidden="1" x14ac:dyDescent="0.3">
      <c r="A371" s="168" t="s">
        <v>131</v>
      </c>
      <c r="B371" s="53" t="s">
        <v>23</v>
      </c>
      <c r="C371" s="53">
        <v>0</v>
      </c>
      <c r="D371" s="81" t="s">
        <v>455</v>
      </c>
      <c r="E371" s="26" t="s">
        <v>456</v>
      </c>
      <c r="F371" s="22" t="s">
        <v>387</v>
      </c>
      <c r="G371" s="91"/>
      <c r="H371" s="59"/>
      <c r="I371" s="162">
        <f t="shared" si="25"/>
        <v>0</v>
      </c>
      <c r="J371" s="89"/>
    </row>
    <row r="372" spans="1:10" ht="27.6" hidden="1" x14ac:dyDescent="0.3">
      <c r="A372" s="168" t="s">
        <v>131</v>
      </c>
      <c r="B372" s="53" t="s">
        <v>41</v>
      </c>
      <c r="C372" s="53">
        <v>0</v>
      </c>
      <c r="D372" s="81" t="s">
        <v>457</v>
      </c>
      <c r="E372" s="26" t="s">
        <v>458</v>
      </c>
      <c r="F372" s="22" t="s">
        <v>387</v>
      </c>
      <c r="G372" s="91"/>
      <c r="H372" s="59"/>
      <c r="I372" s="162">
        <f t="shared" si="25"/>
        <v>0</v>
      </c>
      <c r="J372" s="89"/>
    </row>
    <row r="373" spans="1:10" ht="27.6" hidden="1" x14ac:dyDescent="0.3">
      <c r="A373" s="168" t="s">
        <v>131</v>
      </c>
      <c r="B373" s="53" t="s">
        <v>44</v>
      </c>
      <c r="C373" s="53">
        <v>0</v>
      </c>
      <c r="D373" s="81" t="s">
        <v>459</v>
      </c>
      <c r="E373" s="26" t="s">
        <v>460</v>
      </c>
      <c r="F373" s="22" t="s">
        <v>387</v>
      </c>
      <c r="G373" s="91"/>
      <c r="H373" s="59"/>
      <c r="I373" s="162">
        <f t="shared" si="25"/>
        <v>0</v>
      </c>
      <c r="J373" s="89"/>
    </row>
    <row r="374" spans="1:10" ht="27.6" hidden="1" x14ac:dyDescent="0.3">
      <c r="A374" s="168" t="s">
        <v>131</v>
      </c>
      <c r="B374" s="53" t="s">
        <v>47</v>
      </c>
      <c r="C374" s="53">
        <v>0</v>
      </c>
      <c r="D374" s="81" t="s">
        <v>461</v>
      </c>
      <c r="E374" s="26" t="s">
        <v>462</v>
      </c>
      <c r="F374" s="22" t="s">
        <v>387</v>
      </c>
      <c r="G374" s="91"/>
      <c r="H374" s="59"/>
      <c r="I374" s="162">
        <f t="shared" si="25"/>
        <v>0</v>
      </c>
      <c r="J374" s="89"/>
    </row>
    <row r="375" spans="1:10" ht="27.6" hidden="1" x14ac:dyDescent="0.3">
      <c r="A375" s="168" t="s">
        <v>131</v>
      </c>
      <c r="B375" s="53" t="s">
        <v>88</v>
      </c>
      <c r="C375" s="53">
        <v>0</v>
      </c>
      <c r="D375" s="81" t="s">
        <v>463</v>
      </c>
      <c r="E375" s="26" t="s">
        <v>464</v>
      </c>
      <c r="F375" s="22" t="s">
        <v>387</v>
      </c>
      <c r="G375" s="91"/>
      <c r="H375" s="59"/>
      <c r="I375" s="162">
        <f t="shared" si="25"/>
        <v>0</v>
      </c>
      <c r="J375" s="89"/>
    </row>
    <row r="376" spans="1:10" hidden="1" x14ac:dyDescent="0.3">
      <c r="A376" s="253">
        <v>0</v>
      </c>
      <c r="B376" s="254">
        <v>0</v>
      </c>
      <c r="C376" s="254">
        <v>0</v>
      </c>
      <c r="D376" s="263">
        <v>0</v>
      </c>
      <c r="E376" s="256" t="s">
        <v>465</v>
      </c>
      <c r="F376" s="257">
        <v>0</v>
      </c>
      <c r="G376" s="258">
        <v>0</v>
      </c>
      <c r="H376" s="259">
        <v>0</v>
      </c>
      <c r="I376" s="346">
        <f>IF((SUM(I378:I385))&gt;0,".",0)</f>
        <v>0</v>
      </c>
      <c r="J376" s="89"/>
    </row>
    <row r="377" spans="1:10" hidden="1" x14ac:dyDescent="0.3">
      <c r="A377" s="160">
        <v>0</v>
      </c>
      <c r="B377" s="2">
        <v>0</v>
      </c>
      <c r="C377" s="2">
        <v>0</v>
      </c>
      <c r="D377" s="3" t="s">
        <v>5</v>
      </c>
      <c r="E377" s="4" t="s">
        <v>6</v>
      </c>
      <c r="F377" s="5">
        <v>0</v>
      </c>
      <c r="G377" s="90">
        <v>0</v>
      </c>
      <c r="H377" s="123">
        <v>0</v>
      </c>
      <c r="I377" s="174">
        <v>0</v>
      </c>
      <c r="J377" s="89"/>
    </row>
    <row r="378" spans="1:10" ht="27.6" hidden="1" x14ac:dyDescent="0.3">
      <c r="A378" s="168" t="s">
        <v>131</v>
      </c>
      <c r="B378" s="53" t="s">
        <v>91</v>
      </c>
      <c r="C378" s="53">
        <v>0</v>
      </c>
      <c r="D378" s="81" t="s">
        <v>466</v>
      </c>
      <c r="E378" s="26" t="s">
        <v>467</v>
      </c>
      <c r="F378" s="22" t="s">
        <v>387</v>
      </c>
      <c r="G378" s="91"/>
      <c r="H378" s="59"/>
      <c r="I378" s="162">
        <f t="shared" si="25"/>
        <v>0</v>
      </c>
      <c r="J378" s="89"/>
    </row>
    <row r="379" spans="1:10" ht="27.6" hidden="1" x14ac:dyDescent="0.3">
      <c r="A379" s="168" t="s">
        <v>131</v>
      </c>
      <c r="B379" s="53" t="s">
        <v>94</v>
      </c>
      <c r="C379" s="53">
        <v>0</v>
      </c>
      <c r="D379" s="81" t="s">
        <v>468</v>
      </c>
      <c r="E379" s="26" t="s">
        <v>469</v>
      </c>
      <c r="F379" s="22" t="s">
        <v>387</v>
      </c>
      <c r="G379" s="91"/>
      <c r="H379" s="59"/>
      <c r="I379" s="162">
        <f t="shared" si="25"/>
        <v>0</v>
      </c>
      <c r="J379" s="89"/>
    </row>
    <row r="380" spans="1:10" ht="27.6" hidden="1" x14ac:dyDescent="0.3">
      <c r="A380" s="168" t="s">
        <v>131</v>
      </c>
      <c r="B380" s="53" t="s">
        <v>97</v>
      </c>
      <c r="C380" s="53">
        <v>0</v>
      </c>
      <c r="D380" s="81" t="s">
        <v>470</v>
      </c>
      <c r="E380" s="26" t="s">
        <v>471</v>
      </c>
      <c r="F380" s="22" t="s">
        <v>387</v>
      </c>
      <c r="G380" s="91"/>
      <c r="H380" s="59"/>
      <c r="I380" s="162">
        <f t="shared" si="25"/>
        <v>0</v>
      </c>
      <c r="J380" s="89"/>
    </row>
    <row r="381" spans="1:10" ht="27.6" hidden="1" x14ac:dyDescent="0.3">
      <c r="A381" s="168" t="s">
        <v>131</v>
      </c>
      <c r="B381" s="53" t="s">
        <v>128</v>
      </c>
      <c r="C381" s="53">
        <v>0</v>
      </c>
      <c r="D381" s="81" t="s">
        <v>472</v>
      </c>
      <c r="E381" s="26" t="s">
        <v>473</v>
      </c>
      <c r="F381" s="22" t="s">
        <v>387</v>
      </c>
      <c r="G381" s="91"/>
      <c r="H381" s="59"/>
      <c r="I381" s="162">
        <f t="shared" si="25"/>
        <v>0</v>
      </c>
      <c r="J381" s="89"/>
    </row>
    <row r="382" spans="1:10" ht="27.6" hidden="1" x14ac:dyDescent="0.3">
      <c r="A382" s="168" t="s">
        <v>131</v>
      </c>
      <c r="B382" s="53" t="s">
        <v>131</v>
      </c>
      <c r="C382" s="53">
        <v>0</v>
      </c>
      <c r="D382" s="81" t="s">
        <v>474</v>
      </c>
      <c r="E382" s="26" t="s">
        <v>475</v>
      </c>
      <c r="F382" s="22" t="s">
        <v>387</v>
      </c>
      <c r="G382" s="91"/>
      <c r="H382" s="59"/>
      <c r="I382" s="162">
        <f t="shared" si="25"/>
        <v>0</v>
      </c>
      <c r="J382" s="89"/>
    </row>
    <row r="383" spans="1:10" ht="27.6" hidden="1" x14ac:dyDescent="0.3">
      <c r="A383" s="168" t="s">
        <v>131</v>
      </c>
      <c r="B383" s="53" t="s">
        <v>134</v>
      </c>
      <c r="C383" s="53">
        <v>0</v>
      </c>
      <c r="D383" s="81" t="s">
        <v>476</v>
      </c>
      <c r="E383" s="26" t="s">
        <v>477</v>
      </c>
      <c r="F383" s="22" t="s">
        <v>387</v>
      </c>
      <c r="G383" s="91"/>
      <c r="H383" s="59"/>
      <c r="I383" s="162">
        <f t="shared" si="25"/>
        <v>0</v>
      </c>
      <c r="J383" s="89"/>
    </row>
    <row r="384" spans="1:10" ht="55.2" hidden="1" x14ac:dyDescent="0.3">
      <c r="A384" s="168" t="s">
        <v>131</v>
      </c>
      <c r="B384" s="53" t="s">
        <v>269</v>
      </c>
      <c r="C384" s="53">
        <v>0</v>
      </c>
      <c r="D384" s="81" t="s">
        <v>478</v>
      </c>
      <c r="E384" s="26" t="s">
        <v>479</v>
      </c>
      <c r="F384" s="22" t="s">
        <v>387</v>
      </c>
      <c r="G384" s="91"/>
      <c r="H384" s="59"/>
      <c r="I384" s="162">
        <f t="shared" si="25"/>
        <v>0</v>
      </c>
      <c r="J384" s="89"/>
    </row>
    <row r="385" spans="1:10" ht="69" hidden="1" x14ac:dyDescent="0.3">
      <c r="A385" s="168" t="s">
        <v>131</v>
      </c>
      <c r="B385" s="53" t="s">
        <v>273</v>
      </c>
      <c r="C385" s="53">
        <v>0</v>
      </c>
      <c r="D385" s="81" t="s">
        <v>480</v>
      </c>
      <c r="E385" s="26" t="s">
        <v>481</v>
      </c>
      <c r="F385" s="22" t="s">
        <v>10</v>
      </c>
      <c r="G385" s="91"/>
      <c r="H385" s="59"/>
      <c r="I385" s="162">
        <f t="shared" si="25"/>
        <v>0</v>
      </c>
      <c r="J385" s="89"/>
    </row>
    <row r="386" spans="1:10" hidden="1" x14ac:dyDescent="0.3">
      <c r="A386" s="245">
        <v>0</v>
      </c>
      <c r="B386" s="246">
        <v>0</v>
      </c>
      <c r="C386" s="246">
        <v>0</v>
      </c>
      <c r="D386" s="240">
        <v>0</v>
      </c>
      <c r="E386" s="282" t="s">
        <v>482</v>
      </c>
      <c r="F386" s="247">
        <v>0</v>
      </c>
      <c r="G386" s="243">
        <v>0</v>
      </c>
      <c r="H386" s="272">
        <v>0</v>
      </c>
      <c r="I386" s="273">
        <v>0</v>
      </c>
      <c r="J386" s="89"/>
    </row>
    <row r="387" spans="1:10" hidden="1" x14ac:dyDescent="0.3">
      <c r="A387" s="253">
        <v>0</v>
      </c>
      <c r="B387" s="254">
        <v>0</v>
      </c>
      <c r="C387" s="254">
        <v>0</v>
      </c>
      <c r="D387" s="255">
        <v>0</v>
      </c>
      <c r="E387" s="256" t="s">
        <v>483</v>
      </c>
      <c r="F387" s="257">
        <v>0</v>
      </c>
      <c r="G387" s="258">
        <v>0</v>
      </c>
      <c r="H387" s="259">
        <v>0</v>
      </c>
      <c r="I387" s="346">
        <v>0</v>
      </c>
      <c r="J387" s="89"/>
    </row>
    <row r="388" spans="1:10" hidden="1" x14ac:dyDescent="0.3">
      <c r="A388" s="160">
        <v>0</v>
      </c>
      <c r="B388" s="2">
        <v>0</v>
      </c>
      <c r="C388" s="2">
        <v>0</v>
      </c>
      <c r="D388" s="3" t="s">
        <v>5</v>
      </c>
      <c r="E388" s="4" t="s">
        <v>6</v>
      </c>
      <c r="F388" s="5">
        <v>0</v>
      </c>
      <c r="G388" s="90">
        <v>0</v>
      </c>
      <c r="H388" s="59"/>
      <c r="I388" s="162">
        <f t="shared" si="25"/>
        <v>0</v>
      </c>
      <c r="J388" s="89"/>
    </row>
    <row r="389" spans="1:10" ht="41.4" hidden="1" x14ac:dyDescent="0.3">
      <c r="A389" s="168" t="s">
        <v>131</v>
      </c>
      <c r="B389" s="53" t="s">
        <v>276</v>
      </c>
      <c r="C389" s="53">
        <v>0</v>
      </c>
      <c r="D389" s="81" t="s">
        <v>484</v>
      </c>
      <c r="E389" s="26" t="s">
        <v>485</v>
      </c>
      <c r="F389" s="22" t="s">
        <v>387</v>
      </c>
      <c r="G389" s="91"/>
      <c r="H389" s="59"/>
      <c r="I389" s="162">
        <f t="shared" si="25"/>
        <v>0</v>
      </c>
      <c r="J389" s="89"/>
    </row>
    <row r="390" spans="1:10" ht="41.4" hidden="1" x14ac:dyDescent="0.3">
      <c r="A390" s="168" t="s">
        <v>131</v>
      </c>
      <c r="B390" s="53" t="s">
        <v>279</v>
      </c>
      <c r="C390" s="53">
        <v>0</v>
      </c>
      <c r="D390" s="81" t="s">
        <v>486</v>
      </c>
      <c r="E390" s="26" t="s">
        <v>487</v>
      </c>
      <c r="F390" s="22" t="s">
        <v>387</v>
      </c>
      <c r="G390" s="91"/>
      <c r="H390" s="59"/>
      <c r="I390" s="162">
        <f t="shared" si="25"/>
        <v>0</v>
      </c>
      <c r="J390" s="89"/>
    </row>
    <row r="391" spans="1:10" ht="27.6" hidden="1" x14ac:dyDescent="0.3">
      <c r="A391" s="168" t="s">
        <v>131</v>
      </c>
      <c r="B391" s="53" t="s">
        <v>282</v>
      </c>
      <c r="C391" s="53">
        <v>0</v>
      </c>
      <c r="D391" s="81" t="s">
        <v>488</v>
      </c>
      <c r="E391" s="26" t="s">
        <v>489</v>
      </c>
      <c r="F391" s="22" t="s">
        <v>387</v>
      </c>
      <c r="G391" s="91"/>
      <c r="H391" s="59"/>
      <c r="I391" s="162">
        <f t="shared" si="25"/>
        <v>0</v>
      </c>
      <c r="J391" s="89"/>
    </row>
    <row r="392" spans="1:10" ht="41.4" hidden="1" x14ac:dyDescent="0.3">
      <c r="A392" s="168" t="s">
        <v>131</v>
      </c>
      <c r="B392" s="53" t="s">
        <v>62</v>
      </c>
      <c r="C392" s="53">
        <v>0</v>
      </c>
      <c r="D392" s="81" t="s">
        <v>490</v>
      </c>
      <c r="E392" s="26" t="s">
        <v>491</v>
      </c>
      <c r="F392" s="22" t="s">
        <v>10</v>
      </c>
      <c r="G392" s="91"/>
      <c r="H392" s="59"/>
      <c r="I392" s="162">
        <f t="shared" si="25"/>
        <v>0</v>
      </c>
      <c r="J392" s="89"/>
    </row>
    <row r="393" spans="1:10" ht="55.2" hidden="1" x14ac:dyDescent="0.3">
      <c r="A393" s="168" t="s">
        <v>131</v>
      </c>
      <c r="B393" s="53" t="s">
        <v>65</v>
      </c>
      <c r="C393" s="53">
        <v>0</v>
      </c>
      <c r="D393" s="81" t="s">
        <v>492</v>
      </c>
      <c r="E393" s="26" t="s">
        <v>493</v>
      </c>
      <c r="F393" s="22" t="s">
        <v>10</v>
      </c>
      <c r="G393" s="91"/>
      <c r="H393" s="59"/>
      <c r="I393" s="162">
        <f t="shared" si="25"/>
        <v>0</v>
      </c>
      <c r="J393" s="89"/>
    </row>
    <row r="394" spans="1:10" ht="110.4" hidden="1" x14ac:dyDescent="0.3">
      <c r="A394" s="168" t="s">
        <v>131</v>
      </c>
      <c r="B394" s="53" t="s">
        <v>290</v>
      </c>
      <c r="C394" s="53">
        <v>0</v>
      </c>
      <c r="D394" s="81" t="s">
        <v>494</v>
      </c>
      <c r="E394" s="26" t="s">
        <v>495</v>
      </c>
      <c r="F394" s="22" t="s">
        <v>10</v>
      </c>
      <c r="G394" s="91"/>
      <c r="H394" s="59"/>
      <c r="I394" s="162">
        <f t="shared" si="25"/>
        <v>0</v>
      </c>
      <c r="J394" s="89"/>
    </row>
    <row r="395" spans="1:10" hidden="1" x14ac:dyDescent="0.3">
      <c r="A395" s="245">
        <v>0</v>
      </c>
      <c r="B395" s="246">
        <v>0</v>
      </c>
      <c r="C395" s="246">
        <v>0</v>
      </c>
      <c r="D395" s="240">
        <v>0</v>
      </c>
      <c r="E395" s="282" t="s">
        <v>496</v>
      </c>
      <c r="F395" s="247">
        <v>0</v>
      </c>
      <c r="G395" s="243">
        <v>0</v>
      </c>
      <c r="H395" s="272">
        <v>0</v>
      </c>
      <c r="I395" s="345">
        <v>0</v>
      </c>
      <c r="J395" s="89"/>
    </row>
    <row r="396" spans="1:10" hidden="1" x14ac:dyDescent="0.3">
      <c r="A396" s="253">
        <v>0</v>
      </c>
      <c r="B396" s="254">
        <v>0</v>
      </c>
      <c r="C396" s="254">
        <v>0</v>
      </c>
      <c r="D396" s="255">
        <v>0</v>
      </c>
      <c r="E396" s="256" t="s">
        <v>497</v>
      </c>
      <c r="F396" s="257">
        <v>0</v>
      </c>
      <c r="G396" s="258">
        <v>0</v>
      </c>
      <c r="H396" s="259">
        <v>0</v>
      </c>
      <c r="I396" s="346">
        <v>0</v>
      </c>
      <c r="J396" s="89"/>
    </row>
    <row r="397" spans="1:10" hidden="1" x14ac:dyDescent="0.3">
      <c r="A397" s="160">
        <v>0</v>
      </c>
      <c r="B397" s="2">
        <v>0</v>
      </c>
      <c r="C397" s="2">
        <v>0</v>
      </c>
      <c r="D397" s="3" t="s">
        <v>5</v>
      </c>
      <c r="E397" s="4" t="s">
        <v>6</v>
      </c>
      <c r="F397" s="5">
        <v>0</v>
      </c>
      <c r="G397" s="90">
        <v>0</v>
      </c>
      <c r="H397" s="59"/>
      <c r="I397" s="162">
        <f t="shared" si="25"/>
        <v>0</v>
      </c>
      <c r="J397" s="89"/>
    </row>
    <row r="398" spans="1:10" ht="27.6" hidden="1" x14ac:dyDescent="0.3">
      <c r="A398" s="168" t="s">
        <v>131</v>
      </c>
      <c r="B398" s="53" t="s">
        <v>294</v>
      </c>
      <c r="C398" s="53">
        <v>0</v>
      </c>
      <c r="D398" s="81" t="s">
        <v>498</v>
      </c>
      <c r="E398" s="26" t="s">
        <v>499</v>
      </c>
      <c r="F398" s="22" t="s">
        <v>387</v>
      </c>
      <c r="G398" s="91"/>
      <c r="H398" s="59"/>
      <c r="I398" s="162">
        <f t="shared" si="25"/>
        <v>0</v>
      </c>
      <c r="J398" s="89"/>
    </row>
    <row r="399" spans="1:10" ht="27.6" hidden="1" x14ac:dyDescent="0.3">
      <c r="A399" s="168" t="s">
        <v>131</v>
      </c>
      <c r="B399" s="53" t="s">
        <v>297</v>
      </c>
      <c r="C399" s="53">
        <v>0</v>
      </c>
      <c r="D399" s="81" t="s">
        <v>500</v>
      </c>
      <c r="E399" s="26" t="s">
        <v>501</v>
      </c>
      <c r="F399" s="22" t="s">
        <v>387</v>
      </c>
      <c r="G399" s="91"/>
      <c r="H399" s="59"/>
      <c r="I399" s="162">
        <f t="shared" si="25"/>
        <v>0</v>
      </c>
      <c r="J399" s="89"/>
    </row>
    <row r="400" spans="1:10" ht="27.6" hidden="1" x14ac:dyDescent="0.3">
      <c r="A400" s="168" t="s">
        <v>131</v>
      </c>
      <c r="B400" s="53" t="s">
        <v>300</v>
      </c>
      <c r="C400" s="53">
        <v>0</v>
      </c>
      <c r="D400" s="81" t="s">
        <v>502</v>
      </c>
      <c r="E400" s="26" t="s">
        <v>503</v>
      </c>
      <c r="F400" s="22" t="s">
        <v>387</v>
      </c>
      <c r="G400" s="91"/>
      <c r="H400" s="59"/>
      <c r="I400" s="162">
        <f t="shared" si="25"/>
        <v>0</v>
      </c>
      <c r="J400" s="89"/>
    </row>
    <row r="401" spans="1:10" ht="27.6" hidden="1" x14ac:dyDescent="0.3">
      <c r="A401" s="168" t="s">
        <v>131</v>
      </c>
      <c r="B401" s="53" t="s">
        <v>303</v>
      </c>
      <c r="C401" s="53">
        <v>0</v>
      </c>
      <c r="D401" s="81" t="s">
        <v>504</v>
      </c>
      <c r="E401" s="26" t="s">
        <v>505</v>
      </c>
      <c r="F401" s="22" t="s">
        <v>387</v>
      </c>
      <c r="G401" s="91"/>
      <c r="H401" s="59"/>
      <c r="I401" s="162">
        <f t="shared" si="25"/>
        <v>0</v>
      </c>
      <c r="J401" s="89"/>
    </row>
    <row r="402" spans="1:10" ht="41.4" hidden="1" x14ac:dyDescent="0.3">
      <c r="A402" s="168" t="s">
        <v>131</v>
      </c>
      <c r="B402" s="53" t="s">
        <v>306</v>
      </c>
      <c r="C402" s="53">
        <v>0</v>
      </c>
      <c r="D402" s="81" t="s">
        <v>506</v>
      </c>
      <c r="E402" s="26" t="s">
        <v>507</v>
      </c>
      <c r="F402" s="22" t="s">
        <v>10</v>
      </c>
      <c r="G402" s="91"/>
      <c r="H402" s="59"/>
      <c r="I402" s="162">
        <f t="shared" si="25"/>
        <v>0</v>
      </c>
      <c r="J402" s="89"/>
    </row>
    <row r="403" spans="1:10" ht="55.2" hidden="1" x14ac:dyDescent="0.3">
      <c r="A403" s="168" t="s">
        <v>131</v>
      </c>
      <c r="B403" s="53" t="s">
        <v>309</v>
      </c>
      <c r="C403" s="53">
        <v>0</v>
      </c>
      <c r="D403" s="81" t="s">
        <v>508</v>
      </c>
      <c r="E403" s="26" t="s">
        <v>509</v>
      </c>
      <c r="F403" s="22" t="s">
        <v>10</v>
      </c>
      <c r="G403" s="91"/>
      <c r="H403" s="59"/>
      <c r="I403" s="162">
        <f t="shared" si="25"/>
        <v>0</v>
      </c>
      <c r="J403" s="89"/>
    </row>
    <row r="404" spans="1:10" ht="69" hidden="1" x14ac:dyDescent="0.3">
      <c r="A404" s="168" t="s">
        <v>131</v>
      </c>
      <c r="B404" s="53" t="s">
        <v>313</v>
      </c>
      <c r="C404" s="53">
        <v>0</v>
      </c>
      <c r="D404" s="81" t="s">
        <v>510</v>
      </c>
      <c r="E404" s="26" t="s">
        <v>511</v>
      </c>
      <c r="F404" s="22" t="s">
        <v>10</v>
      </c>
      <c r="G404" s="91"/>
      <c r="H404" s="59"/>
      <c r="I404" s="162">
        <f t="shared" si="25"/>
        <v>0</v>
      </c>
      <c r="J404" s="89"/>
    </row>
    <row r="405" spans="1:10" ht="41.4" hidden="1" x14ac:dyDescent="0.3">
      <c r="A405" s="168" t="s">
        <v>131</v>
      </c>
      <c r="B405" s="53" t="s">
        <v>316</v>
      </c>
      <c r="C405" s="53">
        <v>0</v>
      </c>
      <c r="D405" s="81" t="s">
        <v>512</v>
      </c>
      <c r="E405" s="26" t="s">
        <v>513</v>
      </c>
      <c r="F405" s="22" t="s">
        <v>10</v>
      </c>
      <c r="G405" s="91"/>
      <c r="H405" s="59"/>
      <c r="I405" s="162">
        <f t="shared" si="25"/>
        <v>0</v>
      </c>
      <c r="J405" s="89"/>
    </row>
    <row r="406" spans="1:10" ht="55.2" hidden="1" x14ac:dyDescent="0.3">
      <c r="A406" s="168" t="s">
        <v>131</v>
      </c>
      <c r="B406" s="53" t="s">
        <v>319</v>
      </c>
      <c r="C406" s="53">
        <v>0</v>
      </c>
      <c r="D406" s="81" t="s">
        <v>514</v>
      </c>
      <c r="E406" s="26" t="s">
        <v>515</v>
      </c>
      <c r="F406" s="22" t="s">
        <v>10</v>
      </c>
      <c r="G406" s="91"/>
      <c r="H406" s="59"/>
      <c r="I406" s="162">
        <f t="shared" si="25"/>
        <v>0</v>
      </c>
      <c r="J406" s="89"/>
    </row>
    <row r="407" spans="1:10" ht="55.2" hidden="1" x14ac:dyDescent="0.3">
      <c r="A407" s="168" t="s">
        <v>131</v>
      </c>
      <c r="B407" s="53" t="s">
        <v>322</v>
      </c>
      <c r="C407" s="53">
        <v>0</v>
      </c>
      <c r="D407" s="81" t="s">
        <v>516</v>
      </c>
      <c r="E407" s="26" t="s">
        <v>517</v>
      </c>
      <c r="F407" s="22" t="s">
        <v>387</v>
      </c>
      <c r="G407" s="91"/>
      <c r="H407" s="59"/>
      <c r="I407" s="162">
        <f t="shared" si="25"/>
        <v>0</v>
      </c>
      <c r="J407" s="89"/>
    </row>
    <row r="408" spans="1:10" ht="27.6" hidden="1" x14ac:dyDescent="0.3">
      <c r="A408" s="161" t="s">
        <v>131</v>
      </c>
      <c r="B408" s="6" t="s">
        <v>326</v>
      </c>
      <c r="C408" s="6">
        <v>0</v>
      </c>
      <c r="D408" s="82" t="s">
        <v>518</v>
      </c>
      <c r="E408" s="83" t="s">
        <v>519</v>
      </c>
      <c r="F408" s="59">
        <v>0</v>
      </c>
      <c r="G408" s="90"/>
      <c r="H408" s="59"/>
      <c r="I408" s="162">
        <f t="shared" si="25"/>
        <v>0</v>
      </c>
      <c r="J408" s="89"/>
    </row>
    <row r="409" spans="1:10" hidden="1" x14ac:dyDescent="0.3">
      <c r="A409" s="245">
        <v>0</v>
      </c>
      <c r="B409" s="246">
        <v>0</v>
      </c>
      <c r="C409" s="246">
        <v>0</v>
      </c>
      <c r="D409" s="241" t="s">
        <v>520</v>
      </c>
      <c r="E409" s="241" t="s">
        <v>521</v>
      </c>
      <c r="F409" s="247">
        <v>0</v>
      </c>
      <c r="G409" s="243">
        <v>0</v>
      </c>
      <c r="H409" s="244"/>
      <c r="I409" s="344">
        <f>IF((SUM(I411:I418))&gt;0,".",0)</f>
        <v>0</v>
      </c>
      <c r="J409" s="89"/>
    </row>
    <row r="410" spans="1:10" hidden="1" x14ac:dyDescent="0.3">
      <c r="A410" s="160">
        <v>0</v>
      </c>
      <c r="B410" s="2">
        <v>0</v>
      </c>
      <c r="C410" s="2">
        <v>0</v>
      </c>
      <c r="D410" s="3" t="s">
        <v>5</v>
      </c>
      <c r="E410" s="4" t="s">
        <v>6</v>
      </c>
      <c r="F410" s="5">
        <v>0</v>
      </c>
      <c r="G410" s="90">
        <v>0</v>
      </c>
      <c r="H410" s="59"/>
      <c r="I410" s="162"/>
      <c r="J410" s="89"/>
    </row>
    <row r="411" spans="1:10" ht="69" hidden="1" x14ac:dyDescent="0.3">
      <c r="A411" s="161" t="s">
        <v>134</v>
      </c>
      <c r="B411" s="6" t="s">
        <v>7</v>
      </c>
      <c r="C411" s="6">
        <v>0</v>
      </c>
      <c r="D411" s="12" t="s">
        <v>522</v>
      </c>
      <c r="E411" s="13" t="s">
        <v>523</v>
      </c>
      <c r="F411" s="14" t="s">
        <v>10</v>
      </c>
      <c r="G411" s="91"/>
      <c r="H411" s="59"/>
      <c r="I411" s="162">
        <f>ROUND(G411*H411,3)</f>
        <v>0</v>
      </c>
      <c r="J411" s="89"/>
    </row>
    <row r="412" spans="1:10" ht="69" hidden="1" x14ac:dyDescent="0.3">
      <c r="A412" s="161" t="s">
        <v>134</v>
      </c>
      <c r="B412" s="6" t="s">
        <v>11</v>
      </c>
      <c r="C412" s="6">
        <v>0</v>
      </c>
      <c r="D412" s="12" t="s">
        <v>524</v>
      </c>
      <c r="E412" s="13" t="s">
        <v>525</v>
      </c>
      <c r="F412" s="14" t="s">
        <v>10</v>
      </c>
      <c r="G412" s="91"/>
      <c r="H412" s="59"/>
      <c r="I412" s="162">
        <f t="shared" ref="I412:I418" si="26">ROUND(G412*H412,3)</f>
        <v>0</v>
      </c>
      <c r="J412" s="89"/>
    </row>
    <row r="413" spans="1:10" ht="69" hidden="1" x14ac:dyDescent="0.3">
      <c r="A413" s="161" t="s">
        <v>134</v>
      </c>
      <c r="B413" s="6" t="s">
        <v>14</v>
      </c>
      <c r="C413" s="6">
        <v>0</v>
      </c>
      <c r="D413" s="12" t="s">
        <v>526</v>
      </c>
      <c r="E413" s="13" t="s">
        <v>527</v>
      </c>
      <c r="F413" s="14" t="s">
        <v>10</v>
      </c>
      <c r="G413" s="91"/>
      <c r="H413" s="59"/>
      <c r="I413" s="162">
        <f t="shared" si="26"/>
        <v>0</v>
      </c>
      <c r="J413" s="89"/>
    </row>
    <row r="414" spans="1:10" ht="69" hidden="1" x14ac:dyDescent="0.3">
      <c r="A414" s="161" t="s">
        <v>134</v>
      </c>
      <c r="B414" s="6" t="s">
        <v>17</v>
      </c>
      <c r="C414" s="6">
        <v>0</v>
      </c>
      <c r="D414" s="12" t="s">
        <v>528</v>
      </c>
      <c r="E414" s="13" t="s">
        <v>529</v>
      </c>
      <c r="F414" s="14" t="s">
        <v>10</v>
      </c>
      <c r="G414" s="91"/>
      <c r="H414" s="59"/>
      <c r="I414" s="162">
        <f t="shared" si="26"/>
        <v>0</v>
      </c>
      <c r="J414" s="89"/>
    </row>
    <row r="415" spans="1:10" ht="69" hidden="1" x14ac:dyDescent="0.3">
      <c r="A415" s="161" t="s">
        <v>134</v>
      </c>
      <c r="B415" s="6" t="s">
        <v>20</v>
      </c>
      <c r="C415" s="6">
        <v>0</v>
      </c>
      <c r="D415" s="12" t="s">
        <v>530</v>
      </c>
      <c r="E415" s="13" t="s">
        <v>531</v>
      </c>
      <c r="F415" s="14" t="s">
        <v>387</v>
      </c>
      <c r="G415" s="91"/>
      <c r="H415" s="59"/>
      <c r="I415" s="162">
        <f t="shared" si="26"/>
        <v>0</v>
      </c>
      <c r="J415" s="89"/>
    </row>
    <row r="416" spans="1:10" ht="69" hidden="1" x14ac:dyDescent="0.3">
      <c r="A416" s="161" t="s">
        <v>134</v>
      </c>
      <c r="B416" s="6" t="s">
        <v>23</v>
      </c>
      <c r="C416" s="6">
        <v>0</v>
      </c>
      <c r="D416" s="12" t="s">
        <v>532</v>
      </c>
      <c r="E416" s="13" t="s">
        <v>533</v>
      </c>
      <c r="F416" s="14" t="s">
        <v>10</v>
      </c>
      <c r="G416" s="91"/>
      <c r="H416" s="59"/>
      <c r="I416" s="162">
        <f t="shared" si="26"/>
        <v>0</v>
      </c>
      <c r="J416" s="89"/>
    </row>
    <row r="417" spans="1:10" ht="55.2" hidden="1" x14ac:dyDescent="0.3">
      <c r="A417" s="161" t="s">
        <v>134</v>
      </c>
      <c r="B417" s="6" t="s">
        <v>41</v>
      </c>
      <c r="C417" s="6">
        <v>0</v>
      </c>
      <c r="D417" s="12" t="s">
        <v>534</v>
      </c>
      <c r="E417" s="13" t="s">
        <v>535</v>
      </c>
      <c r="F417" s="14" t="s">
        <v>10</v>
      </c>
      <c r="G417" s="91"/>
      <c r="H417" s="59"/>
      <c r="I417" s="162">
        <f t="shared" si="26"/>
        <v>0</v>
      </c>
      <c r="J417" s="89"/>
    </row>
    <row r="418" spans="1:10" ht="55.2" hidden="1" x14ac:dyDescent="0.3">
      <c r="A418" s="161" t="s">
        <v>134</v>
      </c>
      <c r="B418" s="6" t="s">
        <v>44</v>
      </c>
      <c r="C418" s="6">
        <v>0</v>
      </c>
      <c r="D418" s="15" t="s">
        <v>536</v>
      </c>
      <c r="E418" s="13" t="s">
        <v>537</v>
      </c>
      <c r="F418" s="14" t="s">
        <v>10</v>
      </c>
      <c r="G418" s="91"/>
      <c r="H418" s="59"/>
      <c r="I418" s="162">
        <f t="shared" si="26"/>
        <v>0</v>
      </c>
      <c r="J418" s="89"/>
    </row>
    <row r="419" spans="1:10" hidden="1" x14ac:dyDescent="0.3">
      <c r="A419" s="245">
        <v>0</v>
      </c>
      <c r="B419" s="246">
        <v>0</v>
      </c>
      <c r="C419" s="246">
        <v>0</v>
      </c>
      <c r="D419" s="241" t="s">
        <v>538</v>
      </c>
      <c r="E419" s="241" t="s">
        <v>539</v>
      </c>
      <c r="F419" s="247">
        <v>0</v>
      </c>
      <c r="G419" s="243">
        <v>0</v>
      </c>
      <c r="H419" s="244"/>
      <c r="I419" s="344">
        <f>IF((SUM(I421:I423))&gt;0,".",0)</f>
        <v>0</v>
      </c>
    </row>
    <row r="420" spans="1:10" hidden="1" x14ac:dyDescent="0.3">
      <c r="A420" s="160">
        <v>0</v>
      </c>
      <c r="B420" s="2">
        <v>0</v>
      </c>
      <c r="C420" s="2">
        <v>0</v>
      </c>
      <c r="D420" s="3" t="s">
        <v>5</v>
      </c>
      <c r="E420" s="4" t="s">
        <v>6</v>
      </c>
      <c r="F420" s="5">
        <v>0</v>
      </c>
      <c r="G420" s="90">
        <v>0</v>
      </c>
      <c r="H420" s="59"/>
      <c r="I420" s="162"/>
      <c r="J420" s="89"/>
    </row>
    <row r="421" spans="1:10" ht="55.5" hidden="1" customHeight="1" x14ac:dyDescent="0.3">
      <c r="A421" s="180" t="s">
        <v>269</v>
      </c>
      <c r="B421" s="19" t="s">
        <v>7</v>
      </c>
      <c r="C421" s="19">
        <v>0</v>
      </c>
      <c r="D421" s="84" t="s">
        <v>540</v>
      </c>
      <c r="E421" s="85" t="s">
        <v>735</v>
      </c>
      <c r="F421" s="86" t="s">
        <v>10</v>
      </c>
      <c r="G421" s="91"/>
      <c r="H421" s="59"/>
      <c r="I421" s="162">
        <f>ROUND(G421*H421,3)</f>
        <v>0</v>
      </c>
      <c r="J421" s="89"/>
    </row>
    <row r="422" spans="1:10" ht="55.2" hidden="1" x14ac:dyDescent="0.3">
      <c r="A422" s="161" t="s">
        <v>269</v>
      </c>
      <c r="B422" s="6" t="s">
        <v>11</v>
      </c>
      <c r="C422" s="6">
        <v>0</v>
      </c>
      <c r="D422" s="15" t="s">
        <v>541</v>
      </c>
      <c r="E422" s="13" t="s">
        <v>736</v>
      </c>
      <c r="F422" s="80" t="s">
        <v>10</v>
      </c>
      <c r="G422" s="91"/>
      <c r="H422" s="59"/>
      <c r="I422" s="162">
        <f t="shared" ref="I422:I423" si="27">ROUND(G422*H422,3)</f>
        <v>0</v>
      </c>
      <c r="J422" s="89"/>
    </row>
    <row r="423" spans="1:10" ht="69" hidden="1" x14ac:dyDescent="0.3">
      <c r="A423" s="175" t="s">
        <v>269</v>
      </c>
      <c r="B423" s="67" t="s">
        <v>14</v>
      </c>
      <c r="C423" s="67">
        <v>0</v>
      </c>
      <c r="D423" s="205" t="s">
        <v>542</v>
      </c>
      <c r="E423" s="206" t="s">
        <v>737</v>
      </c>
      <c r="F423" s="207" t="s">
        <v>10</v>
      </c>
      <c r="G423" s="208"/>
      <c r="H423" s="70"/>
      <c r="I423" s="209">
        <f t="shared" si="27"/>
        <v>0</v>
      </c>
    </row>
    <row r="424" spans="1:10" ht="17.25" customHeight="1" x14ac:dyDescent="0.3">
      <c r="A424" s="214"/>
      <c r="B424" s="215"/>
      <c r="C424" s="210"/>
      <c r="D424" s="211"/>
      <c r="E424" s="212"/>
      <c r="F424" s="212"/>
      <c r="G424" s="216" t="s">
        <v>752</v>
      </c>
      <c r="H424" s="217"/>
      <c r="I424" s="213">
        <f>SUBTOTAL(9,(I14:I127),(I130:I423))</f>
        <v>1</v>
      </c>
    </row>
    <row r="425" spans="1:10" ht="17.25" customHeight="1" x14ac:dyDescent="0.3">
      <c r="A425" s="181"/>
      <c r="B425" s="101"/>
      <c r="C425" s="102"/>
      <c r="D425" s="103"/>
      <c r="E425" s="141"/>
      <c r="F425" s="141"/>
      <c r="G425" s="104" t="s">
        <v>771</v>
      </c>
      <c r="H425" s="135">
        <v>1.0129999999999999</v>
      </c>
      <c r="I425" s="182">
        <f>ROUND((I424*H425)-I424,3)</f>
        <v>1.2999999999999999E-2</v>
      </c>
    </row>
    <row r="426" spans="1:10" ht="17.25" customHeight="1" x14ac:dyDescent="0.3">
      <c r="A426" s="183"/>
      <c r="B426" s="105"/>
      <c r="C426" s="102"/>
      <c r="D426" s="103"/>
      <c r="E426" s="141"/>
      <c r="F426" s="141"/>
      <c r="G426" s="104" t="s">
        <v>560</v>
      </c>
      <c r="H426" s="136" t="e">
        <f>VLOOKUP(D4,liste2!$B$6:$C$10,2,FALSE)</f>
        <v>#N/A</v>
      </c>
      <c r="I426" s="182" t="e">
        <f>ROUND(((I424*H425)*H426)-(I424*H425),2)</f>
        <v>#N/A</v>
      </c>
    </row>
    <row r="427" spans="1:10" ht="17.25" customHeight="1" x14ac:dyDescent="0.3">
      <c r="A427" s="184"/>
      <c r="B427" s="185"/>
      <c r="C427" s="186"/>
      <c r="D427" s="187"/>
      <c r="E427" s="188"/>
      <c r="F427" s="188"/>
      <c r="G427" s="189" t="s">
        <v>734</v>
      </c>
      <c r="H427" s="190"/>
      <c r="I427" s="191" t="e">
        <f>ROUND(I424+I425+I426,2)</f>
        <v>#N/A</v>
      </c>
    </row>
    <row r="428" spans="1:10" ht="15" customHeight="1" x14ac:dyDescent="0.3"/>
    <row r="429" spans="1:10" s="119" customFormat="1" ht="15" customHeight="1" outlineLevel="1" x14ac:dyDescent="0.25">
      <c r="A429" s="382" t="s">
        <v>562</v>
      </c>
      <c r="B429" s="383"/>
      <c r="C429" s="383"/>
      <c r="D429" s="285"/>
      <c r="E429" s="286" t="s">
        <v>742</v>
      </c>
      <c r="F429" s="287"/>
      <c r="G429" s="288"/>
      <c r="H429" s="289" t="s">
        <v>732</v>
      </c>
      <c r="I429" s="290" t="s">
        <v>563</v>
      </c>
      <c r="J429" s="291"/>
    </row>
    <row r="430" spans="1:10" ht="19.5" customHeight="1" outlineLevel="1" x14ac:dyDescent="0.3">
      <c r="A430" s="359" t="s">
        <v>564</v>
      </c>
      <c r="B430" s="360"/>
      <c r="C430" s="360"/>
      <c r="D430" s="360" t="s">
        <v>753</v>
      </c>
      <c r="E430" s="361" t="s">
        <v>730</v>
      </c>
      <c r="F430" s="362" t="s">
        <v>10</v>
      </c>
      <c r="G430" s="363"/>
      <c r="H430" s="364"/>
      <c r="I430" s="365">
        <f>G430*H430</f>
        <v>0</v>
      </c>
    </row>
    <row r="431" spans="1:10" ht="19.5" customHeight="1" outlineLevel="1" x14ac:dyDescent="0.3">
      <c r="A431" s="366"/>
      <c r="B431" s="367"/>
      <c r="C431" s="367"/>
      <c r="D431" s="367"/>
      <c r="E431" s="368"/>
      <c r="F431" s="369" t="s">
        <v>10</v>
      </c>
      <c r="G431" s="370"/>
      <c r="H431" s="135"/>
      <c r="I431" s="371">
        <f t="shared" ref="I431:I432" si="28">G431*H431</f>
        <v>0</v>
      </c>
    </row>
    <row r="432" spans="1:10" ht="19.5" customHeight="1" outlineLevel="1" x14ac:dyDescent="0.3">
      <c r="A432" s="366"/>
      <c r="B432" s="367"/>
      <c r="C432" s="367"/>
      <c r="D432" s="367"/>
      <c r="E432" s="368"/>
      <c r="F432" s="369"/>
      <c r="G432" s="370"/>
      <c r="H432" s="135"/>
      <c r="I432" s="371">
        <f t="shared" si="28"/>
        <v>0</v>
      </c>
    </row>
    <row r="433" spans="1:11" ht="17.100000000000001" customHeight="1" outlineLevel="1" x14ac:dyDescent="0.3">
      <c r="A433" s="380"/>
      <c r="B433" s="381"/>
      <c r="C433" s="381"/>
      <c r="D433" s="381"/>
      <c r="E433" s="200"/>
      <c r="F433" s="201"/>
      <c r="G433" s="202" t="s">
        <v>738</v>
      </c>
      <c r="H433" s="203"/>
      <c r="I433" s="204">
        <f>SUBTOTAL(9,(I430:I432))</f>
        <v>0</v>
      </c>
    </row>
    <row r="434" spans="1:11" ht="15" customHeight="1" x14ac:dyDescent="0.3">
      <c r="A434" s="140"/>
      <c r="B434" s="140"/>
      <c r="C434" s="140"/>
      <c r="D434" s="140"/>
      <c r="E434" s="120"/>
      <c r="F434" s="142"/>
      <c r="G434" s="139"/>
      <c r="H434" s="144"/>
      <c r="I434" s="143"/>
    </row>
    <row r="435" spans="1:11" ht="15" customHeight="1" x14ac:dyDescent="0.3">
      <c r="A435" s="325" t="s">
        <v>754</v>
      </c>
      <c r="B435" s="326"/>
      <c r="C435" s="326"/>
      <c r="D435" s="326"/>
      <c r="E435" s="327"/>
      <c r="F435" s="328"/>
      <c r="G435" s="329"/>
      <c r="H435" s="330"/>
      <c r="I435" s="317"/>
    </row>
    <row r="436" spans="1:11" ht="17.100000000000001" customHeight="1" x14ac:dyDescent="0.3">
      <c r="A436" s="322"/>
      <c r="B436" s="321"/>
      <c r="C436" s="321"/>
      <c r="D436" s="321"/>
      <c r="E436" s="323"/>
      <c r="F436" s="324"/>
      <c r="G436" s="333" t="s">
        <v>733</v>
      </c>
      <c r="H436" s="135"/>
      <c r="I436" s="182" t="e">
        <f>ROUND(I427+I433,2)</f>
        <v>#N/A</v>
      </c>
    </row>
    <row r="437" spans="1:11" ht="17.100000000000001" customHeight="1" x14ac:dyDescent="0.3">
      <c r="A437" s="193"/>
      <c r="B437" s="152"/>
      <c r="C437" s="152"/>
      <c r="D437" s="153"/>
      <c r="E437" s="153"/>
      <c r="F437" s="154"/>
      <c r="G437" s="155" t="s">
        <v>739</v>
      </c>
      <c r="H437" s="332">
        <f>H128+H129</f>
        <v>0</v>
      </c>
      <c r="I437" s="194">
        <f>I128+I129</f>
        <v>0</v>
      </c>
      <c r="J437" s="89"/>
    </row>
    <row r="438" spans="1:11" ht="17.100000000000001" customHeight="1" x14ac:dyDescent="0.3">
      <c r="A438" s="193"/>
      <c r="B438" s="152"/>
      <c r="C438" s="152"/>
      <c r="D438" s="153"/>
      <c r="E438" s="153"/>
      <c r="F438" s="154"/>
      <c r="G438" s="155" t="s">
        <v>741</v>
      </c>
      <c r="H438" s="192"/>
      <c r="I438" s="194" t="e">
        <f>ROUND(SUM(I436+I437),2)</f>
        <v>#N/A</v>
      </c>
      <c r="J438" s="89"/>
    </row>
    <row r="439" spans="1:11" ht="17.100000000000001" customHeight="1" x14ac:dyDescent="0.3">
      <c r="A439" s="218"/>
      <c r="B439" s="219"/>
      <c r="C439" s="219"/>
      <c r="D439" s="219"/>
      <c r="E439" s="120"/>
      <c r="F439" s="151"/>
      <c r="G439" s="104" t="s">
        <v>561</v>
      </c>
      <c r="H439" s="138">
        <v>0.2</v>
      </c>
      <c r="I439" s="182" t="e">
        <f>ROUND((I438*H439),2)</f>
        <v>#N/A</v>
      </c>
      <c r="J439" s="149"/>
    </row>
    <row r="440" spans="1:11" ht="13.5" customHeight="1" x14ac:dyDescent="0.3">
      <c r="A440" s="195"/>
      <c r="B440" s="185"/>
      <c r="C440" s="196"/>
      <c r="D440" s="187"/>
      <c r="E440" s="197"/>
      <c r="F440" s="197"/>
      <c r="G440" s="189" t="s">
        <v>755</v>
      </c>
      <c r="H440" s="198"/>
      <c r="I440" s="199" t="e">
        <f>ROUND(I438+I439,2)</f>
        <v>#N/A</v>
      </c>
    </row>
    <row r="441" spans="1:11" ht="15" customHeight="1" x14ac:dyDescent="0.3">
      <c r="A441" s="145"/>
      <c r="B441" s="106"/>
      <c r="C441" s="101"/>
      <c r="D441" s="103"/>
      <c r="E441" s="150"/>
      <c r="F441" s="150"/>
      <c r="G441" s="146"/>
      <c r="H441" s="147"/>
      <c r="I441" s="143"/>
    </row>
    <row r="442" spans="1:11" ht="15" hidden="1" customHeight="1" outlineLevel="1" x14ac:dyDescent="0.3">
      <c r="A442" s="338" t="s">
        <v>740</v>
      </c>
      <c r="B442" s="106"/>
      <c r="C442" s="102"/>
      <c r="D442" s="103"/>
      <c r="E442" s="142"/>
      <c r="F442" s="142"/>
      <c r="G442" s="146"/>
      <c r="H442" s="147"/>
      <c r="I442" s="143"/>
    </row>
    <row r="443" spans="1:11" ht="15" hidden="1" customHeight="1" outlineLevel="1" x14ac:dyDescent="0.3">
      <c r="A443" s="311" t="s">
        <v>744</v>
      </c>
      <c r="B443" s="312"/>
      <c r="C443" s="313"/>
      <c r="D443" s="314"/>
      <c r="E443" s="315"/>
      <c r="F443" s="315"/>
      <c r="G443" s="316"/>
      <c r="H443" s="331"/>
      <c r="I443" s="317"/>
    </row>
    <row r="444" spans="1:11" ht="15.75" hidden="1" customHeight="1" outlineLevel="1" x14ac:dyDescent="0.3">
      <c r="A444" s="318"/>
      <c r="B444" s="106"/>
      <c r="C444" s="101"/>
      <c r="D444" s="103"/>
      <c r="E444" s="150"/>
      <c r="F444" s="150"/>
      <c r="G444" s="335" t="s">
        <v>750</v>
      </c>
      <c r="H444" s="336"/>
      <c r="I444" s="337" t="e">
        <f>I436</f>
        <v>#N/A</v>
      </c>
    </row>
    <row r="445" spans="1:11" ht="15.75" hidden="1" customHeight="1" outlineLevel="1" x14ac:dyDescent="0.3">
      <c r="A445" s="318"/>
      <c r="B445" s="106"/>
      <c r="C445" s="101"/>
      <c r="D445" s="103"/>
      <c r="E445" s="151"/>
      <c r="F445" s="151"/>
      <c r="G445" s="107" t="s">
        <v>743</v>
      </c>
      <c r="H445" s="339"/>
      <c r="I445" s="182" t="e">
        <f>(I444)*(H445)</f>
        <v>#N/A</v>
      </c>
      <c r="K445" s="89"/>
    </row>
    <row r="446" spans="1:11" ht="15.75" hidden="1" customHeight="1" outlineLevel="1" x14ac:dyDescent="0.3">
      <c r="A446" s="319"/>
      <c r="B446" s="106"/>
      <c r="C446" s="101"/>
      <c r="D446" s="103"/>
      <c r="E446" s="151"/>
      <c r="F446" s="151"/>
      <c r="G446" s="107" t="s">
        <v>745</v>
      </c>
      <c r="H446" s="137"/>
      <c r="I446" s="182" t="e">
        <f>I439</f>
        <v>#N/A</v>
      </c>
      <c r="K446" s="89"/>
    </row>
    <row r="447" spans="1:11" ht="15.75" hidden="1" customHeight="1" outlineLevel="1" x14ac:dyDescent="0.3">
      <c r="A447" s="184"/>
      <c r="B447" s="185"/>
      <c r="C447" s="196"/>
      <c r="D447" s="187"/>
      <c r="E447" s="320"/>
      <c r="F447" s="320"/>
      <c r="G447" s="189" t="s">
        <v>756</v>
      </c>
      <c r="H447" s="198"/>
      <c r="I447" s="199" t="e">
        <f>ROUND((I445+I446),2)</f>
        <v>#N/A</v>
      </c>
      <c r="K447" s="89"/>
    </row>
    <row r="448" spans="1:11" ht="15" hidden="1" customHeight="1" outlineLevel="1" x14ac:dyDescent="0.3">
      <c r="A448" s="145"/>
      <c r="B448" s="106"/>
      <c r="C448" s="102"/>
      <c r="D448" s="103"/>
      <c r="E448" s="142"/>
      <c r="F448" s="142"/>
      <c r="G448" s="146"/>
      <c r="H448" s="147"/>
      <c r="I448" s="143"/>
    </row>
    <row r="449" spans="1:11" ht="15" hidden="1" customHeight="1" outlineLevel="1" x14ac:dyDescent="0.3">
      <c r="A449" s="311" t="s">
        <v>747</v>
      </c>
      <c r="B449" s="312"/>
      <c r="C449" s="313"/>
      <c r="D449" s="314"/>
      <c r="E449" s="315"/>
      <c r="F449" s="315"/>
      <c r="G449" s="316"/>
      <c r="H449" s="331"/>
      <c r="I449" s="317"/>
    </row>
    <row r="450" spans="1:11" ht="15.75" hidden="1" customHeight="1" outlineLevel="1" x14ac:dyDescent="0.3">
      <c r="A450" s="318"/>
      <c r="B450" s="106"/>
      <c r="C450" s="101"/>
      <c r="D450" s="103"/>
      <c r="E450" s="150"/>
      <c r="F450" s="150"/>
      <c r="G450" s="335" t="s">
        <v>750</v>
      </c>
      <c r="H450" s="336"/>
      <c r="I450" s="337" t="e">
        <f>I436</f>
        <v>#N/A</v>
      </c>
      <c r="J450" s="149"/>
    </row>
    <row r="451" spans="1:11" ht="15.75" hidden="1" customHeight="1" outlineLevel="1" x14ac:dyDescent="0.3">
      <c r="A451" s="318"/>
      <c r="B451" s="106"/>
      <c r="C451" s="101"/>
      <c r="D451" s="103"/>
      <c r="E451" s="151"/>
      <c r="F451" s="151"/>
      <c r="G451" s="107" t="s">
        <v>748</v>
      </c>
      <c r="H451" s="137">
        <f>IF(H445=30%,70%,IF(H445=15%,85%,IF(H445="",0)))</f>
        <v>0</v>
      </c>
      <c r="I451" s="182" t="e">
        <f>(I450)*(H451)</f>
        <v>#N/A</v>
      </c>
      <c r="K451" s="89"/>
    </row>
    <row r="452" spans="1:11" ht="15.75" hidden="1" customHeight="1" outlineLevel="1" x14ac:dyDescent="0.3">
      <c r="A452" s="319"/>
      <c r="B452" s="106"/>
      <c r="C452" s="101"/>
      <c r="D452" s="103"/>
      <c r="E452" s="151"/>
      <c r="F452" s="151"/>
      <c r="G452" s="107" t="s">
        <v>739</v>
      </c>
      <c r="H452" s="137"/>
      <c r="I452" s="182">
        <f>I437</f>
        <v>0</v>
      </c>
      <c r="K452" s="89"/>
    </row>
    <row r="453" spans="1:11" ht="15.75" hidden="1" customHeight="1" outlineLevel="1" x14ac:dyDescent="0.3">
      <c r="A453" s="184"/>
      <c r="B453" s="185"/>
      <c r="C453" s="196"/>
      <c r="D453" s="187"/>
      <c r="E453" s="320"/>
      <c r="F453" s="320"/>
      <c r="G453" s="189" t="s">
        <v>749</v>
      </c>
      <c r="H453" s="198"/>
      <c r="I453" s="199" t="e">
        <f>ROUND(IF(H451=0,(I450+I452),(I451+I452)),2)</f>
        <v>#N/A</v>
      </c>
      <c r="J453" s="340"/>
      <c r="K453" s="111"/>
    </row>
    <row r="454" spans="1:11" ht="15" customHeight="1" collapsed="1" x14ac:dyDescent="0.3">
      <c r="A454" s="145"/>
      <c r="B454" s="106"/>
      <c r="C454" s="102"/>
      <c r="D454" s="103"/>
      <c r="E454" s="142"/>
      <c r="F454" s="142"/>
      <c r="G454" s="146"/>
      <c r="H454" s="147"/>
      <c r="I454" s="143"/>
    </row>
    <row r="455" spans="1:11" ht="15" customHeight="1" x14ac:dyDescent="0.3">
      <c r="A455" s="145" t="s">
        <v>565</v>
      </c>
      <c r="B455" s="106"/>
      <c r="C455" s="102"/>
      <c r="D455" s="103"/>
      <c r="E455" s="354"/>
      <c r="F455" s="355"/>
      <c r="G455" s="354" t="s">
        <v>774</v>
      </c>
      <c r="H455" s="147"/>
      <c r="I455" s="143"/>
      <c r="K455" s="354"/>
    </row>
    <row r="456" spans="1:11" ht="22.05" customHeight="1" x14ac:dyDescent="0.3">
      <c r="A456" s="145"/>
      <c r="B456" s="108"/>
      <c r="C456" s="358"/>
      <c r="D456" s="372"/>
      <c r="E456" s="356"/>
      <c r="F456" s="357"/>
      <c r="G456" s="373" t="s">
        <v>775</v>
      </c>
      <c r="K456" s="373"/>
    </row>
    <row r="458" spans="1:11" ht="15" customHeight="1" x14ac:dyDescent="0.3">
      <c r="A458" s="145"/>
      <c r="B458" s="106"/>
      <c r="C458" s="102"/>
      <c r="D458" s="103"/>
      <c r="E458" s="142"/>
      <c r="F458" s="142"/>
      <c r="G458" s="146"/>
      <c r="H458" s="147"/>
      <c r="I458" s="143"/>
    </row>
    <row r="459" spans="1:11" ht="15" customHeight="1" x14ac:dyDescent="0.3">
      <c r="A459" s="145"/>
      <c r="B459" s="106"/>
      <c r="C459" s="102"/>
      <c r="D459" s="103"/>
      <c r="E459" s="142"/>
      <c r="F459" s="142"/>
      <c r="G459" s="146"/>
      <c r="H459" s="147"/>
      <c r="I459" s="143"/>
    </row>
  </sheetData>
  <autoFilter ref="A10:I427">
    <filterColumn colId="8">
      <customFilters>
        <customFilter operator="notEqual" val=" "/>
      </customFilters>
    </filterColumn>
  </autoFilter>
  <mergeCells count="26">
    <mergeCell ref="A8:C8"/>
    <mergeCell ref="D1:I1"/>
    <mergeCell ref="A433:D433"/>
    <mergeCell ref="D341:E341"/>
    <mergeCell ref="D342:E342"/>
    <mergeCell ref="A429:C429"/>
    <mergeCell ref="D329:E329"/>
    <mergeCell ref="D333:E333"/>
    <mergeCell ref="D337:E337"/>
    <mergeCell ref="A5:C5"/>
    <mergeCell ref="A6:C6"/>
    <mergeCell ref="A7:C7"/>
    <mergeCell ref="A9:D9"/>
    <mergeCell ref="A3:C3"/>
    <mergeCell ref="A4:C4"/>
    <mergeCell ref="D320:E320"/>
    <mergeCell ref="D321:E321"/>
    <mergeCell ref="D8:G8"/>
    <mergeCell ref="D325:E325"/>
    <mergeCell ref="E176:F176"/>
    <mergeCell ref="D299:E299"/>
    <mergeCell ref="D300:E300"/>
    <mergeCell ref="D304:E304"/>
    <mergeCell ref="D308:E308"/>
    <mergeCell ref="D312:E312"/>
    <mergeCell ref="D316:E316"/>
  </mergeCells>
  <dataValidations count="1">
    <dataValidation type="list" allowBlank="1" showInputMessage="1" showErrorMessage="1" sqref="H445">
      <formula1>aide</formula1>
    </dataValidation>
  </dataValidations>
  <printOptions horizontalCentered="1"/>
  <pageMargins left="0.23622047244094491" right="0.23622047244094491" top="0.31496062992125984" bottom="0.27559055118110237" header="0.15748031496062992" footer="0.15748031496062992"/>
  <pageSetup paperSize="9" scale="78" fitToHeight="15" orientation="portrait" horizontalDpi="4294967293" verticalDpi="4294967293" r:id="rId1"/>
  <headerFooter>
    <oddFooter>&amp;L&amp;"Calibri,Normal"SYDELA - BPU / Marché public 2016003 notifié le 08/12/2016&amp;Cv5.1&amp;R&amp;"Arial,Gras" &amp;P/&amp;N</oddFooter>
  </headerFooter>
  <legacy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5:F22"/>
  <sheetViews>
    <sheetView workbookViewId="0">
      <selection activeCell="C19" sqref="C19"/>
    </sheetView>
  </sheetViews>
  <sheetFormatPr baseColWidth="10" defaultRowHeight="13.2" x14ac:dyDescent="0.25"/>
  <cols>
    <col min="2" max="2" width="23.109375" bestFit="1" customWidth="1"/>
    <col min="8" max="8" width="23.109375" bestFit="1" customWidth="1"/>
  </cols>
  <sheetData>
    <row r="5" spans="1:6" x14ac:dyDescent="0.25">
      <c r="A5" s="87"/>
      <c r="B5" t="s">
        <v>543</v>
      </c>
      <c r="E5" s="129" t="s">
        <v>726</v>
      </c>
      <c r="F5" s="129" t="s">
        <v>746</v>
      </c>
    </row>
    <row r="6" spans="1:6" x14ac:dyDescent="0.25">
      <c r="A6" t="s">
        <v>544</v>
      </c>
      <c r="B6" t="s">
        <v>545</v>
      </c>
      <c r="C6">
        <v>0.97499999999999998</v>
      </c>
      <c r="E6" s="130">
        <v>0.15</v>
      </c>
      <c r="F6" s="334">
        <v>0.85</v>
      </c>
    </row>
    <row r="7" spans="1:6" x14ac:dyDescent="0.25">
      <c r="A7" t="s">
        <v>546</v>
      </c>
      <c r="B7" t="s">
        <v>547</v>
      </c>
      <c r="C7">
        <v>0.99</v>
      </c>
      <c r="E7" s="130">
        <v>0.3</v>
      </c>
      <c r="F7" s="334">
        <v>0.7</v>
      </c>
    </row>
    <row r="8" spans="1:6" x14ac:dyDescent="0.25">
      <c r="A8" t="s">
        <v>548</v>
      </c>
      <c r="B8" t="s">
        <v>549</v>
      </c>
      <c r="C8">
        <v>1.02</v>
      </c>
    </row>
    <row r="9" spans="1:6" x14ac:dyDescent="0.25">
      <c r="A9" t="s">
        <v>553</v>
      </c>
      <c r="B9" t="s">
        <v>554</v>
      </c>
      <c r="C9">
        <v>0.97499999999999998</v>
      </c>
    </row>
    <row r="10" spans="1:6" x14ac:dyDescent="0.25">
      <c r="A10" t="s">
        <v>555</v>
      </c>
      <c r="B10" t="s">
        <v>556</v>
      </c>
      <c r="C10">
        <v>0.98</v>
      </c>
    </row>
    <row r="11" spans="1:6" x14ac:dyDescent="0.25">
      <c r="A11" t="s">
        <v>550</v>
      </c>
      <c r="B11" t="s">
        <v>551</v>
      </c>
    </row>
    <row r="12" spans="1:6" x14ac:dyDescent="0.25">
      <c r="A12" t="s">
        <v>550</v>
      </c>
      <c r="B12" t="s">
        <v>552</v>
      </c>
    </row>
    <row r="14" spans="1:6" x14ac:dyDescent="0.25">
      <c r="B14" s="128" t="e">
        <f>IF(#REF!="BOUYGUES ENERGIES ET SERVICES",0.98,IF(#REF!="INEO ATLANTIQUE",0.99,IF(#REF!="EIFFAGE ENERGIE LOIRE OCEAN",0.98,IF(#REF!="SPIE OUEST - CENTRE",0.98))))</f>
        <v>#REF!</v>
      </c>
    </row>
    <row r="17" spans="2:2" x14ac:dyDescent="0.25">
      <c r="B17" s="129"/>
    </row>
    <row r="18" spans="2:2" x14ac:dyDescent="0.25">
      <c r="B18" s="129"/>
    </row>
    <row r="19" spans="2:2" x14ac:dyDescent="0.25">
      <c r="B19" s="129"/>
    </row>
    <row r="20" spans="2:2" x14ac:dyDescent="0.25">
      <c r="B20" s="129"/>
    </row>
    <row r="21" spans="2:2" x14ac:dyDescent="0.25">
      <c r="B21" s="129"/>
    </row>
    <row r="22" spans="2:2" x14ac:dyDescent="0.25">
      <c r="B22" s="129"/>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4</vt:i4>
      </vt:variant>
    </vt:vector>
  </HeadingPairs>
  <TitlesOfParts>
    <vt:vector size="6" baseType="lpstr">
      <vt:lpstr>BPU Maintenance</vt:lpstr>
      <vt:lpstr>liste2</vt:lpstr>
      <vt:lpstr>aide</vt:lpstr>
      <vt:lpstr>aide2</vt:lpstr>
      <vt:lpstr>ent</vt:lpstr>
      <vt:lpstr>'BPU Maintenance'!Zone_d_impression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Julien AGNONA</dc:creator>
  <cp:lastModifiedBy>Florent FUSCALDO</cp:lastModifiedBy>
  <cp:lastPrinted>2018-10-24T06:55:08Z</cp:lastPrinted>
  <dcterms:created xsi:type="dcterms:W3CDTF">2017-01-11T15:02:58Z</dcterms:created>
  <dcterms:modified xsi:type="dcterms:W3CDTF">2018-10-31T08:02:42Z</dcterms:modified>
</cp:coreProperties>
</file>