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5600E36E-2232-4C9E-A0C7-1BDDEE554861}" xr6:coauthVersionLast="45" xr6:coauthVersionMax="45" xr10:uidLastSave="{00000000-0000-0000-0000-000000000000}"/>
  <bookViews>
    <workbookView xWindow="-19320" yWindow="-1980" windowWidth="19440" windowHeight="15000" tabRatio="204" xr2:uid="{00000000-000D-0000-FFFF-FFFF00000000}"/>
  </bookViews>
  <sheets>
    <sheet name="ESSAI" sheetId="3" r:id="rId1"/>
  </sheets>
  <definedNames>
    <definedName name="_xlnm._FilterDatabase" localSheetId="0" hidden="1">ESSAI!#REF!</definedName>
    <definedName name="_xlnm.Print_Area" localSheetId="0">ESSAI!$A$2:$T$154</definedName>
  </definedNames>
  <calcPr calcId="181029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8" i="3" l="1"/>
  <c r="R5" i="3" l="1"/>
  <c r="S5" i="3" s="1"/>
  <c r="R6" i="3"/>
  <c r="S6" i="3" s="1"/>
  <c r="R7" i="3"/>
  <c r="S7" i="3" s="1"/>
  <c r="R8" i="3"/>
  <c r="S8" i="3" s="1"/>
  <c r="R9" i="3"/>
  <c r="S9" i="3" s="1"/>
  <c r="R10" i="3"/>
  <c r="S10" i="3" s="1"/>
  <c r="R11" i="3"/>
  <c r="S11" i="3" s="1"/>
  <c r="R12" i="3"/>
  <c r="S12" i="3" s="1"/>
  <c r="R13" i="3"/>
  <c r="S13" i="3" s="1"/>
  <c r="R14" i="3"/>
  <c r="S14" i="3" s="1"/>
  <c r="R15" i="3"/>
  <c r="S15" i="3" s="1"/>
  <c r="R16" i="3"/>
  <c r="S16" i="3" s="1"/>
  <c r="P5" i="3"/>
  <c r="P6" i="3"/>
  <c r="P7" i="3"/>
  <c r="P8" i="3"/>
  <c r="P9" i="3"/>
  <c r="P10" i="3"/>
  <c r="P11" i="3"/>
  <c r="P12" i="3"/>
  <c r="P13" i="3"/>
  <c r="P14" i="3"/>
  <c r="P15" i="3"/>
  <c r="P16" i="3"/>
  <c r="J5" i="3"/>
  <c r="J6" i="3"/>
  <c r="J7" i="3"/>
  <c r="J8" i="3"/>
  <c r="J9" i="3"/>
  <c r="J10" i="3"/>
  <c r="J11" i="3"/>
  <c r="J12" i="3"/>
  <c r="J13" i="3"/>
  <c r="J14" i="3"/>
  <c r="J15" i="3"/>
  <c r="J16" i="3"/>
  <c r="R148" i="3" l="1"/>
  <c r="P58" i="3" l="1"/>
  <c r="P57" i="3"/>
  <c r="P56" i="3"/>
  <c r="R58" i="3"/>
  <c r="S58" i="3" s="1"/>
  <c r="R57" i="3"/>
  <c r="S57" i="3" s="1"/>
  <c r="R56" i="3"/>
  <c r="S56" i="3" s="1"/>
  <c r="J58" i="3"/>
  <c r="J57" i="3"/>
  <c r="J56" i="3"/>
  <c r="T146" i="3"/>
  <c r="R146" i="3"/>
  <c r="R150" i="3"/>
  <c r="R149" i="3"/>
  <c r="R147" i="3"/>
  <c r="T150" i="3"/>
  <c r="T149" i="3"/>
  <c r="T148" i="3"/>
  <c r="T147" i="3"/>
  <c r="T145" i="3"/>
  <c r="R145" i="3"/>
  <c r="T151" i="3" l="1"/>
  <c r="R151" i="3"/>
  <c r="I133" i="3"/>
  <c r="I134" i="3" s="1"/>
  <c r="I135" i="3" s="1"/>
  <c r="I136" i="3" s="1"/>
  <c r="I137" i="3" s="1"/>
  <c r="I138" i="3" s="1"/>
  <c r="I139" i="3" s="1"/>
  <c r="I140" i="3" s="1"/>
  <c r="I141" i="3" s="1"/>
  <c r="F133" i="3"/>
  <c r="F134" i="3" s="1"/>
  <c r="F135" i="3" s="1"/>
  <c r="F136" i="3" s="1"/>
  <c r="F137" i="3" s="1"/>
  <c r="F138" i="3" s="1"/>
  <c r="F139" i="3" s="1"/>
  <c r="F140" i="3" s="1"/>
  <c r="F141" i="3" s="1"/>
  <c r="E133" i="3"/>
  <c r="E134" i="3" s="1"/>
  <c r="E135" i="3" s="1"/>
  <c r="E136" i="3" s="1"/>
  <c r="E137" i="3" s="1"/>
  <c r="E138" i="3" s="1"/>
  <c r="E139" i="3" s="1"/>
  <c r="E140" i="3" s="1"/>
  <c r="E141" i="3" s="1"/>
  <c r="B126" i="3" l="1"/>
  <c r="U124" i="3" l="1"/>
  <c r="T124" i="3"/>
  <c r="U97" i="3"/>
  <c r="T97" i="3"/>
  <c r="U66" i="3"/>
  <c r="T66" i="3"/>
  <c r="U36" i="3"/>
  <c r="T36" i="3"/>
  <c r="P134" i="3" l="1"/>
  <c r="A102" i="3" l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71" i="3"/>
  <c r="A41" i="3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23" i="3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72" i="3" l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R34" i="3"/>
  <c r="S34" i="3" s="1"/>
  <c r="R33" i="3"/>
  <c r="R32" i="3"/>
  <c r="R31" i="3"/>
  <c r="R30" i="3"/>
  <c r="R29" i="3"/>
  <c r="R28" i="3"/>
  <c r="R27" i="3"/>
  <c r="R26" i="3"/>
  <c r="R25" i="3"/>
  <c r="R24" i="3"/>
  <c r="R23" i="3"/>
  <c r="J27" i="3"/>
  <c r="P34" i="3"/>
  <c r="J34" i="3"/>
  <c r="H133" i="3" l="1"/>
  <c r="H134" i="3" s="1"/>
  <c r="H135" i="3" s="1"/>
  <c r="H136" i="3" s="1"/>
  <c r="H137" i="3" s="1"/>
  <c r="H138" i="3" s="1"/>
  <c r="H139" i="3" s="1"/>
  <c r="H140" i="3" s="1"/>
  <c r="H141" i="3" s="1"/>
  <c r="G133" i="3"/>
  <c r="G134" i="3" s="1"/>
  <c r="G135" i="3" s="1"/>
  <c r="G136" i="3" s="1"/>
  <c r="G137" i="3" s="1"/>
  <c r="G138" i="3" s="1"/>
  <c r="G139" i="3" s="1"/>
  <c r="G140" i="3" s="1"/>
  <c r="G141" i="3" s="1"/>
  <c r="G124" i="3"/>
  <c r="G97" i="3"/>
  <c r="G66" i="3"/>
  <c r="G36" i="3"/>
  <c r="R110" i="3"/>
  <c r="S110" i="3" s="1"/>
  <c r="R109" i="3"/>
  <c r="S109" i="3" s="1"/>
  <c r="P110" i="3"/>
  <c r="P109" i="3"/>
  <c r="J110" i="3"/>
  <c r="J109" i="3"/>
  <c r="R76" i="3"/>
  <c r="S76" i="3" s="1"/>
  <c r="R75" i="3"/>
  <c r="S75" i="3" s="1"/>
  <c r="P76" i="3"/>
  <c r="P75" i="3"/>
  <c r="J76" i="3"/>
  <c r="J75" i="3"/>
  <c r="L66" i="3"/>
  <c r="K66" i="3"/>
  <c r="R46" i="3"/>
  <c r="S46" i="3" s="1"/>
  <c r="R45" i="3"/>
  <c r="S45" i="3" s="1"/>
  <c r="P46" i="3"/>
  <c r="P45" i="3"/>
  <c r="J46" i="3"/>
  <c r="J45" i="3"/>
  <c r="J44" i="3"/>
  <c r="Q36" i="3"/>
  <c r="O36" i="3"/>
  <c r="N36" i="3"/>
  <c r="M36" i="3"/>
  <c r="L36" i="3"/>
  <c r="K36" i="3"/>
  <c r="O18" i="3"/>
  <c r="N18" i="3"/>
  <c r="M18" i="3"/>
  <c r="L18" i="3"/>
  <c r="J32" i="3"/>
  <c r="J23" i="3"/>
  <c r="S32" i="3"/>
  <c r="S23" i="3"/>
  <c r="P32" i="3"/>
  <c r="P23" i="3"/>
  <c r="G126" i="3" l="1"/>
  <c r="R122" i="3"/>
  <c r="R121" i="3"/>
  <c r="R120" i="3"/>
  <c r="R119" i="3"/>
  <c r="R118" i="3"/>
  <c r="R117" i="3"/>
  <c r="R116" i="3"/>
  <c r="S116" i="3" s="1"/>
  <c r="R115" i="3"/>
  <c r="R114" i="3"/>
  <c r="R113" i="3"/>
  <c r="R112" i="3"/>
  <c r="R111" i="3"/>
  <c r="R108" i="3"/>
  <c r="R107" i="3"/>
  <c r="R106" i="3"/>
  <c r="R105" i="3"/>
  <c r="R104" i="3"/>
  <c r="R103" i="3"/>
  <c r="R102" i="3"/>
  <c r="R95" i="3"/>
  <c r="R94" i="3"/>
  <c r="R93" i="3"/>
  <c r="R92" i="3"/>
  <c r="R91" i="3"/>
  <c r="R90" i="3"/>
  <c r="R89" i="3"/>
  <c r="R88" i="3"/>
  <c r="R87" i="3"/>
  <c r="R86" i="3"/>
  <c r="R85" i="3"/>
  <c r="R84" i="3"/>
  <c r="R83" i="3"/>
  <c r="R82" i="3"/>
  <c r="S82" i="3" s="1"/>
  <c r="R81" i="3"/>
  <c r="R80" i="3"/>
  <c r="R79" i="3"/>
  <c r="R78" i="3"/>
  <c r="R77" i="3"/>
  <c r="R74" i="3"/>
  <c r="R73" i="3"/>
  <c r="R72" i="3"/>
  <c r="R71" i="3"/>
  <c r="R64" i="3"/>
  <c r="R63" i="3"/>
  <c r="R62" i="3"/>
  <c r="R61" i="3"/>
  <c r="R60" i="3"/>
  <c r="R59" i="3"/>
  <c r="R55" i="3"/>
  <c r="R54" i="3"/>
  <c r="R53" i="3"/>
  <c r="R52" i="3"/>
  <c r="R51" i="3"/>
  <c r="R50" i="3"/>
  <c r="R49" i="3"/>
  <c r="R48" i="3"/>
  <c r="R47" i="3"/>
  <c r="R44" i="3"/>
  <c r="S44" i="3" s="1"/>
  <c r="R43" i="3"/>
  <c r="R42" i="3"/>
  <c r="R41" i="3"/>
  <c r="Q124" i="3"/>
  <c r="K124" i="3"/>
  <c r="Q97" i="3"/>
  <c r="K97" i="3"/>
  <c r="Q66" i="3"/>
  <c r="O66" i="3"/>
  <c r="N66" i="3"/>
  <c r="M66" i="3"/>
  <c r="R66" i="3" l="1"/>
  <c r="R18" i="3"/>
  <c r="R36" i="3"/>
  <c r="S36" i="3" s="1"/>
  <c r="I144" i="3"/>
  <c r="I145" i="3" s="1"/>
  <c r="I146" i="3" s="1"/>
  <c r="I147" i="3" s="1"/>
  <c r="I148" i="3" s="1"/>
  <c r="I149" i="3" s="1"/>
  <c r="I150" i="3" s="1"/>
  <c r="I151" i="3" s="1"/>
  <c r="I152" i="3" s="1"/>
  <c r="I153" i="3" s="1"/>
  <c r="H144" i="3"/>
  <c r="H145" i="3" s="1"/>
  <c r="H146" i="3" s="1"/>
  <c r="H147" i="3" s="1"/>
  <c r="H148" i="3" s="1"/>
  <c r="H149" i="3" s="1"/>
  <c r="H150" i="3" s="1"/>
  <c r="H151" i="3" s="1"/>
  <c r="H152" i="3" s="1"/>
  <c r="H153" i="3" s="1"/>
  <c r="F144" i="3"/>
  <c r="F145" i="3" s="1"/>
  <c r="F146" i="3" s="1"/>
  <c r="F147" i="3" s="1"/>
  <c r="F148" i="3" s="1"/>
  <c r="F149" i="3" s="1"/>
  <c r="F150" i="3" s="1"/>
  <c r="F151" i="3" s="1"/>
  <c r="F152" i="3" s="1"/>
  <c r="F153" i="3" s="1"/>
  <c r="E144" i="3"/>
  <c r="P122" i="3"/>
  <c r="P121" i="3"/>
  <c r="P120" i="3"/>
  <c r="P119" i="3"/>
  <c r="P118" i="3"/>
  <c r="P117" i="3"/>
  <c r="P116" i="3"/>
  <c r="P115" i="3"/>
  <c r="P114" i="3"/>
  <c r="P113" i="3"/>
  <c r="P112" i="3"/>
  <c r="P111" i="3"/>
  <c r="P108" i="3"/>
  <c r="P107" i="3"/>
  <c r="P106" i="3"/>
  <c r="P105" i="3"/>
  <c r="P104" i="3"/>
  <c r="P103" i="3"/>
  <c r="P102" i="3"/>
  <c r="P95" i="3"/>
  <c r="P94" i="3"/>
  <c r="P93" i="3"/>
  <c r="P92" i="3"/>
  <c r="P91" i="3"/>
  <c r="P90" i="3"/>
  <c r="P89" i="3"/>
  <c r="P88" i="3"/>
  <c r="P87" i="3"/>
  <c r="P86" i="3"/>
  <c r="P85" i="3"/>
  <c r="P84" i="3"/>
  <c r="P83" i="3"/>
  <c r="P82" i="3"/>
  <c r="P81" i="3"/>
  <c r="P80" i="3"/>
  <c r="P79" i="3"/>
  <c r="P78" i="3"/>
  <c r="P77" i="3"/>
  <c r="P74" i="3"/>
  <c r="P73" i="3"/>
  <c r="P72" i="3"/>
  <c r="P71" i="3"/>
  <c r="P64" i="3"/>
  <c r="P63" i="3"/>
  <c r="P62" i="3"/>
  <c r="P61" i="3"/>
  <c r="P60" i="3"/>
  <c r="P59" i="3"/>
  <c r="P55" i="3"/>
  <c r="P54" i="3"/>
  <c r="P53" i="3"/>
  <c r="P52" i="3"/>
  <c r="P51" i="3"/>
  <c r="P50" i="3"/>
  <c r="P49" i="3"/>
  <c r="P48" i="3"/>
  <c r="P47" i="3"/>
  <c r="P44" i="3"/>
  <c r="P43" i="3"/>
  <c r="P42" i="3"/>
  <c r="P41" i="3"/>
  <c r="P33" i="3"/>
  <c r="P31" i="3"/>
  <c r="P30" i="3"/>
  <c r="P29" i="3"/>
  <c r="P28" i="3"/>
  <c r="P27" i="3"/>
  <c r="P26" i="3"/>
  <c r="P25" i="3"/>
  <c r="P24" i="3"/>
  <c r="S107" i="3"/>
  <c r="J89" i="3"/>
  <c r="O124" i="3"/>
  <c r="L97" i="3"/>
  <c r="M97" i="3"/>
  <c r="N97" i="3"/>
  <c r="O97" i="3"/>
  <c r="S90" i="3"/>
  <c r="J90" i="3"/>
  <c r="J104" i="3"/>
  <c r="S104" i="3"/>
  <c r="J107" i="3"/>
  <c r="J92" i="3"/>
  <c r="S77" i="3"/>
  <c r="J108" i="3"/>
  <c r="J122" i="3"/>
  <c r="J116" i="3"/>
  <c r="J112" i="3"/>
  <c r="J77" i="3"/>
  <c r="L124" i="3"/>
  <c r="M124" i="3"/>
  <c r="N124" i="3"/>
  <c r="J117" i="3"/>
  <c r="J82" i="3"/>
  <c r="J83" i="3"/>
  <c r="J91" i="3"/>
  <c r="J59" i="3"/>
  <c r="J60" i="3"/>
  <c r="J61" i="3"/>
  <c r="J62" i="3"/>
  <c r="J88" i="3"/>
  <c r="S88" i="3"/>
  <c r="J93" i="3"/>
  <c r="J105" i="3"/>
  <c r="J78" i="3"/>
  <c r="J72" i="3"/>
  <c r="J102" i="3"/>
  <c r="J103" i="3"/>
  <c r="J106" i="3"/>
  <c r="J111" i="3"/>
  <c r="J113" i="3"/>
  <c r="J114" i="3"/>
  <c r="J115" i="3"/>
  <c r="J85" i="3"/>
  <c r="J118" i="3"/>
  <c r="J119" i="3"/>
  <c r="J121" i="3"/>
  <c r="J73" i="3"/>
  <c r="J74" i="3"/>
  <c r="J79" i="3"/>
  <c r="J80" i="3"/>
  <c r="J81" i="3"/>
  <c r="J84" i="3"/>
  <c r="J86" i="3"/>
  <c r="J87" i="3"/>
  <c r="J94" i="3"/>
  <c r="J95" i="3"/>
  <c r="J71" i="3"/>
  <c r="J42" i="3"/>
  <c r="J43" i="3"/>
  <c r="J47" i="3"/>
  <c r="J49" i="3"/>
  <c r="J50" i="3"/>
  <c r="J51" i="3"/>
  <c r="J52" i="3"/>
  <c r="J53" i="3"/>
  <c r="J54" i="3"/>
  <c r="J55" i="3"/>
  <c r="J64" i="3"/>
  <c r="J63" i="3"/>
  <c r="J41" i="3"/>
  <c r="J48" i="3"/>
  <c r="J24" i="3"/>
  <c r="J28" i="3"/>
  <c r="J30" i="3"/>
  <c r="J120" i="3"/>
  <c r="J33" i="3"/>
  <c r="J25" i="3"/>
  <c r="J31" i="3"/>
  <c r="J29" i="3"/>
  <c r="J26" i="3"/>
  <c r="S112" i="3"/>
  <c r="S122" i="3"/>
  <c r="S108" i="3"/>
  <c r="S117" i="3"/>
  <c r="S121" i="3"/>
  <c r="S119" i="3"/>
  <c r="S118" i="3"/>
  <c r="S85" i="3"/>
  <c r="S115" i="3"/>
  <c r="S114" i="3"/>
  <c r="S113" i="3"/>
  <c r="S111" i="3"/>
  <c r="S106" i="3"/>
  <c r="S103" i="3"/>
  <c r="S102" i="3"/>
  <c r="S72" i="3"/>
  <c r="S78" i="3"/>
  <c r="S105" i="3"/>
  <c r="S83" i="3"/>
  <c r="S93" i="3"/>
  <c r="S95" i="3"/>
  <c r="S94" i="3"/>
  <c r="S92" i="3"/>
  <c r="S91" i="3"/>
  <c r="S89" i="3"/>
  <c r="S87" i="3"/>
  <c r="S86" i="3"/>
  <c r="S84" i="3"/>
  <c r="S81" i="3"/>
  <c r="S80" i="3"/>
  <c r="S79" i="3"/>
  <c r="S74" i="3"/>
  <c r="S73" i="3"/>
  <c r="S71" i="3"/>
  <c r="S48" i="3"/>
  <c r="S41" i="3"/>
  <c r="S63" i="3"/>
  <c r="S64" i="3"/>
  <c r="S62" i="3"/>
  <c r="S61" i="3"/>
  <c r="S60" i="3"/>
  <c r="S59" i="3"/>
  <c r="S55" i="3"/>
  <c r="S54" i="3"/>
  <c r="S53" i="3"/>
  <c r="S52" i="3"/>
  <c r="S51" i="3"/>
  <c r="S50" i="3"/>
  <c r="S49" i="3"/>
  <c r="S47" i="3"/>
  <c r="S43" i="3"/>
  <c r="S42" i="3"/>
  <c r="S66" i="3"/>
  <c r="S26" i="3"/>
  <c r="S33" i="3"/>
  <c r="S25" i="3"/>
  <c r="S31" i="3"/>
  <c r="S27" i="3"/>
  <c r="S120" i="3"/>
  <c r="S30" i="3"/>
  <c r="S28" i="3"/>
  <c r="S29" i="3"/>
  <c r="S24" i="3"/>
  <c r="U18" i="3" l="1"/>
  <c r="U126" i="3" s="1"/>
  <c r="T18" i="3"/>
  <c r="T126" i="3" s="1"/>
  <c r="J18" i="3"/>
  <c r="K18" i="3"/>
  <c r="K128" i="3" s="1"/>
  <c r="Q18" i="3"/>
  <c r="S18" i="3"/>
  <c r="E145" i="3"/>
  <c r="E146" i="3" s="1"/>
  <c r="E147" i="3" s="1"/>
  <c r="P97" i="3"/>
  <c r="P18" i="3"/>
  <c r="P124" i="3"/>
  <c r="J36" i="3"/>
  <c r="P66" i="3"/>
  <c r="P36" i="3"/>
  <c r="J97" i="3"/>
  <c r="P126" i="3"/>
  <c r="J66" i="3"/>
  <c r="J124" i="3"/>
  <c r="R97" i="3"/>
  <c r="S97" i="3" s="1"/>
  <c r="R124" i="3"/>
  <c r="S124" i="3" s="1"/>
  <c r="O128" i="3"/>
  <c r="M128" i="3"/>
  <c r="N128" i="3"/>
  <c r="Q128" i="3"/>
  <c r="L128" i="3"/>
  <c r="J133" i="3"/>
  <c r="E126" i="3" l="1"/>
  <c r="J128" i="3"/>
  <c r="E148" i="3"/>
  <c r="E149" i="3" s="1"/>
  <c r="E150" i="3" s="1"/>
  <c r="E151" i="3" s="1"/>
  <c r="E152" i="3" s="1"/>
  <c r="E153" i="3" s="1"/>
  <c r="R128" i="3"/>
  <c r="S128" i="3"/>
  <c r="J134" i="3"/>
  <c r="J135" i="3" l="1"/>
  <c r="J136" i="3" l="1"/>
  <c r="J137" i="3" l="1"/>
  <c r="J138" i="3" l="1"/>
  <c r="J139" i="3" l="1"/>
  <c r="J140" i="3" l="1"/>
  <c r="G144" i="3" l="1"/>
  <c r="G145" i="3" s="1"/>
  <c r="G146" i="3" s="1"/>
  <c r="G147" i="3" s="1"/>
  <c r="G148" i="3" s="1"/>
  <c r="G149" i="3" s="1"/>
  <c r="G150" i="3" s="1"/>
  <c r="G151" i="3" s="1"/>
  <c r="G152" i="3" s="1"/>
  <c r="G153" i="3" s="1"/>
  <c r="J141" i="3"/>
  <c r="J144" i="3" l="1"/>
  <c r="J145" i="3" l="1"/>
  <c r="J146" i="3" l="1"/>
  <c r="J147" i="3" l="1"/>
  <c r="J148" i="3" l="1"/>
  <c r="J149" i="3" l="1"/>
  <c r="J150" i="3" l="1"/>
  <c r="J151" i="3" l="1"/>
  <c r="J152" i="3" l="1"/>
  <c r="J153" i="3"/>
</calcChain>
</file>

<file path=xl/sharedStrings.xml><?xml version="1.0" encoding="utf-8"?>
<sst xmlns="http://schemas.openxmlformats.org/spreadsheetml/2006/main" count="181" uniqueCount="57">
  <si>
    <t>Noms</t>
  </si>
  <si>
    <t>heure/jour</t>
  </si>
  <si>
    <t xml:space="preserve">Né(e) le </t>
  </si>
  <si>
    <t>realisé</t>
  </si>
  <si>
    <t>F/HEBD</t>
  </si>
  <si>
    <t>DS</t>
  </si>
  <si>
    <t>Object/Previ</t>
  </si>
  <si>
    <t>OBJECTIF PREVISIONNEL</t>
  </si>
  <si>
    <t>OBJECTIF REALISE</t>
  </si>
  <si>
    <t>conge</t>
  </si>
  <si>
    <t>conges</t>
  </si>
  <si>
    <t>Realisé</t>
  </si>
  <si>
    <t>Conge</t>
  </si>
  <si>
    <t>BB</t>
  </si>
  <si>
    <t>GBB</t>
  </si>
  <si>
    <t>Moyen</t>
  </si>
  <si>
    <t>Grand</t>
  </si>
  <si>
    <t>DOSSIERS SAISIS</t>
  </si>
  <si>
    <t>Début</t>
  </si>
  <si>
    <t>Fin</t>
  </si>
  <si>
    <t>TOTAL</t>
  </si>
  <si>
    <t>TOTAL AGREMENT PAR JOUR</t>
  </si>
  <si>
    <t>L</t>
  </si>
  <si>
    <t>M</t>
  </si>
  <si>
    <t>J</t>
  </si>
  <si>
    <t>V</t>
  </si>
  <si>
    <t>Définitif</t>
  </si>
  <si>
    <t>MARTIN</t>
  </si>
  <si>
    <t>SOIR</t>
  </si>
  <si>
    <t>HORAIRES MANQUANTS</t>
  </si>
  <si>
    <t>ADAPTATION</t>
  </si>
  <si>
    <t>RDV PEDIATRE</t>
  </si>
  <si>
    <t>DOSSIER</t>
  </si>
  <si>
    <t>COMMENTAIRE</t>
  </si>
  <si>
    <t>DATE</t>
  </si>
  <si>
    <t>HEURE</t>
  </si>
  <si>
    <t>SIGNE</t>
  </si>
  <si>
    <t>CHQ ADHE</t>
  </si>
  <si>
    <t>CONTRAT</t>
  </si>
  <si>
    <t>EN ATTENTE</t>
  </si>
  <si>
    <t>N</t>
  </si>
  <si>
    <t>E</t>
  </si>
  <si>
    <t>P</t>
  </si>
  <si>
    <t>Colonne1</t>
  </si>
  <si>
    <t>Colonne2</t>
  </si>
  <si>
    <t>Colonne3</t>
  </si>
  <si>
    <t>PORTAIL</t>
  </si>
  <si>
    <r>
      <t>DATE</t>
    </r>
    <r>
      <rPr>
        <b/>
        <sz val="10"/>
        <color theme="0"/>
        <rFont val="Arial"/>
        <family val="2"/>
      </rPr>
      <t>6</t>
    </r>
  </si>
  <si>
    <r>
      <t>HEURE</t>
    </r>
    <r>
      <rPr>
        <b/>
        <sz val="10"/>
        <color theme="0"/>
        <rFont val="Arial"/>
        <family val="2"/>
      </rPr>
      <t>7</t>
    </r>
  </si>
  <si>
    <r>
      <t>DATE</t>
    </r>
    <r>
      <rPr>
        <b/>
        <sz val="10"/>
        <color theme="0"/>
        <rFont val="Arial"/>
        <family val="2"/>
      </rPr>
      <t>7</t>
    </r>
  </si>
  <si>
    <r>
      <t>HEURE</t>
    </r>
    <r>
      <rPr>
        <b/>
        <sz val="10"/>
        <color theme="0"/>
        <rFont val="Arial"/>
        <family val="2"/>
      </rPr>
      <t>8</t>
    </r>
  </si>
  <si>
    <r>
      <t>M</t>
    </r>
    <r>
      <rPr>
        <b/>
        <sz val="14"/>
        <color theme="0"/>
        <rFont val="Calibri"/>
        <family val="2"/>
        <scheme val="minor"/>
      </rPr>
      <t>3</t>
    </r>
  </si>
  <si>
    <r>
      <t>M</t>
    </r>
    <r>
      <rPr>
        <b/>
        <sz val="14"/>
        <color theme="0"/>
        <rFont val="Calibri"/>
        <family val="2"/>
        <scheme val="minor"/>
      </rPr>
      <t>4</t>
    </r>
  </si>
  <si>
    <r>
      <t>heure/jour</t>
    </r>
    <r>
      <rPr>
        <b/>
        <sz val="14"/>
        <color theme="0"/>
        <rFont val="Calibri"/>
        <family val="2"/>
        <scheme val="minor"/>
      </rPr>
      <t>4</t>
    </r>
  </si>
  <si>
    <r>
      <t>heure/jour</t>
    </r>
    <r>
      <rPr>
        <b/>
        <sz val="14"/>
        <color theme="0"/>
        <rFont val="Calibri"/>
        <family val="2"/>
        <scheme val="minor"/>
      </rPr>
      <t>5</t>
    </r>
  </si>
  <si>
    <t>A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</si>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</sst>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;[Red]0.00"/>
    <numFmt numFmtId="165" formatCode="0.0"/>
    <numFmt numFmtId="166" formatCode="h:mm;@"/>
  </numFmts>
  <fonts count="34" x14ac:knownFonts="1">
    <font>
      <sz val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2"/>
      <color indexed="62"/>
      <name val="Calibri"/>
      <family val="2"/>
      <scheme val="minor"/>
    </font>
    <font>
      <sz val="18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8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20"/>
      <name val="Calibri"/>
      <family val="2"/>
      <scheme val="minor"/>
    </font>
    <font>
      <b/>
      <i/>
      <sz val="18"/>
      <name val="Calibri"/>
      <family val="2"/>
      <scheme val="minor"/>
    </font>
    <font>
      <b/>
      <i/>
      <sz val="16"/>
      <name val="Calibri"/>
      <family val="2"/>
      <scheme val="minor"/>
    </font>
    <font>
      <b/>
      <i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color rgb="FF303030"/>
      <name val="Arial"/>
      <family val="2"/>
    </font>
    <font>
      <b/>
      <sz val="10"/>
      <color theme="0"/>
      <name val="Arial"/>
      <family val="2"/>
    </font>
    <font>
      <sz val="10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51"/>
        <bgColor indexed="13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13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45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4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theme="0" tint="-0.2499465926084170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indexed="65"/>
        <bgColor theme="0"/>
      </patternFill>
    </fill>
    <fill>
      <patternFill patternType="solid">
        <fgColor theme="0"/>
        <bgColor theme="0"/>
      </patternFill>
    </fill>
  </fills>
  <borders count="9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9" fontId="1" fillId="0" borderId="0" applyFill="0" applyBorder="0" applyAlignment="0" applyProtection="0"/>
  </cellStyleXfs>
  <cellXfs count="444">
    <xf numFmtId="0" fontId="0" fillId="0" borderId="0" xfId="0"/>
    <xf numFmtId="0" fontId="3" fillId="0" borderId="0" xfId="0" applyFont="1" applyAlignment="1" applyProtection="1">
      <alignment horizontal="center" vertical="center"/>
      <protection locked="0"/>
    </xf>
    <xf numFmtId="0" fontId="2" fillId="0" borderId="0" xfId="0" applyFont="1" applyBorder="1" applyProtection="1">
      <protection locked="0"/>
    </xf>
    <xf numFmtId="0" fontId="4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2" fontId="2" fillId="0" borderId="0" xfId="0" applyNumberFormat="1" applyFont="1" applyAlignment="1" applyProtection="1">
      <alignment horizontal="center" vertical="center"/>
      <protection locked="0"/>
    </xf>
    <xf numFmtId="2" fontId="2" fillId="0" borderId="0" xfId="0" applyNumberFormat="1" applyFont="1" applyProtection="1">
      <protection locked="0"/>
    </xf>
    <xf numFmtId="0" fontId="2" fillId="0" borderId="0" xfId="0" applyFont="1" applyProtection="1"/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1" fontId="2" fillId="0" borderId="0" xfId="0" applyNumberFormat="1" applyFont="1" applyProtection="1">
      <protection locked="0"/>
    </xf>
    <xf numFmtId="0" fontId="6" fillId="9" borderId="0" xfId="0" applyFont="1" applyFill="1" applyBorder="1" applyAlignment="1" applyProtection="1">
      <alignment horizontal="center" vertical="center"/>
      <protection locked="0"/>
    </xf>
    <xf numFmtId="1" fontId="4" fillId="0" borderId="0" xfId="0" applyNumberFormat="1" applyFont="1" applyFill="1" applyProtection="1">
      <protection locked="0"/>
    </xf>
    <xf numFmtId="0" fontId="2" fillId="9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Border="1" applyProtection="1"/>
    <xf numFmtId="0" fontId="4" fillId="0" borderId="0" xfId="0" applyFont="1" applyFill="1" applyBorder="1" applyAlignment="1" applyProtection="1">
      <alignment horizontal="center" vertical="center"/>
    </xf>
    <xf numFmtId="1" fontId="2" fillId="0" borderId="0" xfId="0" applyNumberFormat="1" applyFont="1" applyProtection="1"/>
    <xf numFmtId="0" fontId="5" fillId="0" borderId="30" xfId="0" applyFont="1" applyFill="1" applyBorder="1" applyAlignment="1" applyProtection="1">
      <alignment horizontal="center" vertical="center"/>
    </xf>
    <xf numFmtId="0" fontId="5" fillId="0" borderId="31" xfId="0" applyFont="1" applyFill="1" applyBorder="1" applyAlignment="1" applyProtection="1">
      <alignment horizontal="center" vertical="center"/>
    </xf>
    <xf numFmtId="0" fontId="5" fillId="0" borderId="34" xfId="0" applyFont="1" applyFill="1" applyBorder="1" applyAlignment="1" applyProtection="1">
      <alignment horizontal="center" vertical="center"/>
    </xf>
    <xf numFmtId="0" fontId="5" fillId="0" borderId="33" xfId="0" applyFont="1" applyFill="1" applyBorder="1" applyAlignment="1" applyProtection="1">
      <alignment horizontal="center" vertical="center"/>
    </xf>
    <xf numFmtId="0" fontId="5" fillId="0" borderId="35" xfId="0" applyFont="1" applyFill="1" applyBorder="1" applyAlignment="1" applyProtection="1">
      <alignment horizontal="center" vertical="center"/>
    </xf>
    <xf numFmtId="2" fontId="8" fillId="9" borderId="21" xfId="0" applyNumberFormat="1" applyFont="1" applyFill="1" applyBorder="1" applyAlignment="1" applyProtection="1">
      <alignment horizontal="center" vertical="center"/>
    </xf>
    <xf numFmtId="2" fontId="8" fillId="9" borderId="20" xfId="0" applyNumberFormat="1" applyFont="1" applyFill="1" applyBorder="1" applyAlignment="1" applyProtection="1">
      <alignment horizontal="center" vertical="center"/>
    </xf>
    <xf numFmtId="2" fontId="8" fillId="9" borderId="18" xfId="0" applyNumberFormat="1" applyFont="1" applyFill="1" applyBorder="1" applyAlignment="1" applyProtection="1">
      <alignment horizontal="center" vertical="center"/>
    </xf>
    <xf numFmtId="2" fontId="8" fillId="9" borderId="12" xfId="0" applyNumberFormat="1" applyFont="1" applyFill="1" applyBorder="1" applyAlignment="1" applyProtection="1">
      <alignment horizontal="center" vertical="center"/>
    </xf>
    <xf numFmtId="2" fontId="8" fillId="9" borderId="39" xfId="0" applyNumberFormat="1" applyFont="1" applyFill="1" applyBorder="1" applyAlignment="1" applyProtection="1">
      <alignment horizontal="center" vertical="center"/>
    </xf>
    <xf numFmtId="0" fontId="6" fillId="9" borderId="0" xfId="0" applyFont="1" applyFill="1" applyBorder="1" applyAlignment="1" applyProtection="1">
      <alignment horizontal="center" vertical="center"/>
    </xf>
    <xf numFmtId="2" fontId="12" fillId="11" borderId="42" xfId="0" applyNumberFormat="1" applyFont="1" applyFill="1" applyBorder="1" applyAlignment="1" applyProtection="1">
      <alignment horizontal="center" vertical="center" wrapText="1"/>
    </xf>
    <xf numFmtId="2" fontId="12" fillId="11" borderId="32" xfId="0" applyNumberFormat="1" applyFont="1" applyFill="1" applyBorder="1" applyAlignment="1" applyProtection="1">
      <alignment vertical="center" wrapText="1"/>
    </xf>
    <xf numFmtId="2" fontId="12" fillId="11" borderId="41" xfId="0" applyNumberFormat="1" applyFont="1" applyFill="1" applyBorder="1" applyAlignment="1" applyProtection="1">
      <alignment vertical="center" wrapText="1"/>
    </xf>
    <xf numFmtId="4" fontId="12" fillId="3" borderId="44" xfId="0" applyNumberFormat="1" applyFont="1" applyFill="1" applyBorder="1" applyAlignment="1" applyProtection="1">
      <alignment horizontal="center" vertical="center"/>
    </xf>
    <xf numFmtId="0" fontId="12" fillId="11" borderId="41" xfId="0" applyFont="1" applyFill="1" applyBorder="1" applyAlignment="1" applyProtection="1">
      <alignment horizontal="center" vertical="center"/>
    </xf>
    <xf numFmtId="0" fontId="12" fillId="11" borderId="45" xfId="0" applyFont="1" applyFill="1" applyBorder="1" applyAlignment="1" applyProtection="1">
      <alignment horizontal="center" vertical="center"/>
    </xf>
    <xf numFmtId="3" fontId="12" fillId="11" borderId="41" xfId="0" applyNumberFormat="1" applyFont="1" applyFill="1" applyBorder="1" applyAlignment="1" applyProtection="1">
      <alignment horizontal="center" vertical="center"/>
    </xf>
    <xf numFmtId="1" fontId="12" fillId="11" borderId="45" xfId="0" applyNumberFormat="1" applyFont="1" applyFill="1" applyBorder="1" applyAlignment="1" applyProtection="1">
      <alignment horizontal="center" vertical="center"/>
    </xf>
    <xf numFmtId="3" fontId="12" fillId="11" borderId="46" xfId="0" applyNumberFormat="1" applyFont="1" applyFill="1" applyBorder="1" applyAlignment="1" applyProtection="1">
      <alignment horizontal="center" vertical="center"/>
    </xf>
    <xf numFmtId="0" fontId="6" fillId="9" borderId="36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32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166" fontId="5" fillId="0" borderId="32" xfId="0" applyNumberFormat="1" applyFont="1" applyFill="1" applyBorder="1" applyAlignment="1" applyProtection="1">
      <alignment horizontal="center" vertical="center"/>
    </xf>
    <xf numFmtId="0" fontId="4" fillId="0" borderId="32" xfId="0" applyFont="1" applyFill="1" applyBorder="1" applyAlignment="1" applyProtection="1">
      <alignment horizontal="center" vertical="center"/>
    </xf>
    <xf numFmtId="0" fontId="4" fillId="0" borderId="32" xfId="0" applyFont="1" applyFill="1" applyBorder="1" applyProtection="1"/>
    <xf numFmtId="0" fontId="2" fillId="0" borderId="32" xfId="0" applyFont="1" applyBorder="1" applyAlignment="1" applyProtection="1">
      <alignment horizontal="center" vertical="center"/>
    </xf>
    <xf numFmtId="2" fontId="8" fillId="9" borderId="12" xfId="0" applyNumberFormat="1" applyFont="1" applyFill="1" applyBorder="1" applyAlignment="1" applyProtection="1">
      <alignment horizontal="center"/>
    </xf>
    <xf numFmtId="0" fontId="7" fillId="0" borderId="0" xfId="0" applyFont="1" applyProtection="1"/>
    <xf numFmtId="0" fontId="5" fillId="0" borderId="0" xfId="0" applyFont="1" applyFill="1" applyBorder="1" applyAlignment="1" applyProtection="1">
      <alignment horizont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2" fontId="4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Protection="1"/>
    <xf numFmtId="0" fontId="2" fillId="0" borderId="0" xfId="0" applyFont="1" applyBorder="1" applyAlignment="1" applyProtection="1">
      <alignment horizontal="center" vertical="center"/>
    </xf>
    <xf numFmtId="0" fontId="5" fillId="9" borderId="0" xfId="0" applyFont="1" applyFill="1" applyBorder="1" applyAlignment="1" applyProtection="1">
      <alignment horizontal="center" vertical="center"/>
    </xf>
    <xf numFmtId="0" fontId="8" fillId="9" borderId="0" xfId="0" applyFont="1" applyFill="1" applyBorder="1" applyAlignment="1" applyProtection="1">
      <alignment horizontal="center" vertical="center"/>
    </xf>
    <xf numFmtId="14" fontId="9" fillId="0" borderId="0" xfId="0" applyNumberFormat="1" applyFont="1" applyFill="1" applyBorder="1" applyAlignment="1" applyProtection="1">
      <alignment horizontal="center" vertical="center"/>
    </xf>
    <xf numFmtId="166" fontId="4" fillId="0" borderId="0" xfId="0" applyNumberFormat="1" applyFont="1" applyFill="1" applyBorder="1" applyAlignment="1" applyProtection="1">
      <alignment horizontal="center" vertical="center"/>
    </xf>
    <xf numFmtId="164" fontId="4" fillId="5" borderId="0" xfId="0" applyNumberFormat="1" applyFont="1" applyFill="1" applyBorder="1" applyAlignment="1" applyProtection="1">
      <alignment horizontal="center" vertical="center"/>
    </xf>
    <xf numFmtId="2" fontId="4" fillId="0" borderId="0" xfId="0" applyNumberFormat="1" applyFont="1" applyFill="1" applyBorder="1" applyProtection="1"/>
    <xf numFmtId="0" fontId="2" fillId="0" borderId="0" xfId="0" applyFont="1" applyAlignment="1" applyProtection="1">
      <alignment horizontal="center" vertical="center"/>
    </xf>
    <xf numFmtId="1" fontId="5" fillId="9" borderId="0" xfId="0" applyNumberFormat="1" applyFont="1" applyFill="1" applyBorder="1" applyAlignment="1" applyProtection="1">
      <alignment horizontal="center" vertical="center"/>
    </xf>
    <xf numFmtId="166" fontId="5" fillId="9" borderId="0" xfId="0" applyNumberFormat="1" applyFont="1" applyFill="1" applyBorder="1" applyAlignment="1" applyProtection="1">
      <alignment horizontal="center" vertical="center"/>
    </xf>
    <xf numFmtId="2" fontId="4" fillId="5" borderId="0" xfId="0" applyNumberFormat="1" applyFont="1" applyFill="1" applyBorder="1" applyAlignment="1" applyProtection="1">
      <alignment horizontal="center" vertical="center"/>
    </xf>
    <xf numFmtId="1" fontId="4" fillId="9" borderId="0" xfId="0" applyNumberFormat="1" applyFont="1" applyFill="1" applyBorder="1" applyAlignment="1" applyProtection="1">
      <alignment horizontal="center" vertical="center"/>
    </xf>
    <xf numFmtId="2" fontId="4" fillId="9" borderId="0" xfId="0" applyNumberFormat="1" applyFont="1" applyFill="1" applyBorder="1" applyProtection="1"/>
    <xf numFmtId="0" fontId="2" fillId="0" borderId="0" xfId="0" applyFont="1" applyBorder="1" applyProtection="1"/>
    <xf numFmtId="0" fontId="12" fillId="11" borderId="2" xfId="0" applyFont="1" applyFill="1" applyBorder="1" applyAlignment="1" applyProtection="1">
      <alignment horizontal="center" vertical="center"/>
    </xf>
    <xf numFmtId="9" fontId="12" fillId="11" borderId="1" xfId="3" applyFont="1" applyFill="1" applyBorder="1" applyAlignment="1" applyProtection="1">
      <alignment horizontal="center" vertical="center"/>
    </xf>
    <xf numFmtId="1" fontId="12" fillId="11" borderId="1" xfId="0" applyNumberFormat="1" applyFont="1" applyFill="1" applyBorder="1" applyAlignment="1" applyProtection="1">
      <alignment horizontal="center" vertical="center"/>
    </xf>
    <xf numFmtId="4" fontId="12" fillId="0" borderId="1" xfId="0" applyNumberFormat="1" applyFont="1" applyFill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 vertical="center"/>
    </xf>
    <xf numFmtId="0" fontId="10" fillId="0" borderId="1" xfId="0" applyFont="1" applyBorder="1" applyProtection="1"/>
    <xf numFmtId="3" fontId="12" fillId="12" borderId="1" xfId="0" applyNumberFormat="1" applyFont="1" applyFill="1" applyBorder="1" applyAlignment="1" applyProtection="1">
      <alignment horizontal="center" vertical="center"/>
    </xf>
    <xf numFmtId="1" fontId="12" fillId="12" borderId="1" xfId="0" applyNumberFormat="1" applyFont="1" applyFill="1" applyBorder="1" applyAlignment="1" applyProtection="1">
      <alignment horizontal="center" vertical="center"/>
    </xf>
    <xf numFmtId="1" fontId="6" fillId="13" borderId="1" xfId="0" applyNumberFormat="1" applyFont="1" applyFill="1" applyBorder="1" applyAlignment="1" applyProtection="1">
      <alignment horizontal="center" vertical="center"/>
    </xf>
    <xf numFmtId="1" fontId="6" fillId="13" borderId="2" xfId="0" applyNumberFormat="1" applyFont="1" applyFill="1" applyBorder="1" applyAlignment="1" applyProtection="1">
      <alignment horizontal="center" vertical="center"/>
    </xf>
    <xf numFmtId="1" fontId="12" fillId="13" borderId="8" xfId="0" applyNumberFormat="1" applyFont="1" applyFill="1" applyBorder="1" applyAlignment="1" applyProtection="1">
      <alignment horizontal="center" vertical="center"/>
    </xf>
    <xf numFmtId="1" fontId="8" fillId="0" borderId="7" xfId="0" applyNumberFormat="1" applyFont="1" applyBorder="1" applyAlignment="1" applyProtection="1">
      <alignment horizontal="center" vertical="center"/>
    </xf>
    <xf numFmtId="1" fontId="8" fillId="0" borderId="7" xfId="0" applyNumberFormat="1" applyFont="1" applyFill="1" applyBorder="1" applyAlignment="1" applyProtection="1">
      <alignment horizontal="center" vertical="center"/>
    </xf>
    <xf numFmtId="1" fontId="8" fillId="0" borderId="10" xfId="0" applyNumberFormat="1" applyFont="1" applyFill="1" applyBorder="1" applyAlignment="1" applyProtection="1">
      <alignment horizontal="center" vertical="center"/>
    </xf>
    <xf numFmtId="1" fontId="12" fillId="0" borderId="11" xfId="0" applyNumberFormat="1" applyFont="1" applyBorder="1" applyAlignment="1" applyProtection="1">
      <alignment horizontal="center" vertical="center"/>
    </xf>
    <xf numFmtId="1" fontId="8" fillId="0" borderId="12" xfId="0" applyNumberFormat="1" applyFont="1" applyBorder="1" applyAlignment="1" applyProtection="1">
      <alignment horizontal="center" vertical="center"/>
    </xf>
    <xf numFmtId="1" fontId="8" fillId="0" borderId="12" xfId="0" applyNumberFormat="1" applyFont="1" applyFill="1" applyBorder="1" applyAlignment="1" applyProtection="1">
      <alignment horizontal="center" vertical="center"/>
    </xf>
    <xf numFmtId="1" fontId="8" fillId="0" borderId="13" xfId="0" applyNumberFormat="1" applyFont="1" applyFill="1" applyBorder="1" applyAlignment="1" applyProtection="1">
      <alignment horizontal="center" vertical="center"/>
    </xf>
    <xf numFmtId="1" fontId="12" fillId="0" borderId="14" xfId="0" applyNumberFormat="1" applyFont="1" applyBorder="1" applyAlignment="1" applyProtection="1">
      <alignment horizontal="center" vertical="center"/>
    </xf>
    <xf numFmtId="1" fontId="8" fillId="10" borderId="12" xfId="0" applyNumberFormat="1" applyFont="1" applyFill="1" applyBorder="1" applyAlignment="1" applyProtection="1">
      <alignment horizontal="center" vertical="center"/>
    </xf>
    <xf numFmtId="1" fontId="8" fillId="10" borderId="13" xfId="0" applyNumberFormat="1" applyFont="1" applyFill="1" applyBorder="1" applyAlignment="1" applyProtection="1">
      <alignment horizontal="center" vertical="center"/>
    </xf>
    <xf numFmtId="1" fontId="8" fillId="0" borderId="3" xfId="0" applyNumberFormat="1" applyFont="1" applyBorder="1" applyAlignment="1" applyProtection="1">
      <alignment horizontal="center" vertical="center"/>
    </xf>
    <xf numFmtId="1" fontId="8" fillId="0" borderId="3" xfId="0" applyNumberFormat="1" applyFont="1" applyFill="1" applyBorder="1" applyAlignment="1" applyProtection="1">
      <alignment horizontal="center" vertical="center"/>
    </xf>
    <xf numFmtId="1" fontId="8" fillId="0" borderId="9" xfId="0" applyNumberFormat="1" applyFont="1" applyFill="1" applyBorder="1" applyAlignment="1" applyProtection="1">
      <alignment horizontal="center" vertical="center"/>
    </xf>
    <xf numFmtId="1" fontId="12" fillId="0" borderId="15" xfId="0" applyNumberFormat="1" applyFont="1" applyBorder="1" applyAlignment="1" applyProtection="1">
      <alignment horizontal="center" vertical="center"/>
    </xf>
    <xf numFmtId="1" fontId="12" fillId="13" borderId="1" xfId="0" applyNumberFormat="1" applyFont="1" applyFill="1" applyBorder="1" applyAlignment="1" applyProtection="1">
      <alignment horizontal="center" vertical="center"/>
    </xf>
    <xf numFmtId="1" fontId="12" fillId="13" borderId="2" xfId="0" applyNumberFormat="1" applyFont="1" applyFill="1" applyBorder="1" applyAlignment="1" applyProtection="1">
      <alignment horizontal="center" vertical="center"/>
    </xf>
    <xf numFmtId="1" fontId="8" fillId="0" borderId="10" xfId="0" applyNumberFormat="1" applyFont="1" applyBorder="1" applyAlignment="1" applyProtection="1">
      <alignment horizontal="center" vertical="center"/>
    </xf>
    <xf numFmtId="1" fontId="8" fillId="0" borderId="16" xfId="0" applyNumberFormat="1" applyFont="1" applyBorder="1" applyAlignment="1" applyProtection="1">
      <alignment horizontal="center" vertical="center"/>
    </xf>
    <xf numFmtId="1" fontId="8" fillId="0" borderId="9" xfId="0" applyNumberFormat="1" applyFont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Fill="1" applyProtection="1"/>
    <xf numFmtId="0" fontId="2" fillId="9" borderId="0" xfId="0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</xf>
    <xf numFmtId="2" fontId="8" fillId="9" borderId="52" xfId="0" applyNumberFormat="1" applyFont="1" applyFill="1" applyBorder="1" applyAlignment="1" applyProtection="1">
      <alignment horizontal="center" vertical="center"/>
    </xf>
    <xf numFmtId="0" fontId="12" fillId="11" borderId="32" xfId="0" applyFont="1" applyFill="1" applyBorder="1" applyAlignment="1" applyProtection="1">
      <alignment vertical="center" wrapText="1"/>
    </xf>
    <xf numFmtId="0" fontId="12" fillId="11" borderId="41" xfId="0" applyFont="1" applyFill="1" applyBorder="1" applyAlignment="1" applyProtection="1">
      <alignment vertical="center" wrapText="1"/>
    </xf>
    <xf numFmtId="0" fontId="4" fillId="0" borderId="20" xfId="0" applyFont="1" applyBorder="1" applyAlignment="1" applyProtection="1">
      <alignment horizontal="center" vertical="center"/>
      <protection locked="0"/>
    </xf>
    <xf numFmtId="0" fontId="10" fillId="9" borderId="20" xfId="0" applyFont="1" applyFill="1" applyBorder="1" applyProtection="1">
      <protection locked="0"/>
    </xf>
    <xf numFmtId="14" fontId="13" fillId="9" borderId="20" xfId="0" applyNumberFormat="1" applyFont="1" applyFill="1" applyBorder="1" applyAlignment="1" applyProtection="1">
      <alignment horizontal="center" vertical="center"/>
      <protection locked="0"/>
    </xf>
    <xf numFmtId="0" fontId="6" fillId="8" borderId="20" xfId="0" applyFont="1" applyFill="1" applyBorder="1" applyAlignment="1" applyProtection="1">
      <alignment horizontal="center" vertical="center"/>
      <protection locked="0"/>
    </xf>
    <xf numFmtId="0" fontId="8" fillId="9" borderId="20" xfId="0" applyFont="1" applyFill="1" applyBorder="1" applyAlignment="1" applyProtection="1">
      <alignment horizontal="center"/>
      <protection locked="0"/>
    </xf>
    <xf numFmtId="0" fontId="8" fillId="9" borderId="49" xfId="0" applyFont="1" applyFill="1" applyBorder="1" applyAlignment="1" applyProtection="1">
      <alignment horizontal="center"/>
      <protection locked="0"/>
    </xf>
    <xf numFmtId="2" fontId="8" fillId="9" borderId="37" xfId="0" applyNumberFormat="1" applyFont="1" applyFill="1" applyBorder="1" applyAlignment="1" applyProtection="1">
      <alignment horizontal="center" vertical="center"/>
      <protection locked="0"/>
    </xf>
    <xf numFmtId="0" fontId="8" fillId="9" borderId="20" xfId="0" applyFont="1" applyFill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10" fillId="9" borderId="12" xfId="0" applyFont="1" applyFill="1" applyBorder="1" applyProtection="1">
      <protection locked="0"/>
    </xf>
    <xf numFmtId="14" fontId="13" fillId="9" borderId="12" xfId="0" applyNumberFormat="1" applyFont="1" applyFill="1" applyBorder="1" applyAlignment="1" applyProtection="1">
      <alignment horizontal="center" vertical="center"/>
      <protection locked="0"/>
    </xf>
    <xf numFmtId="0" fontId="6" fillId="8" borderId="12" xfId="0" applyFont="1" applyFill="1" applyBorder="1" applyAlignment="1" applyProtection="1">
      <alignment horizontal="center" vertical="center"/>
      <protection locked="0"/>
    </xf>
    <xf numFmtId="0" fontId="8" fillId="9" borderId="23" xfId="0" applyFont="1" applyFill="1" applyBorder="1" applyAlignment="1" applyProtection="1">
      <alignment horizontal="center" vertical="center"/>
      <protection locked="0"/>
    </xf>
    <xf numFmtId="0" fontId="8" fillId="9" borderId="12" xfId="0" applyFont="1" applyFill="1" applyBorder="1" applyAlignment="1" applyProtection="1">
      <alignment horizontal="center" vertical="center"/>
      <protection locked="0"/>
    </xf>
    <xf numFmtId="0" fontId="8" fillId="9" borderId="22" xfId="0" applyFont="1" applyFill="1" applyBorder="1" applyAlignment="1" applyProtection="1">
      <alignment horizontal="center"/>
      <protection locked="0"/>
    </xf>
    <xf numFmtId="0" fontId="8" fillId="9" borderId="12" xfId="0" applyFont="1" applyFill="1" applyBorder="1" applyAlignment="1" applyProtection="1">
      <alignment horizontal="center"/>
      <protection locked="0"/>
    </xf>
    <xf numFmtId="2" fontId="8" fillId="9" borderId="23" xfId="0" applyNumberFormat="1" applyFont="1" applyFill="1" applyBorder="1" applyAlignment="1" applyProtection="1">
      <alignment horizontal="center" vertical="center"/>
      <protection locked="0"/>
    </xf>
    <xf numFmtId="0" fontId="8" fillId="9" borderId="39" xfId="0" applyFont="1" applyFill="1" applyBorder="1" applyAlignment="1" applyProtection="1">
      <alignment horizontal="center" vertical="center"/>
      <protection locked="0"/>
    </xf>
    <xf numFmtId="0" fontId="10" fillId="9" borderId="12" xfId="0" applyFont="1" applyFill="1" applyBorder="1" applyAlignment="1" applyProtection="1">
      <alignment horizontal="left"/>
      <protection locked="0"/>
    </xf>
    <xf numFmtId="0" fontId="6" fillId="9" borderId="12" xfId="0" applyFont="1" applyFill="1" applyBorder="1" applyAlignment="1" applyProtection="1">
      <alignment horizontal="center" vertical="center"/>
      <protection locked="0"/>
    </xf>
    <xf numFmtId="14" fontId="13" fillId="9" borderId="39" xfId="0" applyNumberFormat="1" applyFont="1" applyFill="1" applyBorder="1" applyAlignment="1" applyProtection="1">
      <alignment horizontal="center" vertical="center"/>
      <protection locked="0"/>
    </xf>
    <xf numFmtId="0" fontId="6" fillId="8" borderId="39" xfId="0" applyFont="1" applyFill="1" applyBorder="1" applyAlignment="1" applyProtection="1">
      <alignment horizontal="center" vertical="center"/>
      <protection locked="0"/>
    </xf>
    <xf numFmtId="0" fontId="3" fillId="9" borderId="0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2" fontId="8" fillId="9" borderId="23" xfId="0" applyNumberFormat="1" applyFont="1" applyFill="1" applyBorder="1" applyAlignment="1" applyProtection="1">
      <alignment horizontal="center"/>
      <protection locked="0"/>
    </xf>
    <xf numFmtId="0" fontId="8" fillId="9" borderId="23" xfId="0" applyFont="1" applyFill="1" applyBorder="1" applyAlignment="1" applyProtection="1">
      <alignment horizont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6" fillId="8" borderId="12" xfId="0" applyNumberFormat="1" applyFont="1" applyFill="1" applyBorder="1" applyAlignment="1" applyProtection="1">
      <alignment horizontal="center" vertical="center"/>
      <protection locked="0"/>
    </xf>
    <xf numFmtId="0" fontId="10" fillId="9" borderId="12" xfId="1" applyFont="1" applyFill="1" applyBorder="1" applyAlignment="1" applyProtection="1">
      <alignment horizontal="left" vertical="center"/>
      <protection locked="0"/>
    </xf>
    <xf numFmtId="0" fontId="4" fillId="0" borderId="49" xfId="0" applyFont="1" applyFill="1" applyBorder="1" applyAlignment="1" applyProtection="1">
      <alignment horizontal="center" vertical="center"/>
      <protection locked="0"/>
    </xf>
    <xf numFmtId="0" fontId="8" fillId="9" borderId="47" xfId="0" applyFont="1" applyFill="1" applyBorder="1" applyAlignment="1" applyProtection="1">
      <alignment horizontal="center" vertical="center"/>
      <protection locked="0"/>
    </xf>
    <xf numFmtId="2" fontId="8" fillId="9" borderId="37" xfId="0" applyNumberFormat="1" applyFont="1" applyFill="1" applyBorder="1" applyAlignment="1" applyProtection="1">
      <alignment horizontal="center"/>
      <protection locked="0"/>
    </xf>
    <xf numFmtId="0" fontId="4" fillId="2" borderId="29" xfId="0" applyFont="1" applyFill="1" applyBorder="1" applyAlignment="1" applyProtection="1">
      <alignment horizontal="center" vertical="center"/>
      <protection locked="0"/>
    </xf>
    <xf numFmtId="0" fontId="8" fillId="9" borderId="22" xfId="0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10" fillId="9" borderId="39" xfId="0" applyFont="1" applyFill="1" applyBorder="1" applyProtection="1">
      <protection locked="0"/>
    </xf>
    <xf numFmtId="0" fontId="8" fillId="9" borderId="53" xfId="0" applyFont="1" applyFill="1" applyBorder="1" applyAlignment="1" applyProtection="1">
      <alignment horizontal="center" vertical="center"/>
      <protection locked="0"/>
    </xf>
    <xf numFmtId="2" fontId="8" fillId="9" borderId="40" xfId="0" applyNumberFormat="1" applyFont="1" applyFill="1" applyBorder="1" applyAlignment="1" applyProtection="1">
      <alignment horizontal="center"/>
      <protection locked="0"/>
    </xf>
    <xf numFmtId="0" fontId="4" fillId="0" borderId="20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left" vertical="center"/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4" fillId="7" borderId="0" xfId="0" applyFont="1" applyFill="1" applyBorder="1" applyAlignment="1" applyProtection="1">
      <alignment horizontal="left"/>
    </xf>
    <xf numFmtId="2" fontId="5" fillId="0" borderId="0" xfId="0" applyNumberFormat="1" applyFont="1" applyAlignment="1" applyProtection="1">
      <alignment horizontal="center" vertical="center"/>
    </xf>
    <xf numFmtId="0" fontId="11" fillId="9" borderId="12" xfId="0" applyFont="1" applyFill="1" applyBorder="1" applyAlignment="1" applyProtection="1">
      <alignment horizontal="left"/>
      <protection locked="0"/>
    </xf>
    <xf numFmtId="0" fontId="18" fillId="9" borderId="0" xfId="0" applyFont="1" applyFill="1" applyBorder="1" applyAlignment="1" applyProtection="1">
      <alignment horizontal="center" vertical="center"/>
    </xf>
    <xf numFmtId="0" fontId="18" fillId="14" borderId="0" xfId="0" applyFont="1" applyFill="1" applyBorder="1" applyAlignment="1" applyProtection="1">
      <alignment horizontal="center" vertical="center"/>
    </xf>
    <xf numFmtId="1" fontId="19" fillId="11" borderId="1" xfId="0" applyNumberFormat="1" applyFont="1" applyFill="1" applyBorder="1" applyAlignment="1" applyProtection="1">
      <alignment horizontal="center" vertical="center"/>
    </xf>
    <xf numFmtId="0" fontId="8" fillId="9" borderId="58" xfId="0" applyFont="1" applyFill="1" applyBorder="1" applyAlignment="1" applyProtection="1">
      <alignment horizontal="center"/>
      <protection locked="0"/>
    </xf>
    <xf numFmtId="0" fontId="8" fillId="9" borderId="57" xfId="0" applyFont="1" applyFill="1" applyBorder="1" applyAlignment="1" applyProtection="1">
      <alignment horizontal="center"/>
      <protection locked="0"/>
    </xf>
    <xf numFmtId="20" fontId="20" fillId="9" borderId="20" xfId="0" applyNumberFormat="1" applyFont="1" applyFill="1" applyBorder="1" applyAlignment="1" applyProtection="1">
      <alignment horizontal="center" vertical="center"/>
    </xf>
    <xf numFmtId="20" fontId="20" fillId="9" borderId="12" xfId="0" applyNumberFormat="1" applyFont="1" applyFill="1" applyBorder="1" applyAlignment="1" applyProtection="1">
      <alignment horizontal="center" vertical="center"/>
    </xf>
    <xf numFmtId="20" fontId="20" fillId="9" borderId="39" xfId="0" applyNumberFormat="1" applyFont="1" applyFill="1" applyBorder="1" applyAlignment="1" applyProtection="1">
      <alignment horizontal="center" vertical="center"/>
    </xf>
    <xf numFmtId="166" fontId="21" fillId="11" borderId="45" xfId="0" applyNumberFormat="1" applyFont="1" applyFill="1" applyBorder="1" applyAlignment="1" applyProtection="1">
      <alignment horizontal="center" vertical="center"/>
    </xf>
    <xf numFmtId="20" fontId="20" fillId="8" borderId="20" xfId="0" applyNumberFormat="1" applyFont="1" applyFill="1" applyBorder="1" applyAlignment="1" applyProtection="1">
      <alignment horizontal="center" vertical="center"/>
      <protection locked="0"/>
    </xf>
    <xf numFmtId="20" fontId="20" fillId="8" borderId="12" xfId="0" applyNumberFormat="1" applyFont="1" applyFill="1" applyBorder="1" applyAlignment="1" applyProtection="1">
      <alignment horizontal="center" vertical="center"/>
      <protection locked="0"/>
    </xf>
    <xf numFmtId="20" fontId="20" fillId="9" borderId="12" xfId="0" applyNumberFormat="1" applyFont="1" applyFill="1" applyBorder="1" applyAlignment="1" applyProtection="1">
      <alignment horizontal="center" vertical="center"/>
      <protection locked="0"/>
    </xf>
    <xf numFmtId="20" fontId="20" fillId="8" borderId="39" xfId="0" applyNumberFormat="1" applyFont="1" applyFill="1" applyBorder="1" applyAlignment="1" applyProtection="1">
      <alignment horizontal="center" vertical="center"/>
      <protection locked="0"/>
    </xf>
    <xf numFmtId="20" fontId="20" fillId="9" borderId="39" xfId="0" applyNumberFormat="1" applyFont="1" applyFill="1" applyBorder="1" applyAlignment="1" applyProtection="1">
      <alignment horizontal="center" vertical="center"/>
      <protection locked="0"/>
    </xf>
    <xf numFmtId="20" fontId="22" fillId="9" borderId="12" xfId="0" applyNumberFormat="1" applyFont="1" applyFill="1" applyBorder="1" applyAlignment="1" applyProtection="1">
      <alignment horizontal="center" vertical="center"/>
      <protection locked="0"/>
    </xf>
    <xf numFmtId="20" fontId="20" fillId="9" borderId="20" xfId="0" applyNumberFormat="1" applyFont="1" applyFill="1" applyBorder="1" applyAlignment="1" applyProtection="1">
      <alignment horizontal="center" vertical="center"/>
      <protection locked="0"/>
    </xf>
    <xf numFmtId="20" fontId="20" fillId="10" borderId="20" xfId="0" applyNumberFormat="1" applyFont="1" applyFill="1" applyBorder="1" applyAlignment="1" applyProtection="1">
      <alignment horizontal="center" vertical="center"/>
    </xf>
    <xf numFmtId="20" fontId="20" fillId="10" borderId="12" xfId="0" applyNumberFormat="1" applyFont="1" applyFill="1" applyBorder="1" applyAlignment="1" applyProtection="1">
      <alignment horizontal="center" vertical="center"/>
    </xf>
    <xf numFmtId="20" fontId="20" fillId="10" borderId="39" xfId="0" applyNumberFormat="1" applyFont="1" applyFill="1" applyBorder="1" applyAlignment="1" applyProtection="1">
      <alignment horizontal="center" vertical="center"/>
    </xf>
    <xf numFmtId="166" fontId="21" fillId="11" borderId="1" xfId="0" applyNumberFormat="1" applyFont="1" applyFill="1" applyBorder="1" applyAlignment="1" applyProtection="1">
      <alignment horizontal="center" vertical="center"/>
    </xf>
    <xf numFmtId="0" fontId="23" fillId="0" borderId="31" xfId="0" applyFont="1" applyFill="1" applyBorder="1" applyAlignment="1" applyProtection="1">
      <alignment horizontal="center" vertical="center"/>
    </xf>
    <xf numFmtId="0" fontId="20" fillId="9" borderId="0" xfId="0" applyFont="1" applyFill="1" applyBorder="1" applyAlignment="1" applyProtection="1">
      <alignment horizontal="center" vertical="center"/>
    </xf>
    <xf numFmtId="0" fontId="20" fillId="9" borderId="6" xfId="0" applyFont="1" applyFill="1" applyBorder="1" applyAlignment="1" applyProtection="1">
      <alignment horizontal="center" vertical="center"/>
    </xf>
    <xf numFmtId="20" fontId="20" fillId="9" borderId="7" xfId="0" applyNumberFormat="1" applyFont="1" applyFill="1" applyBorder="1" applyAlignment="1" applyProtection="1">
      <alignment horizontal="center" vertical="center"/>
    </xf>
    <xf numFmtId="20" fontId="20" fillId="9" borderId="59" xfId="0" applyNumberFormat="1" applyFont="1" applyFill="1" applyBorder="1" applyAlignment="1" applyProtection="1">
      <alignment horizontal="center" vertical="center"/>
    </xf>
    <xf numFmtId="20" fontId="20" fillId="9" borderId="19" xfId="0" applyNumberFormat="1" applyFont="1" applyFill="1" applyBorder="1" applyAlignment="1" applyProtection="1">
      <alignment horizontal="center" vertical="center"/>
    </xf>
    <xf numFmtId="20" fontId="20" fillId="9" borderId="60" xfId="0" applyNumberFormat="1" applyFont="1" applyFill="1" applyBorder="1" applyAlignment="1" applyProtection="1">
      <alignment horizontal="center" vertical="center"/>
    </xf>
    <xf numFmtId="0" fontId="8" fillId="0" borderId="12" xfId="0" applyFont="1" applyFill="1" applyBorder="1" applyAlignment="1" applyProtection="1">
      <alignment horizontal="left" vertical="center" wrapText="1"/>
      <protection locked="0"/>
    </xf>
    <xf numFmtId="0" fontId="8" fillId="0" borderId="61" xfId="0" applyFont="1" applyFill="1" applyBorder="1" applyAlignment="1" applyProtection="1">
      <alignment horizontal="left" vertical="center"/>
      <protection locked="0"/>
    </xf>
    <xf numFmtId="0" fontId="8" fillId="0" borderId="12" xfId="0" applyFont="1" applyFill="1" applyBorder="1" applyAlignment="1" applyProtection="1">
      <alignment horizontal="left" vertical="center"/>
      <protection locked="0"/>
    </xf>
    <xf numFmtId="0" fontId="12" fillId="11" borderId="43" xfId="0" applyFont="1" applyFill="1" applyBorder="1" applyAlignment="1" applyProtection="1">
      <alignment horizontal="center" vertical="center" wrapText="1"/>
    </xf>
    <xf numFmtId="0" fontId="12" fillId="11" borderId="32" xfId="0" applyFont="1" applyFill="1" applyBorder="1" applyAlignment="1" applyProtection="1">
      <alignment horizontal="center" vertical="center" wrapText="1"/>
    </xf>
    <xf numFmtId="0" fontId="12" fillId="11" borderId="41" xfId="0" applyFont="1" applyFill="1" applyBorder="1" applyAlignment="1" applyProtection="1">
      <alignment horizontal="center" vertical="center" wrapText="1"/>
    </xf>
    <xf numFmtId="0" fontId="8" fillId="0" borderId="62" xfId="0" applyFont="1" applyFill="1" applyBorder="1" applyAlignment="1" applyProtection="1">
      <alignment horizontal="left" vertical="center" wrapText="1"/>
      <protection locked="0"/>
    </xf>
    <xf numFmtId="1" fontId="6" fillId="9" borderId="12" xfId="0" applyNumberFormat="1" applyFont="1" applyFill="1" applyBorder="1" applyAlignment="1" applyProtection="1">
      <alignment horizontal="center" vertical="center" wrapText="1"/>
      <protection locked="0"/>
    </xf>
    <xf numFmtId="165" fontId="6" fillId="9" borderId="12" xfId="0" applyNumberFormat="1" applyFont="1" applyFill="1" applyBorder="1" applyAlignment="1" applyProtection="1">
      <alignment horizontal="center" vertical="center" wrapText="1"/>
      <protection locked="0"/>
    </xf>
    <xf numFmtId="20" fontId="20" fillId="9" borderId="12" xfId="0" applyNumberFormat="1" applyFont="1" applyFill="1" applyBorder="1" applyAlignment="1" applyProtection="1">
      <alignment horizontal="center" vertical="center" wrapText="1"/>
      <protection locked="0"/>
    </xf>
    <xf numFmtId="0" fontId="10" fillId="9" borderId="62" xfId="0" applyFont="1" applyFill="1" applyBorder="1" applyAlignment="1" applyProtection="1">
      <alignment horizontal="left"/>
      <protection locked="0"/>
    </xf>
    <xf numFmtId="14" fontId="13" fillId="9" borderId="62" xfId="0" applyNumberFormat="1" applyFont="1" applyFill="1" applyBorder="1" applyAlignment="1" applyProtection="1">
      <alignment horizontal="center" vertical="center"/>
      <protection locked="0"/>
    </xf>
    <xf numFmtId="20" fontId="20" fillId="9" borderId="62" xfId="0" applyNumberFormat="1" applyFont="1" applyFill="1" applyBorder="1" applyAlignment="1" applyProtection="1">
      <alignment horizontal="center" vertical="center"/>
      <protection locked="0"/>
    </xf>
    <xf numFmtId="20" fontId="20" fillId="8" borderId="62" xfId="0" applyNumberFormat="1" applyFont="1" applyFill="1" applyBorder="1" applyAlignment="1" applyProtection="1">
      <alignment horizontal="center" vertical="center"/>
      <protection locked="0"/>
    </xf>
    <xf numFmtId="2" fontId="8" fillId="9" borderId="63" xfId="0" applyNumberFormat="1" applyFont="1" applyFill="1" applyBorder="1" applyAlignment="1" applyProtection="1">
      <alignment horizontal="center" vertical="center"/>
    </xf>
    <xf numFmtId="0" fontId="8" fillId="9" borderId="64" xfId="0" applyFont="1" applyFill="1" applyBorder="1" applyAlignment="1" applyProtection="1">
      <alignment horizontal="center"/>
      <protection locked="0"/>
    </xf>
    <xf numFmtId="0" fontId="8" fillId="9" borderId="62" xfId="0" applyFont="1" applyFill="1" applyBorder="1" applyAlignment="1" applyProtection="1">
      <alignment horizontal="center"/>
      <protection locked="0"/>
    </xf>
    <xf numFmtId="2" fontId="8" fillId="9" borderId="62" xfId="0" applyNumberFormat="1" applyFont="1" applyFill="1" applyBorder="1" applyAlignment="1" applyProtection="1">
      <alignment horizontal="center" vertical="center"/>
    </xf>
    <xf numFmtId="0" fontId="8" fillId="9" borderId="62" xfId="0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left" vertical="center" wrapText="1"/>
      <protection locked="0"/>
    </xf>
    <xf numFmtId="0" fontId="8" fillId="18" borderId="62" xfId="0" applyFont="1" applyFill="1" applyBorder="1" applyAlignment="1" applyProtection="1">
      <alignment horizontal="left" vertical="center"/>
      <protection locked="0"/>
    </xf>
    <xf numFmtId="0" fontId="6" fillId="19" borderId="62" xfId="0" applyFont="1" applyFill="1" applyBorder="1" applyAlignment="1" applyProtection="1">
      <alignment horizontal="center" vertical="center"/>
    </xf>
    <xf numFmtId="20" fontId="20" fillId="19" borderId="62" xfId="0" applyNumberFormat="1" applyFont="1" applyFill="1" applyBorder="1" applyAlignment="1" applyProtection="1">
      <alignment horizontal="center" vertical="center"/>
    </xf>
    <xf numFmtId="2" fontId="8" fillId="19" borderId="63" xfId="0" applyNumberFormat="1" applyFont="1" applyFill="1" applyBorder="1" applyAlignment="1" applyProtection="1">
      <alignment horizontal="center" vertical="center"/>
    </xf>
    <xf numFmtId="20" fontId="20" fillId="19" borderId="65" xfId="0" applyNumberFormat="1" applyFont="1" applyFill="1" applyBorder="1" applyAlignment="1" applyProtection="1">
      <alignment horizontal="center" vertical="center"/>
    </xf>
    <xf numFmtId="2" fontId="8" fillId="19" borderId="62" xfId="0" applyNumberFormat="1" applyFont="1" applyFill="1" applyBorder="1" applyAlignment="1" applyProtection="1">
      <alignment horizontal="center" vertical="center"/>
    </xf>
    <xf numFmtId="0" fontId="8" fillId="19" borderId="62" xfId="0" applyFont="1" applyFill="1" applyBorder="1" applyAlignment="1" applyProtection="1">
      <alignment horizontal="center" vertical="center"/>
    </xf>
    <xf numFmtId="0" fontId="28" fillId="19" borderId="62" xfId="0" applyFont="1" applyFill="1" applyBorder="1" applyAlignment="1" applyProtection="1">
      <alignment horizontal="center" vertical="center"/>
    </xf>
    <xf numFmtId="0" fontId="15" fillId="19" borderId="62" xfId="0" applyFont="1" applyFill="1" applyBorder="1" applyAlignment="1" applyProtection="1">
      <alignment horizontal="center" vertical="center"/>
    </xf>
    <xf numFmtId="14" fontId="16" fillId="19" borderId="62" xfId="0" applyNumberFormat="1" applyFont="1" applyFill="1" applyBorder="1" applyAlignment="1" applyProtection="1">
      <alignment horizontal="center" vertical="center"/>
    </xf>
    <xf numFmtId="0" fontId="12" fillId="11" borderId="24" xfId="0" applyFont="1" applyFill="1" applyBorder="1" applyAlignment="1" applyProtection="1">
      <alignment horizontal="center" vertical="center" wrapText="1"/>
    </xf>
    <xf numFmtId="0" fontId="12" fillId="11" borderId="26" xfId="0" applyFont="1" applyFill="1" applyBorder="1" applyAlignment="1" applyProtection="1">
      <alignment horizontal="center" vertical="center" wrapText="1"/>
    </xf>
    <xf numFmtId="0" fontId="12" fillId="11" borderId="33" xfId="0" applyFont="1" applyFill="1" applyBorder="1" applyAlignment="1" applyProtection="1">
      <alignment horizontal="center" vertical="center" wrapText="1"/>
    </xf>
    <xf numFmtId="0" fontId="30" fillId="0" borderId="50" xfId="0" applyFont="1" applyFill="1" applyBorder="1" applyProtection="1">
      <protection locked="0"/>
    </xf>
    <xf numFmtId="0" fontId="30" fillId="0" borderId="15" xfId="0" applyFont="1" applyFill="1" applyBorder="1" applyAlignment="1" applyProtection="1">
      <alignment horizontal="center" vertical="center"/>
      <protection locked="0"/>
    </xf>
    <xf numFmtId="0" fontId="4" fillId="0" borderId="62" xfId="0" applyFont="1" applyBorder="1" applyAlignment="1" applyProtection="1">
      <alignment horizontal="center" vertical="center"/>
      <protection locked="0"/>
    </xf>
    <xf numFmtId="0" fontId="8" fillId="0" borderId="57" xfId="0" applyFont="1" applyFill="1" applyBorder="1" applyAlignment="1" applyProtection="1">
      <alignment horizontal="left" vertical="center" wrapText="1"/>
      <protection locked="0"/>
    </xf>
    <xf numFmtId="0" fontId="4" fillId="0" borderId="57" xfId="0" applyFont="1" applyFill="1" applyBorder="1" applyAlignment="1" applyProtection="1">
      <alignment horizontal="left" vertical="center"/>
      <protection locked="0"/>
    </xf>
    <xf numFmtId="0" fontId="4" fillId="0" borderId="57" xfId="0" applyFont="1" applyFill="1" applyBorder="1" applyAlignment="1" applyProtection="1">
      <alignment horizontal="center" vertical="center"/>
      <protection locked="0"/>
    </xf>
    <xf numFmtId="0" fontId="23" fillId="0" borderId="33" xfId="0" applyFont="1" applyFill="1" applyBorder="1" applyAlignment="1" applyProtection="1">
      <alignment horizontal="center" vertical="center"/>
    </xf>
    <xf numFmtId="0" fontId="4" fillId="0" borderId="37" xfId="0" applyFont="1" applyBorder="1" applyAlignment="1" applyProtection="1">
      <alignment horizontal="left" vertical="center"/>
      <protection locked="0"/>
    </xf>
    <xf numFmtId="0" fontId="17" fillId="19" borderId="64" xfId="0" applyFont="1" applyFill="1" applyBorder="1" applyAlignment="1" applyProtection="1">
      <alignment horizontal="center" vertical="center"/>
    </xf>
    <xf numFmtId="0" fontId="8" fillId="9" borderId="57" xfId="0" applyFont="1" applyFill="1" applyBorder="1" applyAlignment="1" applyProtection="1">
      <alignment horizontal="center" vertical="center"/>
      <protection locked="0"/>
    </xf>
    <xf numFmtId="2" fontId="12" fillId="11" borderId="33" xfId="0" applyNumberFormat="1" applyFont="1" applyFill="1" applyBorder="1" applyAlignment="1" applyProtection="1">
      <alignment vertical="center" wrapText="1"/>
    </xf>
    <xf numFmtId="2" fontId="12" fillId="11" borderId="26" xfId="0" applyNumberFormat="1" applyFont="1" applyFill="1" applyBorder="1" applyAlignment="1" applyProtection="1">
      <alignment vertical="center" wrapText="1"/>
    </xf>
    <xf numFmtId="2" fontId="12" fillId="11" borderId="35" xfId="0" applyNumberFormat="1" applyFont="1" applyFill="1" applyBorder="1" applyAlignment="1" applyProtection="1">
      <alignment horizontal="center" vertical="center" wrapText="1"/>
    </xf>
    <xf numFmtId="0" fontId="4" fillId="0" borderId="67" xfId="0" applyFont="1" applyFill="1" applyBorder="1" applyAlignment="1" applyProtection="1">
      <alignment horizontal="center" vertical="center"/>
    </xf>
    <xf numFmtId="0" fontId="4" fillId="0" borderId="25" xfId="0" applyFont="1" applyFill="1" applyBorder="1" applyAlignment="1" applyProtection="1">
      <alignment horizontal="left" vertical="center"/>
    </xf>
    <xf numFmtId="0" fontId="4" fillId="0" borderId="68" xfId="0" applyFont="1" applyFill="1" applyBorder="1" applyAlignment="1" applyProtection="1">
      <alignment horizontal="left" vertical="center"/>
      <protection locked="0"/>
    </xf>
    <xf numFmtId="0" fontId="10" fillId="9" borderId="57" xfId="0" applyFont="1" applyFill="1" applyBorder="1" applyProtection="1">
      <protection locked="0"/>
    </xf>
    <xf numFmtId="14" fontId="13" fillId="9" borderId="57" xfId="0" applyNumberFormat="1" applyFont="1" applyFill="1" applyBorder="1" applyAlignment="1" applyProtection="1">
      <alignment horizontal="center" vertical="center"/>
      <protection locked="0"/>
    </xf>
    <xf numFmtId="0" fontId="6" fillId="8" borderId="57" xfId="0" applyFont="1" applyFill="1" applyBorder="1" applyAlignment="1" applyProtection="1">
      <alignment horizontal="center" vertical="center"/>
      <protection locked="0"/>
    </xf>
    <xf numFmtId="20" fontId="20" fillId="8" borderId="57" xfId="0" applyNumberFormat="1" applyFont="1" applyFill="1" applyBorder="1" applyAlignment="1" applyProtection="1">
      <alignment horizontal="center" vertical="center"/>
      <protection locked="0"/>
    </xf>
    <xf numFmtId="20" fontId="20" fillId="9" borderId="57" xfId="0" applyNumberFormat="1" applyFont="1" applyFill="1" applyBorder="1" applyAlignment="1" applyProtection="1">
      <alignment horizontal="center" vertical="center"/>
      <protection locked="0"/>
    </xf>
    <xf numFmtId="2" fontId="8" fillId="9" borderId="69" xfId="0" applyNumberFormat="1" applyFont="1" applyFill="1" applyBorder="1" applyAlignment="1" applyProtection="1">
      <alignment horizontal="center" vertical="center"/>
    </xf>
    <xf numFmtId="0" fontId="8" fillId="9" borderId="68" xfId="0" applyFont="1" applyFill="1" applyBorder="1" applyAlignment="1" applyProtection="1">
      <alignment horizontal="center"/>
      <protection locked="0"/>
    </xf>
    <xf numFmtId="20" fontId="20" fillId="9" borderId="57" xfId="0" applyNumberFormat="1" applyFont="1" applyFill="1" applyBorder="1" applyAlignment="1" applyProtection="1">
      <alignment horizontal="center" vertical="center"/>
    </xf>
    <xf numFmtId="2" fontId="8" fillId="9" borderId="68" xfId="0" applyNumberFormat="1" applyFont="1" applyFill="1" applyBorder="1" applyAlignment="1" applyProtection="1">
      <alignment horizontal="center" vertical="center"/>
      <protection locked="0"/>
    </xf>
    <xf numFmtId="2" fontId="8" fillId="9" borderId="57" xfId="0" applyNumberFormat="1" applyFont="1" applyFill="1" applyBorder="1" applyAlignment="1" applyProtection="1">
      <alignment horizontal="center" vertical="center"/>
    </xf>
    <xf numFmtId="0" fontId="4" fillId="0" borderId="62" xfId="0" applyFont="1" applyFill="1" applyBorder="1" applyAlignment="1" applyProtection="1">
      <alignment horizontal="center" vertical="center"/>
      <protection locked="0"/>
    </xf>
    <xf numFmtId="0" fontId="6" fillId="8" borderId="62" xfId="0" applyFont="1" applyFill="1" applyBorder="1" applyAlignment="1" applyProtection="1">
      <alignment horizontal="center" vertical="center"/>
      <protection locked="0"/>
    </xf>
    <xf numFmtId="20" fontId="20" fillId="9" borderId="62" xfId="0" applyNumberFormat="1" applyFont="1" applyFill="1" applyBorder="1" applyAlignment="1" applyProtection="1">
      <alignment horizontal="center" vertical="center"/>
    </xf>
    <xf numFmtId="2" fontId="8" fillId="9" borderId="64" xfId="0" applyNumberFormat="1" applyFont="1" applyFill="1" applyBorder="1" applyAlignment="1" applyProtection="1">
      <alignment horizontal="center"/>
      <protection locked="0"/>
    </xf>
    <xf numFmtId="2" fontId="8" fillId="9" borderId="62" xfId="0" applyNumberFormat="1" applyFont="1" applyFill="1" applyBorder="1" applyAlignment="1" applyProtection="1">
      <alignment horizontal="center"/>
    </xf>
    <xf numFmtId="0" fontId="4" fillId="0" borderId="70" xfId="0" applyFont="1" applyFill="1" applyBorder="1" applyAlignment="1" applyProtection="1">
      <alignment horizontal="left" vertical="center"/>
      <protection locked="0"/>
    </xf>
    <xf numFmtId="0" fontId="4" fillId="2" borderId="71" xfId="0" applyFont="1" applyFill="1" applyBorder="1" applyAlignment="1" applyProtection="1">
      <alignment horizontal="left" vertical="center"/>
      <protection locked="0"/>
    </xf>
    <xf numFmtId="1" fontId="12" fillId="11" borderId="31" xfId="0" applyNumberFormat="1" applyFont="1" applyFill="1" applyBorder="1" applyAlignment="1" applyProtection="1">
      <alignment horizontal="center" vertical="center"/>
    </xf>
    <xf numFmtId="3" fontId="12" fillId="11" borderId="31" xfId="0" applyNumberFormat="1" applyFont="1" applyFill="1" applyBorder="1" applyAlignment="1" applyProtection="1">
      <alignment horizontal="center" vertical="center"/>
    </xf>
    <xf numFmtId="166" fontId="21" fillId="11" borderId="31" xfId="0" applyNumberFormat="1" applyFont="1" applyFill="1" applyBorder="1" applyAlignment="1" applyProtection="1">
      <alignment horizontal="center" vertical="center"/>
    </xf>
    <xf numFmtId="0" fontId="12" fillId="11" borderId="31" xfId="0" applyFont="1" applyFill="1" applyBorder="1" applyAlignment="1" applyProtection="1">
      <alignment horizontal="center" vertical="center"/>
    </xf>
    <xf numFmtId="0" fontId="12" fillId="11" borderId="48" xfId="0" applyFont="1" applyFill="1" applyBorder="1" applyAlignment="1" applyProtection="1">
      <alignment horizontal="center" vertical="center"/>
    </xf>
    <xf numFmtId="4" fontId="12" fillId="3" borderId="34" xfId="0" applyNumberFormat="1" applyFont="1" applyFill="1" applyBorder="1" applyAlignment="1" applyProtection="1">
      <alignment horizontal="center" vertical="center"/>
    </xf>
    <xf numFmtId="2" fontId="12" fillId="11" borderId="33" xfId="0" applyNumberFormat="1" applyFont="1" applyFill="1" applyBorder="1" applyAlignment="1" applyProtection="1">
      <alignment horizontal="center" vertical="center" wrapText="1"/>
    </xf>
    <xf numFmtId="2" fontId="12" fillId="11" borderId="26" xfId="0" applyNumberFormat="1" applyFont="1" applyFill="1" applyBorder="1" applyAlignment="1" applyProtection="1">
      <alignment horizontal="center" vertical="center" wrapText="1"/>
    </xf>
    <xf numFmtId="0" fontId="8" fillId="0" borderId="42" xfId="0" applyFont="1" applyFill="1" applyBorder="1" applyAlignment="1" applyProtection="1">
      <alignment horizontal="left" vertical="center"/>
      <protection locked="0"/>
    </xf>
    <xf numFmtId="0" fontId="4" fillId="2" borderId="62" xfId="0" applyFont="1" applyFill="1" applyBorder="1" applyAlignment="1" applyProtection="1">
      <alignment horizontal="center" vertical="center"/>
      <protection locked="0"/>
    </xf>
    <xf numFmtId="0" fontId="4" fillId="0" borderId="74" xfId="0" applyFont="1" applyFill="1" applyBorder="1" applyAlignment="1" applyProtection="1">
      <alignment horizontal="left" vertical="center"/>
      <protection locked="0"/>
    </xf>
    <xf numFmtId="0" fontId="4" fillId="0" borderId="13" xfId="0" applyFont="1" applyFill="1" applyBorder="1" applyAlignment="1" applyProtection="1">
      <alignment horizontal="left" vertical="center"/>
      <protection locked="0"/>
    </xf>
    <xf numFmtId="0" fontId="8" fillId="0" borderId="57" xfId="0" applyFont="1" applyFill="1" applyBorder="1" applyAlignment="1" applyProtection="1">
      <alignment horizontal="left" vertical="center"/>
      <protection locked="0"/>
    </xf>
    <xf numFmtId="0" fontId="8" fillId="9" borderId="76" xfId="0" applyFont="1" applyFill="1" applyBorder="1" applyAlignment="1" applyProtection="1">
      <alignment horizontal="center" vertical="center"/>
      <protection locked="0"/>
    </xf>
    <xf numFmtId="20" fontId="20" fillId="10" borderId="62" xfId="0" applyNumberFormat="1" applyFont="1" applyFill="1" applyBorder="1" applyAlignment="1" applyProtection="1">
      <alignment horizontal="center" vertical="center"/>
    </xf>
    <xf numFmtId="0" fontId="10" fillId="9" borderId="62" xfId="0" applyFont="1" applyFill="1" applyBorder="1" applyProtection="1">
      <protection locked="0"/>
    </xf>
    <xf numFmtId="0" fontId="4" fillId="0" borderId="62" xfId="0" applyFont="1" applyFill="1" applyBorder="1" applyAlignment="1" applyProtection="1">
      <alignment horizontal="left" vertical="center"/>
      <protection locked="0"/>
    </xf>
    <xf numFmtId="0" fontId="8" fillId="0" borderId="45" xfId="0" applyFont="1" applyFill="1" applyBorder="1" applyAlignment="1" applyProtection="1">
      <alignment horizontal="left" vertical="center"/>
      <protection locked="0"/>
    </xf>
    <xf numFmtId="0" fontId="4" fillId="0" borderId="23" xfId="0" applyFont="1" applyFill="1" applyBorder="1" applyAlignment="1" applyProtection="1">
      <alignment horizontal="left" vertical="center"/>
      <protection locked="0"/>
    </xf>
    <xf numFmtId="1" fontId="2" fillId="0" borderId="25" xfId="0" applyNumberFormat="1" applyFont="1" applyBorder="1" applyProtection="1">
      <protection locked="0"/>
    </xf>
    <xf numFmtId="0" fontId="31" fillId="0" borderId="0" xfId="0" applyFont="1"/>
    <xf numFmtId="0" fontId="2" fillId="0" borderId="25" xfId="0" applyFont="1" applyBorder="1" applyProtection="1">
      <protection locked="0"/>
    </xf>
    <xf numFmtId="0" fontId="0" fillId="0" borderId="25" xfId="0" applyBorder="1"/>
    <xf numFmtId="0" fontId="14" fillId="0" borderId="25" xfId="0" applyFont="1" applyBorder="1" applyAlignment="1" applyProtection="1">
      <alignment horizontal="center" vertical="center"/>
    </xf>
    <xf numFmtId="0" fontId="14" fillId="0" borderId="67" xfId="0" applyFont="1" applyBorder="1" applyAlignment="1" applyProtection="1">
      <alignment horizontal="center" vertical="center"/>
    </xf>
    <xf numFmtId="0" fontId="30" fillId="0" borderId="50" xfId="0" applyFont="1" applyFill="1" applyBorder="1" applyProtection="1"/>
    <xf numFmtId="0" fontId="30" fillId="0" borderId="15" xfId="0" applyFont="1" applyFill="1" applyBorder="1" applyAlignment="1" applyProtection="1">
      <alignment horizontal="center" vertical="center"/>
    </xf>
    <xf numFmtId="0" fontId="3" fillId="0" borderId="48" xfId="0" applyFont="1" applyBorder="1" applyAlignment="1" applyProtection="1">
      <alignment horizontal="center" vertical="center"/>
      <protection locked="0"/>
    </xf>
    <xf numFmtId="0" fontId="0" fillId="0" borderId="0" xfId="0" applyBorder="1"/>
    <xf numFmtId="0" fontId="6" fillId="9" borderId="68" xfId="0" applyFont="1" applyFill="1" applyBorder="1" applyAlignment="1" applyProtection="1">
      <alignment horizontal="center" vertical="center"/>
      <protection locked="0"/>
    </xf>
    <xf numFmtId="0" fontId="6" fillId="9" borderId="23" xfId="0" applyFont="1" applyFill="1" applyBorder="1" applyAlignment="1" applyProtection="1">
      <alignment horizontal="center" vertical="center"/>
      <protection locked="0"/>
    </xf>
    <xf numFmtId="0" fontId="6" fillId="9" borderId="64" xfId="0" applyFont="1" applyFill="1" applyBorder="1" applyAlignment="1" applyProtection="1">
      <alignment horizontal="center" vertical="center"/>
      <protection locked="0"/>
    </xf>
    <xf numFmtId="1" fontId="2" fillId="0" borderId="37" xfId="0" applyNumberFormat="1" applyFont="1" applyBorder="1" applyProtection="1">
      <protection locked="0"/>
    </xf>
    <xf numFmtId="1" fontId="2" fillId="0" borderId="23" xfId="0" applyNumberFormat="1" applyFont="1" applyBorder="1" applyProtection="1">
      <protection locked="0"/>
    </xf>
    <xf numFmtId="1" fontId="2" fillId="0" borderId="64" xfId="0" applyNumberFormat="1" applyFont="1" applyBorder="1" applyProtection="1">
      <protection locked="0"/>
    </xf>
    <xf numFmtId="1" fontId="2" fillId="0" borderId="69" xfId="0" applyNumberFormat="1" applyFont="1" applyBorder="1" applyProtection="1">
      <protection locked="0"/>
    </xf>
    <xf numFmtId="1" fontId="2" fillId="0" borderId="18" xfId="0" applyNumberFormat="1" applyFont="1" applyBorder="1" applyProtection="1">
      <protection locked="0"/>
    </xf>
    <xf numFmtId="1" fontId="2" fillId="0" borderId="63" xfId="0" applyNumberFormat="1" applyFont="1" applyBorder="1" applyProtection="1">
      <protection locked="0"/>
    </xf>
    <xf numFmtId="1" fontId="4" fillId="0" borderId="17" xfId="0" applyNumberFormat="1" applyFont="1" applyFill="1" applyBorder="1" applyProtection="1">
      <protection locked="0"/>
    </xf>
    <xf numFmtId="1" fontId="4" fillId="0" borderId="23" xfId="0" applyNumberFormat="1" applyFont="1" applyFill="1" applyBorder="1" applyProtection="1">
      <protection locked="0"/>
    </xf>
    <xf numFmtId="1" fontId="4" fillId="0" borderId="64" xfId="0" applyNumberFormat="1" applyFont="1" applyFill="1" applyBorder="1" applyProtection="1">
      <protection locked="0"/>
    </xf>
    <xf numFmtId="0" fontId="3" fillId="0" borderId="78" xfId="0" applyFont="1" applyBorder="1" applyAlignment="1" applyProtection="1">
      <alignment horizontal="center" vertical="center"/>
      <protection locked="0"/>
    </xf>
    <xf numFmtId="1" fontId="2" fillId="0" borderId="54" xfId="0" applyNumberFormat="1" applyFont="1" applyBorder="1" applyProtection="1">
      <protection locked="0"/>
    </xf>
    <xf numFmtId="1" fontId="2" fillId="0" borderId="16" xfId="0" applyNumberFormat="1" applyFont="1" applyBorder="1" applyProtection="1">
      <protection locked="0"/>
    </xf>
    <xf numFmtId="1" fontId="2" fillId="0" borderId="84" xfId="0" applyNumberFormat="1" applyFont="1" applyBorder="1" applyProtection="1">
      <protection locked="0"/>
    </xf>
    <xf numFmtId="1" fontId="2" fillId="0" borderId="56" xfId="0" applyNumberFormat="1" applyFont="1" applyBorder="1" applyProtection="1">
      <protection locked="0"/>
    </xf>
    <xf numFmtId="0" fontId="3" fillId="0" borderId="26" xfId="0" applyFont="1" applyBorder="1" applyAlignment="1" applyProtection="1">
      <alignment horizontal="center" vertical="center"/>
      <protection locked="0"/>
    </xf>
    <xf numFmtId="0" fontId="8" fillId="9" borderId="85" xfId="0" applyFont="1" applyFill="1" applyBorder="1" applyAlignment="1" applyProtection="1">
      <alignment horizontal="center" vertical="center"/>
      <protection locked="0"/>
    </xf>
    <xf numFmtId="0" fontId="8" fillId="9" borderId="86" xfId="0" applyFont="1" applyFill="1" applyBorder="1" applyAlignment="1" applyProtection="1">
      <alignment horizontal="center" vertical="center"/>
      <protection locked="0"/>
    </xf>
    <xf numFmtId="0" fontId="8" fillId="9" borderId="87" xfId="0" applyFont="1" applyFill="1" applyBorder="1" applyAlignment="1" applyProtection="1">
      <alignment horizontal="center" vertical="center"/>
      <protection locked="0"/>
    </xf>
    <xf numFmtId="0" fontId="6" fillId="0" borderId="31" xfId="0" applyFont="1" applyBorder="1" applyAlignment="1" applyProtection="1">
      <alignment horizontal="center" vertical="center"/>
    </xf>
    <xf numFmtId="1" fontId="2" fillId="0" borderId="88" xfId="0" applyNumberFormat="1" applyFont="1" applyBorder="1" applyProtection="1">
      <protection locked="0"/>
    </xf>
    <xf numFmtId="1" fontId="4" fillId="0" borderId="88" xfId="0" applyNumberFormat="1" applyFont="1" applyFill="1" applyBorder="1" applyProtection="1">
      <protection locked="0"/>
    </xf>
    <xf numFmtId="0" fontId="6" fillId="9" borderId="25" xfId="0" applyFont="1" applyFill="1" applyBorder="1" applyAlignment="1" applyProtection="1">
      <alignment horizontal="center" vertical="center"/>
      <protection locked="0"/>
    </xf>
    <xf numFmtId="1" fontId="2" fillId="0" borderId="67" xfId="0" applyNumberFormat="1" applyFont="1" applyBorder="1" applyProtection="1">
      <protection locked="0"/>
    </xf>
    <xf numFmtId="1" fontId="4" fillId="0" borderId="68" xfId="0" applyNumberFormat="1" applyFont="1" applyFill="1" applyBorder="1" applyProtection="1">
      <protection locked="0"/>
    </xf>
    <xf numFmtId="1" fontId="2" fillId="0" borderId="38" xfId="0" applyNumberFormat="1" applyFont="1" applyBorder="1" applyProtection="1">
      <protection locked="0"/>
    </xf>
    <xf numFmtId="1" fontId="2" fillId="0" borderId="17" xfId="0" applyNumberFormat="1" applyFont="1" applyBorder="1" applyProtection="1">
      <protection locked="0"/>
    </xf>
    <xf numFmtId="0" fontId="3" fillId="9" borderId="23" xfId="0" applyFont="1" applyFill="1" applyBorder="1" applyAlignment="1" applyProtection="1">
      <alignment horizontal="center" vertical="center"/>
      <protection locked="0"/>
    </xf>
    <xf numFmtId="0" fontId="8" fillId="9" borderId="82" xfId="0" applyFont="1" applyFill="1" applyBorder="1" applyAlignment="1" applyProtection="1">
      <alignment horizontal="center" vertical="center"/>
      <protection locked="0"/>
    </xf>
    <xf numFmtId="0" fontId="18" fillId="9" borderId="25" xfId="0" applyFont="1" applyFill="1" applyBorder="1" applyAlignment="1" applyProtection="1">
      <alignment horizontal="center" vertical="center"/>
    </xf>
    <xf numFmtId="0" fontId="24" fillId="0" borderId="17" xfId="0" applyFont="1" applyBorder="1" applyAlignment="1">
      <alignment horizontal="center" vertical="center" wrapText="1"/>
    </xf>
    <xf numFmtId="0" fontId="24" fillId="0" borderId="44" xfId="0" applyFont="1" applyBorder="1" applyAlignment="1">
      <alignment horizontal="center" vertical="center" wrapText="1"/>
    </xf>
    <xf numFmtId="0" fontId="24" fillId="0" borderId="41" xfId="0" applyFont="1" applyBorder="1" applyAlignment="1">
      <alignment horizontal="center" vertical="center" wrapText="1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34" xfId="0" applyFont="1" applyBorder="1" applyAlignment="1" applyProtection="1">
      <alignment horizontal="center" vertical="center"/>
      <protection locked="0"/>
    </xf>
    <xf numFmtId="0" fontId="3" fillId="0" borderId="38" xfId="0" applyFont="1" applyBorder="1" applyAlignment="1" applyProtection="1">
      <alignment horizontal="center" vertical="center"/>
      <protection locked="0"/>
    </xf>
    <xf numFmtId="0" fontId="24" fillId="0" borderId="48" xfId="0" applyFont="1" applyBorder="1" applyAlignment="1">
      <alignment horizontal="center" vertical="center" wrapText="1"/>
    </xf>
    <xf numFmtId="0" fontId="24" fillId="0" borderId="34" xfId="0" applyFont="1" applyBorder="1" applyAlignment="1">
      <alignment horizontal="center" vertical="center" wrapText="1"/>
    </xf>
    <xf numFmtId="0" fontId="24" fillId="0" borderId="42" xfId="0" applyFont="1" applyBorder="1" applyAlignment="1">
      <alignment horizontal="center" vertical="center" wrapText="1"/>
    </xf>
    <xf numFmtId="0" fontId="3" fillId="0" borderId="73" xfId="0" applyFont="1" applyBorder="1" applyAlignment="1" applyProtection="1">
      <alignment horizontal="center" vertical="center"/>
      <protection locked="0"/>
    </xf>
    <xf numFmtId="0" fontId="3" fillId="9" borderId="88" xfId="0" applyFont="1" applyFill="1" applyBorder="1" applyAlignment="1" applyProtection="1">
      <alignment horizontal="center" vertical="center"/>
      <protection locked="0"/>
    </xf>
    <xf numFmtId="0" fontId="2" fillId="0" borderId="88" xfId="0" applyFont="1" applyBorder="1" applyProtection="1"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0" fontId="5" fillId="9" borderId="23" xfId="0" applyFont="1" applyFill="1" applyBorder="1" applyAlignment="1" applyProtection="1">
      <alignment horizontal="center" vertical="center"/>
      <protection locked="0"/>
    </xf>
    <xf numFmtId="0" fontId="2" fillId="0" borderId="23" xfId="0" applyFont="1" applyBorder="1" applyProtection="1">
      <protection locked="0"/>
    </xf>
    <xf numFmtId="0" fontId="2" fillId="0" borderId="18" xfId="0" applyFont="1" applyBorder="1" applyProtection="1">
      <protection locked="0"/>
    </xf>
    <xf numFmtId="0" fontId="2" fillId="0" borderId="93" xfId="0" applyFont="1" applyBorder="1" applyProtection="1">
      <protection locked="0"/>
    </xf>
    <xf numFmtId="0" fontId="2" fillId="0" borderId="16" xfId="0" applyFont="1" applyBorder="1" applyProtection="1">
      <protection locked="0"/>
    </xf>
    <xf numFmtId="0" fontId="2" fillId="0" borderId="38" xfId="0" applyFont="1" applyBorder="1" applyProtection="1">
      <protection locked="0"/>
    </xf>
    <xf numFmtId="0" fontId="24" fillId="0" borderId="33" xfId="0" applyFont="1" applyBorder="1" applyAlignment="1">
      <alignment horizontal="center" vertical="center" wrapText="1"/>
    </xf>
    <xf numFmtId="0" fontId="3" fillId="0" borderId="33" xfId="0" applyFont="1" applyBorder="1" applyAlignment="1" applyProtection="1">
      <alignment horizontal="center" vertical="center"/>
      <protection locked="0"/>
    </xf>
    <xf numFmtId="0" fontId="3" fillId="0" borderId="66" xfId="0" applyFont="1" applyBorder="1" applyAlignment="1" applyProtection="1">
      <alignment horizontal="center" vertical="center"/>
      <protection locked="0"/>
    </xf>
    <xf numFmtId="0" fontId="8" fillId="9" borderId="94" xfId="0" applyFont="1" applyFill="1" applyBorder="1" applyAlignment="1" applyProtection="1">
      <alignment horizontal="center" vertical="center"/>
      <protection locked="0"/>
    </xf>
    <xf numFmtId="0" fontId="8" fillId="14" borderId="94" xfId="0" applyFont="1" applyFill="1" applyBorder="1" applyAlignment="1" applyProtection="1">
      <alignment horizontal="center" vertical="center"/>
      <protection locked="0"/>
    </xf>
    <xf numFmtId="0" fontId="4" fillId="9" borderId="86" xfId="0" applyFont="1" applyFill="1" applyBorder="1" applyAlignment="1" applyProtection="1">
      <alignment horizontal="center" vertical="center"/>
      <protection locked="0"/>
    </xf>
    <xf numFmtId="1" fontId="2" fillId="0" borderId="93" xfId="0" applyNumberFormat="1" applyFont="1" applyBorder="1" applyProtection="1">
      <protection locked="0"/>
    </xf>
    <xf numFmtId="0" fontId="2" fillId="0" borderId="84" xfId="0" applyFont="1" applyBorder="1" applyProtection="1">
      <protection locked="0"/>
    </xf>
    <xf numFmtId="1" fontId="7" fillId="0" borderId="69" xfId="0" applyNumberFormat="1" applyFont="1" applyBorder="1" applyProtection="1">
      <protection locked="0"/>
    </xf>
    <xf numFmtId="1" fontId="7" fillId="0" borderId="18" xfId="0" applyNumberFormat="1" applyFont="1" applyBorder="1" applyProtection="1">
      <protection locked="0"/>
    </xf>
    <xf numFmtId="0" fontId="7" fillId="0" borderId="18" xfId="0" applyFont="1" applyBorder="1" applyProtection="1">
      <protection locked="0"/>
    </xf>
    <xf numFmtId="0" fontId="7" fillId="0" borderId="63" xfId="0" applyFont="1" applyBorder="1" applyProtection="1">
      <protection locked="0"/>
    </xf>
    <xf numFmtId="1" fontId="7" fillId="0" borderId="68" xfId="0" applyNumberFormat="1" applyFont="1" applyFill="1" applyBorder="1" applyProtection="1">
      <protection locked="0"/>
    </xf>
    <xf numFmtId="1" fontId="7" fillId="0" borderId="23" xfId="0" applyNumberFormat="1" applyFont="1" applyFill="1" applyBorder="1" applyProtection="1">
      <protection locked="0"/>
    </xf>
    <xf numFmtId="1" fontId="7" fillId="0" borderId="23" xfId="0" applyNumberFormat="1" applyFont="1" applyBorder="1" applyAlignment="1" applyProtection="1">
      <protection locked="0"/>
    </xf>
    <xf numFmtId="1" fontId="7" fillId="0" borderId="64" xfId="0" applyNumberFormat="1" applyFont="1" applyFill="1" applyBorder="1" applyProtection="1">
      <protection locked="0"/>
    </xf>
    <xf numFmtId="1" fontId="7" fillId="0" borderId="18" xfId="0" applyNumberFormat="1" applyFont="1" applyBorder="1" applyAlignment="1" applyProtection="1">
      <protection locked="0"/>
    </xf>
    <xf numFmtId="1" fontId="7" fillId="0" borderId="63" xfId="0" applyNumberFormat="1" applyFont="1" applyBorder="1" applyProtection="1">
      <protection locked="0"/>
    </xf>
    <xf numFmtId="1" fontId="7" fillId="0" borderId="68" xfId="0" applyNumberFormat="1" applyFont="1" applyBorder="1" applyProtection="1">
      <protection locked="0"/>
    </xf>
    <xf numFmtId="1" fontId="7" fillId="0" borderId="23" xfId="0" applyNumberFormat="1" applyFont="1" applyBorder="1" applyProtection="1">
      <protection locked="0"/>
    </xf>
    <xf numFmtId="1" fontId="7" fillId="0" borderId="64" xfId="0" applyNumberFormat="1" applyFont="1" applyBorder="1" applyProtection="1">
      <protection locked="0"/>
    </xf>
    <xf numFmtId="1" fontId="4" fillId="0" borderId="18" xfId="0" applyNumberFormat="1" applyFont="1" applyBorder="1" applyAlignment="1" applyProtection="1">
      <protection locked="0"/>
    </xf>
    <xf numFmtId="0" fontId="3" fillId="0" borderId="27" xfId="0" applyFont="1" applyBorder="1" applyAlignment="1" applyProtection="1">
      <alignment horizontal="center" vertical="center"/>
      <protection locked="0"/>
    </xf>
    <xf numFmtId="0" fontId="3" fillId="0" borderId="68" xfId="0" applyFont="1" applyBorder="1" applyAlignment="1" applyProtection="1">
      <alignment horizontal="center" vertical="center"/>
      <protection locked="0"/>
    </xf>
    <xf numFmtId="0" fontId="6" fillId="19" borderId="64" xfId="0" applyFont="1" applyFill="1" applyBorder="1" applyAlignment="1" applyProtection="1">
      <alignment horizontal="center" vertical="center"/>
      <protection locked="0"/>
    </xf>
    <xf numFmtId="0" fontId="2" fillId="0" borderId="37" xfId="0" applyFont="1" applyBorder="1" applyProtection="1">
      <protection locked="0"/>
    </xf>
    <xf numFmtId="1" fontId="2" fillId="18" borderId="64" xfId="0" applyNumberFormat="1" applyFont="1" applyFill="1" applyBorder="1" applyProtection="1">
      <protection locked="0"/>
    </xf>
    <xf numFmtId="0" fontId="2" fillId="0" borderId="69" xfId="0" applyFont="1" applyBorder="1" applyProtection="1">
      <protection locked="0"/>
    </xf>
    <xf numFmtId="1" fontId="2" fillId="18" borderId="63" xfId="0" applyNumberFormat="1" applyFont="1" applyFill="1" applyBorder="1" applyProtection="1">
      <protection locked="0"/>
    </xf>
    <xf numFmtId="1" fontId="4" fillId="18" borderId="64" xfId="0" applyNumberFormat="1" applyFont="1" applyFill="1" applyBorder="1" applyProtection="1">
      <protection locked="0"/>
    </xf>
    <xf numFmtId="0" fontId="2" fillId="0" borderId="21" xfId="0" applyFont="1" applyBorder="1" applyProtection="1">
      <protection locked="0"/>
    </xf>
    <xf numFmtId="166" fontId="2" fillId="0" borderId="18" xfId="0" applyNumberFormat="1" applyFont="1" applyBorder="1" applyProtection="1">
      <protection locked="0"/>
    </xf>
    <xf numFmtId="1" fontId="2" fillId="0" borderId="95" xfId="0" applyNumberFormat="1" applyFont="1" applyBorder="1" applyProtection="1">
      <protection locked="0"/>
    </xf>
    <xf numFmtId="1" fontId="2" fillId="18" borderId="84" xfId="0" applyNumberFormat="1" applyFont="1" applyFill="1" applyBorder="1" applyProtection="1">
      <protection locked="0"/>
    </xf>
    <xf numFmtId="0" fontId="8" fillId="9" borderId="83" xfId="0" applyFont="1" applyFill="1" applyBorder="1" applyAlignment="1" applyProtection="1">
      <alignment horizontal="center" vertical="center"/>
      <protection locked="0"/>
    </xf>
    <xf numFmtId="0" fontId="8" fillId="19" borderId="87" xfId="0" applyFont="1" applyFill="1" applyBorder="1" applyAlignment="1" applyProtection="1">
      <alignment horizontal="center" vertical="center"/>
    </xf>
    <xf numFmtId="0" fontId="5" fillId="0" borderId="31" xfId="0" applyFont="1" applyBorder="1" applyAlignment="1" applyProtection="1">
      <alignment horizontal="center" vertical="center"/>
    </xf>
    <xf numFmtId="0" fontId="3" fillId="0" borderId="81" xfId="0" applyFont="1" applyBorder="1" applyAlignment="1" applyProtection="1">
      <alignment horizontal="center" vertical="center"/>
      <protection locked="0"/>
    </xf>
    <xf numFmtId="0" fontId="30" fillId="0" borderId="0" xfId="0" applyFont="1" applyFill="1" applyBorder="1" applyAlignment="1" applyProtection="1">
      <alignment horizontal="left" vertical="center"/>
      <protection locked="0"/>
    </xf>
    <xf numFmtId="0" fontId="30" fillId="0" borderId="54" xfId="0" applyFont="1" applyFill="1" applyBorder="1" applyAlignment="1" applyProtection="1">
      <alignment horizontal="center" vertical="center"/>
      <protection locked="0"/>
    </xf>
    <xf numFmtId="0" fontId="30" fillId="0" borderId="32" xfId="0" applyFont="1" applyFill="1" applyBorder="1" applyAlignment="1" applyProtection="1">
      <alignment horizontal="left" vertical="center"/>
    </xf>
    <xf numFmtId="0" fontId="33" fillId="0" borderId="0" xfId="0" applyFont="1" applyProtection="1"/>
    <xf numFmtId="0" fontId="33" fillId="0" borderId="15" xfId="0" applyFont="1" applyBorder="1" applyAlignment="1" applyProtection="1">
      <alignment horizontal="center" vertical="center"/>
    </xf>
    <xf numFmtId="0" fontId="5" fillId="2" borderId="72" xfId="0" applyFont="1" applyFill="1" applyBorder="1" applyAlignment="1" applyProtection="1">
      <alignment horizontal="left" vertical="center"/>
      <protection locked="0"/>
    </xf>
    <xf numFmtId="0" fontId="5" fillId="0" borderId="75" xfId="0" applyFont="1" applyFill="1" applyBorder="1" applyAlignment="1" applyProtection="1">
      <alignment horizontal="left" vertical="center"/>
      <protection locked="0"/>
    </xf>
    <xf numFmtId="0" fontId="5" fillId="0" borderId="64" xfId="0" applyFont="1" applyFill="1" applyBorder="1" applyAlignment="1" applyProtection="1">
      <alignment horizontal="left" vertical="center"/>
      <protection locked="0"/>
    </xf>
    <xf numFmtId="0" fontId="4" fillId="0" borderId="71" xfId="0" applyFont="1" applyFill="1" applyBorder="1" applyAlignment="1" applyProtection="1">
      <alignment horizontal="left" vertical="center"/>
      <protection locked="0"/>
    </xf>
    <xf numFmtId="0" fontId="5" fillId="0" borderId="72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center" vertical="center"/>
    </xf>
    <xf numFmtId="0" fontId="14" fillId="0" borderId="96" xfId="0" applyFont="1" applyBorder="1" applyAlignment="1" applyProtection="1">
      <alignment horizontal="center" vertical="center"/>
    </xf>
    <xf numFmtId="1" fontId="4" fillId="0" borderId="25" xfId="0" applyNumberFormat="1" applyFont="1" applyFill="1" applyBorder="1" applyProtection="1">
      <protection locked="0"/>
    </xf>
    <xf numFmtId="0" fontId="29" fillId="0" borderId="51" xfId="0" applyFont="1" applyBorder="1" applyAlignment="1" applyProtection="1">
      <alignment horizontal="center" vertical="center"/>
      <protection locked="0"/>
    </xf>
    <xf numFmtId="0" fontId="30" fillId="0" borderId="51" xfId="0" applyFont="1" applyBorder="1" applyAlignment="1" applyProtection="1">
      <alignment horizontal="center" vertical="center"/>
      <protection locked="0"/>
    </xf>
    <xf numFmtId="0" fontId="30" fillId="0" borderId="24" xfId="0" applyFont="1" applyBorder="1" applyAlignment="1" applyProtection="1">
      <alignment horizontal="center" vertical="center"/>
      <protection locked="0"/>
    </xf>
    <xf numFmtId="0" fontId="29" fillId="0" borderId="24" xfId="0" applyFont="1" applyBorder="1" applyAlignment="1" applyProtection="1">
      <alignment horizontal="center" vertical="center"/>
      <protection locked="0"/>
    </xf>
    <xf numFmtId="0" fontId="23" fillId="0" borderId="31" xfId="0" applyFont="1" applyFill="1" applyBorder="1" applyAlignment="1" applyProtection="1">
      <alignment vertical="center"/>
    </xf>
    <xf numFmtId="0" fontId="6" fillId="4" borderId="79" xfId="0" applyFont="1" applyFill="1" applyBorder="1" applyAlignment="1" applyProtection="1">
      <alignment horizontal="center" vertical="center"/>
    </xf>
    <xf numFmtId="0" fontId="6" fillId="4" borderId="25" xfId="0" applyFont="1" applyFill="1" applyBorder="1" applyAlignment="1" applyProtection="1">
      <alignment horizontal="center" vertical="center"/>
    </xf>
    <xf numFmtId="0" fontId="6" fillId="4" borderId="55" xfId="0" applyFont="1" applyFill="1" applyBorder="1" applyAlignment="1" applyProtection="1">
      <alignment horizontal="center" vertical="center"/>
    </xf>
    <xf numFmtId="0" fontId="6" fillId="4" borderId="80" xfId="0" applyFont="1" applyFill="1" applyBorder="1" applyAlignment="1" applyProtection="1">
      <alignment horizontal="center" vertical="center"/>
    </xf>
    <xf numFmtId="0" fontId="6" fillId="4" borderId="32" xfId="0" applyFont="1" applyFill="1" applyBorder="1" applyAlignment="1" applyProtection="1">
      <alignment horizontal="center" vertical="center"/>
    </xf>
    <xf numFmtId="0" fontId="6" fillId="4" borderId="41" xfId="0" applyFont="1" applyFill="1" applyBorder="1" applyAlignment="1" applyProtection="1">
      <alignment horizontal="center" vertical="center"/>
    </xf>
    <xf numFmtId="0" fontId="5" fillId="0" borderId="38" xfId="0" applyFont="1" applyFill="1" applyBorder="1" applyAlignment="1" applyProtection="1">
      <alignment horizontal="center" vertical="center"/>
    </xf>
    <xf numFmtId="0" fontId="5" fillId="0" borderId="44" xfId="0" applyFont="1" applyFill="1" applyBorder="1" applyAlignment="1" applyProtection="1">
      <alignment horizontal="center" vertical="center"/>
    </xf>
    <xf numFmtId="0" fontId="12" fillId="0" borderId="2" xfId="0" applyFont="1" applyBorder="1" applyAlignment="1" applyProtection="1">
      <alignment horizontal="center" vertical="center"/>
    </xf>
    <xf numFmtId="0" fontId="12" fillId="0" borderId="5" xfId="0" applyFont="1" applyBorder="1" applyAlignment="1" applyProtection="1">
      <alignment horizontal="center" vertical="center"/>
    </xf>
    <xf numFmtId="0" fontId="12" fillId="0" borderId="4" xfId="0" applyFont="1" applyBorder="1" applyAlignment="1" applyProtection="1">
      <alignment horizontal="center" vertical="center"/>
    </xf>
    <xf numFmtId="2" fontId="12" fillId="11" borderId="2" xfId="0" applyNumberFormat="1" applyFont="1" applyFill="1" applyBorder="1" applyAlignment="1" applyProtection="1">
      <alignment horizontal="center" vertical="center" wrapText="1"/>
    </xf>
    <xf numFmtId="2" fontId="12" fillId="11" borderId="5" xfId="0" applyNumberFormat="1" applyFont="1" applyFill="1" applyBorder="1" applyAlignment="1" applyProtection="1">
      <alignment horizontal="center" vertical="center" wrapText="1"/>
    </xf>
    <xf numFmtId="2" fontId="12" fillId="11" borderId="4" xfId="0" applyNumberFormat="1" applyFont="1" applyFill="1" applyBorder="1" applyAlignment="1" applyProtection="1">
      <alignment horizontal="center" vertical="center" wrapText="1"/>
    </xf>
    <xf numFmtId="0" fontId="5" fillId="0" borderId="82" xfId="0" applyFont="1" applyFill="1" applyBorder="1" applyAlignment="1" applyProtection="1">
      <alignment horizontal="center" vertical="center"/>
    </xf>
    <xf numFmtId="0" fontId="5" fillId="0" borderId="81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32" xfId="0" applyFont="1" applyFill="1" applyBorder="1" applyAlignment="1" applyProtection="1">
      <alignment horizontal="center" vertical="center"/>
    </xf>
    <xf numFmtId="0" fontId="6" fillId="6" borderId="77" xfId="0" applyFont="1" applyFill="1" applyBorder="1" applyAlignment="1" applyProtection="1">
      <alignment horizontal="center" vertical="center"/>
    </xf>
    <xf numFmtId="0" fontId="6" fillId="6" borderId="25" xfId="0" applyFont="1" applyFill="1" applyBorder="1" applyAlignment="1" applyProtection="1">
      <alignment horizontal="center" vertical="center"/>
    </xf>
    <xf numFmtId="0" fontId="6" fillId="6" borderId="28" xfId="0" applyFont="1" applyFill="1" applyBorder="1" applyAlignment="1" applyProtection="1">
      <alignment horizontal="center" vertical="center"/>
    </xf>
    <xf numFmtId="0" fontId="6" fillId="6" borderId="43" xfId="0" applyFont="1" applyFill="1" applyBorder="1" applyAlignment="1" applyProtection="1">
      <alignment horizontal="center" vertical="center"/>
    </xf>
    <xf numFmtId="0" fontId="6" fillId="6" borderId="32" xfId="0" applyFont="1" applyFill="1" applyBorder="1" applyAlignment="1" applyProtection="1">
      <alignment horizontal="center" vertical="center"/>
    </xf>
    <xf numFmtId="0" fontId="6" fillId="6" borderId="81" xfId="0" applyFont="1" applyFill="1" applyBorder="1" applyAlignment="1" applyProtection="1">
      <alignment horizontal="center" vertical="center"/>
    </xf>
    <xf numFmtId="0" fontId="3" fillId="0" borderId="90" xfId="0" applyFont="1" applyBorder="1" applyAlignment="1" applyProtection="1">
      <alignment horizontal="center" vertical="center" wrapText="1"/>
      <protection locked="0"/>
    </xf>
    <xf numFmtId="0" fontId="3" fillId="0" borderId="92" xfId="0" applyFont="1" applyBorder="1" applyAlignment="1" applyProtection="1">
      <alignment horizontal="center" vertical="center" wrapText="1"/>
      <protection locked="0"/>
    </xf>
    <xf numFmtId="0" fontId="3" fillId="0" borderId="89" xfId="0" applyFont="1" applyBorder="1" applyAlignment="1" applyProtection="1">
      <alignment horizontal="center" vertical="center" wrapText="1"/>
      <protection locked="0"/>
    </xf>
    <xf numFmtId="0" fontId="3" fillId="0" borderId="82" xfId="0" applyFont="1" applyBorder="1" applyAlignment="1" applyProtection="1">
      <alignment horizontal="center" vertical="center" wrapText="1"/>
      <protection locked="0"/>
    </xf>
    <xf numFmtId="0" fontId="3" fillId="0" borderId="91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1" fontId="3" fillId="0" borderId="89" xfId="0" applyNumberFormat="1" applyFont="1" applyBorder="1" applyAlignment="1" applyProtection="1">
      <alignment horizontal="center" vertical="center"/>
      <protection locked="0"/>
    </xf>
    <xf numFmtId="1" fontId="3" fillId="0" borderId="80" xfId="0" applyNumberFormat="1" applyFont="1" applyBorder="1" applyAlignment="1" applyProtection="1">
      <alignment horizontal="center" vertical="center"/>
      <protection locked="0"/>
    </xf>
    <xf numFmtId="0" fontId="3" fillId="0" borderId="32" xfId="0" applyFont="1" applyBorder="1" applyAlignment="1" applyProtection="1">
      <alignment horizontal="center" vertical="center" wrapText="1"/>
      <protection locked="0"/>
    </xf>
    <xf numFmtId="0" fontId="3" fillId="0" borderId="81" xfId="0" applyFont="1" applyBorder="1" applyAlignment="1" applyProtection="1">
      <alignment horizontal="center" vertical="center" wrapText="1"/>
      <protection locked="0"/>
    </xf>
    <xf numFmtId="1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80" xfId="0" applyFont="1" applyBorder="1" applyAlignment="1" applyProtection="1">
      <alignment horizontal="center" vertical="center" wrapText="1"/>
      <protection locked="0"/>
    </xf>
    <xf numFmtId="1" fontId="3" fillId="0" borderId="32" xfId="0" applyNumberFormat="1" applyFont="1" applyBorder="1" applyAlignment="1" applyProtection="1">
      <alignment horizontal="center" vertical="center"/>
      <protection locked="0"/>
    </xf>
    <xf numFmtId="1" fontId="26" fillId="0" borderId="2" xfId="0" applyNumberFormat="1" applyFont="1" applyBorder="1" applyAlignment="1" applyProtection="1">
      <alignment horizontal="center" vertical="center"/>
      <protection locked="0"/>
    </xf>
    <xf numFmtId="1" fontId="26" fillId="0" borderId="4" xfId="0" applyNumberFormat="1" applyFont="1" applyBorder="1" applyAlignment="1" applyProtection="1">
      <alignment horizontal="center" vertical="center"/>
      <protection locked="0"/>
    </xf>
    <xf numFmtId="1" fontId="26" fillId="0" borderId="5" xfId="0" applyNumberFormat="1" applyFont="1" applyBorder="1" applyAlignment="1" applyProtection="1">
      <alignment horizontal="center" vertical="center"/>
      <protection locked="0"/>
    </xf>
    <xf numFmtId="0" fontId="25" fillId="0" borderId="2" xfId="0" applyFont="1" applyBorder="1" applyAlignment="1" applyProtection="1">
      <alignment horizontal="center" vertical="center"/>
      <protection locked="0"/>
    </xf>
    <xf numFmtId="0" fontId="25" fillId="0" borderId="4" xfId="0" applyFont="1" applyBorder="1" applyAlignment="1" applyProtection="1">
      <alignment horizontal="center" vertical="center"/>
      <protection locked="0"/>
    </xf>
    <xf numFmtId="0" fontId="25" fillId="0" borderId="5" xfId="0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</xf>
    <xf numFmtId="2" fontId="6" fillId="0" borderId="0" xfId="0" applyNumberFormat="1" applyFont="1" applyAlignment="1" applyProtection="1">
      <alignment horizontal="center" vertical="center"/>
    </xf>
    <xf numFmtId="0" fontId="26" fillId="17" borderId="2" xfId="0" applyFont="1" applyFill="1" applyBorder="1" applyAlignment="1" applyProtection="1">
      <alignment horizontal="left" vertical="center"/>
      <protection locked="0"/>
    </xf>
    <xf numFmtId="0" fontId="26" fillId="17" borderId="4" xfId="0" applyFont="1" applyFill="1" applyBorder="1" applyAlignment="1" applyProtection="1">
      <alignment horizontal="left" vertical="center"/>
      <protection locked="0"/>
    </xf>
    <xf numFmtId="0" fontId="26" fillId="0" borderId="2" xfId="0" applyFont="1" applyBorder="1" applyAlignment="1" applyProtection="1">
      <alignment horizontal="left" vertical="center"/>
      <protection locked="0"/>
    </xf>
    <xf numFmtId="0" fontId="26" fillId="0" borderId="4" xfId="0" applyFont="1" applyBorder="1" applyAlignment="1" applyProtection="1">
      <alignment horizontal="left" vertical="center"/>
      <protection locked="0"/>
    </xf>
    <xf numFmtId="0" fontId="26" fillId="16" borderId="2" xfId="0" applyFont="1" applyFill="1" applyBorder="1" applyAlignment="1" applyProtection="1">
      <alignment horizontal="left" vertical="center"/>
      <protection locked="0"/>
    </xf>
    <xf numFmtId="0" fontId="26" fillId="16" borderId="4" xfId="0" applyFont="1" applyFill="1" applyBorder="1" applyAlignment="1" applyProtection="1">
      <alignment horizontal="left" vertical="center"/>
      <protection locked="0"/>
    </xf>
    <xf numFmtId="0" fontId="26" fillId="15" borderId="2" xfId="0" applyFont="1" applyFill="1" applyBorder="1" applyAlignment="1" applyProtection="1">
      <alignment horizontal="left" vertical="center"/>
      <protection locked="0"/>
    </xf>
    <xf numFmtId="0" fontId="26" fillId="15" borderId="4" xfId="0" applyFont="1" applyFill="1" applyBorder="1" applyAlignment="1" applyProtection="1">
      <alignment horizontal="left" vertical="center"/>
      <protection locked="0"/>
    </xf>
    <xf numFmtId="0" fontId="27" fillId="0" borderId="24" xfId="0" applyFont="1" applyBorder="1" applyAlignment="1" applyProtection="1">
      <alignment horizontal="center" vertical="center"/>
      <protection locked="0"/>
    </xf>
    <xf numFmtId="0" fontId="27" fillId="0" borderId="33" xfId="0" applyFont="1" applyBorder="1" applyAlignment="1" applyProtection="1">
      <alignment horizontal="center" vertical="center"/>
      <protection locked="0"/>
    </xf>
    <xf numFmtId="1" fontId="27" fillId="0" borderId="35" xfId="0" applyNumberFormat="1" applyFont="1" applyBorder="1" applyAlignment="1" applyProtection="1">
      <alignment horizontal="center" vertical="center"/>
      <protection locked="0"/>
    </xf>
    <xf numFmtId="1" fontId="27" fillId="0" borderId="33" xfId="0" applyNumberFormat="1" applyFont="1" applyBorder="1" applyAlignment="1" applyProtection="1">
      <alignment horizontal="center" vertical="center"/>
      <protection locked="0"/>
    </xf>
    <xf numFmtId="0" fontId="27" fillId="0" borderId="26" xfId="0" applyFont="1" applyBorder="1" applyAlignment="1" applyProtection="1">
      <alignment horizontal="center" vertical="center"/>
      <protection locked="0"/>
    </xf>
    <xf numFmtId="0" fontId="27" fillId="0" borderId="27" xfId="0" applyFont="1" applyBorder="1" applyAlignment="1" applyProtection="1">
      <alignment horizontal="center" vertical="center"/>
      <protection locked="0"/>
    </xf>
    <xf numFmtId="0" fontId="26" fillId="12" borderId="2" xfId="0" applyFont="1" applyFill="1" applyBorder="1" applyAlignment="1" applyProtection="1">
      <alignment horizontal="left" vertical="center"/>
      <protection locked="0"/>
    </xf>
    <xf numFmtId="0" fontId="26" fillId="12" borderId="4" xfId="0" applyFont="1" applyFill="1" applyBorder="1" applyAlignment="1" applyProtection="1">
      <alignment horizontal="left" vertical="center"/>
      <protection locked="0"/>
    </xf>
    <xf numFmtId="0" fontId="26" fillId="4" borderId="2" xfId="0" applyFont="1" applyFill="1" applyBorder="1" applyAlignment="1" applyProtection="1">
      <alignment horizontal="left" vertical="center"/>
      <protection locked="0"/>
    </xf>
    <xf numFmtId="0" fontId="26" fillId="4" borderId="4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54" xfId="0" applyFont="1" applyFill="1" applyBorder="1" applyAlignment="1" applyProtection="1">
      <alignment horizontal="center" vertical="center" wrapText="1"/>
      <protection locked="0"/>
    </xf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Pourcentage 2" xfId="3" xr:uid="{00000000-0005-0000-0000-000003000000}"/>
  </cellStyles>
  <dxfs count="140">
    <dxf>
      <font>
        <b/>
        <i val="0"/>
        <color rgb="FFFF0000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FFCC66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4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4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4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70C0"/>
        <name val="Calibri"/>
        <family val="2"/>
        <scheme val="minor"/>
      </font>
      <numFmt numFmtId="25" formatCode="hh:mm"/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49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26"/>
          <bgColor indexed="9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hair">
          <color indexed="64"/>
        </top>
        <bottom style="medium">
          <color indexed="64"/>
        </bottom>
        <vertical/>
        <horizontal/>
      </border>
      <protection locked="0" hidden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3CA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  <color rgb="FFFFCC66"/>
      <color rgb="FFFFCC00"/>
      <color rgb="FFFFCCCC"/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17</xdr:row>
          <xdr:rowOff>47625</xdr:rowOff>
        </xdr:from>
        <xdr:to>
          <xdr:col>1</xdr:col>
          <xdr:colOff>962025</xdr:colOff>
          <xdr:row>18</xdr:row>
          <xdr:rowOff>55789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4B9B340-8C74-4D29-AE92-D556E4219001}" name="Tableau1" displayName="Tableau1" ref="A4:AB16" totalsRowShown="0">
  <sortState xmlns:xlrd2="http://schemas.microsoft.com/office/spreadsheetml/2017/richdata2" ref="A5:AB16">
    <sortCondition ref="D5:D16"/>
  </sortState>
  <tableColumns count="28">
    <tableColumn id="1" xr3:uid="{E52DCB17-0658-4197-B000-E10FB00E92F8}" name="Colonne1" dataDxfId="26"/>
    <tableColumn id="2" xr3:uid="{671D23C9-78C0-4CBD-9DD4-D418AA729BB6}" name="Colonne3" dataDxfId="25"/>
    <tableColumn id="3" xr3:uid="{6DD96190-2B5E-4F63-8649-D2962E857DDF}" name="Colonne2" dataDxfId="24"/>
    <tableColumn id="4" xr3:uid="{C48FA9EE-3337-42BF-8DFC-0FC06B36604E}" name="Noms"/>
    <tableColumn id="5" xr3:uid="{1DA9542E-6B22-43D3-82CD-918A2BB861C4}" name="Né(e) le " dataDxfId="23"/>
    <tableColumn id="6" xr3:uid="{789085D2-261E-463E-A560-33FDC226AF8E}" name="F/HEBD"/>
    <tableColumn id="7" xr3:uid="{25D9D840-3887-4D0D-A21F-EB8999CF750E}" name="heure/jour"/>
    <tableColumn id="8" xr3:uid="{C7487996-0FCE-4427-B243-8DDD3D84CC1B}" name="Début"/>
    <tableColumn id="9" xr3:uid="{E7C112A3-8C07-47BB-8BF6-95C321061D80}" name="Fin"/>
    <tableColumn id="10" xr3:uid="{5292EA65-CBB4-4835-91FC-C622122BC2F9}" name="Object/Previ" dataDxfId="22">
      <calculatedColumnFormula>Tableau1[[#This Row],[F/HEBD]]*Tableau1[[#This Row],[heure/jour]]*45/11</calculatedColumnFormula>
    </tableColumn>
    <tableColumn id="11" xr3:uid="{F535A2A7-95B0-4FF4-90E9-CCDB115CE0C4}" name="L" dataDxfId="21"/>
    <tableColumn id="12" xr3:uid="{B65FEC74-0AC9-49C7-A2E7-DC3E379E2512}" name="M" dataDxfId="20"/>
    <tableColumn id="13" xr3:uid="{D91D1AEC-4D8B-4E25-B139-77C8AD5D6D6F}" name="M3" dataDxfId="19"/>
    <tableColumn id="14" xr3:uid="{85A27D6E-7770-42FB-ABB5-4824120F2EB8}" name="J" dataDxfId="18"/>
    <tableColumn id="15" xr3:uid="{D03B7352-3356-4038-9D3C-7B9B2C2D1944}" name="V" dataDxfId="17"/>
    <tableColumn id="16" xr3:uid="{F7F6F381-6F09-469B-85E7-13F6AD7B9B88}" name="heure/jour4" dataDxfId="16">
      <calculatedColumnFormula>Tableau1[[#This Row],[Fin]]-Tableau1[[#This Row],[Début]]</calculatedColumnFormula>
    </tableColumn>
    <tableColumn id="17" xr3:uid="{CD3A1154-2244-4062-AEA9-3DF8B770E185}" name="realisé" dataDxfId="15"/>
    <tableColumn id="18" xr3:uid="{BB076215-55BD-48D5-8C44-76030F495E5F}" name="conge" dataDxfId="14">
      <calculatedColumnFormula>Tableau1[[#This Row],[F/HEBD]]*Tableau1[[#This Row],[heure/jour]]*2/11</calculatedColumnFormula>
    </tableColumn>
    <tableColumn id="19" xr3:uid="{B0B95DB6-7AFF-4DA9-A06D-77582FEA0A7A}" name="Définitif" dataDxfId="13">
      <calculatedColumnFormula>Tableau1[[#This Row],[realisé]]-Tableau1[[#This Row],[conge]]</calculatedColumnFormula>
    </tableColumn>
    <tableColumn id="20" xr3:uid="{9BD1D57D-0FBC-43E2-B6DB-07EA085135E5}" name="DS" dataDxfId="12"/>
    <tableColumn id="21" xr3:uid="{894C04AC-9E9E-4E95-AAFA-8E075BC436F8}" name="PORTAIL" dataDxfId="11"/>
    <tableColumn id="22" xr3:uid="{844B2F61-26AE-4286-876B-9547281B108F}" name="DATE"/>
    <tableColumn id="23" xr3:uid="{36B58550-7626-4A4C-9DA0-7991A43993E1}" name="HEURE"/>
    <tableColumn id="24" xr3:uid="{895D3122-850D-4699-B290-0236E3121F15}" name="DATE6"/>
    <tableColumn id="25" xr3:uid="{870DA8D6-BE40-45A9-8792-948DD58EDCC5}" name="HEURE7"/>
    <tableColumn id="26" xr3:uid="{D30ED649-44A9-4336-99D6-D5FA517981F4}" name="SIGNE"/>
    <tableColumn id="27" xr3:uid="{D9CC8CD0-74FE-4E18-BF2F-8FA73807DB8A}" name="CHQ ADHE"/>
    <tableColumn id="28" xr3:uid="{B3DC7408-513F-4B58-9E9C-67750911A8D5}" name="COMMENTAIRE" dataDxfId="1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7CB1689-C129-4FF0-8535-3A47E9FF0322}" name="Tableau2" displayName="Tableau2" ref="A22:AB36" totalsRowShown="0">
  <tableColumns count="28">
    <tableColumn id="1" xr3:uid="{AF8C98FB-F9C0-481E-A11C-E0FA417B75BF}" name="Colonne1" dataDxfId="139"/>
    <tableColumn id="2" xr3:uid="{4043666B-506F-4B40-9542-53FDEAD8CA34}" name="Colonne3" dataDxfId="138"/>
    <tableColumn id="3" xr3:uid="{22222902-CEF7-4217-83E2-8B74C918E629}" name="Colonne2" dataDxfId="137"/>
    <tableColumn id="4" xr3:uid="{68F3E3D7-71B4-4B14-A698-8128087521A5}" name="Noms" dataDxfId="136"/>
    <tableColumn id="5" xr3:uid="{7F3D3D2B-F4B8-42A5-B645-B5CB0ABD8EF7}" name="Né(e) le " dataDxfId="135"/>
    <tableColumn id="6" xr3:uid="{5A6304CB-8EEC-4622-AC61-71B8E9626BC0}" name="F/HEBD" dataDxfId="134"/>
    <tableColumn id="7" xr3:uid="{377CE6BA-A1CD-4FC9-929B-A6F23C946C1F}" name="heure/jour" dataDxfId="133"/>
    <tableColumn id="8" xr3:uid="{E7CE4574-1C4F-4FBA-836B-0E58A5BFC567}" name="Début" dataDxfId="132"/>
    <tableColumn id="9" xr3:uid="{CDBFAF7F-8AFC-404D-A807-7D58AF85A7CF}" name="Fin" dataDxfId="131"/>
    <tableColumn id="10" xr3:uid="{9F76A2E0-7A74-4836-B3BA-62FCD40777C0}" name="Object/Previ" dataDxfId="130"/>
    <tableColumn id="11" xr3:uid="{C5C80F13-BECC-49EE-A825-2A59935BFCAA}" name="L" dataDxfId="129"/>
    <tableColumn id="12" xr3:uid="{3C22E8EF-4786-4BD4-A7DB-EE74BCB06FFB}" name="M" dataDxfId="128"/>
    <tableColumn id="13" xr3:uid="{04E6D58D-082F-4B9C-BD9E-3953ECA88CE9}" name="M3" dataDxfId="127"/>
    <tableColumn id="14" xr3:uid="{5BAA784C-5501-4E4D-88EB-A36460972F21}" name="J" dataDxfId="126"/>
    <tableColumn id="15" xr3:uid="{2E03F204-ACF7-4C16-9B4B-9C8D6CDFC622}" name="V" dataDxfId="125"/>
    <tableColumn id="16" xr3:uid="{9EF0E6A9-8861-4786-8981-E044F8D62A9C}" name="heure/jour4" dataDxfId="124"/>
    <tableColumn id="17" xr3:uid="{C1C3869D-E582-474D-929B-5A5E5BC44F1F}" name="Realisé" dataDxfId="123"/>
    <tableColumn id="18" xr3:uid="{DEEF1459-EC7E-4CAF-8B8E-CDF186641BB6}" name="Conge" dataDxfId="122"/>
    <tableColumn id="19" xr3:uid="{3D32F9D2-48F8-49D2-9CC1-8A3CE6B2C48E}" name="Définitif" dataDxfId="121">
      <calculatedColumnFormula>Q23-R23</calculatedColumnFormula>
    </tableColumn>
    <tableColumn id="20" xr3:uid="{7BB404C9-CABE-4D4D-8292-469BF8E46384}" name="DS" dataDxfId="120"/>
    <tableColumn id="21" xr3:uid="{95D098EB-0F94-41F0-9A31-FF9E99D76BB3}" name="PORTAIL" dataDxfId="119"/>
    <tableColumn id="22" xr3:uid="{9EA6CA72-2291-4694-8534-9FC72EFD07F1}" name="DATE" dataDxfId="118"/>
    <tableColumn id="23" xr3:uid="{244EBC6D-3961-4DE4-B297-81ECD47160CF}" name="HEURE" dataDxfId="117"/>
    <tableColumn id="24" xr3:uid="{6F66B84D-4405-483F-B3E8-C854AFD83802}" name="DATE6" dataDxfId="116"/>
    <tableColumn id="25" xr3:uid="{FD8B30EF-993A-4ECF-888B-FEBAD06BF9B0}" name="HEURE7" dataDxfId="115"/>
    <tableColumn id="26" xr3:uid="{D9D72FB1-2099-42F4-ADC0-C6A894EF6EC5}" name="SIGNE" dataDxfId="114"/>
    <tableColumn id="27" xr3:uid="{C56575E0-5231-454C-B18E-3DFD8B882D00}" name="CHQ ADHE" dataDxfId="113"/>
    <tableColumn id="28" xr3:uid="{AB62D03D-0F1B-46F3-941C-12DE8477C784}" name="COMMENTAIRE" dataDxfId="112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C7F1265-14D0-4D50-B8A0-D008C837EE31}" name="Tableau3" displayName="Tableau3" ref="A40:AB66" totalsRowShown="0" dataDxfId="111">
  <tableColumns count="28">
    <tableColumn id="1" xr3:uid="{40861D29-5710-4518-9012-2E3F43132F84}" name="Colonne1" dataDxfId="110"/>
    <tableColumn id="2" xr3:uid="{4F90FF0A-334D-4C4B-B2CE-5D600C7A0C08}" name="Colonne3" dataDxfId="109"/>
    <tableColumn id="3" xr3:uid="{54FF2B98-D1D8-44F5-A2DD-2579060624CD}" name="Colonne2"/>
    <tableColumn id="4" xr3:uid="{5799EE46-F131-475E-8D5A-D9C9761A7A32}" name="Noms" dataDxfId="108"/>
    <tableColumn id="5" xr3:uid="{9C88EDB2-0811-41FE-B20B-24E8C04E41E2}" name="Né(e) le " dataDxfId="107"/>
    <tableColumn id="6" xr3:uid="{F3CC2B08-8348-4FE8-9B6E-124A0FF106DB}" name="F/HEBD" dataDxfId="106"/>
    <tableColumn id="7" xr3:uid="{376CF376-B20F-4018-9F34-E72066C085F8}" name="heure/jour" dataDxfId="105"/>
    <tableColumn id="8" xr3:uid="{2944A4A9-CD4A-4778-AD18-0A0A460FFC1F}" name="Début" dataDxfId="104"/>
    <tableColumn id="9" xr3:uid="{57D2B069-5C63-4554-B698-35631C8E14FF}" name="Fin" dataDxfId="103"/>
    <tableColumn id="10" xr3:uid="{D92D8A91-4E73-4EA9-BAAD-0C78DEADDA2B}" name="Object/Previ" dataDxfId="102"/>
    <tableColumn id="11" xr3:uid="{DD53072C-9D76-492C-A151-A9A9F09814EC}" name="L" dataDxfId="101"/>
    <tableColumn id="12" xr3:uid="{47964C7A-8E52-4F7B-A6C2-BF9BA3024177}" name="M" dataDxfId="100"/>
    <tableColumn id="13" xr3:uid="{51B2E7CB-8D36-4F5A-9CB5-D38FA9A13562}" name="M3" dataDxfId="99"/>
    <tableColumn id="14" xr3:uid="{CD1E18CD-8313-4201-B5DE-C51279626D79}" name="J" dataDxfId="98"/>
    <tableColumn id="15" xr3:uid="{18BCFF2E-9ECA-4E9D-BC7A-FEE95C9F33B5}" name="V" dataDxfId="97"/>
    <tableColumn id="16" xr3:uid="{462F41D2-DEA7-454D-A51C-063EE092C448}" name="heure/jour4" dataDxfId="96"/>
    <tableColumn id="17" xr3:uid="{69BFBAE3-4321-41FD-A596-83C9ED29CEB6}" name="realisé" dataDxfId="95"/>
    <tableColumn id="18" xr3:uid="{1B74C202-2CD3-4482-9904-DD92564E120B}" name="conge" dataDxfId="94"/>
    <tableColumn id="19" xr3:uid="{4230B7EF-859F-47F3-A92E-6C651BA45DC9}" name="Définitif" dataDxfId="93">
      <calculatedColumnFormula>Q41-R41</calculatedColumnFormula>
    </tableColumn>
    <tableColumn id="20" xr3:uid="{80D1AF23-0330-44BB-A0D5-285FAC385F68}" name="DS" dataDxfId="92"/>
    <tableColumn id="21" xr3:uid="{0BFF225E-B217-4171-A228-4D732F89E49E}" name="PORTAIL" dataDxfId="91"/>
    <tableColumn id="22" xr3:uid="{1D651884-50C5-4EF3-9182-2E1015558EAE}" name="DATE" dataDxfId="90"/>
    <tableColumn id="23" xr3:uid="{A6F9DFD4-6CFA-4766-B467-C6B429CA9A25}" name="HEURE" dataDxfId="89"/>
    <tableColumn id="24" xr3:uid="{1573938E-3ED2-4591-BBA1-C107BB8347A6}" name="DATE6" dataDxfId="88"/>
    <tableColumn id="25" xr3:uid="{8A909174-7C43-4B94-83C9-F3E08EDE52F5}" name="HEURE7" dataDxfId="87"/>
    <tableColumn id="26" xr3:uid="{11201903-23F8-4711-BAA2-828B912F0142}" name="SIGNE" dataDxfId="86"/>
    <tableColumn id="27" xr3:uid="{518726EA-F8A4-4D40-BC5B-1A703C4315B8}" name="CHQ ADHE" dataDxfId="85"/>
    <tableColumn id="28" xr3:uid="{09C50B2B-7CC9-4BEC-876E-C09336C69ED6}" name="COMMENTAIRE" dataDxfId="84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4F016A9-C801-4702-B64E-5157E7A1DDB4}" name="Tableau4" displayName="Tableau4" ref="A70:AB97" totalsRowShown="0" dataDxfId="83">
  <tableColumns count="28">
    <tableColumn id="1" xr3:uid="{B2C6B27F-1201-4CA5-8A8B-19822614075D}" name="Colonne1" dataDxfId="82"/>
    <tableColumn id="2" xr3:uid="{34061C52-C6EE-4F64-9AC5-E12E486779DA}" name="Colonne3" dataDxfId="81"/>
    <tableColumn id="3" xr3:uid="{C42E634E-1971-4409-89BC-BA9091413F7A}" name="Colonne2" dataDxfId="80"/>
    <tableColumn id="4" xr3:uid="{7A17E86F-1F0E-43C9-82DC-F7F31CA315A3}" name="Noms" dataDxfId="79"/>
    <tableColumn id="5" xr3:uid="{51F5A88A-D558-449C-9A17-23FF23828A9E}" name="Né(e) le " dataDxfId="78"/>
    <tableColumn id="6" xr3:uid="{269FC938-F8CA-416C-BD5F-5DEB83792909}" name="F/HEBD" dataDxfId="77"/>
    <tableColumn id="7" xr3:uid="{DAE42602-FEA8-4506-BD59-BBBA14B0365C}" name="heure/jour" dataDxfId="76"/>
    <tableColumn id="8" xr3:uid="{A528F0A0-12F7-4848-BDF9-AB4455702C4A}" name="Début" dataDxfId="75"/>
    <tableColumn id="9" xr3:uid="{D888D8DE-7F8D-4FD7-B0F3-005C983FF192}" name="Fin" dataDxfId="74"/>
    <tableColumn id="10" xr3:uid="{78BF8DDF-5D7E-4226-9A16-F66987C6C477}" name="Object/Previ" dataDxfId="73"/>
    <tableColumn id="11" xr3:uid="{B8CCDC11-E6C1-40E1-9E4D-81F183584508}" name="L"/>
    <tableColumn id="12" xr3:uid="{B6A66AF5-2B12-4490-8BA6-7EFC76215F94}" name="M" dataDxfId="72"/>
    <tableColumn id="13" xr3:uid="{C5225CCE-556C-4C9A-BA44-6653B2E5A249}" name="M3" dataDxfId="71"/>
    <tableColumn id="14" xr3:uid="{876EF6DE-7F14-47B3-870B-3A38300EDC05}" name="J" dataDxfId="70"/>
    <tableColumn id="15" xr3:uid="{ABDD96D2-5C3E-41C3-A635-D63B4C57F0A9}" name="V" dataDxfId="69"/>
    <tableColumn id="16" xr3:uid="{5F76C042-17AE-4B5C-B820-3B341A6B49CC}" name="heure/jour4" dataDxfId="68"/>
    <tableColumn id="17" xr3:uid="{D4E9D428-BCBD-430D-931C-19DC7B1112DD}" name="realisé" dataDxfId="67"/>
    <tableColumn id="18" xr3:uid="{C908EA9B-1919-42E7-9298-8B751223E842}" name="conges" dataDxfId="66"/>
    <tableColumn id="19" xr3:uid="{1297A14F-3817-492E-9579-B22E5F5321B5}" name="Définitif" dataDxfId="65">
      <calculatedColumnFormula>Q71-R71</calculatedColumnFormula>
    </tableColumn>
    <tableColumn id="20" xr3:uid="{68FB7906-9338-43AD-9986-5B73A0DA1B1D}" name="DS" dataDxfId="64"/>
    <tableColumn id="21" xr3:uid="{60ABB2DD-255A-4835-B7B7-E3D5F6A2D1E9}" name="PORTAIL" dataDxfId="63"/>
    <tableColumn id="22" xr3:uid="{2AA5EFF9-9988-4D30-868D-C10E9E5CB024}" name="DATE" dataDxfId="62"/>
    <tableColumn id="23" xr3:uid="{9D763608-70AF-464F-99CE-E3C1C0C3CB46}" name="HEURE" dataDxfId="61"/>
    <tableColumn id="24" xr3:uid="{8B6E820B-9684-4ED5-9425-01AD392CF044}" name="DATE6" dataDxfId="60"/>
    <tableColumn id="25" xr3:uid="{37AA7F60-430F-4B7E-83D3-3270DBBA8D5B}" name="HEURE7" dataDxfId="59"/>
    <tableColumn id="26" xr3:uid="{F56E7A53-2709-4DDA-A77C-0C17B2128C0E}" name="SIGNE" dataDxfId="58"/>
    <tableColumn id="27" xr3:uid="{F3E0864D-AE21-4D9D-AACB-CBD045B652F5}" name="CHQ ADHE" dataDxfId="57"/>
    <tableColumn id="28" xr3:uid="{C7DA6C99-77AD-43E7-9BD9-7E498868B012}" name="COMMENTAIRE" dataDxfId="56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9CF1A42-285F-4E7C-BC69-E31E9F39F771}" name="Tableau5" displayName="Tableau5" ref="A101:AB124" totalsRowShown="0" dataDxfId="55">
  <tableColumns count="28">
    <tableColumn id="2" xr3:uid="{611B27EA-3A1F-48C7-AA24-13EE19199242}" name="Colonne2" dataDxfId="54"/>
    <tableColumn id="3" xr3:uid="{0724B3D1-0822-4D45-807C-87F095739F48}" name="Colonne1" dataDxfId="53"/>
    <tableColumn id="4" xr3:uid="{E926F450-C70A-4CB6-8CA4-83E9265CA53C}" name="Colonne3" dataDxfId="52"/>
    <tableColumn id="5" xr3:uid="{0AD6EE95-AC05-4992-BBB1-E55302ED1666}" name="Noms" dataDxfId="51"/>
    <tableColumn id="6" xr3:uid="{024EBC2E-1E2D-4590-BCE5-10974003518B}" name="Né(e) le " dataDxfId="50"/>
    <tableColumn id="7" xr3:uid="{BE75E56B-8A0C-4655-95DF-263E954BFF23}" name="F/HEBD" dataDxfId="49"/>
    <tableColumn id="8" xr3:uid="{25DCCDE2-1813-4784-A7C0-F0DC4A9DD3AE}" name="heure/jour" dataDxfId="48"/>
    <tableColumn id="9" xr3:uid="{3A8002B4-A5FC-47FD-B727-66830C16CDDC}" name="Début" dataDxfId="47"/>
    <tableColumn id="10" xr3:uid="{449BBEC7-E6E0-43AF-8E06-382FA516FC57}" name="Fin" dataDxfId="46"/>
    <tableColumn id="11" xr3:uid="{EA8DE59C-EDF0-47B0-A4F8-E6B665390FBB}" name="Object/Previ" dataDxfId="45"/>
    <tableColumn id="12" xr3:uid="{934F7084-A58C-4BC6-9297-AE38B278B6C7}" name="L" dataDxfId="44"/>
    <tableColumn id="13" xr3:uid="{C9F66571-BE14-422F-923E-7E8948895591}" name="M" dataDxfId="43"/>
    <tableColumn id="14" xr3:uid="{5E95A686-F19E-435B-B050-1807B1DBDC24}" name="M4" dataDxfId="42"/>
    <tableColumn id="15" xr3:uid="{F423D9B5-8317-467E-940C-F91F168E632E}" name="J" dataDxfId="41"/>
    <tableColumn id="16" xr3:uid="{EA0F76A7-420B-4D6C-8610-BF5AFD14DB34}" name="V" dataDxfId="40"/>
    <tableColumn id="17" xr3:uid="{91738671-AF75-422C-A60B-326B75650BE1}" name="heure/jour5" dataDxfId="39"/>
    <tableColumn id="18" xr3:uid="{56AC34A0-DAE2-4906-B416-FCB5352E6859}" name="realisé" dataDxfId="38"/>
    <tableColumn id="19" xr3:uid="{79716273-D4FC-499E-8558-3B2514A0B807}" name="conges" dataDxfId="37"/>
    <tableColumn id="20" xr3:uid="{70F97A31-E763-46FA-A103-FCA68EA19BED}" name="Définitif" dataDxfId="36">
      <calculatedColumnFormula>Q102-R102</calculatedColumnFormula>
    </tableColumn>
    <tableColumn id="21" xr3:uid="{809174E6-4744-43A0-992E-D37842905288}" name="DS" dataDxfId="35"/>
    <tableColumn id="22" xr3:uid="{4E0DBADD-185D-4288-B693-B4E669BF1677}" name="PORTAIL" dataDxfId="34"/>
    <tableColumn id="23" xr3:uid="{B12F7172-6860-4AD0-9768-0BE6F1B3F454}" name="DATE" dataDxfId="33"/>
    <tableColumn id="24" xr3:uid="{098C294B-0EF4-4CFE-A874-102AF12601B0}" name="HEURE" dataDxfId="32"/>
    <tableColumn id="25" xr3:uid="{96BEF4D6-7F07-4FA9-BEB9-54E3819FC1F2}" name="DATE7" dataDxfId="31"/>
    <tableColumn id="26" xr3:uid="{F41BDDE6-6F1D-4974-821B-78E408E25DE8}" name="HEURE8" dataDxfId="30"/>
    <tableColumn id="27" xr3:uid="{96A18EA9-86C4-4642-9066-EE773FCF271D}" name="SIGNE" dataDxfId="29"/>
    <tableColumn id="28" xr3:uid="{737F6F3B-0831-4437-B4EB-A09B3C70B597}" name="CHQ ADHE" dataDxfId="28"/>
    <tableColumn id="29" xr3:uid="{9E197486-A795-40E3-8A2F-DE8C2E6D715C}" name="COMMENTAIRE" dataDxfId="27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table" Target="../tables/table5.xml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153"/>
  <sheetViews>
    <sheetView tabSelected="1" zoomScale="70" zoomScaleNormal="70" workbookViewId="0">
      <selection activeCell="D10" sqref="D10"/>
    </sheetView>
  </sheetViews>
  <sheetFormatPr baseColWidth="10" defaultColWidth="11.5703125" defaultRowHeight="12.75" x14ac:dyDescent="0.2"/>
  <cols>
    <col min="1" max="1" width="4.7109375" style="9" customWidth="1"/>
    <col min="2" max="2" width="15.85546875" style="9" customWidth="1"/>
    <col min="3" max="3" width="4.7109375" style="10" customWidth="1"/>
    <col min="4" max="4" width="50.42578125" style="9" customWidth="1"/>
    <col min="5" max="5" width="17.5703125" style="10" customWidth="1"/>
    <col min="6" max="6" width="11.5703125" style="10" customWidth="1"/>
    <col min="7" max="7" width="15.7109375" style="10" customWidth="1"/>
    <col min="8" max="8" width="10.140625" style="10" customWidth="1"/>
    <col min="9" max="9" width="10.28515625" style="10" customWidth="1"/>
    <col min="10" max="10" width="17.5703125" style="10" customWidth="1"/>
    <col min="11" max="15" width="5.7109375" style="9" customWidth="1"/>
    <col min="16" max="16" width="14.140625" style="9" customWidth="1"/>
    <col min="17" max="17" width="13" style="9" customWidth="1"/>
    <col min="18" max="18" width="10.85546875" style="9" customWidth="1"/>
    <col min="19" max="19" width="12.28515625" style="9" customWidth="1"/>
    <col min="20" max="20" width="6.5703125" style="10" customWidth="1"/>
    <col min="21" max="21" width="13.42578125" style="14" customWidth="1"/>
    <col min="22" max="22" width="9.5703125" style="1" customWidth="1"/>
    <col min="23" max="24" width="11.5703125" style="9"/>
    <col min="25" max="25" width="12.28515625" style="9" customWidth="1"/>
    <col min="26" max="26" width="11.5703125" style="9"/>
    <col min="27" max="27" width="15.28515625" style="9" customWidth="1"/>
    <col min="28" max="28" width="46.42578125" style="9" customWidth="1"/>
    <col min="29" max="29" width="13.140625" style="9" bestFit="1" customWidth="1"/>
    <col min="30" max="16384" width="11.5703125" style="9"/>
  </cols>
  <sheetData>
    <row r="1" spans="1:29" ht="13.5" thickBot="1" x14ac:dyDescent="0.25"/>
    <row r="2" spans="1:29" ht="26.25" customHeight="1" thickTop="1" x14ac:dyDescent="0.2">
      <c r="A2" s="442"/>
      <c r="B2" s="442"/>
      <c r="C2" s="443"/>
      <c r="D2" s="396" t="s">
        <v>7</v>
      </c>
      <c r="E2" s="397"/>
      <c r="F2" s="397"/>
      <c r="G2" s="397"/>
      <c r="H2" s="397"/>
      <c r="I2" s="397"/>
      <c r="J2" s="398"/>
      <c r="K2" s="378" t="s">
        <v>8</v>
      </c>
      <c r="L2" s="379"/>
      <c r="M2" s="379"/>
      <c r="N2" s="379"/>
      <c r="O2" s="379"/>
      <c r="P2" s="379"/>
      <c r="Q2" s="379"/>
      <c r="R2" s="379"/>
      <c r="S2" s="379"/>
      <c r="T2" s="380"/>
      <c r="U2" s="384"/>
      <c r="V2" s="402" t="s">
        <v>30</v>
      </c>
      <c r="W2" s="403"/>
      <c r="X2" s="406" t="s">
        <v>31</v>
      </c>
      <c r="Y2" s="403"/>
      <c r="Z2" s="406" t="s">
        <v>32</v>
      </c>
      <c r="AA2" s="403"/>
      <c r="AB2" s="408"/>
      <c r="AC2" s="2"/>
    </row>
    <row r="3" spans="1:29" ht="18.75" customHeight="1" thickBot="1" x14ac:dyDescent="0.25">
      <c r="A3" s="442"/>
      <c r="B3" s="442"/>
      <c r="C3" s="443"/>
      <c r="D3" s="399"/>
      <c r="E3" s="400"/>
      <c r="F3" s="400"/>
      <c r="G3" s="400"/>
      <c r="H3" s="400"/>
      <c r="I3" s="400"/>
      <c r="J3" s="401"/>
      <c r="K3" s="381"/>
      <c r="L3" s="382"/>
      <c r="M3" s="382"/>
      <c r="N3" s="382"/>
      <c r="O3" s="382"/>
      <c r="P3" s="382"/>
      <c r="Q3" s="382"/>
      <c r="R3" s="382"/>
      <c r="S3" s="382"/>
      <c r="T3" s="383"/>
      <c r="U3" s="385"/>
      <c r="V3" s="404"/>
      <c r="W3" s="405"/>
      <c r="X3" s="407"/>
      <c r="Y3" s="405"/>
      <c r="Z3" s="407"/>
      <c r="AA3" s="405"/>
      <c r="AB3" s="409"/>
      <c r="AC3" s="2"/>
    </row>
    <row r="4" spans="1:29" ht="21.75" customHeight="1" thickBot="1" x14ac:dyDescent="0.35">
      <c r="A4" s="209" t="s">
        <v>43</v>
      </c>
      <c r="B4" s="373" t="s">
        <v>45</v>
      </c>
      <c r="C4" s="210" t="s">
        <v>44</v>
      </c>
      <c r="D4" s="18" t="s">
        <v>0</v>
      </c>
      <c r="E4" s="19" t="s">
        <v>2</v>
      </c>
      <c r="F4" s="19" t="s">
        <v>4</v>
      </c>
      <c r="G4" s="19" t="s">
        <v>1</v>
      </c>
      <c r="H4" s="169" t="s">
        <v>18</v>
      </c>
      <c r="I4" s="169" t="s">
        <v>19</v>
      </c>
      <c r="J4" s="20" t="s">
        <v>6</v>
      </c>
      <c r="K4" s="21" t="s">
        <v>22</v>
      </c>
      <c r="L4" s="19" t="s">
        <v>23</v>
      </c>
      <c r="M4" s="19" t="s">
        <v>51</v>
      </c>
      <c r="N4" s="19" t="s">
        <v>24</v>
      </c>
      <c r="O4" s="22" t="s">
        <v>25</v>
      </c>
      <c r="P4" s="377" t="s">
        <v>53</v>
      </c>
      <c r="Q4" s="21" t="s">
        <v>3</v>
      </c>
      <c r="R4" s="19" t="s">
        <v>9</v>
      </c>
      <c r="S4" s="19" t="s">
        <v>26</v>
      </c>
      <c r="T4" s="358" t="s">
        <v>5</v>
      </c>
      <c r="U4" s="359" t="s">
        <v>46</v>
      </c>
      <c r="V4" s="309" t="s">
        <v>34</v>
      </c>
      <c r="W4" s="310" t="s">
        <v>35</v>
      </c>
      <c r="X4" s="309" t="s">
        <v>47</v>
      </c>
      <c r="Y4" s="310" t="s">
        <v>48</v>
      </c>
      <c r="Z4" s="269" t="s">
        <v>36</v>
      </c>
      <c r="AA4" s="307" t="s">
        <v>37</v>
      </c>
      <c r="AB4" s="283" t="s">
        <v>33</v>
      </c>
    </row>
    <row r="5" spans="1:29" ht="23.25" customHeight="1" x14ac:dyDescent="0.35">
      <c r="A5" s="216">
        <v>1</v>
      </c>
      <c r="B5" s="195"/>
      <c r="C5" s="103"/>
      <c r="D5" s="104"/>
      <c r="E5" s="105"/>
      <c r="F5" s="106"/>
      <c r="G5" s="106"/>
      <c r="H5" s="158"/>
      <c r="I5" s="158"/>
      <c r="J5" s="23">
        <f>Tableau1[[#This Row],[F/HEBD]]*Tableau1[[#This Row],[heure/jour]]*45/11</f>
        <v>0</v>
      </c>
      <c r="K5" s="152"/>
      <c r="L5" s="153"/>
      <c r="M5" s="107"/>
      <c r="N5" s="108"/>
      <c r="O5" s="107"/>
      <c r="P5" s="154">
        <f>Tableau1[[#This Row],[Fin]]-Tableau1[[#This Row],[Début]]</f>
        <v>0</v>
      </c>
      <c r="Q5" s="109"/>
      <c r="R5" s="24">
        <f>Tableau1[[#This Row],[F/HEBD]]*Tableau1[[#This Row],[heure/jour]]*2/11</f>
        <v>0</v>
      </c>
      <c r="S5" s="24">
        <f>Tableau1[[#This Row],[realisé]]-Tableau1[[#This Row],[conge]]</f>
        <v>0</v>
      </c>
      <c r="T5" s="110"/>
      <c r="U5" s="356"/>
      <c r="V5" s="345"/>
      <c r="W5" s="349"/>
      <c r="X5" s="347"/>
      <c r="Y5" s="352"/>
      <c r="Z5" s="347"/>
      <c r="AA5" s="352"/>
      <c r="AB5" s="354"/>
    </row>
    <row r="6" spans="1:29" ht="23.25" customHeight="1" x14ac:dyDescent="0.35">
      <c r="A6" s="216">
        <v>2</v>
      </c>
      <c r="B6" s="176"/>
      <c r="C6" s="111"/>
      <c r="D6" s="112"/>
      <c r="E6" s="113"/>
      <c r="F6" s="114"/>
      <c r="G6" s="114"/>
      <c r="H6" s="159"/>
      <c r="I6" s="159"/>
      <c r="J6" s="25">
        <f>Tableau1[[#This Row],[F/HEBD]]*Tableau1[[#This Row],[heure/jour]]*45/11</f>
        <v>0</v>
      </c>
      <c r="K6" s="117"/>
      <c r="L6" s="118"/>
      <c r="M6" s="118"/>
      <c r="N6" s="118"/>
      <c r="O6" s="118"/>
      <c r="P6" s="155">
        <f>Tableau1[[#This Row],[Fin]]-Tableau1[[#This Row],[Début]]</f>
        <v>0</v>
      </c>
      <c r="Q6" s="115"/>
      <c r="R6" s="26">
        <f>Tableau1[[#This Row],[F/HEBD]]*Tableau1[[#This Row],[heure/jour]]*2/11</f>
        <v>0</v>
      </c>
      <c r="S6" s="26">
        <f>Tableau1[[#This Row],[realisé]]-Tableau1[[#This Row],[conge]]</f>
        <v>0</v>
      </c>
      <c r="T6" s="116"/>
      <c r="U6" s="290"/>
      <c r="V6" s="315"/>
      <c r="W6" s="318"/>
      <c r="X6" s="317"/>
      <c r="Y6" s="318"/>
      <c r="Z6" s="317"/>
      <c r="AA6" s="318"/>
      <c r="AB6" s="285"/>
    </row>
    <row r="7" spans="1:29" ht="23.25" customHeight="1" x14ac:dyDescent="0.35">
      <c r="A7" s="216">
        <v>3</v>
      </c>
      <c r="B7" s="176"/>
      <c r="C7" s="111"/>
      <c r="D7" s="121"/>
      <c r="E7" s="113"/>
      <c r="F7" s="122"/>
      <c r="G7" s="122"/>
      <c r="H7" s="160"/>
      <c r="I7" s="159"/>
      <c r="J7" s="25">
        <f>Tableau1[[#This Row],[F/HEBD]]*Tableau1[[#This Row],[heure/jour]]*45/11</f>
        <v>0</v>
      </c>
      <c r="K7" s="117"/>
      <c r="L7" s="118"/>
      <c r="M7" s="118"/>
      <c r="N7" s="118"/>
      <c r="O7" s="118"/>
      <c r="P7" s="155">
        <f>Tableau1[[#This Row],[Fin]]-Tableau1[[#This Row],[Début]]</f>
        <v>0</v>
      </c>
      <c r="Q7" s="119"/>
      <c r="R7" s="26">
        <f>Tableau1[[#This Row],[F/HEBD]]*Tableau1[[#This Row],[heure/jour]]*2/11</f>
        <v>0</v>
      </c>
      <c r="S7" s="26">
        <f>Tableau1[[#This Row],[realisé]]-Tableau1[[#This Row],[conge]]</f>
        <v>0</v>
      </c>
      <c r="T7" s="116"/>
      <c r="U7" s="290"/>
      <c r="V7" s="315"/>
      <c r="W7" s="318"/>
      <c r="X7" s="317"/>
      <c r="Y7" s="318"/>
      <c r="Z7" s="317"/>
      <c r="AA7" s="318"/>
      <c r="AB7" s="285"/>
    </row>
    <row r="8" spans="1:29" ht="23.25" customHeight="1" x14ac:dyDescent="0.35">
      <c r="A8" s="216">
        <v>4</v>
      </c>
      <c r="B8" s="176"/>
      <c r="C8" s="111"/>
      <c r="D8" s="121"/>
      <c r="E8" s="113"/>
      <c r="F8" s="122"/>
      <c r="G8" s="122"/>
      <c r="H8" s="160"/>
      <c r="I8" s="159"/>
      <c r="J8" s="25">
        <f>Tableau1[[#This Row],[F/HEBD]]*Tableau1[[#This Row],[heure/jour]]*45/11</f>
        <v>0</v>
      </c>
      <c r="K8" s="117"/>
      <c r="L8" s="118"/>
      <c r="M8" s="118"/>
      <c r="N8" s="118"/>
      <c r="O8" s="118"/>
      <c r="P8" s="155">
        <f>Tableau1[[#This Row],[Fin]]-Tableau1[[#This Row],[Début]]</f>
        <v>0</v>
      </c>
      <c r="Q8" s="119"/>
      <c r="R8" s="26">
        <f>Tableau1[[#This Row],[F/HEBD]]*Tableau1[[#This Row],[heure/jour]]*2/11</f>
        <v>0</v>
      </c>
      <c r="S8" s="26">
        <f>Tableau1[[#This Row],[realisé]]-Tableau1[[#This Row],[conge]]</f>
        <v>0</v>
      </c>
      <c r="T8" s="116"/>
      <c r="U8" s="290"/>
      <c r="V8" s="315"/>
      <c r="W8" s="318"/>
      <c r="X8" s="317"/>
      <c r="Y8" s="318"/>
      <c r="Z8" s="317"/>
      <c r="AA8" s="318"/>
      <c r="AB8" s="285"/>
    </row>
    <row r="9" spans="1:29" ht="23.25" customHeight="1" x14ac:dyDescent="0.35">
      <c r="A9" s="216">
        <v>5</v>
      </c>
      <c r="B9" s="176"/>
      <c r="C9" s="111"/>
      <c r="D9" s="148"/>
      <c r="E9" s="113"/>
      <c r="F9" s="114"/>
      <c r="G9" s="114"/>
      <c r="H9" s="159"/>
      <c r="I9" s="159"/>
      <c r="J9" s="25">
        <f>Tableau1[[#This Row],[F/HEBD]]*Tableau1[[#This Row],[heure/jour]]*45/11</f>
        <v>0</v>
      </c>
      <c r="K9" s="117"/>
      <c r="L9" s="118"/>
      <c r="M9" s="118"/>
      <c r="N9" s="118"/>
      <c r="O9" s="118"/>
      <c r="P9" s="155">
        <f>Tableau1[[#This Row],[Fin]]-Tableau1[[#This Row],[Début]]</f>
        <v>0</v>
      </c>
      <c r="Q9" s="119"/>
      <c r="R9" s="26">
        <f>Tableau1[[#This Row],[F/HEBD]]*Tableau1[[#This Row],[heure/jour]]*2/11</f>
        <v>0</v>
      </c>
      <c r="S9" s="26">
        <f>Tableau1[[#This Row],[realisé]]-Tableau1[[#This Row],[conge]]</f>
        <v>0</v>
      </c>
      <c r="T9" s="116"/>
      <c r="U9" s="290"/>
      <c r="V9" s="315"/>
      <c r="W9" s="318"/>
      <c r="X9" s="317"/>
      <c r="Y9" s="318"/>
      <c r="Z9" s="317"/>
      <c r="AA9" s="318"/>
      <c r="AB9" s="285"/>
    </row>
    <row r="10" spans="1:29" ht="23.25" customHeight="1" x14ac:dyDescent="0.35">
      <c r="A10" s="216">
        <v>6</v>
      </c>
      <c r="B10" s="176"/>
      <c r="C10" s="111"/>
      <c r="D10" s="148"/>
      <c r="E10" s="113"/>
      <c r="F10" s="114"/>
      <c r="G10" s="114"/>
      <c r="H10" s="159"/>
      <c r="I10" s="159"/>
      <c r="J10" s="25">
        <f>Tableau1[[#This Row],[F/HEBD]]*Tableau1[[#This Row],[heure/jour]]*45/11</f>
        <v>0</v>
      </c>
      <c r="K10" s="117"/>
      <c r="L10" s="118"/>
      <c r="M10" s="118"/>
      <c r="N10" s="118"/>
      <c r="O10" s="118"/>
      <c r="P10" s="155">
        <f>Tableau1[[#This Row],[Fin]]-Tableau1[[#This Row],[Début]]</f>
        <v>0</v>
      </c>
      <c r="Q10" s="119"/>
      <c r="R10" s="26">
        <f>Tableau1[[#This Row],[F/HEBD]]*Tableau1[[#This Row],[heure/jour]]*2/11</f>
        <v>0</v>
      </c>
      <c r="S10" s="26">
        <f>Tableau1[[#This Row],[realisé]]-Tableau1[[#This Row],[conge]]</f>
        <v>0</v>
      </c>
      <c r="T10" s="116"/>
      <c r="U10" s="290"/>
      <c r="V10" s="315"/>
      <c r="W10" s="318"/>
      <c r="X10" s="317"/>
      <c r="Y10" s="318"/>
      <c r="Z10" s="317"/>
      <c r="AA10" s="318"/>
      <c r="AB10" s="285"/>
    </row>
    <row r="11" spans="1:29" ht="23.25" customHeight="1" x14ac:dyDescent="0.35">
      <c r="A11" s="216">
        <v>7</v>
      </c>
      <c r="B11" s="176"/>
      <c r="C11" s="111"/>
      <c r="D11" s="112"/>
      <c r="E11" s="113"/>
      <c r="F11" s="183"/>
      <c r="G11" s="184"/>
      <c r="H11" s="185"/>
      <c r="I11" s="185"/>
      <c r="J11" s="25">
        <f>Tableau1[[#This Row],[F/HEBD]]*Tableau1[[#This Row],[heure/jour]]*45/11</f>
        <v>0</v>
      </c>
      <c r="K11" s="117"/>
      <c r="L11" s="118"/>
      <c r="M11" s="118"/>
      <c r="N11" s="118"/>
      <c r="O11" s="118"/>
      <c r="P11" s="155">
        <f>Tableau1[[#This Row],[Fin]]-Tableau1[[#This Row],[Début]]</f>
        <v>0</v>
      </c>
      <c r="Q11" s="119"/>
      <c r="R11" s="26">
        <f>Tableau1[[#This Row],[F/HEBD]]*Tableau1[[#This Row],[heure/jour]]*2/11</f>
        <v>0</v>
      </c>
      <c r="S11" s="26">
        <f>Tableau1[[#This Row],[realisé]]-Tableau1[[#This Row],[conge]]</f>
        <v>0</v>
      </c>
      <c r="T11" s="116"/>
      <c r="U11" s="290"/>
      <c r="V11" s="315"/>
      <c r="W11" s="318"/>
      <c r="X11" s="317"/>
      <c r="Y11" s="353"/>
      <c r="Z11" s="317"/>
      <c r="AA11" s="318"/>
      <c r="AB11" s="285"/>
    </row>
    <row r="12" spans="1:29" ht="23.25" customHeight="1" x14ac:dyDescent="0.35">
      <c r="A12" s="216">
        <v>8</v>
      </c>
      <c r="B12" s="176"/>
      <c r="C12" s="111"/>
      <c r="D12" s="112"/>
      <c r="E12" s="113"/>
      <c r="F12" s="114"/>
      <c r="G12" s="114"/>
      <c r="H12" s="159"/>
      <c r="I12" s="160"/>
      <c r="J12" s="25">
        <f>Tableau1[[#This Row],[F/HEBD]]*Tableau1[[#This Row],[heure/jour]]*45/11</f>
        <v>0</v>
      </c>
      <c r="K12" s="117"/>
      <c r="L12" s="118"/>
      <c r="M12" s="118"/>
      <c r="N12" s="118"/>
      <c r="O12" s="118"/>
      <c r="P12" s="155">
        <f>Tableau1[[#This Row],[Fin]]-Tableau1[[#This Row],[Début]]</f>
        <v>0</v>
      </c>
      <c r="Q12" s="119"/>
      <c r="R12" s="26">
        <f>Tableau1[[#This Row],[F/HEBD]]*Tableau1[[#This Row],[heure/jour]]*2/11</f>
        <v>0</v>
      </c>
      <c r="S12" s="26">
        <f>Tableau1[[#This Row],[realisé]]-Tableau1[[#This Row],[conge]]</f>
        <v>0</v>
      </c>
      <c r="T12" s="116"/>
      <c r="U12" s="290"/>
      <c r="V12" s="315"/>
      <c r="W12" s="318"/>
      <c r="X12" s="317"/>
      <c r="Y12" s="318"/>
      <c r="Z12" s="317"/>
      <c r="AA12" s="318"/>
      <c r="AB12" s="285"/>
    </row>
    <row r="13" spans="1:29" ht="23.25" customHeight="1" x14ac:dyDescent="0.35">
      <c r="A13" s="216">
        <v>9</v>
      </c>
      <c r="B13" s="176"/>
      <c r="C13" s="111"/>
      <c r="D13" s="112"/>
      <c r="E13" s="113"/>
      <c r="F13" s="114"/>
      <c r="G13" s="114"/>
      <c r="H13" s="159"/>
      <c r="I13" s="159"/>
      <c r="J13" s="25">
        <f>Tableau1[[#This Row],[F/HEBD]]*Tableau1[[#This Row],[heure/jour]]*45/11</f>
        <v>0</v>
      </c>
      <c r="K13" s="117"/>
      <c r="L13" s="118"/>
      <c r="M13" s="118"/>
      <c r="N13" s="118"/>
      <c r="O13" s="118"/>
      <c r="P13" s="155">
        <f>Tableau1[[#This Row],[Fin]]-Tableau1[[#This Row],[Début]]</f>
        <v>0</v>
      </c>
      <c r="Q13" s="119"/>
      <c r="R13" s="26">
        <f>Tableau1[[#This Row],[F/HEBD]]*Tableau1[[#This Row],[heure/jour]]*2/11</f>
        <v>0</v>
      </c>
      <c r="S13" s="26">
        <f>Tableau1[[#This Row],[realisé]]-Tableau1[[#This Row],[conge]]</f>
        <v>0</v>
      </c>
      <c r="T13" s="116"/>
      <c r="U13" s="290"/>
      <c r="V13" s="315"/>
      <c r="W13" s="318"/>
      <c r="X13" s="317"/>
      <c r="Y13" s="318"/>
      <c r="Z13" s="317"/>
      <c r="AA13" s="318"/>
      <c r="AB13" s="285"/>
    </row>
    <row r="14" spans="1:29" ht="23.25" customHeight="1" x14ac:dyDescent="0.35">
      <c r="A14" s="216">
        <v>10</v>
      </c>
      <c r="B14" s="176"/>
      <c r="C14" s="111"/>
      <c r="D14" s="112"/>
      <c r="E14" s="113"/>
      <c r="F14" s="114"/>
      <c r="G14" s="114"/>
      <c r="H14" s="159"/>
      <c r="I14" s="160"/>
      <c r="J14" s="25">
        <f>Tableau1[[#This Row],[F/HEBD]]*Tableau1[[#This Row],[heure/jour]]*45/11</f>
        <v>0</v>
      </c>
      <c r="K14" s="117"/>
      <c r="L14" s="118"/>
      <c r="M14" s="118"/>
      <c r="N14" s="118"/>
      <c r="O14" s="118"/>
      <c r="P14" s="155">
        <f>Tableau1[[#This Row],[Fin]]-Tableau1[[#This Row],[Début]]</f>
        <v>0</v>
      </c>
      <c r="Q14" s="119"/>
      <c r="R14" s="26">
        <f>Tableau1[[#This Row],[F/HEBD]]*Tableau1[[#This Row],[heure/jour]]*2/11</f>
        <v>0</v>
      </c>
      <c r="S14" s="26">
        <f>Tableau1[[#This Row],[realisé]]-Tableau1[[#This Row],[conge]]</f>
        <v>0</v>
      </c>
      <c r="T14" s="116"/>
      <c r="U14" s="290"/>
      <c r="V14" s="315"/>
      <c r="W14" s="318"/>
      <c r="X14" s="317"/>
      <c r="Y14" s="318"/>
      <c r="Z14" s="317"/>
      <c r="AA14" s="318"/>
      <c r="AB14" s="285"/>
    </row>
    <row r="15" spans="1:29" ht="23.25" customHeight="1" x14ac:dyDescent="0.35">
      <c r="A15" s="216">
        <v>11</v>
      </c>
      <c r="B15" s="176"/>
      <c r="C15" s="111"/>
      <c r="D15" s="112"/>
      <c r="E15" s="113"/>
      <c r="F15" s="114"/>
      <c r="G15" s="114"/>
      <c r="H15" s="159"/>
      <c r="I15" s="159"/>
      <c r="J15" s="25">
        <f>Tableau1[[#This Row],[F/HEBD]]*Tableau1[[#This Row],[heure/jour]]*45/11</f>
        <v>0</v>
      </c>
      <c r="K15" s="117"/>
      <c r="L15" s="118"/>
      <c r="M15" s="118"/>
      <c r="N15" s="118"/>
      <c r="O15" s="118"/>
      <c r="P15" s="155">
        <f>Tableau1[[#This Row],[Fin]]-Tableau1[[#This Row],[Début]]</f>
        <v>0</v>
      </c>
      <c r="Q15" s="119"/>
      <c r="R15" s="26">
        <f>Tableau1[[#This Row],[F/HEBD]]*Tableau1[[#This Row],[heure/jour]]*2/11</f>
        <v>0</v>
      </c>
      <c r="S15" s="26">
        <f>Tableau1[[#This Row],[realisé]]-Tableau1[[#This Row],[conge]]</f>
        <v>0</v>
      </c>
      <c r="T15" s="116"/>
      <c r="U15" s="290"/>
      <c r="V15" s="272"/>
      <c r="W15" s="278"/>
      <c r="X15" s="275"/>
      <c r="Y15" s="278"/>
      <c r="Z15" s="281"/>
      <c r="AA15" s="278"/>
      <c r="AB15" s="285"/>
      <c r="AC15" s="262"/>
    </row>
    <row r="16" spans="1:29" ht="23.25" customHeight="1" x14ac:dyDescent="0.35">
      <c r="A16" s="216">
        <v>12</v>
      </c>
      <c r="B16" s="176"/>
      <c r="C16" s="111"/>
      <c r="D16" s="121"/>
      <c r="E16" s="113"/>
      <c r="F16" s="122"/>
      <c r="G16" s="122"/>
      <c r="H16" s="160"/>
      <c r="I16" s="159"/>
      <c r="J16" s="25">
        <f>Tableau1[[#This Row],[F/HEBD]]*Tableau1[[#This Row],[heure/jour]]*45/11</f>
        <v>0</v>
      </c>
      <c r="K16" s="117"/>
      <c r="L16" s="118"/>
      <c r="M16" s="118"/>
      <c r="N16" s="118"/>
      <c r="O16" s="118"/>
      <c r="P16" s="155">
        <f>Tableau1[[#This Row],[Fin]]-Tableau1[[#This Row],[Début]]</f>
        <v>0</v>
      </c>
      <c r="Q16" s="119"/>
      <c r="R16" s="26">
        <f>Tableau1[[#This Row],[F/HEBD]]*Tableau1[[#This Row],[heure/jour]]*2/11</f>
        <v>0</v>
      </c>
      <c r="S16" s="26">
        <f>Tableau1[[#This Row],[realisé]]-Tableau1[[#This Row],[conge]]</f>
        <v>0</v>
      </c>
      <c r="T16" s="116"/>
      <c r="U16" s="290"/>
      <c r="V16" s="272"/>
      <c r="W16" s="278"/>
      <c r="X16" s="275"/>
      <c r="Y16" s="278"/>
      <c r="Z16" s="281"/>
      <c r="AA16" s="278"/>
      <c r="AB16" s="285"/>
    </row>
    <row r="17" spans="1:29" ht="23.25" customHeight="1" thickBot="1" x14ac:dyDescent="0.35">
      <c r="A17" s="217"/>
      <c r="B17" s="196"/>
      <c r="C17" s="211"/>
      <c r="D17" s="204"/>
      <c r="E17" s="205"/>
      <c r="F17" s="197"/>
      <c r="G17" s="197"/>
      <c r="H17" s="198"/>
      <c r="I17" s="198"/>
      <c r="J17" s="199"/>
      <c r="K17" s="203"/>
      <c r="L17" s="203"/>
      <c r="M17" s="203"/>
      <c r="N17" s="203"/>
      <c r="O17" s="203"/>
      <c r="P17" s="200"/>
      <c r="Q17" s="201"/>
      <c r="R17" s="201"/>
      <c r="S17" s="201"/>
      <c r="T17" s="202"/>
      <c r="U17" s="357"/>
      <c r="V17" s="346"/>
      <c r="W17" s="350"/>
      <c r="X17" s="348"/>
      <c r="Y17" s="350"/>
      <c r="Z17" s="351"/>
      <c r="AA17" s="350"/>
      <c r="AB17" s="355"/>
    </row>
    <row r="18" spans="1:29" ht="23.25" customHeight="1" thickBot="1" x14ac:dyDescent="0.35">
      <c r="A18" s="39"/>
      <c r="B18" s="39"/>
      <c r="C18" s="16"/>
      <c r="D18" s="206" t="s">
        <v>20</v>
      </c>
      <c r="E18" s="207"/>
      <c r="F18" s="208"/>
      <c r="G18" s="29">
        <f>IF(G5="",0,AVERAGE(G5:G17))</f>
        <v>0</v>
      </c>
      <c r="H18" s="30"/>
      <c r="I18" s="31"/>
      <c r="J18" s="32">
        <f>SUM(J5:J17)</f>
        <v>0</v>
      </c>
      <c r="K18" s="33">
        <f>SUM(K5:K17)</f>
        <v>0</v>
      </c>
      <c r="L18" s="34">
        <f>SUM(L5:L17)</f>
        <v>0</v>
      </c>
      <c r="M18" s="34">
        <f>SUM(M5:M17)</f>
        <v>0</v>
      </c>
      <c r="N18" s="34">
        <f>SUM(N5:N17)</f>
        <v>0</v>
      </c>
      <c r="O18" s="34">
        <f>SUM(O5:O17)</f>
        <v>0</v>
      </c>
      <c r="P18" s="157" t="e">
        <f>AVERAGEIF(H5:H17,"&gt;0",P5:P17)</f>
        <v>#DIV/0!</v>
      </c>
      <c r="Q18" s="35">
        <f>SUM(Q5:Q17)</f>
        <v>0</v>
      </c>
      <c r="R18" s="36">
        <f>SUM(R5:R17)</f>
        <v>0</v>
      </c>
      <c r="S18" s="37">
        <f>Q18-R18</f>
        <v>0</v>
      </c>
      <c r="T18" s="38">
        <f>COUNTIF($T$5:$T$17,"X")</f>
        <v>0</v>
      </c>
      <c r="U18" s="149">
        <f>COUNTA($D$5:$D$17)-COUNTA($T$5:$T$17)</f>
        <v>0</v>
      </c>
      <c r="V18" s="125"/>
      <c r="W18" s="11"/>
      <c r="X18" s="11"/>
      <c r="Y18" s="11"/>
      <c r="Z18" s="13"/>
      <c r="AA18" s="11"/>
      <c r="AB18" s="261"/>
    </row>
    <row r="19" spans="1:29" ht="23.25" customHeight="1" thickBot="1" x14ac:dyDescent="0.25">
      <c r="A19"/>
      <c r="B19"/>
      <c r="C19"/>
      <c r="D19" s="264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</row>
    <row r="20" spans="1:29" ht="23.25" customHeight="1" thickTop="1" x14ac:dyDescent="0.2">
      <c r="A20" s="441"/>
      <c r="B20" s="441"/>
      <c r="C20" s="441"/>
      <c r="D20" s="441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 s="270"/>
      <c r="U20" s="392"/>
      <c r="V20" s="402" t="s">
        <v>30</v>
      </c>
      <c r="W20" s="403"/>
      <c r="X20" s="406" t="s">
        <v>31</v>
      </c>
      <c r="Y20" s="403"/>
      <c r="Z20" s="406" t="s">
        <v>32</v>
      </c>
      <c r="AA20" s="403"/>
      <c r="AB20" s="408"/>
    </row>
    <row r="21" spans="1:29" ht="23.25" customHeight="1" thickBot="1" x14ac:dyDescent="0.35">
      <c r="A21" s="441"/>
      <c r="B21" s="441"/>
      <c r="C21" s="441"/>
      <c r="D21" s="441"/>
      <c r="E21" s="370"/>
      <c r="F21" s="41"/>
      <c r="G21" s="41"/>
      <c r="H21" s="42"/>
      <c r="I21" s="42"/>
      <c r="J21" s="43"/>
      <c r="K21" s="40"/>
      <c r="L21" s="40"/>
      <c r="M21" s="40"/>
      <c r="N21" s="40"/>
      <c r="O21" s="40"/>
      <c r="P21" s="40"/>
      <c r="Q21" s="44"/>
      <c r="R21" s="44"/>
      <c r="S21" s="44"/>
      <c r="T21" s="45"/>
      <c r="U21" s="393"/>
      <c r="V21" s="404"/>
      <c r="W21" s="405"/>
      <c r="X21" s="407"/>
      <c r="Y21" s="405"/>
      <c r="Z21" s="407"/>
      <c r="AA21" s="405"/>
      <c r="AB21" s="409"/>
    </row>
    <row r="22" spans="1:29" ht="23.25" customHeight="1" thickBot="1" x14ac:dyDescent="0.25">
      <c r="A22" s="360" t="s">
        <v>43</v>
      </c>
      <c r="B22" s="374" t="s">
        <v>45</v>
      </c>
      <c r="C22" s="361" t="s">
        <v>44</v>
      </c>
      <c r="D22" s="18" t="s">
        <v>0</v>
      </c>
      <c r="E22" s="21" t="s">
        <v>2</v>
      </c>
      <c r="F22" s="19" t="s">
        <v>4</v>
      </c>
      <c r="G22" s="19" t="s">
        <v>1</v>
      </c>
      <c r="H22" s="215" t="s">
        <v>18</v>
      </c>
      <c r="I22" s="169" t="s">
        <v>19</v>
      </c>
      <c r="J22" s="20" t="s">
        <v>6</v>
      </c>
      <c r="K22" s="21" t="s">
        <v>22</v>
      </c>
      <c r="L22" s="19" t="s">
        <v>23</v>
      </c>
      <c r="M22" s="19" t="s">
        <v>51</v>
      </c>
      <c r="N22" s="19" t="s">
        <v>24</v>
      </c>
      <c r="O22" s="22" t="s">
        <v>25</v>
      </c>
      <c r="P22" s="377" t="s">
        <v>53</v>
      </c>
      <c r="Q22" s="21" t="s">
        <v>11</v>
      </c>
      <c r="R22" s="19" t="s">
        <v>12</v>
      </c>
      <c r="S22" s="19" t="s">
        <v>26</v>
      </c>
      <c r="T22" s="292" t="s">
        <v>5</v>
      </c>
      <c r="U22" s="324" t="s">
        <v>46</v>
      </c>
      <c r="V22" s="322" t="s">
        <v>34</v>
      </c>
      <c r="W22" s="310" t="s">
        <v>35</v>
      </c>
      <c r="X22" s="322" t="s">
        <v>47</v>
      </c>
      <c r="Y22" s="310" t="s">
        <v>48</v>
      </c>
      <c r="Z22" s="323" t="s">
        <v>36</v>
      </c>
      <c r="AA22" s="307" t="s">
        <v>37</v>
      </c>
      <c r="AB22" s="344" t="s">
        <v>33</v>
      </c>
    </row>
    <row r="23" spans="1:29" ht="23.25" customHeight="1" x14ac:dyDescent="0.35">
      <c r="A23" s="240" t="str">
        <f>IF(D23&gt;0,1,"")</f>
        <v/>
      </c>
      <c r="B23" s="212"/>
      <c r="C23" s="214"/>
      <c r="D23" s="225"/>
      <c r="E23" s="226"/>
      <c r="F23" s="227"/>
      <c r="G23" s="227"/>
      <c r="H23" s="228"/>
      <c r="I23" s="229"/>
      <c r="J23" s="230">
        <f t="shared" ref="J23:J34" si="0">F23*G23*45/11</f>
        <v>0</v>
      </c>
      <c r="K23" s="231"/>
      <c r="L23" s="153"/>
      <c r="M23" s="153"/>
      <c r="N23" s="153"/>
      <c r="O23" s="153"/>
      <c r="P23" s="232">
        <f t="shared" ref="P23:P34" si="1">I23-H23</f>
        <v>0</v>
      </c>
      <c r="Q23" s="233"/>
      <c r="R23" s="234">
        <f t="shared" ref="R23:R34" si="2">F23*G23*2/11</f>
        <v>0</v>
      </c>
      <c r="S23" s="234">
        <f t="shared" ref="S23" si="3">Q23-R23</f>
        <v>0</v>
      </c>
      <c r="T23" s="218"/>
      <c r="U23" s="289"/>
      <c r="V23" s="271"/>
      <c r="W23" s="277"/>
      <c r="X23" s="340"/>
      <c r="Y23" s="330"/>
      <c r="Z23" s="334"/>
      <c r="AA23" s="330"/>
      <c r="AB23" s="328"/>
    </row>
    <row r="24" spans="1:29" ht="23.25" customHeight="1" x14ac:dyDescent="0.35">
      <c r="A24" s="241" t="str">
        <f>IF(D24&gt;0,A23+1,"")</f>
        <v/>
      </c>
      <c r="B24" s="176"/>
      <c r="C24" s="127"/>
      <c r="D24" s="112"/>
      <c r="E24" s="113"/>
      <c r="F24" s="114"/>
      <c r="G24" s="114"/>
      <c r="H24" s="159"/>
      <c r="I24" s="159"/>
      <c r="J24" s="25">
        <f t="shared" si="0"/>
        <v>0</v>
      </c>
      <c r="K24" s="129"/>
      <c r="L24" s="118"/>
      <c r="M24" s="118"/>
      <c r="N24" s="118"/>
      <c r="O24" s="118"/>
      <c r="P24" s="155">
        <f t="shared" si="1"/>
        <v>0</v>
      </c>
      <c r="Q24" s="128"/>
      <c r="R24" s="46">
        <f t="shared" si="2"/>
        <v>0</v>
      </c>
      <c r="S24" s="46">
        <f t="shared" ref="S24:S34" si="4">Q24-R24</f>
        <v>0</v>
      </c>
      <c r="T24" s="116"/>
      <c r="U24" s="290"/>
      <c r="V24" s="272"/>
      <c r="W24" s="278"/>
      <c r="X24" s="341"/>
      <c r="Y24" s="331"/>
      <c r="Z24" s="335"/>
      <c r="AA24" s="331"/>
      <c r="AB24" s="285"/>
    </row>
    <row r="25" spans="1:29" ht="23.25" customHeight="1" x14ac:dyDescent="0.35">
      <c r="A25" s="241" t="str">
        <f t="shared" ref="A25:A34" si="5">IF(D25&gt;0,A24+1,"")</f>
        <v/>
      </c>
      <c r="B25" s="176"/>
      <c r="C25" s="111"/>
      <c r="D25" s="112"/>
      <c r="E25" s="113"/>
      <c r="F25" s="114"/>
      <c r="G25" s="114"/>
      <c r="H25" s="159"/>
      <c r="I25" s="159"/>
      <c r="J25" s="25">
        <f t="shared" si="0"/>
        <v>0</v>
      </c>
      <c r="K25" s="129"/>
      <c r="L25" s="118"/>
      <c r="M25" s="118"/>
      <c r="N25" s="118"/>
      <c r="O25" s="118"/>
      <c r="P25" s="155">
        <f t="shared" si="1"/>
        <v>0</v>
      </c>
      <c r="Q25" s="128"/>
      <c r="R25" s="46">
        <f t="shared" si="2"/>
        <v>0</v>
      </c>
      <c r="S25" s="46">
        <f t="shared" si="4"/>
        <v>0</v>
      </c>
      <c r="T25" s="116"/>
      <c r="U25" s="290"/>
      <c r="V25" s="272"/>
      <c r="W25" s="278"/>
      <c r="X25" s="341"/>
      <c r="Y25" s="331"/>
      <c r="Z25" s="335"/>
      <c r="AA25" s="331"/>
      <c r="AB25" s="285"/>
    </row>
    <row r="26" spans="1:29" ht="23.25" customHeight="1" x14ac:dyDescent="0.35">
      <c r="A26" s="241" t="str">
        <f t="shared" si="5"/>
        <v/>
      </c>
      <c r="B26" s="176"/>
      <c r="C26" s="130"/>
      <c r="D26" s="112"/>
      <c r="E26" s="113"/>
      <c r="F26" s="114"/>
      <c r="G26" s="114"/>
      <c r="H26" s="159"/>
      <c r="I26" s="159"/>
      <c r="J26" s="25">
        <f t="shared" si="0"/>
        <v>0</v>
      </c>
      <c r="K26" s="129"/>
      <c r="L26" s="118"/>
      <c r="M26" s="118"/>
      <c r="N26" s="118"/>
      <c r="O26" s="118"/>
      <c r="P26" s="155">
        <f t="shared" si="1"/>
        <v>0</v>
      </c>
      <c r="Q26" s="128"/>
      <c r="R26" s="46">
        <f t="shared" si="2"/>
        <v>0</v>
      </c>
      <c r="S26" s="46">
        <f t="shared" si="4"/>
        <v>0</v>
      </c>
      <c r="T26" s="116"/>
      <c r="U26" s="290"/>
      <c r="V26" s="272"/>
      <c r="W26" s="278"/>
      <c r="X26" s="341"/>
      <c r="Y26" s="331"/>
      <c r="Z26" s="335"/>
      <c r="AA26" s="331"/>
      <c r="AB26" s="285"/>
    </row>
    <row r="27" spans="1:29" ht="24" customHeight="1" x14ac:dyDescent="0.35">
      <c r="A27" s="241" t="str">
        <f t="shared" si="5"/>
        <v/>
      </c>
      <c r="B27" s="176"/>
      <c r="C27" s="127"/>
      <c r="D27" s="112"/>
      <c r="E27" s="113"/>
      <c r="F27" s="114"/>
      <c r="G27" s="131"/>
      <c r="H27" s="159"/>
      <c r="I27" s="159"/>
      <c r="J27" s="25">
        <f t="shared" si="0"/>
        <v>0</v>
      </c>
      <c r="K27" s="129"/>
      <c r="L27" s="118"/>
      <c r="M27" s="118"/>
      <c r="N27" s="118"/>
      <c r="O27" s="118"/>
      <c r="P27" s="155">
        <f t="shared" si="1"/>
        <v>0</v>
      </c>
      <c r="Q27" s="128"/>
      <c r="R27" s="46">
        <f t="shared" si="2"/>
        <v>0</v>
      </c>
      <c r="S27" s="46">
        <f t="shared" si="4"/>
        <v>0</v>
      </c>
      <c r="T27" s="116"/>
      <c r="U27" s="290"/>
      <c r="V27" s="272"/>
      <c r="W27" s="278"/>
      <c r="X27" s="341"/>
      <c r="Y27" s="331"/>
      <c r="Z27" s="335"/>
      <c r="AA27" s="331"/>
      <c r="AB27" s="285"/>
    </row>
    <row r="28" spans="1:29" customFormat="1" ht="24" customHeight="1" x14ac:dyDescent="0.35">
      <c r="A28" s="241" t="str">
        <f t="shared" si="5"/>
        <v/>
      </c>
      <c r="B28" s="176"/>
      <c r="C28" s="111"/>
      <c r="D28" s="112"/>
      <c r="E28" s="113"/>
      <c r="F28" s="114"/>
      <c r="G28" s="114"/>
      <c r="H28" s="159"/>
      <c r="I28" s="159"/>
      <c r="J28" s="25">
        <f t="shared" si="0"/>
        <v>0</v>
      </c>
      <c r="K28" s="129"/>
      <c r="L28" s="118"/>
      <c r="M28" s="118"/>
      <c r="N28" s="118"/>
      <c r="O28" s="118"/>
      <c r="P28" s="155">
        <f t="shared" si="1"/>
        <v>0</v>
      </c>
      <c r="Q28" s="128"/>
      <c r="R28" s="46">
        <f t="shared" si="2"/>
        <v>0</v>
      </c>
      <c r="S28" s="46">
        <f t="shared" si="4"/>
        <v>0</v>
      </c>
      <c r="T28" s="116"/>
      <c r="U28" s="290"/>
      <c r="V28" s="272"/>
      <c r="W28" s="278"/>
      <c r="X28" s="341"/>
      <c r="Y28" s="331"/>
      <c r="Z28" s="335"/>
      <c r="AA28" s="331"/>
      <c r="AB28" s="285"/>
    </row>
    <row r="29" spans="1:29" customFormat="1" ht="24" customHeight="1" x14ac:dyDescent="0.35">
      <c r="A29" s="241" t="str">
        <f t="shared" si="5"/>
        <v/>
      </c>
      <c r="B29" s="176"/>
      <c r="C29" s="130"/>
      <c r="D29" s="132"/>
      <c r="E29" s="113"/>
      <c r="F29" s="114"/>
      <c r="G29" s="114"/>
      <c r="H29" s="159"/>
      <c r="I29" s="159"/>
      <c r="J29" s="25">
        <f t="shared" si="0"/>
        <v>0</v>
      </c>
      <c r="K29" s="129"/>
      <c r="L29" s="118"/>
      <c r="M29" s="118"/>
      <c r="N29" s="118"/>
      <c r="O29" s="118"/>
      <c r="P29" s="155">
        <f t="shared" si="1"/>
        <v>0</v>
      </c>
      <c r="Q29" s="128"/>
      <c r="R29" s="46">
        <f t="shared" si="2"/>
        <v>0</v>
      </c>
      <c r="S29" s="46">
        <f t="shared" si="4"/>
        <v>0</v>
      </c>
      <c r="T29" s="116"/>
      <c r="U29" s="290"/>
      <c r="V29" s="272"/>
      <c r="W29" s="278"/>
      <c r="X29" s="341"/>
      <c r="Y29" s="331"/>
      <c r="Z29" s="335"/>
      <c r="AA29" s="331"/>
      <c r="AB29" s="285"/>
      <c r="AC29" s="270"/>
    </row>
    <row r="30" spans="1:29" ht="19.5" customHeight="1" x14ac:dyDescent="0.35">
      <c r="A30" s="241" t="str">
        <f t="shared" si="5"/>
        <v/>
      </c>
      <c r="B30" s="176"/>
      <c r="C30" s="127"/>
      <c r="D30" s="112"/>
      <c r="E30" s="113"/>
      <c r="F30" s="114"/>
      <c r="G30" s="114"/>
      <c r="H30" s="159"/>
      <c r="I30" s="159"/>
      <c r="J30" s="25">
        <f t="shared" si="0"/>
        <v>0</v>
      </c>
      <c r="K30" s="129"/>
      <c r="L30" s="118"/>
      <c r="M30" s="118"/>
      <c r="N30" s="118"/>
      <c r="O30" s="118"/>
      <c r="P30" s="155">
        <f t="shared" si="1"/>
        <v>0</v>
      </c>
      <c r="Q30" s="128"/>
      <c r="R30" s="26">
        <f t="shared" si="2"/>
        <v>0</v>
      </c>
      <c r="S30" s="26">
        <f t="shared" si="4"/>
        <v>0</v>
      </c>
      <c r="T30" s="116"/>
      <c r="U30" s="290"/>
      <c r="V30" s="272"/>
      <c r="W30" s="278"/>
      <c r="X30" s="341"/>
      <c r="Y30" s="331"/>
      <c r="Z30" s="335"/>
      <c r="AA30" s="331"/>
      <c r="AB30" s="285"/>
      <c r="AC30" s="2"/>
    </row>
    <row r="31" spans="1:29" ht="23.25" x14ac:dyDescent="0.35">
      <c r="A31" s="241" t="str">
        <f t="shared" si="5"/>
        <v/>
      </c>
      <c r="B31" s="176"/>
      <c r="C31" s="111"/>
      <c r="D31" s="112"/>
      <c r="E31" s="113"/>
      <c r="F31" s="114"/>
      <c r="G31" s="114"/>
      <c r="H31" s="159"/>
      <c r="I31" s="160"/>
      <c r="J31" s="25">
        <f t="shared" si="0"/>
        <v>0</v>
      </c>
      <c r="K31" s="129"/>
      <c r="L31" s="118"/>
      <c r="M31" s="118"/>
      <c r="N31" s="118"/>
      <c r="O31" s="118"/>
      <c r="P31" s="155">
        <f t="shared" si="1"/>
        <v>0</v>
      </c>
      <c r="Q31" s="128"/>
      <c r="R31" s="46">
        <f t="shared" si="2"/>
        <v>0</v>
      </c>
      <c r="S31" s="46">
        <f t="shared" si="4"/>
        <v>0</v>
      </c>
      <c r="T31" s="116"/>
      <c r="U31" s="290"/>
      <c r="V31" s="272"/>
      <c r="W31" s="343"/>
      <c r="X31" s="336"/>
      <c r="Y31" s="338"/>
      <c r="Z31" s="336"/>
      <c r="AA31" s="331"/>
      <c r="AB31" s="285"/>
    </row>
    <row r="32" spans="1:29" ht="23.25" customHeight="1" x14ac:dyDescent="0.35">
      <c r="A32" s="241" t="str">
        <f t="shared" si="5"/>
        <v/>
      </c>
      <c r="B32" s="176"/>
      <c r="C32" s="111"/>
      <c r="D32" s="112"/>
      <c r="E32" s="113"/>
      <c r="F32" s="114"/>
      <c r="G32" s="114"/>
      <c r="H32" s="159"/>
      <c r="I32" s="163"/>
      <c r="J32" s="25">
        <f t="shared" si="0"/>
        <v>0</v>
      </c>
      <c r="K32" s="129"/>
      <c r="L32" s="118"/>
      <c r="M32" s="118"/>
      <c r="N32" s="118"/>
      <c r="O32" s="118"/>
      <c r="P32" s="155">
        <f t="shared" si="1"/>
        <v>0</v>
      </c>
      <c r="Q32" s="128"/>
      <c r="R32" s="46">
        <f t="shared" si="2"/>
        <v>0</v>
      </c>
      <c r="S32" s="46">
        <f t="shared" ref="S32" si="6">Q32-R32</f>
        <v>0</v>
      </c>
      <c r="T32" s="116"/>
      <c r="U32" s="290"/>
      <c r="V32" s="272"/>
      <c r="W32" s="343"/>
      <c r="X32" s="336"/>
      <c r="Y32" s="338"/>
      <c r="Z32" s="336"/>
      <c r="AA32" s="331"/>
      <c r="AB32" s="285"/>
    </row>
    <row r="33" spans="1:28" ht="23.25" customHeight="1" x14ac:dyDescent="0.35">
      <c r="A33" s="241" t="str">
        <f t="shared" si="5"/>
        <v/>
      </c>
      <c r="B33" s="176"/>
      <c r="C33" s="130"/>
      <c r="D33" s="121"/>
      <c r="E33" s="113"/>
      <c r="F33" s="114"/>
      <c r="G33" s="114"/>
      <c r="H33" s="159"/>
      <c r="I33" s="159"/>
      <c r="J33" s="25">
        <f t="shared" si="0"/>
        <v>0</v>
      </c>
      <c r="K33" s="129"/>
      <c r="L33" s="118"/>
      <c r="M33" s="118"/>
      <c r="N33" s="118"/>
      <c r="O33" s="118"/>
      <c r="P33" s="155">
        <f t="shared" si="1"/>
        <v>0</v>
      </c>
      <c r="Q33" s="128"/>
      <c r="R33" s="46">
        <f t="shared" si="2"/>
        <v>0</v>
      </c>
      <c r="S33" s="46">
        <f t="shared" si="4"/>
        <v>0</v>
      </c>
      <c r="T33" s="116"/>
      <c r="U33" s="290"/>
      <c r="V33" s="272"/>
      <c r="W33" s="278"/>
      <c r="X33" s="341"/>
      <c r="Y33" s="331"/>
      <c r="Z33" s="335"/>
      <c r="AA33" s="332"/>
      <c r="AB33" s="320"/>
    </row>
    <row r="34" spans="1:28" ht="23.25" customHeight="1" x14ac:dyDescent="0.35">
      <c r="A34" s="241" t="str">
        <f t="shared" si="5"/>
        <v/>
      </c>
      <c r="B34" s="176"/>
      <c r="C34" s="130"/>
      <c r="D34" s="121"/>
      <c r="E34" s="113"/>
      <c r="F34" s="114"/>
      <c r="G34" s="114"/>
      <c r="H34" s="159"/>
      <c r="I34" s="159"/>
      <c r="J34" s="25">
        <f t="shared" si="0"/>
        <v>0</v>
      </c>
      <c r="K34" s="129"/>
      <c r="L34" s="118"/>
      <c r="M34" s="118"/>
      <c r="N34" s="118"/>
      <c r="O34" s="118"/>
      <c r="P34" s="155">
        <f t="shared" si="1"/>
        <v>0</v>
      </c>
      <c r="Q34" s="128"/>
      <c r="R34" s="46">
        <f t="shared" si="2"/>
        <v>0</v>
      </c>
      <c r="S34" s="46">
        <f t="shared" si="4"/>
        <v>0</v>
      </c>
      <c r="T34" s="116"/>
      <c r="U34" s="290"/>
      <c r="V34" s="272"/>
      <c r="W34" s="278"/>
      <c r="X34" s="341"/>
      <c r="Y34" s="331"/>
      <c r="Z34" s="335"/>
      <c r="AA34" s="332"/>
      <c r="AB34" s="320"/>
    </row>
    <row r="35" spans="1:28" ht="23.25" customHeight="1" thickBot="1" x14ac:dyDescent="0.4">
      <c r="A35" s="365"/>
      <c r="B35" s="182"/>
      <c r="C35" s="235"/>
      <c r="D35" s="186"/>
      <c r="E35" s="187"/>
      <c r="F35" s="236"/>
      <c r="G35" s="236"/>
      <c r="H35" s="189"/>
      <c r="I35" s="189"/>
      <c r="J35" s="190"/>
      <c r="K35" s="191"/>
      <c r="L35" s="192"/>
      <c r="M35" s="192"/>
      <c r="N35" s="192"/>
      <c r="O35" s="192"/>
      <c r="P35" s="237"/>
      <c r="Q35" s="238"/>
      <c r="R35" s="239"/>
      <c r="S35" s="239"/>
      <c r="T35" s="194"/>
      <c r="U35" s="291"/>
      <c r="V35" s="273"/>
      <c r="W35" s="279"/>
      <c r="X35" s="342"/>
      <c r="Y35" s="339"/>
      <c r="Z35" s="337"/>
      <c r="AA35" s="333"/>
      <c r="AB35" s="329"/>
    </row>
    <row r="36" spans="1:28" ht="23.25" customHeight="1" thickBot="1" x14ac:dyDescent="0.35">
      <c r="A36" s="223"/>
      <c r="B36" s="223"/>
      <c r="C36" s="222"/>
      <c r="D36" s="206" t="s">
        <v>20</v>
      </c>
      <c r="E36" s="207"/>
      <c r="F36" s="208"/>
      <c r="G36" s="221">
        <f>IF(G23="",0,AVERAGE(G23:G35))</f>
        <v>0</v>
      </c>
      <c r="H36" s="220"/>
      <c r="I36" s="219"/>
      <c r="J36" s="32">
        <f t="shared" ref="J36:O36" si="7">SUM(J23:J35)</f>
        <v>0</v>
      </c>
      <c r="K36" s="33">
        <f t="shared" si="7"/>
        <v>0</v>
      </c>
      <c r="L36" s="34">
        <f t="shared" si="7"/>
        <v>0</v>
      </c>
      <c r="M36" s="34">
        <f t="shared" si="7"/>
        <v>0</v>
      </c>
      <c r="N36" s="34">
        <f t="shared" si="7"/>
        <v>0</v>
      </c>
      <c r="O36" s="34">
        <f t="shared" si="7"/>
        <v>0</v>
      </c>
      <c r="P36" s="157" t="e">
        <f>AVERAGEIF(H23:H35,"&gt;0",P23:P35)</f>
        <v>#DIV/0!</v>
      </c>
      <c r="Q36" s="35">
        <f>SUM(Q23:Q35)</f>
        <v>0</v>
      </c>
      <c r="R36" s="36">
        <f>SUM(R23:R35)</f>
        <v>0</v>
      </c>
      <c r="S36" s="37">
        <f>Q36-R36</f>
        <v>0</v>
      </c>
      <c r="T36" s="28">
        <f>COUNTIF($T$23:$T$35,"X")</f>
        <v>0</v>
      </c>
      <c r="U36" s="150">
        <f>COUNTA($D$23:$D$35)-COUNTA($T$23:$T$35)</f>
        <v>0</v>
      </c>
      <c r="V36" s="313"/>
      <c r="W36" s="293"/>
      <c r="X36" s="293"/>
      <c r="Y36" s="293"/>
      <c r="Z36" s="294"/>
      <c r="AA36" s="314"/>
      <c r="AB36" s="263"/>
    </row>
    <row r="37" spans="1:28" ht="23.25" customHeight="1" thickBot="1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</row>
    <row r="38" spans="1:28" ht="23.25" customHeight="1" thickTop="1" x14ac:dyDescent="0.2">
      <c r="A38" s="441"/>
      <c r="B38" s="441"/>
      <c r="C38" s="441"/>
      <c r="D38" s="441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 s="270"/>
      <c r="U38" s="392"/>
      <c r="V38" s="407" t="s">
        <v>30</v>
      </c>
      <c r="W38" s="405"/>
      <c r="X38" s="407" t="s">
        <v>31</v>
      </c>
      <c r="Y38" s="405"/>
      <c r="Z38" s="406" t="s">
        <v>32</v>
      </c>
      <c r="AA38" s="403"/>
      <c r="AB38" s="412"/>
    </row>
    <row r="39" spans="1:28" ht="23.25" customHeight="1" thickBot="1" x14ac:dyDescent="0.35">
      <c r="A39" s="441"/>
      <c r="B39" s="441"/>
      <c r="C39" s="441"/>
      <c r="D39" s="441"/>
      <c r="E39" s="16"/>
      <c r="F39" s="41"/>
      <c r="G39" s="41"/>
      <c r="H39" s="49"/>
      <c r="I39" s="49"/>
      <c r="J39" s="50"/>
      <c r="K39" s="15"/>
      <c r="L39" s="15"/>
      <c r="M39" s="51"/>
      <c r="N39" s="15"/>
      <c r="O39" s="15"/>
      <c r="P39" s="48"/>
      <c r="Q39" s="15"/>
      <c r="R39" s="15"/>
      <c r="S39" s="15"/>
      <c r="T39" s="52"/>
      <c r="U39" s="393"/>
      <c r="V39" s="410"/>
      <c r="W39" s="411"/>
      <c r="X39" s="410"/>
      <c r="Y39" s="411"/>
      <c r="Z39" s="410"/>
      <c r="AA39" s="411"/>
      <c r="AB39" s="412"/>
    </row>
    <row r="40" spans="1:28" ht="23.25" customHeight="1" thickBot="1" x14ac:dyDescent="0.25">
      <c r="A40" s="362" t="s">
        <v>43</v>
      </c>
      <c r="B40" s="374" t="s">
        <v>45</v>
      </c>
      <c r="C40" s="268" t="s">
        <v>44</v>
      </c>
      <c r="D40" s="18" t="s">
        <v>0</v>
      </c>
      <c r="E40" s="19" t="s">
        <v>2</v>
      </c>
      <c r="F40" s="19" t="s">
        <v>4</v>
      </c>
      <c r="G40" s="19" t="s">
        <v>1</v>
      </c>
      <c r="H40" s="169" t="s">
        <v>18</v>
      </c>
      <c r="I40" s="169" t="s">
        <v>19</v>
      </c>
      <c r="J40" s="22" t="s">
        <v>6</v>
      </c>
      <c r="K40" s="18" t="s">
        <v>22</v>
      </c>
      <c r="L40" s="19" t="s">
        <v>23</v>
      </c>
      <c r="M40" s="19" t="s">
        <v>51</v>
      </c>
      <c r="N40" s="19" t="s">
        <v>24</v>
      </c>
      <c r="O40" s="22" t="s">
        <v>25</v>
      </c>
      <c r="P40" s="377" t="s">
        <v>53</v>
      </c>
      <c r="Q40" s="21" t="s">
        <v>3</v>
      </c>
      <c r="R40" s="19" t="s">
        <v>9</v>
      </c>
      <c r="S40" s="19" t="s">
        <v>26</v>
      </c>
      <c r="T40" s="292" t="s">
        <v>5</v>
      </c>
      <c r="U40" s="324" t="s">
        <v>46</v>
      </c>
      <c r="V40" s="322" t="s">
        <v>34</v>
      </c>
      <c r="W40" s="310" t="s">
        <v>35</v>
      </c>
      <c r="X40" s="322" t="s">
        <v>47</v>
      </c>
      <c r="Y40" s="310" t="s">
        <v>48</v>
      </c>
      <c r="Z40" s="323" t="s">
        <v>36</v>
      </c>
      <c r="AA40" s="307" t="s">
        <v>37</v>
      </c>
      <c r="AB40" s="283" t="s">
        <v>33</v>
      </c>
    </row>
    <row r="41" spans="1:28" ht="23.25" customHeight="1" x14ac:dyDescent="0.35">
      <c r="A41" s="252" t="str">
        <f>IF(D41&gt;0,1,"")</f>
        <v/>
      </c>
      <c r="B41" s="177"/>
      <c r="C41" s="133"/>
      <c r="D41" s="104"/>
      <c r="E41" s="105"/>
      <c r="F41" s="106"/>
      <c r="G41" s="106"/>
      <c r="H41" s="158"/>
      <c r="I41" s="164"/>
      <c r="J41" s="23">
        <f>F41*G41*45/11</f>
        <v>0</v>
      </c>
      <c r="K41" s="134"/>
      <c r="L41" s="110"/>
      <c r="M41" s="110"/>
      <c r="N41" s="110"/>
      <c r="O41" s="110"/>
      <c r="P41" s="165">
        <f t="shared" ref="P41:P64" si="8">I41-H41</f>
        <v>0</v>
      </c>
      <c r="Q41" s="135"/>
      <c r="R41" s="24">
        <f t="shared" ref="R41:R64" si="9">F41*G41*2/11</f>
        <v>0</v>
      </c>
      <c r="S41" s="24">
        <f>Q41-R41</f>
        <v>0</v>
      </c>
      <c r="T41" s="110"/>
      <c r="U41" s="289"/>
      <c r="V41" s="271"/>
      <c r="W41" s="277"/>
      <c r="X41" s="274"/>
      <c r="Y41" s="298"/>
      <c r="Z41" s="280"/>
      <c r="AA41" s="321"/>
      <c r="AB41" s="319"/>
    </row>
    <row r="42" spans="1:28" ht="23.25" customHeight="1" x14ac:dyDescent="0.35">
      <c r="A42" s="253" t="str">
        <f>IF(D42&gt;0,A41+1,"")</f>
        <v/>
      </c>
      <c r="B42" s="178"/>
      <c r="C42" s="136"/>
      <c r="D42" s="112"/>
      <c r="E42" s="113"/>
      <c r="F42" s="114"/>
      <c r="G42" s="114"/>
      <c r="H42" s="159"/>
      <c r="I42" s="160"/>
      <c r="J42" s="25">
        <f>F42*G42*45/11</f>
        <v>0</v>
      </c>
      <c r="K42" s="137"/>
      <c r="L42" s="116"/>
      <c r="M42" s="116"/>
      <c r="N42" s="116"/>
      <c r="O42" s="116"/>
      <c r="P42" s="166">
        <f t="shared" si="8"/>
        <v>0</v>
      </c>
      <c r="Q42" s="128"/>
      <c r="R42" s="26">
        <f t="shared" si="9"/>
        <v>0</v>
      </c>
      <c r="S42" s="26">
        <f>Q42-R42</f>
        <v>0</v>
      </c>
      <c r="T42" s="116"/>
      <c r="U42" s="301"/>
      <c r="V42" s="272"/>
      <c r="W42" s="278"/>
      <c r="X42" s="275"/>
      <c r="Y42" s="278"/>
      <c r="Z42" s="281"/>
      <c r="AA42" s="318"/>
      <c r="AB42" s="320"/>
    </row>
    <row r="43" spans="1:28" ht="23.25" customHeight="1" x14ac:dyDescent="0.35">
      <c r="A43" s="253" t="str">
        <f t="shared" ref="A43:A64" si="10">IF(D43&gt;0,A42+1,"")</f>
        <v/>
      </c>
      <c r="B43" s="178"/>
      <c r="C43" s="136"/>
      <c r="D43" s="112"/>
      <c r="E43" s="113"/>
      <c r="F43" s="114"/>
      <c r="G43" s="114"/>
      <c r="H43" s="159"/>
      <c r="I43" s="160"/>
      <c r="J43" s="25">
        <f>F43*G43*45/11</f>
        <v>0</v>
      </c>
      <c r="K43" s="137"/>
      <c r="L43" s="116"/>
      <c r="M43" s="116"/>
      <c r="N43" s="116"/>
      <c r="O43" s="116"/>
      <c r="P43" s="166">
        <f t="shared" si="8"/>
        <v>0</v>
      </c>
      <c r="Q43" s="128"/>
      <c r="R43" s="26">
        <f t="shared" si="9"/>
        <v>0</v>
      </c>
      <c r="S43" s="26">
        <f>Q43-R43</f>
        <v>0</v>
      </c>
      <c r="T43" s="116"/>
      <c r="U43" s="325"/>
      <c r="V43" s="272"/>
      <c r="W43" s="278"/>
      <c r="X43" s="275"/>
      <c r="Y43" s="278"/>
      <c r="Z43" s="281"/>
      <c r="AA43" s="278"/>
      <c r="AB43" s="285"/>
    </row>
    <row r="44" spans="1:28" ht="23.25" customHeight="1" x14ac:dyDescent="0.35">
      <c r="A44" s="253" t="str">
        <f t="shared" si="10"/>
        <v/>
      </c>
      <c r="B44" s="178"/>
      <c r="C44" s="138"/>
      <c r="D44" s="112"/>
      <c r="E44" s="113"/>
      <c r="F44" s="114"/>
      <c r="G44" s="114"/>
      <c r="H44" s="159"/>
      <c r="I44" s="160"/>
      <c r="J44" s="25">
        <f>F44*G44*45/11</f>
        <v>0</v>
      </c>
      <c r="K44" s="137"/>
      <c r="L44" s="116"/>
      <c r="M44" s="116"/>
      <c r="N44" s="116"/>
      <c r="O44" s="116"/>
      <c r="P44" s="166">
        <f t="shared" si="8"/>
        <v>0</v>
      </c>
      <c r="Q44" s="128"/>
      <c r="R44" s="26">
        <f t="shared" si="9"/>
        <v>0</v>
      </c>
      <c r="S44" s="26">
        <f>Q44-R44</f>
        <v>0</v>
      </c>
      <c r="T44" s="116"/>
      <c r="U44" s="290"/>
      <c r="V44" s="272"/>
      <c r="W44" s="278"/>
      <c r="X44" s="275"/>
      <c r="Y44" s="278"/>
      <c r="Z44" s="281"/>
      <c r="AA44" s="278"/>
      <c r="AB44" s="285"/>
    </row>
    <row r="45" spans="1:28" ht="23.25" customHeight="1" x14ac:dyDescent="0.35">
      <c r="A45" s="253" t="str">
        <f t="shared" si="10"/>
        <v/>
      </c>
      <c r="B45" s="178"/>
      <c r="C45" s="138"/>
      <c r="D45" s="112"/>
      <c r="E45" s="113"/>
      <c r="F45" s="114"/>
      <c r="G45" s="114"/>
      <c r="H45" s="159"/>
      <c r="I45" s="160"/>
      <c r="J45" s="25">
        <f t="shared" ref="J45:J46" si="11">F45*G45*45/11</f>
        <v>0</v>
      </c>
      <c r="K45" s="137"/>
      <c r="L45" s="116"/>
      <c r="M45" s="116"/>
      <c r="N45" s="116"/>
      <c r="O45" s="116"/>
      <c r="P45" s="166">
        <f t="shared" si="8"/>
        <v>0</v>
      </c>
      <c r="Q45" s="128"/>
      <c r="R45" s="26">
        <f t="shared" ref="R45:R46" si="12">F45*G45*2/11</f>
        <v>0</v>
      </c>
      <c r="S45" s="26">
        <f t="shared" ref="S45:S46" si="13">Q45-R45</f>
        <v>0</v>
      </c>
      <c r="T45" s="116"/>
      <c r="U45" s="290"/>
      <c r="V45" s="272"/>
      <c r="W45" s="278"/>
      <c r="X45" s="275"/>
      <c r="Y45" s="278"/>
      <c r="Z45" s="281"/>
      <c r="AA45" s="278"/>
      <c r="AB45" s="285"/>
    </row>
    <row r="46" spans="1:28" ht="23.25" customHeight="1" x14ac:dyDescent="0.35">
      <c r="A46" s="253" t="str">
        <f t="shared" si="10"/>
        <v/>
      </c>
      <c r="B46" s="178"/>
      <c r="C46" s="138"/>
      <c r="D46" s="112"/>
      <c r="E46" s="113"/>
      <c r="F46" s="114"/>
      <c r="G46" s="114"/>
      <c r="H46" s="159"/>
      <c r="I46" s="160"/>
      <c r="J46" s="25">
        <f t="shared" si="11"/>
        <v>0</v>
      </c>
      <c r="K46" s="137"/>
      <c r="L46" s="116"/>
      <c r="M46" s="116"/>
      <c r="N46" s="116"/>
      <c r="O46" s="116"/>
      <c r="P46" s="166">
        <f t="shared" si="8"/>
        <v>0</v>
      </c>
      <c r="Q46" s="128"/>
      <c r="R46" s="26">
        <f t="shared" si="12"/>
        <v>0</v>
      </c>
      <c r="S46" s="26">
        <f t="shared" si="13"/>
        <v>0</v>
      </c>
      <c r="T46" s="116"/>
      <c r="U46" s="290"/>
      <c r="V46" s="272"/>
      <c r="W46" s="278"/>
      <c r="X46" s="275"/>
      <c r="Y46" s="278"/>
      <c r="Z46" s="281"/>
      <c r="AA46" s="278"/>
      <c r="AB46" s="285"/>
    </row>
    <row r="47" spans="1:28" ht="23.25" customHeight="1" x14ac:dyDescent="0.35">
      <c r="A47" s="253" t="str">
        <f t="shared" si="10"/>
        <v/>
      </c>
      <c r="B47" s="178"/>
      <c r="C47" s="136"/>
      <c r="D47" s="112"/>
      <c r="E47" s="113"/>
      <c r="F47" s="114"/>
      <c r="G47" s="114"/>
      <c r="H47" s="159"/>
      <c r="I47" s="160"/>
      <c r="J47" s="25">
        <f t="shared" ref="J47:J64" si="14">F47*G47*45/11</f>
        <v>0</v>
      </c>
      <c r="K47" s="137"/>
      <c r="L47" s="116"/>
      <c r="M47" s="116"/>
      <c r="N47" s="116"/>
      <c r="O47" s="116"/>
      <c r="P47" s="166">
        <f t="shared" si="8"/>
        <v>0</v>
      </c>
      <c r="Q47" s="128"/>
      <c r="R47" s="26">
        <f t="shared" si="9"/>
        <v>0</v>
      </c>
      <c r="S47" s="26">
        <f t="shared" ref="S47:S64" si="15">Q47-R47</f>
        <v>0</v>
      </c>
      <c r="T47" s="116"/>
      <c r="U47" s="290"/>
      <c r="V47" s="315"/>
      <c r="W47" s="318"/>
      <c r="X47" s="317"/>
      <c r="Y47" s="318"/>
      <c r="Z47" s="317"/>
      <c r="AA47" s="318"/>
      <c r="AB47" s="285"/>
    </row>
    <row r="48" spans="1:28" ht="23.25" customHeight="1" x14ac:dyDescent="0.35">
      <c r="A48" s="253" t="str">
        <f t="shared" si="10"/>
        <v/>
      </c>
      <c r="B48" s="178"/>
      <c r="C48" s="136"/>
      <c r="D48" s="112"/>
      <c r="E48" s="113"/>
      <c r="F48" s="114"/>
      <c r="G48" s="114"/>
      <c r="H48" s="159"/>
      <c r="I48" s="160"/>
      <c r="J48" s="25">
        <f t="shared" si="14"/>
        <v>0</v>
      </c>
      <c r="K48" s="137"/>
      <c r="L48" s="116"/>
      <c r="M48" s="116"/>
      <c r="N48" s="116"/>
      <c r="O48" s="116"/>
      <c r="P48" s="166">
        <f t="shared" si="8"/>
        <v>0</v>
      </c>
      <c r="Q48" s="128"/>
      <c r="R48" s="26">
        <f t="shared" si="9"/>
        <v>0</v>
      </c>
      <c r="S48" s="26">
        <f t="shared" si="15"/>
        <v>0</v>
      </c>
      <c r="T48" s="116"/>
      <c r="U48" s="290"/>
      <c r="V48" s="315"/>
      <c r="W48" s="318"/>
      <c r="X48" s="317"/>
      <c r="Y48" s="318"/>
      <c r="Z48" s="317"/>
      <c r="AA48" s="318"/>
      <c r="AB48" s="285"/>
    </row>
    <row r="49" spans="1:29" ht="23.25" customHeight="1" x14ac:dyDescent="0.35">
      <c r="A49" s="253" t="str">
        <f t="shared" si="10"/>
        <v/>
      </c>
      <c r="B49" s="178"/>
      <c r="C49" s="138"/>
      <c r="D49" s="112"/>
      <c r="E49" s="113"/>
      <c r="F49" s="114"/>
      <c r="G49" s="114"/>
      <c r="H49" s="159"/>
      <c r="I49" s="160"/>
      <c r="J49" s="25">
        <f t="shared" si="14"/>
        <v>0</v>
      </c>
      <c r="K49" s="137"/>
      <c r="L49" s="116"/>
      <c r="M49" s="116"/>
      <c r="N49" s="116"/>
      <c r="O49" s="116"/>
      <c r="P49" s="166">
        <f t="shared" si="8"/>
        <v>0</v>
      </c>
      <c r="Q49" s="128"/>
      <c r="R49" s="26">
        <f t="shared" si="9"/>
        <v>0</v>
      </c>
      <c r="S49" s="26">
        <f t="shared" si="15"/>
        <v>0</v>
      </c>
      <c r="T49" s="116"/>
      <c r="U49" s="290"/>
      <c r="V49" s="315"/>
      <c r="W49" s="318"/>
      <c r="X49" s="317"/>
      <c r="Y49" s="318"/>
      <c r="Z49" s="317"/>
      <c r="AA49" s="318"/>
      <c r="AB49" s="285"/>
    </row>
    <row r="50" spans="1:29" ht="23.25" customHeight="1" x14ac:dyDescent="0.35">
      <c r="A50" s="253" t="str">
        <f t="shared" si="10"/>
        <v/>
      </c>
      <c r="B50" s="178"/>
      <c r="C50" s="136"/>
      <c r="D50" s="112"/>
      <c r="E50" s="113"/>
      <c r="F50" s="114"/>
      <c r="G50" s="114"/>
      <c r="H50" s="159"/>
      <c r="I50" s="160"/>
      <c r="J50" s="25">
        <f t="shared" si="14"/>
        <v>0</v>
      </c>
      <c r="K50" s="137"/>
      <c r="L50" s="116"/>
      <c r="M50" s="116"/>
      <c r="N50" s="116"/>
      <c r="O50" s="116"/>
      <c r="P50" s="166">
        <f t="shared" si="8"/>
        <v>0</v>
      </c>
      <c r="Q50" s="128"/>
      <c r="R50" s="26">
        <f t="shared" si="9"/>
        <v>0</v>
      </c>
      <c r="S50" s="26">
        <f t="shared" si="15"/>
        <v>0</v>
      </c>
      <c r="T50" s="116"/>
      <c r="U50" s="301"/>
      <c r="V50" s="315"/>
      <c r="W50" s="318"/>
      <c r="X50" s="317"/>
      <c r="Y50" s="318"/>
      <c r="Z50" s="317"/>
      <c r="AA50" s="318"/>
      <c r="AB50" s="285"/>
    </row>
    <row r="51" spans="1:29" ht="23.25" customHeight="1" x14ac:dyDescent="0.35">
      <c r="A51" s="253" t="str">
        <f t="shared" si="10"/>
        <v/>
      </c>
      <c r="B51" s="178"/>
      <c r="C51" s="136"/>
      <c r="D51" s="112"/>
      <c r="E51" s="113"/>
      <c r="F51" s="114"/>
      <c r="G51" s="114"/>
      <c r="H51" s="159"/>
      <c r="I51" s="160"/>
      <c r="J51" s="25">
        <f t="shared" si="14"/>
        <v>0</v>
      </c>
      <c r="K51" s="137"/>
      <c r="L51" s="116"/>
      <c r="M51" s="116"/>
      <c r="N51" s="116"/>
      <c r="O51" s="116"/>
      <c r="P51" s="166">
        <f t="shared" si="8"/>
        <v>0</v>
      </c>
      <c r="Q51" s="128"/>
      <c r="R51" s="26">
        <f t="shared" si="9"/>
        <v>0</v>
      </c>
      <c r="S51" s="26">
        <f t="shared" si="15"/>
        <v>0</v>
      </c>
      <c r="T51" s="116"/>
      <c r="U51" s="325"/>
      <c r="V51" s="315"/>
      <c r="W51" s="318"/>
      <c r="X51" s="317"/>
      <c r="Y51" s="318"/>
      <c r="Z51" s="317"/>
      <c r="AA51" s="318"/>
      <c r="AB51" s="285"/>
    </row>
    <row r="52" spans="1:29" ht="23.25" customHeight="1" x14ac:dyDescent="0.35">
      <c r="A52" s="253" t="str">
        <f t="shared" si="10"/>
        <v/>
      </c>
      <c r="B52" s="178"/>
      <c r="C52" s="138"/>
      <c r="D52" s="112"/>
      <c r="E52" s="113"/>
      <c r="F52" s="114"/>
      <c r="G52" s="114"/>
      <c r="H52" s="159"/>
      <c r="I52" s="160"/>
      <c r="J52" s="25">
        <f t="shared" si="14"/>
        <v>0</v>
      </c>
      <c r="K52" s="137"/>
      <c r="L52" s="116"/>
      <c r="M52" s="116"/>
      <c r="N52" s="116"/>
      <c r="O52" s="116"/>
      <c r="P52" s="166">
        <f t="shared" si="8"/>
        <v>0</v>
      </c>
      <c r="Q52" s="128"/>
      <c r="R52" s="26">
        <f t="shared" si="9"/>
        <v>0</v>
      </c>
      <c r="S52" s="26">
        <f t="shared" si="15"/>
        <v>0</v>
      </c>
      <c r="T52" s="116"/>
      <c r="U52" s="326"/>
      <c r="V52" s="315"/>
      <c r="W52" s="318"/>
      <c r="X52" s="317"/>
      <c r="Y52" s="318"/>
      <c r="Z52" s="317"/>
      <c r="AA52" s="318"/>
      <c r="AB52" s="285"/>
    </row>
    <row r="53" spans="1:29" ht="23.25" customHeight="1" x14ac:dyDescent="0.35">
      <c r="A53" s="253" t="str">
        <f t="shared" si="10"/>
        <v/>
      </c>
      <c r="B53" s="178"/>
      <c r="C53" s="136"/>
      <c r="D53" s="112"/>
      <c r="E53" s="113"/>
      <c r="F53" s="114"/>
      <c r="G53" s="114"/>
      <c r="H53" s="159"/>
      <c r="I53" s="160"/>
      <c r="J53" s="25">
        <f t="shared" si="14"/>
        <v>0</v>
      </c>
      <c r="K53" s="137"/>
      <c r="L53" s="116"/>
      <c r="M53" s="116"/>
      <c r="N53" s="116"/>
      <c r="O53" s="116"/>
      <c r="P53" s="166">
        <f t="shared" si="8"/>
        <v>0</v>
      </c>
      <c r="Q53" s="128"/>
      <c r="R53" s="26">
        <f t="shared" si="9"/>
        <v>0</v>
      </c>
      <c r="S53" s="26">
        <f t="shared" si="15"/>
        <v>0</v>
      </c>
      <c r="T53" s="116"/>
      <c r="U53" s="325"/>
      <c r="V53" s="315"/>
      <c r="W53" s="318"/>
      <c r="X53" s="317"/>
      <c r="Y53" s="318"/>
      <c r="Z53" s="317"/>
      <c r="AA53" s="318"/>
      <c r="AB53" s="285"/>
    </row>
    <row r="54" spans="1:29" ht="23.25" customHeight="1" x14ac:dyDescent="0.35">
      <c r="A54" s="253" t="str">
        <f t="shared" si="10"/>
        <v/>
      </c>
      <c r="B54" s="178"/>
      <c r="C54" s="136"/>
      <c r="D54" s="112"/>
      <c r="E54" s="113"/>
      <c r="F54" s="114"/>
      <c r="G54" s="114"/>
      <c r="H54" s="159"/>
      <c r="I54" s="160"/>
      <c r="J54" s="25">
        <f t="shared" si="14"/>
        <v>0</v>
      </c>
      <c r="K54" s="137"/>
      <c r="L54" s="116"/>
      <c r="M54" s="116"/>
      <c r="N54" s="116"/>
      <c r="O54" s="116"/>
      <c r="P54" s="166">
        <f t="shared" si="8"/>
        <v>0</v>
      </c>
      <c r="Q54" s="128"/>
      <c r="R54" s="26">
        <f t="shared" si="9"/>
        <v>0</v>
      </c>
      <c r="S54" s="26">
        <f t="shared" si="15"/>
        <v>0</v>
      </c>
      <c r="T54" s="116"/>
      <c r="U54" s="325"/>
      <c r="V54" s="315"/>
      <c r="W54" s="318"/>
      <c r="X54" s="317"/>
      <c r="Y54" s="318"/>
      <c r="Z54" s="317"/>
      <c r="AA54" s="318"/>
      <c r="AB54" s="285"/>
    </row>
    <row r="55" spans="1:29" ht="23.25" customHeight="1" x14ac:dyDescent="0.35">
      <c r="A55" s="253" t="str">
        <f t="shared" si="10"/>
        <v/>
      </c>
      <c r="B55" s="178"/>
      <c r="C55" s="138"/>
      <c r="D55" s="112"/>
      <c r="E55" s="113"/>
      <c r="F55" s="114"/>
      <c r="G55" s="114"/>
      <c r="H55" s="159"/>
      <c r="I55" s="160"/>
      <c r="J55" s="25">
        <f t="shared" si="14"/>
        <v>0</v>
      </c>
      <c r="K55" s="137"/>
      <c r="L55" s="116"/>
      <c r="M55" s="116"/>
      <c r="N55" s="116"/>
      <c r="O55" s="116"/>
      <c r="P55" s="166">
        <f t="shared" si="8"/>
        <v>0</v>
      </c>
      <c r="Q55" s="128"/>
      <c r="R55" s="26">
        <f t="shared" si="9"/>
        <v>0</v>
      </c>
      <c r="S55" s="26">
        <f t="shared" si="15"/>
        <v>0</v>
      </c>
      <c r="T55" s="116"/>
      <c r="U55" s="290"/>
      <c r="V55" s="315"/>
      <c r="W55" s="318"/>
      <c r="X55" s="317"/>
      <c r="Y55" s="318"/>
      <c r="Z55" s="317"/>
      <c r="AA55" s="318"/>
      <c r="AB55" s="285"/>
    </row>
    <row r="56" spans="1:29" ht="23.25" customHeight="1" x14ac:dyDescent="0.35">
      <c r="A56" s="253" t="str">
        <f t="shared" si="10"/>
        <v/>
      </c>
      <c r="B56" s="178"/>
      <c r="C56" s="138"/>
      <c r="D56" s="112"/>
      <c r="E56" s="113"/>
      <c r="F56" s="114"/>
      <c r="G56" s="114"/>
      <c r="H56" s="159"/>
      <c r="I56" s="160"/>
      <c r="J56" s="25">
        <f t="shared" si="14"/>
        <v>0</v>
      </c>
      <c r="K56" s="137"/>
      <c r="L56" s="116"/>
      <c r="M56" s="116"/>
      <c r="N56" s="116"/>
      <c r="O56" s="116"/>
      <c r="P56" s="166">
        <f t="shared" si="8"/>
        <v>0</v>
      </c>
      <c r="Q56" s="128"/>
      <c r="R56" s="26">
        <f t="shared" ref="R56:R58" si="16">F56*G56*2/11</f>
        <v>0</v>
      </c>
      <c r="S56" s="26">
        <f t="shared" ref="S56:S58" si="17">Q56-R56</f>
        <v>0</v>
      </c>
      <c r="T56" s="116"/>
      <c r="U56" s="290"/>
      <c r="V56" s="315"/>
      <c r="W56" s="318"/>
      <c r="X56" s="317"/>
      <c r="Y56" s="318"/>
      <c r="Z56" s="317"/>
      <c r="AA56" s="318"/>
      <c r="AB56" s="285"/>
    </row>
    <row r="57" spans="1:29" ht="24" customHeight="1" x14ac:dyDescent="0.35">
      <c r="A57" s="253" t="str">
        <f t="shared" si="10"/>
        <v/>
      </c>
      <c r="B57" s="178"/>
      <c r="C57" s="138"/>
      <c r="D57" s="112"/>
      <c r="E57" s="113"/>
      <c r="F57" s="114"/>
      <c r="G57" s="114"/>
      <c r="H57" s="159"/>
      <c r="I57" s="160"/>
      <c r="J57" s="25">
        <f t="shared" si="14"/>
        <v>0</v>
      </c>
      <c r="K57" s="137"/>
      <c r="L57" s="116"/>
      <c r="M57" s="116"/>
      <c r="N57" s="116"/>
      <c r="O57" s="116"/>
      <c r="P57" s="166">
        <f t="shared" si="8"/>
        <v>0</v>
      </c>
      <c r="Q57" s="128"/>
      <c r="R57" s="26">
        <f t="shared" si="16"/>
        <v>0</v>
      </c>
      <c r="S57" s="26">
        <f t="shared" si="17"/>
        <v>0</v>
      </c>
      <c r="T57" s="116"/>
      <c r="U57" s="290"/>
      <c r="V57" s="315"/>
      <c r="W57" s="318"/>
      <c r="X57" s="317"/>
      <c r="Y57" s="318"/>
      <c r="Z57" s="317"/>
      <c r="AA57" s="318"/>
      <c r="AB57" s="285"/>
    </row>
    <row r="58" spans="1:29" customFormat="1" ht="24" customHeight="1" x14ac:dyDescent="0.35">
      <c r="A58" s="253" t="str">
        <f t="shared" si="10"/>
        <v/>
      </c>
      <c r="B58" s="178"/>
      <c r="C58" s="138"/>
      <c r="D58" s="112"/>
      <c r="E58" s="113"/>
      <c r="F58" s="114"/>
      <c r="G58" s="114"/>
      <c r="H58" s="159"/>
      <c r="I58" s="160"/>
      <c r="J58" s="25">
        <f t="shared" si="14"/>
        <v>0</v>
      </c>
      <c r="K58" s="137"/>
      <c r="L58" s="116"/>
      <c r="M58" s="116"/>
      <c r="N58" s="116"/>
      <c r="O58" s="116"/>
      <c r="P58" s="166">
        <f t="shared" si="8"/>
        <v>0</v>
      </c>
      <c r="Q58" s="128"/>
      <c r="R58" s="26">
        <f t="shared" si="16"/>
        <v>0</v>
      </c>
      <c r="S58" s="26">
        <f t="shared" si="17"/>
        <v>0</v>
      </c>
      <c r="T58" s="116"/>
      <c r="U58" s="290"/>
      <c r="V58" s="315"/>
      <c r="W58" s="318"/>
      <c r="X58" s="317"/>
      <c r="Y58" s="318"/>
      <c r="Z58" s="317"/>
      <c r="AA58" s="318"/>
      <c r="AB58" s="285"/>
    </row>
    <row r="59" spans="1:29" customFormat="1" ht="24" customHeight="1" x14ac:dyDescent="0.35">
      <c r="A59" s="253" t="str">
        <f t="shared" si="10"/>
        <v/>
      </c>
      <c r="B59" s="178"/>
      <c r="C59" s="136"/>
      <c r="D59" s="112"/>
      <c r="E59" s="113"/>
      <c r="F59" s="114"/>
      <c r="G59" s="114"/>
      <c r="H59" s="159"/>
      <c r="I59" s="160"/>
      <c r="J59" s="25">
        <f t="shared" si="14"/>
        <v>0</v>
      </c>
      <c r="K59" s="137"/>
      <c r="L59" s="116"/>
      <c r="M59" s="116"/>
      <c r="N59" s="116"/>
      <c r="O59" s="116"/>
      <c r="P59" s="166">
        <f t="shared" si="8"/>
        <v>0</v>
      </c>
      <c r="Q59" s="128"/>
      <c r="R59" s="26">
        <f t="shared" si="9"/>
        <v>0</v>
      </c>
      <c r="S59" s="26">
        <f t="shared" si="15"/>
        <v>0</v>
      </c>
      <c r="T59" s="116"/>
      <c r="U59" s="290"/>
      <c r="V59" s="315"/>
      <c r="W59" s="318"/>
      <c r="X59" s="317"/>
      <c r="Y59" s="318"/>
      <c r="Z59" s="317"/>
      <c r="AA59" s="318"/>
      <c r="AB59" s="285"/>
      <c r="AC59" s="270"/>
    </row>
    <row r="60" spans="1:29" ht="19.5" customHeight="1" x14ac:dyDescent="0.35">
      <c r="A60" s="253" t="str">
        <f t="shared" si="10"/>
        <v/>
      </c>
      <c r="B60" s="178"/>
      <c r="C60" s="136"/>
      <c r="D60" s="112"/>
      <c r="E60" s="113"/>
      <c r="F60" s="114"/>
      <c r="G60" s="114"/>
      <c r="H60" s="159"/>
      <c r="I60" s="160"/>
      <c r="J60" s="25">
        <f t="shared" si="14"/>
        <v>0</v>
      </c>
      <c r="K60" s="137"/>
      <c r="L60" s="116"/>
      <c r="M60" s="116"/>
      <c r="N60" s="116"/>
      <c r="O60" s="116"/>
      <c r="P60" s="166">
        <f t="shared" si="8"/>
        <v>0</v>
      </c>
      <c r="Q60" s="128"/>
      <c r="R60" s="26">
        <f t="shared" si="9"/>
        <v>0</v>
      </c>
      <c r="S60" s="26">
        <f t="shared" si="15"/>
        <v>0</v>
      </c>
      <c r="T60" s="116"/>
      <c r="U60" s="301"/>
      <c r="V60" s="272"/>
      <c r="W60" s="278"/>
      <c r="X60" s="275"/>
      <c r="Y60" s="278"/>
      <c r="Z60" s="281"/>
      <c r="AA60" s="278"/>
      <c r="AB60" s="285"/>
    </row>
    <row r="61" spans="1:29" ht="23.25" x14ac:dyDescent="0.35">
      <c r="A61" s="253" t="str">
        <f t="shared" si="10"/>
        <v/>
      </c>
      <c r="B61" s="178"/>
      <c r="C61" s="138"/>
      <c r="D61" s="112"/>
      <c r="E61" s="113"/>
      <c r="F61" s="114"/>
      <c r="G61" s="114"/>
      <c r="H61" s="159"/>
      <c r="I61" s="160"/>
      <c r="J61" s="25">
        <f t="shared" si="14"/>
        <v>0</v>
      </c>
      <c r="K61" s="137"/>
      <c r="L61" s="116"/>
      <c r="M61" s="116"/>
      <c r="N61" s="116"/>
      <c r="O61" s="116"/>
      <c r="P61" s="166">
        <f t="shared" si="8"/>
        <v>0</v>
      </c>
      <c r="Q61" s="128"/>
      <c r="R61" s="26">
        <f t="shared" si="9"/>
        <v>0</v>
      </c>
      <c r="S61" s="26">
        <f t="shared" si="15"/>
        <v>0</v>
      </c>
      <c r="T61" s="116"/>
      <c r="U61" s="325"/>
      <c r="V61" s="272"/>
      <c r="W61" s="278"/>
      <c r="X61" s="275"/>
      <c r="Y61" s="278"/>
      <c r="Z61" s="281"/>
      <c r="AA61" s="278"/>
      <c r="AB61" s="285"/>
    </row>
    <row r="62" spans="1:29" ht="23.25" customHeight="1" x14ac:dyDescent="0.35">
      <c r="A62" s="253" t="str">
        <f t="shared" si="10"/>
        <v/>
      </c>
      <c r="B62" s="178"/>
      <c r="C62" s="136"/>
      <c r="D62" s="112"/>
      <c r="E62" s="113"/>
      <c r="F62" s="114"/>
      <c r="G62" s="114"/>
      <c r="H62" s="159"/>
      <c r="I62" s="160"/>
      <c r="J62" s="25">
        <f t="shared" si="14"/>
        <v>0</v>
      </c>
      <c r="K62" s="137"/>
      <c r="L62" s="116"/>
      <c r="M62" s="116"/>
      <c r="N62" s="116"/>
      <c r="O62" s="116"/>
      <c r="P62" s="166">
        <f t="shared" si="8"/>
        <v>0</v>
      </c>
      <c r="Q62" s="128"/>
      <c r="R62" s="26">
        <f t="shared" si="9"/>
        <v>0</v>
      </c>
      <c r="S62" s="26">
        <f t="shared" si="15"/>
        <v>0</v>
      </c>
      <c r="T62" s="116"/>
      <c r="U62" s="290"/>
      <c r="V62" s="272"/>
      <c r="W62" s="278"/>
      <c r="X62" s="275"/>
      <c r="Y62" s="278"/>
      <c r="Z62" s="281"/>
      <c r="AA62" s="278"/>
      <c r="AB62" s="285"/>
    </row>
    <row r="63" spans="1:29" ht="23.25" customHeight="1" x14ac:dyDescent="0.35">
      <c r="A63" s="253" t="str">
        <f t="shared" si="10"/>
        <v/>
      </c>
      <c r="B63" s="178"/>
      <c r="C63" s="136"/>
      <c r="D63" s="112"/>
      <c r="E63" s="113"/>
      <c r="F63" s="114"/>
      <c r="G63" s="114"/>
      <c r="H63" s="159"/>
      <c r="I63" s="160"/>
      <c r="J63" s="25">
        <f t="shared" si="14"/>
        <v>0</v>
      </c>
      <c r="K63" s="137"/>
      <c r="L63" s="116"/>
      <c r="M63" s="116"/>
      <c r="N63" s="116"/>
      <c r="O63" s="116"/>
      <c r="P63" s="166">
        <f t="shared" si="8"/>
        <v>0</v>
      </c>
      <c r="Q63" s="128"/>
      <c r="R63" s="26">
        <f t="shared" si="9"/>
        <v>0</v>
      </c>
      <c r="S63" s="26">
        <f t="shared" si="15"/>
        <v>0</v>
      </c>
      <c r="T63" s="116"/>
      <c r="U63" s="290"/>
      <c r="V63" s="272"/>
      <c r="W63" s="278"/>
      <c r="X63" s="275"/>
      <c r="Y63" s="278"/>
      <c r="Z63" s="281"/>
      <c r="AA63" s="278"/>
      <c r="AB63" s="285"/>
    </row>
    <row r="64" spans="1:29" ht="23.25" customHeight="1" x14ac:dyDescent="0.35">
      <c r="A64" s="253" t="str">
        <f t="shared" si="10"/>
        <v/>
      </c>
      <c r="B64" s="178"/>
      <c r="C64" s="138"/>
      <c r="D64" s="112"/>
      <c r="E64" s="113"/>
      <c r="F64" s="114"/>
      <c r="G64" s="114"/>
      <c r="H64" s="159"/>
      <c r="I64" s="160"/>
      <c r="J64" s="25">
        <f t="shared" si="14"/>
        <v>0</v>
      </c>
      <c r="K64" s="137"/>
      <c r="L64" s="116"/>
      <c r="M64" s="116"/>
      <c r="N64" s="116"/>
      <c r="O64" s="116"/>
      <c r="P64" s="166">
        <f t="shared" si="8"/>
        <v>0</v>
      </c>
      <c r="Q64" s="128"/>
      <c r="R64" s="26">
        <f t="shared" si="9"/>
        <v>0</v>
      </c>
      <c r="S64" s="26">
        <f t="shared" si="15"/>
        <v>0</v>
      </c>
      <c r="T64" s="116"/>
      <c r="U64" s="327"/>
      <c r="V64" s="316"/>
      <c r="W64" s="278"/>
      <c r="X64" s="275"/>
      <c r="Y64" s="278"/>
      <c r="Z64" s="281"/>
      <c r="AA64" s="278"/>
      <c r="AB64" s="285"/>
    </row>
    <row r="65" spans="1:28" ht="23.25" customHeight="1" thickBot="1" x14ac:dyDescent="0.4">
      <c r="A65" s="366"/>
      <c r="B65" s="250"/>
      <c r="C65" s="251"/>
      <c r="D65" s="139"/>
      <c r="E65" s="123"/>
      <c r="F65" s="124"/>
      <c r="G65" s="124"/>
      <c r="H65" s="161"/>
      <c r="I65" s="162"/>
      <c r="J65" s="100"/>
      <c r="K65" s="140"/>
      <c r="L65" s="120"/>
      <c r="M65" s="120"/>
      <c r="N65" s="120"/>
      <c r="O65" s="120"/>
      <c r="P65" s="167"/>
      <c r="Q65" s="141"/>
      <c r="R65" s="27"/>
      <c r="S65" s="193"/>
      <c r="T65" s="194"/>
      <c r="U65" s="291"/>
      <c r="V65" s="273"/>
      <c r="W65" s="279"/>
      <c r="X65" s="276"/>
      <c r="Y65" s="279"/>
      <c r="Z65" s="282"/>
      <c r="AA65" s="279"/>
      <c r="AB65" s="286"/>
    </row>
    <row r="66" spans="1:28" ht="23.25" customHeight="1" thickBot="1" x14ac:dyDescent="0.35">
      <c r="A66" s="15"/>
      <c r="B66" s="15"/>
      <c r="C66" s="16"/>
      <c r="D66" s="206" t="s">
        <v>20</v>
      </c>
      <c r="E66" s="207"/>
      <c r="F66" s="208"/>
      <c r="G66" s="221">
        <f>IF(G41="",0,AVERAGE(G41:G65))</f>
        <v>0</v>
      </c>
      <c r="H66" s="249"/>
      <c r="I66" s="248"/>
      <c r="J66" s="247">
        <f t="shared" ref="J66:O66" si="18">SUM(J41:J65)</f>
        <v>0</v>
      </c>
      <c r="K66" s="246">
        <f t="shared" si="18"/>
        <v>0</v>
      </c>
      <c r="L66" s="245">
        <f t="shared" si="18"/>
        <v>0</v>
      </c>
      <c r="M66" s="245">
        <f t="shared" si="18"/>
        <v>0</v>
      </c>
      <c r="N66" s="245">
        <f t="shared" si="18"/>
        <v>0</v>
      </c>
      <c r="O66" s="245">
        <f t="shared" si="18"/>
        <v>0</v>
      </c>
      <c r="P66" s="244" t="e">
        <f>AVERAGEIF(H41:H65,"&gt;0",P41:P65)</f>
        <v>#DIV/0!</v>
      </c>
      <c r="Q66" s="243">
        <f>SUM(Q41:Q65)</f>
        <v>0</v>
      </c>
      <c r="R66" s="242">
        <f>SUM(R41:R65)</f>
        <v>0</v>
      </c>
      <c r="S66" s="37">
        <f>Q66-R66</f>
        <v>0</v>
      </c>
      <c r="T66" s="28">
        <f>COUNTIF($T$41:$T$65,"X")</f>
        <v>0</v>
      </c>
      <c r="U66" s="302">
        <f>COUNTA($D$41:$D$65)-COUNTA($T$41:$T$65)</f>
        <v>0</v>
      </c>
      <c r="V66" s="295"/>
      <c r="W66" s="261"/>
      <c r="X66" s="11"/>
      <c r="Y66" s="11"/>
      <c r="Z66" s="13"/>
      <c r="AA66" s="11"/>
      <c r="AB66" s="11"/>
    </row>
    <row r="67" spans="1:28" ht="23.25" customHeight="1" thickBot="1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</row>
    <row r="68" spans="1:28" ht="23.25" customHeight="1" thickTop="1" x14ac:dyDescent="0.2">
      <c r="A68" s="441"/>
      <c r="B68" s="441"/>
      <c r="C68" s="441"/>
      <c r="D68" s="441"/>
      <c r="E68"/>
      <c r="F68"/>
      <c r="G68"/>
      <c r="H68"/>
      <c r="I68"/>
      <c r="J68"/>
      <c r="K68"/>
      <c r="L68"/>
      <c r="M68"/>
      <c r="N68"/>
      <c r="O68"/>
      <c r="P68"/>
      <c r="Q68"/>
      <c r="R68" s="270"/>
      <c r="S68"/>
      <c r="T68" s="270"/>
      <c r="U68" s="392"/>
      <c r="V68" s="402" t="s">
        <v>30</v>
      </c>
      <c r="W68" s="403"/>
      <c r="X68" s="402" t="s">
        <v>31</v>
      </c>
      <c r="Y68" s="403"/>
      <c r="Z68" s="402" t="s">
        <v>32</v>
      </c>
      <c r="AA68" s="403"/>
      <c r="AB68" s="408"/>
    </row>
    <row r="69" spans="1:28" ht="23.25" customHeight="1" thickBot="1" x14ac:dyDescent="0.35">
      <c r="A69" s="441"/>
      <c r="B69" s="441"/>
      <c r="C69" s="441"/>
      <c r="D69" s="441"/>
      <c r="E69" s="55"/>
      <c r="F69" s="16"/>
      <c r="G69" s="16"/>
      <c r="H69" s="56"/>
      <c r="I69" s="56"/>
      <c r="J69" s="57"/>
      <c r="K69" s="16"/>
      <c r="L69" s="16"/>
      <c r="M69" s="16"/>
      <c r="N69" s="16"/>
      <c r="O69" s="16"/>
      <c r="P69" s="16"/>
      <c r="Q69" s="44"/>
      <c r="R69" s="44"/>
      <c r="S69" s="58"/>
      <c r="T69" s="52"/>
      <c r="U69" s="393"/>
      <c r="V69" s="413"/>
      <c r="W69" s="411"/>
      <c r="X69" s="413"/>
      <c r="Y69" s="411"/>
      <c r="Z69" s="413"/>
      <c r="AA69" s="411"/>
      <c r="AB69" s="409"/>
    </row>
    <row r="70" spans="1:28" ht="23.25" customHeight="1" thickBot="1" x14ac:dyDescent="0.25">
      <c r="A70" s="363" t="s">
        <v>43</v>
      </c>
      <c r="B70" s="375" t="s">
        <v>45</v>
      </c>
      <c r="C70" s="364" t="s">
        <v>44</v>
      </c>
      <c r="D70" s="18" t="s">
        <v>0</v>
      </c>
      <c r="E70" s="19" t="s">
        <v>2</v>
      </c>
      <c r="F70" s="19" t="s">
        <v>4</v>
      </c>
      <c r="G70" s="19" t="s">
        <v>1</v>
      </c>
      <c r="H70" s="169" t="s">
        <v>18</v>
      </c>
      <c r="I70" s="169" t="s">
        <v>19</v>
      </c>
      <c r="J70" s="20" t="s">
        <v>6</v>
      </c>
      <c r="K70" s="21" t="s">
        <v>22</v>
      </c>
      <c r="L70" s="19" t="s">
        <v>23</v>
      </c>
      <c r="M70" s="19" t="s">
        <v>51</v>
      </c>
      <c r="N70" s="19" t="s">
        <v>24</v>
      </c>
      <c r="O70" s="22" t="s">
        <v>25</v>
      </c>
      <c r="P70" s="377" t="s">
        <v>53</v>
      </c>
      <c r="Q70" s="21" t="s">
        <v>3</v>
      </c>
      <c r="R70" s="19" t="s">
        <v>10</v>
      </c>
      <c r="S70" s="19" t="s">
        <v>26</v>
      </c>
      <c r="T70" s="292" t="s">
        <v>5</v>
      </c>
      <c r="U70" s="307" t="s">
        <v>46</v>
      </c>
      <c r="V70" s="303" t="s">
        <v>34</v>
      </c>
      <c r="W70" s="304" t="s">
        <v>35</v>
      </c>
      <c r="X70" s="305" t="s">
        <v>47</v>
      </c>
      <c r="Y70" s="304" t="s">
        <v>48</v>
      </c>
      <c r="Z70" s="306" t="s">
        <v>36</v>
      </c>
      <c r="AA70" s="308" t="s">
        <v>37</v>
      </c>
      <c r="AB70" s="283" t="s">
        <v>33</v>
      </c>
    </row>
    <row r="71" spans="1:28" ht="23.25" customHeight="1" x14ac:dyDescent="0.35">
      <c r="A71" s="224" t="str">
        <f>IF(D71&gt;0,1,"")</f>
        <v/>
      </c>
      <c r="B71" s="254"/>
      <c r="C71" s="142"/>
      <c r="D71" s="104"/>
      <c r="E71" s="105"/>
      <c r="F71" s="106"/>
      <c r="G71" s="106"/>
      <c r="H71" s="158"/>
      <c r="I71" s="164"/>
      <c r="J71" s="23">
        <f t="shared" ref="J71:J95" si="19">F71*G71*45/11</f>
        <v>0</v>
      </c>
      <c r="K71" s="134"/>
      <c r="L71" s="110"/>
      <c r="M71" s="110"/>
      <c r="N71" s="110"/>
      <c r="O71" s="110"/>
      <c r="P71" s="165">
        <f t="shared" ref="P71:P95" si="20">I71-H71</f>
        <v>0</v>
      </c>
      <c r="Q71" s="135"/>
      <c r="R71" s="24">
        <f t="shared" ref="R71:R95" si="21">F71*G71*2/11</f>
        <v>0</v>
      </c>
      <c r="S71" s="24">
        <f t="shared" ref="S71:S82" si="22">Q71-R71</f>
        <v>0</v>
      </c>
      <c r="T71" s="110"/>
      <c r="U71" s="289"/>
      <c r="V71" s="271"/>
      <c r="W71" s="298"/>
      <c r="X71" s="299"/>
      <c r="Y71" s="298"/>
      <c r="Z71" s="297"/>
      <c r="AA71" s="277"/>
      <c r="AB71" s="296"/>
    </row>
    <row r="72" spans="1:28" ht="23.25" customHeight="1" x14ac:dyDescent="0.35">
      <c r="A72" s="260" t="str">
        <f>IF(D72&gt;0,A71+1,"")</f>
        <v/>
      </c>
      <c r="B72" s="178"/>
      <c r="C72" s="130"/>
      <c r="D72" s="112"/>
      <c r="E72" s="113"/>
      <c r="F72" s="114"/>
      <c r="G72" s="114"/>
      <c r="H72" s="159"/>
      <c r="I72" s="160"/>
      <c r="J72" s="25">
        <f t="shared" si="19"/>
        <v>0</v>
      </c>
      <c r="K72" s="137"/>
      <c r="L72" s="116"/>
      <c r="M72" s="116"/>
      <c r="N72" s="116"/>
      <c r="O72" s="116"/>
      <c r="P72" s="166">
        <f t="shared" si="20"/>
        <v>0</v>
      </c>
      <c r="Q72" s="128"/>
      <c r="R72" s="26">
        <f t="shared" si="21"/>
        <v>0</v>
      </c>
      <c r="S72" s="26">
        <f t="shared" si="22"/>
        <v>0</v>
      </c>
      <c r="T72" s="116"/>
      <c r="U72" s="290"/>
      <c r="V72" s="272"/>
      <c r="W72" s="278"/>
      <c r="X72" s="275"/>
      <c r="Y72" s="278"/>
      <c r="Z72" s="281"/>
      <c r="AA72" s="278"/>
      <c r="AB72" s="285"/>
    </row>
    <row r="73" spans="1:28" ht="23.25" customHeight="1" x14ac:dyDescent="0.35">
      <c r="A73" s="260" t="str">
        <f t="shared" ref="A73:A95" si="23">IF(D73&gt;0,A72+1,"")</f>
        <v/>
      </c>
      <c r="B73" s="178"/>
      <c r="C73" s="130"/>
      <c r="D73" s="112"/>
      <c r="E73" s="113"/>
      <c r="F73" s="114"/>
      <c r="G73" s="114"/>
      <c r="H73" s="159"/>
      <c r="I73" s="160"/>
      <c r="J73" s="25">
        <f t="shared" si="19"/>
        <v>0</v>
      </c>
      <c r="K73" s="137"/>
      <c r="L73" s="116"/>
      <c r="M73" s="116"/>
      <c r="N73" s="116"/>
      <c r="O73" s="116"/>
      <c r="P73" s="166">
        <f t="shared" si="20"/>
        <v>0</v>
      </c>
      <c r="Q73" s="128"/>
      <c r="R73" s="26">
        <f t="shared" si="21"/>
        <v>0</v>
      </c>
      <c r="S73" s="26">
        <f t="shared" si="22"/>
        <v>0</v>
      </c>
      <c r="T73" s="116"/>
      <c r="U73" s="290"/>
      <c r="V73" s="272"/>
      <c r="W73" s="278"/>
      <c r="X73" s="275"/>
      <c r="Y73" s="278"/>
      <c r="Z73" s="281"/>
      <c r="AA73" s="278"/>
      <c r="AB73" s="285"/>
    </row>
    <row r="74" spans="1:28" ht="23.25" customHeight="1" x14ac:dyDescent="0.35">
      <c r="A74" s="260" t="str">
        <f t="shared" si="23"/>
        <v/>
      </c>
      <c r="B74" s="178"/>
      <c r="C74" s="130"/>
      <c r="D74" s="112"/>
      <c r="E74" s="113"/>
      <c r="F74" s="114"/>
      <c r="G74" s="114"/>
      <c r="H74" s="159"/>
      <c r="I74" s="160"/>
      <c r="J74" s="25">
        <f t="shared" si="19"/>
        <v>0</v>
      </c>
      <c r="K74" s="137"/>
      <c r="L74" s="116"/>
      <c r="M74" s="116"/>
      <c r="N74" s="116"/>
      <c r="O74" s="116"/>
      <c r="P74" s="166">
        <f t="shared" si="20"/>
        <v>0</v>
      </c>
      <c r="Q74" s="128"/>
      <c r="R74" s="26">
        <f t="shared" si="21"/>
        <v>0</v>
      </c>
      <c r="S74" s="26">
        <f t="shared" si="22"/>
        <v>0</v>
      </c>
      <c r="T74" s="116"/>
      <c r="U74" s="290"/>
      <c r="V74" s="272"/>
      <c r="W74" s="278"/>
      <c r="X74" s="275"/>
      <c r="Y74" s="278"/>
      <c r="Z74" s="281"/>
      <c r="AA74" s="278"/>
      <c r="AB74" s="285"/>
    </row>
    <row r="75" spans="1:28" ht="23.25" customHeight="1" x14ac:dyDescent="0.35">
      <c r="A75" s="260" t="str">
        <f t="shared" si="23"/>
        <v/>
      </c>
      <c r="B75" s="178"/>
      <c r="C75" s="130"/>
      <c r="D75" s="112"/>
      <c r="E75" s="113"/>
      <c r="F75" s="114"/>
      <c r="G75" s="114"/>
      <c r="H75" s="159"/>
      <c r="I75" s="160"/>
      <c r="J75" s="25">
        <f t="shared" si="19"/>
        <v>0</v>
      </c>
      <c r="K75" s="137"/>
      <c r="L75" s="116"/>
      <c r="M75" s="116"/>
      <c r="N75" s="116"/>
      <c r="O75" s="116"/>
      <c r="P75" s="166">
        <f t="shared" si="20"/>
        <v>0</v>
      </c>
      <c r="Q75" s="128"/>
      <c r="R75" s="26">
        <f t="shared" ref="R75:R76" si="24">F75*G75*2/11</f>
        <v>0</v>
      </c>
      <c r="S75" s="26">
        <f t="shared" ref="S75:S76" si="25">Q75-R75</f>
        <v>0</v>
      </c>
      <c r="T75" s="116"/>
      <c r="U75" s="290"/>
      <c r="V75" s="272"/>
      <c r="W75" s="278"/>
      <c r="X75" s="275"/>
      <c r="Y75" s="278"/>
      <c r="Z75" s="281"/>
      <c r="AA75" s="278"/>
      <c r="AB75" s="285"/>
    </row>
    <row r="76" spans="1:28" ht="23.25" customHeight="1" x14ac:dyDescent="0.35">
      <c r="A76" s="260" t="str">
        <f t="shared" si="23"/>
        <v/>
      </c>
      <c r="B76" s="178"/>
      <c r="C76" s="130"/>
      <c r="D76" s="112"/>
      <c r="E76" s="113"/>
      <c r="F76" s="114"/>
      <c r="G76" s="114"/>
      <c r="H76" s="159"/>
      <c r="I76" s="160"/>
      <c r="J76" s="25">
        <f t="shared" si="19"/>
        <v>0</v>
      </c>
      <c r="K76" s="137"/>
      <c r="L76" s="116"/>
      <c r="M76" s="116"/>
      <c r="N76" s="116"/>
      <c r="O76" s="116"/>
      <c r="P76" s="166">
        <f t="shared" si="20"/>
        <v>0</v>
      </c>
      <c r="Q76" s="128"/>
      <c r="R76" s="26">
        <f t="shared" si="24"/>
        <v>0</v>
      </c>
      <c r="S76" s="26">
        <f t="shared" si="25"/>
        <v>0</v>
      </c>
      <c r="T76" s="116"/>
      <c r="U76" s="290"/>
      <c r="V76" s="272"/>
      <c r="W76" s="278"/>
      <c r="X76" s="275"/>
      <c r="Y76" s="278"/>
      <c r="Z76" s="281"/>
      <c r="AA76" s="278"/>
      <c r="AB76" s="285"/>
    </row>
    <row r="77" spans="1:28" ht="23.25" customHeight="1" x14ac:dyDescent="0.35">
      <c r="A77" s="260" t="str">
        <f t="shared" si="23"/>
        <v/>
      </c>
      <c r="B77" s="178"/>
      <c r="C77" s="130"/>
      <c r="D77" s="112"/>
      <c r="E77" s="113"/>
      <c r="F77" s="114"/>
      <c r="G77" s="114"/>
      <c r="H77" s="159"/>
      <c r="I77" s="160"/>
      <c r="J77" s="25">
        <f t="shared" si="19"/>
        <v>0</v>
      </c>
      <c r="K77" s="137"/>
      <c r="L77" s="116"/>
      <c r="M77" s="116"/>
      <c r="N77" s="116"/>
      <c r="O77" s="116"/>
      <c r="P77" s="166">
        <f t="shared" si="20"/>
        <v>0</v>
      </c>
      <c r="Q77" s="128"/>
      <c r="R77" s="26">
        <f t="shared" si="21"/>
        <v>0</v>
      </c>
      <c r="S77" s="26">
        <f t="shared" si="22"/>
        <v>0</v>
      </c>
      <c r="T77" s="116"/>
      <c r="U77" s="290"/>
      <c r="V77" s="300"/>
      <c r="W77" s="278"/>
      <c r="X77" s="275"/>
      <c r="Y77" s="278"/>
      <c r="Z77" s="281"/>
      <c r="AA77" s="278"/>
      <c r="AB77" s="285"/>
    </row>
    <row r="78" spans="1:28" ht="23.25" customHeight="1" x14ac:dyDescent="0.35">
      <c r="A78" s="260" t="str">
        <f t="shared" si="23"/>
        <v/>
      </c>
      <c r="B78" s="178"/>
      <c r="C78" s="130"/>
      <c r="D78" s="112"/>
      <c r="E78" s="113"/>
      <c r="F78" s="114"/>
      <c r="G78" s="114"/>
      <c r="H78" s="159"/>
      <c r="I78" s="160"/>
      <c r="J78" s="25">
        <f t="shared" si="19"/>
        <v>0</v>
      </c>
      <c r="K78" s="137"/>
      <c r="L78" s="116"/>
      <c r="M78" s="116"/>
      <c r="N78" s="116"/>
      <c r="O78" s="116"/>
      <c r="P78" s="166">
        <f t="shared" si="20"/>
        <v>0</v>
      </c>
      <c r="Q78" s="128"/>
      <c r="R78" s="26">
        <f t="shared" si="21"/>
        <v>0</v>
      </c>
      <c r="S78" s="26">
        <f t="shared" si="22"/>
        <v>0</v>
      </c>
      <c r="T78" s="116"/>
      <c r="U78" s="290"/>
      <c r="V78" s="272"/>
      <c r="W78" s="278"/>
      <c r="X78" s="275"/>
      <c r="Y78" s="278"/>
      <c r="Z78" s="281"/>
      <c r="AA78" s="278"/>
      <c r="AB78" s="285"/>
    </row>
    <row r="79" spans="1:28" ht="23.25" customHeight="1" x14ac:dyDescent="0.35">
      <c r="A79" s="260" t="str">
        <f t="shared" si="23"/>
        <v/>
      </c>
      <c r="B79" s="178"/>
      <c r="C79" s="130"/>
      <c r="D79" s="112"/>
      <c r="E79" s="113"/>
      <c r="F79" s="114"/>
      <c r="G79" s="114"/>
      <c r="H79" s="159"/>
      <c r="I79" s="160"/>
      <c r="J79" s="25">
        <f t="shared" si="19"/>
        <v>0</v>
      </c>
      <c r="K79" s="137"/>
      <c r="L79" s="116"/>
      <c r="M79" s="116"/>
      <c r="N79" s="116"/>
      <c r="O79" s="116"/>
      <c r="P79" s="166">
        <f t="shared" si="20"/>
        <v>0</v>
      </c>
      <c r="Q79" s="128"/>
      <c r="R79" s="26">
        <f t="shared" si="21"/>
        <v>0</v>
      </c>
      <c r="S79" s="26">
        <f t="shared" si="22"/>
        <v>0</v>
      </c>
      <c r="T79" s="116"/>
      <c r="U79" s="290"/>
      <c r="V79" s="272"/>
      <c r="W79" s="278"/>
      <c r="X79" s="275"/>
      <c r="Y79" s="278"/>
      <c r="Z79" s="281"/>
      <c r="AA79" s="278"/>
      <c r="AB79" s="285"/>
    </row>
    <row r="80" spans="1:28" ht="23.25" customHeight="1" x14ac:dyDescent="0.35">
      <c r="A80" s="260" t="str">
        <f t="shared" si="23"/>
        <v/>
      </c>
      <c r="B80" s="178"/>
      <c r="C80" s="130"/>
      <c r="D80" s="112"/>
      <c r="E80" s="113"/>
      <c r="F80" s="114"/>
      <c r="G80" s="114"/>
      <c r="H80" s="159"/>
      <c r="I80" s="160"/>
      <c r="J80" s="25">
        <f t="shared" si="19"/>
        <v>0</v>
      </c>
      <c r="K80" s="137"/>
      <c r="L80" s="116"/>
      <c r="M80" s="116"/>
      <c r="N80" s="116"/>
      <c r="O80" s="116"/>
      <c r="P80" s="166">
        <f t="shared" si="20"/>
        <v>0</v>
      </c>
      <c r="Q80" s="128"/>
      <c r="R80" s="26">
        <f t="shared" si="21"/>
        <v>0</v>
      </c>
      <c r="S80" s="26">
        <f t="shared" si="22"/>
        <v>0</v>
      </c>
      <c r="T80" s="116"/>
      <c r="U80" s="290"/>
      <c r="V80" s="272"/>
      <c r="W80" s="278"/>
      <c r="X80" s="275"/>
      <c r="Y80" s="278"/>
      <c r="Z80" s="281"/>
      <c r="AA80" s="278"/>
      <c r="AB80" s="285"/>
    </row>
    <row r="81" spans="1:28" ht="23.25" customHeight="1" x14ac:dyDescent="0.35">
      <c r="A81" s="260" t="str">
        <f t="shared" si="23"/>
        <v/>
      </c>
      <c r="B81" s="178"/>
      <c r="C81" s="130"/>
      <c r="D81" s="112"/>
      <c r="E81" s="113"/>
      <c r="F81" s="114"/>
      <c r="G81" s="114"/>
      <c r="H81" s="159"/>
      <c r="I81" s="160"/>
      <c r="J81" s="25">
        <f t="shared" si="19"/>
        <v>0</v>
      </c>
      <c r="K81" s="137"/>
      <c r="L81" s="116"/>
      <c r="M81" s="116"/>
      <c r="N81" s="116"/>
      <c r="O81" s="116"/>
      <c r="P81" s="166">
        <f t="shared" si="20"/>
        <v>0</v>
      </c>
      <c r="Q81" s="128"/>
      <c r="R81" s="26">
        <f t="shared" si="21"/>
        <v>0</v>
      </c>
      <c r="S81" s="26">
        <f t="shared" si="22"/>
        <v>0</v>
      </c>
      <c r="T81" s="116"/>
      <c r="U81" s="290"/>
      <c r="V81" s="272"/>
      <c r="W81" s="278"/>
      <c r="X81" s="275"/>
      <c r="Y81" s="278"/>
      <c r="Z81" s="281"/>
      <c r="AA81" s="278"/>
      <c r="AB81" s="285"/>
    </row>
    <row r="82" spans="1:28" ht="23.25" customHeight="1" x14ac:dyDescent="0.35">
      <c r="A82" s="260" t="str">
        <f>IF(D82&gt;0,A81+1,"")</f>
        <v/>
      </c>
      <c r="B82" s="178"/>
      <c r="C82" s="130"/>
      <c r="D82" s="112"/>
      <c r="E82" s="113"/>
      <c r="F82" s="114"/>
      <c r="G82" s="114"/>
      <c r="H82" s="159"/>
      <c r="I82" s="160"/>
      <c r="J82" s="25">
        <f t="shared" si="19"/>
        <v>0</v>
      </c>
      <c r="K82" s="137"/>
      <c r="L82" s="116"/>
      <c r="M82" s="116"/>
      <c r="N82" s="116"/>
      <c r="O82" s="116"/>
      <c r="P82" s="166">
        <f t="shared" si="20"/>
        <v>0</v>
      </c>
      <c r="Q82" s="128"/>
      <c r="R82" s="26">
        <f t="shared" si="21"/>
        <v>0</v>
      </c>
      <c r="S82" s="26">
        <f t="shared" si="22"/>
        <v>0</v>
      </c>
      <c r="T82" s="116"/>
      <c r="U82" s="290"/>
      <c r="V82" s="272"/>
      <c r="W82" s="278"/>
      <c r="X82" s="275"/>
      <c r="Y82" s="278"/>
      <c r="Z82" s="281"/>
      <c r="AA82" s="278"/>
      <c r="AB82" s="285"/>
    </row>
    <row r="83" spans="1:28" ht="23.25" customHeight="1" x14ac:dyDescent="0.35">
      <c r="A83" s="260" t="str">
        <f t="shared" si="23"/>
        <v/>
      </c>
      <c r="B83" s="178"/>
      <c r="C83" s="130"/>
      <c r="D83" s="112"/>
      <c r="E83" s="113"/>
      <c r="F83" s="114"/>
      <c r="G83" s="114"/>
      <c r="H83" s="159"/>
      <c r="I83" s="160"/>
      <c r="J83" s="25">
        <f t="shared" si="19"/>
        <v>0</v>
      </c>
      <c r="K83" s="137"/>
      <c r="L83" s="116"/>
      <c r="M83" s="116"/>
      <c r="N83" s="116"/>
      <c r="O83" s="116"/>
      <c r="P83" s="166">
        <f t="shared" si="20"/>
        <v>0</v>
      </c>
      <c r="Q83" s="128"/>
      <c r="R83" s="26">
        <f t="shared" si="21"/>
        <v>0</v>
      </c>
      <c r="S83" s="26">
        <f t="shared" ref="S83:S97" si="26">Q83-R83</f>
        <v>0</v>
      </c>
      <c r="T83" s="116"/>
      <c r="U83" s="290"/>
      <c r="V83" s="272"/>
      <c r="W83" s="278"/>
      <c r="X83" s="275"/>
      <c r="Y83" s="278"/>
      <c r="Z83" s="281"/>
      <c r="AA83" s="278"/>
      <c r="AB83" s="285"/>
    </row>
    <row r="84" spans="1:28" ht="23.25" customHeight="1" x14ac:dyDescent="0.35">
      <c r="A84" s="260" t="str">
        <f t="shared" si="23"/>
        <v/>
      </c>
      <c r="B84" s="178"/>
      <c r="C84" s="130"/>
      <c r="D84" s="112"/>
      <c r="E84" s="113"/>
      <c r="F84" s="114"/>
      <c r="G84" s="114"/>
      <c r="H84" s="159"/>
      <c r="I84" s="160"/>
      <c r="J84" s="25">
        <f t="shared" si="19"/>
        <v>0</v>
      </c>
      <c r="K84" s="137"/>
      <c r="L84" s="116"/>
      <c r="M84" s="116"/>
      <c r="N84" s="116"/>
      <c r="O84" s="116"/>
      <c r="P84" s="166">
        <f t="shared" si="20"/>
        <v>0</v>
      </c>
      <c r="Q84" s="128"/>
      <c r="R84" s="26">
        <f t="shared" si="21"/>
        <v>0</v>
      </c>
      <c r="S84" s="26">
        <f t="shared" si="26"/>
        <v>0</v>
      </c>
      <c r="T84" s="116"/>
      <c r="U84" s="290"/>
      <c r="V84" s="272"/>
      <c r="W84" s="278"/>
      <c r="X84" s="275"/>
      <c r="Y84" s="278"/>
      <c r="Z84" s="281"/>
      <c r="AA84" s="278"/>
      <c r="AB84" s="285"/>
    </row>
    <row r="85" spans="1:28" ht="23.25" customHeight="1" x14ac:dyDescent="0.35">
      <c r="A85" s="260" t="str">
        <f t="shared" si="23"/>
        <v/>
      </c>
      <c r="B85" s="178"/>
      <c r="C85" s="130"/>
      <c r="D85" s="112"/>
      <c r="E85" s="113"/>
      <c r="F85" s="114"/>
      <c r="G85" s="114"/>
      <c r="H85" s="159"/>
      <c r="I85" s="160"/>
      <c r="J85" s="25">
        <f t="shared" si="19"/>
        <v>0</v>
      </c>
      <c r="K85" s="137"/>
      <c r="L85" s="116"/>
      <c r="M85" s="116"/>
      <c r="N85" s="116"/>
      <c r="O85" s="116"/>
      <c r="P85" s="166">
        <f t="shared" si="20"/>
        <v>0</v>
      </c>
      <c r="Q85" s="128"/>
      <c r="R85" s="26">
        <f t="shared" si="21"/>
        <v>0</v>
      </c>
      <c r="S85" s="26">
        <f t="shared" si="26"/>
        <v>0</v>
      </c>
      <c r="T85" s="116"/>
      <c r="U85" s="290"/>
      <c r="V85" s="272"/>
      <c r="W85" s="278"/>
      <c r="X85" s="275"/>
      <c r="Y85" s="278"/>
      <c r="Z85" s="281"/>
      <c r="AA85" s="278"/>
      <c r="AB85" s="285"/>
    </row>
    <row r="86" spans="1:28" ht="23.25" customHeight="1" x14ac:dyDescent="0.35">
      <c r="A86" s="260" t="str">
        <f t="shared" si="23"/>
        <v/>
      </c>
      <c r="B86" s="178"/>
      <c r="C86" s="130"/>
      <c r="D86" s="112"/>
      <c r="E86" s="113"/>
      <c r="F86" s="114"/>
      <c r="G86" s="114"/>
      <c r="H86" s="159"/>
      <c r="I86" s="160"/>
      <c r="J86" s="25">
        <f t="shared" si="19"/>
        <v>0</v>
      </c>
      <c r="K86" s="137"/>
      <c r="L86" s="116"/>
      <c r="M86" s="116"/>
      <c r="N86" s="116"/>
      <c r="O86" s="116"/>
      <c r="P86" s="166">
        <f t="shared" si="20"/>
        <v>0</v>
      </c>
      <c r="Q86" s="128"/>
      <c r="R86" s="26">
        <f t="shared" si="21"/>
        <v>0</v>
      </c>
      <c r="S86" s="26">
        <f t="shared" si="26"/>
        <v>0</v>
      </c>
      <c r="T86" s="116"/>
      <c r="U86" s="290"/>
      <c r="V86" s="272"/>
      <c r="W86" s="278"/>
      <c r="X86" s="275"/>
      <c r="Y86" s="278"/>
      <c r="Z86" s="281"/>
      <c r="AA86" s="278"/>
      <c r="AB86" s="285"/>
    </row>
    <row r="87" spans="1:28" ht="23.25" customHeight="1" x14ac:dyDescent="0.35">
      <c r="A87" s="260" t="str">
        <f t="shared" si="23"/>
        <v/>
      </c>
      <c r="B87" s="178"/>
      <c r="C87" s="130"/>
      <c r="D87" s="112"/>
      <c r="E87" s="113"/>
      <c r="F87" s="114"/>
      <c r="G87" s="114"/>
      <c r="H87" s="159"/>
      <c r="I87" s="160"/>
      <c r="J87" s="25">
        <f t="shared" si="19"/>
        <v>0</v>
      </c>
      <c r="K87" s="137"/>
      <c r="L87" s="116"/>
      <c r="M87" s="116"/>
      <c r="N87" s="116"/>
      <c r="O87" s="116"/>
      <c r="P87" s="166">
        <f t="shared" si="20"/>
        <v>0</v>
      </c>
      <c r="Q87" s="128"/>
      <c r="R87" s="26">
        <f t="shared" si="21"/>
        <v>0</v>
      </c>
      <c r="S87" s="26">
        <f t="shared" si="26"/>
        <v>0</v>
      </c>
      <c r="T87" s="116"/>
      <c r="U87" s="290"/>
      <c r="V87" s="272"/>
      <c r="W87" s="278"/>
      <c r="X87" s="275"/>
      <c r="Y87" s="278"/>
      <c r="Z87" s="281"/>
      <c r="AA87" s="278"/>
      <c r="AB87" s="285"/>
    </row>
    <row r="88" spans="1:28" ht="23.25" x14ac:dyDescent="0.35">
      <c r="A88" s="260" t="str">
        <f t="shared" si="23"/>
        <v/>
      </c>
      <c r="B88" s="178"/>
      <c r="C88" s="130"/>
      <c r="D88" s="112"/>
      <c r="E88" s="113"/>
      <c r="F88" s="114"/>
      <c r="G88" s="114"/>
      <c r="H88" s="159"/>
      <c r="I88" s="160"/>
      <c r="J88" s="25">
        <f t="shared" si="19"/>
        <v>0</v>
      </c>
      <c r="K88" s="137"/>
      <c r="L88" s="116"/>
      <c r="M88" s="116"/>
      <c r="N88" s="116"/>
      <c r="O88" s="116"/>
      <c r="P88" s="166">
        <f t="shared" si="20"/>
        <v>0</v>
      </c>
      <c r="Q88" s="128"/>
      <c r="R88" s="26">
        <f t="shared" si="21"/>
        <v>0</v>
      </c>
      <c r="S88" s="26">
        <f t="shared" si="26"/>
        <v>0</v>
      </c>
      <c r="T88" s="116"/>
      <c r="U88" s="290"/>
      <c r="V88" s="272"/>
      <c r="W88" s="278"/>
      <c r="X88" s="275"/>
      <c r="Y88" s="278"/>
      <c r="Z88" s="281"/>
      <c r="AA88" s="278"/>
      <c r="AB88" s="285"/>
    </row>
    <row r="89" spans="1:28" customFormat="1" ht="23.25" x14ac:dyDescent="0.35">
      <c r="A89" s="260" t="str">
        <f t="shared" si="23"/>
        <v/>
      </c>
      <c r="B89" s="178"/>
      <c r="C89" s="130"/>
      <c r="D89" s="112"/>
      <c r="E89" s="113"/>
      <c r="F89" s="114"/>
      <c r="G89" s="114"/>
      <c r="H89" s="159"/>
      <c r="I89" s="160"/>
      <c r="J89" s="25">
        <f t="shared" si="19"/>
        <v>0</v>
      </c>
      <c r="K89" s="137"/>
      <c r="L89" s="116"/>
      <c r="M89" s="116"/>
      <c r="N89" s="116"/>
      <c r="O89" s="116"/>
      <c r="P89" s="166">
        <f t="shared" si="20"/>
        <v>0</v>
      </c>
      <c r="Q89" s="128"/>
      <c r="R89" s="26">
        <f t="shared" si="21"/>
        <v>0</v>
      </c>
      <c r="S89" s="26">
        <f t="shared" si="26"/>
        <v>0</v>
      </c>
      <c r="T89" s="116"/>
      <c r="U89" s="290"/>
      <c r="V89" s="272"/>
      <c r="W89" s="278"/>
      <c r="X89" s="275"/>
      <c r="Y89" s="278"/>
      <c r="Z89" s="281"/>
      <c r="AA89" s="278"/>
      <c r="AB89" s="285"/>
    </row>
    <row r="90" spans="1:28" customFormat="1" ht="25.5" customHeight="1" x14ac:dyDescent="0.35">
      <c r="A90" s="260" t="str">
        <f t="shared" si="23"/>
        <v/>
      </c>
      <c r="B90" s="178"/>
      <c r="C90" s="130"/>
      <c r="D90" s="112"/>
      <c r="E90" s="113"/>
      <c r="F90" s="114"/>
      <c r="G90" s="114"/>
      <c r="H90" s="159"/>
      <c r="I90" s="160"/>
      <c r="J90" s="25">
        <f t="shared" si="19"/>
        <v>0</v>
      </c>
      <c r="K90" s="137"/>
      <c r="L90" s="116"/>
      <c r="M90" s="116"/>
      <c r="N90" s="116"/>
      <c r="O90" s="116"/>
      <c r="P90" s="166">
        <f t="shared" si="20"/>
        <v>0</v>
      </c>
      <c r="Q90" s="128"/>
      <c r="R90" s="26">
        <f t="shared" si="21"/>
        <v>0</v>
      </c>
      <c r="S90" s="26">
        <f t="shared" si="26"/>
        <v>0</v>
      </c>
      <c r="T90" s="116"/>
      <c r="U90" s="290"/>
      <c r="V90" s="272"/>
      <c r="W90" s="278"/>
      <c r="X90" s="275"/>
      <c r="Y90" s="278"/>
      <c r="Z90" s="281"/>
      <c r="AA90" s="278"/>
      <c r="AB90" s="285"/>
    </row>
    <row r="91" spans="1:28" s="2" customFormat="1" ht="21.75" customHeight="1" x14ac:dyDescent="0.35">
      <c r="A91" s="260" t="str">
        <f t="shared" si="23"/>
        <v/>
      </c>
      <c r="B91" s="178"/>
      <c r="C91" s="130"/>
      <c r="D91" s="112"/>
      <c r="E91" s="113"/>
      <c r="F91" s="114"/>
      <c r="G91" s="114"/>
      <c r="H91" s="159"/>
      <c r="I91" s="160"/>
      <c r="J91" s="25">
        <f t="shared" si="19"/>
        <v>0</v>
      </c>
      <c r="K91" s="137"/>
      <c r="L91" s="116"/>
      <c r="M91" s="116"/>
      <c r="N91" s="116"/>
      <c r="O91" s="116"/>
      <c r="P91" s="166">
        <f t="shared" si="20"/>
        <v>0</v>
      </c>
      <c r="Q91" s="128"/>
      <c r="R91" s="26">
        <f t="shared" si="21"/>
        <v>0</v>
      </c>
      <c r="S91" s="26">
        <f t="shared" si="26"/>
        <v>0</v>
      </c>
      <c r="T91" s="116"/>
      <c r="U91" s="290"/>
      <c r="V91" s="272"/>
      <c r="W91" s="278"/>
      <c r="X91" s="275"/>
      <c r="Y91" s="278"/>
      <c r="Z91" s="281"/>
      <c r="AA91" s="278"/>
      <c r="AB91" s="285"/>
    </row>
    <row r="92" spans="1:28" ht="21.75" customHeight="1" x14ac:dyDescent="0.35">
      <c r="A92" s="260" t="str">
        <f t="shared" si="23"/>
        <v/>
      </c>
      <c r="B92" s="178"/>
      <c r="C92" s="130"/>
      <c r="D92" s="112"/>
      <c r="E92" s="113"/>
      <c r="F92" s="114"/>
      <c r="G92" s="114"/>
      <c r="H92" s="159"/>
      <c r="I92" s="160"/>
      <c r="J92" s="25">
        <f t="shared" si="19"/>
        <v>0</v>
      </c>
      <c r="K92" s="137"/>
      <c r="L92" s="116"/>
      <c r="M92" s="116"/>
      <c r="N92" s="116"/>
      <c r="O92" s="116"/>
      <c r="P92" s="166">
        <f t="shared" si="20"/>
        <v>0</v>
      </c>
      <c r="Q92" s="128"/>
      <c r="R92" s="26">
        <f t="shared" si="21"/>
        <v>0</v>
      </c>
      <c r="S92" s="26">
        <f t="shared" si="26"/>
        <v>0</v>
      </c>
      <c r="T92" s="116"/>
      <c r="U92" s="290"/>
      <c r="V92" s="272"/>
      <c r="W92" s="278"/>
      <c r="X92" s="275"/>
      <c r="Y92" s="278"/>
      <c r="Z92" s="281"/>
      <c r="AA92" s="278"/>
      <c r="AB92" s="285"/>
    </row>
    <row r="93" spans="1:28" ht="23.25" customHeight="1" x14ac:dyDescent="0.35">
      <c r="A93" s="260" t="str">
        <f t="shared" si="23"/>
        <v/>
      </c>
      <c r="B93" s="178"/>
      <c r="C93" s="130"/>
      <c r="D93" s="112"/>
      <c r="E93" s="113"/>
      <c r="F93" s="114"/>
      <c r="G93" s="114"/>
      <c r="H93" s="159"/>
      <c r="I93" s="160"/>
      <c r="J93" s="25">
        <f t="shared" si="19"/>
        <v>0</v>
      </c>
      <c r="K93" s="137"/>
      <c r="L93" s="116"/>
      <c r="M93" s="116"/>
      <c r="N93" s="116"/>
      <c r="O93" s="116"/>
      <c r="P93" s="166">
        <f t="shared" si="20"/>
        <v>0</v>
      </c>
      <c r="Q93" s="128"/>
      <c r="R93" s="26">
        <f t="shared" si="21"/>
        <v>0</v>
      </c>
      <c r="S93" s="26">
        <f t="shared" si="26"/>
        <v>0</v>
      </c>
      <c r="T93" s="116"/>
      <c r="U93" s="290"/>
      <c r="V93" s="300"/>
      <c r="W93" s="278"/>
      <c r="X93" s="275"/>
      <c r="Y93" s="278"/>
      <c r="Z93" s="281"/>
      <c r="AA93" s="278"/>
      <c r="AB93" s="285"/>
    </row>
    <row r="94" spans="1:28" ht="23.25" customHeight="1" x14ac:dyDescent="0.35">
      <c r="A94" s="260" t="str">
        <f t="shared" si="23"/>
        <v/>
      </c>
      <c r="B94" s="178"/>
      <c r="C94" s="130"/>
      <c r="D94" s="112"/>
      <c r="E94" s="113"/>
      <c r="F94" s="114"/>
      <c r="G94" s="114"/>
      <c r="H94" s="159"/>
      <c r="I94" s="160"/>
      <c r="J94" s="25">
        <f t="shared" si="19"/>
        <v>0</v>
      </c>
      <c r="K94" s="137"/>
      <c r="L94" s="116"/>
      <c r="M94" s="116"/>
      <c r="N94" s="116"/>
      <c r="O94" s="116"/>
      <c r="P94" s="166">
        <f t="shared" si="20"/>
        <v>0</v>
      </c>
      <c r="Q94" s="128"/>
      <c r="R94" s="26">
        <f t="shared" si="21"/>
        <v>0</v>
      </c>
      <c r="S94" s="26">
        <f t="shared" si="26"/>
        <v>0</v>
      </c>
      <c r="T94" s="116"/>
      <c r="U94" s="290"/>
      <c r="V94" s="272"/>
      <c r="W94" s="278"/>
      <c r="X94" s="275"/>
      <c r="Y94" s="278"/>
      <c r="Z94" s="281"/>
      <c r="AA94" s="278"/>
      <c r="AB94" s="285"/>
    </row>
    <row r="95" spans="1:28" ht="23.25" customHeight="1" x14ac:dyDescent="0.35">
      <c r="A95" s="260" t="str">
        <f t="shared" si="23"/>
        <v/>
      </c>
      <c r="B95" s="178"/>
      <c r="C95" s="130"/>
      <c r="D95" s="112"/>
      <c r="E95" s="113"/>
      <c r="F95" s="114"/>
      <c r="G95" s="114"/>
      <c r="H95" s="159"/>
      <c r="I95" s="160"/>
      <c r="J95" s="25">
        <f t="shared" si="19"/>
        <v>0</v>
      </c>
      <c r="K95" s="137"/>
      <c r="L95" s="116"/>
      <c r="M95" s="116"/>
      <c r="N95" s="116"/>
      <c r="O95" s="116"/>
      <c r="P95" s="166">
        <f t="shared" si="20"/>
        <v>0</v>
      </c>
      <c r="Q95" s="128"/>
      <c r="R95" s="26">
        <f t="shared" si="21"/>
        <v>0</v>
      </c>
      <c r="S95" s="26">
        <f t="shared" si="26"/>
        <v>0</v>
      </c>
      <c r="T95" s="116"/>
      <c r="U95" s="290"/>
      <c r="V95" s="272"/>
      <c r="W95" s="278"/>
      <c r="X95" s="275"/>
      <c r="Y95" s="278"/>
      <c r="Z95" s="281"/>
      <c r="AA95" s="278"/>
      <c r="AB95" s="285"/>
    </row>
    <row r="96" spans="1:28" ht="23.25" customHeight="1" thickBot="1" x14ac:dyDescent="0.4">
      <c r="A96" s="367"/>
      <c r="B96" s="259"/>
      <c r="C96" s="235"/>
      <c r="D96" s="257"/>
      <c r="E96" s="187"/>
      <c r="F96" s="236"/>
      <c r="G96" s="236"/>
      <c r="H96" s="189"/>
      <c r="I96" s="188"/>
      <c r="J96" s="190"/>
      <c r="K96" s="255"/>
      <c r="L96" s="194"/>
      <c r="M96" s="194"/>
      <c r="N96" s="194"/>
      <c r="O96" s="194"/>
      <c r="P96" s="256"/>
      <c r="Q96" s="238"/>
      <c r="R96" s="193"/>
      <c r="S96" s="193"/>
      <c r="T96" s="194"/>
      <c r="U96" s="291"/>
      <c r="V96" s="273"/>
      <c r="W96" s="279"/>
      <c r="X96" s="276"/>
      <c r="Y96" s="279"/>
      <c r="Z96" s="282"/>
      <c r="AA96" s="279"/>
      <c r="AB96" s="286"/>
    </row>
    <row r="97" spans="1:28" ht="23.25" customHeight="1" thickBot="1" x14ac:dyDescent="0.35">
      <c r="A97" s="15"/>
      <c r="B97" s="15"/>
      <c r="C97" s="16"/>
      <c r="D97" s="179" t="s">
        <v>20</v>
      </c>
      <c r="E97" s="180"/>
      <c r="F97" s="181"/>
      <c r="G97" s="29">
        <f>IF(G71="",0,AVERAGE(G71:G96))</f>
        <v>0</v>
      </c>
      <c r="H97" s="30"/>
      <c r="I97" s="31"/>
      <c r="J97" s="32">
        <f t="shared" ref="J97:O97" si="27">SUM(J71:J96)</f>
        <v>0</v>
      </c>
      <c r="K97" s="33">
        <f t="shared" si="27"/>
        <v>0</v>
      </c>
      <c r="L97" s="34">
        <f t="shared" si="27"/>
        <v>0</v>
      </c>
      <c r="M97" s="34">
        <f t="shared" si="27"/>
        <v>0</v>
      </c>
      <c r="N97" s="34">
        <f t="shared" si="27"/>
        <v>0</v>
      </c>
      <c r="O97" s="34">
        <f t="shared" si="27"/>
        <v>0</v>
      </c>
      <c r="P97" s="157" t="e">
        <f>AVERAGEIF(H71:H96,"&gt;0",P71:P96)</f>
        <v>#DIV/0!</v>
      </c>
      <c r="Q97" s="35">
        <f>SUM(Q71:Q96)</f>
        <v>0</v>
      </c>
      <c r="R97" s="36">
        <f>SUM(R71:R96)</f>
        <v>0</v>
      </c>
      <c r="S97" s="37">
        <f t="shared" si="26"/>
        <v>0</v>
      </c>
      <c r="T97" s="28">
        <f>COUNTIF($T$71:$T$96,"X")</f>
        <v>0</v>
      </c>
      <c r="U97" s="149">
        <f>COUNTA($D$71:$D$96)-COUNTA($T$71:$T$96)</f>
        <v>0</v>
      </c>
      <c r="V97" s="295"/>
      <c r="W97" s="261"/>
      <c r="X97" s="261"/>
      <c r="Y97" s="261"/>
      <c r="Z97" s="372"/>
      <c r="AA97" s="261"/>
      <c r="AB97" s="261"/>
    </row>
    <row r="98" spans="1:28" ht="23.25" customHeight="1" thickBot="1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 s="270"/>
      <c r="W98" s="270"/>
      <c r="X98" s="270"/>
      <c r="Y98" s="270"/>
      <c r="Z98" s="270"/>
      <c r="AA98" s="270"/>
      <c r="AB98"/>
    </row>
    <row r="99" spans="1:28" ht="23.25" customHeight="1" thickTop="1" x14ac:dyDescent="0.2">
      <c r="A99" s="441"/>
      <c r="B99" s="441"/>
      <c r="C99" s="441"/>
      <c r="D99" s="441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 s="270"/>
      <c r="U99" s="394"/>
      <c r="V99" s="402" t="s">
        <v>30</v>
      </c>
      <c r="W99" s="403"/>
      <c r="X99" s="402" t="s">
        <v>31</v>
      </c>
      <c r="Y99" s="403"/>
      <c r="Z99" s="402" t="s">
        <v>32</v>
      </c>
      <c r="AA99" s="403"/>
      <c r="AB99" s="412"/>
    </row>
    <row r="100" spans="1:28" ht="23.25" customHeight="1" thickBot="1" x14ac:dyDescent="0.35">
      <c r="A100" s="441"/>
      <c r="B100" s="441"/>
      <c r="C100" s="441"/>
      <c r="D100" s="441"/>
      <c r="E100" s="53"/>
      <c r="F100" s="60"/>
      <c r="G100" s="60"/>
      <c r="H100" s="61"/>
      <c r="I100" s="61"/>
      <c r="J100" s="62"/>
      <c r="K100" s="53"/>
      <c r="L100" s="53"/>
      <c r="M100" s="53"/>
      <c r="N100" s="53"/>
      <c r="O100" s="53"/>
      <c r="P100" s="60"/>
      <c r="Q100" s="63"/>
      <c r="R100" s="63"/>
      <c r="S100" s="64"/>
      <c r="T100" s="54"/>
      <c r="U100" s="395"/>
      <c r="V100" s="413"/>
      <c r="W100" s="411"/>
      <c r="X100" s="413"/>
      <c r="Y100" s="411"/>
      <c r="Z100" s="413"/>
      <c r="AA100" s="411"/>
      <c r="AB100" s="414"/>
    </row>
    <row r="101" spans="1:28" ht="23.25" customHeight="1" thickBot="1" x14ac:dyDescent="0.35">
      <c r="A101" s="267" t="s">
        <v>44</v>
      </c>
      <c r="B101" s="376" t="s">
        <v>43</v>
      </c>
      <c r="C101" s="268" t="s">
        <v>45</v>
      </c>
      <c r="D101" s="18" t="s">
        <v>0</v>
      </c>
      <c r="E101" s="19" t="s">
        <v>2</v>
      </c>
      <c r="F101" s="19" t="s">
        <v>4</v>
      </c>
      <c r="G101" s="19" t="s">
        <v>1</v>
      </c>
      <c r="H101" s="169" t="s">
        <v>18</v>
      </c>
      <c r="I101" s="169" t="s">
        <v>19</v>
      </c>
      <c r="J101" s="20" t="s">
        <v>6</v>
      </c>
      <c r="K101" s="21" t="s">
        <v>22</v>
      </c>
      <c r="L101" s="19" t="s">
        <v>23</v>
      </c>
      <c r="M101" s="19" t="s">
        <v>52</v>
      </c>
      <c r="N101" s="19" t="s">
        <v>24</v>
      </c>
      <c r="O101" s="22" t="s">
        <v>25</v>
      </c>
      <c r="P101" s="377" t="s">
        <v>54</v>
      </c>
      <c r="Q101" s="21" t="s">
        <v>3</v>
      </c>
      <c r="R101" s="19" t="s">
        <v>10</v>
      </c>
      <c r="S101" s="19" t="s">
        <v>26</v>
      </c>
      <c r="T101" s="292" t="s">
        <v>5</v>
      </c>
      <c r="U101" s="288" t="s">
        <v>46</v>
      </c>
      <c r="V101" s="309" t="s">
        <v>34</v>
      </c>
      <c r="W101" s="310" t="s">
        <v>35</v>
      </c>
      <c r="X101" s="305" t="s">
        <v>49</v>
      </c>
      <c r="Y101" s="311" t="s">
        <v>50</v>
      </c>
      <c r="Z101" s="269" t="s">
        <v>36</v>
      </c>
      <c r="AA101" s="312" t="s">
        <v>37</v>
      </c>
      <c r="AB101" s="283" t="s">
        <v>33</v>
      </c>
    </row>
    <row r="102" spans="1:28" ht="23.25" customHeight="1" x14ac:dyDescent="0.35">
      <c r="A102" s="240" t="str">
        <f>IF(D102&gt;0,1,"")</f>
        <v/>
      </c>
      <c r="B102" s="213"/>
      <c r="C102" s="126"/>
      <c r="D102" s="104"/>
      <c r="E102" s="105"/>
      <c r="F102" s="106"/>
      <c r="G102" s="106"/>
      <c r="H102" s="158"/>
      <c r="I102" s="164"/>
      <c r="J102" s="23">
        <f t="shared" ref="J102:J122" si="28">F102*G102*45/11</f>
        <v>0</v>
      </c>
      <c r="K102" s="134"/>
      <c r="L102" s="110"/>
      <c r="M102" s="110"/>
      <c r="N102" s="110"/>
      <c r="O102" s="110"/>
      <c r="P102" s="165">
        <f t="shared" ref="P102:P122" si="29">I102-H102</f>
        <v>0</v>
      </c>
      <c r="Q102" s="135"/>
      <c r="R102" s="24">
        <f t="shared" ref="R102:R122" si="30">F102*G102*2/11</f>
        <v>0</v>
      </c>
      <c r="S102" s="24">
        <f t="shared" ref="S102:S116" si="31">Q102-R102</f>
        <v>0</v>
      </c>
      <c r="T102" s="218"/>
      <c r="U102" s="289"/>
      <c r="V102" s="271"/>
      <c r="W102" s="277"/>
      <c r="X102" s="274"/>
      <c r="Y102" s="277"/>
      <c r="Z102" s="280"/>
      <c r="AA102" s="287"/>
      <c r="AB102" s="284"/>
    </row>
    <row r="103" spans="1:28" ht="23.25" customHeight="1" x14ac:dyDescent="0.35">
      <c r="A103" s="368" t="str">
        <f>IF(D103&gt;0,A102+1,"")</f>
        <v/>
      </c>
      <c r="B103" s="143"/>
      <c r="C103" s="130"/>
      <c r="D103" s="112"/>
      <c r="E103" s="113"/>
      <c r="F103" s="114"/>
      <c r="G103" s="114"/>
      <c r="H103" s="159"/>
      <c r="I103" s="160"/>
      <c r="J103" s="25">
        <f t="shared" si="28"/>
        <v>0</v>
      </c>
      <c r="K103" s="137"/>
      <c r="L103" s="116"/>
      <c r="M103" s="116"/>
      <c r="N103" s="116"/>
      <c r="O103" s="116"/>
      <c r="P103" s="166">
        <f t="shared" si="29"/>
        <v>0</v>
      </c>
      <c r="Q103" s="128"/>
      <c r="R103" s="26">
        <f t="shared" si="30"/>
        <v>0</v>
      </c>
      <c r="S103" s="26">
        <f t="shared" si="31"/>
        <v>0</v>
      </c>
      <c r="T103" s="116"/>
      <c r="U103" s="290"/>
      <c r="V103" s="272"/>
      <c r="W103" s="278"/>
      <c r="X103" s="275"/>
      <c r="Y103" s="278"/>
      <c r="Z103" s="281"/>
      <c r="AA103" s="278"/>
      <c r="AB103" s="285"/>
    </row>
    <row r="104" spans="1:28" ht="23.25" customHeight="1" x14ac:dyDescent="0.35">
      <c r="A104" s="368" t="str">
        <f t="shared" ref="A104:A122" si="32">IF(D104&gt;0,A103+1,"")</f>
        <v/>
      </c>
      <c r="B104" s="143"/>
      <c r="C104" s="130"/>
      <c r="D104" s="112"/>
      <c r="E104" s="113"/>
      <c r="F104" s="114"/>
      <c r="G104" s="114"/>
      <c r="H104" s="159"/>
      <c r="I104" s="160"/>
      <c r="J104" s="25">
        <f t="shared" si="28"/>
        <v>0</v>
      </c>
      <c r="K104" s="137"/>
      <c r="L104" s="116"/>
      <c r="M104" s="116"/>
      <c r="N104" s="116"/>
      <c r="O104" s="116"/>
      <c r="P104" s="166">
        <f t="shared" si="29"/>
        <v>0</v>
      </c>
      <c r="Q104" s="128"/>
      <c r="R104" s="26">
        <f t="shared" si="30"/>
        <v>0</v>
      </c>
      <c r="S104" s="26">
        <f t="shared" si="31"/>
        <v>0</v>
      </c>
      <c r="T104" s="116"/>
      <c r="U104" s="290"/>
      <c r="V104" s="272"/>
      <c r="W104" s="278"/>
      <c r="X104" s="275"/>
      <c r="Y104" s="278"/>
      <c r="Z104" s="281"/>
      <c r="AA104" s="278"/>
      <c r="AB104" s="285"/>
    </row>
    <row r="105" spans="1:28" ht="23.25" customHeight="1" x14ac:dyDescent="0.35">
      <c r="A105" s="368" t="str">
        <f t="shared" si="32"/>
        <v/>
      </c>
      <c r="B105" s="143"/>
      <c r="C105" s="126"/>
      <c r="D105" s="112"/>
      <c r="E105" s="113"/>
      <c r="F105" s="114"/>
      <c r="G105" s="114"/>
      <c r="H105" s="159"/>
      <c r="I105" s="160"/>
      <c r="J105" s="25">
        <f t="shared" si="28"/>
        <v>0</v>
      </c>
      <c r="K105" s="137"/>
      <c r="L105" s="116"/>
      <c r="M105" s="116"/>
      <c r="N105" s="116"/>
      <c r="O105" s="116"/>
      <c r="P105" s="166">
        <f t="shared" si="29"/>
        <v>0</v>
      </c>
      <c r="Q105" s="128"/>
      <c r="R105" s="26">
        <f t="shared" si="30"/>
        <v>0</v>
      </c>
      <c r="S105" s="26">
        <f t="shared" si="31"/>
        <v>0</v>
      </c>
      <c r="T105" s="116"/>
      <c r="U105" s="290"/>
      <c r="V105" s="272"/>
      <c r="W105" s="278"/>
      <c r="X105" s="275"/>
      <c r="Y105" s="278"/>
      <c r="Z105" s="281"/>
      <c r="AA105" s="278"/>
      <c r="AB105" s="285"/>
    </row>
    <row r="106" spans="1:28" ht="23.25" customHeight="1" x14ac:dyDescent="0.35">
      <c r="A106" s="368" t="str">
        <f t="shared" si="32"/>
        <v/>
      </c>
      <c r="B106" s="143"/>
      <c r="C106" s="144"/>
      <c r="D106" s="112"/>
      <c r="E106" s="113"/>
      <c r="F106" s="114"/>
      <c r="G106" s="114"/>
      <c r="H106" s="159"/>
      <c r="I106" s="160"/>
      <c r="J106" s="25">
        <f t="shared" si="28"/>
        <v>0</v>
      </c>
      <c r="K106" s="137"/>
      <c r="L106" s="116"/>
      <c r="M106" s="116"/>
      <c r="N106" s="116"/>
      <c r="O106" s="116"/>
      <c r="P106" s="166">
        <f t="shared" si="29"/>
        <v>0</v>
      </c>
      <c r="Q106" s="128"/>
      <c r="R106" s="26">
        <f t="shared" si="30"/>
        <v>0</v>
      </c>
      <c r="S106" s="26">
        <f t="shared" si="31"/>
        <v>0</v>
      </c>
      <c r="T106" s="116"/>
      <c r="U106" s="290"/>
      <c r="V106" s="272"/>
      <c r="W106" s="278"/>
      <c r="X106" s="275"/>
      <c r="Y106" s="278"/>
      <c r="Z106" s="281"/>
      <c r="AA106" s="278"/>
      <c r="AB106" s="285"/>
    </row>
    <row r="107" spans="1:28" ht="23.25" customHeight="1" x14ac:dyDescent="0.35">
      <c r="A107" s="368" t="str">
        <f t="shared" si="32"/>
        <v/>
      </c>
      <c r="B107" s="143"/>
      <c r="C107" s="144"/>
      <c r="D107" s="112"/>
      <c r="E107" s="113"/>
      <c r="F107" s="114"/>
      <c r="G107" s="114"/>
      <c r="H107" s="159"/>
      <c r="I107" s="160"/>
      <c r="J107" s="25">
        <f t="shared" si="28"/>
        <v>0</v>
      </c>
      <c r="K107" s="137"/>
      <c r="L107" s="116"/>
      <c r="M107" s="116"/>
      <c r="N107" s="116"/>
      <c r="O107" s="116"/>
      <c r="P107" s="166">
        <f t="shared" si="29"/>
        <v>0</v>
      </c>
      <c r="Q107" s="128"/>
      <c r="R107" s="26">
        <f t="shared" si="30"/>
        <v>0</v>
      </c>
      <c r="S107" s="26">
        <f t="shared" si="31"/>
        <v>0</v>
      </c>
      <c r="T107" s="116"/>
      <c r="U107" s="290"/>
      <c r="V107" s="272"/>
      <c r="W107" s="278"/>
      <c r="X107" s="275"/>
      <c r="Y107" s="278"/>
      <c r="Z107" s="281"/>
      <c r="AA107" s="278"/>
      <c r="AB107" s="285"/>
    </row>
    <row r="108" spans="1:28" ht="23.25" customHeight="1" x14ac:dyDescent="0.35">
      <c r="A108" s="368" t="str">
        <f t="shared" si="32"/>
        <v/>
      </c>
      <c r="B108" s="143"/>
      <c r="C108" s="144"/>
      <c r="D108" s="112"/>
      <c r="E108" s="113"/>
      <c r="F108" s="114"/>
      <c r="G108" s="114"/>
      <c r="H108" s="159"/>
      <c r="I108" s="160"/>
      <c r="J108" s="25">
        <f t="shared" si="28"/>
        <v>0</v>
      </c>
      <c r="K108" s="137"/>
      <c r="L108" s="116"/>
      <c r="M108" s="116"/>
      <c r="N108" s="116"/>
      <c r="O108" s="116"/>
      <c r="P108" s="166">
        <f t="shared" si="29"/>
        <v>0</v>
      </c>
      <c r="Q108" s="128"/>
      <c r="R108" s="26">
        <f t="shared" si="30"/>
        <v>0</v>
      </c>
      <c r="S108" s="26">
        <f t="shared" si="31"/>
        <v>0</v>
      </c>
      <c r="T108" s="116"/>
      <c r="U108" s="290"/>
      <c r="V108" s="272"/>
      <c r="W108" s="278"/>
      <c r="X108" s="275"/>
      <c r="Y108" s="278"/>
      <c r="Z108" s="281"/>
      <c r="AA108" s="278"/>
      <c r="AB108" s="285"/>
    </row>
    <row r="109" spans="1:28" ht="23.25" customHeight="1" x14ac:dyDescent="0.35">
      <c r="A109" s="368" t="str">
        <f t="shared" si="32"/>
        <v/>
      </c>
      <c r="B109" s="143"/>
      <c r="C109" s="144"/>
      <c r="D109" s="112"/>
      <c r="E109" s="113"/>
      <c r="F109" s="114"/>
      <c r="G109" s="114"/>
      <c r="H109" s="159"/>
      <c r="I109" s="160"/>
      <c r="J109" s="25">
        <f t="shared" si="28"/>
        <v>0</v>
      </c>
      <c r="K109" s="137"/>
      <c r="L109" s="116"/>
      <c r="M109" s="116"/>
      <c r="N109" s="116"/>
      <c r="O109" s="116"/>
      <c r="P109" s="166">
        <f t="shared" si="29"/>
        <v>0</v>
      </c>
      <c r="Q109" s="128"/>
      <c r="R109" s="26">
        <f t="shared" ref="R109:R110" si="33">F109*G109*2/11</f>
        <v>0</v>
      </c>
      <c r="S109" s="26">
        <f t="shared" ref="S109:S110" si="34">Q109-R109</f>
        <v>0</v>
      </c>
      <c r="T109" s="116"/>
      <c r="U109" s="290"/>
      <c r="V109" s="272"/>
      <c r="W109" s="278"/>
      <c r="X109" s="275"/>
      <c r="Y109" s="278"/>
      <c r="Z109" s="281"/>
      <c r="AA109" s="278"/>
      <c r="AB109" s="285"/>
    </row>
    <row r="110" spans="1:28" ht="23.25" customHeight="1" x14ac:dyDescent="0.35">
      <c r="A110" s="368" t="str">
        <f t="shared" si="32"/>
        <v/>
      </c>
      <c r="B110" s="143"/>
      <c r="C110" s="144"/>
      <c r="D110" s="112"/>
      <c r="E110" s="113"/>
      <c r="F110" s="114"/>
      <c r="G110" s="114"/>
      <c r="H110" s="159"/>
      <c r="I110" s="160"/>
      <c r="J110" s="25">
        <f t="shared" si="28"/>
        <v>0</v>
      </c>
      <c r="K110" s="137"/>
      <c r="L110" s="116"/>
      <c r="M110" s="116"/>
      <c r="N110" s="116"/>
      <c r="O110" s="116"/>
      <c r="P110" s="166">
        <f t="shared" si="29"/>
        <v>0</v>
      </c>
      <c r="Q110" s="128"/>
      <c r="R110" s="26">
        <f t="shared" si="33"/>
        <v>0</v>
      </c>
      <c r="S110" s="26">
        <f t="shared" si="34"/>
        <v>0</v>
      </c>
      <c r="T110" s="116"/>
      <c r="U110" s="290"/>
      <c r="V110" s="272"/>
      <c r="W110" s="278"/>
      <c r="X110" s="275"/>
      <c r="Y110" s="278"/>
      <c r="Z110" s="281"/>
      <c r="AA110" s="278"/>
      <c r="AB110" s="285"/>
    </row>
    <row r="111" spans="1:28" ht="23.25" customHeight="1" x14ac:dyDescent="0.35">
      <c r="A111" s="368" t="str">
        <f t="shared" si="32"/>
        <v/>
      </c>
      <c r="B111" s="143"/>
      <c r="C111" s="144"/>
      <c r="D111" s="112"/>
      <c r="E111" s="113"/>
      <c r="F111" s="114"/>
      <c r="G111" s="114"/>
      <c r="H111" s="159"/>
      <c r="I111" s="160"/>
      <c r="J111" s="25">
        <f t="shared" si="28"/>
        <v>0</v>
      </c>
      <c r="K111" s="137"/>
      <c r="L111" s="116"/>
      <c r="M111" s="116"/>
      <c r="N111" s="116"/>
      <c r="O111" s="116"/>
      <c r="P111" s="166">
        <f t="shared" si="29"/>
        <v>0</v>
      </c>
      <c r="Q111" s="128"/>
      <c r="R111" s="26">
        <f t="shared" si="30"/>
        <v>0</v>
      </c>
      <c r="S111" s="26">
        <f t="shared" si="31"/>
        <v>0</v>
      </c>
      <c r="T111" s="116"/>
      <c r="U111" s="290"/>
      <c r="V111" s="272"/>
      <c r="W111" s="278"/>
      <c r="X111" s="275"/>
      <c r="Y111" s="278"/>
      <c r="Z111" s="281"/>
      <c r="AA111" s="278"/>
      <c r="AB111" s="285"/>
    </row>
    <row r="112" spans="1:28" ht="23.25" customHeight="1" x14ac:dyDescent="0.35">
      <c r="A112" s="368" t="str">
        <f t="shared" si="32"/>
        <v/>
      </c>
      <c r="B112" s="143"/>
      <c r="C112" s="144"/>
      <c r="D112" s="112"/>
      <c r="E112" s="113"/>
      <c r="F112" s="114"/>
      <c r="G112" s="114"/>
      <c r="H112" s="159"/>
      <c r="I112" s="160"/>
      <c r="J112" s="25">
        <f t="shared" si="28"/>
        <v>0</v>
      </c>
      <c r="K112" s="137"/>
      <c r="L112" s="116"/>
      <c r="M112" s="116"/>
      <c r="N112" s="116"/>
      <c r="O112" s="116"/>
      <c r="P112" s="166">
        <f t="shared" si="29"/>
        <v>0</v>
      </c>
      <c r="Q112" s="128"/>
      <c r="R112" s="26">
        <f t="shared" si="30"/>
        <v>0</v>
      </c>
      <c r="S112" s="26">
        <f t="shared" si="31"/>
        <v>0</v>
      </c>
      <c r="T112" s="116"/>
      <c r="U112" s="290"/>
      <c r="V112" s="272"/>
      <c r="W112" s="278"/>
      <c r="X112" s="275"/>
      <c r="Y112" s="278"/>
      <c r="Z112" s="281"/>
      <c r="AA112" s="278"/>
      <c r="AB112" s="285"/>
    </row>
    <row r="113" spans="1:28" ht="23.25" customHeight="1" x14ac:dyDescent="0.35">
      <c r="A113" s="368" t="str">
        <f t="shared" si="32"/>
        <v/>
      </c>
      <c r="B113" s="143"/>
      <c r="C113" s="144"/>
      <c r="D113" s="112"/>
      <c r="E113" s="113"/>
      <c r="F113" s="114"/>
      <c r="G113" s="114"/>
      <c r="H113" s="159"/>
      <c r="I113" s="160"/>
      <c r="J113" s="25">
        <f t="shared" si="28"/>
        <v>0</v>
      </c>
      <c r="K113" s="137"/>
      <c r="L113" s="116"/>
      <c r="M113" s="116"/>
      <c r="N113" s="116"/>
      <c r="O113" s="116"/>
      <c r="P113" s="166">
        <f t="shared" si="29"/>
        <v>0</v>
      </c>
      <c r="Q113" s="128"/>
      <c r="R113" s="26">
        <f t="shared" si="30"/>
        <v>0</v>
      </c>
      <c r="S113" s="26">
        <f t="shared" si="31"/>
        <v>0</v>
      </c>
      <c r="T113" s="116"/>
      <c r="U113" s="290"/>
      <c r="V113" s="272"/>
      <c r="W113" s="278"/>
      <c r="X113" s="275"/>
      <c r="Y113" s="278"/>
      <c r="Z113" s="281"/>
      <c r="AA113" s="278"/>
      <c r="AB113" s="285"/>
    </row>
    <row r="114" spans="1:28" ht="23.25" customHeight="1" x14ac:dyDescent="0.35">
      <c r="A114" s="368" t="str">
        <f t="shared" si="32"/>
        <v/>
      </c>
      <c r="B114" s="143"/>
      <c r="C114" s="144"/>
      <c r="D114" s="112"/>
      <c r="E114" s="113"/>
      <c r="F114" s="114"/>
      <c r="G114" s="114"/>
      <c r="H114" s="159"/>
      <c r="I114" s="160"/>
      <c r="J114" s="25">
        <f t="shared" si="28"/>
        <v>0</v>
      </c>
      <c r="K114" s="137"/>
      <c r="L114" s="116"/>
      <c r="M114" s="116"/>
      <c r="N114" s="116"/>
      <c r="O114" s="116"/>
      <c r="P114" s="166">
        <f t="shared" si="29"/>
        <v>0</v>
      </c>
      <c r="Q114" s="128"/>
      <c r="R114" s="26">
        <f t="shared" si="30"/>
        <v>0</v>
      </c>
      <c r="S114" s="26">
        <f t="shared" si="31"/>
        <v>0</v>
      </c>
      <c r="T114" s="116"/>
      <c r="U114" s="290"/>
      <c r="V114" s="272"/>
      <c r="W114" s="278"/>
      <c r="X114" s="275"/>
      <c r="Y114" s="278"/>
      <c r="Z114" s="281"/>
      <c r="AA114" s="278"/>
      <c r="AB114" s="285"/>
    </row>
    <row r="115" spans="1:28" ht="23.25" x14ac:dyDescent="0.35">
      <c r="A115" s="368" t="str">
        <f t="shared" si="32"/>
        <v/>
      </c>
      <c r="B115" s="143"/>
      <c r="C115" s="144"/>
      <c r="D115" s="112"/>
      <c r="E115" s="113"/>
      <c r="F115" s="114"/>
      <c r="G115" s="114"/>
      <c r="H115" s="159"/>
      <c r="I115" s="160"/>
      <c r="J115" s="25">
        <f t="shared" si="28"/>
        <v>0</v>
      </c>
      <c r="K115" s="137"/>
      <c r="L115" s="116"/>
      <c r="M115" s="116"/>
      <c r="N115" s="116"/>
      <c r="O115" s="116"/>
      <c r="P115" s="166">
        <f t="shared" si="29"/>
        <v>0</v>
      </c>
      <c r="Q115" s="128"/>
      <c r="R115" s="26">
        <f t="shared" si="30"/>
        <v>0</v>
      </c>
      <c r="S115" s="26">
        <f t="shared" si="31"/>
        <v>0</v>
      </c>
      <c r="T115" s="116"/>
      <c r="U115" s="290"/>
      <c r="V115" s="272"/>
      <c r="W115" s="278"/>
      <c r="X115" s="275"/>
      <c r="Y115" s="278"/>
      <c r="Z115" s="281"/>
      <c r="AA115" s="278"/>
      <c r="AB115" s="285"/>
    </row>
    <row r="116" spans="1:28" ht="23.25" x14ac:dyDescent="0.35">
      <c r="A116" s="368" t="str">
        <f t="shared" si="32"/>
        <v/>
      </c>
      <c r="B116" s="143"/>
      <c r="C116" s="144"/>
      <c r="D116" s="112"/>
      <c r="E116" s="113"/>
      <c r="F116" s="114"/>
      <c r="G116" s="114"/>
      <c r="H116" s="159"/>
      <c r="I116" s="160"/>
      <c r="J116" s="25">
        <f t="shared" si="28"/>
        <v>0</v>
      </c>
      <c r="K116" s="137"/>
      <c r="L116" s="116"/>
      <c r="M116" s="116"/>
      <c r="N116" s="116"/>
      <c r="O116" s="116"/>
      <c r="P116" s="166">
        <f t="shared" si="29"/>
        <v>0</v>
      </c>
      <c r="Q116" s="128"/>
      <c r="R116" s="26">
        <f t="shared" si="30"/>
        <v>0</v>
      </c>
      <c r="S116" s="26">
        <f t="shared" si="31"/>
        <v>0</v>
      </c>
      <c r="T116" s="116"/>
      <c r="U116" s="290"/>
      <c r="V116" s="272"/>
      <c r="W116" s="278"/>
      <c r="X116" s="275"/>
      <c r="Y116" s="278"/>
      <c r="Z116" s="281"/>
      <c r="AA116" s="278"/>
      <c r="AB116" s="285"/>
    </row>
    <row r="117" spans="1:28" ht="23.25" x14ac:dyDescent="0.35">
      <c r="A117" s="368" t="str">
        <f t="shared" si="32"/>
        <v/>
      </c>
      <c r="B117" s="143"/>
      <c r="C117" s="144"/>
      <c r="D117" s="112"/>
      <c r="E117" s="113"/>
      <c r="F117" s="114"/>
      <c r="G117" s="114"/>
      <c r="H117" s="159"/>
      <c r="I117" s="160"/>
      <c r="J117" s="25">
        <f t="shared" si="28"/>
        <v>0</v>
      </c>
      <c r="K117" s="137"/>
      <c r="L117" s="116"/>
      <c r="M117" s="116"/>
      <c r="N117" s="116"/>
      <c r="O117" s="116"/>
      <c r="P117" s="166">
        <f t="shared" si="29"/>
        <v>0</v>
      </c>
      <c r="Q117" s="128"/>
      <c r="R117" s="26">
        <f t="shared" si="30"/>
        <v>0</v>
      </c>
      <c r="S117" s="26">
        <f t="shared" ref="S117:S124" si="35">Q117-R117</f>
        <v>0</v>
      </c>
      <c r="T117" s="116"/>
      <c r="U117" s="290"/>
      <c r="V117" s="272"/>
      <c r="W117" s="278"/>
      <c r="X117" s="275"/>
      <c r="Y117" s="278"/>
      <c r="Z117" s="281"/>
      <c r="AA117" s="278"/>
      <c r="AB117" s="285"/>
    </row>
    <row r="118" spans="1:28" ht="23.25" x14ac:dyDescent="0.35">
      <c r="A118" s="368" t="str">
        <f t="shared" si="32"/>
        <v/>
      </c>
      <c r="B118" s="143"/>
      <c r="C118" s="144"/>
      <c r="D118" s="112"/>
      <c r="E118" s="113"/>
      <c r="F118" s="114"/>
      <c r="G118" s="114"/>
      <c r="H118" s="159"/>
      <c r="I118" s="160"/>
      <c r="J118" s="25">
        <f t="shared" si="28"/>
        <v>0</v>
      </c>
      <c r="K118" s="137"/>
      <c r="L118" s="116"/>
      <c r="M118" s="116"/>
      <c r="N118" s="116"/>
      <c r="O118" s="116"/>
      <c r="P118" s="166">
        <f t="shared" si="29"/>
        <v>0</v>
      </c>
      <c r="Q118" s="128"/>
      <c r="R118" s="26">
        <f t="shared" si="30"/>
        <v>0</v>
      </c>
      <c r="S118" s="26">
        <f t="shared" si="35"/>
        <v>0</v>
      </c>
      <c r="T118" s="116"/>
      <c r="U118" s="290"/>
      <c r="V118" s="272"/>
      <c r="W118" s="278"/>
      <c r="X118" s="275"/>
      <c r="Y118" s="278"/>
      <c r="Z118" s="281"/>
      <c r="AA118" s="278"/>
      <c r="AB118" s="285"/>
    </row>
    <row r="119" spans="1:28" ht="23.25" x14ac:dyDescent="0.35">
      <c r="A119" s="368" t="str">
        <f t="shared" si="32"/>
        <v/>
      </c>
      <c r="B119" s="143"/>
      <c r="C119" s="144"/>
      <c r="D119" s="112"/>
      <c r="E119" s="113"/>
      <c r="F119" s="114"/>
      <c r="G119" s="114"/>
      <c r="H119" s="159"/>
      <c r="I119" s="160"/>
      <c r="J119" s="25">
        <f t="shared" si="28"/>
        <v>0</v>
      </c>
      <c r="K119" s="137"/>
      <c r="L119" s="116"/>
      <c r="M119" s="116"/>
      <c r="N119" s="116"/>
      <c r="O119" s="116"/>
      <c r="P119" s="166">
        <f t="shared" si="29"/>
        <v>0</v>
      </c>
      <c r="Q119" s="128"/>
      <c r="R119" s="26">
        <f t="shared" si="30"/>
        <v>0</v>
      </c>
      <c r="S119" s="26">
        <f t="shared" si="35"/>
        <v>0</v>
      </c>
      <c r="T119" s="116"/>
      <c r="U119" s="290"/>
      <c r="V119" s="272"/>
      <c r="W119" s="278"/>
      <c r="X119" s="275"/>
      <c r="Y119" s="278"/>
      <c r="Z119" s="281"/>
      <c r="AA119" s="278"/>
      <c r="AB119" s="285"/>
    </row>
    <row r="120" spans="1:28" ht="23.25" x14ac:dyDescent="0.35">
      <c r="A120" s="368" t="str">
        <f t="shared" si="32"/>
        <v/>
      </c>
      <c r="B120" s="143"/>
      <c r="C120" s="144"/>
      <c r="D120" s="112"/>
      <c r="E120" s="113"/>
      <c r="F120" s="114"/>
      <c r="G120" s="114"/>
      <c r="H120" s="159"/>
      <c r="I120" s="160"/>
      <c r="J120" s="25">
        <f t="shared" si="28"/>
        <v>0</v>
      </c>
      <c r="K120" s="137"/>
      <c r="L120" s="116"/>
      <c r="M120" s="116"/>
      <c r="N120" s="116"/>
      <c r="O120" s="116"/>
      <c r="P120" s="166">
        <f t="shared" si="29"/>
        <v>0</v>
      </c>
      <c r="Q120" s="128"/>
      <c r="R120" s="26">
        <f t="shared" si="30"/>
        <v>0</v>
      </c>
      <c r="S120" s="26">
        <f t="shared" si="35"/>
        <v>0</v>
      </c>
      <c r="T120" s="116"/>
      <c r="U120" s="290"/>
      <c r="V120" s="272"/>
      <c r="W120" s="278"/>
      <c r="X120" s="275"/>
      <c r="Y120" s="278"/>
      <c r="Z120" s="281"/>
      <c r="AA120" s="278"/>
      <c r="AB120" s="285"/>
    </row>
    <row r="121" spans="1:28" ht="23.25" x14ac:dyDescent="0.35">
      <c r="A121" s="368" t="str">
        <f t="shared" si="32"/>
        <v/>
      </c>
      <c r="B121" s="143"/>
      <c r="C121" s="144"/>
      <c r="D121" s="112"/>
      <c r="E121" s="113"/>
      <c r="F121" s="114"/>
      <c r="G121" s="114"/>
      <c r="H121" s="159"/>
      <c r="I121" s="160"/>
      <c r="J121" s="25">
        <f t="shared" si="28"/>
        <v>0</v>
      </c>
      <c r="K121" s="137"/>
      <c r="L121" s="116"/>
      <c r="M121" s="116"/>
      <c r="N121" s="116"/>
      <c r="O121" s="116"/>
      <c r="P121" s="166">
        <f t="shared" si="29"/>
        <v>0</v>
      </c>
      <c r="Q121" s="128"/>
      <c r="R121" s="26">
        <f t="shared" si="30"/>
        <v>0</v>
      </c>
      <c r="S121" s="26">
        <f t="shared" si="35"/>
        <v>0</v>
      </c>
      <c r="T121" s="116"/>
      <c r="U121" s="290"/>
      <c r="V121" s="272"/>
      <c r="W121" s="278"/>
      <c r="X121" s="275"/>
      <c r="Y121" s="278"/>
      <c r="Z121" s="281"/>
      <c r="AA121" s="278"/>
      <c r="AB121" s="285"/>
    </row>
    <row r="122" spans="1:28" ht="23.25" x14ac:dyDescent="0.35">
      <c r="A122" s="368" t="str">
        <f t="shared" si="32"/>
        <v/>
      </c>
      <c r="B122" s="143"/>
      <c r="C122" s="130"/>
      <c r="D122" s="112"/>
      <c r="E122" s="113"/>
      <c r="F122" s="114"/>
      <c r="G122" s="114"/>
      <c r="H122" s="159"/>
      <c r="I122" s="160"/>
      <c r="J122" s="25">
        <f t="shared" si="28"/>
        <v>0</v>
      </c>
      <c r="K122" s="137"/>
      <c r="L122" s="116"/>
      <c r="M122" s="116"/>
      <c r="N122" s="116"/>
      <c r="O122" s="116"/>
      <c r="P122" s="166">
        <f t="shared" si="29"/>
        <v>0</v>
      </c>
      <c r="Q122" s="128"/>
      <c r="R122" s="26">
        <f t="shared" si="30"/>
        <v>0</v>
      </c>
      <c r="S122" s="26">
        <f t="shared" si="35"/>
        <v>0</v>
      </c>
      <c r="T122" s="116"/>
      <c r="U122" s="290"/>
      <c r="V122" s="272"/>
      <c r="W122" s="278"/>
      <c r="X122" s="275"/>
      <c r="Y122" s="278"/>
      <c r="Z122" s="281"/>
      <c r="AA122" s="278"/>
      <c r="AB122" s="285"/>
    </row>
    <row r="123" spans="1:28" ht="24" thickBot="1" x14ac:dyDescent="0.4">
      <c r="A123" s="369"/>
      <c r="B123" s="258"/>
      <c r="C123" s="126"/>
      <c r="D123" s="257"/>
      <c r="E123" s="187"/>
      <c r="F123" s="236"/>
      <c r="G123" s="236"/>
      <c r="H123" s="189"/>
      <c r="I123" s="188"/>
      <c r="J123" s="190"/>
      <c r="K123" s="255"/>
      <c r="L123" s="194"/>
      <c r="M123" s="194"/>
      <c r="N123" s="194"/>
      <c r="O123" s="194"/>
      <c r="P123" s="256"/>
      <c r="Q123" s="238"/>
      <c r="R123" s="193"/>
      <c r="S123" s="193"/>
      <c r="T123" s="194"/>
      <c r="U123" s="291"/>
      <c r="V123" s="273"/>
      <c r="W123" s="279"/>
      <c r="X123" s="276"/>
      <c r="Y123" s="279"/>
      <c r="Z123" s="282"/>
      <c r="AA123" s="279"/>
      <c r="AB123" s="286"/>
    </row>
    <row r="124" spans="1:28" ht="27" thickBot="1" x14ac:dyDescent="0.35">
      <c r="A124" s="265"/>
      <c r="B124" s="265"/>
      <c r="C124" s="266"/>
      <c r="D124" s="179" t="s">
        <v>20</v>
      </c>
      <c r="E124" s="180"/>
      <c r="F124" s="181"/>
      <c r="G124" s="29">
        <f>IF(G102="",0,AVERAGE(G102:G123))</f>
        <v>0</v>
      </c>
      <c r="H124" s="101"/>
      <c r="I124" s="102"/>
      <c r="J124" s="32">
        <f t="shared" ref="J124:O124" si="36">SUM(J102:J123)</f>
        <v>0</v>
      </c>
      <c r="K124" s="33">
        <f t="shared" si="36"/>
        <v>0</v>
      </c>
      <c r="L124" s="34">
        <f t="shared" si="36"/>
        <v>0</v>
      </c>
      <c r="M124" s="34">
        <f t="shared" si="36"/>
        <v>0</v>
      </c>
      <c r="N124" s="34">
        <f t="shared" si="36"/>
        <v>0</v>
      </c>
      <c r="O124" s="34">
        <f t="shared" si="36"/>
        <v>0</v>
      </c>
      <c r="P124" s="157" t="e">
        <f>AVERAGEIF(H102:H123,"&gt;0",P102:P123)</f>
        <v>#DIV/0!</v>
      </c>
      <c r="Q124" s="35">
        <f>SUM(Q102:Q123)</f>
        <v>0</v>
      </c>
      <c r="R124" s="36">
        <f>SUM(R102:R123)</f>
        <v>0</v>
      </c>
      <c r="S124" s="37">
        <f t="shared" si="35"/>
        <v>0</v>
      </c>
      <c r="T124" s="28">
        <f>COUNTIF($T$102:$T$123,"X")</f>
        <v>0</v>
      </c>
      <c r="U124" s="149">
        <f>COUNTA($D$102:$D$123)-COUNTA($T$102:$T$123)</f>
        <v>0</v>
      </c>
      <c r="V124" s="145"/>
      <c r="W124" s="11"/>
      <c r="X124" s="11"/>
      <c r="Y124" s="11"/>
      <c r="Z124" s="13"/>
      <c r="AA124" s="11"/>
      <c r="AB124" s="11"/>
    </row>
    <row r="125" spans="1:28" ht="19.5" thickBot="1" x14ac:dyDescent="0.35">
      <c r="A125" s="65"/>
      <c r="B125" s="65"/>
      <c r="C125" s="52"/>
      <c r="D125" s="146"/>
      <c r="E125" s="59"/>
      <c r="F125" s="52"/>
      <c r="G125" s="147"/>
      <c r="H125" s="147"/>
      <c r="I125" s="59"/>
      <c r="J125" s="59"/>
      <c r="K125" s="8"/>
      <c r="L125" s="97"/>
      <c r="M125" s="8"/>
      <c r="N125" s="8"/>
      <c r="O125" s="8"/>
      <c r="P125" s="8"/>
      <c r="Q125" s="8"/>
      <c r="R125" s="8"/>
      <c r="S125" s="8"/>
      <c r="T125" s="52"/>
      <c r="U125" s="98"/>
      <c r="W125" s="11"/>
      <c r="X125" s="11"/>
      <c r="Y125" s="11"/>
      <c r="Z125" s="13"/>
      <c r="AA125" s="11"/>
      <c r="AB125" s="11"/>
    </row>
    <row r="126" spans="1:28" ht="27.75" thickTop="1" thickBot="1" x14ac:dyDescent="0.35">
      <c r="A126" s="8"/>
      <c r="B126" s="371">
        <f>COUNTA(D5:D17)+COUNTA(D23:D35)+COUNTA(D41:D65)+COUNTA(D71:D96)+COUNTA(D102:D123)</f>
        <v>0</v>
      </c>
      <c r="C126" s="59"/>
      <c r="D126" s="66" t="s">
        <v>17</v>
      </c>
      <c r="E126" s="67" t="e">
        <f>COUNTIFS($T$5:$T$123,"X")/B126</f>
        <v>#DIV/0!</v>
      </c>
      <c r="F126" s="59"/>
      <c r="G126" s="389">
        <f>AVERAGE(G18,G36,G66,G97,G124)</f>
        <v>0</v>
      </c>
      <c r="H126" s="390"/>
      <c r="I126" s="391"/>
      <c r="J126" s="96"/>
      <c r="K126" s="8"/>
      <c r="L126" s="97"/>
      <c r="M126" s="8"/>
      <c r="N126" s="8"/>
      <c r="O126" s="97"/>
      <c r="P126" s="168">
        <f>AVERAGE(P5:P17,P23:P35,P41:P65,P71:P96,P102:P123)</f>
        <v>0</v>
      </c>
      <c r="Q126" s="8"/>
      <c r="R126" s="8"/>
      <c r="S126" s="8"/>
      <c r="T126" s="68">
        <f>T124+T97+T66+T36+T18</f>
        <v>0</v>
      </c>
      <c r="U126" s="151">
        <f>U124+U97+U66+U36+U18</f>
        <v>0</v>
      </c>
      <c r="W126" s="11"/>
      <c r="X126" s="11"/>
      <c r="Y126" s="11"/>
      <c r="Z126" s="13"/>
      <c r="AA126" s="11"/>
      <c r="AB126" s="11"/>
    </row>
    <row r="127" spans="1:28" ht="21.75" thickTop="1" x14ac:dyDescent="0.3">
      <c r="A127" s="8"/>
      <c r="B127" s="8"/>
      <c r="C127" s="59"/>
      <c r="D127" s="99"/>
      <c r="E127" s="96"/>
      <c r="F127" s="96"/>
      <c r="G127" s="96"/>
      <c r="H127" s="96"/>
      <c r="I127" s="96"/>
      <c r="J127" s="96"/>
      <c r="K127" s="97"/>
      <c r="L127" s="97"/>
      <c r="M127" s="97"/>
      <c r="N127" s="97"/>
      <c r="O127" s="97"/>
      <c r="P127" s="99"/>
      <c r="Q127" s="47"/>
      <c r="R127" s="17"/>
      <c r="S127" s="8"/>
      <c r="T127" s="54"/>
      <c r="U127" s="54"/>
      <c r="V127" s="12"/>
      <c r="W127" s="11"/>
      <c r="X127" s="11"/>
      <c r="Y127" s="11"/>
      <c r="Z127" s="13"/>
      <c r="AA127" s="11"/>
      <c r="AB127" s="11"/>
    </row>
    <row r="128" spans="1:28" ht="23.25" x14ac:dyDescent="0.35">
      <c r="A128" s="8"/>
      <c r="B128" s="8"/>
      <c r="C128" s="59"/>
      <c r="D128" s="386" t="s">
        <v>21</v>
      </c>
      <c r="E128" s="387"/>
      <c r="F128" s="387"/>
      <c r="G128" s="387"/>
      <c r="H128" s="387"/>
      <c r="I128" s="388"/>
      <c r="J128" s="69">
        <f>J124+J97+J66+J36+J18</f>
        <v>0</v>
      </c>
      <c r="K128" s="70">
        <f>K18+K36+K66+K97+K124</f>
        <v>0</v>
      </c>
      <c r="L128" s="70">
        <f>L18+L36+L66+L97+L124</f>
        <v>0</v>
      </c>
      <c r="M128" s="70">
        <f>M18+M36+M66+M97+M124</f>
        <v>0</v>
      </c>
      <c r="N128" s="70">
        <f>N18+N36+N66+N97+N124</f>
        <v>0</v>
      </c>
      <c r="O128" s="70">
        <f>O18+O36+O66+O97+O124</f>
        <v>0</v>
      </c>
      <c r="P128" s="71"/>
      <c r="Q128" s="72">
        <f>Q18+Q36+Q66+Q97+Q124</f>
        <v>0</v>
      </c>
      <c r="R128" s="73">
        <f>R124+R97+R66+R36+R18</f>
        <v>0</v>
      </c>
      <c r="S128" s="72">
        <f>S124+S97+S66+S36+S18</f>
        <v>0</v>
      </c>
      <c r="T128" s="59"/>
      <c r="U128" s="98"/>
      <c r="W128" s="11"/>
      <c r="X128" s="11"/>
      <c r="Y128" s="11"/>
      <c r="Z128" s="13"/>
      <c r="AA128" s="11"/>
      <c r="AB128" s="11"/>
    </row>
    <row r="129" spans="1:26" ht="18.75" x14ac:dyDescent="0.3">
      <c r="A129" s="3"/>
      <c r="B129" s="3"/>
      <c r="C129" s="4"/>
      <c r="D129" s="5"/>
      <c r="E129" s="4"/>
      <c r="F129" s="4"/>
      <c r="G129" s="4"/>
      <c r="H129" s="4"/>
      <c r="I129" s="4"/>
      <c r="J129" s="4"/>
      <c r="K129" s="3"/>
      <c r="L129" s="3"/>
      <c r="M129" s="3"/>
      <c r="N129" s="3"/>
      <c r="O129" s="3"/>
      <c r="P129" s="5"/>
      <c r="Q129" s="3"/>
      <c r="R129" s="3"/>
      <c r="S129" s="3"/>
      <c r="W129" s="11"/>
      <c r="X129" s="11"/>
      <c r="Y129" s="11"/>
      <c r="Z129" s="13"/>
    </row>
    <row r="130" spans="1:26" ht="18.75" x14ac:dyDescent="0.3">
      <c r="W130" s="11"/>
      <c r="X130" s="11"/>
      <c r="Y130" s="11"/>
      <c r="Z130" s="13"/>
    </row>
    <row r="131" spans="1:26" ht="19.5" thickBot="1" x14ac:dyDescent="0.35">
      <c r="G131" s="6"/>
      <c r="W131" s="11"/>
      <c r="X131" s="11"/>
      <c r="Y131" s="11"/>
      <c r="Z131" s="13"/>
    </row>
    <row r="132" spans="1:26" ht="23.25" x14ac:dyDescent="0.3">
      <c r="D132" s="170" t="s">
        <v>27</v>
      </c>
      <c r="E132" s="74" t="s">
        <v>13</v>
      </c>
      <c r="F132" s="74" t="s">
        <v>14</v>
      </c>
      <c r="G132" s="74" t="s">
        <v>15</v>
      </c>
      <c r="H132" s="74" t="s">
        <v>16</v>
      </c>
      <c r="I132" s="75" t="s">
        <v>16</v>
      </c>
      <c r="J132" s="76" t="s">
        <v>20</v>
      </c>
      <c r="S132" s="7"/>
      <c r="W132" s="11"/>
      <c r="X132" s="11"/>
      <c r="Y132" s="11"/>
      <c r="Z132" s="13"/>
    </row>
    <row r="133" spans="1:26" ht="23.25" x14ac:dyDescent="0.3">
      <c r="D133" s="172">
        <v>0.3125</v>
      </c>
      <c r="E133" s="77">
        <f>COUNTIFS($H$5:$H$17,$D$133)</f>
        <v>0</v>
      </c>
      <c r="F133" s="77">
        <f>COUNTIFS($H$23:$H$35,$D$133)</f>
        <v>0</v>
      </c>
      <c r="G133" s="78">
        <f>COUNTIFS($H$41:$H$65,$D$133)</f>
        <v>0</v>
      </c>
      <c r="H133" s="77">
        <f>COUNTIFS($H$71:$H$96,$D$133)</f>
        <v>0</v>
      </c>
      <c r="I133" s="79">
        <f>COUNTIFS($H$102:$H$124,$D$133)</f>
        <v>0</v>
      </c>
      <c r="J133" s="80">
        <f t="shared" ref="J133:J141" si="37">SUM(E133:I133)</f>
        <v>0</v>
      </c>
      <c r="P133" s="421" t="s">
        <v>29</v>
      </c>
      <c r="Q133" s="421"/>
      <c r="R133" s="421"/>
      <c r="W133" s="11"/>
      <c r="X133" s="11"/>
      <c r="Y133" s="11"/>
      <c r="Z133" s="13"/>
    </row>
    <row r="134" spans="1:26" ht="23.25" x14ac:dyDescent="0.3">
      <c r="D134" s="156">
        <v>0.32291666666666702</v>
      </c>
      <c r="E134" s="81">
        <f>COUNTIFS($H$5:$H$17,$D$134)+E133</f>
        <v>0</v>
      </c>
      <c r="F134" s="81">
        <f>COUNTIFS($H$23:$H$35,$D$134)+F133</f>
        <v>0</v>
      </c>
      <c r="G134" s="82">
        <f>COUNTIFS($H$41:$H$65,$D$134)+G133</f>
        <v>0</v>
      </c>
      <c r="H134" s="81">
        <f>COUNTIFS($H$71:$H$96,$D$134)+H133</f>
        <v>0</v>
      </c>
      <c r="I134" s="83">
        <f>COUNTIFS($H$102:$H$124,$D$134)+I133</f>
        <v>0</v>
      </c>
      <c r="J134" s="84">
        <f t="shared" si="37"/>
        <v>0</v>
      </c>
      <c r="P134" s="422">
        <f>COUNTIFS(D5:D17,"*",H5:H17,"")+COUNTIFS(D23:D35,"*",H23:H35,"")+COUNTIFS(D41:D65,"*",H41:H65,"")+COUNTIFS(D71:D96,"*",H71:H96,"")+COUNTIFS(D102:D123,"*",H102:H123,"")</f>
        <v>0</v>
      </c>
      <c r="Q134" s="422"/>
      <c r="R134" s="422"/>
      <c r="W134" s="11"/>
      <c r="X134" s="11"/>
      <c r="Y134" s="11"/>
      <c r="Z134" s="13"/>
    </row>
    <row r="135" spans="1:26" ht="23.25" x14ac:dyDescent="0.3">
      <c r="D135" s="155">
        <v>0.33333333333333298</v>
      </c>
      <c r="E135" s="81">
        <f>COUNTIFS($H$5:$H$17,$D$135)+E134</f>
        <v>0</v>
      </c>
      <c r="F135" s="81">
        <f>COUNTIFS($H$23:$H$35,$D$135)+F134</f>
        <v>0</v>
      </c>
      <c r="G135" s="82">
        <f>COUNTIFS($H$41:$H$65,$D$135)+G134</f>
        <v>0</v>
      </c>
      <c r="H135" s="81">
        <f>COUNTIFS($H$71:$H$96,$D$135)+H134</f>
        <v>0</v>
      </c>
      <c r="I135" s="83">
        <f>COUNTIFS($H$102:$H$124,$D$135)+I134</f>
        <v>0</v>
      </c>
      <c r="J135" s="84">
        <f t="shared" si="37"/>
        <v>0</v>
      </c>
      <c r="W135" s="11"/>
      <c r="X135" s="11"/>
      <c r="Y135" s="11"/>
      <c r="Z135" s="13"/>
    </row>
    <row r="136" spans="1:26" ht="23.25" x14ac:dyDescent="0.3">
      <c r="D136" s="155">
        <v>0.34375</v>
      </c>
      <c r="E136" s="81">
        <f>COUNTIFS($H$5:$H$17,$D$136)+E135</f>
        <v>0</v>
      </c>
      <c r="F136" s="81">
        <f>COUNTIFS($H$23:$H$35,$D$136)+F135</f>
        <v>0</v>
      </c>
      <c r="G136" s="82">
        <f>COUNTIFS($H$41:$H$65,$D$136)+G135</f>
        <v>0</v>
      </c>
      <c r="H136" s="81">
        <f>COUNTIFS($H$71:$H$96,$D$136)+H135</f>
        <v>0</v>
      </c>
      <c r="I136" s="83">
        <f>COUNTIFS($H$102:$H$124,$D$136)+I135</f>
        <v>0</v>
      </c>
      <c r="J136" s="84">
        <f t="shared" si="37"/>
        <v>0</v>
      </c>
      <c r="W136" s="11"/>
      <c r="X136" s="11"/>
      <c r="Y136" s="11"/>
      <c r="Z136" s="13"/>
    </row>
    <row r="137" spans="1:26" ht="23.25" x14ac:dyDescent="0.3">
      <c r="D137" s="174">
        <v>0.35416666666666702</v>
      </c>
      <c r="E137" s="81">
        <f>COUNTIFS($H$5:$H$17,$D$137)+E136</f>
        <v>0</v>
      </c>
      <c r="F137" s="81">
        <f>COUNTIFS($H$23:$H$35,$D$137)+F136</f>
        <v>0</v>
      </c>
      <c r="G137" s="82">
        <f>COUNTIFS($H$41:$H$65,$D$137)+G136</f>
        <v>0</v>
      </c>
      <c r="H137" s="81">
        <f>COUNTIFS($H$71:$H$96,$D$137)+H136</f>
        <v>0</v>
      </c>
      <c r="I137" s="83">
        <f>COUNTIFS($H$102:$H$124,$D$137)+I136</f>
        <v>0</v>
      </c>
      <c r="J137" s="84">
        <f t="shared" si="37"/>
        <v>0</v>
      </c>
      <c r="W137" s="11"/>
      <c r="X137" s="11"/>
      <c r="Y137" s="11"/>
      <c r="Z137" s="13"/>
    </row>
    <row r="138" spans="1:26" ht="23.25" x14ac:dyDescent="0.3">
      <c r="D138" s="155">
        <v>0.36458333333333298</v>
      </c>
      <c r="E138" s="81">
        <f>COUNTIFS($H$5:$H$17,$D$138)+E137</f>
        <v>0</v>
      </c>
      <c r="F138" s="81">
        <f>COUNTIFS($H$23:$H$35,$D$138)+F137</f>
        <v>0</v>
      </c>
      <c r="G138" s="82">
        <f>COUNTIFS($H$41:$H$65,$D$138)+G137</f>
        <v>0</v>
      </c>
      <c r="H138" s="81">
        <f>COUNTIFS($H$71:$H$96,$D$138)+H137</f>
        <v>0</v>
      </c>
      <c r="I138" s="83">
        <f>COUNTIFS($H$102:$H$124,$D$138)+I137</f>
        <v>0</v>
      </c>
      <c r="J138" s="84">
        <f t="shared" si="37"/>
        <v>0</v>
      </c>
      <c r="W138" s="11"/>
      <c r="X138" s="11"/>
      <c r="Y138" s="11"/>
      <c r="Z138" s="13"/>
    </row>
    <row r="139" spans="1:26" ht="23.25" x14ac:dyDescent="0.3">
      <c r="D139" s="174">
        <v>0.375</v>
      </c>
      <c r="E139" s="81">
        <f>COUNTIFS($H$5:$H$17,$D$139)+E138</f>
        <v>0</v>
      </c>
      <c r="F139" s="81">
        <f>COUNTIFS($H$23:$H$35,$D$139)+F138</f>
        <v>0</v>
      </c>
      <c r="G139" s="82">
        <f>COUNTIFS($H$41:$H$65,$D$139)+G138</f>
        <v>0</v>
      </c>
      <c r="H139" s="81">
        <f>COUNTIFS($H$71:$H$96,$D$139)+H138</f>
        <v>0</v>
      </c>
      <c r="I139" s="83">
        <f>COUNTIFS($H$102:$H$124,$D$139)+I138</f>
        <v>0</v>
      </c>
      <c r="J139" s="84">
        <f t="shared" si="37"/>
        <v>0</v>
      </c>
      <c r="Y139" s="11"/>
      <c r="Z139" s="3"/>
    </row>
    <row r="140" spans="1:26" ht="23.25" x14ac:dyDescent="0.2">
      <c r="D140" s="156">
        <v>0.38541666666666702</v>
      </c>
      <c r="E140" s="85">
        <f>COUNTIFS($H$5:$H$17,$D$140)+E139</f>
        <v>0</v>
      </c>
      <c r="F140" s="85">
        <f>COUNTIFS($H$23:$H$35,$D$140)+F139</f>
        <v>0</v>
      </c>
      <c r="G140" s="85">
        <f>COUNTIFS($H$41:$H$65,$D$140)+G139</f>
        <v>0</v>
      </c>
      <c r="H140" s="85">
        <f>COUNTIFS($H$71:$H$96,$D$140)+H139</f>
        <v>0</v>
      </c>
      <c r="I140" s="86">
        <f>COUNTIFS($H$102:$H$124,$D$140)+I139</f>
        <v>0</v>
      </c>
      <c r="J140" s="84">
        <f t="shared" si="37"/>
        <v>0</v>
      </c>
    </row>
    <row r="141" spans="1:26" ht="24" thickBot="1" x14ac:dyDescent="0.25">
      <c r="D141" s="173">
        <v>0.39583333333333298</v>
      </c>
      <c r="E141" s="87">
        <f>COUNTIFS($H$5:$H$17,$D$141)+E140</f>
        <v>0</v>
      </c>
      <c r="F141" s="87">
        <f>COUNTIFS($H$23:$H$35,$D$141)+F140</f>
        <v>0</v>
      </c>
      <c r="G141" s="88">
        <f>COUNTIFS($H$41:$H$65,$D$141)+G140</f>
        <v>0</v>
      </c>
      <c r="H141" s="87">
        <f>COUNTIFS($H$71:$H$96,$D$141)+H140</f>
        <v>0</v>
      </c>
      <c r="I141" s="89">
        <f>COUNTIFS($H$102:$H$124,$D$141)+I140</f>
        <v>0</v>
      </c>
      <c r="J141" s="90">
        <f t="shared" si="37"/>
        <v>0</v>
      </c>
    </row>
    <row r="142" spans="1:26" x14ac:dyDescent="0.2">
      <c r="D142" s="8"/>
      <c r="E142" s="59"/>
      <c r="F142" s="59"/>
      <c r="G142" s="59"/>
      <c r="H142" s="59"/>
      <c r="I142" s="59"/>
      <c r="J142" s="59"/>
    </row>
    <row r="143" spans="1:26" ht="13.5" thickBot="1" x14ac:dyDescent="0.25">
      <c r="D143" s="8"/>
      <c r="E143" s="59"/>
      <c r="F143" s="59"/>
      <c r="G143" s="59"/>
      <c r="H143" s="59"/>
      <c r="I143" s="59"/>
      <c r="J143" s="59"/>
    </row>
    <row r="144" spans="1:26" ht="23.25" x14ac:dyDescent="0.2">
      <c r="D144" s="171" t="s">
        <v>28</v>
      </c>
      <c r="E144" s="91">
        <f>+E141</f>
        <v>0</v>
      </c>
      <c r="F144" s="91">
        <f>+F141</f>
        <v>0</v>
      </c>
      <c r="G144" s="91">
        <f>+G141</f>
        <v>0</v>
      </c>
      <c r="H144" s="91">
        <f>+H141</f>
        <v>0</v>
      </c>
      <c r="I144" s="92">
        <f>+I141</f>
        <v>0</v>
      </c>
      <c r="J144" s="76">
        <f>SUM(E144:I144)</f>
        <v>0</v>
      </c>
      <c r="P144"/>
      <c r="Q144"/>
      <c r="R144" s="418" t="s">
        <v>38</v>
      </c>
      <c r="S144" s="419"/>
      <c r="T144" s="418" t="s">
        <v>39</v>
      </c>
      <c r="U144" s="420"/>
      <c r="V144" s="419"/>
    </row>
    <row r="145" spans="4:22" ht="23.25" x14ac:dyDescent="0.2">
      <c r="D145" s="175">
        <v>0.66666666666666696</v>
      </c>
      <c r="E145" s="77">
        <f>E144-COUNTIFS($I$5:$I$17,$D$145)</f>
        <v>0</v>
      </c>
      <c r="F145" s="77">
        <f>F144-COUNTIFS($I$23:$I$35,$D$145)</f>
        <v>0</v>
      </c>
      <c r="G145" s="77">
        <f>G144-COUNTIFS($I$41:$I$65,$D$145)</f>
        <v>0</v>
      </c>
      <c r="H145" s="77">
        <f>H144-COUNTIFS($I$71:$I$96,$D$145)</f>
        <v>0</v>
      </c>
      <c r="I145" s="93">
        <f>I144-COUNTIFS($I$102:$I$123,$D$145)</f>
        <v>0</v>
      </c>
      <c r="J145" s="80">
        <f>SUM(E145:I145)</f>
        <v>0</v>
      </c>
      <c r="P145" s="423" t="s">
        <v>55</v>
      </c>
      <c r="Q145" s="424"/>
      <c r="R145" s="415">
        <f>COUNTIFS($C$5:$C$17,"A")+COUNTIFS($C$23:$C$35,"A")+COUNTIFS($C$41:$C$65,"A")+COUNTIFS($C$71:$C$96,"A")+COUNTIFS($C$102:$C$123,"A")</f>
        <v>0</v>
      </c>
      <c r="S145" s="416"/>
      <c r="T145" s="415">
        <f>COUNTIFS($C$5:$C$17,"A",$D$5:$D$17,"EN ATTENTE")+COUNTIFS($C$23:$C$35,"A",$D$23:$D$35,"EN ATTENTE")+COUNTIFS($C$41:$C$65,"A",$D$41:$D$65,"EN ATTENTE")+COUNTIFS($C$71:$C$96,"A",$D$71:$D$96,"EN ATTENTE")+COUNTIFS($C$102:$C$123,"A",$D$102:$D$123,"EN ATTENTE")</f>
        <v>0</v>
      </c>
      <c r="U145" s="417"/>
      <c r="V145" s="416"/>
    </row>
    <row r="146" spans="4:22" ht="23.25" x14ac:dyDescent="0.2">
      <c r="D146" s="174">
        <v>0.67708333333333304</v>
      </c>
      <c r="E146" s="81">
        <f>E145-COUNTIFS($I$5:$I$17,$D$146)</f>
        <v>0</v>
      </c>
      <c r="F146" s="81">
        <f>F145-COUNTIFS($I$23:$I$35,$D$146)</f>
        <v>0</v>
      </c>
      <c r="G146" s="81">
        <f>G145-COUNTIFS($I$41:$I$65,$D$146)</f>
        <v>0</v>
      </c>
      <c r="H146" s="81">
        <f>H145-COUNTIFS($I$71:$I$96,$D$146)</f>
        <v>0</v>
      </c>
      <c r="I146" s="94">
        <f>I145-COUNTIFS($I$102:$I$123,$D$146)</f>
        <v>0</v>
      </c>
      <c r="J146" s="84">
        <f t="shared" ref="J146:J153" si="38">SUM(E146:I146)</f>
        <v>0</v>
      </c>
      <c r="P146" s="425"/>
      <c r="Q146" s="426"/>
      <c r="R146" s="415">
        <f>COUNTIFS($C$5:$C$17,"",$D$5:$D$17,"*")+COUNTIFS($C$23:$C$35,"",$D$23:$D$35,"*")+COUNTIFS($C$41:$C$65,"",$D$41:$D$65,"*")+COUNTIFS($C$71:$C$96,"",$D$71:$D$96,"*")+COUNTIFS($C$102:$C$123,"",$D$102:$D$123,"*")</f>
        <v>0</v>
      </c>
      <c r="S146" s="416"/>
      <c r="T146" s="415">
        <f>COUNTIFS($C$5:$C$17,"",$D$5:$D$17,"EN ATTENTE")+COUNTIFS($C$23:$C$35,"",$D$23:$D$35,"EN ATTENTE")+COUNTIFS($C$41:$C$65,"",$D$41:$D$65,"EN ATTENTE")+COUNTIFS($C$71:$C$96,"",$D$71:$D$96,"EN ATTENTE")+COUNTIFS($C$102:$C$123,"",$D$102:$D$123,"EN ATTENTE")</f>
        <v>0</v>
      </c>
      <c r="U146" s="417"/>
      <c r="V146" s="416"/>
    </row>
    <row r="147" spans="4:22" ht="23.25" x14ac:dyDescent="0.2">
      <c r="D147" s="155">
        <v>0.6875</v>
      </c>
      <c r="E147" s="81">
        <f>E146-COUNTIFS($I$5:$I$17,$D$147)</f>
        <v>0</v>
      </c>
      <c r="F147" s="81">
        <f>F146-COUNTIFS($I$23:$I$35,$D$147)</f>
        <v>0</v>
      </c>
      <c r="G147" s="81">
        <f>G146-COUNTIFS($I$41:$I$65,$D$147)</f>
        <v>0</v>
      </c>
      <c r="H147" s="81">
        <f>H146-COUNTIFS($I$71:$I$96,$D$147)</f>
        <v>0</v>
      </c>
      <c r="I147" s="94">
        <f>I146-COUNTIFS($I$102:$I$123,$D$147)</f>
        <v>0</v>
      </c>
      <c r="J147" s="84">
        <f t="shared" si="38"/>
        <v>0</v>
      </c>
      <c r="P147" s="427" t="s">
        <v>41</v>
      </c>
      <c r="Q147" s="428"/>
      <c r="R147" s="415">
        <f>COUNTIFS($C$5:$C$17,"E")+COUNTIFS($C$23:$C$35,"E")+COUNTIFS($C$41:$C$65,"E")+COUNTIFS($C$71:$C$96,"E")+COUNTIFS($C$102:$C$123,"E")</f>
        <v>0</v>
      </c>
      <c r="S147" s="416"/>
      <c r="T147" s="415">
        <f>COUNTIFS($C$5:$C$17,"E",$D$5:$D$17,"EN ATTENTE")+COUNTIFS($C$23:$C$35,"E",$D$23:$D$35,"EN ATTENTE")+COUNTIFS($C$41:$C$65,"E",$D$41:$D$65,"EN ATTENTE")+COUNTIFS($C$71:$C$96,"E",$D$71:$D$96,"EN ATTENTE")+COUNTIFS($C$102:$C$123,"E",$D$102:$D$123,"EN ATTENTE")</f>
        <v>0</v>
      </c>
      <c r="U147" s="417"/>
      <c r="V147" s="416"/>
    </row>
    <row r="148" spans="4:22" ht="23.25" x14ac:dyDescent="0.2">
      <c r="D148" s="174">
        <v>0.69791666666666696</v>
      </c>
      <c r="E148" s="81">
        <f>E147-COUNTIFS($I$5:$I$17,$D$148)</f>
        <v>0</v>
      </c>
      <c r="F148" s="81">
        <f>F147-COUNTIFS($I$23:$I$35,$D$148)</f>
        <v>0</v>
      </c>
      <c r="G148" s="82">
        <f>G147-COUNTIFS($I$41:$I$65,$D$148)</f>
        <v>0</v>
      </c>
      <c r="H148" s="81">
        <f>H147-COUNTIFS($I$71:$I$96,$D$148)</f>
        <v>0</v>
      </c>
      <c r="I148" s="94">
        <f>I147-COUNTIFS($I$102:$I$123,$D$148)</f>
        <v>0</v>
      </c>
      <c r="J148" s="84">
        <f t="shared" si="38"/>
        <v>0</v>
      </c>
      <c r="P148" s="429" t="s">
        <v>40</v>
      </c>
      <c r="Q148" s="430"/>
      <c r="R148" s="415">
        <f>COUNTIFS($C$5:$C$17,"N")+COUNTIFS($C$23:$C$35,"N")+COUNTIFS($C$41:$C$65,"N")+COUNTIFS($C$71:$C$96,"N")+COUNTIFS($C$102:$C$123,"N")</f>
        <v>0</v>
      </c>
      <c r="S148" s="416"/>
      <c r="T148" s="415">
        <f>COUNTIFS($C$5:$C$17,"N",$D$5:$D$17,"EN ATTENTE")+COUNTIFS($C$23:$C$35,"N",$D$23:$D$35,"EN ATTENTE")+COUNTIFS($C$41:$C$65,"N",$D$41:$D$65,"EN ATTENTE")+COUNTIFS($C$71:$C$96,"N",$D$71:$D$96,"EN ATTENTE")+COUNTIFS($C$102:$C$123,"N",$D$102:$D$123,"EN ATTENTE")</f>
        <v>0</v>
      </c>
      <c r="U148" s="417"/>
      <c r="V148" s="416"/>
    </row>
    <row r="149" spans="4:22" ht="23.25" x14ac:dyDescent="0.2">
      <c r="D149" s="155">
        <v>0.70833333333333304</v>
      </c>
      <c r="E149" s="81">
        <f>E148-COUNTIFS($I$5:$I$17,$D$149)</f>
        <v>0</v>
      </c>
      <c r="F149" s="81">
        <f>F148-COUNTIFS($I$23:$I$35,$D$149)</f>
        <v>0</v>
      </c>
      <c r="G149" s="82">
        <f>G148-COUNTIFS($I$41:$I$65,$D$149)</f>
        <v>0</v>
      </c>
      <c r="H149" s="81">
        <f>H148-COUNTIFS($I$71:$I$96,$D$149)</f>
        <v>0</v>
      </c>
      <c r="I149" s="94">
        <f>I148-COUNTIFS($I$102:$I$123,$D$149)</f>
        <v>0</v>
      </c>
      <c r="J149" s="84">
        <f t="shared" si="38"/>
        <v>0</v>
      </c>
      <c r="P149" s="437" t="s">
        <v>42</v>
      </c>
      <c r="Q149" s="438"/>
      <c r="R149" s="415">
        <f>COUNTIFS($C$5:$C$17,"P")+COUNTIFS($C$23:$C$35,"P")+COUNTIFS($C$41:$C$65,"P")+COUNTIFS($C$71:$C$96,"P")+COUNTIFS($C$102:$C$123,"P")</f>
        <v>0</v>
      </c>
      <c r="S149" s="416"/>
      <c r="T149" s="415">
        <f>COUNTIFS($C$5:$C$17,"P",$D$5:$D$17,"EN ATTENTE")+COUNTIFS($C$23:$C$35,"P",$D$23:$D$35,"EN ATTENTE")+COUNTIFS($C$41:$C$65,"P",$D$41:$D$65,"EN ATTENTE")+COUNTIFS($C$71:$C$96,"P",$D$71:$D$96,"EN ATTENTE")+COUNTIFS($C$102:$C$123,"P",$D$102:$D$123,"EN ATTENTE")</f>
        <v>0</v>
      </c>
      <c r="U149" s="417"/>
      <c r="V149" s="416"/>
    </row>
    <row r="150" spans="4:22" ht="24" thickBot="1" x14ac:dyDescent="0.25">
      <c r="D150" s="174">
        <v>0.71875</v>
      </c>
      <c r="E150" s="81">
        <f>E149-COUNTIFS($I$5:$I$17,$D$150)</f>
        <v>0</v>
      </c>
      <c r="F150" s="81">
        <f>F149-COUNTIFS($I$23:$I$35,$D$150)</f>
        <v>0</v>
      </c>
      <c r="G150" s="82">
        <f>G149-COUNTIFS($I$41:$I$65,$D$150)</f>
        <v>0</v>
      </c>
      <c r="H150" s="81">
        <f>H149-COUNTIFS($I$71:$I$96,$D$150)</f>
        <v>0</v>
      </c>
      <c r="I150" s="94">
        <f>I149-COUNTIFS($I$102:$I$123,$D$150)</f>
        <v>0</v>
      </c>
      <c r="J150" s="84">
        <f t="shared" si="38"/>
        <v>0</v>
      </c>
      <c r="P150" s="439" t="s">
        <v>56</v>
      </c>
      <c r="Q150" s="440"/>
      <c r="R150" s="415">
        <f>COUNTIFS($C$5:$C$17,"S")+COUNTIFS($C$23:$C$35,"S")+COUNTIFS($C$41:$C$65,"S")+COUNTIFS($C$71:$C$96,"S")+COUNTIFS($C$102:$C$123,"S")</f>
        <v>0</v>
      </c>
      <c r="S150" s="417"/>
      <c r="T150" s="415">
        <f>COUNTIFS($C$5:$C$17,"S",$D$5:$D$17,"EN ATTENTE")+COUNTIFS($C$23:$C$35,"S",$D$23:$D$35,"EN ATTENTE")+COUNTIFS($C$41:$C$65,"S",$D$41:$D$65,"EN ATTENTE")+COUNTIFS($C$71:$C$96,"S",$D$71:$D$96,"EN ATTENTE")+COUNTIFS($C$102:$C$123,"S",$D$102:$D$123,"EN ATTENTE")</f>
        <v>0</v>
      </c>
      <c r="U150" s="417"/>
      <c r="V150" s="416"/>
    </row>
    <row r="151" spans="4:22" ht="24" thickBot="1" x14ac:dyDescent="0.25">
      <c r="D151" s="156">
        <v>0.72916666666666696</v>
      </c>
      <c r="E151" s="81">
        <f>E150-COUNTIFS($I$5:$I$17,$D$151)</f>
        <v>0</v>
      </c>
      <c r="F151" s="81">
        <f>F150-COUNTIFS($I$23:$I$35,$D$151)</f>
        <v>0</v>
      </c>
      <c r="G151" s="82">
        <f>G150-COUNTIFS($I$41:$I$65,$D$151)</f>
        <v>0</v>
      </c>
      <c r="H151" s="81">
        <f>H150-COUNTIFS($I$71:$I$96,$D$151)</f>
        <v>0</v>
      </c>
      <c r="I151" s="94">
        <f>I150-COUNTIFS($I$102:$I$123,$D$151)</f>
        <v>0</v>
      </c>
      <c r="J151" s="84">
        <f t="shared" si="38"/>
        <v>0</v>
      </c>
      <c r="P151" s="431" t="s">
        <v>20</v>
      </c>
      <c r="Q151" s="432"/>
      <c r="R151" s="433">
        <f t="shared" ref="R151" si="39">SUM(R145:S150)</f>
        <v>0</v>
      </c>
      <c r="S151" s="434"/>
      <c r="T151" s="433">
        <f t="shared" ref="T151" si="40">SUM(T145:V150)</f>
        <v>0</v>
      </c>
      <c r="U151" s="435"/>
      <c r="V151" s="436"/>
    </row>
    <row r="152" spans="4:22" ht="23.25" x14ac:dyDescent="0.2">
      <c r="D152" s="156">
        <v>0.73958333333333304</v>
      </c>
      <c r="E152" s="81">
        <f>E151-COUNTIFS($I$5:$I$17,$D$152)</f>
        <v>0</v>
      </c>
      <c r="F152" s="81">
        <f>F151-COUNTIFS($I$23:$I$35,$D$152)</f>
        <v>0</v>
      </c>
      <c r="G152" s="82">
        <f>G151-COUNTIFS($I$41:$I$65,$D$152)</f>
        <v>0</v>
      </c>
      <c r="H152" s="81">
        <f>H151-COUNTIFS($I$71:$I$96,$D$152)</f>
        <v>0</v>
      </c>
      <c r="I152" s="94">
        <f>I151-COUNTIFS($I$102:$I$123,$D$152)</f>
        <v>0</v>
      </c>
      <c r="J152" s="84">
        <f t="shared" si="38"/>
        <v>0</v>
      </c>
    </row>
    <row r="153" spans="4:22" ht="24" thickBot="1" x14ac:dyDescent="0.25">
      <c r="D153" s="173">
        <v>0.75</v>
      </c>
      <c r="E153" s="87">
        <f>E152-COUNTIFS($I$5:$I$17,$D$153)</f>
        <v>0</v>
      </c>
      <c r="F153" s="87">
        <f>F152-COUNTIFS($I$23:$I$35,$D$153)</f>
        <v>0</v>
      </c>
      <c r="G153" s="88">
        <f>G152-COUNTIFS($I$41:$I$65,$D$153)</f>
        <v>0</v>
      </c>
      <c r="H153" s="87">
        <f>H152-COUNTIFS($I$71:$I$96,$D$153)</f>
        <v>0</v>
      </c>
      <c r="I153" s="95">
        <f>I152-COUNTIFS($I$102:$I$123,$D$153)</f>
        <v>0</v>
      </c>
      <c r="J153" s="90">
        <f t="shared" si="38"/>
        <v>0</v>
      </c>
    </row>
  </sheetData>
  <sheetProtection insertRows="0" sort="0" autoFilter="0"/>
  <sortState xmlns:xlrd2="http://schemas.microsoft.com/office/spreadsheetml/2017/richdata2" ref="C5:U16">
    <sortCondition ref="D5:D16"/>
  </sortState>
  <mergeCells count="59">
    <mergeCell ref="R148:S148"/>
    <mergeCell ref="T148:V148"/>
    <mergeCell ref="P147:Q147"/>
    <mergeCell ref="P148:Q148"/>
    <mergeCell ref="P151:Q151"/>
    <mergeCell ref="R151:S151"/>
    <mergeCell ref="T151:V151"/>
    <mergeCell ref="R149:S149"/>
    <mergeCell ref="T149:V149"/>
    <mergeCell ref="R150:S150"/>
    <mergeCell ref="T150:V150"/>
    <mergeCell ref="P149:Q149"/>
    <mergeCell ref="P150:Q150"/>
    <mergeCell ref="R146:S146"/>
    <mergeCell ref="T146:V146"/>
    <mergeCell ref="P145:Q145"/>
    <mergeCell ref="P146:Q146"/>
    <mergeCell ref="R147:S147"/>
    <mergeCell ref="T147:V147"/>
    <mergeCell ref="X99:Y100"/>
    <mergeCell ref="Z99:AA100"/>
    <mergeCell ref="AB99:AB100"/>
    <mergeCell ref="R145:S145"/>
    <mergeCell ref="T145:V145"/>
    <mergeCell ref="R144:S144"/>
    <mergeCell ref="T144:V144"/>
    <mergeCell ref="P133:R133"/>
    <mergeCell ref="P134:R134"/>
    <mergeCell ref="V99:W100"/>
    <mergeCell ref="V38:W39"/>
    <mergeCell ref="X38:Y39"/>
    <mergeCell ref="Z38:AA39"/>
    <mergeCell ref="AB38:AB39"/>
    <mergeCell ref="V68:W69"/>
    <mergeCell ref="X68:Y69"/>
    <mergeCell ref="Z68:AA69"/>
    <mergeCell ref="AB68:AB69"/>
    <mergeCell ref="V2:W3"/>
    <mergeCell ref="X2:Y3"/>
    <mergeCell ref="Z2:AA3"/>
    <mergeCell ref="AB2:AB3"/>
    <mergeCell ref="V20:W21"/>
    <mergeCell ref="X20:Y21"/>
    <mergeCell ref="Z20:AA21"/>
    <mergeCell ref="AB20:AB21"/>
    <mergeCell ref="K2:T3"/>
    <mergeCell ref="U2:U3"/>
    <mergeCell ref="D128:I128"/>
    <mergeCell ref="G126:I126"/>
    <mergeCell ref="U20:U21"/>
    <mergeCell ref="U38:U39"/>
    <mergeCell ref="U68:U69"/>
    <mergeCell ref="U99:U100"/>
    <mergeCell ref="D2:J3"/>
    <mergeCell ref="A20:D21"/>
    <mergeCell ref="A38:D39"/>
    <mergeCell ref="A68:D69"/>
    <mergeCell ref="A99:D100"/>
    <mergeCell ref="A2:C3"/>
  </mergeCells>
  <conditionalFormatting sqref="D23:J35 D41:J65 D71:J96 D102:J123 D5:J17">
    <cfRule type="expression" dxfId="9" priority="4">
      <formula>SEARCH("EN ATTENTE",$D5)</formula>
    </cfRule>
    <cfRule type="expression" dxfId="8" priority="34">
      <formula>$C5="N"</formula>
    </cfRule>
    <cfRule type="expression" dxfId="7" priority="39">
      <formula>$C5="E"</formula>
    </cfRule>
    <cfRule type="expression" dxfId="6" priority="44">
      <formula>$C5="S"</formula>
    </cfRule>
    <cfRule type="expression" dxfId="5" priority="49">
      <formula>$C5="P"</formula>
    </cfRule>
    <cfRule type="expression" dxfId="4" priority="54">
      <formula>$C5="A"</formula>
    </cfRule>
    <cfRule type="expression" dxfId="3" priority="59">
      <formula>$D5=""</formula>
    </cfRule>
  </conditionalFormatting>
  <conditionalFormatting sqref="Q23:Q35 Q41:Q65 Q71:Q96 Q102:Q123 Q5:Q17">
    <cfRule type="expression" dxfId="2" priority="28">
      <formula>J5-Q5&gt;10</formula>
    </cfRule>
  </conditionalFormatting>
  <conditionalFormatting sqref="P23:T35 P41:T65 P71:T96 P102:T123 K5:T17">
    <cfRule type="expression" dxfId="1" priority="23">
      <formula>$T5="X"</formula>
    </cfRule>
  </conditionalFormatting>
  <conditionalFormatting sqref="K23:O35 K41:O65 K71:O96 K102:O123 K5:O17">
    <cfRule type="expression" dxfId="0" priority="19">
      <formula>K5:O5=0</formula>
    </cfRule>
  </conditionalFormatting>
  <dataValidations count="15">
    <dataValidation type="list" allowBlank="1" showInputMessage="1" showErrorMessage="1" sqref="T71:U95 T23:U34 T41:U64 T102:U122" xr:uid="{77B1D291-BB6F-45D4-9781-429C76353E3A}">
      <formula1>"X"</formula1>
    </dataValidation>
    <dataValidation type="custom" allowBlank="1" showInputMessage="1" showErrorMessage="1" errorTitle="ERREUR" error="Saisir une heure sous la forme hh:mm_x000a_" sqref="H23:I34 H41:I64 H71:I95 H102:I122 H5:I16" xr:uid="{31D49A7A-AF01-44AD-9AF9-B758B15E5452}">
      <formula1>AND(H5&lt;1,ISNUMBER(H5))</formula1>
    </dataValidation>
    <dataValidation type="list" allowBlank="1" showInputMessage="1" showErrorMessage="1" error="Merci d'utiliser la liste déroulante de choix pour cette cellule." sqref="C71:C95 C23:C34 C41:C64 C102:C122 C5:C16" xr:uid="{0EC1CFBE-D153-4CE2-9A5C-ABE459661671}">
      <formula1>"A,E,N,P,S"</formula1>
    </dataValidation>
    <dataValidation type="custom" allowBlank="1" showInputMessage="1" showErrorMessage="1" errorTitle="ERREUR" error="Vous n'avez pas saisie correctement votre chiffre (ex: 0,0)" sqref="G23 G5" xr:uid="{44C930C7-2922-4420-A95B-882EC858274C}">
      <formula1>(LEN(G5:G18)-LEN(TRUNC(G5:G18))-1)&lt;=2</formula1>
    </dataValidation>
    <dataValidation type="custom" allowBlank="1" showInputMessage="1" showErrorMessage="1" errorTitle="ERREUR" error="Vous n'avez pas saisie correctement votre chiffre (ex: 0,0)" sqref="G58" xr:uid="{633EB3D7-0ADF-4A69-968F-803C4A7E8D9A}">
      <formula1>(LEN(G58:G82)-LEN(TRUNC(G58:G82))-1)&lt;=2</formula1>
    </dataValidation>
    <dataValidation type="custom" allowBlank="1" showInputMessage="1" showErrorMessage="1" errorTitle="ERREUR" error="Vous n'avez pas saisie correctement votre chiffre (ex: 0,0)" sqref="G26:G34 G8:G16" xr:uid="{EC706AD0-AEDD-4BFD-B7ED-769814885820}">
      <formula1>(LEN(G8:G22)-LEN(TRUNC(G8:G22))-1)&lt;=2</formula1>
    </dataValidation>
    <dataValidation type="custom" allowBlank="1" showInputMessage="1" showErrorMessage="1" errorTitle="ERREUR" error="Vous n'avez pas saisie correctement votre chiffre (ex: 0,0)" sqref="G41 G57" xr:uid="{DDCC6858-87F9-477B-BAE6-D174CF6D9685}">
      <formula1>(LEN(G41:G66)-LEN(TRUNC(G41:G66))-1)&lt;=2</formula1>
    </dataValidation>
    <dataValidation type="custom" allowBlank="1" showInputMessage="1" showErrorMessage="1" errorTitle="ERREUR" error="Vous n'avez pas saisie correctement votre chiffre (ex: 0,0)" sqref="G102:G122" xr:uid="{45313629-6C53-4C9E-9910-176D66B8C049}">
      <formula1>(LEN(G102:G124)-LEN(TRUNC(G102:G124))-1)&lt;=2</formula1>
    </dataValidation>
    <dataValidation type="custom" allowBlank="1" showInputMessage="1" showErrorMessage="1" errorTitle="ERREUR" error="Vous n'avez pas saisie correctement votre chiffre (ex: 0,0)" sqref="G71 G44:G56" xr:uid="{2CCB40FB-8E40-4419-A181-8B53C264AAF8}">
      <formula1>(LEN(G44:G70)-LEN(TRUNC(G44:G70))-1)&lt;=2</formula1>
    </dataValidation>
    <dataValidation type="custom" allowBlank="1" showInputMessage="1" showErrorMessage="1" errorTitle="ERREUR" error="Vous n'avez pas saisie correctement votre chiffre (ex: 0,0)" sqref="G42:G43 G74:G95" xr:uid="{64765B18-66C7-446E-B136-A4EB5E3136BF}">
      <formula1>(LEN(G42:G69)-LEN(TRUNC(G42:G69))-1)&lt;=2</formula1>
    </dataValidation>
    <dataValidation type="custom" allowBlank="1" showInputMessage="1" showErrorMessage="1" errorTitle="ERREUR" error="Vous n'avez pas saisie correctement votre chiffre (ex: 0,0)" sqref="G24:G25 G6:G7" xr:uid="{EB4CD359-E862-4E9D-94FA-317341C1681F}">
      <formula1>(LEN(G6:G21)-LEN(TRUNC(G6:G21))-1)&lt;=2</formula1>
    </dataValidation>
    <dataValidation type="custom" allowBlank="1" showInputMessage="1" showErrorMessage="1" errorTitle="ERREUR" error="Vous n'avez pas saisie correctement votre chiffre (ex: 0,0)" sqref="G59:G64" xr:uid="{3440B2EE-3BB7-42C2-B407-68C47DEC21CC}">
      <formula1>(LEN(G59:G82)-LEN(TRUNC(G59:G82))-1)&lt;=2</formula1>
    </dataValidation>
    <dataValidation type="custom" allowBlank="1" showInputMessage="1" showErrorMessage="1" errorTitle="ERREUR" error="Vous n'avez pas saisie correctement votre chiffre (ex: 0,0)" sqref="G72:G73" xr:uid="{0BE2CEFD-651A-4353-92AD-EBF98289EA7F}">
      <formula1>(LEN(G72:G100)-LEN(TRUNC(G72:G100))-1)&lt;=2</formula1>
    </dataValidation>
    <dataValidation type="list" allowBlank="1" showInputMessage="1" showErrorMessage="1" sqref="T5:U16" xr:uid="{1F316505-137F-4107-871E-99112E43064E}">
      <formula1>"X,"</formula1>
    </dataValidation>
    <dataValidation type="custom" allowBlank="1" showInputMessage="1" showErrorMessage="1" errorTitle="INTERDICTION" error="Vous ne pouvez pas vous servir de cette ligne. Incerer une nouvelle ligne à l'aide du bouton ligne +" sqref="A17:AB17" xr:uid="{0C5DB255-B66D-438A-87F5-E5574B9AAFA5}">
      <formula1>""""""</formula1>
    </dataValidation>
  </dataValidations>
  <printOptions horizontalCentered="1"/>
  <pageMargins left="0.19685039370078741" right="0.19685039370078741" top="0.19685039370078741" bottom="0" header="0" footer="0"/>
  <pageSetup paperSize="8" scale="55" firstPageNumber="0" fitToHeight="0" orientation="portrait" r:id="rId1"/>
  <headerFooter alignWithMargins="0">
    <oddFooter>&amp;C&amp;"Times New Roman,Normal"&amp;12Page &amp;P&amp;R&amp;D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57150</xdr:colOff>
                <xdr:row>17</xdr:row>
                <xdr:rowOff>47625</xdr:rowOff>
              </from>
              <to>
                <xdr:col>1</xdr:col>
                <xdr:colOff>962025</xdr:colOff>
                <xdr:row>18</xdr:row>
                <xdr:rowOff>57150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5"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ESSAI</vt:lpstr>
      <vt:lpstr>ESSAI!Zone_d_impression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Farida</dc:creator>
  <cp:lastModifiedBy>gg</cp:lastModifiedBy>
  <cp:lastPrinted>2020-04-19T09:21:42Z</cp:lastPrinted>
  <dcterms:created xsi:type="dcterms:W3CDTF">2016-05-12T12:41:04Z</dcterms:created>
  <dcterms:modified xsi:type="dcterms:W3CDTF">2020-04-19T09:47:53Z</dcterms:modified>
</cp:coreProperties>
</file>