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table+xml" PartName="/xl/tables/table1.xml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<sst xmlns="http://schemas.openxmlformats.org/spreadsheetml/2006/main" count="34" uniqueCount="34">
  <si>
    <t>Frais Courses 2019/20</t>
  </si>
  <si>
    <t>Liens pour infos courses</t>
  </si>
  <si>
    <t>Prix courses</t>
  </si>
  <si>
    <t>Raiffeisen Trophy 1 - Saas-Fee / Zermatt</t>
  </si>
  <si>
    <t>Raiffeisen Trophy 2 - Saas-Fee / Zermatt</t>
  </si>
  <si>
    <t>Raiffeisen Trophy 3 - Saas-Fee / Zermatt</t>
  </si>
  <si>
    <t>Raiffeisen Trophy 4 - Saas-Fee / Zermatt</t>
  </si>
  <si>
    <t>Raiffeisen Trophy 5 - Saas-Fee / Zermatt</t>
  </si>
  <si>
    <t>Somme versée</t>
  </si>
  <si>
    <t>Reste</t>
  </si>
  <si>
    <t>U14</t>
  </si>
  <si>
    <t>Albrecht Marie</t>
  </si>
  <si>
    <t>Bonvin Kahli</t>
  </si>
  <si>
    <t>Clavien Paul-Aloïs</t>
  </si>
  <si>
    <t>Courtine Emilie</t>
  </si>
  <si>
    <t>Ketteridge Emma</t>
  </si>
  <si>
    <t>Lagger Valentine</t>
  </si>
  <si>
    <t>Louwagie Louise</t>
  </si>
  <si>
    <t>Moser Lou-Anne</t>
  </si>
  <si>
    <t>Olby Kenzo</t>
  </si>
  <si>
    <t>Patterson Phebie</t>
  </si>
  <si>
    <t>U16</t>
  </si>
  <si>
    <t>Blanc Malorie</t>
  </si>
  <si>
    <t>Briguet Lara</t>
  </si>
  <si>
    <t>Caloz Marion</t>
  </si>
  <si>
    <t>Clavien Lisa</t>
  </si>
  <si>
    <t>Deprez Morgane</t>
  </si>
  <si>
    <t>Jollien Thomas</t>
  </si>
  <si>
    <t>Ketteridge James</t>
  </si>
  <si>
    <t>Mayor Nina</t>
  </si>
  <si>
    <t>Ramu Tabatha</t>
  </si>
  <si>
    <t>Vuigner Elisa</t>
  </si>
  <si>
    <t>Zeiser Romain</t>
  </si>
  <si>
    <t>Zorn Yoann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</si>
</sst>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0">
    <font>
      <sz val="10.0"/>
      <color rgb="FF000000"/>
      <name val="Arial"/>
    </font>
    <font>
      <b/>
      <sz val="24.0"/>
      <color theme="1"/>
      <name val="Arial"/>
    </font>
    <font/>
    <font>
      <b/>
    </font>
    <font>
      <u/>
      <sz val="11.0"/>
      <color rgb="FF0000FF"/>
      <name val="Arial"/>
    </font>
    <font>
      <u/>
      <sz val="11.0"/>
      <color rgb="FFFF00FF"/>
      <name val="Arial"/>
    </font>
    <font>
      <sz val="8.0"/>
    </font>
    <font>
      <sz val="8.0"/>
      <color theme="1"/>
      <name val="Arial"/>
    </font>
    <font>
      <b/>
      <u/>
      <color rgb="FF0000FF"/>
    </font>
    <font>
      <color theme="1"/>
      <name val="Arial"/>
    </font>
  </fonts>
  <fills count="4">
    <fill>
      <patternFill patternType="none"/>
    </fill>
    <fill>
      <patternFill patternType="lightGray"/>
    </fill>
    <fill>
      <patternFill patternType="solid">
        <fgColor rgb="FFEFEFEF"/>
        <bgColor rgb="FFEFEFEF"/>
      </patternFill>
    </fill>
    <fill>
      <patternFill patternType="solid">
        <fgColor rgb="FFD9EAD3"/>
        <bgColor rgb="FFD9EAD3"/>
      </patternFill>
    </fill>
  </fills>
  <borders count="9">
    <border/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</border>
    <border>
      <right style="thin">
        <color rgb="FF000000"/>
      </right>
    </border>
    <border>
      <left style="thin">
        <color rgb="FF000000"/>
      </left>
      <bottom style="thin">
        <color rgb="FF000000"/>
      </bottom>
    </border>
    <border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horizontal="center" readingOrder="0" vertical="center"/>
    </xf>
    <xf borderId="2" fillId="0" fontId="2" numFmtId="0" xfId="0" applyBorder="1" applyFont="1"/>
    <xf borderId="3" fillId="0" fontId="2" numFmtId="0" xfId="0" applyBorder="1" applyFont="1"/>
    <xf borderId="1" fillId="2" fontId="3" numFmtId="0" xfId="0" applyAlignment="1" applyBorder="1" applyFill="1" applyFont="1">
      <alignment readingOrder="0"/>
    </xf>
    <xf borderId="2" fillId="2" fontId="2" numFmtId="0" xfId="0" applyBorder="1" applyFont="1"/>
    <xf borderId="2" fillId="2" fontId="4" numFmtId="0" xfId="0" applyAlignment="1" applyBorder="1" applyFont="1">
      <alignment readingOrder="0"/>
    </xf>
    <xf borderId="3" fillId="2" fontId="2" numFmtId="0" xfId="0" applyBorder="1" applyFont="1"/>
    <xf borderId="4" fillId="2" fontId="2" numFmtId="0" xfId="0" applyBorder="1" applyFont="1"/>
    <xf borderId="0" fillId="2" fontId="2" numFmtId="0" xfId="0" applyFont="1"/>
    <xf borderId="0" fillId="2" fontId="5" numFmtId="0" xfId="0" applyAlignment="1" applyFont="1">
      <alignment readingOrder="0"/>
    </xf>
    <xf borderId="5" fillId="2" fontId="2" numFmtId="0" xfId="0" applyBorder="1" applyFont="1"/>
    <xf borderId="6" fillId="2" fontId="3" numFmtId="0" xfId="0" applyAlignment="1" applyBorder="1" applyFont="1">
      <alignment readingOrder="0"/>
    </xf>
    <xf borderId="7" fillId="2" fontId="6" numFmtId="3" xfId="0" applyAlignment="1" applyBorder="1" applyFont="1" applyNumberFormat="1">
      <alignment readingOrder="0"/>
    </xf>
    <xf borderId="7" fillId="2" fontId="7" numFmtId="3" xfId="0" applyBorder="1" applyFont="1" applyNumberFormat="1"/>
    <xf borderId="8" fillId="2" fontId="2" numFmtId="0" xfId="0" applyBorder="1" applyFont="1"/>
    <xf borderId="6" fillId="3" fontId="2" numFmtId="0" xfId="0" applyBorder="1" applyFill="1" applyFont="1"/>
    <xf borderId="7" fillId="3" fontId="3" numFmtId="0" xfId="0" applyAlignment="1" applyBorder="1" applyFont="1">
      <alignment readingOrder="0" textRotation="90"/>
    </xf>
    <xf borderId="7" fillId="3" fontId="3" numFmtId="0" xfId="0" applyAlignment="1" applyBorder="1" applyFont="1">
      <alignment readingOrder="0" textRotation="90"/>
    </xf>
    <xf borderId="7" fillId="3" fontId="8" numFmtId="0" xfId="0" applyAlignment="1" applyBorder="1" applyFont="1">
      <alignment readingOrder="0" textRotation="90"/>
    </xf>
    <xf borderId="7" fillId="3" fontId="3" numFmtId="0" xfId="0" applyAlignment="1" applyBorder="1" applyFont="1">
      <alignment horizontal="center" readingOrder="0" textRotation="0"/>
    </xf>
    <xf borderId="8" fillId="3" fontId="3" numFmtId="0" xfId="0" applyAlignment="1" applyBorder="1" applyFont="1">
      <alignment horizontal="center" readingOrder="0"/>
    </xf>
    <xf borderId="4" fillId="0" fontId="3" numFmtId="0" xfId="0" applyAlignment="1" applyBorder="1" applyFont="1">
      <alignment horizontal="right" readingOrder="0"/>
    </xf>
    <xf borderId="0" fillId="0" fontId="2" numFmtId="0" xfId="0" applyAlignment="1" applyFont="1">
      <alignment horizontal="center" vertical="center"/>
    </xf>
    <xf borderId="0" fillId="0" fontId="2" numFmtId="0" xfId="0" applyFont="1"/>
    <xf borderId="5" fillId="0" fontId="2" numFmtId="0" xfId="0" applyBorder="1" applyFont="1"/>
    <xf borderId="4" fillId="0" fontId="2" numFmtId="0" xfId="0" applyAlignment="1" applyBorder="1" applyFont="1">
      <alignment readingOrder="0"/>
    </xf>
    <xf borderId="0" fillId="0" fontId="2" numFmtId="0" xfId="0" applyAlignment="1" applyFont="1">
      <alignment horizontal="center" readingOrder="0" vertical="center"/>
    </xf>
    <xf borderId="0" fillId="0" fontId="2" numFmtId="0" xfId="0" applyAlignment="1" applyFont="1">
      <alignment readingOrder="0"/>
    </xf>
    <xf borderId="5" fillId="0" fontId="9" numFmtId="0" xfId="0" applyAlignment="1" applyBorder="1" applyFont="1">
      <alignment readingOrder="0"/>
    </xf>
    <xf borderId="0" fillId="0" fontId="2" numFmtId="0" xfId="0" applyAlignment="1" applyFont="1">
      <alignment horizontal="center" vertical="center"/>
    </xf>
    <xf borderId="5" fillId="0" fontId="2" numFmtId="0" xfId="0" applyAlignment="1" applyBorder="1" applyFont="1">
      <alignment readingOrder="0"/>
    </xf>
    <xf borderId="6" fillId="0" fontId="2" numFmtId="0" xfId="0" applyAlignment="1" applyBorder="1" applyFont="1">
      <alignment readingOrder="0"/>
    </xf>
    <xf borderId="7" fillId="0" fontId="2" numFmtId="0" xfId="0" applyAlignment="1" applyBorder="1" applyFont="1">
      <alignment horizontal="center" readingOrder="0" vertical="center"/>
    </xf>
    <xf borderId="7" fillId="0" fontId="2" numFmtId="0" xfId="0" applyAlignment="1" applyBorder="1" applyFont="1">
      <alignment horizontal="center" vertical="center"/>
    </xf>
    <xf borderId="7" fillId="0" fontId="2" numFmtId="0" xfId="0" applyAlignment="1" applyBorder="1" applyFont="1">
      <alignment readingOrder="0"/>
    </xf>
    <xf borderId="8" fillId="0" fontId="9" numFmtId="0" xfId="0" applyAlignment="1" applyBorder="1" applyFont="1">
      <alignment readingOrder="0"/>
    </xf>
  </cellXfs>
  <cellStyles count="1">
    <cellStyle xfId="0" name="Normal" builtinId="0"/>
  </cellStyles>
  <dxfs count="3">
    <dxf>
      <font/>
      <fill>
        <patternFill patternType="none"/>
      </fill>
      <border/>
    </dxf>
    <dxf>
      <font/>
      <fill>
        <patternFill patternType="solid">
          <fgColor rgb="FFFFFFFF"/>
          <bgColor rgb="FFFFFFFF"/>
        </patternFill>
      </fill>
      <border/>
    </dxf>
    <dxf>
      <font/>
      <fill>
        <patternFill patternType="solid">
          <fgColor rgb="FFF3F3F3"/>
          <bgColor rgb="FFF3F3F3"/>
        </patternFill>
      </fill>
      <border/>
    </dxf>
  </dxfs>
  <tableStyles count="1">
    <tableStyle count="2" pivot="0" name="Feuille 1-style">
      <tableStyleElement dxfId="1" type="firstRowStripe"/>
      <tableStyleElement dxfId="2" type="secondRowStripe"/>
    </tableStyle>
  </tableStyle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ables/table1.xml><?xml version="1.0" encoding="utf-8"?>
<table xmlns="http://schemas.openxmlformats.org/spreadsheetml/2006/main" headerRowCount="0" ref="A6:W29" displayName="Table_1" id="1">
  <tableColumns count="23">
    <tableColumn name="Column1" id="1"/>
    <tableColumn name="Column2" id="2"/>
    <tableColumn name="Column3" id="3"/>
    <tableColumn name="Column4" id="4"/>
    <tableColumn name="Column5" id="5"/>
    <tableColumn name="Column6" id="6"/>
    <tableColumn name="Column7" id="7"/>
    <tableColumn name="Column8" id="8"/>
    <tableColumn name="Column9" id="9"/>
    <tableColumn name="Column10" id="10"/>
    <tableColumn name="Column11" id="11"/>
    <tableColumn name="Column12" id="12"/>
    <tableColumn name="Column13" id="13"/>
    <tableColumn name="Column14" id="14"/>
    <tableColumn name="Column15" id="15"/>
    <tableColumn name="Column16" id="16"/>
    <tableColumn name="Column17" id="17"/>
    <tableColumn name="Column18" id="18"/>
    <tableColumn name="Column19" id="19"/>
    <tableColumn name="Column20" id="20"/>
    <tableColumn name="Column21" id="21"/>
    <tableColumn name="Column22" id="22"/>
    <tableColumn name="Column23" id="23"/>
  </tableColumns>
  <tableStyleInfo name="Feuille 1-style" showColumnStripes="0" showFirstColumn="1" showLastColumn="1" showRowStripes="1"/>
</table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Relationship Id="rId3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23.29"/>
    <col customWidth="1" min="2" max="21" width="3.29"/>
  </cols>
  <sheetData>
    <row r="1" ht="63.0" customHeigh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3"/>
    </row>
    <row r="2">
      <c r="A2" s="4" t="s">
        <v>1</v>
      </c>
      <c r="B2" s="5"/>
      <c r="C2" s="5"/>
      <c r="D2" s="5"/>
      <c r="E2" s="5"/>
      <c r="F2" s="5"/>
      <c r="G2" s="6" t="str">
        <f>HYPERLINK("https://www.swiss-ski-kwo.ch/kwo/tk/eintrag.php?Saison=2020&amp;VNr=1125","♂")</f>
        <v>♂</v>
      </c>
      <c r="H2" s="6" t="str">
        <f>HYPERLINK("https://www.swiss-ski-kwo.ch/kwo/tk/eintrag.php?Saison=2020&amp;VNr=1126","♂")</f>
        <v>♂</v>
      </c>
      <c r="I2" s="6" t="str">
        <f>HYPERLINK("https://www.swiss-ski-kwo.ch/kwo/tk/eintrag.php?Saison=2020&amp;VNr=1135","♂")</f>
        <v>♂</v>
      </c>
      <c r="J2" s="6" t="str">
        <f>HYPERLINK("https://www.swiss-ski-kwo.ch/kwo/tk/eintrag.php?Saison=2020&amp;VNr=1136","♂")</f>
        <v>♂</v>
      </c>
      <c r="K2" s="6" t="str">
        <f>HYPERLINK("https://www.swiss-ski-kwo.ch/kwo/tk/eintrag.php?Saison=2020&amp;VNr=1137","♂")</f>
        <v>♂</v>
      </c>
      <c r="L2" s="6" t="str">
        <f>HYPERLINK("https://www.swiss-ski-kwo.ch/kwo/tk/eintrag.php?Saison=2020&amp;VNr=1138","♂")</f>
        <v>♂</v>
      </c>
      <c r="M2" s="6" t="str">
        <f>HYPERLINK("https://www.swiss-ski-kwo.ch/kwo/tk/eintrag.php?Saison=2020&amp;VNr=1410","♂")</f>
        <v>♂</v>
      </c>
      <c r="N2" s="6" t="str">
        <f>HYPERLINK("https://www.swiss-ski-kwo.ch/kwo/tk/eintrag.php?Saison=2020&amp;VNr=1174","♂")</f>
        <v>♂</v>
      </c>
      <c r="O2" s="6" t="str">
        <f>HYPERLINK("https://www.swiss-ski-kwo.ch/kwo/tk/eintrag.php?Saison=2020&amp;VNr=1175","♂")</f>
        <v>♂</v>
      </c>
      <c r="P2" s="6" t="str">
        <f>HYPERLINK("https://www.swiss-ski-kwo.ch/kwo/tk/eintrag.php?Saison=2020&amp;VNr=1254","♂")</f>
        <v>♂</v>
      </c>
      <c r="Q2" s="6" t="str">
        <f>HYPERLINK("https://www.swiss-ski-kwo.ch/kwo/tk/eintrag.php?Saison=2020&amp;VNr=1255","♂")</f>
        <v>♂</v>
      </c>
      <c r="R2" s="6" t="str">
        <f>HYPERLINK("https://www.swiss-ski-kwo.ch/kwo/tk/eintrag.php?Saison=2020&amp;VNr=1258","♂")</f>
        <v>♂</v>
      </c>
      <c r="S2" s="6" t="str">
        <f>HYPERLINK("https://www.swiss-ski-kwo.ch/kwo/tk/eintrag.php?Saison=2020&amp;VNr=1259","♂")</f>
        <v>♂</v>
      </c>
      <c r="T2" s="6" t="str">
        <f>HYPERLINK("https://www.swiss-ski-kwo.ch/kwo/tk/eintrag.php?Saison=2020&amp;VNr=1274","♂")</f>
        <v>♂</v>
      </c>
      <c r="U2" s="6" t="str">
        <f>HYPERLINK("https://www.swiss-ski-kwo.ch/kwo/tk/eintrag.php?Saison=2020&amp;VNr=1275","♂")</f>
        <v>♂</v>
      </c>
      <c r="V2" s="5"/>
      <c r="W2" s="7"/>
    </row>
    <row r="3">
      <c r="A3" s="8"/>
      <c r="B3" s="9"/>
      <c r="C3" s="9"/>
      <c r="D3" s="9"/>
      <c r="E3" s="9"/>
      <c r="F3" s="9"/>
      <c r="G3" s="10" t="str">
        <f>HYPERLINK("https://www.swiss-ski-kwo.ch/kwo/tk/eintrag.php?Saison=2020&amp;VNr=1127","♀")</f>
        <v>♀</v>
      </c>
      <c r="H3" s="10" t="str">
        <f>HYPERLINK("https://www.swiss-ski-kwo.ch/kwo/tk/eintrag.php?Saison=2020&amp;VNr=1128","♀")</f>
        <v>♀</v>
      </c>
      <c r="I3" s="10" t="str">
        <f>HYPERLINK("https://www.swiss-ski-kwo.ch/kwo/tk/eintrag.php?Saison=2020&amp;VNr=1133","♀")</f>
        <v>♀</v>
      </c>
      <c r="J3" s="10" t="str">
        <f>HYPERLINK("https://www.swiss-ski-kwo.ch/kwo/tk/eintrag.php?Saison=2020&amp;VNr=1134","♀")</f>
        <v>♀</v>
      </c>
      <c r="K3" s="10" t="str">
        <f>HYPERLINK("https://www.swiss-ski-kwo.ch/kwo/tk/eintrag.php?Saison=2020&amp;VNr=1139","♀")</f>
        <v>♀</v>
      </c>
      <c r="L3" s="10" t="str">
        <f>HYPERLINK("https://www.swiss-ski-kwo.ch/kwo/tk/eintrag.php?Saison=2020&amp;VNr=1140","♀")</f>
        <v>♀</v>
      </c>
      <c r="M3" s="10" t="str">
        <f>HYPERLINK("https://www.swiss-ski-kwo.ch/kwo/tk/eintrag.php?Saison=2020&amp;VNr=1410","♀")</f>
        <v>♀</v>
      </c>
      <c r="N3" s="10" t="str">
        <f>HYPERLINK("https://www.swiss-ski-kwo.ch/kwo/tk/eintrag.php?Saison=2020&amp;VNr=1172","♀")</f>
        <v>♀</v>
      </c>
      <c r="O3" s="10" t="str">
        <f>HYPERLINK("https://www.swiss-ski-kwo.ch/kwo/tk/eintrag.php?Saison=2020&amp;VNr=1173","♀")</f>
        <v>♀</v>
      </c>
      <c r="P3" s="10" t="str">
        <f>HYPERLINK("https://www.swiss-ski-kwo.ch/kwo/tk/eintrag.php?Saison=2020&amp;VNr=1256","♀")</f>
        <v>♀</v>
      </c>
      <c r="Q3" s="10" t="str">
        <f>HYPERLINK("https://www.swiss-ski-kwo.ch/kwo/tk/eintrag.php?Saison=2020&amp;VNr=1257","♀")</f>
        <v>♀</v>
      </c>
      <c r="R3" s="10" t="str">
        <f>HYPERLINK("https://www.swiss-ski-kwo.ch/kwo/tk/eintrag.php?Saison=2020&amp;VNr=1266","♀")</f>
        <v>♀</v>
      </c>
      <c r="S3" s="10" t="str">
        <f>HYPERLINK("https://www.swiss-ski-kwo.ch/kwo/tk/eintrag.php?Saison=2020&amp;VNr=1264","♀")</f>
        <v>♀</v>
      </c>
      <c r="T3" s="10" t="str">
        <f>HYPERLINK("https://www.swiss-ski-kwo.ch/kwo/tk/eintrag.php?Saison=2020&amp;VNr=1272","♀")</f>
        <v>♀</v>
      </c>
      <c r="U3" s="10" t="str">
        <f>HYPERLINK("https://www.swiss-ski-kwo.ch/kwo/tk/eintrag.php?Saison=2020&amp;VNr=1273","♀")</f>
        <v>♀</v>
      </c>
      <c r="V3" s="9"/>
      <c r="W3" s="11"/>
    </row>
    <row r="4">
      <c r="A4" s="12" t="s">
        <v>2</v>
      </c>
      <c r="B4" s="13">
        <v>15.0</v>
      </c>
      <c r="C4" s="13">
        <v>15.0</v>
      </c>
      <c r="D4" s="13">
        <v>15.0</v>
      </c>
      <c r="E4" s="13">
        <v>15.0</v>
      </c>
      <c r="F4" s="13">
        <v>15.0</v>
      </c>
      <c r="G4" s="13">
        <v>15.0</v>
      </c>
      <c r="H4" s="13">
        <v>15.0</v>
      </c>
      <c r="I4" s="13">
        <v>15.0</v>
      </c>
      <c r="J4" s="13">
        <v>15.0</v>
      </c>
      <c r="K4" s="13">
        <v>15.0</v>
      </c>
      <c r="L4" s="13">
        <v>15.0</v>
      </c>
      <c r="M4" s="13">
        <v>15.0</v>
      </c>
      <c r="N4" s="13">
        <v>15.0</v>
      </c>
      <c r="O4" s="13">
        <v>15.0</v>
      </c>
      <c r="P4" s="13">
        <v>15.0</v>
      </c>
      <c r="Q4" s="13">
        <v>15.0</v>
      </c>
      <c r="R4" s="13">
        <v>15.0</v>
      </c>
      <c r="S4" s="13">
        <v>15.0</v>
      </c>
      <c r="T4" s="13">
        <v>15.0</v>
      </c>
      <c r="U4" s="13">
        <v>15.0</v>
      </c>
      <c r="V4" s="14">
        <f>SUM(B4:U4)</f>
        <v>300</v>
      </c>
      <c r="W4" s="15"/>
    </row>
    <row r="5" ht="201.0" customHeight="1">
      <c r="A5" s="16"/>
      <c r="B5" s="17" t="s">
        <v>3</v>
      </c>
      <c r="C5" s="18" t="s">
        <v>4</v>
      </c>
      <c r="D5" s="18" t="s">
        <v>5</v>
      </c>
      <c r="E5" s="18" t="s">
        <v>6</v>
      </c>
      <c r="F5" s="18" t="s">
        <v>7</v>
      </c>
      <c r="G5" s="19" t="str">
        <f>HYPERLINK("https://www.swiss-ski-kwo.ch/kwo/tk/index.php","Raiffeisen Trophy 6 - Thyon")</f>
        <v>Raiffeisen Trophy 6 - Thyon</v>
      </c>
      <c r="H5" s="19" t="str">
        <f>HYPERLINK("https://www.swiss-ski-kwo.ch/kwo/tk/index.php","Raiffeisen Trophy 7 - Thyon")</f>
        <v>Raiffeisen Trophy 7 - Thyon</v>
      </c>
      <c r="I5" s="19" t="str">
        <f>HYPERLINK("https://www.swiss-ski-kwo.ch/kwo/tk/index.php","Raiffeisen Trophy 8 - Belalp")</f>
        <v>Raiffeisen Trophy 8 - Belalp</v>
      </c>
      <c r="J5" s="19" t="str">
        <f>HYPERLINK("https://www.swiss-ski-kwo.ch/kwo/tk/index.php","Raiffeisen Trophy 9 - Belalp")</f>
        <v>Raiffeisen Trophy 9 - Belalp</v>
      </c>
      <c r="K5" s="19" t="str">
        <f>HYPERLINK("https://www.swiss-ski-kwo.ch/kwo/tk/index.php","Raiffeisen Trophy 10 - Zinal - Grimentz")</f>
        <v>Raiffeisen Trophy 10 - Zinal - Grimentz</v>
      </c>
      <c r="L5" s="19" t="str">
        <f>HYPERLINK("https://www.swiss-ski-kwo.ch/kwo/tk/index.php","Raiffeisen Trophy 11 - Zinal - Grimentz")</f>
        <v>Raiffeisen Trophy 11 - Zinal - Grimentz</v>
      </c>
      <c r="M5" s="19" t="str">
        <f>HYPERLINK("https://www.swiss-ski-kwo.ch/kwo/tk/index.php","Raiffeisen VS Dual Trophy")</f>
        <v>Raiffeisen VS Dual Trophy</v>
      </c>
      <c r="N5" s="19" t="str">
        <f>HYPERLINK("https://www.swiss-ski-kwo.ch/kwo/tk/index.php","Raiffeisen Trophy 12 - Bruson")</f>
        <v>Raiffeisen Trophy 12 - Bruson</v>
      </c>
      <c r="O5" s="19" t="str">
        <f>HYPERLINK("https://www.swiss-ski-kwo.ch/kwo/tk/index.php","Raiffeisen Trophy 13 - Bruson")</f>
        <v>Raiffeisen Trophy 13 - Bruson</v>
      </c>
      <c r="P5" s="19" t="str">
        <f>HYPERLINK("https://www.swiss-ski-kwo.ch/kwo/tk/index.php","Raiffeisen Trophy 14 - Les Crosets")</f>
        <v>Raiffeisen Trophy 14 - Les Crosets</v>
      </c>
      <c r="Q5" s="19" t="str">
        <f>HYPERLINK("https://www.swiss-ski-kwo.ch/kwo/tk/index.php","Raiffeisen Trophy 15 - Les Crosets")</f>
        <v>Raiffeisen Trophy 15 - Les Crosets</v>
      </c>
      <c r="R5" s="19" t="str">
        <f>HYPERLINK("https://www.swiss-ski-kwo.ch/kwo/tk/index.php","Raiffeisen Trophy 16 - Bürchen")</f>
        <v>Raiffeisen Trophy 16 - Bürchen</v>
      </c>
      <c r="S5" s="19" t="str">
        <f>HYPERLINK("https://www.swiss-ski-kwo.ch/kwo/tk/index.php","Raiffeisen Trophy 17 - Bürchen")</f>
        <v>Raiffeisen Trophy 17 - Bürchen</v>
      </c>
      <c r="T5" s="19" t="str">
        <f>HYPERLINK("https://www.swiss-ski-kwo.ch/kwo/tk/index.php","Raiffeisen Trophy 18 - Veysonnaz")</f>
        <v>Raiffeisen Trophy 18 - Veysonnaz</v>
      </c>
      <c r="U5" s="19" t="str">
        <f>HYPERLINK("https://www.swiss-ski-kwo.ch/kwo/tk/index.php","Raiffeisen Trophy 19 - Veysonnaz")</f>
        <v>Raiffeisen Trophy 19 - Veysonnaz</v>
      </c>
      <c r="V5" s="20" t="s">
        <v>8</v>
      </c>
      <c r="W5" s="21" t="s">
        <v>9</v>
      </c>
    </row>
    <row r="6">
      <c r="A6" s="22" t="s">
        <v>10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4"/>
      <c r="W6" s="25"/>
    </row>
    <row r="7">
      <c r="A7" s="26" t="s">
        <v>11</v>
      </c>
      <c r="B7" s="27">
        <v>1.0</v>
      </c>
      <c r="C7" s="27">
        <v>1.0</v>
      </c>
      <c r="D7" s="27">
        <v>1.0</v>
      </c>
      <c r="E7" s="27">
        <v>1.0</v>
      </c>
      <c r="F7" s="27">
        <v>1.0</v>
      </c>
      <c r="G7" s="27"/>
      <c r="H7" s="23"/>
      <c r="I7" s="27"/>
      <c r="J7" s="23"/>
      <c r="K7" s="23"/>
      <c r="L7" s="23"/>
      <c r="M7" s="23"/>
      <c r="N7" s="23"/>
      <c r="O7" s="23"/>
      <c r="P7" s="23"/>
      <c r="Q7" s="27"/>
      <c r="R7" s="23"/>
      <c r="S7" s="23"/>
      <c r="T7" s="23"/>
      <c r="U7" s="23"/>
      <c r="V7" s="28">
        <v>300.0</v>
      </c>
      <c r="W7" s="29">
        <f t="shared" ref="W7:W16" si="1">V7-B7*$B$4-C7*$C$4-D7*$D$4-E7*$E$4-F7*$F$4-G7*$G$4-H7*$H$4-I7*$I$4-J7*$J$4-K7*$K$4-L7*$L$4-M7*$M$4-N7*$N$4-O7*$O$4-P7*$P$4-Q7*$Q$4-R7*$R$4-S7*$S$4-T7*$T$4-U7*$U$4</f>
        <v>225</v>
      </c>
    </row>
    <row r="8">
      <c r="A8" s="26" t="s">
        <v>12</v>
      </c>
      <c r="B8" s="27">
        <v>1.0</v>
      </c>
      <c r="C8" s="27">
        <v>1.0</v>
      </c>
      <c r="D8" s="27">
        <v>1.0</v>
      </c>
      <c r="E8" s="27">
        <v>1.0</v>
      </c>
      <c r="F8" s="27">
        <v>1.0</v>
      </c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8">
        <v>300.0</v>
      </c>
      <c r="W8" s="29">
        <f t="shared" si="1"/>
        <v>225</v>
      </c>
    </row>
    <row r="9">
      <c r="A9" s="26" t="s">
        <v>13</v>
      </c>
      <c r="B9" s="27">
        <v>1.0</v>
      </c>
      <c r="C9" s="27">
        <v>1.0</v>
      </c>
      <c r="D9" s="27">
        <v>1.0</v>
      </c>
      <c r="E9" s="27">
        <v>1.0</v>
      </c>
      <c r="F9" s="27">
        <v>1.0</v>
      </c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8">
        <v>300.0</v>
      </c>
      <c r="W9" s="29">
        <f t="shared" si="1"/>
        <v>225</v>
      </c>
    </row>
    <row r="10">
      <c r="A10" s="26" t="s">
        <v>14</v>
      </c>
      <c r="B10" s="27">
        <v>1.0</v>
      </c>
      <c r="C10" s="27">
        <v>1.0</v>
      </c>
      <c r="D10" s="27">
        <v>1.0</v>
      </c>
      <c r="E10" s="27">
        <v>1.0</v>
      </c>
      <c r="F10" s="27">
        <v>1.0</v>
      </c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8">
        <v>300.0</v>
      </c>
      <c r="W10" s="29">
        <f t="shared" si="1"/>
        <v>225</v>
      </c>
    </row>
    <row r="11">
      <c r="A11" s="26" t="s">
        <v>15</v>
      </c>
      <c r="B11" s="27">
        <v>1.0</v>
      </c>
      <c r="C11" s="27">
        <v>1.0</v>
      </c>
      <c r="D11" s="27">
        <v>1.0</v>
      </c>
      <c r="E11" s="27">
        <v>1.0</v>
      </c>
      <c r="F11" s="27">
        <v>1.0</v>
      </c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8">
        <v>300.0</v>
      </c>
      <c r="W11" s="29">
        <f t="shared" si="1"/>
        <v>225</v>
      </c>
    </row>
    <row r="12">
      <c r="A12" s="26" t="s">
        <v>16</v>
      </c>
      <c r="B12" s="27">
        <v>1.0</v>
      </c>
      <c r="C12" s="27">
        <v>1.0</v>
      </c>
      <c r="D12" s="27">
        <v>1.0</v>
      </c>
      <c r="E12" s="27">
        <v>1.0</v>
      </c>
      <c r="F12" s="27">
        <v>1.0</v>
      </c>
      <c r="G12" s="23"/>
      <c r="H12" s="23"/>
      <c r="I12" s="27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8">
        <v>300.0</v>
      </c>
      <c r="W12" s="29">
        <f t="shared" si="1"/>
        <v>225</v>
      </c>
    </row>
    <row r="13">
      <c r="A13" s="26" t="s">
        <v>17</v>
      </c>
      <c r="B13" s="27">
        <v>1.0</v>
      </c>
      <c r="C13" s="27">
        <v>1.0</v>
      </c>
      <c r="D13" s="27">
        <v>1.0</v>
      </c>
      <c r="E13" s="27">
        <v>1.0</v>
      </c>
      <c r="F13" s="27">
        <v>1.0</v>
      </c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8">
        <v>300.0</v>
      </c>
      <c r="W13" s="29">
        <f t="shared" si="1"/>
        <v>225</v>
      </c>
    </row>
    <row r="14">
      <c r="A14" s="26" t="s">
        <v>18</v>
      </c>
      <c r="B14" s="27">
        <v>1.0</v>
      </c>
      <c r="C14" s="27">
        <v>1.0</v>
      </c>
      <c r="D14" s="27">
        <v>1.0</v>
      </c>
      <c r="E14" s="27">
        <v>1.0</v>
      </c>
      <c r="F14" s="27">
        <v>1.0</v>
      </c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8">
        <v>300.0</v>
      </c>
      <c r="W14" s="29">
        <f t="shared" si="1"/>
        <v>225</v>
      </c>
    </row>
    <row r="15">
      <c r="A15" s="26" t="s">
        <v>19</v>
      </c>
      <c r="B15" s="27">
        <v>1.0</v>
      </c>
      <c r="C15" s="27">
        <v>1.0</v>
      </c>
      <c r="D15" s="27">
        <v>1.0</v>
      </c>
      <c r="E15" s="27">
        <v>1.0</v>
      </c>
      <c r="F15" s="27">
        <v>1.0</v>
      </c>
      <c r="G15" s="30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8">
        <v>300.0</v>
      </c>
      <c r="W15" s="29">
        <f t="shared" si="1"/>
        <v>225</v>
      </c>
    </row>
    <row r="16">
      <c r="A16" s="26" t="s">
        <v>20</v>
      </c>
      <c r="B16" s="27">
        <v>1.0</v>
      </c>
      <c r="C16" s="27">
        <v>1.0</v>
      </c>
      <c r="D16" s="27">
        <v>1.0</v>
      </c>
      <c r="E16" s="27">
        <v>1.0</v>
      </c>
      <c r="F16" s="27">
        <v>1.0</v>
      </c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8">
        <v>300.0</v>
      </c>
      <c r="W16" s="29">
        <f t="shared" si="1"/>
        <v>225</v>
      </c>
    </row>
    <row r="17">
      <c r="A17" s="22" t="s">
        <v>21</v>
      </c>
      <c r="B17" s="27"/>
      <c r="C17" s="27"/>
      <c r="D17" s="27"/>
      <c r="E17" s="27"/>
      <c r="F17" s="27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8"/>
      <c r="W17" s="31"/>
    </row>
    <row r="18">
      <c r="A18" s="26" t="s">
        <v>22</v>
      </c>
      <c r="B18" s="27">
        <v>1.0</v>
      </c>
      <c r="C18" s="27">
        <v>1.0</v>
      </c>
      <c r="D18" s="27">
        <v>1.0</v>
      </c>
      <c r="E18" s="27">
        <v>1.0</v>
      </c>
      <c r="F18" s="27">
        <v>1.0</v>
      </c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8">
        <v>300.0</v>
      </c>
      <c r="W18" s="29">
        <f t="shared" ref="W18:W29" si="2">V18-B18*$B$4-C18*$C$4-D18*$D$4-E18*$E$4-F18*$F$4-G18*$G$4-H18*$H$4-I18*$I$4-J18*$J$4-K18*$K$4-L18*$L$4-M18*$M$4-N18*$N$4-O18*$O$4-P18*$P$4-Q18*$Q$4-R18*$R$4-S18*$S$4-T18*$T$4-U18*$U$4</f>
        <v>225</v>
      </c>
    </row>
    <row r="19">
      <c r="A19" s="26" t="s">
        <v>23</v>
      </c>
      <c r="B19" s="27">
        <v>1.0</v>
      </c>
      <c r="C19" s="27">
        <v>1.0</v>
      </c>
      <c r="D19" s="27">
        <v>1.0</v>
      </c>
      <c r="E19" s="27">
        <v>1.0</v>
      </c>
      <c r="F19" s="27">
        <v>1.0</v>
      </c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8">
        <v>300.0</v>
      </c>
      <c r="W19" s="29">
        <f t="shared" si="2"/>
        <v>225</v>
      </c>
    </row>
    <row r="20">
      <c r="A20" s="26" t="s">
        <v>24</v>
      </c>
      <c r="B20" s="27">
        <v>1.0</v>
      </c>
      <c r="C20" s="27">
        <v>1.0</v>
      </c>
      <c r="D20" s="27">
        <v>1.0</v>
      </c>
      <c r="E20" s="27">
        <v>1.0</v>
      </c>
      <c r="F20" s="27">
        <v>1.0</v>
      </c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8">
        <v>300.0</v>
      </c>
      <c r="W20" s="29">
        <f t="shared" si="2"/>
        <v>225</v>
      </c>
    </row>
    <row r="21">
      <c r="A21" s="26" t="s">
        <v>25</v>
      </c>
      <c r="B21" s="27">
        <v>1.0</v>
      </c>
      <c r="C21" s="27">
        <v>1.0</v>
      </c>
      <c r="D21" s="27">
        <v>1.0</v>
      </c>
      <c r="E21" s="27">
        <v>1.0</v>
      </c>
      <c r="F21" s="27">
        <v>1.0</v>
      </c>
      <c r="G21" s="23"/>
      <c r="H21" s="23"/>
      <c r="I21" s="23"/>
      <c r="J21" s="23"/>
      <c r="K21" s="23"/>
      <c r="L21" s="23"/>
      <c r="M21" s="27"/>
      <c r="N21" s="23"/>
      <c r="O21" s="23"/>
      <c r="P21" s="23"/>
      <c r="Q21" s="23"/>
      <c r="R21" s="23"/>
      <c r="S21" s="23"/>
      <c r="T21" s="23"/>
      <c r="U21" s="23"/>
      <c r="V21" s="28">
        <v>300.0</v>
      </c>
      <c r="W21" s="29">
        <f t="shared" si="2"/>
        <v>225</v>
      </c>
    </row>
    <row r="22">
      <c r="A22" s="26" t="s">
        <v>26</v>
      </c>
      <c r="B22" s="27">
        <v>1.0</v>
      </c>
      <c r="C22" s="27">
        <v>1.0</v>
      </c>
      <c r="D22" s="27">
        <v>1.0</v>
      </c>
      <c r="E22" s="27">
        <v>1.0</v>
      </c>
      <c r="F22" s="27">
        <v>1.0</v>
      </c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8">
        <v>300.0</v>
      </c>
      <c r="W22" s="29">
        <f t="shared" si="2"/>
        <v>225</v>
      </c>
    </row>
    <row r="23">
      <c r="A23" s="26" t="s">
        <v>27</v>
      </c>
      <c r="B23" s="27">
        <v>1.0</v>
      </c>
      <c r="C23" s="27">
        <v>1.0</v>
      </c>
      <c r="D23" s="27">
        <v>1.0</v>
      </c>
      <c r="E23" s="27">
        <v>1.0</v>
      </c>
      <c r="F23" s="27">
        <v>1.0</v>
      </c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8">
        <v>300.0</v>
      </c>
      <c r="W23" s="29">
        <f t="shared" si="2"/>
        <v>225</v>
      </c>
    </row>
    <row r="24">
      <c r="A24" s="26" t="s">
        <v>28</v>
      </c>
      <c r="B24" s="27">
        <v>1.0</v>
      </c>
      <c r="C24" s="27">
        <v>1.0</v>
      </c>
      <c r="D24" s="27">
        <v>1.0</v>
      </c>
      <c r="E24" s="27">
        <v>1.0</v>
      </c>
      <c r="F24" s="27">
        <v>1.0</v>
      </c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8">
        <v>300.0</v>
      </c>
      <c r="W24" s="29">
        <f t="shared" si="2"/>
        <v>225</v>
      </c>
    </row>
    <row r="25">
      <c r="A25" s="26" t="s">
        <v>29</v>
      </c>
      <c r="B25" s="27"/>
      <c r="C25" s="27"/>
      <c r="D25" s="27"/>
      <c r="E25" s="27"/>
      <c r="F25" s="27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8">
        <v>225.0</v>
      </c>
      <c r="W25" s="29">
        <f t="shared" si="2"/>
        <v>225</v>
      </c>
    </row>
    <row r="26">
      <c r="A26" s="26" t="s">
        <v>30</v>
      </c>
      <c r="B26" s="27">
        <v>1.0</v>
      </c>
      <c r="C26" s="27">
        <v>1.0</v>
      </c>
      <c r="D26" s="27">
        <v>1.0</v>
      </c>
      <c r="E26" s="27">
        <v>1.0</v>
      </c>
      <c r="F26" s="27">
        <v>1.0</v>
      </c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8">
        <v>300.0</v>
      </c>
      <c r="W26" s="29">
        <f t="shared" si="2"/>
        <v>225</v>
      </c>
    </row>
    <row r="27">
      <c r="A27" s="26" t="s">
        <v>31</v>
      </c>
      <c r="B27" s="27">
        <v>1.0</v>
      </c>
      <c r="C27" s="27">
        <v>1.0</v>
      </c>
      <c r="D27" s="27">
        <v>1.0</v>
      </c>
      <c r="E27" s="27">
        <v>1.0</v>
      </c>
      <c r="F27" s="27">
        <v>1.0</v>
      </c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8">
        <v>300.0</v>
      </c>
      <c r="W27" s="29">
        <f t="shared" si="2"/>
        <v>225</v>
      </c>
    </row>
    <row r="28">
      <c r="A28" s="26" t="s">
        <v>32</v>
      </c>
      <c r="B28" s="27">
        <v>1.0</v>
      </c>
      <c r="C28" s="27">
        <v>1.0</v>
      </c>
      <c r="D28" s="27">
        <v>1.0</v>
      </c>
      <c r="E28" s="27">
        <v>1.0</v>
      </c>
      <c r="F28" s="27">
        <v>1.0</v>
      </c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8">
        <v>300.0</v>
      </c>
      <c r="W28" s="29">
        <f t="shared" si="2"/>
        <v>225</v>
      </c>
    </row>
    <row r="29">
      <c r="A29" s="32" t="s">
        <v>33</v>
      </c>
      <c r="B29" s="33">
        <v>1.0</v>
      </c>
      <c r="C29" s="33">
        <v>1.0</v>
      </c>
      <c r="D29" s="33">
        <v>1.0</v>
      </c>
      <c r="E29" s="33">
        <v>1.0</v>
      </c>
      <c r="F29" s="33">
        <v>1.0</v>
      </c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5">
        <v>300.0</v>
      </c>
      <c r="W29" s="36">
        <f t="shared" si="2"/>
        <v>225</v>
      </c>
    </row>
  </sheetData>
  <mergeCells count="1">
    <mergeCell ref="A1:W1"/>
  </mergeCells>
  <drawing r:id="rId1"/>
  <tableParts count="1">
    <tablePart r:id="rId3"/>
  </tableParts>
</worksheet>
</file>