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3040" windowHeight="8232"/>
  </bookViews>
  <sheets>
    <sheet name="Liste_Projets" sheetId="3" r:id="rId1"/>
    <sheet name="Liste_Salariés" sheetId="2" r:id="rId2"/>
    <sheet name="Paramètres" sheetId="1" r:id="rId3"/>
  </sheets>
  <externalReferences>
    <externalReference r:id="rId4"/>
  </externalReferences>
  <definedNames>
    <definedName name="_AMO_UniqueIdentifier" hidden="1">"'c4c04b35-6b02-4607-b5ba-1d12128cac02'"</definedName>
    <definedName name="année">[1]Calendrier!$A$3</definedName>
    <definedName name="Jours_Fériés" localSheetId="2">Paramètres!$A$2:$B$13</definedName>
    <definedName name="Liste_Tâches" localSheetId="2">Paramètres!$D$3:$J$12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3" l="1"/>
  <c r="M5" i="3"/>
  <c r="L5" i="3"/>
  <c r="J5" i="3"/>
  <c r="I5" i="3"/>
  <c r="H5" i="3"/>
  <c r="E5" i="3"/>
  <c r="N4" i="3"/>
  <c r="M4" i="3"/>
  <c r="L4" i="3"/>
  <c r="J4" i="3"/>
  <c r="K4" i="3" s="1"/>
  <c r="I4" i="3"/>
  <c r="H4" i="3"/>
  <c r="E4" i="3"/>
  <c r="N3" i="3"/>
  <c r="M3" i="3"/>
  <c r="L3" i="3"/>
  <c r="O3" i="3" s="1"/>
  <c r="J3" i="3"/>
  <c r="I3" i="3"/>
  <c r="H3" i="3"/>
  <c r="E3" i="3"/>
  <c r="N2" i="3"/>
  <c r="M2" i="3"/>
  <c r="L2" i="3"/>
  <c r="O2" i="3" s="1"/>
  <c r="J2" i="3"/>
  <c r="I2" i="3"/>
  <c r="H2" i="3"/>
  <c r="E2" i="3"/>
  <c r="L12" i="2"/>
  <c r="L11" i="2"/>
  <c r="L10" i="2"/>
  <c r="L9" i="2"/>
  <c r="L8" i="2"/>
  <c r="L7" i="2"/>
  <c r="L6" i="2"/>
  <c r="L5" i="2"/>
  <c r="L4" i="2"/>
  <c r="L3" i="2"/>
  <c r="L2" i="2"/>
  <c r="A13" i="1"/>
  <c r="A12" i="1"/>
  <c r="A11" i="1"/>
  <c r="A10" i="1"/>
  <c r="A9" i="1"/>
  <c r="A6" i="1"/>
  <c r="A5" i="1"/>
  <c r="A2" i="1"/>
  <c r="A3" i="1"/>
  <c r="O5" i="3" l="1"/>
  <c r="O4" i="3"/>
  <c r="K5" i="3"/>
  <c r="K3" i="3"/>
  <c r="K2" i="3"/>
  <c r="A4" i="1"/>
  <c r="A8" i="1"/>
  <c r="A7" i="1"/>
</calcChain>
</file>

<file path=xl/sharedStrings.xml><?xml version="1.0" encoding="utf-8"?>
<sst xmlns="http://schemas.openxmlformats.org/spreadsheetml/2006/main" count="280" uniqueCount="150">
  <si>
    <t>Jours Fériés</t>
  </si>
  <si>
    <t>Liste Tâches</t>
  </si>
  <si>
    <t>Statut</t>
  </si>
  <si>
    <t>Qualification</t>
  </si>
  <si>
    <t>Contrat</t>
  </si>
  <si>
    <t>Jour de l'an</t>
  </si>
  <si>
    <t>Code Tâche</t>
  </si>
  <si>
    <t>Nom</t>
  </si>
  <si>
    <t xml:space="preserve">A risque </t>
  </si>
  <si>
    <t>Durée en jours</t>
  </si>
  <si>
    <t>Personnel</t>
  </si>
  <si>
    <t>Fonctionnement</t>
  </si>
  <si>
    <t>Equipement</t>
  </si>
  <si>
    <t>Gestionnaire</t>
  </si>
  <si>
    <t>Cadre</t>
  </si>
  <si>
    <t>CDD</t>
  </si>
  <si>
    <t>Dimanche de Pâques</t>
  </si>
  <si>
    <t>T_001</t>
  </si>
  <si>
    <t>Tâche 1</t>
  </si>
  <si>
    <t>P</t>
  </si>
  <si>
    <t>Collaborateur</t>
  </si>
  <si>
    <t>Technicien Qualifié</t>
  </si>
  <si>
    <t>CDI</t>
  </si>
  <si>
    <t>Lundi de Pâques</t>
  </si>
  <si>
    <t>T_002</t>
  </si>
  <si>
    <t>Tâche 2</t>
  </si>
  <si>
    <t xml:space="preserve"> </t>
  </si>
  <si>
    <t>Technicien Hautement Qualifié</t>
  </si>
  <si>
    <t>Intérim</t>
  </si>
  <si>
    <t>Fête du travail</t>
  </si>
  <si>
    <t>T_003</t>
  </si>
  <si>
    <t>Tâche 3</t>
  </si>
  <si>
    <t>Armistice 1945</t>
  </si>
  <si>
    <t>T_004</t>
  </si>
  <si>
    <t>Tâche 4</t>
  </si>
  <si>
    <t>Ascension</t>
  </si>
  <si>
    <t>T_005</t>
  </si>
  <si>
    <t>Tâche 5</t>
  </si>
  <si>
    <t xml:space="preserve">  </t>
  </si>
  <si>
    <t>Pentecôte</t>
  </si>
  <si>
    <t>T_006</t>
  </si>
  <si>
    <t>Tâche 6</t>
  </si>
  <si>
    <t>Fête nationale</t>
  </si>
  <si>
    <t>T_007</t>
  </si>
  <si>
    <t>Tâche 7</t>
  </si>
  <si>
    <t>Assomption</t>
  </si>
  <si>
    <t>T_008</t>
  </si>
  <si>
    <t>Tâche 8</t>
  </si>
  <si>
    <t>Fête des morts</t>
  </si>
  <si>
    <t>T_009</t>
  </si>
  <si>
    <t>Tâche 9</t>
  </si>
  <si>
    <t>Armistice 1918</t>
  </si>
  <si>
    <t>T_010</t>
  </si>
  <si>
    <t>Tâche 10</t>
  </si>
  <si>
    <t>Noël</t>
  </si>
  <si>
    <t>Matricule</t>
  </si>
  <si>
    <t>Genre</t>
  </si>
  <si>
    <t>Prénom</t>
  </si>
  <si>
    <t>Nb Heures / Mois</t>
  </si>
  <si>
    <t>Coût Horaire</t>
  </si>
  <si>
    <t>Date d'Entrée</t>
  </si>
  <si>
    <t>Date Sortie</t>
  </si>
  <si>
    <t>Ancienneté</t>
  </si>
  <si>
    <t>Adresse</t>
  </si>
  <si>
    <t>Code Postal</t>
  </si>
  <si>
    <t>Ville</t>
  </si>
  <si>
    <t>Téléphone</t>
  </si>
  <si>
    <t>Mail</t>
  </si>
  <si>
    <t>M_0001</t>
  </si>
  <si>
    <t>M</t>
  </si>
  <si>
    <t>Gaston</t>
  </si>
  <si>
    <t>Pierre</t>
  </si>
  <si>
    <t>5 rue de la Bière</t>
  </si>
  <si>
    <t>Lyon</t>
  </si>
  <si>
    <t>abc@gmail.com</t>
  </si>
  <si>
    <t>M_0002</t>
  </si>
  <si>
    <t>F</t>
  </si>
  <si>
    <t>Grimboldi</t>
  </si>
  <si>
    <t>Lisa</t>
  </si>
  <si>
    <t>6 rue de la Bière</t>
  </si>
  <si>
    <t>M_0003</t>
  </si>
  <si>
    <t>Giroud</t>
  </si>
  <si>
    <t>Olivia</t>
  </si>
  <si>
    <t>7 rue de la Bière</t>
  </si>
  <si>
    <t>M_0004</t>
  </si>
  <si>
    <t>Calmette</t>
  </si>
  <si>
    <t>Jacques</t>
  </si>
  <si>
    <t>8 rue de la Bière</t>
  </si>
  <si>
    <t>M_0005</t>
  </si>
  <si>
    <t>Cocard</t>
  </si>
  <si>
    <t>Gilles</t>
  </si>
  <si>
    <t>9 rue de la Bière</t>
  </si>
  <si>
    <t>M_0006</t>
  </si>
  <si>
    <t>Cros</t>
  </si>
  <si>
    <t>Sarah</t>
  </si>
  <si>
    <t>10 rue de la Bière</t>
  </si>
  <si>
    <t>M_0007</t>
  </si>
  <si>
    <t>Chabi</t>
  </si>
  <si>
    <t>Leila</t>
  </si>
  <si>
    <t>11 rue de la Bière</t>
  </si>
  <si>
    <t>M_0008</t>
  </si>
  <si>
    <t>Cahuzac</t>
  </si>
  <si>
    <t>Jérémy</t>
  </si>
  <si>
    <t>12 rue de la Bière</t>
  </si>
  <si>
    <t>M_0009</t>
  </si>
  <si>
    <t>Camus</t>
  </si>
  <si>
    <t>Léa</t>
  </si>
  <si>
    <t>13 rue de la Bière</t>
  </si>
  <si>
    <t>M_0010</t>
  </si>
  <si>
    <t>César</t>
  </si>
  <si>
    <t>Julia</t>
  </si>
  <si>
    <t>14 rue de la Bière</t>
  </si>
  <si>
    <t>M_0011</t>
  </si>
  <si>
    <t>Chaves</t>
  </si>
  <si>
    <t>Esteban</t>
  </si>
  <si>
    <t>15 rue de la Bière</t>
  </si>
  <si>
    <t>Code Projet</t>
  </si>
  <si>
    <t>Titre</t>
  </si>
  <si>
    <t>Responsable</t>
  </si>
  <si>
    <t>Début prévu</t>
  </si>
  <si>
    <t>Fin prévue</t>
  </si>
  <si>
    <t>Début réel</t>
  </si>
  <si>
    <t>Fin réelle</t>
  </si>
  <si>
    <t>Personnel prévu</t>
  </si>
  <si>
    <t>Fonctionnement prévu</t>
  </si>
  <si>
    <t>Equipement prévu</t>
  </si>
  <si>
    <t>Budget Total prévu</t>
  </si>
  <si>
    <t>Personnel réel</t>
  </si>
  <si>
    <t>Fonctionnement réel</t>
  </si>
  <si>
    <t>Equipement réel</t>
  </si>
  <si>
    <t>Budget Total réel</t>
  </si>
  <si>
    <t>Collaborateur 1</t>
  </si>
  <si>
    <t>Collaborateur 2</t>
  </si>
  <si>
    <t>Collaborateur 3</t>
  </si>
  <si>
    <t>Collaborateur 4</t>
  </si>
  <si>
    <t>Collaborateur 5</t>
  </si>
  <si>
    <t>P_0001</t>
  </si>
  <si>
    <t>Projet 1</t>
  </si>
  <si>
    <t>Oui</t>
  </si>
  <si>
    <t>Non</t>
  </si>
  <si>
    <t>P_0002</t>
  </si>
  <si>
    <t>Projet 2</t>
  </si>
  <si>
    <t>P_0003</t>
  </si>
  <si>
    <t>Projet 3</t>
  </si>
  <si>
    <t>01/03/2018</t>
  </si>
  <si>
    <t>P_0004</t>
  </si>
  <si>
    <t>Projet 4</t>
  </si>
  <si>
    <t>tata</t>
  </si>
  <si>
    <t>23/10/2018</t>
  </si>
  <si>
    <t>23/11/2018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</si>
</sst>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m/d/yyyy"/>
    <numFmt numFmtId="166" formatCode="0.00&quot; Heures&quot;"/>
    <numFmt numFmtId="167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rgb="FFFF0000"/>
      <name val="Wingdings"/>
      <charset val="2"/>
    </font>
    <font>
      <b/>
      <i/>
      <sz val="14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5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3" fillId="0" borderId="0" xfId="1" applyFont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14" fontId="1" fillId="0" borderId="6" xfId="1" applyNumberFormat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1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7" xfId="1" applyFont="1" applyBorder="1" applyAlignment="1">
      <alignment horizontal="center" vertical="center"/>
    </xf>
    <xf numFmtId="14" fontId="1" fillId="0" borderId="0" xfId="1" applyNumberForma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14" fontId="5" fillId="0" borderId="0" xfId="1" applyNumberFormat="1" applyFont="1" applyBorder="1" applyAlignment="1">
      <alignment horizontal="center" vertical="center"/>
    </xf>
    <xf numFmtId="164" fontId="0" fillId="0" borderId="0" xfId="2" applyNumberFormat="1" applyFont="1" applyBorder="1" applyAlignment="1">
      <alignment horizontal="center" vertical="center"/>
    </xf>
    <xf numFmtId="14" fontId="1" fillId="0" borderId="8" xfId="1" applyNumberFormat="1" applyBorder="1" applyAlignment="1">
      <alignment horizontal="center" vertical="center"/>
    </xf>
    <xf numFmtId="0" fontId="1" fillId="0" borderId="9" xfId="1" applyBorder="1" applyAlignment="1">
      <alignment horizontal="center" vertical="center"/>
    </xf>
    <xf numFmtId="165" fontId="1" fillId="0" borderId="0" xfId="1" applyNumberFormat="1" applyAlignment="1">
      <alignment horizontal="center" vertical="center"/>
    </xf>
    <xf numFmtId="0" fontId="6" fillId="0" borderId="10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6" fillId="0" borderId="11" xfId="1" applyFont="1" applyFill="1" applyBorder="1" applyAlignment="1">
      <alignment horizontal="center" vertical="center"/>
    </xf>
    <xf numFmtId="0" fontId="6" fillId="0" borderId="12" xfId="1" applyFont="1" applyFill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1" fillId="0" borderId="13" xfId="1" applyFont="1" applyBorder="1" applyAlignment="1">
      <alignment horizontal="center" vertical="center"/>
    </xf>
    <xf numFmtId="0" fontId="1" fillId="0" borderId="14" xfId="1" applyFont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66" fontId="1" fillId="0" borderId="14" xfId="1" applyNumberFormat="1" applyBorder="1" applyAlignment="1">
      <alignment horizontal="center" vertical="center"/>
    </xf>
    <xf numFmtId="44" fontId="0" fillId="0" borderId="14" xfId="3" applyFont="1" applyBorder="1" applyAlignment="1">
      <alignment horizontal="center" vertical="center"/>
    </xf>
    <xf numFmtId="14" fontId="1" fillId="0" borderId="14" xfId="1" applyNumberFormat="1" applyBorder="1" applyAlignment="1">
      <alignment horizontal="center" vertical="center"/>
    </xf>
    <xf numFmtId="167" fontId="1" fillId="0" borderId="14" xfId="1" applyNumberFormat="1" applyBorder="1" applyAlignment="1">
      <alignment horizontal="center" vertical="center"/>
    </xf>
    <xf numFmtId="0" fontId="8" fillId="0" borderId="15" xfId="4" applyBorder="1" applyAlignment="1">
      <alignment horizontal="center" vertical="center"/>
    </xf>
    <xf numFmtId="0" fontId="1" fillId="0" borderId="16" xfId="1" applyFont="1" applyBorder="1" applyAlignment="1">
      <alignment horizontal="center" vertical="center"/>
    </xf>
    <xf numFmtId="0" fontId="1" fillId="0" borderId="17" xfId="1" applyFont="1" applyBorder="1" applyAlignment="1">
      <alignment horizontal="center" vertical="center"/>
    </xf>
    <xf numFmtId="166" fontId="1" fillId="0" borderId="17" xfId="1" applyNumberFormat="1" applyBorder="1" applyAlignment="1">
      <alignment horizontal="center" vertical="center"/>
    </xf>
    <xf numFmtId="44" fontId="0" fillId="0" borderId="17" xfId="3" applyFont="1" applyBorder="1" applyAlignment="1">
      <alignment horizontal="center" vertical="center"/>
    </xf>
    <xf numFmtId="14" fontId="1" fillId="0" borderId="17" xfId="1" applyNumberForma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6" fillId="0" borderId="11" xfId="1" applyFont="1" applyBorder="1" applyAlignment="1">
      <alignment horizontal="center" vertical="center" wrapText="1"/>
    </xf>
    <xf numFmtId="0" fontId="6" fillId="0" borderId="10" xfId="1" applyFont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6" fillId="0" borderId="12" xfId="1" applyFont="1" applyFill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1" fillId="0" borderId="15" xfId="1" applyFont="1" applyBorder="1" applyAlignment="1">
      <alignment horizontal="center" vertical="center"/>
    </xf>
    <xf numFmtId="0" fontId="1" fillId="0" borderId="11" xfId="1" applyFont="1" applyBorder="1" applyAlignment="1">
      <alignment horizontal="center" vertical="center"/>
    </xf>
    <xf numFmtId="44" fontId="1" fillId="0" borderId="17" xfId="1" applyNumberFormat="1" applyBorder="1" applyAlignment="1">
      <alignment horizontal="center" vertical="center"/>
    </xf>
    <xf numFmtId="44" fontId="1" fillId="0" borderId="17" xfId="3" applyFont="1" applyBorder="1" applyAlignment="1">
      <alignment horizontal="center" vertical="center"/>
    </xf>
    <xf numFmtId="44" fontId="1" fillId="0" borderId="17" xfId="3" applyNumberFormat="1" applyFont="1" applyBorder="1" applyAlignment="1">
      <alignment horizontal="center" vertical="center"/>
    </xf>
    <xf numFmtId="0" fontId="1" fillId="0" borderId="18" xfId="1" applyFont="1" applyBorder="1" applyAlignment="1">
      <alignment horizontal="center" vertical="center"/>
    </xf>
    <xf numFmtId="0" fontId="1" fillId="0" borderId="0" xfId="1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</cellXfs>
  <cellStyles count="5">
    <cellStyle name="Lien hypertexte" xfId="4" builtinId="8"/>
    <cellStyle name="Milliers 2" xfId="2"/>
    <cellStyle name="Monétaire 2" xfId="3"/>
    <cellStyle name="Normal" xfId="0" builtinId="0"/>
    <cellStyle name="Normal 2 2 2" xfId="1"/>
  </cellStyles>
  <dxfs count="7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Wingdings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auto="1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0.00&quot; Heures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ain/Downloads/Base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dmin"/>
      <sheetName val="Paramètres"/>
      <sheetName val="Liste_Salariés"/>
      <sheetName val="Liste_Projets"/>
      <sheetName val="Détail"/>
      <sheetName val="TCD"/>
      <sheetName val="Par semaine"/>
      <sheetName val="Graphiques"/>
      <sheetName val="Activités"/>
      <sheetName val="Projets"/>
      <sheetName val="Autres"/>
      <sheetName val="Récap projet"/>
      <sheetName val="Récap salarié"/>
      <sheetName val="Feuil3"/>
      <sheetName val="Saisie_Heures"/>
      <sheetName val="Calendrier"/>
      <sheetName val="Synthèse"/>
      <sheetName val="Liste_Dépenses"/>
      <sheetName val="Récap_Projet"/>
      <sheetName val="Récap_Global"/>
      <sheetName val="Récap_Salarié"/>
      <sheetName val="Bilan_Financier"/>
      <sheetName val="Courrier_Financeur"/>
    </sheetNames>
    <definedNames>
      <definedName name="Ouvrir_Formulaire_GestionProjet.Ouvrir_Formulaire_GestionProjet"/>
    </definedNames>
    <sheetDataSet>
      <sheetData sheetId="0" refreshError="1"/>
      <sheetData sheetId="1" refreshError="1"/>
      <sheetData sheetId="2">
        <row r="3">
          <cell r="G3">
            <v>50</v>
          </cell>
          <cell r="H3">
            <v>10000</v>
          </cell>
          <cell r="I3">
            <v>25000</v>
          </cell>
          <cell r="J3">
            <v>2500</v>
          </cell>
        </row>
        <row r="4">
          <cell r="G4">
            <v>100</v>
          </cell>
          <cell r="H4">
            <v>20000</v>
          </cell>
          <cell r="I4">
            <v>50000</v>
          </cell>
          <cell r="J4">
            <v>5000</v>
          </cell>
        </row>
        <row r="5">
          <cell r="G5">
            <v>100</v>
          </cell>
          <cell r="H5">
            <v>20000</v>
          </cell>
          <cell r="I5">
            <v>50000</v>
          </cell>
          <cell r="J5">
            <v>5000</v>
          </cell>
        </row>
        <row r="6">
          <cell r="G6">
            <v>100</v>
          </cell>
          <cell r="H6">
            <v>20000</v>
          </cell>
          <cell r="I6">
            <v>50000</v>
          </cell>
          <cell r="J6">
            <v>5000</v>
          </cell>
        </row>
        <row r="7">
          <cell r="G7">
            <v>150</v>
          </cell>
          <cell r="H7">
            <v>30000</v>
          </cell>
          <cell r="I7">
            <v>75000</v>
          </cell>
          <cell r="J7">
            <v>7500</v>
          </cell>
        </row>
        <row r="8">
          <cell r="G8">
            <v>150</v>
          </cell>
          <cell r="H8">
            <v>30000</v>
          </cell>
          <cell r="I8">
            <v>75000</v>
          </cell>
          <cell r="J8">
            <v>7500</v>
          </cell>
        </row>
        <row r="9">
          <cell r="G9">
            <v>150</v>
          </cell>
          <cell r="H9">
            <v>30000</v>
          </cell>
          <cell r="I9">
            <v>75000</v>
          </cell>
        </row>
        <row r="10">
          <cell r="G10">
            <v>200</v>
          </cell>
          <cell r="H10">
            <v>40000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3">
          <cell r="A3">
            <v>2018</v>
          </cell>
        </row>
      </sheetData>
      <sheetData sheetId="17" refreshError="1"/>
      <sheetData sheetId="18">
        <row r="1">
          <cell r="A1" t="str">
            <v>Code Projet</v>
          </cell>
          <cell r="G1" t="str">
            <v>Dépenses</v>
          </cell>
          <cell r="H1" t="str">
            <v>Catégorie</v>
          </cell>
        </row>
        <row r="2">
          <cell r="A2" t="str">
            <v>P_0004</v>
          </cell>
          <cell r="G2">
            <v>1980.56</v>
          </cell>
          <cell r="H2" t="str">
            <v>Personnel</v>
          </cell>
        </row>
        <row r="3">
          <cell r="A3" t="str">
            <v>P_0004</v>
          </cell>
          <cell r="G3">
            <v>6150.41</v>
          </cell>
          <cell r="H3" t="str">
            <v>Personnel</v>
          </cell>
        </row>
        <row r="4">
          <cell r="A4" t="str">
            <v>P_0004</v>
          </cell>
          <cell r="G4">
            <v>965.96</v>
          </cell>
          <cell r="H4" t="str">
            <v>Personnel</v>
          </cell>
        </row>
        <row r="5">
          <cell r="A5" t="str">
            <v>P_0004</v>
          </cell>
          <cell r="G5">
            <v>2504.46</v>
          </cell>
          <cell r="H5" t="str">
            <v>Personnel</v>
          </cell>
        </row>
        <row r="6">
          <cell r="A6" t="str">
            <v>P_0004</v>
          </cell>
          <cell r="G6">
            <v>4888.37</v>
          </cell>
          <cell r="H6" t="str">
            <v>Personnel</v>
          </cell>
        </row>
        <row r="7">
          <cell r="A7" t="str">
            <v>P_0004</v>
          </cell>
          <cell r="G7">
            <v>1391.41</v>
          </cell>
          <cell r="H7" t="str">
            <v>Personnel</v>
          </cell>
        </row>
        <row r="8">
          <cell r="A8" t="str">
            <v>P_0004</v>
          </cell>
          <cell r="G8">
            <v>2358.21</v>
          </cell>
          <cell r="H8" t="str">
            <v>Personnel</v>
          </cell>
        </row>
        <row r="9">
          <cell r="A9" t="str">
            <v>P_0004</v>
          </cell>
          <cell r="G9">
            <v>67.2</v>
          </cell>
          <cell r="H9" t="str">
            <v>Fonctionnement</v>
          </cell>
        </row>
        <row r="10">
          <cell r="A10" t="str">
            <v>P_0004</v>
          </cell>
          <cell r="G10">
            <v>758.4</v>
          </cell>
          <cell r="H10" t="str">
            <v>Fonctionnement</v>
          </cell>
        </row>
        <row r="11">
          <cell r="A11" t="str">
            <v>P_0004</v>
          </cell>
          <cell r="G11">
            <v>393</v>
          </cell>
          <cell r="H11" t="str">
            <v>Fonctionnement</v>
          </cell>
        </row>
        <row r="12">
          <cell r="A12" t="str">
            <v>P_0004</v>
          </cell>
          <cell r="G12">
            <v>1258.8</v>
          </cell>
          <cell r="H12" t="str">
            <v>Fonctionnement</v>
          </cell>
        </row>
        <row r="13">
          <cell r="A13" t="str">
            <v>P_0004</v>
          </cell>
          <cell r="G13">
            <v>1335.6</v>
          </cell>
          <cell r="H13" t="str">
            <v>Fonctionnement</v>
          </cell>
        </row>
        <row r="14">
          <cell r="A14" t="str">
            <v>P_0004</v>
          </cell>
          <cell r="G14">
            <v>2237.64</v>
          </cell>
          <cell r="H14" t="str">
            <v>Personnel</v>
          </cell>
        </row>
        <row r="15">
          <cell r="A15" t="str">
            <v>P_0004</v>
          </cell>
          <cell r="G15">
            <v>3184.89</v>
          </cell>
          <cell r="H15" t="str">
            <v>Personnel</v>
          </cell>
        </row>
        <row r="16">
          <cell r="A16" t="str">
            <v>P_0004</v>
          </cell>
          <cell r="G16">
            <v>18.96</v>
          </cell>
          <cell r="H16" t="str">
            <v>Fonctionnement</v>
          </cell>
        </row>
        <row r="17">
          <cell r="A17" t="str">
            <v>P_0004</v>
          </cell>
          <cell r="G17">
            <v>22.8</v>
          </cell>
          <cell r="H17" t="str">
            <v>Fonctionnement</v>
          </cell>
        </row>
        <row r="18">
          <cell r="A18" t="str">
            <v>P_0004</v>
          </cell>
          <cell r="G18">
            <v>95.53</v>
          </cell>
          <cell r="H18" t="str">
            <v>Fonctionnement</v>
          </cell>
        </row>
        <row r="19">
          <cell r="A19" t="str">
            <v>P_0004</v>
          </cell>
          <cell r="G19">
            <v>2602.67</v>
          </cell>
          <cell r="H19" t="str">
            <v>Fonctionnement</v>
          </cell>
        </row>
        <row r="20">
          <cell r="A20" t="str">
            <v>P_0004</v>
          </cell>
          <cell r="G20">
            <v>207.6</v>
          </cell>
          <cell r="H20" t="str">
            <v>Fonctionnement</v>
          </cell>
        </row>
        <row r="21">
          <cell r="A21" t="str">
            <v>P_0004</v>
          </cell>
          <cell r="G21">
            <v>565.20000000000005</v>
          </cell>
          <cell r="H21" t="str">
            <v>Fonctionnement</v>
          </cell>
        </row>
        <row r="22">
          <cell r="A22" t="str">
            <v>P_0004</v>
          </cell>
          <cell r="G22">
            <v>2180</v>
          </cell>
          <cell r="H22" t="str">
            <v>Fonctionnement</v>
          </cell>
        </row>
        <row r="23">
          <cell r="A23" t="str">
            <v>P_0004</v>
          </cell>
          <cell r="G23">
            <v>3336.14</v>
          </cell>
          <cell r="H23" t="str">
            <v>Fonctionnement</v>
          </cell>
        </row>
        <row r="24">
          <cell r="A24" t="str">
            <v>P_0004</v>
          </cell>
          <cell r="G24">
            <v>58.8</v>
          </cell>
          <cell r="H24" t="str">
            <v>Fonctionnement</v>
          </cell>
        </row>
        <row r="25">
          <cell r="A25" t="str">
            <v>P_0004</v>
          </cell>
          <cell r="G25">
            <v>310.8</v>
          </cell>
          <cell r="H25" t="str">
            <v>Fonctionnement</v>
          </cell>
        </row>
        <row r="26">
          <cell r="A26" t="str">
            <v>P_0004</v>
          </cell>
          <cell r="G26">
            <v>4400</v>
          </cell>
          <cell r="H26" t="str">
            <v>Fonctionnement</v>
          </cell>
        </row>
        <row r="27">
          <cell r="A27" t="str">
            <v>P_0004</v>
          </cell>
          <cell r="G27">
            <v>2025.6</v>
          </cell>
          <cell r="H27" t="str">
            <v>Fonctionnement</v>
          </cell>
        </row>
        <row r="28">
          <cell r="A28" t="str">
            <v>P_0004</v>
          </cell>
          <cell r="G28">
            <v>7282.85</v>
          </cell>
          <cell r="H28" t="str">
            <v>Fonctionnement</v>
          </cell>
        </row>
        <row r="29">
          <cell r="A29" t="str">
            <v>P_0004</v>
          </cell>
          <cell r="G29">
            <v>58.8</v>
          </cell>
          <cell r="H29" t="str">
            <v>Fonctionnement</v>
          </cell>
        </row>
        <row r="30">
          <cell r="A30" t="str">
            <v>P_0004</v>
          </cell>
          <cell r="G30">
            <v>3974.26</v>
          </cell>
          <cell r="H30" t="str">
            <v>Personnel</v>
          </cell>
        </row>
        <row r="31">
          <cell r="A31" t="str">
            <v>P_0004</v>
          </cell>
          <cell r="G31">
            <v>5277.58</v>
          </cell>
          <cell r="H31" t="str">
            <v>Personnel</v>
          </cell>
        </row>
        <row r="32">
          <cell r="A32" t="str">
            <v>P_0004</v>
          </cell>
          <cell r="G32">
            <v>20.399999999999999</v>
          </cell>
          <cell r="H32" t="str">
            <v>Fonctionnement</v>
          </cell>
        </row>
        <row r="33">
          <cell r="A33" t="str">
            <v>P_0004</v>
          </cell>
          <cell r="G33">
            <v>2146.04</v>
          </cell>
          <cell r="H33" t="str">
            <v>Fonctionnement</v>
          </cell>
        </row>
        <row r="34">
          <cell r="A34" t="str">
            <v>P_0004</v>
          </cell>
          <cell r="G34">
            <v>214.8</v>
          </cell>
          <cell r="H34" t="str">
            <v>Fonctionnement</v>
          </cell>
        </row>
        <row r="35">
          <cell r="A35" t="str">
            <v>P_0004</v>
          </cell>
          <cell r="G35">
            <v>1287.32</v>
          </cell>
          <cell r="H35" t="str">
            <v>Personnel</v>
          </cell>
        </row>
        <row r="36">
          <cell r="A36" t="str">
            <v>P_0004</v>
          </cell>
          <cell r="G36">
            <v>2976.49</v>
          </cell>
          <cell r="H36" t="str">
            <v>Personnel</v>
          </cell>
        </row>
        <row r="37">
          <cell r="A37" t="str">
            <v>P_0004</v>
          </cell>
          <cell r="G37">
            <v>3886.69</v>
          </cell>
          <cell r="H37" t="str">
            <v>Personnel</v>
          </cell>
        </row>
        <row r="38">
          <cell r="A38" t="str">
            <v>P_0004</v>
          </cell>
          <cell r="G38">
            <v>41.47</v>
          </cell>
          <cell r="H38" t="str">
            <v>Fonctionnement</v>
          </cell>
        </row>
        <row r="39">
          <cell r="A39" t="str">
            <v>P_0004</v>
          </cell>
          <cell r="G39">
            <v>70.8</v>
          </cell>
          <cell r="H39" t="str">
            <v>Fonctionnement</v>
          </cell>
        </row>
        <row r="40">
          <cell r="A40" t="str">
            <v>P_0004</v>
          </cell>
          <cell r="G40">
            <v>772.37</v>
          </cell>
          <cell r="H40" t="str">
            <v>Fonctionnement</v>
          </cell>
        </row>
        <row r="41">
          <cell r="A41" t="str">
            <v>P_0004</v>
          </cell>
          <cell r="G41">
            <v>214.8</v>
          </cell>
          <cell r="H41" t="str">
            <v>Fonctionnement</v>
          </cell>
        </row>
        <row r="42">
          <cell r="A42" t="str">
            <v>P_0004</v>
          </cell>
          <cell r="G42">
            <v>4684.2700000000004</v>
          </cell>
          <cell r="H42" t="str">
            <v>Fonctionnement</v>
          </cell>
        </row>
        <row r="43">
          <cell r="A43" t="str">
            <v>P_0004</v>
          </cell>
          <cell r="G43">
            <v>1556.25</v>
          </cell>
          <cell r="H43" t="str">
            <v>Personnel</v>
          </cell>
        </row>
        <row r="44">
          <cell r="A44" t="str">
            <v>P_0004</v>
          </cell>
          <cell r="G44">
            <v>2977.68</v>
          </cell>
          <cell r="H44" t="str">
            <v>Personnel</v>
          </cell>
        </row>
        <row r="45">
          <cell r="A45" t="str">
            <v>P_0004</v>
          </cell>
          <cell r="G45">
            <v>2536.14</v>
          </cell>
          <cell r="H45" t="str">
            <v>Fonctionnement</v>
          </cell>
        </row>
        <row r="46">
          <cell r="A46" t="str">
            <v>P_0004</v>
          </cell>
          <cell r="G46">
            <v>213.01</v>
          </cell>
          <cell r="H46" t="str">
            <v>Fonctionnement</v>
          </cell>
        </row>
        <row r="47">
          <cell r="A47" t="str">
            <v>P_0002</v>
          </cell>
          <cell r="G47">
            <v>1626.02</v>
          </cell>
          <cell r="H47" t="str">
            <v>Fonctionnement</v>
          </cell>
        </row>
        <row r="48">
          <cell r="A48" t="str">
            <v>P_0004</v>
          </cell>
          <cell r="G48">
            <v>127.1</v>
          </cell>
          <cell r="H48" t="str">
            <v>Fonctionnement</v>
          </cell>
        </row>
        <row r="49">
          <cell r="A49" t="str">
            <v>P_0001</v>
          </cell>
          <cell r="G49">
            <v>80.66</v>
          </cell>
          <cell r="H49" t="str">
            <v>Fonctionnement</v>
          </cell>
        </row>
        <row r="50">
          <cell r="A50" t="str">
            <v>P_0001</v>
          </cell>
          <cell r="G50">
            <v>120.48</v>
          </cell>
          <cell r="H50" t="str">
            <v>Fonctionnement</v>
          </cell>
        </row>
        <row r="51">
          <cell r="A51" t="str">
            <v>P_0001</v>
          </cell>
          <cell r="G51">
            <v>127.81</v>
          </cell>
          <cell r="H51" t="str">
            <v>Fonctionnement</v>
          </cell>
        </row>
        <row r="52">
          <cell r="A52" t="str">
            <v>P_0001</v>
          </cell>
          <cell r="G52">
            <v>177.04</v>
          </cell>
          <cell r="H52" t="str">
            <v>Fonctionnement</v>
          </cell>
        </row>
        <row r="53">
          <cell r="A53" t="str">
            <v>P_0004</v>
          </cell>
          <cell r="G53">
            <v>123.18</v>
          </cell>
          <cell r="H53" t="str">
            <v>Fonctionnement</v>
          </cell>
        </row>
        <row r="54">
          <cell r="A54" t="str">
            <v>P_0001</v>
          </cell>
          <cell r="G54">
            <v>460.89</v>
          </cell>
          <cell r="H54" t="str">
            <v>Fonctionnement</v>
          </cell>
        </row>
        <row r="55">
          <cell r="A55" t="str">
            <v>P_0004</v>
          </cell>
          <cell r="G55">
            <v>50.77</v>
          </cell>
          <cell r="H55" t="str">
            <v>Fonctionnement</v>
          </cell>
        </row>
        <row r="56">
          <cell r="A56" t="str">
            <v>P_0004</v>
          </cell>
          <cell r="G56">
            <v>33.32</v>
          </cell>
          <cell r="H56" t="str">
            <v>Fonctionnement</v>
          </cell>
        </row>
        <row r="57">
          <cell r="A57" t="str">
            <v>P_0001</v>
          </cell>
          <cell r="G57">
            <v>406.56</v>
          </cell>
          <cell r="H57" t="str">
            <v>Fonctionnement</v>
          </cell>
        </row>
        <row r="58">
          <cell r="A58" t="str">
            <v>P_0001</v>
          </cell>
          <cell r="G58">
            <v>17000</v>
          </cell>
          <cell r="H58" t="str">
            <v>Equipement</v>
          </cell>
        </row>
        <row r="59">
          <cell r="A59" t="str">
            <v>P_0001</v>
          </cell>
          <cell r="G59">
            <v>447.43</v>
          </cell>
          <cell r="H59" t="str">
            <v>Fonctionnement</v>
          </cell>
        </row>
        <row r="60">
          <cell r="A60" t="str">
            <v>P_0001</v>
          </cell>
          <cell r="G60">
            <v>30.5</v>
          </cell>
          <cell r="H60" t="str">
            <v>Fonctionnement</v>
          </cell>
        </row>
        <row r="61">
          <cell r="A61" t="str">
            <v>P_0001</v>
          </cell>
          <cell r="G61">
            <v>195.9</v>
          </cell>
          <cell r="H61" t="str">
            <v>Fonctionnement</v>
          </cell>
        </row>
        <row r="62">
          <cell r="A62" t="str">
            <v>P_0004</v>
          </cell>
          <cell r="G62">
            <v>100.4</v>
          </cell>
          <cell r="H62" t="str">
            <v>Fonctionnement</v>
          </cell>
        </row>
        <row r="63">
          <cell r="A63" t="str">
            <v>P_0004</v>
          </cell>
          <cell r="G63">
            <v>99.62</v>
          </cell>
          <cell r="H63" t="str">
            <v>Fonctionnement</v>
          </cell>
        </row>
        <row r="64">
          <cell r="A64" t="str">
            <v>P_0004</v>
          </cell>
          <cell r="G64">
            <v>213.01</v>
          </cell>
          <cell r="H64" t="str">
            <v>Fonctionnement</v>
          </cell>
        </row>
        <row r="65">
          <cell r="A65" t="str">
            <v>P_0004</v>
          </cell>
          <cell r="G65">
            <v>3661.15</v>
          </cell>
          <cell r="H65" t="str">
            <v>Fonctionnement</v>
          </cell>
        </row>
        <row r="66">
          <cell r="A66" t="str">
            <v>P_0004</v>
          </cell>
          <cell r="G66">
            <v>1965.06</v>
          </cell>
          <cell r="H66" t="str">
            <v>Personnel</v>
          </cell>
        </row>
        <row r="67">
          <cell r="A67" t="str">
            <v>P_0004</v>
          </cell>
          <cell r="G67">
            <v>3743.73</v>
          </cell>
          <cell r="H67" t="str">
            <v>Personnel</v>
          </cell>
        </row>
        <row r="68">
          <cell r="A68" t="str">
            <v>P_0001</v>
          </cell>
          <cell r="G68">
            <v>199.2</v>
          </cell>
          <cell r="H68" t="str">
            <v>Fonctionnement</v>
          </cell>
        </row>
        <row r="69">
          <cell r="A69" t="str">
            <v>P_0004</v>
          </cell>
          <cell r="G69">
            <v>10.06</v>
          </cell>
          <cell r="H69" t="str">
            <v>Fonctionnement</v>
          </cell>
        </row>
        <row r="70">
          <cell r="A70" t="str">
            <v>P_0001</v>
          </cell>
          <cell r="G70">
            <v>122.4</v>
          </cell>
          <cell r="H70" t="str">
            <v>Fonctionnement</v>
          </cell>
        </row>
        <row r="71">
          <cell r="A71" t="str">
            <v>P_0001</v>
          </cell>
          <cell r="G71">
            <v>194.85</v>
          </cell>
          <cell r="H71" t="str">
            <v>Fonctionnement</v>
          </cell>
        </row>
        <row r="72">
          <cell r="A72" t="str">
            <v>P_0002</v>
          </cell>
          <cell r="G72">
            <v>106.86</v>
          </cell>
          <cell r="H72" t="str">
            <v>Fonctionnement</v>
          </cell>
        </row>
        <row r="73">
          <cell r="A73" t="str">
            <v>P_0002</v>
          </cell>
          <cell r="G73">
            <v>106.86</v>
          </cell>
          <cell r="H73" t="str">
            <v>Fonctionnement</v>
          </cell>
        </row>
        <row r="74">
          <cell r="A74" t="str">
            <v>P_0004</v>
          </cell>
          <cell r="G74">
            <v>165.52</v>
          </cell>
          <cell r="H74" t="str">
            <v>Fonctionnement</v>
          </cell>
        </row>
        <row r="75">
          <cell r="A75" t="str">
            <v>P_0004</v>
          </cell>
          <cell r="G75">
            <v>141.88999999999999</v>
          </cell>
          <cell r="H75" t="str">
            <v>Fonctionnement</v>
          </cell>
        </row>
        <row r="76">
          <cell r="A76" t="str">
            <v>P_0001</v>
          </cell>
          <cell r="G76">
            <v>213.7</v>
          </cell>
          <cell r="H76" t="str">
            <v>Fonctionnement</v>
          </cell>
        </row>
        <row r="77">
          <cell r="A77" t="str">
            <v>P_0004</v>
          </cell>
          <cell r="G77">
            <v>97.9</v>
          </cell>
          <cell r="H77" t="str">
            <v>Fonctionnement</v>
          </cell>
        </row>
        <row r="78">
          <cell r="A78" t="str">
            <v>P_0001</v>
          </cell>
          <cell r="G78">
            <v>3.8</v>
          </cell>
          <cell r="H78" t="str">
            <v>Fonctionnement</v>
          </cell>
        </row>
        <row r="79">
          <cell r="A79" t="str">
            <v>P_0004</v>
          </cell>
          <cell r="G79">
            <v>212.3</v>
          </cell>
          <cell r="H79" t="str">
            <v>Fonctionnement</v>
          </cell>
        </row>
        <row r="80">
          <cell r="A80" t="str">
            <v>P_0004</v>
          </cell>
          <cell r="G80">
            <v>2757.91</v>
          </cell>
          <cell r="H80" t="str">
            <v>Fonctionnement</v>
          </cell>
        </row>
        <row r="81">
          <cell r="A81" t="str">
            <v>P_0004</v>
          </cell>
          <cell r="G81">
            <v>2013.99</v>
          </cell>
          <cell r="H81" t="str">
            <v>Personnel</v>
          </cell>
        </row>
        <row r="82">
          <cell r="A82" t="str">
            <v>P_0004</v>
          </cell>
          <cell r="G82">
            <v>3756.6</v>
          </cell>
          <cell r="H82" t="str">
            <v>Personnel</v>
          </cell>
        </row>
        <row r="83">
          <cell r="A83" t="str">
            <v>P_0002</v>
          </cell>
          <cell r="G83">
            <v>106.86</v>
          </cell>
          <cell r="H83" t="str">
            <v>Fonctionnement</v>
          </cell>
        </row>
        <row r="84">
          <cell r="A84" t="str">
            <v>P_0004</v>
          </cell>
          <cell r="G84">
            <v>435</v>
          </cell>
          <cell r="H84" t="str">
            <v>Fonctionnement</v>
          </cell>
        </row>
        <row r="85">
          <cell r="A85" t="str">
            <v>P_0001</v>
          </cell>
          <cell r="G85">
            <v>213.7</v>
          </cell>
          <cell r="H85" t="str">
            <v>Fonctionnement</v>
          </cell>
        </row>
        <row r="86">
          <cell r="A86" t="str">
            <v>P_0001</v>
          </cell>
          <cell r="G86">
            <v>138.07</v>
          </cell>
          <cell r="H86" t="str">
            <v>Fonctionnement</v>
          </cell>
        </row>
        <row r="87">
          <cell r="A87" t="str">
            <v>P_0001</v>
          </cell>
          <cell r="G87">
            <v>62.74</v>
          </cell>
          <cell r="H87" t="str">
            <v>Fonctionnement</v>
          </cell>
        </row>
        <row r="88">
          <cell r="A88" t="str">
            <v>P_0001</v>
          </cell>
          <cell r="G88">
            <v>30.5</v>
          </cell>
          <cell r="H88" t="str">
            <v>Fonctionnement</v>
          </cell>
        </row>
        <row r="89">
          <cell r="A89" t="str">
            <v>P_0001</v>
          </cell>
          <cell r="G89">
            <v>213.67</v>
          </cell>
          <cell r="H89" t="str">
            <v>Fonctionnement</v>
          </cell>
        </row>
        <row r="90">
          <cell r="A90" t="str">
            <v>P_0003</v>
          </cell>
          <cell r="G90">
            <v>144.46</v>
          </cell>
          <cell r="H90" t="str">
            <v>Fonctionnement</v>
          </cell>
        </row>
        <row r="91">
          <cell r="A91" t="str">
            <v>P_0003</v>
          </cell>
          <cell r="G91">
            <v>176.48</v>
          </cell>
          <cell r="H91" t="str">
            <v>Fonctionnement</v>
          </cell>
        </row>
        <row r="92">
          <cell r="A92" t="str">
            <v>P_0001</v>
          </cell>
          <cell r="G92">
            <v>11.6</v>
          </cell>
          <cell r="H92" t="str">
            <v>Fonctionnement</v>
          </cell>
        </row>
        <row r="93">
          <cell r="A93" t="str">
            <v>P_0001</v>
          </cell>
          <cell r="G93">
            <v>6.9</v>
          </cell>
          <cell r="H93" t="str">
            <v>Fonctionnement</v>
          </cell>
        </row>
        <row r="94">
          <cell r="A94" t="str">
            <v>P_0001</v>
          </cell>
          <cell r="G94">
            <v>195.87</v>
          </cell>
          <cell r="H94" t="str">
            <v>Fonctionnement</v>
          </cell>
        </row>
        <row r="95">
          <cell r="A95" t="str">
            <v>P_0004</v>
          </cell>
          <cell r="G95">
            <v>141.85</v>
          </cell>
          <cell r="H95" t="str">
            <v>Fonctionnement</v>
          </cell>
        </row>
        <row r="96">
          <cell r="A96" t="str">
            <v>P_0003</v>
          </cell>
          <cell r="G96">
            <v>2126.27</v>
          </cell>
          <cell r="H96" t="str">
            <v>Fonctionnement</v>
          </cell>
        </row>
        <row r="97">
          <cell r="A97" t="str">
            <v>P_0001</v>
          </cell>
          <cell r="G97">
            <v>201.12</v>
          </cell>
          <cell r="H97" t="str">
            <v>Fonctionnement</v>
          </cell>
        </row>
        <row r="98">
          <cell r="A98" t="str">
            <v>P_0001</v>
          </cell>
          <cell r="G98">
            <v>14.5</v>
          </cell>
          <cell r="H98" t="str">
            <v>Fonctionnement</v>
          </cell>
        </row>
        <row r="99">
          <cell r="A99" t="str">
            <v>P_0001</v>
          </cell>
          <cell r="G99">
            <v>192.25</v>
          </cell>
          <cell r="H99" t="str">
            <v>Fonctionnement</v>
          </cell>
        </row>
        <row r="100">
          <cell r="A100" t="str">
            <v>P_0004</v>
          </cell>
          <cell r="G100">
            <v>45</v>
          </cell>
          <cell r="H100" t="str">
            <v>Fonctionnement</v>
          </cell>
        </row>
        <row r="101">
          <cell r="A101" t="str">
            <v>P_0004</v>
          </cell>
          <cell r="G101">
            <v>360.44</v>
          </cell>
          <cell r="H101" t="str">
            <v>Fonctionnement</v>
          </cell>
        </row>
        <row r="102">
          <cell r="A102" t="str">
            <v>P_0004</v>
          </cell>
          <cell r="G102">
            <v>435</v>
          </cell>
          <cell r="H102" t="str">
            <v>Fonctionnement</v>
          </cell>
        </row>
        <row r="103">
          <cell r="A103" t="str">
            <v>P_0004</v>
          </cell>
          <cell r="G103">
            <v>6779.99</v>
          </cell>
          <cell r="H103" t="str">
            <v>Fonctionnement</v>
          </cell>
        </row>
        <row r="104">
          <cell r="A104" t="str">
            <v>P_0004</v>
          </cell>
          <cell r="G104">
            <v>158.56</v>
          </cell>
          <cell r="H104" t="str">
            <v>Fonctionnement</v>
          </cell>
        </row>
        <row r="105">
          <cell r="A105" t="str">
            <v>P_0004</v>
          </cell>
          <cell r="G105">
            <v>58.12</v>
          </cell>
          <cell r="H105" t="str">
            <v>Fonctionnement</v>
          </cell>
        </row>
        <row r="106">
          <cell r="A106" t="str">
            <v>P_0004</v>
          </cell>
          <cell r="G106">
            <v>2013.99</v>
          </cell>
          <cell r="H106" t="str">
            <v>Personnel</v>
          </cell>
        </row>
        <row r="107">
          <cell r="A107" t="str">
            <v>P_0004</v>
          </cell>
          <cell r="G107">
            <v>3745.6</v>
          </cell>
          <cell r="H107" t="str">
            <v>Personnel</v>
          </cell>
        </row>
        <row r="108">
          <cell r="A108" t="str">
            <v>P_0001</v>
          </cell>
          <cell r="G108">
            <v>5.0999999999999996</v>
          </cell>
          <cell r="H108" t="str">
            <v>Fonctionnement</v>
          </cell>
        </row>
        <row r="109">
          <cell r="A109" t="str">
            <v>P_0004</v>
          </cell>
          <cell r="G109">
            <v>130.84</v>
          </cell>
          <cell r="H109" t="str">
            <v>Fonctionnement</v>
          </cell>
        </row>
        <row r="110">
          <cell r="A110" t="str">
            <v>P_0004</v>
          </cell>
          <cell r="G110">
            <v>267.79000000000002</v>
          </cell>
          <cell r="H110" t="str">
            <v>Fonctionnement</v>
          </cell>
        </row>
        <row r="111">
          <cell r="A111" t="str">
            <v>P_0004</v>
          </cell>
          <cell r="G111">
            <v>103.83</v>
          </cell>
          <cell r="H111" t="str">
            <v>Fonctionnement</v>
          </cell>
        </row>
        <row r="112">
          <cell r="A112" t="str">
            <v>P_0004</v>
          </cell>
          <cell r="G112">
            <v>113.42</v>
          </cell>
          <cell r="H112" t="str">
            <v>Fonctionnement</v>
          </cell>
        </row>
        <row r="113">
          <cell r="A113" t="str">
            <v>P_0004</v>
          </cell>
          <cell r="G113">
            <v>2035.18</v>
          </cell>
          <cell r="H113" t="str">
            <v>Equipement</v>
          </cell>
        </row>
        <row r="114">
          <cell r="A114" t="str">
            <v>P_0004</v>
          </cell>
          <cell r="G114">
            <v>112.47</v>
          </cell>
          <cell r="H114" t="str">
            <v>Fonctionnement</v>
          </cell>
        </row>
        <row r="115">
          <cell r="A115" t="str">
            <v>P_0002</v>
          </cell>
          <cell r="G115">
            <v>195.87</v>
          </cell>
          <cell r="H115" t="str">
            <v>Fonctionnement</v>
          </cell>
        </row>
        <row r="116">
          <cell r="A116" t="str">
            <v>P_0004</v>
          </cell>
          <cell r="G116">
            <v>4107.53</v>
          </cell>
          <cell r="H116" t="str">
            <v>Fonctionnement</v>
          </cell>
        </row>
        <row r="117">
          <cell r="A117" t="str">
            <v>P_0004</v>
          </cell>
          <cell r="G117">
            <v>212.3</v>
          </cell>
          <cell r="H117" t="str">
            <v>Fonctionnement</v>
          </cell>
        </row>
        <row r="118">
          <cell r="A118" t="str">
            <v>P_0004</v>
          </cell>
          <cell r="G118">
            <v>1536.54</v>
          </cell>
          <cell r="H118" t="str">
            <v>Personnel</v>
          </cell>
        </row>
        <row r="119">
          <cell r="A119" t="str">
            <v>P_0004</v>
          </cell>
          <cell r="G119">
            <v>2115.13</v>
          </cell>
          <cell r="H119" t="str">
            <v>Personnel</v>
          </cell>
        </row>
        <row r="120">
          <cell r="A120" t="str">
            <v>P_0004</v>
          </cell>
          <cell r="G120">
            <v>96.15</v>
          </cell>
          <cell r="H120" t="str">
            <v>Fonctionnement</v>
          </cell>
        </row>
        <row r="121">
          <cell r="A121" t="str">
            <v>P_0004</v>
          </cell>
          <cell r="G121">
            <v>469.66</v>
          </cell>
          <cell r="H121" t="str">
            <v>Equipement</v>
          </cell>
        </row>
        <row r="122">
          <cell r="A122" t="str">
            <v>P_0004</v>
          </cell>
          <cell r="G122">
            <v>131.13999999999999</v>
          </cell>
          <cell r="H122" t="str">
            <v>Fonctionnement</v>
          </cell>
        </row>
        <row r="123">
          <cell r="A123" t="str">
            <v>P_0004</v>
          </cell>
          <cell r="G123">
            <v>335</v>
          </cell>
          <cell r="H123" t="str">
            <v>Fonctionnement</v>
          </cell>
        </row>
        <row r="124">
          <cell r="A124" t="str">
            <v>P_0004</v>
          </cell>
          <cell r="G124">
            <v>119.96</v>
          </cell>
          <cell r="H124" t="str">
            <v>Fonctionnement</v>
          </cell>
        </row>
        <row r="125">
          <cell r="A125" t="str">
            <v>P_0003</v>
          </cell>
          <cell r="G125">
            <v>353.81</v>
          </cell>
          <cell r="H125" t="str">
            <v>Fonctionnement</v>
          </cell>
        </row>
        <row r="126">
          <cell r="A126" t="str">
            <v>P_0004</v>
          </cell>
          <cell r="G126">
            <v>435</v>
          </cell>
          <cell r="H126" t="str">
            <v>Fonctionnement</v>
          </cell>
        </row>
        <row r="127">
          <cell r="A127" t="str">
            <v>P_0004</v>
          </cell>
          <cell r="G127">
            <v>131.13999999999999</v>
          </cell>
          <cell r="H127" t="str">
            <v>Fonctionnement</v>
          </cell>
        </row>
        <row r="128">
          <cell r="A128" t="str">
            <v>P_0001</v>
          </cell>
          <cell r="G128">
            <v>77.5</v>
          </cell>
          <cell r="H128" t="str">
            <v>Fonctionnement</v>
          </cell>
        </row>
        <row r="129">
          <cell r="A129" t="str">
            <v>P_0004</v>
          </cell>
          <cell r="G129">
            <v>106.03</v>
          </cell>
          <cell r="H129" t="str">
            <v>Fonctionnement</v>
          </cell>
        </row>
        <row r="130">
          <cell r="A130" t="str">
            <v>P_0002</v>
          </cell>
          <cell r="G130">
            <v>2459.14</v>
          </cell>
          <cell r="H130" t="str">
            <v>Personnel</v>
          </cell>
        </row>
        <row r="131">
          <cell r="A131" t="str">
            <v>P_0004</v>
          </cell>
          <cell r="G131">
            <v>6.23</v>
          </cell>
          <cell r="H131" t="str">
            <v>Fonctionnement</v>
          </cell>
        </row>
        <row r="132">
          <cell r="A132" t="str">
            <v>P_0004</v>
          </cell>
          <cell r="G132">
            <v>12432.75</v>
          </cell>
          <cell r="H132" t="str">
            <v>Fonctionnement</v>
          </cell>
        </row>
        <row r="133">
          <cell r="A133" t="str">
            <v>P_0004</v>
          </cell>
          <cell r="G133">
            <v>212.3</v>
          </cell>
          <cell r="H133" t="str">
            <v>Fonctionnement</v>
          </cell>
        </row>
        <row r="134">
          <cell r="A134" t="str">
            <v>P_0004</v>
          </cell>
          <cell r="G134">
            <v>88.35</v>
          </cell>
          <cell r="H134" t="str">
            <v>Fonctionnement</v>
          </cell>
        </row>
        <row r="135">
          <cell r="A135" t="str">
            <v>P_0001</v>
          </cell>
          <cell r="G135">
            <v>125.6</v>
          </cell>
          <cell r="H135" t="str">
            <v>Fonctionnement</v>
          </cell>
        </row>
        <row r="136">
          <cell r="A136" t="str">
            <v>P_0004</v>
          </cell>
          <cell r="G136">
            <v>105.35</v>
          </cell>
          <cell r="H136" t="str">
            <v>Fonctionnement</v>
          </cell>
        </row>
        <row r="137">
          <cell r="A137" t="str">
            <v>P_0004</v>
          </cell>
          <cell r="G137">
            <v>5084.8599999999997</v>
          </cell>
          <cell r="H137" t="str">
            <v>Fonctionnement</v>
          </cell>
        </row>
        <row r="138">
          <cell r="A138" t="str">
            <v>P_0004</v>
          </cell>
          <cell r="G138">
            <v>102.7</v>
          </cell>
          <cell r="H138" t="str">
            <v>Fonctionnement</v>
          </cell>
        </row>
        <row r="139">
          <cell r="A139" t="str">
            <v>P_0004</v>
          </cell>
          <cell r="G139">
            <v>335</v>
          </cell>
          <cell r="H139" t="str">
            <v>Fonctionnement</v>
          </cell>
        </row>
        <row r="140">
          <cell r="A140" t="str">
            <v>P_0004</v>
          </cell>
          <cell r="G140">
            <v>131.13999999999999</v>
          </cell>
          <cell r="H140" t="str">
            <v>Fonctionnement</v>
          </cell>
        </row>
        <row r="141">
          <cell r="A141" t="str">
            <v>P_0003</v>
          </cell>
          <cell r="G141">
            <v>67.13</v>
          </cell>
          <cell r="H141" t="str">
            <v>Fonctionnement</v>
          </cell>
        </row>
        <row r="142">
          <cell r="A142" t="str">
            <v>P_0001</v>
          </cell>
          <cell r="G142">
            <v>213.67</v>
          </cell>
          <cell r="H142" t="str">
            <v>Fonctionnement</v>
          </cell>
        </row>
        <row r="143">
          <cell r="A143" t="str">
            <v>P_0004</v>
          </cell>
          <cell r="G143">
            <v>4317.04</v>
          </cell>
          <cell r="H143" t="str">
            <v>Fonctionnement</v>
          </cell>
        </row>
        <row r="144">
          <cell r="A144" t="str">
            <v>P_0004</v>
          </cell>
          <cell r="G144">
            <v>212.3</v>
          </cell>
          <cell r="H144" t="str">
            <v>Fonctionnement</v>
          </cell>
        </row>
        <row r="145">
          <cell r="A145" t="str">
            <v>P_0001</v>
          </cell>
          <cell r="G145">
            <v>171.97</v>
          </cell>
          <cell r="H145" t="str">
            <v>Fonctionnement</v>
          </cell>
        </row>
        <row r="146">
          <cell r="A146" t="str">
            <v>P_0001</v>
          </cell>
          <cell r="G146">
            <v>109.6</v>
          </cell>
          <cell r="H146" t="str">
            <v>Fonctionnement</v>
          </cell>
        </row>
        <row r="147">
          <cell r="A147" t="str">
            <v>P_0004</v>
          </cell>
          <cell r="G147">
            <v>215.69</v>
          </cell>
          <cell r="H147" t="str">
            <v>Fonctionnement</v>
          </cell>
        </row>
        <row r="148">
          <cell r="A148" t="str">
            <v>P_0001</v>
          </cell>
          <cell r="G148">
            <v>174.7</v>
          </cell>
          <cell r="H148" t="str">
            <v>Fonctionnement</v>
          </cell>
        </row>
        <row r="149">
          <cell r="A149" t="str">
            <v>P_0001</v>
          </cell>
          <cell r="G149">
            <v>1775.92</v>
          </cell>
          <cell r="H149" t="str">
            <v>Fonctionnement</v>
          </cell>
        </row>
        <row r="150">
          <cell r="A150" t="str">
            <v>P_0004</v>
          </cell>
          <cell r="G150">
            <v>141.85</v>
          </cell>
          <cell r="H150" t="str">
            <v>Fonctionnement</v>
          </cell>
        </row>
        <row r="151">
          <cell r="A151" t="str">
            <v>P_0004</v>
          </cell>
          <cell r="G151">
            <v>108.71</v>
          </cell>
          <cell r="H151" t="str">
            <v>Fonctionnement</v>
          </cell>
        </row>
        <row r="152">
          <cell r="A152" t="str">
            <v>P_0004</v>
          </cell>
          <cell r="G152">
            <v>152.57</v>
          </cell>
          <cell r="H152" t="str">
            <v>Fonctionnement</v>
          </cell>
        </row>
        <row r="153">
          <cell r="A153" t="str">
            <v>P_0004</v>
          </cell>
          <cell r="G153">
            <v>212.3</v>
          </cell>
          <cell r="H153" t="str">
            <v>Fonctionnement</v>
          </cell>
        </row>
        <row r="154">
          <cell r="A154" t="str">
            <v>P_0003</v>
          </cell>
          <cell r="G154">
            <v>2855.86</v>
          </cell>
          <cell r="H154" t="str">
            <v>Personnel</v>
          </cell>
        </row>
        <row r="155">
          <cell r="A155" t="str">
            <v>P_0004</v>
          </cell>
          <cell r="G155">
            <v>305.52</v>
          </cell>
          <cell r="H155" t="str">
            <v>Fonctionnement</v>
          </cell>
        </row>
        <row r="156">
          <cell r="A156" t="str">
            <v>P_0004</v>
          </cell>
          <cell r="G156">
            <v>3095.83</v>
          </cell>
          <cell r="H156" t="str">
            <v>Fonctionnement</v>
          </cell>
        </row>
        <row r="157">
          <cell r="A157" t="str">
            <v>P_0004</v>
          </cell>
          <cell r="G157">
            <v>4479.78</v>
          </cell>
          <cell r="H157" t="str">
            <v>Personnel</v>
          </cell>
        </row>
        <row r="158">
          <cell r="A158" t="str">
            <v>P_0004</v>
          </cell>
          <cell r="G158">
            <v>5728.53</v>
          </cell>
          <cell r="H158" t="str">
            <v>Personnel</v>
          </cell>
        </row>
        <row r="159">
          <cell r="A159" t="str">
            <v>P_0004</v>
          </cell>
          <cell r="G159">
            <v>110.57</v>
          </cell>
          <cell r="H159" t="str">
            <v>Fonctionnement</v>
          </cell>
        </row>
        <row r="160">
          <cell r="A160" t="str">
            <v>P_0001</v>
          </cell>
          <cell r="G160">
            <v>1707.48</v>
          </cell>
          <cell r="H160" t="str">
            <v>Fonctionnement</v>
          </cell>
        </row>
        <row r="161">
          <cell r="A161" t="str">
            <v>P_0001</v>
          </cell>
          <cell r="G161">
            <v>49.82</v>
          </cell>
          <cell r="H161" t="str">
            <v>Fonctionnement</v>
          </cell>
        </row>
        <row r="162">
          <cell r="A162" t="str">
            <v>P_0002</v>
          </cell>
          <cell r="G162">
            <v>2325</v>
          </cell>
          <cell r="H162" t="str">
            <v>Fonctionnement</v>
          </cell>
        </row>
        <row r="163">
          <cell r="A163" t="str">
            <v>P_0004</v>
          </cell>
          <cell r="G163">
            <v>97.55</v>
          </cell>
          <cell r="H163" t="str">
            <v>Fonctionnement</v>
          </cell>
        </row>
        <row r="164">
          <cell r="A164" t="str">
            <v>P_0002</v>
          </cell>
          <cell r="G164">
            <v>3351.75</v>
          </cell>
          <cell r="H164" t="str">
            <v>Personnel</v>
          </cell>
        </row>
        <row r="165">
          <cell r="A165" t="str">
            <v>P_0003</v>
          </cell>
          <cell r="G165">
            <v>2859.37</v>
          </cell>
          <cell r="H165" t="str">
            <v>Personnel</v>
          </cell>
        </row>
        <row r="166">
          <cell r="A166" t="str">
            <v>P_0004</v>
          </cell>
          <cell r="G166">
            <v>5756.91</v>
          </cell>
          <cell r="H166" t="str">
            <v>Fonctionnement</v>
          </cell>
        </row>
        <row r="167">
          <cell r="A167" t="str">
            <v>P_0004</v>
          </cell>
          <cell r="G167">
            <v>58.12</v>
          </cell>
          <cell r="H167" t="str">
            <v>Fonctionnement</v>
          </cell>
        </row>
        <row r="168">
          <cell r="A168" t="str">
            <v>P_0004</v>
          </cell>
          <cell r="G168">
            <v>3823.58</v>
          </cell>
          <cell r="H168" t="str">
            <v>Personnel</v>
          </cell>
        </row>
        <row r="169">
          <cell r="A169" t="str">
            <v>P_0004</v>
          </cell>
          <cell r="G169">
            <v>5907.41</v>
          </cell>
          <cell r="H169" t="str">
            <v>Personnel</v>
          </cell>
        </row>
        <row r="170">
          <cell r="A170" t="str">
            <v>P_0004</v>
          </cell>
          <cell r="G170">
            <v>9.94</v>
          </cell>
          <cell r="H170" t="str">
            <v>Fonctionnement</v>
          </cell>
        </row>
        <row r="171">
          <cell r="A171" t="str">
            <v>P_0003</v>
          </cell>
          <cell r="G171">
            <v>161.28</v>
          </cell>
          <cell r="H171" t="str">
            <v>Fonctionnement</v>
          </cell>
        </row>
        <row r="172">
          <cell r="A172" t="str">
            <v>P_0003</v>
          </cell>
          <cell r="G172">
            <v>35.17</v>
          </cell>
          <cell r="H172" t="str">
            <v>Fonctionnement</v>
          </cell>
        </row>
        <row r="173">
          <cell r="A173" t="str">
            <v>P_0004</v>
          </cell>
          <cell r="G173">
            <v>335</v>
          </cell>
          <cell r="H173" t="str">
            <v>Fonctionnement</v>
          </cell>
        </row>
        <row r="174">
          <cell r="A174" t="str">
            <v>P_0004</v>
          </cell>
          <cell r="G174">
            <v>107.58</v>
          </cell>
          <cell r="H174" t="str">
            <v>Fonctionnement</v>
          </cell>
        </row>
        <row r="175">
          <cell r="A175" t="str">
            <v>P_0002</v>
          </cell>
          <cell r="G175">
            <v>36.299999999999997</v>
          </cell>
          <cell r="H175" t="str">
            <v>Fonctionnement</v>
          </cell>
        </row>
        <row r="176">
          <cell r="A176" t="str">
            <v>P_0002</v>
          </cell>
          <cell r="G176">
            <v>434.24</v>
          </cell>
          <cell r="H176" t="str">
            <v>Fonctionnement</v>
          </cell>
        </row>
        <row r="177">
          <cell r="A177" t="str">
            <v>P_0002</v>
          </cell>
          <cell r="G177">
            <v>36.299999999999997</v>
          </cell>
          <cell r="H177" t="str">
            <v>Fonctionnement</v>
          </cell>
        </row>
        <row r="178">
          <cell r="A178" t="str">
            <v>P_0001</v>
          </cell>
          <cell r="G178">
            <v>569.28</v>
          </cell>
          <cell r="H178" t="str">
            <v>Fonctionnement</v>
          </cell>
        </row>
        <row r="179">
          <cell r="A179" t="str">
            <v>P_0002</v>
          </cell>
          <cell r="G179">
            <v>79.069999999999993</v>
          </cell>
          <cell r="H179" t="str">
            <v>Fonctionnement</v>
          </cell>
        </row>
        <row r="180">
          <cell r="A180" t="str">
            <v>P_0002</v>
          </cell>
          <cell r="G180">
            <v>79.069999999999993</v>
          </cell>
          <cell r="H180" t="str">
            <v>Fonctionnement</v>
          </cell>
        </row>
        <row r="181">
          <cell r="A181" t="str">
            <v>P_0003</v>
          </cell>
          <cell r="G181">
            <v>373.19</v>
          </cell>
          <cell r="H181" t="str">
            <v>Fonctionnement</v>
          </cell>
        </row>
        <row r="182">
          <cell r="A182" t="str">
            <v>P_0002</v>
          </cell>
          <cell r="G182">
            <v>108.93</v>
          </cell>
          <cell r="H182" t="str">
            <v>Fonctionnement</v>
          </cell>
        </row>
        <row r="183">
          <cell r="A183" t="str">
            <v>P_0001</v>
          </cell>
          <cell r="G183">
            <v>202.17</v>
          </cell>
          <cell r="H183" t="str">
            <v>Fonctionnement</v>
          </cell>
        </row>
        <row r="184">
          <cell r="A184" t="str">
            <v>P_0003</v>
          </cell>
          <cell r="G184">
            <v>438.82</v>
          </cell>
          <cell r="H184" t="str">
            <v>Fonctionnement</v>
          </cell>
        </row>
        <row r="185">
          <cell r="A185" t="str">
            <v>P_0003</v>
          </cell>
          <cell r="G185">
            <v>38.08</v>
          </cell>
          <cell r="H185" t="str">
            <v>Fonctionnement</v>
          </cell>
        </row>
        <row r="186">
          <cell r="A186" t="str">
            <v>P_0003</v>
          </cell>
          <cell r="G186">
            <v>2868.47</v>
          </cell>
          <cell r="H186" t="str">
            <v>Personnel</v>
          </cell>
        </row>
        <row r="187">
          <cell r="A187" t="str">
            <v>P_0004</v>
          </cell>
          <cell r="G187">
            <v>892.94</v>
          </cell>
          <cell r="H187" t="str">
            <v>Fonctionnement</v>
          </cell>
        </row>
        <row r="188">
          <cell r="A188" t="str">
            <v>P_0004</v>
          </cell>
          <cell r="G188">
            <v>8.94</v>
          </cell>
          <cell r="H188" t="str">
            <v>Fonctionnement</v>
          </cell>
        </row>
        <row r="189">
          <cell r="A189" t="str">
            <v>P_0004</v>
          </cell>
          <cell r="G189">
            <v>58.12</v>
          </cell>
          <cell r="H189" t="str">
            <v>Fonctionnement</v>
          </cell>
        </row>
        <row r="190">
          <cell r="A190" t="str">
            <v>P_0004</v>
          </cell>
          <cell r="G190">
            <v>3823.58</v>
          </cell>
          <cell r="H190" t="str">
            <v>Personnel</v>
          </cell>
        </row>
        <row r="191">
          <cell r="A191" t="str">
            <v>P_0004</v>
          </cell>
          <cell r="G191">
            <v>87.04</v>
          </cell>
          <cell r="H191" t="str">
            <v>Fonctionnement</v>
          </cell>
        </row>
        <row r="192">
          <cell r="A192" t="str">
            <v>P_0003</v>
          </cell>
          <cell r="G192">
            <v>92.51</v>
          </cell>
          <cell r="H192" t="str">
            <v>Fonctionnement</v>
          </cell>
        </row>
        <row r="193">
          <cell r="A193" t="str">
            <v>P_0004</v>
          </cell>
          <cell r="G193">
            <v>75.94</v>
          </cell>
          <cell r="H193" t="str">
            <v>Fonctionnement</v>
          </cell>
        </row>
        <row r="194">
          <cell r="A194" t="str">
            <v>P_0003</v>
          </cell>
          <cell r="G194">
            <v>46.26</v>
          </cell>
          <cell r="H194" t="str">
            <v>Fonctionnement</v>
          </cell>
        </row>
        <row r="195">
          <cell r="A195" t="str">
            <v>P_0004</v>
          </cell>
          <cell r="G195">
            <v>122.08</v>
          </cell>
          <cell r="H195" t="str">
            <v>Fonctionnement</v>
          </cell>
        </row>
        <row r="196">
          <cell r="A196" t="str">
            <v>P_0003</v>
          </cell>
          <cell r="G196">
            <v>2917.3</v>
          </cell>
          <cell r="H196" t="str">
            <v>Personnel</v>
          </cell>
        </row>
        <row r="197">
          <cell r="A197" t="str">
            <v>P_0004</v>
          </cell>
          <cell r="G197">
            <v>2688.94</v>
          </cell>
          <cell r="H197" t="str">
            <v>Fonctionnement</v>
          </cell>
        </row>
        <row r="198">
          <cell r="A198" t="str">
            <v>P_0004</v>
          </cell>
          <cell r="G198">
            <v>1368.65</v>
          </cell>
          <cell r="H198" t="str">
            <v>Fonctionnement</v>
          </cell>
        </row>
        <row r="199">
          <cell r="A199" t="str">
            <v>P_0001</v>
          </cell>
          <cell r="G199">
            <v>569.28</v>
          </cell>
          <cell r="H199" t="str">
            <v>Fonctionnement</v>
          </cell>
        </row>
        <row r="200">
          <cell r="A200" t="str">
            <v>P_0001</v>
          </cell>
          <cell r="G200">
            <v>219.97</v>
          </cell>
          <cell r="H200" t="str">
            <v>Fonctionnement</v>
          </cell>
        </row>
        <row r="201">
          <cell r="A201" t="str">
            <v>P_0002</v>
          </cell>
          <cell r="G201">
            <v>189.98</v>
          </cell>
          <cell r="H201" t="str">
            <v>Fonctionnement</v>
          </cell>
        </row>
        <row r="202">
          <cell r="A202" t="str">
            <v>P_0003</v>
          </cell>
          <cell r="G202">
            <v>703.18</v>
          </cell>
          <cell r="H202" t="str">
            <v>Fonctionnement</v>
          </cell>
        </row>
        <row r="203">
          <cell r="A203" t="str">
            <v>P_0003</v>
          </cell>
          <cell r="G203">
            <v>70.33</v>
          </cell>
          <cell r="H203" t="str">
            <v>Fonctionnement</v>
          </cell>
        </row>
        <row r="204">
          <cell r="A204" t="str">
            <v>P_0003</v>
          </cell>
          <cell r="G204">
            <v>2969.46</v>
          </cell>
          <cell r="H204" t="str">
            <v>Personnel</v>
          </cell>
        </row>
        <row r="205">
          <cell r="A205" t="str">
            <v>P_0004</v>
          </cell>
          <cell r="G205">
            <v>2689.18</v>
          </cell>
          <cell r="H205" t="str">
            <v>Fonctionnement</v>
          </cell>
        </row>
        <row r="206">
          <cell r="A206" t="str">
            <v>P_0004</v>
          </cell>
          <cell r="G206">
            <v>58.12</v>
          </cell>
          <cell r="H206" t="str">
            <v>Fonctionnement</v>
          </cell>
        </row>
        <row r="207">
          <cell r="A207" t="str">
            <v>P_0004</v>
          </cell>
          <cell r="G207">
            <v>4101.22</v>
          </cell>
          <cell r="H207" t="str">
            <v>Personnel</v>
          </cell>
        </row>
        <row r="208">
          <cell r="A208" t="str">
            <v>P_0004</v>
          </cell>
          <cell r="G208">
            <v>11000</v>
          </cell>
          <cell r="H208" t="str">
            <v>Fonctionnement</v>
          </cell>
        </row>
        <row r="209">
          <cell r="A209" t="str">
            <v>P_0004</v>
          </cell>
          <cell r="G209">
            <v>26707</v>
          </cell>
          <cell r="H209" t="str">
            <v>Fonctionnement</v>
          </cell>
        </row>
        <row r="210">
          <cell r="A210" t="str">
            <v>P_0004</v>
          </cell>
          <cell r="G210">
            <v>853.79</v>
          </cell>
          <cell r="H210" t="str">
            <v>Fonctionnement</v>
          </cell>
        </row>
        <row r="211">
          <cell r="A211" t="str">
            <v>P_0001</v>
          </cell>
          <cell r="G211">
            <v>497.57</v>
          </cell>
          <cell r="H211" t="str">
            <v>Fonctionnement</v>
          </cell>
        </row>
        <row r="212">
          <cell r="A212" t="str">
            <v>P_0004</v>
          </cell>
          <cell r="G212">
            <v>3850.64</v>
          </cell>
          <cell r="H212" t="str">
            <v>Fonctionnement</v>
          </cell>
        </row>
        <row r="213">
          <cell r="A213" t="str">
            <v>P_0004</v>
          </cell>
          <cell r="G213">
            <v>212.3</v>
          </cell>
          <cell r="H213" t="str">
            <v>Fonctionnement</v>
          </cell>
        </row>
        <row r="214">
          <cell r="A214" t="str">
            <v>P_0003</v>
          </cell>
          <cell r="G214">
            <v>91.42</v>
          </cell>
          <cell r="H214" t="str">
            <v>Fonctionnement</v>
          </cell>
        </row>
        <row r="215">
          <cell r="A215" t="str">
            <v>P_0003</v>
          </cell>
          <cell r="G215">
            <v>2941.92</v>
          </cell>
          <cell r="H215" t="str">
            <v>Personnel</v>
          </cell>
        </row>
        <row r="216">
          <cell r="A216" t="str">
            <v>P_0004</v>
          </cell>
          <cell r="G216">
            <v>71.25</v>
          </cell>
          <cell r="H216" t="str">
            <v>Personnel</v>
          </cell>
        </row>
        <row r="217">
          <cell r="A217" t="str">
            <v>P_0004</v>
          </cell>
          <cell r="G217">
            <v>4004.27</v>
          </cell>
          <cell r="H217" t="str">
            <v>Personnel</v>
          </cell>
        </row>
        <row r="218">
          <cell r="A218" t="str">
            <v>P_0003</v>
          </cell>
          <cell r="G218">
            <v>389.32</v>
          </cell>
          <cell r="H218" t="str">
            <v>Fonctionnement</v>
          </cell>
        </row>
        <row r="219">
          <cell r="A219" t="str">
            <v>P_0003</v>
          </cell>
          <cell r="G219">
            <v>406.37</v>
          </cell>
          <cell r="H219" t="str">
            <v>Fonctionnement</v>
          </cell>
        </row>
        <row r="220">
          <cell r="A220" t="str">
            <v>P_0003</v>
          </cell>
          <cell r="G220">
            <v>35.17</v>
          </cell>
          <cell r="H220" t="str">
            <v>Fonctionnement</v>
          </cell>
        </row>
        <row r="221">
          <cell r="A221" t="str">
            <v>P_0004</v>
          </cell>
          <cell r="G221">
            <v>761.06</v>
          </cell>
          <cell r="H221" t="str">
            <v>Fonctionnement</v>
          </cell>
        </row>
        <row r="222">
          <cell r="A222" t="str">
            <v>P_0004</v>
          </cell>
          <cell r="G222">
            <v>1456.47</v>
          </cell>
          <cell r="H222" t="str">
            <v>Fonctionnement</v>
          </cell>
        </row>
        <row r="223">
          <cell r="A223" t="str">
            <v>P_0004</v>
          </cell>
          <cell r="G223">
            <v>7.06</v>
          </cell>
          <cell r="H223" t="str">
            <v>Fonctionnement</v>
          </cell>
        </row>
        <row r="224">
          <cell r="A224" t="str">
            <v>P_0004</v>
          </cell>
          <cell r="G224">
            <v>21.41</v>
          </cell>
          <cell r="H224" t="str">
            <v>Fonctionnement</v>
          </cell>
        </row>
        <row r="225">
          <cell r="A225" t="str">
            <v>P_0004</v>
          </cell>
          <cell r="G225">
            <v>230.05</v>
          </cell>
          <cell r="H225" t="str">
            <v>Fonctionnement</v>
          </cell>
        </row>
        <row r="226">
          <cell r="A226" t="str">
            <v>P_0004</v>
          </cell>
          <cell r="G226">
            <v>346.72</v>
          </cell>
          <cell r="H226" t="str">
            <v>Fonctionnement</v>
          </cell>
        </row>
        <row r="227">
          <cell r="A227" t="str">
            <v>P_0004</v>
          </cell>
          <cell r="G227">
            <v>692.75</v>
          </cell>
          <cell r="H227" t="str">
            <v>Fonctionnement</v>
          </cell>
        </row>
        <row r="228">
          <cell r="A228" t="str">
            <v>P_0004</v>
          </cell>
          <cell r="G228">
            <v>2535.86</v>
          </cell>
          <cell r="H228" t="str">
            <v>Fonctionnement</v>
          </cell>
        </row>
        <row r="229">
          <cell r="A229" t="str">
            <v>P_0004</v>
          </cell>
          <cell r="G229">
            <v>2583.15</v>
          </cell>
          <cell r="H229" t="str">
            <v>Fonctionnement</v>
          </cell>
        </row>
        <row r="230">
          <cell r="A230" t="str">
            <v>P_0004</v>
          </cell>
          <cell r="G230">
            <v>435</v>
          </cell>
          <cell r="H230" t="str">
            <v>Fonctionnement</v>
          </cell>
        </row>
        <row r="231">
          <cell r="A231" t="str">
            <v>P_0004</v>
          </cell>
          <cell r="G231">
            <v>141.85</v>
          </cell>
          <cell r="H231" t="str">
            <v>Fonctionnement</v>
          </cell>
        </row>
        <row r="232">
          <cell r="A232" t="str">
            <v>P_0004</v>
          </cell>
          <cell r="G232">
            <v>18428</v>
          </cell>
          <cell r="H232" t="str">
            <v>Fonctionnement</v>
          </cell>
        </row>
        <row r="233">
          <cell r="A233" t="str">
            <v>P_0004</v>
          </cell>
          <cell r="G233">
            <v>4348.67</v>
          </cell>
          <cell r="H233" t="str">
            <v>Fonctionnement</v>
          </cell>
        </row>
        <row r="234">
          <cell r="A234" t="str">
            <v>P_0002</v>
          </cell>
          <cell r="G234">
            <v>2507.5</v>
          </cell>
          <cell r="H234" t="str">
            <v>Fonctionnement</v>
          </cell>
        </row>
        <row r="235">
          <cell r="A235" t="str">
            <v>P_0002</v>
          </cell>
          <cell r="G235">
            <v>2507.5</v>
          </cell>
          <cell r="H235" t="str">
            <v>Fonctionnement</v>
          </cell>
        </row>
        <row r="236">
          <cell r="A236" t="str">
            <v>P_0004</v>
          </cell>
          <cell r="G236">
            <v>409.75</v>
          </cell>
          <cell r="H236" t="str">
            <v>Fonctionnement</v>
          </cell>
        </row>
        <row r="237">
          <cell r="A237" t="str">
            <v>P_0004</v>
          </cell>
          <cell r="G237">
            <v>30.84</v>
          </cell>
          <cell r="H237" t="str">
            <v>Fonctionnement</v>
          </cell>
        </row>
        <row r="238">
          <cell r="A238" t="str">
            <v>P_0001</v>
          </cell>
          <cell r="G238">
            <v>219.26</v>
          </cell>
          <cell r="H238" t="str">
            <v>Fonctionnement</v>
          </cell>
        </row>
        <row r="239">
          <cell r="A239" t="str">
            <v>P_0003</v>
          </cell>
          <cell r="G239">
            <v>712.63</v>
          </cell>
          <cell r="H239" t="str">
            <v>Fonctionnement</v>
          </cell>
        </row>
        <row r="240">
          <cell r="A240" t="str">
            <v>P_0003</v>
          </cell>
          <cell r="G240">
            <v>2968.07</v>
          </cell>
          <cell r="H240" t="str">
            <v>Personnel</v>
          </cell>
        </row>
        <row r="241">
          <cell r="A241" t="str">
            <v>P_0004</v>
          </cell>
          <cell r="G241">
            <v>1686.03</v>
          </cell>
          <cell r="H241" t="str">
            <v>Fonctionnement</v>
          </cell>
        </row>
        <row r="242">
          <cell r="A242" t="str">
            <v>P_0004</v>
          </cell>
          <cell r="G242">
            <v>58.12</v>
          </cell>
          <cell r="H242" t="str">
            <v>Fonctionnement</v>
          </cell>
        </row>
        <row r="243">
          <cell r="A243" t="str">
            <v>P_0001</v>
          </cell>
          <cell r="G243">
            <v>5574.2</v>
          </cell>
          <cell r="H243" t="str">
            <v>Fonctionnement</v>
          </cell>
        </row>
        <row r="244">
          <cell r="A244" t="str">
            <v>P_0003</v>
          </cell>
          <cell r="G244">
            <v>211.92</v>
          </cell>
          <cell r="H244" t="str">
            <v>Fonctionnement</v>
          </cell>
        </row>
        <row r="245">
          <cell r="A245" t="str">
            <v>P_0002</v>
          </cell>
          <cell r="G245">
            <v>22.1</v>
          </cell>
          <cell r="H245" t="str">
            <v>Fonctionnement</v>
          </cell>
        </row>
        <row r="246">
          <cell r="A246" t="str">
            <v>P_0003</v>
          </cell>
          <cell r="G246">
            <v>640.44000000000005</v>
          </cell>
          <cell r="H246" t="str">
            <v>Fonctionnement</v>
          </cell>
        </row>
        <row r="247">
          <cell r="A247" t="str">
            <v>P_0003</v>
          </cell>
          <cell r="G247">
            <v>11.82</v>
          </cell>
          <cell r="H247" t="str">
            <v>Fonctionnement</v>
          </cell>
        </row>
        <row r="248">
          <cell r="A248" t="str">
            <v>P_0003</v>
          </cell>
          <cell r="G248">
            <v>105.44</v>
          </cell>
          <cell r="H248" t="str">
            <v>Fonctionnement</v>
          </cell>
        </row>
        <row r="249">
          <cell r="A249" t="str">
            <v>P_0003</v>
          </cell>
          <cell r="G249">
            <v>53.37</v>
          </cell>
          <cell r="H249" t="str">
            <v>Fonctionnement</v>
          </cell>
        </row>
        <row r="250">
          <cell r="A250" t="str">
            <v>P_0001</v>
          </cell>
          <cell r="G250">
            <v>567.36</v>
          </cell>
          <cell r="H250" t="str">
            <v>Fonctionnement</v>
          </cell>
        </row>
        <row r="251">
          <cell r="A251" t="str">
            <v>P_0001</v>
          </cell>
          <cell r="G251">
            <v>2826</v>
          </cell>
          <cell r="H251" t="str">
            <v>Personnel</v>
          </cell>
        </row>
        <row r="252">
          <cell r="A252" t="str">
            <v>P_0002</v>
          </cell>
          <cell r="G252">
            <v>118.6</v>
          </cell>
          <cell r="H252" t="str">
            <v>Fonctionnement</v>
          </cell>
        </row>
        <row r="253">
          <cell r="A253" t="str">
            <v>P_0003</v>
          </cell>
          <cell r="G253">
            <v>3108.6</v>
          </cell>
          <cell r="H253" t="str">
            <v>Personnel</v>
          </cell>
        </row>
        <row r="254">
          <cell r="A254" t="str">
            <v>P_0004</v>
          </cell>
          <cell r="G254">
            <v>1391.83</v>
          </cell>
          <cell r="H254" t="str">
            <v>Fonctionnement</v>
          </cell>
        </row>
        <row r="255">
          <cell r="A255" t="str">
            <v>P_0004</v>
          </cell>
          <cell r="G255">
            <v>1021.15</v>
          </cell>
          <cell r="H255" t="str">
            <v>Fonctionnement</v>
          </cell>
        </row>
        <row r="256">
          <cell r="A256" t="str">
            <v>P_0001</v>
          </cell>
          <cell r="G256">
            <v>42.25</v>
          </cell>
          <cell r="H256" t="str">
            <v>Fonctionnement</v>
          </cell>
        </row>
        <row r="257">
          <cell r="A257" t="str">
            <v>P_0002</v>
          </cell>
          <cell r="G257">
            <v>331.72</v>
          </cell>
          <cell r="H257" t="str">
            <v>Fonctionnement</v>
          </cell>
        </row>
        <row r="258">
          <cell r="A258" t="str">
            <v>P_0004</v>
          </cell>
          <cell r="G258">
            <v>118.84</v>
          </cell>
          <cell r="H258" t="str">
            <v>Fonctionnement</v>
          </cell>
        </row>
        <row r="259">
          <cell r="A259" t="str">
            <v>P_0003</v>
          </cell>
          <cell r="G259">
            <v>710.23</v>
          </cell>
          <cell r="H259" t="str">
            <v>Fonctionnement</v>
          </cell>
        </row>
        <row r="260">
          <cell r="A260" t="str">
            <v>P_0002</v>
          </cell>
          <cell r="G260">
            <v>162.30000000000001</v>
          </cell>
          <cell r="H260" t="str">
            <v>Fonctionnement</v>
          </cell>
        </row>
        <row r="261">
          <cell r="A261" t="str">
            <v>P_0003</v>
          </cell>
          <cell r="G261">
            <v>115.7</v>
          </cell>
          <cell r="H261" t="str">
            <v>Fonctionnement</v>
          </cell>
        </row>
        <row r="262">
          <cell r="A262" t="str">
            <v>P_0003</v>
          </cell>
          <cell r="G262">
            <v>424.84</v>
          </cell>
          <cell r="H262" t="str">
            <v>Fonctionnement</v>
          </cell>
        </row>
        <row r="263">
          <cell r="A263" t="str">
            <v>P_0003</v>
          </cell>
          <cell r="G263">
            <v>33.21</v>
          </cell>
          <cell r="H263" t="str">
            <v>Fonctionnement</v>
          </cell>
        </row>
        <row r="264">
          <cell r="A264" t="str">
            <v>P_0003</v>
          </cell>
          <cell r="G264">
            <v>208.04</v>
          </cell>
          <cell r="H264" t="str">
            <v>Fonctionnement</v>
          </cell>
        </row>
        <row r="265">
          <cell r="A265" t="str">
            <v>P_0001</v>
          </cell>
          <cell r="G265">
            <v>27.6</v>
          </cell>
          <cell r="H265" t="str">
            <v>Fonctionnement</v>
          </cell>
        </row>
        <row r="266">
          <cell r="A266" t="str">
            <v>P_0004</v>
          </cell>
          <cell r="G266">
            <v>421.74</v>
          </cell>
          <cell r="H266" t="str">
            <v>Fonctionnement</v>
          </cell>
        </row>
        <row r="267">
          <cell r="A267" t="str">
            <v>P_0003</v>
          </cell>
          <cell r="G267">
            <v>710.24</v>
          </cell>
          <cell r="H267" t="str">
            <v>Fonctionnement</v>
          </cell>
        </row>
        <row r="268">
          <cell r="A268" t="str">
            <v>P_0001</v>
          </cell>
          <cell r="G268">
            <v>48.43</v>
          </cell>
          <cell r="H268" t="str">
            <v>Fonctionnement</v>
          </cell>
        </row>
        <row r="269">
          <cell r="A269" t="str">
            <v>P_0004</v>
          </cell>
          <cell r="G269">
            <v>492</v>
          </cell>
          <cell r="H269" t="str">
            <v>Fonctionnement</v>
          </cell>
        </row>
        <row r="270">
          <cell r="A270" t="str">
            <v>P_0004</v>
          </cell>
          <cell r="G270">
            <v>79.2</v>
          </cell>
          <cell r="H270" t="str">
            <v>Fonctionnement</v>
          </cell>
        </row>
        <row r="271">
          <cell r="A271" t="str">
            <v>P_0001</v>
          </cell>
          <cell r="G271">
            <v>4450.17</v>
          </cell>
          <cell r="H271" t="str">
            <v>Personnel</v>
          </cell>
        </row>
        <row r="272">
          <cell r="A272" t="str">
            <v>P_0003</v>
          </cell>
          <cell r="G272">
            <v>2968.06</v>
          </cell>
          <cell r="H272" t="str">
            <v>Personnel</v>
          </cell>
        </row>
        <row r="273">
          <cell r="A273" t="str">
            <v>P_0001</v>
          </cell>
          <cell r="G273">
            <v>186.03</v>
          </cell>
          <cell r="H273" t="str">
            <v>Fonctionnement</v>
          </cell>
        </row>
        <row r="274">
          <cell r="A274" t="str">
            <v>P_0001</v>
          </cell>
          <cell r="G274">
            <v>186.03</v>
          </cell>
          <cell r="H274" t="str">
            <v>Fonctionnement</v>
          </cell>
        </row>
        <row r="275">
          <cell r="A275" t="str">
            <v>P_0003</v>
          </cell>
          <cell r="G275">
            <v>426.55</v>
          </cell>
          <cell r="H275" t="str">
            <v>Fonctionnement</v>
          </cell>
        </row>
        <row r="276">
          <cell r="A276" t="str">
            <v>P_0004</v>
          </cell>
          <cell r="G276">
            <v>16.989999999999998</v>
          </cell>
          <cell r="H276" t="str">
            <v>Fonctionnement</v>
          </cell>
        </row>
        <row r="277">
          <cell r="A277" t="str">
            <v>P_0003</v>
          </cell>
          <cell r="G277">
            <v>1418.75</v>
          </cell>
          <cell r="H277" t="str">
            <v>Fonctionnement</v>
          </cell>
        </row>
        <row r="278">
          <cell r="A278" t="str">
            <v>P_0003</v>
          </cell>
          <cell r="G278">
            <v>190.98</v>
          </cell>
          <cell r="H278" t="str">
            <v>Fonctionnement</v>
          </cell>
        </row>
        <row r="279">
          <cell r="A279" t="str">
            <v>P_0003</v>
          </cell>
          <cell r="G279">
            <v>350.1</v>
          </cell>
          <cell r="H279" t="str">
            <v>Fonctionnement</v>
          </cell>
        </row>
        <row r="280">
          <cell r="A280" t="str">
            <v>P_0003</v>
          </cell>
          <cell r="G280">
            <v>21</v>
          </cell>
          <cell r="H280" t="str">
            <v>Fonctionnement</v>
          </cell>
        </row>
        <row r="281">
          <cell r="A281" t="str">
            <v>P_0001</v>
          </cell>
          <cell r="G281">
            <v>189.93</v>
          </cell>
          <cell r="H281" t="str">
            <v>Fonctionnement</v>
          </cell>
        </row>
        <row r="282">
          <cell r="A282" t="str">
            <v>P_0003</v>
          </cell>
          <cell r="G282">
            <v>83.5</v>
          </cell>
          <cell r="H282" t="str">
            <v>Fonctionnement</v>
          </cell>
        </row>
        <row r="283">
          <cell r="A283" t="str">
            <v>P_0003</v>
          </cell>
          <cell r="G283">
            <v>710.23</v>
          </cell>
          <cell r="H283" t="str">
            <v>Fonctionnement</v>
          </cell>
        </row>
        <row r="284">
          <cell r="A284" t="str">
            <v>P_0001</v>
          </cell>
          <cell r="G284">
            <v>4468.7</v>
          </cell>
          <cell r="H284" t="str">
            <v>Personnel</v>
          </cell>
        </row>
        <row r="285">
          <cell r="A285" t="str">
            <v>P_0003</v>
          </cell>
          <cell r="G285">
            <v>2968.16</v>
          </cell>
          <cell r="H285" t="str">
            <v>Personnel</v>
          </cell>
        </row>
        <row r="286">
          <cell r="A286" t="str">
            <v>P_0004</v>
          </cell>
          <cell r="G286">
            <v>854.49</v>
          </cell>
          <cell r="H286" t="str">
            <v>Fonctionnement</v>
          </cell>
        </row>
        <row r="287">
          <cell r="A287" t="str">
            <v>P_0004</v>
          </cell>
          <cell r="G287">
            <v>79.2</v>
          </cell>
          <cell r="H287" t="str">
            <v>Fonctionnement</v>
          </cell>
        </row>
        <row r="288">
          <cell r="A288" t="str">
            <v>P_0003</v>
          </cell>
          <cell r="G288">
            <v>983.56</v>
          </cell>
          <cell r="H288" t="str">
            <v>Fonctionnement</v>
          </cell>
        </row>
        <row r="289">
          <cell r="A289" t="str">
            <v>P_0003</v>
          </cell>
          <cell r="G289">
            <v>16.809999999999999</v>
          </cell>
          <cell r="H289" t="str">
            <v>Fonctionnement</v>
          </cell>
        </row>
        <row r="290">
          <cell r="A290" t="str">
            <v>P_0003</v>
          </cell>
          <cell r="G290">
            <v>50.4</v>
          </cell>
          <cell r="H290" t="str">
            <v>Fonctionnement</v>
          </cell>
        </row>
        <row r="291">
          <cell r="A291" t="str">
            <v>P_0001</v>
          </cell>
          <cell r="G291">
            <v>384.5</v>
          </cell>
          <cell r="H291" t="str">
            <v>Fonctionnement</v>
          </cell>
        </row>
        <row r="292">
          <cell r="A292" t="str">
            <v>P_0003</v>
          </cell>
          <cell r="G292">
            <v>394.79</v>
          </cell>
          <cell r="H292" t="str">
            <v>Fonctionnement</v>
          </cell>
        </row>
        <row r="293">
          <cell r="A293" t="str">
            <v>P_0003</v>
          </cell>
          <cell r="G293">
            <v>499.99</v>
          </cell>
          <cell r="H293" t="str">
            <v>Fonctionnement</v>
          </cell>
        </row>
        <row r="294">
          <cell r="A294" t="str">
            <v>P_0003</v>
          </cell>
          <cell r="G294">
            <v>11.82</v>
          </cell>
          <cell r="H294" t="str">
            <v>Fonctionnement</v>
          </cell>
        </row>
        <row r="295">
          <cell r="A295" t="str">
            <v>P_0001</v>
          </cell>
          <cell r="G295">
            <v>241.88</v>
          </cell>
          <cell r="H295" t="str">
            <v>Fonctionnement</v>
          </cell>
        </row>
        <row r="296">
          <cell r="A296" t="str">
            <v>P_0001</v>
          </cell>
          <cell r="G296">
            <v>4468.7</v>
          </cell>
          <cell r="H296" t="str">
            <v>Personnel</v>
          </cell>
        </row>
        <row r="297">
          <cell r="A297" t="str">
            <v>P_0002</v>
          </cell>
          <cell r="G297">
            <v>151.4</v>
          </cell>
          <cell r="H297" t="str">
            <v>Fonctionnement</v>
          </cell>
        </row>
        <row r="298">
          <cell r="A298" t="str">
            <v>P_0002</v>
          </cell>
          <cell r="G298">
            <v>2710.78</v>
          </cell>
          <cell r="H298" t="str">
            <v>Personnel</v>
          </cell>
        </row>
        <row r="299">
          <cell r="A299" t="str">
            <v>P_0003</v>
          </cell>
          <cell r="G299">
            <v>2967.81</v>
          </cell>
          <cell r="H299" t="str">
            <v>Personnel</v>
          </cell>
        </row>
        <row r="300">
          <cell r="A300" t="str">
            <v>P_0004</v>
          </cell>
          <cell r="G300">
            <v>4078.08</v>
          </cell>
          <cell r="H300" t="str">
            <v>Fonctionnement</v>
          </cell>
        </row>
        <row r="301">
          <cell r="A301" t="str">
            <v>P_0004</v>
          </cell>
          <cell r="G301">
            <v>79.2</v>
          </cell>
          <cell r="H301" t="str">
            <v>Fonctionnement</v>
          </cell>
        </row>
        <row r="302">
          <cell r="A302" t="str">
            <v>P_0004</v>
          </cell>
          <cell r="G302">
            <v>13.74</v>
          </cell>
          <cell r="H302" t="str">
            <v>Fonctionnement</v>
          </cell>
        </row>
        <row r="303">
          <cell r="A303" t="str">
            <v>P_0003</v>
          </cell>
          <cell r="G303">
            <v>438.8</v>
          </cell>
          <cell r="H303" t="str">
            <v>Fonctionnement</v>
          </cell>
        </row>
        <row r="304">
          <cell r="A304" t="str">
            <v>P_0002</v>
          </cell>
          <cell r="G304">
            <v>161.38</v>
          </cell>
          <cell r="H304" t="str">
            <v>Fonctionnement</v>
          </cell>
        </row>
        <row r="305">
          <cell r="A305" t="str">
            <v>P_0004</v>
          </cell>
          <cell r="G305">
            <v>96.95</v>
          </cell>
          <cell r="H305" t="str">
            <v>Fonctionnement</v>
          </cell>
        </row>
        <row r="306">
          <cell r="A306" t="str">
            <v>P_0004</v>
          </cell>
          <cell r="G306">
            <v>86.59</v>
          </cell>
          <cell r="H306" t="str">
            <v>Fonctionnement</v>
          </cell>
        </row>
        <row r="307">
          <cell r="A307" t="str">
            <v>P_0003</v>
          </cell>
          <cell r="G307">
            <v>269.08</v>
          </cell>
          <cell r="H307" t="str">
            <v>Fonctionnement</v>
          </cell>
        </row>
        <row r="308">
          <cell r="A308" t="str">
            <v>P_0001</v>
          </cell>
          <cell r="G308">
            <v>297.42</v>
          </cell>
          <cell r="H308" t="str">
            <v>Fonctionnement</v>
          </cell>
        </row>
        <row r="309">
          <cell r="A309" t="str">
            <v>P_0004</v>
          </cell>
          <cell r="G309">
            <v>14607.76</v>
          </cell>
          <cell r="H309" t="str">
            <v>Fonctionnement</v>
          </cell>
        </row>
        <row r="310">
          <cell r="A310" t="str">
            <v>P_0004</v>
          </cell>
          <cell r="G310">
            <v>387.7</v>
          </cell>
          <cell r="H310" t="str">
            <v>Fonctionnement</v>
          </cell>
        </row>
        <row r="311">
          <cell r="A311" t="str">
            <v>P_0004</v>
          </cell>
          <cell r="G311">
            <v>387.7</v>
          </cell>
          <cell r="H311" t="str">
            <v>Fonctionnement</v>
          </cell>
        </row>
        <row r="312">
          <cell r="A312" t="str">
            <v>P_0001</v>
          </cell>
          <cell r="G312">
            <v>4468.7</v>
          </cell>
          <cell r="H312" t="str">
            <v>Personnel</v>
          </cell>
        </row>
        <row r="313">
          <cell r="A313" t="str">
            <v>P_0002</v>
          </cell>
          <cell r="G313">
            <v>24.41</v>
          </cell>
          <cell r="H313" t="str">
            <v>Fonctionnement</v>
          </cell>
        </row>
        <row r="314">
          <cell r="A314" t="str">
            <v>P_0002</v>
          </cell>
          <cell r="G314">
            <v>236.4</v>
          </cell>
          <cell r="H314" t="str">
            <v>Fonctionnement</v>
          </cell>
        </row>
        <row r="315">
          <cell r="A315" t="str">
            <v>P_0002</v>
          </cell>
          <cell r="G315">
            <v>2710.78</v>
          </cell>
          <cell r="H315" t="str">
            <v>Personnel</v>
          </cell>
        </row>
        <row r="316">
          <cell r="A316" t="str">
            <v>P_0003</v>
          </cell>
          <cell r="G316">
            <v>3077.59</v>
          </cell>
          <cell r="H316" t="str">
            <v>Personnel</v>
          </cell>
        </row>
        <row r="317">
          <cell r="A317" t="str">
            <v>P_0003</v>
          </cell>
          <cell r="G317">
            <v>293.14</v>
          </cell>
          <cell r="H317" t="str">
            <v>Fonctionnement</v>
          </cell>
        </row>
        <row r="318">
          <cell r="A318" t="str">
            <v>P_0003</v>
          </cell>
          <cell r="G318">
            <v>35.46</v>
          </cell>
          <cell r="H318" t="str">
            <v>Fonctionnement</v>
          </cell>
        </row>
        <row r="319">
          <cell r="A319" t="str">
            <v>P_0003</v>
          </cell>
          <cell r="G319">
            <v>719.04</v>
          </cell>
          <cell r="H319" t="str">
            <v>Fonctionnement</v>
          </cell>
        </row>
        <row r="320">
          <cell r="A320" t="str">
            <v>P_0001</v>
          </cell>
          <cell r="G320">
            <v>496.44</v>
          </cell>
          <cell r="H320" t="str">
            <v>Fonctionnement</v>
          </cell>
        </row>
        <row r="321">
          <cell r="A321" t="str">
            <v>P_0003</v>
          </cell>
          <cell r="G321">
            <v>1575.33</v>
          </cell>
          <cell r="H321" t="str">
            <v>Fonctionnement</v>
          </cell>
        </row>
        <row r="322">
          <cell r="A322" t="str">
            <v>P_0004</v>
          </cell>
          <cell r="G322">
            <v>42.95</v>
          </cell>
          <cell r="H322" t="str">
            <v>Fonctionnement</v>
          </cell>
        </row>
        <row r="323">
          <cell r="A323" t="str">
            <v>P_0004</v>
          </cell>
          <cell r="G323">
            <v>46.12</v>
          </cell>
          <cell r="H323" t="str">
            <v>Fonctionnement</v>
          </cell>
        </row>
        <row r="324">
          <cell r="A324" t="str">
            <v>P_0004</v>
          </cell>
          <cell r="G324">
            <v>112.61</v>
          </cell>
          <cell r="H324" t="str">
            <v>Fonctionnement</v>
          </cell>
        </row>
        <row r="325">
          <cell r="A325" t="str">
            <v>P_0004</v>
          </cell>
          <cell r="G325">
            <v>33166.410000000003</v>
          </cell>
          <cell r="H325" t="str">
            <v>Fonctionnement</v>
          </cell>
        </row>
        <row r="326">
          <cell r="A326" t="str">
            <v>P_0001</v>
          </cell>
          <cell r="G326">
            <v>4468.7</v>
          </cell>
          <cell r="H326" t="str">
            <v>Personnel</v>
          </cell>
        </row>
        <row r="327">
          <cell r="A327" t="str">
            <v>P_0004</v>
          </cell>
          <cell r="G327">
            <v>368.79</v>
          </cell>
          <cell r="H327" t="str">
            <v>Fonctionnement</v>
          </cell>
        </row>
        <row r="328">
          <cell r="A328" t="str">
            <v>P_0004</v>
          </cell>
          <cell r="G328">
            <v>86.59</v>
          </cell>
          <cell r="H328" t="str">
            <v>Fonctionnement</v>
          </cell>
        </row>
        <row r="329">
          <cell r="A329" t="str">
            <v>P_0004</v>
          </cell>
          <cell r="G329">
            <v>86.59</v>
          </cell>
          <cell r="H329" t="str">
            <v>Fonctionnement</v>
          </cell>
        </row>
        <row r="330">
          <cell r="A330" t="str">
            <v>P_0001</v>
          </cell>
          <cell r="G330">
            <v>80.540000000000006</v>
          </cell>
          <cell r="H330" t="str">
            <v>Fonctionnement</v>
          </cell>
        </row>
        <row r="331">
          <cell r="A331" t="str">
            <v>P_0004</v>
          </cell>
          <cell r="G331">
            <v>85.19</v>
          </cell>
          <cell r="H331" t="str">
            <v>Fonctionnement</v>
          </cell>
        </row>
        <row r="332">
          <cell r="A332" t="str">
            <v>P_0001</v>
          </cell>
          <cell r="G332">
            <v>3194.31</v>
          </cell>
          <cell r="H332" t="str">
            <v>Personnel</v>
          </cell>
        </row>
        <row r="333">
          <cell r="A333" t="str">
            <v>P_0001</v>
          </cell>
          <cell r="G333">
            <v>3942.73</v>
          </cell>
          <cell r="H333" t="str">
            <v>Personnel</v>
          </cell>
        </row>
        <row r="334">
          <cell r="A334" t="str">
            <v>P_0004</v>
          </cell>
          <cell r="G334">
            <v>213.95</v>
          </cell>
          <cell r="H334" t="str">
            <v>Fonctionnement</v>
          </cell>
        </row>
        <row r="335">
          <cell r="A335" t="str">
            <v>P_0004</v>
          </cell>
          <cell r="G335">
            <v>3854.76</v>
          </cell>
          <cell r="H335" t="str">
            <v>Personnel</v>
          </cell>
        </row>
        <row r="336">
          <cell r="A336" t="str">
            <v>P_0004</v>
          </cell>
          <cell r="G336">
            <v>135.4</v>
          </cell>
          <cell r="H336" t="str">
            <v>Fonctionnement</v>
          </cell>
        </row>
        <row r="337">
          <cell r="A337" t="str">
            <v>P_0004</v>
          </cell>
          <cell r="G337">
            <v>10</v>
          </cell>
          <cell r="H337" t="str">
            <v>Fonctionnement</v>
          </cell>
        </row>
        <row r="338">
          <cell r="A338" t="str">
            <v>P_0004</v>
          </cell>
          <cell r="G338">
            <v>121.68</v>
          </cell>
          <cell r="H338" t="str">
            <v>Fonctionnement</v>
          </cell>
        </row>
        <row r="339">
          <cell r="A339" t="str">
            <v>P_0004</v>
          </cell>
          <cell r="G339">
            <v>135.4</v>
          </cell>
          <cell r="H339" t="str">
            <v>Fonctionnement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id="6" name="Tableau_Liste_Projets" displayName="Tableau_Liste_Projets" ref="A1:AD5" totalsRowShown="0" headerRowDxfId="75" dataDxfId="73" headerRowBorderDxfId="74" tableBorderDxfId="72" totalsRowBorderDxfId="71">
  <autoFilter ref="A1:AD5"/>
  <tableColumns count="30">
    <tableColumn id="2" name="Code Projet" dataDxfId="70"/>
    <tableColumn id="1" name="Titre" dataDxfId="69"/>
    <tableColumn id="3" name="Responsable" dataDxfId="68"/>
    <tableColumn id="4" name="Début prévu" dataDxfId="67"/>
    <tableColumn id="5" name="Fin prévue" dataDxfId="66">
      <calculatedColumnFormula>Tableau_Liste_Projets[[#This Row],[Début prévu]]+IF(Tableau_Liste_Projets[[#This Row],[Tâche 1]]="Oui",[1]Paramètres!G$3,0)+IF(Tableau_Liste_Projets[[#This Row],[Tâche 2]]="Oui",[1]Paramètres!G$4,0)+IF(Tableau_Liste_Projets[[#This Row],[Tâche 3]]="Oui",[1]Paramètres!G$5,0)+IF(Tableau_Liste_Projets[[#This Row],[Tâche 4]]="Oui",[1]Paramètres!G$6,0)+IF(Tableau_Liste_Projets[[#This Row],[Tâche 5]]="Oui",[1]Paramètres!G$7,0)+IF(Tableau_Liste_Projets[[#This Row],[Tâche 6]]="Oui",[1]Paramètres!G$8,0)+IF(Tableau_Liste_Projets[[#This Row],[Tâche 7]]="Oui",[1]Paramètres!G$9,0)+IF(Tableau_Liste_Projets[[#This Row],[Tâche 8]]="Oui",[1]Paramètres!G$10,0)+IF(Tableau_Liste_Projets[[#This Row],[Tâche 9]]="Oui",[1]Paramètres!G$11,0)+IF(Tableau_Liste_Projets[[#This Row],[Tâche 10]]="Oui",[1]Paramètres!G$12,0)</calculatedColumnFormula>
    </tableColumn>
    <tableColumn id="20" name="Début réel" dataDxfId="65"/>
    <tableColumn id="21" name="Fin réelle" dataDxfId="64"/>
    <tableColumn id="6" name="Personnel prévu" dataDxfId="63">
      <calculatedColumnFormula>IF(Tableau_Liste_Projets[[#This Row],[Tâche 1]]="Oui",[1]Paramètres!H$3,0)+IF(Tableau_Liste_Projets[[#This Row],[Tâche 2]]="Oui",[1]Paramètres!H$4,0)+IF(Tableau_Liste_Projets[[#This Row],[Tâche 3]]="Oui",[1]Paramètres!H$5,0)+IF(Tableau_Liste_Projets[[#This Row],[Tâche 4]]="Oui",[1]Paramètres!H$6,0)+IF(Tableau_Liste_Projets[[#This Row],[Tâche 5]]="Oui",[1]Paramètres!H$7,0)+IF(Tableau_Liste_Projets[[#This Row],[Tâche 6]]="Oui",[1]Paramètres!H$8,0)+IF(Tableau_Liste_Projets[[#This Row],[Tâche 7]]="Oui",[1]Paramètres!H$9,0)+IF(Tableau_Liste_Projets[[#This Row],[Tâche 8]]="Oui",[1]Paramètres!H$10,0)+IF(Tableau_Liste_Projets[[#This Row],[Tâche 9]]="Oui",[1]Paramètres!H$11,0)+IF(Tableau_Liste_Projets[[#This Row],[Tâche 10]]="Oui",[1]Paramètres!H$12,0)</calculatedColumnFormula>
    </tableColumn>
    <tableColumn id="7" name="Fonctionnement prévu" dataDxfId="62">
      <calculatedColumnFormula>IF(Tableau_Liste_Projets[[#This Row],[Tâche 2]]="Oui",[1]Paramètres!I$3,0)+IF(Tableau_Liste_Projets[[#This Row],[Tâche 3]]="Oui",[1]Paramètres!I$4,0)+IF(Tableau_Liste_Projets[[#This Row],[Tâche 4]]="Oui",[1]Paramètres!I$5,0)+IF(Tableau_Liste_Projets[[#This Row],[Tâche 5]]="Oui",[1]Paramètres!I$6,0)+IF(Tableau_Liste_Projets[[#This Row],[Tâche 6]]="Oui",[1]Paramètres!I$7,0)+IF(Tableau_Liste_Projets[[#This Row],[Tâche 7]]="Oui",[1]Paramètres!I$8,0)+IF(Tableau_Liste_Projets[[#This Row],[Tâche 8]]="Oui",[1]Paramètres!I$9,0)+IF(Tableau_Liste_Projets[[#This Row],[Tâche 9]]="Oui",[1]Paramètres!I$10,0)+IF(Tableau_Liste_Projets[[#This Row],[Tâche 10]]="Oui",[1]Paramètres!I$11,0)+IF(Tableau_Liste_Projets[[#This Row],[Collaborateur 1]]="Oui",[1]Paramètres!I$12,0)</calculatedColumnFormula>
    </tableColumn>
    <tableColumn id="8" name="Equipement prévu" dataDxfId="61">
      <calculatedColumnFormula>IF(Tableau_Liste_Projets[[#This Row],[Tâche 3]]="Oui",[1]Paramètres!J$3,0)+IF(Tableau_Liste_Projets[[#This Row],[Tâche 4]]="Oui",[1]Paramètres!J$4,0)+IF(Tableau_Liste_Projets[[#This Row],[Tâche 5]]="Oui",[1]Paramètres!J$5,0)+IF(Tableau_Liste_Projets[[#This Row],[Tâche 6]]="Oui",[1]Paramètres!J$6,0)+IF(Tableau_Liste_Projets[[#This Row],[Tâche 7]]="Oui",[1]Paramètres!J$7,0)+IF(Tableau_Liste_Projets[[#This Row],[Tâche 8]]="Oui",[1]Paramètres!J$8,0)+IF(Tableau_Liste_Projets[[#This Row],[Tâche 9]]="Oui",[1]Paramètres!J$9,0)+IF(Tableau_Liste_Projets[[#This Row],[Tâche 10]]="Oui",[1]Paramètres!J$10,0)+IF(Tableau_Liste_Projets[[#This Row],[Collaborateur 1]]="Oui",[1]Paramètres!J$11,0)+IF(Tableau_Liste_Projets[[#This Row],[Collaborateur 2]]="Oui",[1]Paramètres!J$12,0)</calculatedColumnFormula>
    </tableColumn>
    <tableColumn id="9" name="Budget Total prévu" dataDxfId="60">
      <calculatedColumnFormula>SUM(Tableau_Liste_Projets[[#This Row],[Personnel prévu]:[Equipement prévu]])</calculatedColumnFormula>
    </tableColumn>
    <tableColumn id="22" name="Personnel réel" dataDxfId="59">
      <calculatedColumnFormula>SUMIFS([1]Liste_Dépenses!$G:$G,[1]Liste_Dépenses!$A:$A,Tableau_Liste_Projets[[#This Row],[Code Projet]],[1]Liste_Dépenses!$H:$H,"Personnel")</calculatedColumnFormula>
    </tableColumn>
    <tableColumn id="23" name="Fonctionnement réel" dataDxfId="58">
      <calculatedColumnFormula>SUMIFS([1]Liste_Dépenses!$G:$G,[1]Liste_Dépenses!$A:$A,Tableau_Liste_Projets[[#This Row],[Code Projet]],[1]Liste_Dépenses!$H:$H,"Fonctionnement")</calculatedColumnFormula>
    </tableColumn>
    <tableColumn id="24" name="Equipement réel" dataDxfId="57">
      <calculatedColumnFormula>SUMIFS([1]Liste_Dépenses!$G:$G,[1]Liste_Dépenses!$A:$A,Tableau_Liste_Projets[[#This Row],[Code Projet]],[1]Liste_Dépenses!$H:$H,"Equipement")</calculatedColumnFormula>
    </tableColumn>
    <tableColumn id="25" name="Budget Total réel" dataDxfId="56">
      <calculatedColumnFormula>SUM(Tableau_Liste_Projets[[#This Row],[Personnel réel]:[Equipement réel]])</calculatedColumnFormula>
    </tableColumn>
    <tableColumn id="10" name="Tâche 1" dataDxfId="55"/>
    <tableColumn id="11" name="Tâche 2" dataDxfId="54"/>
    <tableColumn id="12" name="Tâche 3" dataDxfId="53"/>
    <tableColumn id="13" name="Tâche 4" dataDxfId="52"/>
    <tableColumn id="14" name="Tâche 5" dataDxfId="51"/>
    <tableColumn id="15" name="Tâche 6" dataDxfId="50"/>
    <tableColumn id="16" name="Tâche 7" dataDxfId="49"/>
    <tableColumn id="17" name="Tâche 8" dataDxfId="48"/>
    <tableColumn id="18" name="Tâche 9" dataDxfId="47"/>
    <tableColumn id="19" name="Tâche 10" dataDxfId="46"/>
    <tableColumn id="26" name="Collaborateur 1" dataDxfId="45"/>
    <tableColumn id="27" name="Collaborateur 2" dataDxfId="44"/>
    <tableColumn id="28" name="Collaborateur 3" dataDxfId="43"/>
    <tableColumn id="29" name="Collaborateur 4" dataDxfId="42"/>
    <tableColumn id="30" name="Collaborateur 5" dataDxfId="4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" name="Tableau_Liste_Salariés" displayName="Tableau_Liste_Salariés" ref="A1:Q12" totalsRowShown="0" headerRowDxfId="40" dataDxfId="38" headerRowBorderDxfId="39" tableBorderDxfId="37" totalsRowBorderDxfId="36">
  <autoFilter ref="A1:Q12"/>
  <tableColumns count="17">
    <tableColumn id="1" name="Matricule" dataDxfId="35"/>
    <tableColumn id="2" name="Genre" dataDxfId="34"/>
    <tableColumn id="3" name="Nom" dataDxfId="33"/>
    <tableColumn id="4" name="Prénom" dataDxfId="32"/>
    <tableColumn id="5" name="Statut" dataDxfId="31"/>
    <tableColumn id="6" name="Qualification" dataDxfId="30"/>
    <tableColumn id="7" name="Nb Heures / Mois" dataDxfId="29"/>
    <tableColumn id="8" name="Coût Horaire" dataDxfId="28"/>
    <tableColumn id="9" name="Contrat" dataDxfId="27"/>
    <tableColumn id="10" name="Date d'Entrée" dataDxfId="26"/>
    <tableColumn id="11" name="Date Sortie" dataDxfId="25"/>
    <tableColumn id="12" name="Ancienneté" dataDxfId="24">
      <calculatedColumnFormula>IF(K2="",DATEDIF(J2,TODAY(),"y"),DATEDIF(J2,K2,"y"))</calculatedColumnFormula>
    </tableColumn>
    <tableColumn id="13" name="Adresse" dataDxfId="23"/>
    <tableColumn id="14" name="Code Postal" dataDxfId="22"/>
    <tableColumn id="15" name="Ville" dataDxfId="21"/>
    <tableColumn id="16" name="Téléphone" dataDxfId="20"/>
    <tableColumn id="17" name="Mail" dataDxfId="1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bleau_Liste_Tâches" displayName="Tableau_Liste_Tâches" ref="D2:J12" totalsRowShown="0" headerRowDxfId="18" headerRowBorderDxfId="17" tableBorderDxfId="16" headerRowCellStyle="Normal 2 2 2">
  <autoFilter ref="D2:J12"/>
  <tableColumns count="7">
    <tableColumn id="1" name="Code Tâche" dataDxfId="15" dataCellStyle="Normal 2 2 2"/>
    <tableColumn id="2" name="Nom" dataDxfId="14" dataCellStyle="Normal 2 2 2"/>
    <tableColumn id="3" name="A risque " dataDxfId="13" dataCellStyle="Normal 2 2 2"/>
    <tableColumn id="4" name="Durée en jours" dataDxfId="12" dataCellStyle="Normal 2 2 2"/>
    <tableColumn id="5" name="Personnel" dataDxfId="11" dataCellStyle="Milliers 2"/>
    <tableColumn id="6" name="Fonctionnement" dataDxfId="10" dataCellStyle="Milliers 2"/>
    <tableColumn id="7" name="Equipement" dataDxfId="9" dataCellStyle="Milliers 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_Liste_Statuts" displayName="Tableau_Liste_Statuts" ref="L1:L3" totalsRowShown="0" headerRowDxfId="8" dataDxfId="7" headerRowCellStyle="Normal 2 2 2" dataCellStyle="Normal 2 2 2">
  <autoFilter ref="L1:L3"/>
  <tableColumns count="1">
    <tableColumn id="1" name="Statut" dataDxfId="6" dataCellStyle="Normal 2 2 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3" name="Tableau_Liste_Qualifications" displayName="Tableau_Liste_Qualifications" ref="N1:N4" totalsRowShown="0" headerRowDxfId="5" dataDxfId="4" headerRowCellStyle="Normal 2 2 2" dataCellStyle="Normal 2 2 2">
  <autoFilter ref="N1:N4"/>
  <tableColumns count="1">
    <tableColumn id="1" name="Qualification" dataDxfId="3" dataCellStyle="Normal 2 2 2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4" name="Tableau_Liste_Contrats" displayName="Tableau_Liste_Contrats" ref="P1:P4" totalsRowShown="0" headerRowDxfId="2" dataDxfId="1" headerRowCellStyle="Normal 2 2 2" dataCellStyle="Normal 2 2 2">
  <autoFilter ref="P1:P4"/>
  <tableColumns count="1">
    <tableColumn id="1" name="Contrat" dataDxfId="0" dataCellStyle="Normal 2 2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hyperlink" Target="mailto:abc@gmail.com" TargetMode="External"/><Relationship Id="rId1" Type="http://schemas.openxmlformats.org/officeDocument/2006/relationships/hyperlink" Target="mailto:abc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D5"/>
  <sheetViews>
    <sheetView showGridLines="0" tabSelected="1" zoomScaleNormal="100" workbookViewId="0">
      <selection activeCell="J16" sqref="J16"/>
    </sheetView>
  </sheetViews>
  <sheetFormatPr baseColWidth="10" defaultColWidth="11.44140625" defaultRowHeight="13.2" x14ac:dyDescent="0.25"/>
  <cols>
    <col min="1" max="2" width="15.109375" style="3" customWidth="1"/>
    <col min="3" max="3" width="18.6640625" style="48" bestFit="1" customWidth="1"/>
    <col min="4" max="4" width="15.109375" style="3" customWidth="1"/>
    <col min="5" max="5" width="13.33203125" style="3" customWidth="1"/>
    <col min="6" max="6" width="12" style="3" customWidth="1"/>
    <col min="7" max="7" width="11.88671875" style="3" customWidth="1"/>
    <col min="8" max="30" width="15.109375" style="3" customWidth="1"/>
    <col min="31" max="16384" width="11.44140625" style="3"/>
  </cols>
  <sheetData>
    <row r="1" spans="1:30" s="41" customFormat="1" ht="52.2" x14ac:dyDescent="0.3">
      <c r="A1" s="37" t="s">
        <v>116</v>
      </c>
      <c r="B1" s="38" t="s">
        <v>117</v>
      </c>
      <c r="C1" s="37" t="s">
        <v>118</v>
      </c>
      <c r="D1" s="37" t="s">
        <v>119</v>
      </c>
      <c r="E1" s="37" t="s">
        <v>120</v>
      </c>
      <c r="F1" s="37" t="s">
        <v>121</v>
      </c>
      <c r="G1" s="37" t="s">
        <v>122</v>
      </c>
      <c r="H1" s="37" t="s">
        <v>123</v>
      </c>
      <c r="I1" s="37" t="s">
        <v>124</v>
      </c>
      <c r="J1" s="37" t="s">
        <v>125</v>
      </c>
      <c r="K1" s="39" t="s">
        <v>126</v>
      </c>
      <c r="L1" s="37" t="s">
        <v>127</v>
      </c>
      <c r="M1" s="37" t="s">
        <v>128</v>
      </c>
      <c r="N1" s="37" t="s">
        <v>129</v>
      </c>
      <c r="O1" s="39" t="s">
        <v>130</v>
      </c>
      <c r="P1" s="39" t="s">
        <v>18</v>
      </c>
      <c r="Q1" s="39" t="s">
        <v>25</v>
      </c>
      <c r="R1" s="39" t="s">
        <v>31</v>
      </c>
      <c r="S1" s="39" t="s">
        <v>34</v>
      </c>
      <c r="T1" s="39" t="s">
        <v>37</v>
      </c>
      <c r="U1" s="39" t="s">
        <v>41</v>
      </c>
      <c r="V1" s="39" t="s">
        <v>44</v>
      </c>
      <c r="W1" s="39" t="s">
        <v>47</v>
      </c>
      <c r="X1" s="39" t="s">
        <v>50</v>
      </c>
      <c r="Y1" s="40" t="s">
        <v>53</v>
      </c>
      <c r="Z1" s="39" t="s">
        <v>131</v>
      </c>
      <c r="AA1" s="39" t="s">
        <v>132</v>
      </c>
      <c r="AB1" s="39" t="s">
        <v>133</v>
      </c>
      <c r="AC1" s="39" t="s">
        <v>134</v>
      </c>
      <c r="AD1" s="39" t="s">
        <v>135</v>
      </c>
    </row>
    <row r="2" spans="1:30" ht="14.4" x14ac:dyDescent="0.3">
      <c r="A2" s="24" t="s">
        <v>136</v>
      </c>
      <c r="B2" s="23" t="s">
        <v>137</v>
      </c>
      <c r="C2" s="25" t="s">
        <v>70</v>
      </c>
      <c r="D2" s="28">
        <v>43160</v>
      </c>
      <c r="E2" s="28">
        <f>Tableau_Liste_Projets[[#This Row],[Début prévu]]+IF(Tableau_Liste_Projets[[#This Row],[Tâche 1]]="Oui",[1]Paramètres!G$3,0)+IF(Tableau_Liste_Projets[[#This Row],[Tâche 2]]="Oui",[1]Paramètres!G$4,0)+IF(Tableau_Liste_Projets[[#This Row],[Tâche 3]]="Oui",[1]Paramètres!G$5,0)+IF(Tableau_Liste_Projets[[#This Row],[Tâche 4]]="Oui",[1]Paramètres!G$6,0)+IF(Tableau_Liste_Projets[[#This Row],[Tâche 5]]="Oui",[1]Paramètres!G$7,0)+IF(Tableau_Liste_Projets[[#This Row],[Tâche 6]]="Oui",[1]Paramètres!G$8,0)+IF(Tableau_Liste_Projets[[#This Row],[Tâche 7]]="Oui",[1]Paramètres!G$9,0)+IF(Tableau_Liste_Projets[[#This Row],[Tâche 8]]="Oui",[1]Paramètres!G$10,0)+IF(Tableau_Liste_Projets[[#This Row],[Tâche 9]]="Oui",[1]Paramètres!G$11,0)+IF(Tableau_Liste_Projets[[#This Row],[Tâche 10]]="Oui",[1]Paramètres!G$12,0)</f>
        <v>43610</v>
      </c>
      <c r="F2" s="28"/>
      <c r="G2" s="28"/>
      <c r="H2" s="27">
        <f>IF(Tableau_Liste_Projets[[#This Row],[Tâche 1]]="Oui",[1]Paramètres!H$3,0)+IF(Tableau_Liste_Projets[[#This Row],[Tâche 2]]="Oui",[1]Paramètres!H$4,0)+IF(Tableau_Liste_Projets[[#This Row],[Tâche 3]]="Oui",[1]Paramètres!H$5,0)+IF(Tableau_Liste_Projets[[#This Row],[Tâche 4]]="Oui",[1]Paramètres!H$6,0)+IF(Tableau_Liste_Projets[[#This Row],[Tâche 5]]="Oui",[1]Paramètres!H$7,0)+IF(Tableau_Liste_Projets[[#This Row],[Tâche 6]]="Oui",[1]Paramètres!H$8,0)+IF(Tableau_Liste_Projets[[#This Row],[Tâche 7]]="Oui",[1]Paramètres!H$9,0)+IF(Tableau_Liste_Projets[[#This Row],[Tâche 8]]="Oui",[1]Paramètres!H$10,0)+IF(Tableau_Liste_Projets[[#This Row],[Tâche 9]]="Oui",[1]Paramètres!H$11,0)+IF(Tableau_Liste_Projets[[#This Row],[Tâche 10]]="Oui",[1]Paramètres!H$12,0)</f>
        <v>90000</v>
      </c>
      <c r="I2" s="27">
        <f>IF(Tableau_Liste_Projets[[#This Row],[Tâche 2]]="Oui",[1]Paramètres!I$3,0)+IF(Tableau_Liste_Projets[[#This Row],[Tâche 3]]="Oui",[1]Paramètres!I$4,0)+IF(Tableau_Liste_Projets[[#This Row],[Tâche 4]]="Oui",[1]Paramètres!I$5,0)+IF(Tableau_Liste_Projets[[#This Row],[Tâche 5]]="Oui",[1]Paramètres!I$6,0)+IF(Tableau_Liste_Projets[[#This Row],[Tâche 6]]="Oui",[1]Paramètres!I$7,0)+IF(Tableau_Liste_Projets[[#This Row],[Tâche 7]]="Oui",[1]Paramètres!I$8,0)+IF(Tableau_Liste_Projets[[#This Row],[Tâche 8]]="Oui",[1]Paramètres!I$9,0)+IF(Tableau_Liste_Projets[[#This Row],[Tâche 9]]="Oui",[1]Paramètres!I$10,0)+IF(Tableau_Liste_Projets[[#This Row],[Tâche 10]]="Oui",[1]Paramètres!I$11,0)+IF(Tableau_Liste_Projets[[#This Row],[Collaborateur 1]]="Oui",[1]Paramètres!I$12,0)</f>
        <v>200000</v>
      </c>
      <c r="J2" s="27">
        <f>IF(Tableau_Liste_Projets[[#This Row],[Tâche 3]]="Oui",[1]Paramètres!J$3,0)+IF(Tableau_Liste_Projets[[#This Row],[Tâche 4]]="Oui",[1]Paramètres!J$4,0)+IF(Tableau_Liste_Projets[[#This Row],[Tâche 5]]="Oui",[1]Paramètres!J$5,0)+IF(Tableau_Liste_Projets[[#This Row],[Tâche 6]]="Oui",[1]Paramètres!J$6,0)+IF(Tableau_Liste_Projets[[#This Row],[Tâche 7]]="Oui",[1]Paramètres!J$7,0)+IF(Tableau_Liste_Projets[[#This Row],[Tâche 8]]="Oui",[1]Paramètres!J$8,0)+IF(Tableau_Liste_Projets[[#This Row],[Tâche 9]]="Oui",[1]Paramètres!J$9,0)+IF(Tableau_Liste_Projets[[#This Row],[Tâche 10]]="Oui",[1]Paramètres!J$10,0)+IF(Tableau_Liste_Projets[[#This Row],[Collaborateur 1]]="Oui",[1]Paramètres!J$11,0)+IF(Tableau_Liste_Projets[[#This Row],[Collaborateur 2]]="Oui",[1]Paramètres!J$12,0)</f>
        <v>15000</v>
      </c>
      <c r="K2" s="27">
        <f>SUM(Tableau_Liste_Projets[[#This Row],[Personnel prévu]:[Equipement prévu]])</f>
        <v>305000</v>
      </c>
      <c r="L2" s="27">
        <f>SUMIFS([1]Liste_Dépenses!$G:$G,[1]Liste_Dépenses!$A:$A,Tableau_Liste_Projets[[#This Row],[Code Projet]],[1]Liste_Dépenses!$H:$H,"Personnel")</f>
        <v>32288.010000000002</v>
      </c>
      <c r="M2" s="27">
        <f>SUMIFS([1]Liste_Dépenses!$G:$G,[1]Liste_Dépenses!$A:$A,Tableau_Liste_Projets[[#This Row],[Code Projet]],[1]Liste_Dépenses!$H:$H,"Fonctionnement")</f>
        <v>19073.639999999996</v>
      </c>
      <c r="N2" s="27">
        <f>SUMIFS([1]Liste_Dépenses!$G:$G,[1]Liste_Dépenses!$A:$A,Tableau_Liste_Projets[[#This Row],[Code Projet]],[1]Liste_Dépenses!$H:$H,"Equipement")</f>
        <v>17000</v>
      </c>
      <c r="O2" s="27">
        <f>SUM(Tableau_Liste_Projets[[#This Row],[Personnel réel]:[Equipement réel]])</f>
        <v>68361.649999999994</v>
      </c>
      <c r="P2" s="24" t="s">
        <v>138</v>
      </c>
      <c r="Q2" s="24" t="s">
        <v>139</v>
      </c>
      <c r="R2" s="24" t="s">
        <v>138</v>
      </c>
      <c r="S2" s="24" t="s">
        <v>138</v>
      </c>
      <c r="T2" s="24" t="s">
        <v>139</v>
      </c>
      <c r="U2" s="24" t="s">
        <v>139</v>
      </c>
      <c r="V2" s="24" t="s">
        <v>139</v>
      </c>
      <c r="W2" s="24" t="s">
        <v>139</v>
      </c>
      <c r="X2" s="24" t="s">
        <v>138</v>
      </c>
      <c r="Y2" s="42" t="s">
        <v>139</v>
      </c>
      <c r="Z2" s="43"/>
      <c r="AA2" s="43"/>
      <c r="AB2" s="43"/>
      <c r="AC2" s="43"/>
      <c r="AD2" s="43"/>
    </row>
    <row r="3" spans="1:30" ht="14.4" x14ac:dyDescent="0.3">
      <c r="A3" s="24" t="s">
        <v>140</v>
      </c>
      <c r="B3" s="23" t="s">
        <v>141</v>
      </c>
      <c r="C3" s="25" t="s">
        <v>70</v>
      </c>
      <c r="D3" s="28">
        <v>43160</v>
      </c>
      <c r="E3" s="28">
        <f>Tableau_Liste_Projets[[#This Row],[Début prévu]]+IF(Tableau_Liste_Projets[[#This Row],[Tâche 1]]="Oui",[1]Paramètres!G$3,0)+IF(Tableau_Liste_Projets[[#This Row],[Tâche 2]]="Oui",[1]Paramètres!G$4,0)+IF(Tableau_Liste_Projets[[#This Row],[Tâche 3]]="Oui",[1]Paramètres!G$5,0)+IF(Tableau_Liste_Projets[[#This Row],[Tâche 4]]="Oui",[1]Paramètres!G$6,0)+IF(Tableau_Liste_Projets[[#This Row],[Tâche 5]]="Oui",[1]Paramètres!G$7,0)+IF(Tableau_Liste_Projets[[#This Row],[Tâche 6]]="Oui",[1]Paramètres!G$8,0)+IF(Tableau_Liste_Projets[[#This Row],[Tâche 7]]="Oui",[1]Paramètres!G$9,0)+IF(Tableau_Liste_Projets[[#This Row],[Tâche 8]]="Oui",[1]Paramètres!G$10,0)+IF(Tableau_Liste_Projets[[#This Row],[Tâche 9]]="Oui",[1]Paramètres!G$11,0)+IF(Tableau_Liste_Projets[[#This Row],[Tâche 10]]="Oui",[1]Paramètres!G$12,0)</f>
        <v>43610</v>
      </c>
      <c r="F3" s="28"/>
      <c r="G3" s="28"/>
      <c r="H3" s="27">
        <f>IF(Tableau_Liste_Projets[[#This Row],[Tâche 1]]="Oui",[1]Paramètres!H$3,0)+IF(Tableau_Liste_Projets[[#This Row],[Tâche 2]]="Oui",[1]Paramètres!H$4,0)+IF(Tableau_Liste_Projets[[#This Row],[Tâche 3]]="Oui",[1]Paramètres!H$5,0)+IF(Tableau_Liste_Projets[[#This Row],[Tâche 4]]="Oui",[1]Paramètres!H$6,0)+IF(Tableau_Liste_Projets[[#This Row],[Tâche 5]]="Oui",[1]Paramètres!H$7,0)+IF(Tableau_Liste_Projets[[#This Row],[Tâche 6]]="Oui",[1]Paramètres!H$8,0)+IF(Tableau_Liste_Projets[[#This Row],[Tâche 7]]="Oui",[1]Paramètres!H$9,0)+IF(Tableau_Liste_Projets[[#This Row],[Tâche 8]]="Oui",[1]Paramètres!H$10,0)+IF(Tableau_Liste_Projets[[#This Row],[Tâche 9]]="Oui",[1]Paramètres!H$11,0)+IF(Tableau_Liste_Projets[[#This Row],[Tâche 10]]="Oui",[1]Paramètres!H$12,0)</f>
        <v>90000</v>
      </c>
      <c r="I3" s="27">
        <f>IF(Tableau_Liste_Projets[[#This Row],[Tâche 2]]="Oui",[1]Paramètres!I$3,0)+IF(Tableau_Liste_Projets[[#This Row],[Tâche 3]]="Oui",[1]Paramètres!I$4,0)+IF(Tableau_Liste_Projets[[#This Row],[Tâche 4]]="Oui",[1]Paramètres!I$5,0)+IF(Tableau_Liste_Projets[[#This Row],[Tâche 5]]="Oui",[1]Paramètres!I$6,0)+IF(Tableau_Liste_Projets[[#This Row],[Tâche 6]]="Oui",[1]Paramètres!I$7,0)+IF(Tableau_Liste_Projets[[#This Row],[Tâche 7]]="Oui",[1]Paramètres!I$8,0)+IF(Tableau_Liste_Projets[[#This Row],[Tâche 8]]="Oui",[1]Paramètres!I$9,0)+IF(Tableau_Liste_Projets[[#This Row],[Tâche 9]]="Oui",[1]Paramètres!I$10,0)+IF(Tableau_Liste_Projets[[#This Row],[Tâche 10]]="Oui",[1]Paramètres!I$11,0)+IF(Tableau_Liste_Projets[[#This Row],[Collaborateur 1]]="Oui",[1]Paramètres!I$12,0)</f>
        <v>200000</v>
      </c>
      <c r="J3" s="27">
        <f>IF(Tableau_Liste_Projets[[#This Row],[Tâche 3]]="Oui",[1]Paramètres!J$3,0)+IF(Tableau_Liste_Projets[[#This Row],[Tâche 4]]="Oui",[1]Paramètres!J$4,0)+IF(Tableau_Liste_Projets[[#This Row],[Tâche 5]]="Oui",[1]Paramètres!J$5,0)+IF(Tableau_Liste_Projets[[#This Row],[Tâche 6]]="Oui",[1]Paramètres!J$6,0)+IF(Tableau_Liste_Projets[[#This Row],[Tâche 7]]="Oui",[1]Paramètres!J$7,0)+IF(Tableau_Liste_Projets[[#This Row],[Tâche 8]]="Oui",[1]Paramètres!J$8,0)+IF(Tableau_Liste_Projets[[#This Row],[Tâche 9]]="Oui",[1]Paramètres!J$9,0)+IF(Tableau_Liste_Projets[[#This Row],[Tâche 10]]="Oui",[1]Paramètres!J$10,0)+IF(Tableau_Liste_Projets[[#This Row],[Collaborateur 1]]="Oui",[1]Paramètres!J$11,0)+IF(Tableau_Liste_Projets[[#This Row],[Collaborateur 2]]="Oui",[1]Paramètres!J$12,0)</f>
        <v>15000</v>
      </c>
      <c r="K3" s="27">
        <f>SUM(Tableau_Liste_Projets[[#This Row],[Personnel prévu]:[Equipement prévu]])</f>
        <v>305000</v>
      </c>
      <c r="L3" s="27">
        <f>SUMIFS([1]Liste_Dépenses!$G:$G,[1]Liste_Dépenses!$A:$A,Tableau_Liste_Projets[[#This Row],[Code Projet]],[1]Liste_Dépenses!$H:$H,"Personnel")</f>
        <v>11232.45</v>
      </c>
      <c r="M3" s="27">
        <f>SUMIFS([1]Liste_Dépenses!$G:$G,[1]Liste_Dépenses!$A:$A,Tableau_Liste_Projets[[#This Row],[Code Projet]],[1]Liste_Dépenses!$H:$H,"Fonctionnement")</f>
        <v>11654.669999999996</v>
      </c>
      <c r="N3" s="27">
        <f>SUMIFS([1]Liste_Dépenses!$G:$G,[1]Liste_Dépenses!$A:$A,Tableau_Liste_Projets[[#This Row],[Code Projet]],[1]Liste_Dépenses!$H:$H,"Equipement")</f>
        <v>0</v>
      </c>
      <c r="O3" s="27">
        <f>SUM(Tableau_Liste_Projets[[#This Row],[Personnel réel]:[Equipement réel]])</f>
        <v>22887.119999999995</v>
      </c>
      <c r="P3" s="24" t="s">
        <v>138</v>
      </c>
      <c r="Q3" s="24" t="s">
        <v>139</v>
      </c>
      <c r="R3" s="24" t="s">
        <v>138</v>
      </c>
      <c r="S3" s="24" t="s">
        <v>138</v>
      </c>
      <c r="T3" s="24" t="s">
        <v>139</v>
      </c>
      <c r="U3" s="24" t="s">
        <v>139</v>
      </c>
      <c r="V3" s="24" t="s">
        <v>139</v>
      </c>
      <c r="W3" s="24" t="s">
        <v>139</v>
      </c>
      <c r="X3" s="24" t="s">
        <v>138</v>
      </c>
      <c r="Y3" s="42" t="s">
        <v>139</v>
      </c>
      <c r="Z3" s="24"/>
      <c r="AA3" s="24"/>
      <c r="AB3" s="24"/>
      <c r="AC3" s="24"/>
      <c r="AD3" s="24"/>
    </row>
    <row r="4" spans="1:30" ht="13.2" customHeight="1" x14ac:dyDescent="0.3">
      <c r="A4" s="24" t="s">
        <v>142</v>
      </c>
      <c r="B4" s="23" t="s">
        <v>143</v>
      </c>
      <c r="C4" s="25" t="s">
        <v>71</v>
      </c>
      <c r="D4" s="28" t="s">
        <v>144</v>
      </c>
      <c r="E4" s="28">
        <f>Tableau_Liste_Projets[[#This Row],[Début prévu]]+IF(Tableau_Liste_Projets[[#This Row],[Tâche 1]]="Oui",[1]Paramètres!G$3,0)+IF(Tableau_Liste_Projets[[#This Row],[Tâche 2]]="Oui",[1]Paramètres!G$4,0)+IF(Tableau_Liste_Projets[[#This Row],[Tâche 3]]="Oui",[1]Paramètres!G$5,0)+IF(Tableau_Liste_Projets[[#This Row],[Tâche 4]]="Oui",[1]Paramètres!G$6,0)+IF(Tableau_Liste_Projets[[#This Row],[Tâche 5]]="Oui",[1]Paramètres!G$7,0)+IF(Tableau_Liste_Projets[[#This Row],[Tâche 6]]="Oui",[1]Paramètres!G$8,0)+IF(Tableau_Liste_Projets[[#This Row],[Tâche 7]]="Oui",[1]Paramètres!G$9,0)+IF(Tableau_Liste_Projets[[#This Row],[Tâche 8]]="Oui",[1]Paramètres!G$10,0)+IF(Tableau_Liste_Projets[[#This Row],[Tâche 9]]="Oui",[1]Paramètres!G$11,0)+IF(Tableau_Liste_Projets[[#This Row],[Tâche 10]]="Oui",[1]Paramètres!G$12,0)</f>
        <v>43610</v>
      </c>
      <c r="F4" s="28"/>
      <c r="G4" s="28"/>
      <c r="H4" s="27">
        <f>IF(Tableau_Liste_Projets[[#This Row],[Tâche 1]]="Oui",[1]Paramètres!H$3,0)+IF(Tableau_Liste_Projets[[#This Row],[Tâche 2]]="Oui",[1]Paramètres!H$4,0)+IF(Tableau_Liste_Projets[[#This Row],[Tâche 3]]="Oui",[1]Paramètres!H$5,0)+IF(Tableau_Liste_Projets[[#This Row],[Tâche 4]]="Oui",[1]Paramètres!H$6,0)+IF(Tableau_Liste_Projets[[#This Row],[Tâche 5]]="Oui",[1]Paramètres!H$7,0)+IF(Tableau_Liste_Projets[[#This Row],[Tâche 6]]="Oui",[1]Paramètres!H$8,0)+IF(Tableau_Liste_Projets[[#This Row],[Tâche 7]]="Oui",[1]Paramètres!H$9,0)+IF(Tableau_Liste_Projets[[#This Row],[Tâche 8]]="Oui",[1]Paramètres!H$10,0)+IF(Tableau_Liste_Projets[[#This Row],[Tâche 9]]="Oui",[1]Paramètres!H$11,0)+IF(Tableau_Liste_Projets[[#This Row],[Tâche 10]]="Oui",[1]Paramètres!H$12,0)</f>
        <v>90000</v>
      </c>
      <c r="I4" s="27">
        <f>IF(Tableau_Liste_Projets[[#This Row],[Tâche 2]]="Oui",[1]Paramètres!I$3,0)+IF(Tableau_Liste_Projets[[#This Row],[Tâche 3]]="Oui",[1]Paramètres!I$4,0)+IF(Tableau_Liste_Projets[[#This Row],[Tâche 4]]="Oui",[1]Paramètres!I$5,0)+IF(Tableau_Liste_Projets[[#This Row],[Tâche 5]]="Oui",[1]Paramètres!I$6,0)+IF(Tableau_Liste_Projets[[#This Row],[Tâche 6]]="Oui",[1]Paramètres!I$7,0)+IF(Tableau_Liste_Projets[[#This Row],[Tâche 7]]="Oui",[1]Paramètres!I$8,0)+IF(Tableau_Liste_Projets[[#This Row],[Tâche 8]]="Oui",[1]Paramètres!I$9,0)+IF(Tableau_Liste_Projets[[#This Row],[Tâche 9]]="Oui",[1]Paramètres!I$10,0)+IF(Tableau_Liste_Projets[[#This Row],[Tâche 10]]="Oui",[1]Paramètres!I$11,0)+IF(Tableau_Liste_Projets[[#This Row],[Collaborateur 1]]="Oui",[1]Paramètres!I$12,0)</f>
        <v>200000</v>
      </c>
      <c r="J4" s="27">
        <f>IF(Tableau_Liste_Projets[[#This Row],[Tâche 3]]="Oui",[1]Paramètres!J$3,0)+IF(Tableau_Liste_Projets[[#This Row],[Tâche 4]]="Oui",[1]Paramètres!J$4,0)+IF(Tableau_Liste_Projets[[#This Row],[Tâche 5]]="Oui",[1]Paramètres!J$5,0)+IF(Tableau_Liste_Projets[[#This Row],[Tâche 6]]="Oui",[1]Paramètres!J$6,0)+IF(Tableau_Liste_Projets[[#This Row],[Tâche 7]]="Oui",[1]Paramètres!J$7,0)+IF(Tableau_Liste_Projets[[#This Row],[Tâche 8]]="Oui",[1]Paramètres!J$8,0)+IF(Tableau_Liste_Projets[[#This Row],[Tâche 9]]="Oui",[1]Paramètres!J$9,0)+IF(Tableau_Liste_Projets[[#This Row],[Tâche 10]]="Oui",[1]Paramètres!J$10,0)+IF(Tableau_Liste_Projets[[#This Row],[Collaborateur 1]]="Oui",[1]Paramètres!J$11,0)+IF(Tableau_Liste_Projets[[#This Row],[Collaborateur 2]]="Oui",[1]Paramètres!J$12,0)</f>
        <v>15000</v>
      </c>
      <c r="K4" s="27">
        <f>SUM(Tableau_Liste_Projets[[#This Row],[Personnel prévu]:[Equipement prévu]])</f>
        <v>305000</v>
      </c>
      <c r="L4" s="27">
        <f>SUMIFS([1]Liste_Dépenses!$G:$G,[1]Liste_Dépenses!$A:$A,Tableau_Liste_Projets[[#This Row],[Code Projet]],[1]Liste_Dépenses!$H:$H,"Personnel")</f>
        <v>35470.67</v>
      </c>
      <c r="M4" s="27">
        <f>SUMIFS([1]Liste_Dépenses!$G:$G,[1]Liste_Dépenses!$A:$A,Tableau_Liste_Projets[[#This Row],[Code Projet]],[1]Liste_Dépenses!$H:$H,"Fonctionnement")</f>
        <v>18176.46</v>
      </c>
      <c r="N4" s="27">
        <f>SUMIFS([1]Liste_Dépenses!$G:$G,[1]Liste_Dépenses!$A:$A,Tableau_Liste_Projets[[#This Row],[Code Projet]],[1]Liste_Dépenses!$H:$H,"Equipement")</f>
        <v>0</v>
      </c>
      <c r="O4" s="27">
        <f>SUM(Tableau_Liste_Projets[[#This Row],[Personnel réel]:[Equipement réel]])</f>
        <v>53647.13</v>
      </c>
      <c r="P4" s="24" t="s">
        <v>138</v>
      </c>
      <c r="Q4" s="24" t="s">
        <v>139</v>
      </c>
      <c r="R4" s="24" t="s">
        <v>138</v>
      </c>
      <c r="S4" s="24" t="s">
        <v>138</v>
      </c>
      <c r="T4" s="24" t="s">
        <v>139</v>
      </c>
      <c r="U4" s="24" t="s">
        <v>139</v>
      </c>
      <c r="V4" s="24" t="s">
        <v>139</v>
      </c>
      <c r="W4" s="24" t="s">
        <v>139</v>
      </c>
      <c r="X4" s="24" t="s">
        <v>138</v>
      </c>
      <c r="Y4" s="42" t="s">
        <v>139</v>
      </c>
      <c r="Z4" s="24"/>
      <c r="AA4" s="24"/>
      <c r="AB4" s="24"/>
      <c r="AC4" s="24"/>
      <c r="AD4" s="24"/>
    </row>
    <row r="5" spans="1:30" x14ac:dyDescent="0.3">
      <c r="A5" s="32" t="s">
        <v>145</v>
      </c>
      <c r="B5" s="31" t="s">
        <v>146</v>
      </c>
      <c r="C5" s="36" t="s">
        <v>147</v>
      </c>
      <c r="D5" s="35" t="s">
        <v>148</v>
      </c>
      <c r="E5" s="35">
        <f>Tableau_Liste_Projets[[#This Row],[Début prévu]]+IF(Tableau_Liste_Projets[[#This Row],[Tâche 1]]="Oui",[1]Paramètres!G$3,0)+IF(Tableau_Liste_Projets[[#This Row],[Tâche 2]]="Oui",[1]Paramètres!G$4,0)+IF(Tableau_Liste_Projets[[#This Row],[Tâche 3]]="Oui",[1]Paramètres!G$5,0)+IF(Tableau_Liste_Projets[[#This Row],[Tâche 4]]="Oui",[1]Paramètres!G$6,0)+IF(Tableau_Liste_Projets[[#This Row],[Tâche 5]]="Oui",[1]Paramètres!G$7,0)+IF(Tableau_Liste_Projets[[#This Row],[Tâche 6]]="Oui",[1]Paramètres!G$8,0)+IF(Tableau_Liste_Projets[[#This Row],[Tâche 7]]="Oui",[1]Paramètres!G$9,0)+IF(Tableau_Liste_Projets[[#This Row],[Tâche 8]]="Oui",[1]Paramètres!G$10,0)+IF(Tableau_Liste_Projets[[#This Row],[Tâche 9]]="Oui",[1]Paramètres!G$11,0)+IF(Tableau_Liste_Projets[[#This Row],[Tâche 10]]="Oui",[1]Paramètres!G$12,0)</f>
        <v>43846</v>
      </c>
      <c r="F5" s="44" t="s">
        <v>148</v>
      </c>
      <c r="G5" s="44" t="s">
        <v>149</v>
      </c>
      <c r="H5" s="45">
        <f>IF(Tableau_Liste_Projets[[#This Row],[Tâche 1]]="Oui",[1]Paramètres!H$3,0)+IF(Tableau_Liste_Projets[[#This Row],[Tâche 2]]="Oui",[1]Paramètres!H$4,0)+IF(Tableau_Liste_Projets[[#This Row],[Tâche 3]]="Oui",[1]Paramètres!H$5,0)+IF(Tableau_Liste_Projets[[#This Row],[Tâche 4]]="Oui",[1]Paramètres!H$6,0)+IF(Tableau_Liste_Projets[[#This Row],[Tâche 5]]="Oui",[1]Paramètres!H$7,0)+IF(Tableau_Liste_Projets[[#This Row],[Tâche 6]]="Oui",[1]Paramètres!H$8,0)+IF(Tableau_Liste_Projets[[#This Row],[Tâche 7]]="Oui",[1]Paramètres!H$9,0)+IF(Tableau_Liste_Projets[[#This Row],[Tâche 8]]="Oui",[1]Paramètres!H$10,0)+IF(Tableau_Liste_Projets[[#This Row],[Tâche 9]]="Oui",[1]Paramètres!H$11,0)+IF(Tableau_Liste_Projets[[#This Row],[Tâche 10]]="Oui",[1]Paramètres!H$12,0)</f>
        <v>90000</v>
      </c>
      <c r="I5" s="45">
        <f>IF(Tableau_Liste_Projets[[#This Row],[Tâche 2]]="Oui",[1]Paramètres!I$3,0)+IF(Tableau_Liste_Projets[[#This Row],[Tâche 3]]="Oui",[1]Paramètres!I$4,0)+IF(Tableau_Liste_Projets[[#This Row],[Tâche 4]]="Oui",[1]Paramètres!I$5,0)+IF(Tableau_Liste_Projets[[#This Row],[Tâche 5]]="Oui",[1]Paramètres!I$6,0)+IF(Tableau_Liste_Projets[[#This Row],[Tâche 6]]="Oui",[1]Paramètres!I$7,0)+IF(Tableau_Liste_Projets[[#This Row],[Tâche 7]]="Oui",[1]Paramètres!I$8,0)+IF(Tableau_Liste_Projets[[#This Row],[Tâche 8]]="Oui",[1]Paramètres!I$9,0)+IF(Tableau_Liste_Projets[[#This Row],[Tâche 9]]="Oui",[1]Paramètres!I$10,0)+IF(Tableau_Liste_Projets[[#This Row],[Tâche 10]]="Oui",[1]Paramètres!I$11,0)+IF(Tableau_Liste_Projets[[#This Row],[Collaborateur 1]]="Oui",[1]Paramètres!I$12,0)</f>
        <v>200000</v>
      </c>
      <c r="J5" s="45">
        <f>IF(Tableau_Liste_Projets[[#This Row],[Tâche 3]]="Oui",[1]Paramètres!J$3,0)+IF(Tableau_Liste_Projets[[#This Row],[Tâche 4]]="Oui",[1]Paramètres!J$4,0)+IF(Tableau_Liste_Projets[[#This Row],[Tâche 5]]="Oui",[1]Paramètres!J$5,0)+IF(Tableau_Liste_Projets[[#This Row],[Tâche 6]]="Oui",[1]Paramètres!J$6,0)+IF(Tableau_Liste_Projets[[#This Row],[Tâche 7]]="Oui",[1]Paramètres!J$7,0)+IF(Tableau_Liste_Projets[[#This Row],[Tâche 8]]="Oui",[1]Paramètres!J$8,0)+IF(Tableau_Liste_Projets[[#This Row],[Tâche 9]]="Oui",[1]Paramètres!J$9,0)+IF(Tableau_Liste_Projets[[#This Row],[Tâche 10]]="Oui",[1]Paramètres!J$10,0)+IF(Tableau_Liste_Projets[[#This Row],[Collaborateur 1]]="Oui",[1]Paramètres!J$11,0)+IF(Tableau_Liste_Projets[[#This Row],[Collaborateur 2]]="Oui",[1]Paramètres!J$12,0)</f>
        <v>17500</v>
      </c>
      <c r="K5" s="46">
        <f>SUM(Tableau_Liste_Projets[[#This Row],[Personnel prévu]:[Equipement prévu]])</f>
        <v>307500</v>
      </c>
      <c r="L5" s="46">
        <f>SUMIFS([1]Liste_Dépenses!$G:$G,[1]Liste_Dépenses!$A:$A,Tableau_Liste_Projets[[#This Row],[Code Projet]],[1]Liste_Dépenses!$H:$H,"Personnel")</f>
        <v>104283.2</v>
      </c>
      <c r="M5" s="46">
        <f>SUMIFS([1]Liste_Dépenses!$G:$G,[1]Liste_Dépenses!$A:$A,Tableau_Liste_Projets[[#This Row],[Code Projet]],[1]Liste_Dépenses!$H:$H,"Fonctionnement")</f>
        <v>237911.01</v>
      </c>
      <c r="N5" s="46">
        <f>SUMIFS([1]Liste_Dépenses!$G:$G,[1]Liste_Dépenses!$A:$A,Tableau_Liste_Projets[[#This Row],[Code Projet]],[1]Liste_Dépenses!$H:$H,"Equipement")</f>
        <v>2504.84</v>
      </c>
      <c r="O5" s="46">
        <f>SUM(Tableau_Liste_Projets[[#This Row],[Personnel réel]:[Equipement réel]])</f>
        <v>344699.05000000005</v>
      </c>
      <c r="P5" s="32" t="s">
        <v>139</v>
      </c>
      <c r="Q5" s="32" t="s">
        <v>139</v>
      </c>
      <c r="R5" s="32" t="s">
        <v>139</v>
      </c>
      <c r="S5" s="32" t="s">
        <v>138</v>
      </c>
      <c r="T5" s="32" t="s">
        <v>139</v>
      </c>
      <c r="U5" s="32" t="s">
        <v>138</v>
      </c>
      <c r="V5" s="32" t="s">
        <v>139</v>
      </c>
      <c r="W5" s="32" t="s">
        <v>138</v>
      </c>
      <c r="X5" s="32" t="s">
        <v>139</v>
      </c>
      <c r="Y5" s="47" t="s">
        <v>139</v>
      </c>
      <c r="Z5" s="32" t="s">
        <v>75</v>
      </c>
      <c r="AA5" s="32" t="s">
        <v>80</v>
      </c>
      <c r="AB5" s="32" t="s">
        <v>84</v>
      </c>
      <c r="AC5" s="32" t="s">
        <v>96</v>
      </c>
      <c r="AD5" s="32" t="s">
        <v>108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Q12"/>
  <sheetViews>
    <sheetView showGridLines="0" zoomScaleNormal="100" workbookViewId="0">
      <selection activeCell="G21" sqref="G21"/>
    </sheetView>
  </sheetViews>
  <sheetFormatPr baseColWidth="10" defaultColWidth="11.44140625" defaultRowHeight="13.2" x14ac:dyDescent="0.3"/>
  <cols>
    <col min="1" max="1" width="14.88671875" style="3" bestFit="1" customWidth="1"/>
    <col min="2" max="2" width="9.33203125" style="3" customWidth="1"/>
    <col min="3" max="3" width="12.33203125" style="3" bestFit="1" customWidth="1"/>
    <col min="4" max="4" width="12.6640625" style="3" customWidth="1"/>
    <col min="5" max="5" width="11.88671875" style="3" bestFit="1" customWidth="1"/>
    <col min="6" max="6" width="26.5546875" style="3" bestFit="1" customWidth="1"/>
    <col min="7" max="7" width="25.33203125" style="3" bestFit="1" customWidth="1"/>
    <col min="8" max="8" width="19.33203125" style="3" bestFit="1" customWidth="1"/>
    <col min="9" max="9" width="12.33203125" style="3" customWidth="1"/>
    <col min="10" max="10" width="20" style="3" bestFit="1" customWidth="1"/>
    <col min="11" max="11" width="17" style="3" bestFit="1" customWidth="1"/>
    <col min="12" max="12" width="17.44140625" style="3" bestFit="1" customWidth="1"/>
    <col min="13" max="13" width="13.5546875" style="3" customWidth="1"/>
    <col min="14" max="14" width="18.44140625" style="3" bestFit="1" customWidth="1"/>
    <col min="15" max="15" width="8.44140625" style="3" customWidth="1"/>
    <col min="16" max="16" width="16.33203125" style="3" bestFit="1" customWidth="1"/>
    <col min="17" max="17" width="25.109375" style="3" customWidth="1"/>
    <col min="18" max="16384" width="11.44140625" style="3"/>
  </cols>
  <sheetData>
    <row r="1" spans="1:17" s="22" customFormat="1" ht="17.399999999999999" x14ac:dyDescent="0.3">
      <c r="A1" s="18" t="s">
        <v>55</v>
      </c>
      <c r="B1" s="19" t="s">
        <v>56</v>
      </c>
      <c r="C1" s="19" t="s">
        <v>7</v>
      </c>
      <c r="D1" s="19" t="s">
        <v>57</v>
      </c>
      <c r="E1" s="19" t="s">
        <v>2</v>
      </c>
      <c r="F1" s="19" t="s">
        <v>3</v>
      </c>
      <c r="G1" s="19" t="s">
        <v>58</v>
      </c>
      <c r="H1" s="19" t="s">
        <v>59</v>
      </c>
      <c r="I1" s="20" t="s">
        <v>4</v>
      </c>
      <c r="J1" s="20" t="s">
        <v>60</v>
      </c>
      <c r="K1" s="20" t="s">
        <v>61</v>
      </c>
      <c r="L1" s="20" t="s">
        <v>62</v>
      </c>
      <c r="M1" s="20" t="s">
        <v>63</v>
      </c>
      <c r="N1" s="20" t="s">
        <v>64</v>
      </c>
      <c r="O1" s="20" t="s">
        <v>65</v>
      </c>
      <c r="P1" s="20" t="s">
        <v>66</v>
      </c>
      <c r="Q1" s="21" t="s">
        <v>67</v>
      </c>
    </row>
    <row r="2" spans="1:17" ht="14.4" x14ac:dyDescent="0.3">
      <c r="A2" s="23" t="s">
        <v>68</v>
      </c>
      <c r="B2" s="24" t="s">
        <v>69</v>
      </c>
      <c r="C2" s="24" t="s">
        <v>70</v>
      </c>
      <c r="D2" s="24" t="s">
        <v>71</v>
      </c>
      <c r="E2" s="25" t="s">
        <v>13</v>
      </c>
      <c r="F2" s="24" t="s">
        <v>14</v>
      </c>
      <c r="G2" s="26">
        <v>151.66999999999999</v>
      </c>
      <c r="H2" s="27">
        <v>15.6</v>
      </c>
      <c r="I2" s="24" t="s">
        <v>22</v>
      </c>
      <c r="J2" s="28">
        <v>26331</v>
      </c>
      <c r="K2" s="25"/>
      <c r="L2" s="25">
        <f ca="1">IF(K2="",DATEDIF(J2,TODAY(),"y"),DATEDIF(J2,K2,"y"))</f>
        <v>46</v>
      </c>
      <c r="M2" s="24" t="s">
        <v>72</v>
      </c>
      <c r="N2" s="25">
        <v>69002</v>
      </c>
      <c r="O2" s="24" t="s">
        <v>73</v>
      </c>
      <c r="P2" s="29">
        <v>612345678</v>
      </c>
      <c r="Q2" s="30" t="s">
        <v>74</v>
      </c>
    </row>
    <row r="3" spans="1:17" ht="14.4" x14ac:dyDescent="0.3">
      <c r="A3" s="23" t="s">
        <v>75</v>
      </c>
      <c r="B3" s="24" t="s">
        <v>76</v>
      </c>
      <c r="C3" s="24" t="s">
        <v>77</v>
      </c>
      <c r="D3" s="24" t="s">
        <v>78</v>
      </c>
      <c r="E3" s="25" t="s">
        <v>13</v>
      </c>
      <c r="F3" s="24" t="s">
        <v>14</v>
      </c>
      <c r="G3" s="26">
        <v>151.66999999999999</v>
      </c>
      <c r="H3" s="27">
        <v>15.3</v>
      </c>
      <c r="I3" s="24" t="s">
        <v>22</v>
      </c>
      <c r="J3" s="28">
        <v>27883</v>
      </c>
      <c r="K3" s="25"/>
      <c r="L3" s="25">
        <f t="shared" ref="L3:L12" ca="1" si="0">IF(K3="",DATEDIF(J3,TODAY(),"y"),DATEDIF(J3,K3,"y"))</f>
        <v>42</v>
      </c>
      <c r="M3" s="24" t="s">
        <v>79</v>
      </c>
      <c r="N3" s="25">
        <v>69002</v>
      </c>
      <c r="O3" s="24" t="s">
        <v>73</v>
      </c>
      <c r="P3" s="29">
        <v>612345678</v>
      </c>
      <c r="Q3" s="30" t="s">
        <v>74</v>
      </c>
    </row>
    <row r="4" spans="1:17" ht="14.4" x14ac:dyDescent="0.3">
      <c r="A4" s="23" t="s">
        <v>80</v>
      </c>
      <c r="B4" s="24" t="s">
        <v>76</v>
      </c>
      <c r="C4" s="24" t="s">
        <v>81</v>
      </c>
      <c r="D4" s="24" t="s">
        <v>82</v>
      </c>
      <c r="E4" s="25" t="s">
        <v>13</v>
      </c>
      <c r="F4" s="24" t="s">
        <v>14</v>
      </c>
      <c r="G4" s="26">
        <v>151.66999999999999</v>
      </c>
      <c r="H4" s="27">
        <v>15.3</v>
      </c>
      <c r="I4" s="24" t="s">
        <v>22</v>
      </c>
      <c r="J4" s="28">
        <v>31367</v>
      </c>
      <c r="K4" s="25"/>
      <c r="L4" s="25">
        <f t="shared" ca="1" si="0"/>
        <v>33</v>
      </c>
      <c r="M4" s="24" t="s">
        <v>83</v>
      </c>
      <c r="N4" s="25">
        <v>69002</v>
      </c>
      <c r="O4" s="24" t="s">
        <v>73</v>
      </c>
      <c r="P4" s="29">
        <v>612345678</v>
      </c>
      <c r="Q4" s="30" t="s">
        <v>74</v>
      </c>
    </row>
    <row r="5" spans="1:17" ht="14.4" x14ac:dyDescent="0.3">
      <c r="A5" s="23" t="s">
        <v>84</v>
      </c>
      <c r="B5" s="24" t="s">
        <v>69</v>
      </c>
      <c r="C5" s="24" t="s">
        <v>85</v>
      </c>
      <c r="D5" s="24" t="s">
        <v>86</v>
      </c>
      <c r="E5" s="25" t="s">
        <v>20</v>
      </c>
      <c r="F5" s="24" t="s">
        <v>21</v>
      </c>
      <c r="G5" s="26">
        <v>151.66999999999999</v>
      </c>
      <c r="H5" s="27">
        <v>12.5</v>
      </c>
      <c r="I5" s="24" t="s">
        <v>22</v>
      </c>
      <c r="J5" s="28">
        <v>40932</v>
      </c>
      <c r="K5" s="25"/>
      <c r="L5" s="25">
        <f t="shared" ca="1" si="0"/>
        <v>6</v>
      </c>
      <c r="M5" s="24" t="s">
        <v>87</v>
      </c>
      <c r="N5" s="25">
        <v>69002</v>
      </c>
      <c r="O5" s="24" t="s">
        <v>73</v>
      </c>
      <c r="P5" s="29">
        <v>612345678</v>
      </c>
      <c r="Q5" s="30" t="s">
        <v>74</v>
      </c>
    </row>
    <row r="6" spans="1:17" ht="14.4" x14ac:dyDescent="0.3">
      <c r="A6" s="23" t="s">
        <v>88</v>
      </c>
      <c r="B6" s="24" t="s">
        <v>69</v>
      </c>
      <c r="C6" s="24" t="s">
        <v>89</v>
      </c>
      <c r="D6" s="24" t="s">
        <v>90</v>
      </c>
      <c r="E6" s="25" t="s">
        <v>20</v>
      </c>
      <c r="F6" s="24" t="s">
        <v>27</v>
      </c>
      <c r="G6" s="26">
        <v>151.66999999999999</v>
      </c>
      <c r="H6" s="27">
        <v>12.5</v>
      </c>
      <c r="I6" s="24" t="s">
        <v>15</v>
      </c>
      <c r="J6" s="28">
        <v>40806</v>
      </c>
      <c r="K6" s="25"/>
      <c r="L6" s="25">
        <f t="shared" ca="1" si="0"/>
        <v>7</v>
      </c>
      <c r="M6" s="24" t="s">
        <v>91</v>
      </c>
      <c r="N6" s="25">
        <v>69002</v>
      </c>
      <c r="O6" s="24" t="s">
        <v>73</v>
      </c>
      <c r="P6" s="29">
        <v>612345678</v>
      </c>
      <c r="Q6" s="30" t="s">
        <v>74</v>
      </c>
    </row>
    <row r="7" spans="1:17" ht="14.4" x14ac:dyDescent="0.3">
      <c r="A7" s="23" t="s">
        <v>92</v>
      </c>
      <c r="B7" s="24" t="s">
        <v>76</v>
      </c>
      <c r="C7" s="24" t="s">
        <v>93</v>
      </c>
      <c r="D7" s="24" t="s">
        <v>94</v>
      </c>
      <c r="E7" s="24" t="s">
        <v>20</v>
      </c>
      <c r="F7" s="24" t="s">
        <v>21</v>
      </c>
      <c r="G7" s="26">
        <v>151.66999999999999</v>
      </c>
      <c r="H7" s="27">
        <v>12.5</v>
      </c>
      <c r="I7" s="24" t="s">
        <v>15</v>
      </c>
      <c r="J7" s="28">
        <v>37764</v>
      </c>
      <c r="K7" s="25"/>
      <c r="L7" s="25">
        <f t="shared" ca="1" si="0"/>
        <v>15</v>
      </c>
      <c r="M7" s="24" t="s">
        <v>95</v>
      </c>
      <c r="N7" s="25">
        <v>69002</v>
      </c>
      <c r="O7" s="24" t="s">
        <v>73</v>
      </c>
      <c r="P7" s="29">
        <v>612345678</v>
      </c>
      <c r="Q7" s="30" t="s">
        <v>74</v>
      </c>
    </row>
    <row r="8" spans="1:17" ht="14.4" x14ac:dyDescent="0.3">
      <c r="A8" s="23" t="s">
        <v>96</v>
      </c>
      <c r="B8" s="24" t="s">
        <v>76</v>
      </c>
      <c r="C8" s="24" t="s">
        <v>97</v>
      </c>
      <c r="D8" s="24" t="s">
        <v>98</v>
      </c>
      <c r="E8" s="24" t="s">
        <v>20</v>
      </c>
      <c r="F8" s="24" t="s">
        <v>27</v>
      </c>
      <c r="G8" s="26">
        <v>151.66999999999999</v>
      </c>
      <c r="H8" s="27">
        <v>12.5</v>
      </c>
      <c r="I8" s="24" t="s">
        <v>15</v>
      </c>
      <c r="J8" s="28">
        <v>36927</v>
      </c>
      <c r="K8" s="25"/>
      <c r="L8" s="25">
        <f t="shared" ca="1" si="0"/>
        <v>17</v>
      </c>
      <c r="M8" s="24" t="s">
        <v>99</v>
      </c>
      <c r="N8" s="25">
        <v>69002</v>
      </c>
      <c r="O8" s="24" t="s">
        <v>73</v>
      </c>
      <c r="P8" s="29">
        <v>612345678</v>
      </c>
      <c r="Q8" s="30" t="s">
        <v>74</v>
      </c>
    </row>
    <row r="9" spans="1:17" ht="14.4" x14ac:dyDescent="0.3">
      <c r="A9" s="23" t="s">
        <v>100</v>
      </c>
      <c r="B9" s="24" t="s">
        <v>69</v>
      </c>
      <c r="C9" s="24" t="s">
        <v>101</v>
      </c>
      <c r="D9" s="24" t="s">
        <v>102</v>
      </c>
      <c r="E9" s="24" t="s">
        <v>20</v>
      </c>
      <c r="F9" s="24" t="s">
        <v>21</v>
      </c>
      <c r="G9" s="26">
        <v>151.66999999999999</v>
      </c>
      <c r="H9" s="27">
        <v>12.5</v>
      </c>
      <c r="I9" s="24" t="s">
        <v>22</v>
      </c>
      <c r="J9" s="28">
        <v>34863</v>
      </c>
      <c r="K9" s="25"/>
      <c r="L9" s="25">
        <f t="shared" ca="1" si="0"/>
        <v>23</v>
      </c>
      <c r="M9" s="24" t="s">
        <v>103</v>
      </c>
      <c r="N9" s="25">
        <v>69002</v>
      </c>
      <c r="O9" s="24" t="s">
        <v>73</v>
      </c>
      <c r="P9" s="29">
        <v>612345678</v>
      </c>
      <c r="Q9" s="30" t="s">
        <v>74</v>
      </c>
    </row>
    <row r="10" spans="1:17" ht="14.4" x14ac:dyDescent="0.3">
      <c r="A10" s="23" t="s">
        <v>104</v>
      </c>
      <c r="B10" s="24" t="s">
        <v>76</v>
      </c>
      <c r="C10" s="24" t="s">
        <v>105</v>
      </c>
      <c r="D10" s="24" t="s">
        <v>106</v>
      </c>
      <c r="E10" s="24" t="s">
        <v>20</v>
      </c>
      <c r="F10" s="24" t="s">
        <v>27</v>
      </c>
      <c r="G10" s="26">
        <v>151.66999999999999</v>
      </c>
      <c r="H10" s="27">
        <v>12.5</v>
      </c>
      <c r="I10" s="24" t="s">
        <v>22</v>
      </c>
      <c r="J10" s="28">
        <v>30543</v>
      </c>
      <c r="K10" s="28">
        <v>42870</v>
      </c>
      <c r="L10" s="25">
        <f t="shared" ca="1" si="0"/>
        <v>33</v>
      </c>
      <c r="M10" s="24" t="s">
        <v>107</v>
      </c>
      <c r="N10" s="25">
        <v>69002</v>
      </c>
      <c r="O10" s="24" t="s">
        <v>73</v>
      </c>
      <c r="P10" s="29">
        <v>612345678</v>
      </c>
      <c r="Q10" s="30" t="s">
        <v>74</v>
      </c>
    </row>
    <row r="11" spans="1:17" ht="14.4" x14ac:dyDescent="0.3">
      <c r="A11" s="23" t="s">
        <v>108</v>
      </c>
      <c r="B11" s="24" t="s">
        <v>76</v>
      </c>
      <c r="C11" s="24" t="s">
        <v>109</v>
      </c>
      <c r="D11" s="24" t="s">
        <v>110</v>
      </c>
      <c r="E11" s="24" t="s">
        <v>20</v>
      </c>
      <c r="F11" s="24" t="s">
        <v>21</v>
      </c>
      <c r="G11" s="26">
        <v>151.66999999999999</v>
      </c>
      <c r="H11" s="27">
        <v>12.5</v>
      </c>
      <c r="I11" s="24" t="s">
        <v>15</v>
      </c>
      <c r="J11" s="28">
        <v>32393</v>
      </c>
      <c r="K11" s="25"/>
      <c r="L11" s="25">
        <f t="shared" ca="1" si="0"/>
        <v>30</v>
      </c>
      <c r="M11" s="24" t="s">
        <v>111</v>
      </c>
      <c r="N11" s="25">
        <v>69002</v>
      </c>
      <c r="O11" s="24" t="s">
        <v>73</v>
      </c>
      <c r="P11" s="29">
        <v>612345678</v>
      </c>
      <c r="Q11" s="30" t="s">
        <v>74</v>
      </c>
    </row>
    <row r="12" spans="1:17" ht="14.4" x14ac:dyDescent="0.3">
      <c r="A12" s="31" t="s">
        <v>112</v>
      </c>
      <c r="B12" s="32" t="s">
        <v>69</v>
      </c>
      <c r="C12" s="32" t="s">
        <v>113</v>
      </c>
      <c r="D12" s="32" t="s">
        <v>114</v>
      </c>
      <c r="E12" s="32" t="s">
        <v>20</v>
      </c>
      <c r="F12" s="32" t="s">
        <v>27</v>
      </c>
      <c r="G12" s="33">
        <v>151.66999999999999</v>
      </c>
      <c r="H12" s="34">
        <v>12.5</v>
      </c>
      <c r="I12" s="32" t="s">
        <v>15</v>
      </c>
      <c r="J12" s="35">
        <v>36130</v>
      </c>
      <c r="K12" s="36"/>
      <c r="L12" s="36">
        <f t="shared" ca="1" si="0"/>
        <v>19</v>
      </c>
      <c r="M12" s="24" t="s">
        <v>115</v>
      </c>
      <c r="N12" s="25">
        <v>69002</v>
      </c>
      <c r="O12" s="24" t="s">
        <v>73</v>
      </c>
      <c r="P12" s="29">
        <v>612345678</v>
      </c>
      <c r="Q12" s="30" t="s">
        <v>74</v>
      </c>
    </row>
  </sheetData>
  <dataValidations count="4">
    <dataValidation type="list" allowBlank="1" showInputMessage="1" showErrorMessage="1" sqref="E2:E12">
      <formula1>"Collaborateur,Gestionnaire"</formula1>
    </dataValidation>
    <dataValidation type="list" allowBlank="1" showInputMessage="1" showErrorMessage="1" sqref="B2:B12">
      <formula1>"F,M"</formula1>
    </dataValidation>
    <dataValidation type="list" allowBlank="1" showInputMessage="1" showErrorMessage="1" sqref="F2:F12">
      <formula1>"Cadre,Technicien Qualifié,Technicien Hautement Qualifié"</formula1>
    </dataValidation>
    <dataValidation type="list" allowBlank="1" showInputMessage="1" showErrorMessage="1" sqref="I2:I12">
      <formula1>"CDD,CDI"</formula1>
    </dataValidation>
  </dataValidations>
  <hyperlinks>
    <hyperlink ref="Q2" r:id="rId1"/>
    <hyperlink ref="Q3:Q12" r:id="rId2" display="abc@gmail.com"/>
  </hyperlinks>
  <pageMargins left="0.7" right="0.7" top="0.75" bottom="0.75" header="0.3" footer="0.3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1:P14"/>
  <sheetViews>
    <sheetView workbookViewId="0">
      <selection activeCell="H17" sqref="H17"/>
    </sheetView>
  </sheetViews>
  <sheetFormatPr baseColWidth="10" defaultColWidth="11.44140625" defaultRowHeight="13.2" x14ac:dyDescent="0.3"/>
  <cols>
    <col min="1" max="1" width="11.5546875" style="3" customWidth="1"/>
    <col min="2" max="2" width="18.88671875" style="3" bestFit="1" customWidth="1"/>
    <col min="3" max="3" width="11.44140625" style="3"/>
    <col min="4" max="4" width="13.44140625" style="3" customWidth="1"/>
    <col min="5" max="5" width="8.5546875" style="3" bestFit="1" customWidth="1"/>
    <col min="6" max="6" width="11" style="3" customWidth="1"/>
    <col min="7" max="7" width="16.109375" style="3" customWidth="1"/>
    <col min="8" max="8" width="12" style="3" bestFit="1" customWidth="1"/>
    <col min="9" max="9" width="17" style="3" customWidth="1"/>
    <col min="10" max="10" width="13.33203125" style="3" customWidth="1"/>
    <col min="11" max="11" width="11.44140625" style="3"/>
    <col min="12" max="12" width="11.6640625" style="3" bestFit="1" customWidth="1"/>
    <col min="13" max="13" width="11.44140625" style="3"/>
    <col min="14" max="14" width="25.88671875" style="3" bestFit="1" customWidth="1"/>
    <col min="15" max="16384" width="11.44140625" style="3"/>
  </cols>
  <sheetData>
    <row r="1" spans="1:16" ht="16.2" thickBot="1" x14ac:dyDescent="0.35">
      <c r="A1" s="49" t="s">
        <v>0</v>
      </c>
      <c r="B1" s="50"/>
      <c r="C1" s="1"/>
      <c r="D1" s="51" t="s">
        <v>1</v>
      </c>
      <c r="E1" s="52"/>
      <c r="F1" s="52"/>
      <c r="G1" s="52"/>
      <c r="H1" s="52"/>
      <c r="I1" s="52"/>
      <c r="J1" s="53"/>
      <c r="K1" s="2"/>
      <c r="L1" s="1" t="s">
        <v>2</v>
      </c>
      <c r="N1" s="1" t="s">
        <v>3</v>
      </c>
      <c r="P1" s="3" t="s">
        <v>4</v>
      </c>
    </row>
    <row r="2" spans="1:16" x14ac:dyDescent="0.3">
      <c r="A2" s="4">
        <f>DATE(année,1,1)</f>
        <v>43101</v>
      </c>
      <c r="B2" s="5" t="s">
        <v>5</v>
      </c>
      <c r="D2" s="6" t="s">
        <v>6</v>
      </c>
      <c r="E2" s="7" t="s">
        <v>7</v>
      </c>
      <c r="F2" s="6" t="s">
        <v>8</v>
      </c>
      <c r="G2" s="7" t="s">
        <v>9</v>
      </c>
      <c r="H2" s="8" t="s">
        <v>10</v>
      </c>
      <c r="I2" s="8" t="s">
        <v>11</v>
      </c>
      <c r="J2" s="8" t="s">
        <v>12</v>
      </c>
      <c r="K2" s="2"/>
      <c r="L2" s="9" t="s">
        <v>13</v>
      </c>
      <c r="N2" s="9" t="s">
        <v>14</v>
      </c>
      <c r="P2" s="3" t="s">
        <v>15</v>
      </c>
    </row>
    <row r="3" spans="1:16" ht="14.4" x14ac:dyDescent="0.3">
      <c r="A3" s="4" t="e">
        <f ca="1">dimancheDePaques(année)</f>
        <v>#NAME?</v>
      </c>
      <c r="B3" s="10" t="s">
        <v>16</v>
      </c>
      <c r="D3" s="11" t="s">
        <v>17</v>
      </c>
      <c r="E3" s="12" t="s">
        <v>18</v>
      </c>
      <c r="F3" s="13" t="s">
        <v>19</v>
      </c>
      <c r="G3" s="12">
        <v>50</v>
      </c>
      <c r="H3" s="14">
        <v>10000</v>
      </c>
      <c r="I3" s="14">
        <v>25000</v>
      </c>
      <c r="J3" s="14">
        <v>2500</v>
      </c>
      <c r="K3" s="2"/>
      <c r="L3" s="9" t="s">
        <v>20</v>
      </c>
      <c r="N3" s="9" t="s">
        <v>21</v>
      </c>
      <c r="P3" s="3" t="s">
        <v>22</v>
      </c>
    </row>
    <row r="4" spans="1:16" ht="14.4" x14ac:dyDescent="0.3">
      <c r="A4" s="4" t="e">
        <f ca="1">A3+1</f>
        <v>#NAME?</v>
      </c>
      <c r="B4" s="10" t="s">
        <v>23</v>
      </c>
      <c r="D4" s="11" t="s">
        <v>24</v>
      </c>
      <c r="E4" s="12" t="s">
        <v>25</v>
      </c>
      <c r="F4" s="13" t="s">
        <v>26</v>
      </c>
      <c r="G4" s="12">
        <v>100</v>
      </c>
      <c r="H4" s="14">
        <v>20000</v>
      </c>
      <c r="I4" s="14">
        <v>50000</v>
      </c>
      <c r="J4" s="14">
        <v>5000</v>
      </c>
      <c r="K4" s="2"/>
      <c r="N4" s="9" t="s">
        <v>27</v>
      </c>
      <c r="P4" s="3" t="s">
        <v>28</v>
      </c>
    </row>
    <row r="5" spans="1:16" ht="14.4" x14ac:dyDescent="0.3">
      <c r="A5" s="4">
        <f>DATE(année,5,1)</f>
        <v>43221</v>
      </c>
      <c r="B5" s="5" t="s">
        <v>29</v>
      </c>
      <c r="D5" s="11" t="s">
        <v>30</v>
      </c>
      <c r="E5" s="12" t="s">
        <v>31</v>
      </c>
      <c r="F5" s="13" t="s">
        <v>26</v>
      </c>
      <c r="G5" s="12">
        <v>100</v>
      </c>
      <c r="H5" s="14">
        <v>20000</v>
      </c>
      <c r="I5" s="14">
        <v>50000</v>
      </c>
      <c r="J5" s="14">
        <v>5000</v>
      </c>
      <c r="K5" s="2"/>
    </row>
    <row r="6" spans="1:16" ht="14.4" x14ac:dyDescent="0.3">
      <c r="A6" s="4">
        <f>DATE(année,5,8)</f>
        <v>43228</v>
      </c>
      <c r="B6" s="5" t="s">
        <v>32</v>
      </c>
      <c r="D6" s="11" t="s">
        <v>33</v>
      </c>
      <c r="E6" s="12" t="s">
        <v>34</v>
      </c>
      <c r="F6" s="13" t="s">
        <v>19</v>
      </c>
      <c r="G6" s="12">
        <v>100</v>
      </c>
      <c r="H6" s="14">
        <v>20000</v>
      </c>
      <c r="I6" s="14">
        <v>50000</v>
      </c>
      <c r="J6" s="14">
        <v>5000</v>
      </c>
      <c r="K6" s="2"/>
    </row>
    <row r="7" spans="1:16" ht="14.4" x14ac:dyDescent="0.3">
      <c r="A7" s="4" t="e">
        <f ca="1">A3+39</f>
        <v>#NAME?</v>
      </c>
      <c r="B7" s="10" t="s">
        <v>35</v>
      </c>
      <c r="D7" s="11" t="s">
        <v>36</v>
      </c>
      <c r="E7" s="12" t="s">
        <v>37</v>
      </c>
      <c r="F7" s="13" t="s">
        <v>38</v>
      </c>
      <c r="G7" s="12">
        <v>150</v>
      </c>
      <c r="H7" s="14">
        <v>30000</v>
      </c>
      <c r="I7" s="14">
        <v>75000</v>
      </c>
      <c r="J7" s="14">
        <v>7500</v>
      </c>
      <c r="K7" s="2"/>
    </row>
    <row r="8" spans="1:16" ht="14.4" x14ac:dyDescent="0.3">
      <c r="A8" s="4" t="e">
        <f ca="1">A3+50</f>
        <v>#NAME?</v>
      </c>
      <c r="B8" s="5" t="s">
        <v>39</v>
      </c>
      <c r="D8" s="11" t="s">
        <v>40</v>
      </c>
      <c r="E8" s="12" t="s">
        <v>41</v>
      </c>
      <c r="F8" s="13" t="s">
        <v>26</v>
      </c>
      <c r="G8" s="12">
        <v>150</v>
      </c>
      <c r="H8" s="14">
        <v>30000</v>
      </c>
      <c r="I8" s="14">
        <v>75000</v>
      </c>
      <c r="J8" s="14">
        <v>7500</v>
      </c>
      <c r="K8" s="2"/>
    </row>
    <row r="9" spans="1:16" ht="14.4" x14ac:dyDescent="0.3">
      <c r="A9" s="4">
        <f>DATE(année,7,14)</f>
        <v>43295</v>
      </c>
      <c r="B9" s="5" t="s">
        <v>42</v>
      </c>
      <c r="D9" s="11" t="s">
        <v>43</v>
      </c>
      <c r="E9" s="12" t="s">
        <v>44</v>
      </c>
      <c r="F9" s="13" t="s">
        <v>26</v>
      </c>
      <c r="G9" s="12">
        <v>150</v>
      </c>
      <c r="H9" s="14">
        <v>30000</v>
      </c>
      <c r="I9" s="14">
        <v>75000</v>
      </c>
      <c r="J9" s="14">
        <v>7500</v>
      </c>
      <c r="K9" s="2"/>
    </row>
    <row r="10" spans="1:16" ht="14.4" x14ac:dyDescent="0.3">
      <c r="A10" s="4">
        <f>DATE(année,8,15)</f>
        <v>43327</v>
      </c>
      <c r="B10" s="5" t="s">
        <v>45</v>
      </c>
      <c r="D10" s="11" t="s">
        <v>46</v>
      </c>
      <c r="E10" s="12" t="s">
        <v>47</v>
      </c>
      <c r="F10" s="13" t="s">
        <v>19</v>
      </c>
      <c r="G10" s="12">
        <v>200</v>
      </c>
      <c r="H10" s="14">
        <v>40000</v>
      </c>
      <c r="I10" s="14">
        <v>100000</v>
      </c>
      <c r="J10" s="14">
        <v>10000</v>
      </c>
      <c r="K10" s="2"/>
    </row>
    <row r="11" spans="1:16" ht="14.4" x14ac:dyDescent="0.3">
      <c r="A11" s="4">
        <f>DATE(année,11,1)</f>
        <v>43405</v>
      </c>
      <c r="B11" s="5" t="s">
        <v>48</v>
      </c>
      <c r="D11" s="11" t="s">
        <v>49</v>
      </c>
      <c r="E11" s="12" t="s">
        <v>50</v>
      </c>
      <c r="F11" s="13" t="s">
        <v>19</v>
      </c>
      <c r="G11" s="12">
        <v>200</v>
      </c>
      <c r="H11" s="14">
        <v>40000</v>
      </c>
      <c r="I11" s="14">
        <v>100000</v>
      </c>
      <c r="J11" s="14">
        <v>10000</v>
      </c>
      <c r="K11" s="2"/>
    </row>
    <row r="12" spans="1:16" ht="14.4" x14ac:dyDescent="0.3">
      <c r="A12" s="4">
        <f>DATE(année,11,11)</f>
        <v>43415</v>
      </c>
      <c r="B12" s="5" t="s">
        <v>51</v>
      </c>
      <c r="D12" s="11" t="s">
        <v>52</v>
      </c>
      <c r="E12" s="12" t="s">
        <v>53</v>
      </c>
      <c r="F12" s="13" t="s">
        <v>26</v>
      </c>
      <c r="G12" s="12">
        <v>250</v>
      </c>
      <c r="H12" s="14">
        <v>50000</v>
      </c>
      <c r="I12" s="14">
        <v>125000</v>
      </c>
      <c r="J12" s="14">
        <v>12500</v>
      </c>
      <c r="K12" s="2"/>
    </row>
    <row r="13" spans="1:16" ht="13.8" thickBot="1" x14ac:dyDescent="0.35">
      <c r="A13" s="15">
        <f>DATE(année,12,25)</f>
        <v>43459</v>
      </c>
      <c r="B13" s="16" t="s">
        <v>54</v>
      </c>
      <c r="D13" s="11"/>
      <c r="E13" s="2"/>
      <c r="F13" s="11"/>
      <c r="G13" s="2"/>
      <c r="H13" s="2"/>
      <c r="I13" s="2"/>
      <c r="J13" s="2"/>
      <c r="K13" s="2"/>
    </row>
    <row r="14" spans="1:16" x14ac:dyDescent="0.3">
      <c r="A14" s="17"/>
      <c r="D14" s="2"/>
      <c r="E14" s="2"/>
      <c r="F14" s="2"/>
      <c r="G14" s="2"/>
      <c r="H14" s="2"/>
      <c r="I14" s="2"/>
      <c r="J14" s="2"/>
      <c r="K14" s="2"/>
    </row>
  </sheetData>
  <mergeCells count="2">
    <mergeCell ref="A1:B1"/>
    <mergeCell ref="D1:J1"/>
  </mergeCells>
  <pageMargins left="0.75" right="0.75" top="1" bottom="1" header="0.5" footer="0.5"/>
  <pageSetup paperSize="9" orientation="portrait" horizontalDpi="4294967292" verticalDpi="4294967292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Liste_Projets</vt:lpstr>
      <vt:lpstr>Liste_Salariés</vt:lpstr>
      <vt:lpstr>Paramètres</vt:lpstr>
      <vt:lpstr>Paramètres!Jours_Fériés</vt:lpstr>
      <vt:lpstr>Paramètres!Liste_Tâches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2018-11-29T07:38:36Z</dcterms:created>
  <dcterms:modified xsi:type="dcterms:W3CDTF">2018-11-29T07:47:09Z</dcterms:modified>
</cp:coreProperties>
</file>