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Commercial\TARIFS\Travaux sur les tarifs\TEST TARIF 2019 !\"/>
    </mc:Choice>
  </mc:AlternateContent>
  <bookViews>
    <workbookView xWindow="0" yWindow="0" windowWidth="20490" windowHeight="7905" tabRatio="812"/>
  </bookViews>
  <sheets>
    <sheet name="PP" sheetId="45" r:id="rId1"/>
    <sheet name="PM NEGO" sheetId="4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42" l="1"/>
  <c r="D2" i="42"/>
  <c r="D4" i="42"/>
  <c r="D11" i="42"/>
  <c r="D8" i="42"/>
  <c r="D9" i="42"/>
  <c r="D6" i="42"/>
  <c r="D3" i="42"/>
  <c r="D7" i="42"/>
  <c r="D5" i="42"/>
  <c r="E7" i="42" l="1"/>
  <c r="E8" i="42"/>
  <c r="E3" i="42"/>
  <c r="E6" i="42"/>
  <c r="E2" i="42"/>
  <c r="E4" i="42"/>
  <c r="E10" i="42"/>
  <c r="E11" i="42"/>
  <c r="E5" i="42"/>
  <c r="E9" i="42"/>
  <c r="F2" i="42" l="1"/>
  <c r="F3" i="42" s="1"/>
  <c r="F4" i="42" s="1"/>
  <c r="F5" i="42" s="1"/>
  <c r="F6" i="42" s="1"/>
  <c r="F7" i="42" s="1"/>
  <c r="F8" i="42" s="1"/>
  <c r="F9" i="42" s="1"/>
  <c r="F10" i="42" s="1"/>
  <c r="F11" i="42" s="1"/>
  <c r="C3" i="45" l="1"/>
  <c r="C8" i="45"/>
  <c r="C48" i="45"/>
  <c r="C45" i="45"/>
  <c r="C36" i="45"/>
  <c r="C26" i="45"/>
  <c r="C32" i="45"/>
  <c r="C31" i="45"/>
  <c r="C33" i="45"/>
  <c r="C21" i="45"/>
  <c r="C47" i="45"/>
  <c r="C23" i="45"/>
  <c r="C15" i="45"/>
  <c r="C34" i="45"/>
  <c r="C14" i="45"/>
  <c r="C2" i="45"/>
  <c r="C29" i="45"/>
  <c r="C6" i="45"/>
  <c r="C20" i="45"/>
  <c r="C7" i="45"/>
  <c r="C12" i="45"/>
  <c r="C35" i="45"/>
</calcChain>
</file>

<file path=xl/connections.xml><?xml version="1.0" encoding="utf-8"?>
<connections xmlns="http://schemas.openxmlformats.org/spreadsheetml/2006/main">
  <connection id="1" odcFile="\\fs03\Daten\Home\ostermann\daten\Documents\Mes sources de données\sql-f02 MDS_VWS Verkauf.odc" keepAlive="1" name="sql-f02 MDS_VWS Verkauf" type="5" refreshedVersion="5" background="1">
    <dbPr connection="Provider=MSOLAP.5;Integrated Security=SSPI;Persist Security Info=True;Initial Catalog=MDS_VWS;Data Source=sql-f02;MDX Compatibility=1;Safety Options=2;MDX Missing Member Mode=Error" command="Verkauf" commandType="1"/>
    <olapPr sendLocale="1" rowDrillCount="1000"/>
  </connection>
  <connection id="2" odcFile="\\fs03\Daten\Home\ostermann\daten\Documents\Mes sources de données\sql-f02 MDS_VWS Verkauf.odc" keepAlive="1" name="sql-f02 MDS_VWS Verkauf1" type="5" refreshedVersion="5" background="1">
    <dbPr connection="Provider=MSOLAP.5;Integrated Security=SSPI;Persist Security Info=True;Initial Catalog=MDS_VWS;Data Source=sql-f02;MDX Compatibility=1;Safety Options=2;MDX Missing Member Mode=Error" command="Verkauf" commandType="1"/>
    <olapPr sendLocale="1" rowDrillCount="1000"/>
  </connection>
  <connection id="3" odcFile="\\fs03\Daten\Home\ostermann\daten\Documents\Mes sources de données\sql-f02 MDS_VWS Verkauf.odc" keepAlive="1" name="sql-f02 MDS_VWS Verkauf2" type="5" refreshedVersion="5" background="1">
    <dbPr connection="Provider=MSOLAP.5;Integrated Security=SSPI;Persist Security Info=True;Initial Catalog=MDS_VWS;Data Source=sql-f02;MDX Compatibility=1;Safety Options=2;MDX Missing Member Mode=Error" command="Verkauf" commandType="1"/>
    <olapPr sendLocale="1" rowDrillCount="1000"/>
  </connection>
  <connection id="4" odcFile="\\fs03\Daten\Home\ostermann\daten\Documents\Mes sources de données\sql-f02 MDS_VWS Verkauf.odc" keepAlive="1" name="sql-f02 MDS_VWS Verkauf3" type="5" refreshedVersion="5" background="1">
    <dbPr connection="Provider=MSOLAP.5;Integrated Security=SSPI;Persist Security Info=True;Initial Catalog=MDS_VWS;Data Source=sql-f02;MDX Compatibility=1;Safety Options=2;MDX Missing Member Mode=Error" command="Verkauf" commandType="1"/>
    <olapPr sendLocale="1" rowDrillCount="1000"/>
  </connection>
  <connection id="5" odcFile="\\fs-f01\Fileshare$\CitrixRedirected\ostermann\Documents\Mes sources de données\sql-f02 MDS_VWS Verkauf.odc" keepAlive="1" name="sql-f02 MDS_VWS Verkauf4" type="5" refreshedVersion="5" background="1">
    <dbPr connection="Provider=MSOLAP.5;Integrated Security=SSPI;Persist Security Info=True;Initial Catalog=MDS_VWS;Data Source=sql-f02;MDX Compatibility=1;Safety Options=2;MDX Missing Member Mode=Error" command="Verkauf" commandType="1"/>
    <olapPr sendLocale="1" rowDrillCount="1000"/>
  </connection>
  <connection id="6" odcFile="\\fs-f01\Fileshare$\CitrixRedirected\ostermann\Documents\Mes sources de données\sql-f02 MDS_VWS Verkauf.odc" keepAlive="1" name="sql-f02 MDS_VWS Verkauf5" type="5" refreshedVersion="5" background="1">
    <dbPr connection="Provider=MSOLAP.5;Integrated Security=SSPI;Persist Security Info=True;Initial Catalog=MDS_VWS;Data Source=sql-f02;MDX Compatibility=1;Safety Options=2;MDX Missing Member Mode=Error" command="Verkauf" commandType="1"/>
    <olapPr sendLocale="1" rowDrillCount="1000"/>
  </connection>
</connections>
</file>

<file path=xl/sharedStrings.xml><?xml version="1.0" encoding="utf-8"?>
<sst xmlns="http://schemas.openxmlformats.org/spreadsheetml/2006/main" count="19" uniqueCount="19">
  <si>
    <t>CA</t>
  </si>
  <si>
    <t>Articles</t>
  </si>
  <si>
    <t>2010000001</t>
  </si>
  <si>
    <t>2010000002</t>
  </si>
  <si>
    <t>2010000007</t>
  </si>
  <si>
    <t>2020000001</t>
  </si>
  <si>
    <t>2022000002</t>
  </si>
  <si>
    <t>2052000002</t>
  </si>
  <si>
    <t>2088010001</t>
  </si>
  <si>
    <t>2088030001</t>
  </si>
  <si>
    <t>2088050001</t>
  </si>
  <si>
    <t>2091000001</t>
  </si>
  <si>
    <t>PM-nego</t>
  </si>
  <si>
    <t>% CA</t>
  </si>
  <si>
    <t>80-20</t>
  </si>
  <si>
    <t>PP18</t>
  </si>
  <si>
    <t>Article</t>
  </si>
  <si>
    <t>PMNEGO</t>
  </si>
  <si>
    <t>QF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</si>
</sst>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\-#,##0.0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164" fontId="0" fillId="0" borderId="0" xfId="0" applyNumberFormat="1"/>
    <xf numFmtId="10" fontId="0" fillId="0" borderId="0" xfId="1" applyNumberFormat="1" applyFont="1"/>
    <xf numFmtId="0" fontId="2" fillId="2" borderId="1" xfId="0" applyFont="1" applyFill="1" applyBorder="1"/>
    <xf numFmtId="0" fontId="2" fillId="0" borderId="0" xfId="0" applyFont="1"/>
    <xf numFmtId="165" fontId="0" fillId="0" borderId="0" xfId="0" applyNumberFormat="1"/>
    <xf numFmtId="0" fontId="3" fillId="2" borderId="1" xfId="0" applyFont="1" applyFill="1" applyBorder="1"/>
    <xf numFmtId="0" fontId="0" fillId="0" borderId="0" xfId="0" applyNumberFormat="1" applyAlignment="1">
      <alignment horizontal="left"/>
    </xf>
  </cellXfs>
  <cellStyles count="2">
    <cellStyle name="Normal" xfId="0" builtinId="0"/>
    <cellStyle name="Pourcentage" xfId="1" builtinId="5"/>
  </cellStyles>
  <dxfs count="8">
    <dxf>
      <numFmt numFmtId="164" formatCode="#,##0.00;\-#,##0.00"/>
    </dxf>
    <dxf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numFmt numFmtId="165" formatCode="0.000"/>
    </dxf>
    <dxf>
      <numFmt numFmtId="164" formatCode="#,##0.00;\-#,##0.00"/>
    </dxf>
    <dxf>
      <numFmt numFmtId="164" formatCode="#,##0.00;\-#,##0.0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id="2" name="Tableau2" displayName="Tableau2" ref="A1:C49" totalsRowShown="0">
  <autoFilter ref="A1:C49"/>
  <tableColumns count="3">
    <tableColumn id="1" name="Articles"/>
    <tableColumn id="2" name="PP18"/>
    <tableColumn id="15" name="PMNEGO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8" name="Tableau8" displayName="Tableau8" ref="A1:F11" totalsRowShown="0" headerRowDxfId="7" headerRowBorderDxfId="6">
  <autoFilter ref="A1:F11"/>
  <sortState ref="A2:G305">
    <sortCondition ref="A1:A305"/>
  </sortState>
  <tableColumns count="6">
    <tableColumn id="7" name="Article" dataDxfId="1"/>
    <tableColumn id="2" name="CA" dataDxfId="0" totalsRowDxfId="5"/>
    <tableColumn id="3" name="QF" dataDxfId="4"/>
    <tableColumn id="4" name="PM-nego" dataDxfId="3">
      <calculatedColumnFormula>Tableau8[[#This Row],[CA]]/Tableau8[[#This Row],[QF]]</calculatedColumnFormula>
    </tableColumn>
    <tableColumn id="5" name="% CA">
      <calculatedColumnFormula>Tableau8[[#This Row],[CA]]/Tableau8[[#Totals],[CA]]</calculatedColumnFormula>
    </tableColumn>
    <tableColumn id="6" name="80-20" totalsRowDxfId="2" dataCellStyle="Pourcentage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9"/>
  <sheetViews>
    <sheetView tabSelected="1" workbookViewId="0">
      <selection activeCell="D1" sqref="D1:Q1048576"/>
    </sheetView>
  </sheetViews>
  <sheetFormatPr baseColWidth="10" defaultRowHeight="15" x14ac:dyDescent="0.25"/>
  <cols>
    <col min="1" max="1" width="11" style="4" bestFit="1" customWidth="1"/>
    <col min="2" max="2" width="9.5703125" style="4" bestFit="1" customWidth="1"/>
    <col min="3" max="3" width="9.5703125" style="4" customWidth="1"/>
  </cols>
  <sheetData>
    <row r="1" spans="1:3" x14ac:dyDescent="0.25">
      <c r="A1" s="4" t="s">
        <v>1</v>
      </c>
      <c r="B1" s="4" t="s">
        <v>15</v>
      </c>
      <c r="C1" s="4" t="s">
        <v>17</v>
      </c>
    </row>
    <row r="2" spans="1:3" x14ac:dyDescent="0.25">
      <c r="A2" s="4">
        <v>2010000001</v>
      </c>
      <c r="B2" s="4">
        <v>0.19600000000000001</v>
      </c>
      <c r="C2" s="4" t="e">
        <f>VLOOKUP(Tableau2[[#This Row],[Articles]],Tableau8[[#Headers],[#Data],[Article]:[PM-nego]],4,FALSE)</f>
        <v>#N/A</v>
      </c>
    </row>
    <row r="3" spans="1:3" x14ac:dyDescent="0.25">
      <c r="A3" s="4">
        <v>2010000002</v>
      </c>
      <c r="B3" s="4">
        <v>0.19600000000000001</v>
      </c>
      <c r="C3" s="4" t="e">
        <f>VLOOKUP(Tableau2[[#This Row],[Articles]],Tableau8[[#Headers],[#Data],[Article]:[PM-nego]],4,FALSE)</f>
        <v>#N/A</v>
      </c>
    </row>
    <row r="4" spans="1:3" x14ac:dyDescent="0.25">
      <c r="A4">
        <v>2010000003</v>
      </c>
      <c r="B4">
        <v>0</v>
      </c>
      <c r="C4"/>
    </row>
    <row r="5" spans="1:3" x14ac:dyDescent="0.25">
      <c r="A5">
        <v>2010000004</v>
      </c>
      <c r="B5">
        <v>0</v>
      </c>
      <c r="C5"/>
    </row>
    <row r="6" spans="1:3" x14ac:dyDescent="0.25">
      <c r="A6" s="4">
        <v>2010000005</v>
      </c>
      <c r="B6" s="4">
        <v>0.14799999999999999</v>
      </c>
      <c r="C6" s="4" t="e">
        <f>VLOOKUP(Tableau2[[#This Row],[Articles]],Tableau8[[#Headers],[#Data],[Article]:[PM-nego]],4,FALSE)</f>
        <v>#N/A</v>
      </c>
    </row>
    <row r="7" spans="1:3" x14ac:dyDescent="0.25">
      <c r="A7" s="4">
        <v>2010000006</v>
      </c>
      <c r="B7" s="4">
        <v>0.187</v>
      </c>
      <c r="C7" s="4" t="e">
        <f>VLOOKUP(Tableau2[[#This Row],[Articles]],Tableau8[[#Headers],[#Data],[Article]:[PM-nego]],4,FALSE)</f>
        <v>#N/A</v>
      </c>
    </row>
    <row r="8" spans="1:3" x14ac:dyDescent="0.25">
      <c r="A8" s="4">
        <v>2010000007</v>
      </c>
      <c r="B8" s="4">
        <v>0.19600000000000001</v>
      </c>
      <c r="C8" s="4" t="e">
        <f>VLOOKUP(Tableau2[[#This Row],[Articles]],Tableau8[[#Headers],[#Data],[Article]:[PM-nego]],4,FALSE)</f>
        <v>#N/A</v>
      </c>
    </row>
    <row r="9" spans="1:3" x14ac:dyDescent="0.25">
      <c r="A9">
        <v>2010000008</v>
      </c>
      <c r="B9">
        <v>0</v>
      </c>
      <c r="C9"/>
    </row>
    <row r="10" spans="1:3" x14ac:dyDescent="0.25">
      <c r="A10">
        <v>2010000009</v>
      </c>
      <c r="B10">
        <v>0</v>
      </c>
      <c r="C10"/>
    </row>
    <row r="11" spans="1:3" x14ac:dyDescent="0.25">
      <c r="A11">
        <v>2010000010</v>
      </c>
      <c r="B11">
        <v>0</v>
      </c>
      <c r="C11"/>
    </row>
    <row r="12" spans="1:3" x14ac:dyDescent="0.25">
      <c r="A12" s="4">
        <v>2020000001</v>
      </c>
      <c r="B12" s="4">
        <v>0.154</v>
      </c>
      <c r="C12" s="4" t="e">
        <f>VLOOKUP(Tableau2[[#This Row],[Articles]],Tableau8[[#Headers],[#Data],[Article]:[PM-nego]],4,FALSE)</f>
        <v>#N/A</v>
      </c>
    </row>
    <row r="13" spans="1:3" x14ac:dyDescent="0.25">
      <c r="A13">
        <v>2021000001</v>
      </c>
      <c r="B13">
        <v>0</v>
      </c>
      <c r="C13"/>
    </row>
    <row r="14" spans="1:3" x14ac:dyDescent="0.25">
      <c r="A14" s="4">
        <v>2022000001</v>
      </c>
      <c r="B14" s="4">
        <v>0.318</v>
      </c>
      <c r="C14" s="4" t="e">
        <f>VLOOKUP(Tableau2[[#This Row],[Articles]],Tableau8[[#Headers],[#Data],[Article]:[PM-nego]],4,FALSE)</f>
        <v>#N/A</v>
      </c>
    </row>
    <row r="15" spans="1:3" x14ac:dyDescent="0.25">
      <c r="A15" s="4">
        <v>2022000002</v>
      </c>
      <c r="B15" s="4">
        <v>0.34</v>
      </c>
      <c r="C15" s="4" t="e">
        <f>VLOOKUP(Tableau2[[#This Row],[Articles]],Tableau8[[#Headers],[#Data],[Article]:[PM-nego]],4,FALSE)</f>
        <v>#N/A</v>
      </c>
    </row>
    <row r="16" spans="1:3" x14ac:dyDescent="0.25">
      <c r="A16">
        <v>2022000003</v>
      </c>
      <c r="B16">
        <v>0</v>
      </c>
      <c r="C16"/>
    </row>
    <row r="17" spans="1:3" x14ac:dyDescent="0.25">
      <c r="A17">
        <v>2023000001</v>
      </c>
      <c r="B17">
        <v>0</v>
      </c>
      <c r="C17"/>
    </row>
    <row r="18" spans="1:3" x14ac:dyDescent="0.25">
      <c r="A18">
        <v>2023000002</v>
      </c>
      <c r="B18">
        <v>0</v>
      </c>
      <c r="C18"/>
    </row>
    <row r="19" spans="1:3" x14ac:dyDescent="0.25">
      <c r="A19">
        <v>2023000003</v>
      </c>
      <c r="B19">
        <v>0</v>
      </c>
      <c r="C19"/>
    </row>
    <row r="20" spans="1:3" x14ac:dyDescent="0.25">
      <c r="A20" s="4">
        <v>2024000001</v>
      </c>
      <c r="B20" s="4">
        <v>0.29599999999999999</v>
      </c>
      <c r="C20" s="4" t="e">
        <f>VLOOKUP(Tableau2[[#This Row],[Articles]],Tableau8[[#Headers],[#Data],[Article]:[PM-nego]],4,FALSE)</f>
        <v>#N/A</v>
      </c>
    </row>
    <row r="21" spans="1:3" x14ac:dyDescent="0.25">
      <c r="A21" s="4">
        <v>2024000002</v>
      </c>
      <c r="B21" s="4">
        <v>0.29299999999999998</v>
      </c>
      <c r="C21" s="4" t="e">
        <f>VLOOKUP(Tableau2[[#This Row],[Articles]],Tableau8[[#Headers],[#Data],[Article]:[PM-nego]],4,FALSE)</f>
        <v>#N/A</v>
      </c>
    </row>
    <row r="22" spans="1:3" x14ac:dyDescent="0.25">
      <c r="A22">
        <v>2024000003</v>
      </c>
      <c r="B22">
        <v>0</v>
      </c>
      <c r="C22"/>
    </row>
    <row r="23" spans="1:3" x14ac:dyDescent="0.25">
      <c r="A23" s="4">
        <v>2025000001</v>
      </c>
      <c r="B23" s="4">
        <v>0.55100000000000005</v>
      </c>
      <c r="C23" s="4" t="e">
        <f>VLOOKUP(Tableau2[[#This Row],[Articles]],Tableau8[[#Headers],[#Data],[Article]:[PM-nego]],4,FALSE)</f>
        <v>#N/A</v>
      </c>
    </row>
    <row r="24" spans="1:3" x14ac:dyDescent="0.25">
      <c r="A24">
        <v>2025000002</v>
      </c>
      <c r="B24">
        <v>0</v>
      </c>
      <c r="C24"/>
    </row>
    <row r="25" spans="1:3" x14ac:dyDescent="0.25">
      <c r="A25">
        <v>2025000003</v>
      </c>
      <c r="B25">
        <v>0</v>
      </c>
      <c r="C25"/>
    </row>
    <row r="26" spans="1:3" x14ac:dyDescent="0.25">
      <c r="A26" s="4">
        <v>2026000001</v>
      </c>
      <c r="B26" s="4">
        <v>0.32</v>
      </c>
      <c r="C26" s="4" t="e">
        <f>VLOOKUP(Tableau2[[#This Row],[Articles]],Tableau8[[#Headers],[#Data],[Article]:[PM-nego]],4,FALSE)</f>
        <v>#N/A</v>
      </c>
    </row>
    <row r="27" spans="1:3" x14ac:dyDescent="0.25">
      <c r="A27">
        <v>2026000002</v>
      </c>
      <c r="B27">
        <v>0</v>
      </c>
      <c r="C27"/>
    </row>
    <row r="28" spans="1:3" x14ac:dyDescent="0.25">
      <c r="A28">
        <v>2027000001</v>
      </c>
      <c r="B28">
        <v>0</v>
      </c>
      <c r="C28"/>
    </row>
    <row r="29" spans="1:3" x14ac:dyDescent="0.25">
      <c r="A29" s="4">
        <v>2027000002</v>
      </c>
      <c r="B29" s="4">
        <v>0.56299999999999994</v>
      </c>
      <c r="C29" s="4" t="e">
        <f>VLOOKUP(Tableau2[[#This Row],[Articles]],Tableau8[[#Headers],[#Data],[Article]:[PM-nego]],4,FALSE)</f>
        <v>#N/A</v>
      </c>
    </row>
    <row r="30" spans="1:3" x14ac:dyDescent="0.25">
      <c r="A30">
        <v>2027000003</v>
      </c>
      <c r="B30">
        <v>0</v>
      </c>
      <c r="C30"/>
    </row>
    <row r="31" spans="1:3" x14ac:dyDescent="0.25">
      <c r="A31" s="4">
        <v>2028000001</v>
      </c>
      <c r="B31" s="4">
        <v>0.6</v>
      </c>
      <c r="C31" s="4" t="e">
        <f>VLOOKUP(Tableau2[[#This Row],[Articles]],Tableau8[[#Headers],[#Data],[Article]:[PM-nego]],4,FALSE)</f>
        <v>#N/A</v>
      </c>
    </row>
    <row r="32" spans="1:3" x14ac:dyDescent="0.25">
      <c r="A32" s="4">
        <v>2028000002</v>
      </c>
      <c r="B32" s="4">
        <v>0.6</v>
      </c>
      <c r="C32" s="4" t="e">
        <f>VLOOKUP(Tableau2[[#This Row],[Articles]],Tableau8[[#Headers],[#Data],[Article]:[PM-nego]],4,FALSE)</f>
        <v>#N/A</v>
      </c>
    </row>
    <row r="33" spans="1:3" x14ac:dyDescent="0.25">
      <c r="A33" s="4">
        <v>2031000001</v>
      </c>
      <c r="B33" s="4">
        <v>0.81399999999999995</v>
      </c>
      <c r="C33" s="4" t="e">
        <f>VLOOKUP(Tableau2[[#This Row],[Articles]],Tableau8[[#Headers],[#Data],[Article]:[PM-nego]],4,FALSE)</f>
        <v>#N/A</v>
      </c>
    </row>
    <row r="34" spans="1:3" x14ac:dyDescent="0.25">
      <c r="A34" s="4">
        <v>2031000002</v>
      </c>
      <c r="B34" s="4">
        <v>0.77</v>
      </c>
      <c r="C34" s="4" t="e">
        <f>VLOOKUP(Tableau2[[#This Row],[Articles]],Tableau8[[#Headers],[#Data],[Article]:[PM-nego]],4,FALSE)</f>
        <v>#N/A</v>
      </c>
    </row>
    <row r="35" spans="1:3" x14ac:dyDescent="0.25">
      <c r="A35" s="4">
        <v>2032000001</v>
      </c>
      <c r="B35" s="4">
        <v>0.82699999999999996</v>
      </c>
      <c r="C35" s="4" t="e">
        <f>VLOOKUP(Tableau2[[#This Row],[Articles]],Tableau8[[#Headers],[#Data],[Article]:[PM-nego]],4,FALSE)</f>
        <v>#N/A</v>
      </c>
    </row>
    <row r="36" spans="1:3" x14ac:dyDescent="0.25">
      <c r="A36" s="4">
        <v>2032000002</v>
      </c>
      <c r="B36" s="4">
        <v>0.82799999999999996</v>
      </c>
      <c r="C36" s="4" t="e">
        <f>VLOOKUP(Tableau2[[#This Row],[Articles]],Tableau8[[#Headers],[#Data],[Article]:[PM-nego]],4,FALSE)</f>
        <v>#N/A</v>
      </c>
    </row>
    <row r="37" spans="1:3" x14ac:dyDescent="0.25">
      <c r="A37">
        <v>2033000001</v>
      </c>
      <c r="B37">
        <v>0</v>
      </c>
      <c r="C37"/>
    </row>
    <row r="38" spans="1:3" x14ac:dyDescent="0.25">
      <c r="A38">
        <v>2036000001</v>
      </c>
      <c r="B38">
        <v>0</v>
      </c>
      <c r="C38"/>
    </row>
    <row r="39" spans="1:3" x14ac:dyDescent="0.25">
      <c r="A39">
        <v>2036000002</v>
      </c>
      <c r="B39">
        <v>0</v>
      </c>
      <c r="C39"/>
    </row>
    <row r="40" spans="1:3" x14ac:dyDescent="0.25">
      <c r="A40">
        <v>2049000001</v>
      </c>
      <c r="B40">
        <v>0</v>
      </c>
      <c r="C40"/>
    </row>
    <row r="41" spans="1:3" x14ac:dyDescent="0.25">
      <c r="A41">
        <v>2049000002</v>
      </c>
      <c r="B41">
        <v>0</v>
      </c>
      <c r="C41"/>
    </row>
    <row r="42" spans="1:3" x14ac:dyDescent="0.25">
      <c r="A42">
        <v>2049000003</v>
      </c>
      <c r="B42">
        <v>0</v>
      </c>
      <c r="C42"/>
    </row>
    <row r="43" spans="1:3" x14ac:dyDescent="0.25">
      <c r="A43">
        <v>2049000004</v>
      </c>
      <c r="B43">
        <v>0</v>
      </c>
      <c r="C43"/>
    </row>
    <row r="44" spans="1:3" x14ac:dyDescent="0.25">
      <c r="A44">
        <v>2049000005</v>
      </c>
      <c r="B44">
        <v>0</v>
      </c>
      <c r="C44"/>
    </row>
    <row r="45" spans="1:3" x14ac:dyDescent="0.25">
      <c r="A45" s="4">
        <v>2050000001</v>
      </c>
      <c r="B45" s="4">
        <v>0.3</v>
      </c>
      <c r="C45" s="4" t="e">
        <f>VLOOKUP(Tableau2[[#This Row],[Articles]],Tableau8[[#Headers],[#Data],[Article]:[PM-nego]],4,FALSE)</f>
        <v>#N/A</v>
      </c>
    </row>
    <row r="46" spans="1:3" x14ac:dyDescent="0.25">
      <c r="A46">
        <v>2050000002</v>
      </c>
      <c r="B46">
        <v>0</v>
      </c>
      <c r="C46"/>
    </row>
    <row r="47" spans="1:3" x14ac:dyDescent="0.25">
      <c r="A47" s="4">
        <v>2051000001</v>
      </c>
      <c r="B47" s="4">
        <v>0.32200000000000001</v>
      </c>
      <c r="C47" s="4" t="e">
        <f>VLOOKUP(Tableau2[[#This Row],[Articles]],Tableau8[[#Headers],[#Data],[Article]:[PM-nego]],4,FALSE)</f>
        <v>#N/A</v>
      </c>
    </row>
    <row r="48" spans="1:3" x14ac:dyDescent="0.25">
      <c r="A48" s="4">
        <v>2051000002</v>
      </c>
      <c r="B48" s="4">
        <v>0.32900000000000001</v>
      </c>
      <c r="C48" s="4" t="e">
        <f>VLOOKUP(Tableau2[[#This Row],[Articles]],Tableau8[[#Headers],[#Data],[Article]:[PM-nego]],4,FALSE)</f>
        <v>#N/A</v>
      </c>
    </row>
    <row r="49" spans="1:3" x14ac:dyDescent="0.25">
      <c r="A49">
        <v>2051000003</v>
      </c>
      <c r="B49">
        <v>0</v>
      </c>
      <c r="C49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1"/>
  <sheetViews>
    <sheetView zoomScaleNormal="100" workbookViewId="0">
      <selection activeCell="A2" sqref="A2:A11"/>
    </sheetView>
  </sheetViews>
  <sheetFormatPr baseColWidth="10" defaultRowHeight="15" x14ac:dyDescent="0.25"/>
  <cols>
    <col min="1" max="1" width="11" bestFit="1" customWidth="1"/>
    <col min="3" max="3" width="11.42578125" customWidth="1"/>
    <col min="4" max="4" width="10.5703125" bestFit="1" customWidth="1"/>
    <col min="5" max="6" width="0" hidden="1" customWidth="1"/>
  </cols>
  <sheetData>
    <row r="1" spans="1:6" x14ac:dyDescent="0.25">
      <c r="A1" s="3" t="s">
        <v>16</v>
      </c>
      <c r="B1" s="3" t="s">
        <v>0</v>
      </c>
      <c r="C1" s="3" t="s">
        <v>18</v>
      </c>
      <c r="D1" s="6" t="s">
        <v>12</v>
      </c>
      <c r="E1" s="6" t="s">
        <v>13</v>
      </c>
      <c r="F1" s="6" t="s">
        <v>14</v>
      </c>
    </row>
    <row r="2" spans="1:6" x14ac:dyDescent="0.25">
      <c r="A2" s="7" t="s">
        <v>2</v>
      </c>
      <c r="B2" s="1">
        <v>4599.2599999999993</v>
      </c>
      <c r="C2" s="1">
        <v>17125</v>
      </c>
      <c r="D2" s="5">
        <f>Tableau8[[#This Row],[CA]]/Tableau8[[#This Row],[QF]]</f>
        <v>0.2685699270072992</v>
      </c>
      <c r="E2" s="2" t="e">
        <f>Tableau8[[#This Row],[CA]]/Tableau8[[#Totals],[CA]]</f>
        <v>#REF!</v>
      </c>
      <c r="F2" s="2" t="e">
        <f>#REF!+Tableau8[[#This Row],[% CA]]</f>
        <v>#REF!</v>
      </c>
    </row>
    <row r="3" spans="1:6" x14ac:dyDescent="0.25">
      <c r="A3" s="7" t="s">
        <v>3</v>
      </c>
      <c r="B3" s="1">
        <v>148.19999999999999</v>
      </c>
      <c r="C3" s="1">
        <v>600</v>
      </c>
      <c r="D3" s="5">
        <f>Tableau8[[#This Row],[CA]]/Tableau8[[#This Row],[QF]]</f>
        <v>0.24699999999999997</v>
      </c>
      <c r="E3" s="2" t="e">
        <f>Tableau8[[#This Row],[CA]]/Tableau8[[#Totals],[CA]]</f>
        <v>#REF!</v>
      </c>
      <c r="F3" s="2" t="e">
        <f>F2+Tableau8[[#This Row],[% CA]]</f>
        <v>#REF!</v>
      </c>
    </row>
    <row r="4" spans="1:6" x14ac:dyDescent="0.25">
      <c r="A4" s="7" t="s">
        <v>4</v>
      </c>
      <c r="B4" s="1">
        <v>3358.55</v>
      </c>
      <c r="C4" s="1">
        <v>13000</v>
      </c>
      <c r="D4" s="5">
        <f>Tableau8[[#This Row],[CA]]/Tableau8[[#This Row],[QF]]</f>
        <v>0.25835000000000002</v>
      </c>
      <c r="E4" s="2" t="e">
        <f>Tableau8[[#This Row],[CA]]/Tableau8[[#Totals],[CA]]</f>
        <v>#REF!</v>
      </c>
      <c r="F4" s="2" t="e">
        <f>F3+Tableau8[[#This Row],[% CA]]</f>
        <v>#REF!</v>
      </c>
    </row>
    <row r="5" spans="1:6" x14ac:dyDescent="0.25">
      <c r="A5" s="7" t="s">
        <v>5</v>
      </c>
      <c r="B5" s="1">
        <v>18.600000000000001</v>
      </c>
      <c r="C5" s="1">
        <v>75</v>
      </c>
      <c r="D5" s="5">
        <f>Tableau8[[#This Row],[CA]]/Tableau8[[#This Row],[QF]]</f>
        <v>0.24800000000000003</v>
      </c>
      <c r="E5" s="2" t="e">
        <f>Tableau8[[#This Row],[CA]]/Tableau8[[#Totals],[CA]]</f>
        <v>#REF!</v>
      </c>
      <c r="F5" s="2" t="e">
        <f>F4+Tableau8[[#This Row],[% CA]]</f>
        <v>#REF!</v>
      </c>
    </row>
    <row r="6" spans="1:6" x14ac:dyDescent="0.25">
      <c r="A6" s="7" t="s">
        <v>6</v>
      </c>
      <c r="B6" s="1">
        <v>198</v>
      </c>
      <c r="C6" s="1">
        <v>450</v>
      </c>
      <c r="D6" s="5">
        <f>Tableau8[[#This Row],[CA]]/Tableau8[[#This Row],[QF]]</f>
        <v>0.44</v>
      </c>
      <c r="E6" s="2" t="e">
        <f>Tableau8[[#This Row],[CA]]/Tableau8[[#Totals],[CA]]</f>
        <v>#REF!</v>
      </c>
      <c r="F6" s="2" t="e">
        <f>F5+Tableau8[[#This Row],[% CA]]</f>
        <v>#REF!</v>
      </c>
    </row>
    <row r="7" spans="1:6" x14ac:dyDescent="0.25">
      <c r="A7" s="7" t="s">
        <v>7</v>
      </c>
      <c r="B7" s="1">
        <v>112.73</v>
      </c>
      <c r="C7" s="1">
        <v>225</v>
      </c>
      <c r="D7" s="5">
        <f>Tableau8[[#This Row],[CA]]/Tableau8[[#This Row],[QF]]</f>
        <v>0.50102222222222226</v>
      </c>
      <c r="E7" s="2" t="e">
        <f>Tableau8[[#This Row],[CA]]/Tableau8[[#Totals],[CA]]</f>
        <v>#REF!</v>
      </c>
      <c r="F7" s="2" t="e">
        <f>F6+Tableau8[[#This Row],[% CA]]</f>
        <v>#REF!</v>
      </c>
    </row>
    <row r="8" spans="1:6" x14ac:dyDescent="0.25">
      <c r="A8" s="7" t="s">
        <v>8</v>
      </c>
      <c r="B8" s="1">
        <v>1300.8000000000002</v>
      </c>
      <c r="C8" s="1">
        <v>600</v>
      </c>
      <c r="D8" s="5">
        <f>Tableau8[[#This Row],[CA]]/Tableau8[[#This Row],[QF]]</f>
        <v>2.1680000000000001</v>
      </c>
      <c r="E8" s="2" t="e">
        <f>Tableau8[[#This Row],[CA]]/Tableau8[[#Totals],[CA]]</f>
        <v>#REF!</v>
      </c>
      <c r="F8" s="2" t="e">
        <f>F7+Tableau8[[#This Row],[% CA]]</f>
        <v>#REF!</v>
      </c>
    </row>
    <row r="9" spans="1:6" x14ac:dyDescent="0.25">
      <c r="A9" s="7" t="s">
        <v>9</v>
      </c>
      <c r="B9" s="1">
        <v>338.88</v>
      </c>
      <c r="C9" s="1">
        <v>120</v>
      </c>
      <c r="D9" s="5">
        <f>Tableau8[[#This Row],[CA]]/Tableau8[[#This Row],[QF]]</f>
        <v>2.8239999999999998</v>
      </c>
      <c r="E9" s="2" t="e">
        <f>Tableau8[[#This Row],[CA]]/Tableau8[[#Totals],[CA]]</f>
        <v>#REF!</v>
      </c>
      <c r="F9" s="2" t="e">
        <f>F8+Tableau8[[#This Row],[% CA]]</f>
        <v>#REF!</v>
      </c>
    </row>
    <row r="10" spans="1:6" x14ac:dyDescent="0.25">
      <c r="A10" s="7" t="s">
        <v>10</v>
      </c>
      <c r="B10" s="1">
        <v>6967.8</v>
      </c>
      <c r="C10" s="1">
        <v>1470</v>
      </c>
      <c r="D10" s="5">
        <f>Tableau8[[#This Row],[CA]]/Tableau8[[#This Row],[QF]]</f>
        <v>4.74</v>
      </c>
      <c r="E10" s="2" t="e">
        <f>Tableau8[[#This Row],[CA]]/Tableau8[[#Totals],[CA]]</f>
        <v>#REF!</v>
      </c>
      <c r="F10" s="2" t="e">
        <f>F9+Tableau8[[#This Row],[% CA]]</f>
        <v>#REF!</v>
      </c>
    </row>
    <row r="11" spans="1:6" x14ac:dyDescent="0.25">
      <c r="A11" s="7" t="s">
        <v>11</v>
      </c>
      <c r="B11" s="1">
        <v>1898.42</v>
      </c>
      <c r="C11" s="1">
        <v>1128</v>
      </c>
      <c r="D11" s="5">
        <f>Tableau8[[#This Row],[CA]]/Tableau8[[#This Row],[QF]]</f>
        <v>1.6829964539007092</v>
      </c>
      <c r="E11" s="2" t="e">
        <f>Tableau8[[#This Row],[CA]]/Tableau8[[#Totals],[CA]]</f>
        <v>#REF!</v>
      </c>
      <c r="F11" s="2" t="e">
        <f>F10+Tableau8[[#This Row],[% CA]]</f>
        <v>#REF!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PP</vt:lpstr>
      <vt:lpstr>PM NEGO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Ostermann</dc:creator>
  <cp:lastModifiedBy>Gael DEVAUX</cp:lastModifiedBy>
  <cp:lastPrinted>2018-10-25T14:24:47Z</cp:lastPrinted>
  <dcterms:created xsi:type="dcterms:W3CDTF">2016-05-02T12:00:00Z</dcterms:created>
  <dcterms:modified xsi:type="dcterms:W3CDTF">2018-10-26T06:52:42Z</dcterms:modified>
</cp:coreProperties>
</file>